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0" i="371"/>
  <c r="U12" i="371"/>
  <c r="U14" i="371"/>
  <c r="U16" i="371"/>
  <c r="U20" i="371"/>
  <c r="U22" i="371"/>
  <c r="U28" i="371"/>
  <c r="U30" i="371"/>
  <c r="U32" i="371"/>
  <c r="U34" i="371"/>
  <c r="U36" i="371"/>
  <c r="U38" i="371"/>
  <c r="U44" i="371"/>
  <c r="U52" i="371"/>
  <c r="U56" i="371"/>
  <c r="U60" i="371"/>
  <c r="U66" i="371"/>
  <c r="U68" i="371"/>
  <c r="U70" i="371"/>
  <c r="U72" i="371"/>
  <c r="U74" i="371"/>
  <c r="U76" i="371"/>
  <c r="U78" i="371"/>
  <c r="U82" i="371"/>
  <c r="U84" i="371"/>
  <c r="U86" i="371"/>
  <c r="U88" i="371"/>
  <c r="U90" i="371"/>
  <c r="U92" i="371"/>
  <c r="U94" i="371"/>
  <c r="U96" i="371"/>
  <c r="U98" i="371"/>
  <c r="U102" i="371"/>
  <c r="U106" i="371"/>
  <c r="U110" i="371"/>
  <c r="U112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38" i="371"/>
  <c r="U140" i="371"/>
  <c r="U144" i="371"/>
  <c r="U150" i="371"/>
  <c r="U152" i="371"/>
  <c r="U156" i="371"/>
  <c r="U158" i="371"/>
  <c r="U160" i="371"/>
  <c r="U162" i="371"/>
  <c r="U164" i="371"/>
  <c r="U166" i="371"/>
  <c r="U168" i="371"/>
  <c r="U172" i="371"/>
  <c r="U178" i="371"/>
  <c r="U188" i="371"/>
  <c r="U190" i="371"/>
  <c r="U192" i="371"/>
  <c r="U194" i="371"/>
  <c r="U196" i="371"/>
  <c r="U200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E22" i="419"/>
  <c r="H22" i="419"/>
  <c r="L22" i="419"/>
  <c r="P22" i="419"/>
  <c r="T22" i="419"/>
  <c r="X22" i="419"/>
  <c r="AB22" i="419"/>
  <c r="AF22" i="419"/>
  <c r="I22" i="419"/>
  <c r="M22" i="419"/>
  <c r="Q22" i="419"/>
  <c r="U22" i="419"/>
  <c r="Y22" i="419"/>
  <c r="AC22" i="419"/>
  <c r="C22" i="419"/>
  <c r="F22" i="419"/>
  <c r="J22" i="419"/>
  <c r="N22" i="419"/>
  <c r="R22" i="419"/>
  <c r="V22" i="419"/>
  <c r="Z22" i="419"/>
  <c r="AD22" i="419"/>
  <c r="AG22" i="419"/>
  <c r="B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<sst xmlns="http://schemas.openxmlformats.org/spreadsheetml/2006/main" count="72658" uniqueCount="10369">
  <si>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</si>
  <si>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</si>
  <si>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</si>
  <si>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</si>
  <si>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</si>
  <si>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</si>
  <si>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</si>
  <si>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</si>
  <si>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</si>
  <si>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</si>
  <si>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</si>
  <si>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</si>
  <si>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</si>
  <si>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</si>
  <si>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</si>
  <si>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</si>
  <si>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</si>
  <si>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</si>
  <si>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</si>
  <si>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</si>
  <si>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</si>
  <si>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</si>
  <si>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</si>
  <si>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</si>
  <si>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</si>
  <si>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</si>
  <si>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</si>
  <si>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</si>
  <si>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</si>
  <si>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</si>
  <si>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</si>
  <si>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</si>
  <si>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</si>
  <si>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</si>
  <si>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</si>
  <si>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</si>
  <si>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</si>
  <si>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</si>
  <si>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</si>
  <si>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</si>
  <si>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</si>
  <si>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</si>
  <si>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</si>
  <si>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</si>
  <si>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</si>
  <si>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</si>
  <si>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</si>
  <si>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</si>
  <si>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</si>
  <si>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</si>
  <si>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</si>
  <si>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</si>
  <si>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</si>
  <si>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</si>
  <si>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</si>
  <si>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</si>
  <si>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</si>
  <si>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</si>
  <si>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</si>
  <si>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</si>
  <si>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</si>
  <si>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</si>
  <si>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</si>
  <si>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</si>
  <si>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</si>
  <si>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</si>
  <si>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</si>
  <si>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</si>
  <si>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</si>
  <si>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</si>
  <si>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</si>
  <si>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</si>
  <si>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</si>
  <si>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</si>
  <si>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</si>
  <si>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</si>
  <si>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</si>
  <si>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</si>
  <si>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</si>
  <si>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</si>
  <si>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</si>
  <si>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</si>
  <si>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</si>
  <si>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</si>
  <si>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</si>
  <si>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</si>
  <si>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</si>
  <si>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</si>
  <si>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</si>
  <si>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</si>
  <si>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</si>
  <si>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</si>
  <si>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</si>
  <si>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</si>
  <si>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</si>
  <si>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</si>
  <si>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</si>
  <si>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</si>
  <si>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</si>
  <si>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</si>
  <si>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</si>
  <si>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</si>
  <si>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</si>
  <si>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</si>
  <si>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</si>
  <si>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</si>
  <si>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</si>
  <si>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</si>
  <si>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</si>
  <si>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</si>
  <si>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</si>
  <si>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</si>
  <si>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</si>
  <si>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</si>
  <si>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</si>
  <si>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</si>
  <si>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</si>
  <si>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</si>
  <si>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</si>
  <si>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</si>
  <si>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</si>
  <si>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</si>
  <si>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</si>
  <si>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</si>
  <si>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</si>
  <si>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</si>
  <si>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</si>
  <si>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</si>
  <si>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</si>
  <si>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</si>
  <si>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</si>
  <si>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</si>
  <si>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</si>
  <si>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</si>
  <si>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</si>
  <si>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</si>
  <si>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</si>
  <si>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</si>
  <si>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</si>
  <si>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</si>
  <si>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</si>
  <si>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</si>
  <si>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</si>
  <si>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</si>
  <si>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</si>
  <si>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</si>
  <si>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</si>
  <si>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</si>
  <si>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</si>
  <si>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</si>
  <si>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</si>
  <si>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</si>
  <si>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</si>
  <si>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</si>
  <si>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</si>
  <si>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</si>
  <si>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</si>
  <si>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</si>
  <si>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</si>
  <si>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</si>
  <si>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</si>
  <si>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</si>
  <si>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</si>
  <si>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</si>
  <si>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</si>
  <si>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</si>
  <si>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</si>
  <si>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</si>
  <si>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</si>
  <si>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</si>
  <si>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</si>
  <si>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</si>
  <si>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</si>
  <si>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</si>
  <si>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</si>
  <si>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</si>
  <si>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</si>
  <si>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</si>
  <si>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</si>
  <si>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</si>
  <si>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</si>
  <si>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</si>
  <si>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</si>
  <si>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</si>
  <si>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</si>
  <si>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</si>
  <si>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</si>
  <si>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</si>
  <si>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</si>
  <si>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</si>
  <si>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</si>
  <si>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</si>
  <si>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</si>
  <si>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</si>
  <si>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</si>
  <si>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</si>
  <si>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</si>
  <si>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</si>
  <si>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</si>
  <si>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</si>
  <si>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</si>
  <si>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</si>
  <si>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</si>
  <si>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</si>
  <si>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</si>
  <si>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</si>
  <si>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</si>
  <si>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</si>
  <si>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</si>
  <si>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</si>
  <si>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</si>
  <si>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</si>
  <si>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</si>
  <si>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</si>
  <si>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</si>
  <si>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</si>
  <si>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</si>
  <si>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</si>
  <si>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</si>
  <si>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</si>
  <si>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</si>
  <si>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</si>
  <si>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</si>
  <si>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</si>
  <si>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</si>
  <si>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</si>
  <si>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</si>
  <si>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</si>
  <si>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</si>
  <si>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</si>
  <si>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</si>
  <si>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</si>
  <si>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</si>
  <si>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</si>
  <si>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</si>
  <si>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</si>
  <si>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</si>
  <si>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</si>
  <si>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</si>
  <si>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</si>
  <si>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</si>
  <si>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</si>
  <si>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</si>
  <si>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</si>
  <si>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</si>
  <si>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</si>
  <si>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</si>
  <si>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</si>
  <si>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</si>
  <si>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</si>
  <si>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</si>
  <si>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</si>
  <si>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</si>
  <si>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</si>
  <si>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</si>
  <si>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</si>
  <si>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</si>
  <si>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</si>
  <si>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</si>
  <si>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</si>
  <si>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</si>
  <si>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</si>
  <si>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</si>
  <si>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</si>
  <si>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</si>
  <si>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</si>
  <si>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</si>
  <si>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</si>
  <si>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</si>
  <si>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</si>
  <si>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</si>
  <si>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</si>
  <si>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</si>
  <si>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</si>
  <si>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</si>
  <si>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</si>
  <si>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</si>
  <si>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</si>
  <si>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</si>
  <si>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</si>
  <si>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</si>
  <si>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</si>
  <si>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</si>
  <si>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</si>
  <si>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</si>
  <si>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</si>
  <si>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</si>
  <si>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</si>
  <si>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</si>
  <si>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</si>
  <si>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</si>
  <si>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</si>
  <si>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</si>
  <si>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</si>
  <si>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</si>
  <si>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</si>
  <si>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</si>
  <si>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</si>
  <si>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</si>
  <si>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</si>
  <si>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</si>
  <si>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</si>
  <si>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</si>
  <si>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</si>
  <si>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</si>
  <si>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</si>
  <si>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</si>
  <si>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</si>
  <si>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</si>
  <si>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</si>
  <si>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</si>
  <si>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</si>
  <si>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</si>
  <si>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</si>
  <si>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</si>
  <si>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</si>
  <si>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</si>
  <si>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</si>
  <si>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</si>
  <si>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</si>
  <si>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</si>
  <si>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</si>
  <si>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</si>
  <si>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</si>
  <si>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</si>
  <si>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</si>
  <si>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</si>
  <si>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</si>
  <si>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</si>
  <si>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</si>
  <si>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</si>
  <si>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</si>
  <si>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</si>
  <si>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</si>
  <si>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</si>
  <si>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</si>
  <si>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</si>
  <si>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</si>
  <si>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</si>
  <si>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</si>
  <si>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</si>
  <si>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</si>
  <si>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</si>
  <si>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</si>
  <si>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</si>
  <si>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</si>
  <si>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</si>
  <si>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</si>
  <si>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</si>
  <si>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</si>
  <si>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</si>
  <si>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</si>
  <si>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</si>
  <si>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</si>
  <si>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</si>
  <si>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</si>
  <si>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</si>
  <si>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50115004     implant.umělé těl.náhr.-kovové (s.Z_506)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</si>
  <si>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</si>
  <si>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</si>
  <si>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</si>
  <si>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</si>
  <si>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</si>
  <si>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50115061     ostatní ZPr - robotické centrum (sk.Z_512)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</si>
  <si>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</si>
  <si>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</si>
  <si>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</si>
  <si>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</si>
  <si>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</si>
  <si>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</si>
  <si>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</si>
  <si>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</si>
  <si>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</si>
  <si>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</si>
  <si>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</si>
  <si>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</si>
  <si>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</si>
  <si>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</si>
  <si>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</si>
  <si>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</si>
  <si>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</si>
  <si>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</si>
  <si>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</si>
  <si>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</si>
  <si>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</si>
  <si>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</si>
  <si>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</si>
  <si>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</si>
  <si>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</si>
  <si>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</si>
  <si>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</si>
  <si>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</si>
  <si>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</si>
  <si>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</si>
  <si>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</si>
  <si>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</si>
  <si>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</si>
  <si>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</si>
  <si>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</si>
  <si>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</si>
  <si>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</si>
  <si>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</si>
  <si>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</si>
  <si>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</si>
  <si>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</si>
  <si>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</si>
  <si>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</si>
  <si>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</si>
  <si>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</si>
  <si>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</si>
  <si>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</si>
  <si>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</si>
  <si>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</si>
  <si>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</si>
  <si>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</si>
  <si>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</si>
  <si>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</si>
  <si>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</si>
  <si>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</si>
  <si>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</si>
  <si>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</si>
  <si>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</si>
  <si>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</si>
  <si>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</si>
  <si>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</si>
  <si>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</si>
  <si>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</si>
  <si>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</si>
  <si>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</si>
  <si>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</si>
  <si>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</si>
  <si>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</si>
  <si>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</si>
  <si>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</si>
  <si>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</si>
  <si>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</si>
  <si>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</si>
  <si>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</si>
  <si>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</si>
  <si>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</si>
  <si>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</si>
  <si>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</si>
  <si>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</si>
  <si>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</si>
  <si>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</si>
  <si>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</si>
  <si>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</si>
  <si>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</si>
  <si>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</si>
  <si>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</si>
  <si>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</si>
  <si>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</si>
  <si>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</si>
  <si>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</si>
  <si>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</si>
  <si>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</si>
  <si>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</si>
  <si>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</si>
  <si>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</si>
  <si>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</si>
  <si>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</si>
  <si>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</si>
  <si>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</si>
  <si>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</si>
  <si>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</si>
  <si>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</si>
  <si>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</si>
  <si>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</si>
  <si>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</si>
  <si>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</si>
  <si>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</si>
  <si>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</si>
  <si>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</si>
  <si>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</si>
  <si>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</si>
  <si>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</si>
  <si>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</si>
  <si>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</si>
  <si>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</si>
  <si>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</si>
  <si>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</si>
  <si>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</si>
  <si>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</si>
  <si>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</si>
  <si>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</si>
  <si>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</si>
  <si>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</si>
  <si>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</si>
  <si>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</si>
  <si>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</si>
  <si>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</si>
  <si>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</si>
  <si>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</si>
  <si>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</si>
  <si>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</si>
  <si>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</si>
  <si>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</si>
  <si>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</si>
  <si>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</si>
  <si>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</si>
  <si>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</si>
  <si>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</si>
  <si>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</si>
  <si>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55120014     ZC DHM - zdravot.techn. z dotací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</si>
  <si>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</si>
  <si>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</si>
  <si>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</si>
  <si>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</si>
  <si>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</si>
  <si>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</si>
  <si>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</si>
  <si>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</si>
  <si>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</si>
  <si>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</si>
  <si>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</si>
  <si>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55802080     DDHM - provozní (věcné dary)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</si>
  <si>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</si>
  <si>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</si>
  <si>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</si>
  <si>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</si>
  <si>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</si>
  <si>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</si>
  <si>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</si>
  <si>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</si>
  <si>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</si>
  <si>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</si>
  <si>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</si>
  <si>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</si>
  <si>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</si>
  <si>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</si>
  <si>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</si>
  <si>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</si>
  <si>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</si>
  <si>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</si>
  <si>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</si>
  <si>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</si>
  <si>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</si>
  <si>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</si>
  <si>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</si>
  <si>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</si>
  <si>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</si>
  <si>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</si>
  <si>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</si>
  <si>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</si>
  <si>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</si>
  <si>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</si>
  <si>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</si>
  <si>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</si>
  <si>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</si>
  <si>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</si>
  <si>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</si>
  <si>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</si>
  <si>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</si>
  <si>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</si>
  <si>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</si>
  <si>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</si>
  <si>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</si>
  <si>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</si>
  <si>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</si>
  <si>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</si>
  <si>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</si>
  <si>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</si>
  <si>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</si>
  <si>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</si>
  <si>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</si>
  <si>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</si>
  <si>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</si>
  <si>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</si>
  <si>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</si>
  <si>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</si>
  <si>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</si>
  <si>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</si>
  <si>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</si>
  <si>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</si>
  <si>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</si>
  <si>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</si>
  <si>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</si>
  <si>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</si>
  <si>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</si>
  <si>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</si>
  <si>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</si>
  <si>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</si>
  <si>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</si>
  <si>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</si>
  <si>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</si>
  <si>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</si>
  <si>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</si>
  <si>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</si>
  <si>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</si>
  <si>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</si>
  <si>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</si>
  <si>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</si>
  <si>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</si>
  <si>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</si>
  <si>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</si>
  <si>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</si>
  <si>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</si>
  <si>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</si>
  <si>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</si>
  <si>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</si>
  <si>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04</t>
  </si>
  <si>
    <t>I. chirurgická klinika</t>
  </si>
  <si>
    <t/>
  </si>
  <si>
    <t>50113009     léky - RTG diagnostika ZUL (LEK)</t>
  </si>
  <si>
    <t>I. chirurgická klinika Celkem</t>
  </si>
  <si>
    <t>SumaKL</t>
  </si>
  <si>
    <t>0411</t>
  </si>
  <si>
    <t>lůžkové oddělení 8</t>
  </si>
  <si>
    <t>lůžkové oddělení 8 Celkem</t>
  </si>
  <si>
    <t>SumaNS</t>
  </si>
  <si>
    <t>mezeraNS</t>
  </si>
  <si>
    <t>0412</t>
  </si>
  <si>
    <t>lůžkové oddělení 9</t>
  </si>
  <si>
    <t>lůžkové oddělení 9 Celkem</t>
  </si>
  <si>
    <t>0413</t>
  </si>
  <si>
    <t>lůžkové oddělení 3</t>
  </si>
  <si>
    <t>lůžkové oddělení 3 Celkem</t>
  </si>
  <si>
    <t>0421</t>
  </si>
  <si>
    <t>ambulance</t>
  </si>
  <si>
    <t>ambulance Celkem</t>
  </si>
  <si>
    <t>0432</t>
  </si>
  <si>
    <t>JIP  6</t>
  </si>
  <si>
    <t>JIP  6 Celkem</t>
  </si>
  <si>
    <t>0464</t>
  </si>
  <si>
    <t>pracoviště COS</t>
  </si>
  <si>
    <t>pracoviště COS Celkem</t>
  </si>
  <si>
    <t>0466</t>
  </si>
  <si>
    <t>pracoviště DK COS</t>
  </si>
  <si>
    <t>pracoviště DK COS Celkem</t>
  </si>
  <si>
    <t>0471</t>
  </si>
  <si>
    <t>odd. invaz. vyš. metotody-endoskopie</t>
  </si>
  <si>
    <t>odd. invaz. vyš. metotody-endoskopie Celkem</t>
  </si>
  <si>
    <t>50113001</t>
  </si>
  <si>
    <t>117191</t>
  </si>
  <si>
    <t>17191</t>
  </si>
  <si>
    <t>LACTULOSA BIOMEDICA</t>
  </si>
  <si>
    <t>POR SIR 500ML 50%</t>
  </si>
  <si>
    <t>171950</t>
  </si>
  <si>
    <t>71950</t>
  </si>
  <si>
    <t>ISOPTIN SR 240</t>
  </si>
  <si>
    <t>TBL OBD 30X240MG</t>
  </si>
  <si>
    <t>142773</t>
  </si>
  <si>
    <t>42773</t>
  </si>
  <si>
    <t>CORYOL 6,25</t>
  </si>
  <si>
    <t>PORTBLNOB 30X6.25MG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</si>
  <si>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</si>
  <si>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</si>
  <si>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</si>
  <si>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</si>
  <si>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</si>
  <si>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</si>
  <si>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</si>
  <si>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</si>
  <si>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</si>
  <si>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</si>
  <si>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</si>
  <si>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</si>
  <si>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</si>
  <si>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</si>
  <si>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</si>
  <si>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</si>
  <si>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</si>
  <si>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</si>
  <si>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</si>
  <si>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</si>
  <si>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</si>
  <si>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</si>
  <si>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</si>
  <si>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</si>
  <si>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</si>
  <si>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</si>
  <si>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</si>
  <si>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</si>
  <si>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</si>
  <si>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</si>
  <si>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</si>
  <si>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</si>
  <si>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</si>
  <si>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</si>
  <si>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</si>
  <si>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</si>
  <si>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</si>
  <si>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</si>
  <si>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</si>
  <si>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</si>
  <si>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</si>
  <si>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</si>
  <si>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</si>
  <si>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</si>
  <si>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</si>
  <si>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</si>
  <si>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</si>
  <si>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</si>
  <si>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</si>
  <si>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</si>
  <si>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</si>
  <si>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</si>
  <si>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</si>
  <si>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100835</t>
  </si>
  <si>
    <t>835</t>
  </si>
  <si>
    <t>CALCIUM PANTHOTEN. SLOVAKOFARMA</t>
  </si>
  <si>
    <t>UNG 1X30GM</t>
  </si>
  <si>
    <t>100889</t>
  </si>
  <si>
    <t>889</t>
  </si>
  <si>
    <t>PITYOL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</si>
  <si>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</si>
  <si>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</si>
  <si>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</si>
  <si>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</si>
  <si>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</si>
  <si>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</si>
  <si>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</si>
  <si>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</si>
  <si>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</si>
  <si>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</si>
  <si>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</si>
  <si>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</si>
  <si>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</si>
  <si>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</si>
  <si>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</si>
  <si>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</si>
  <si>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</si>
  <si>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</si>
  <si>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</si>
  <si>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</si>
  <si>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</si>
  <si>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</si>
  <si>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</si>
  <si>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</si>
  <si>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</si>
  <si>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</si>
  <si>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</si>
  <si>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</si>
  <si>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</si>
  <si>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</si>
  <si>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</si>
  <si>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</si>
  <si>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</si>
  <si>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</si>
  <si>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</si>
  <si>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</si>
  <si>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</si>
  <si>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</si>
  <si>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</si>
  <si>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</si>
  <si>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</si>
  <si>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</si>
  <si>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</si>
  <si>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</si>
  <si>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</si>
  <si>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</si>
  <si>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</si>
  <si>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</si>
  <si>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</si>
  <si>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</si>
  <si>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</si>
  <si>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</si>
  <si>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</si>
  <si>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</si>
  <si>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</si>
  <si>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114075</t>
  </si>
  <si>
    <t>14075</t>
  </si>
  <si>
    <t>DETRALEX</t>
  </si>
  <si>
    <t>POR TBL FLM 60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</si>
  <si>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</si>
  <si>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</si>
  <si>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</si>
  <si>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</si>
  <si>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</si>
  <si>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</si>
  <si>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</si>
  <si>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</si>
  <si>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</si>
  <si>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</si>
  <si>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</si>
  <si>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</si>
  <si>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</si>
  <si>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</si>
  <si>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</si>
  <si>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</si>
  <si>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</si>
  <si>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</si>
  <si>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</si>
  <si>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</si>
  <si>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</si>
  <si>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</si>
  <si>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</si>
  <si>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</si>
  <si>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</si>
  <si>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</si>
  <si>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</si>
  <si>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</si>
  <si>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</si>
  <si>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</si>
  <si>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</si>
  <si>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</si>
  <si>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</si>
  <si>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</si>
  <si>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</si>
  <si>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</si>
  <si>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</si>
  <si>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</si>
  <si>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</si>
  <si>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</si>
  <si>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</si>
  <si>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</si>
  <si>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</si>
  <si>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</si>
  <si>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</si>
  <si>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</si>
  <si>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</si>
  <si>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</si>
  <si>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</si>
  <si>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</si>
  <si>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</si>
  <si>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</si>
  <si>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</si>
  <si>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</si>
  <si>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</si>
  <si>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</si>
  <si>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</si>
  <si>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</si>
  <si>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</si>
  <si>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</si>
  <si>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</si>
  <si>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</si>
  <si>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</si>
  <si>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</si>
  <si>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</si>
  <si>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</si>
  <si>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</si>
  <si>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</si>
  <si>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</si>
  <si>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</si>
  <si>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</si>
  <si>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</si>
  <si>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</si>
  <si>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</si>
  <si>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</si>
  <si>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</si>
  <si>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</si>
  <si>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</si>
  <si>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</si>
  <si>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</si>
  <si>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</si>
  <si>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</si>
  <si>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</si>
  <si>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</si>
  <si>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</si>
  <si>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</si>
  <si>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</si>
  <si>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</si>
  <si>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</si>
  <si>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</si>
  <si>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</si>
  <si>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</si>
  <si>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</si>
  <si>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</si>
  <si>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</si>
  <si>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</si>
  <si>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</si>
  <si>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</si>
  <si>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</si>
  <si>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</si>
  <si>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</si>
  <si>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</si>
  <si>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</si>
  <si>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</si>
  <si>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</si>
  <si>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</si>
  <si>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</si>
  <si>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</si>
  <si>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</si>
  <si>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</si>
  <si>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</si>
  <si>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</si>
  <si>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</si>
  <si>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</si>
  <si>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</si>
  <si>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</si>
  <si>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</si>
  <si>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</si>
  <si>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</si>
  <si>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</si>
  <si>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</si>
  <si>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</si>
  <si>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</si>
  <si>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</si>
  <si>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164881</t>
  </si>
  <si>
    <t>64881</t>
  </si>
  <si>
    <t>BEROTEC N 100 MCG</t>
  </si>
  <si>
    <t>INH SOL PSS200 DAV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</si>
  <si>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</si>
  <si>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</si>
  <si>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</si>
  <si>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</si>
  <si>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</si>
  <si>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</si>
  <si>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</si>
  <si>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</si>
  <si>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</si>
  <si>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</si>
  <si>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</si>
  <si>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</si>
  <si>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</si>
  <si>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</si>
  <si>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</si>
  <si>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</si>
  <si>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</si>
  <si>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</si>
  <si>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</si>
  <si>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</si>
  <si>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</si>
  <si>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</si>
  <si>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</si>
  <si>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</si>
  <si>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</si>
  <si>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</si>
  <si>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</si>
  <si>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</si>
  <si>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</si>
  <si>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</si>
  <si>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</si>
  <si>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</si>
  <si>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</si>
  <si>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</si>
  <si>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</si>
  <si>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</si>
  <si>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</si>
  <si>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</si>
  <si>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</si>
  <si>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</si>
  <si>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</si>
  <si>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</si>
  <si>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</si>
  <si>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</si>
  <si>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</si>
  <si>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</si>
  <si>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</si>
  <si>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</si>
  <si>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</si>
  <si>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</si>
  <si>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</si>
  <si>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</si>
  <si>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</si>
  <si>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</si>
  <si>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</si>
  <si>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</si>
  <si>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</si>
  <si>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</si>
  <si>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</si>
  <si>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</si>
  <si>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</si>
  <si>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</si>
  <si>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</si>
  <si>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</si>
  <si>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</si>
  <si>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</si>
  <si>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</si>
  <si>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</si>
  <si>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</si>
  <si>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</si>
  <si>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</si>
  <si>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</si>
  <si>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</si>
  <si>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</si>
  <si>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194804</t>
  </si>
  <si>
    <t>94804</t>
  </si>
  <si>
    <t>MODURETIC</t>
  </si>
  <si>
    <t>POR TBL NOB 30</t>
  </si>
  <si>
    <t>194958</t>
  </si>
  <si>
    <t>94958</t>
  </si>
  <si>
    <t>ACCUPRO 5</t>
  </si>
  <si>
    <t>TBL OBD 30X5MG</t>
  </si>
  <si>
    <t>196303</t>
  </si>
  <si>
    <t>96303</t>
  </si>
  <si>
    <t>ASCORUTIN (BLISTR)</t>
  </si>
  <si>
    <t>TBL OBD 50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</si>
  <si>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</si>
  <si>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</si>
  <si>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</si>
  <si>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</si>
  <si>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</si>
  <si>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</si>
  <si>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</si>
  <si>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</si>
  <si>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</si>
  <si>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</si>
  <si>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</si>
  <si>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</si>
  <si>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500798</t>
  </si>
  <si>
    <t>DZ DEBRIEKASAN roztok s rozpraš. 500 ml</t>
  </si>
  <si>
    <t>roztok</t>
  </si>
  <si>
    <t>500945</t>
  </si>
  <si>
    <t>DZ DEBRIECASAN AQUAGEL 500 ml</t>
  </si>
  <si>
    <t>773465</t>
  </si>
  <si>
    <t>Indulona Rakytníková</t>
  </si>
  <si>
    <t>840220</t>
  </si>
  <si>
    <t>Lactobacillus acidophil.cps.75 bez laktózy</t>
  </si>
  <si>
    <t>841535</t>
  </si>
  <si>
    <t>MENALIND Kožní ochranný krém 200 ml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</si>
  <si>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</si>
  <si>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</si>
  <si>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</si>
  <si>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</si>
  <si>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</si>
  <si>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</si>
  <si>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</si>
  <si>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</si>
  <si>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</si>
  <si>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</si>
  <si>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</si>
  <si>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</si>
  <si>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</si>
  <si>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</si>
  <si>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</si>
  <si>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</si>
  <si>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</si>
  <si>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</si>
  <si>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</si>
  <si>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</si>
  <si>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</si>
  <si>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845758</t>
  </si>
  <si>
    <t>280</t>
  </si>
  <si>
    <t>PYRIDOXIN LÉČIVA TBL</t>
  </si>
  <si>
    <t xml:space="preserve">POR TBL NOB 20X20MG 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</si>
  <si>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</si>
  <si>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</si>
  <si>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</si>
  <si>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</si>
  <si>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</si>
  <si>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</si>
  <si>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</si>
  <si>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</si>
  <si>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</si>
  <si>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</si>
  <si>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</si>
  <si>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</si>
  <si>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</si>
  <si>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</si>
  <si>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</si>
  <si>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</si>
  <si>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</si>
  <si>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</si>
  <si>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</si>
  <si>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</si>
  <si>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</si>
  <si>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</si>
  <si>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</si>
  <si>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</si>
  <si>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</si>
  <si>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</si>
  <si>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</si>
  <si>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</si>
  <si>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</si>
  <si>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</si>
  <si>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</si>
  <si>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</si>
  <si>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</si>
  <si>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</si>
  <si>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</si>
  <si>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</si>
  <si>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</si>
  <si>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</si>
  <si>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</si>
  <si>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</si>
  <si>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</si>
  <si>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</si>
  <si>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</si>
  <si>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</si>
  <si>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850552</t>
  </si>
  <si>
    <t>167852</t>
  </si>
  <si>
    <t>TWYNSTA 80 MG/5 MG</t>
  </si>
  <si>
    <t>POR TBL NOB 28</t>
  </si>
  <si>
    <t>850642</t>
  </si>
  <si>
    <t>169673</t>
  </si>
  <si>
    <t>CALTRATE PLUS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</si>
  <si>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</si>
  <si>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</si>
  <si>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</si>
  <si>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</si>
  <si>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</si>
  <si>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</si>
  <si>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</si>
  <si>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</si>
  <si>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</si>
  <si>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</si>
  <si>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</si>
  <si>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</si>
  <si>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</si>
  <si>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</si>
  <si>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</si>
  <si>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</si>
  <si>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</si>
  <si>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</si>
  <si>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</si>
  <si>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</si>
  <si>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</si>
  <si>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</si>
  <si>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</si>
  <si>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</si>
  <si>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</si>
  <si>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</si>
  <si>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</si>
  <si>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</si>
  <si>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</si>
  <si>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</si>
  <si>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</si>
  <si>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</si>
  <si>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</si>
  <si>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</si>
  <si>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</si>
  <si>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</si>
  <si>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</si>
  <si>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</si>
  <si>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113359</t>
  </si>
  <si>
    <t>13359</t>
  </si>
  <si>
    <t>SPIROPENT</t>
  </si>
  <si>
    <t>POR TBLNOB20X0.02MG</t>
  </si>
  <si>
    <t>117162</t>
  </si>
  <si>
    <t>17162</t>
  </si>
  <si>
    <t>SPASMED 15</t>
  </si>
  <si>
    <t>POR TBL FLM 30X15MG</t>
  </si>
  <si>
    <t>138839</t>
  </si>
  <si>
    <t>DORETA 37,5 MG/325 MG</t>
  </si>
  <si>
    <t>POR TBL FLM 10</t>
  </si>
  <si>
    <t>145981</t>
  </si>
  <si>
    <t>45981</t>
  </si>
  <si>
    <t>CERNEVIT</t>
  </si>
  <si>
    <t>INJ PLV SOL10X750MG</t>
  </si>
  <si>
    <t>146991</t>
  </si>
  <si>
    <t>46991</t>
  </si>
  <si>
    <t>IMODIUM</t>
  </si>
  <si>
    <t>CPS 20X2MG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</si>
  <si>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</si>
  <si>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</si>
  <si>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</si>
  <si>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</si>
  <si>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</si>
  <si>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</si>
  <si>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</si>
  <si>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</si>
  <si>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</si>
  <si>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</si>
  <si>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</si>
  <si>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</si>
  <si>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</si>
  <si>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</si>
  <si>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</si>
  <si>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</si>
  <si>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</si>
  <si>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</si>
  <si>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</si>
  <si>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172564</t>
  </si>
  <si>
    <t>72564</t>
  </si>
  <si>
    <t>SEROPRAM</t>
  </si>
  <si>
    <t>INF 5X0.5ML/20MG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</si>
  <si>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</si>
  <si>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</si>
  <si>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</si>
  <si>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</si>
  <si>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</si>
  <si>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</si>
  <si>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</si>
  <si>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</si>
  <si>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</si>
  <si>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</si>
  <si>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</si>
  <si>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</si>
  <si>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</si>
  <si>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</si>
  <si>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</si>
  <si>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</si>
  <si>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</si>
  <si>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</si>
  <si>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</si>
  <si>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</si>
  <si>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</si>
  <si>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</si>
  <si>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</si>
  <si>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</si>
  <si>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</si>
  <si>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</si>
  <si>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</si>
  <si>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</si>
  <si>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</si>
  <si>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</si>
  <si>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846980</t>
  </si>
  <si>
    <t>124129</t>
  </si>
  <si>
    <t>PRESTANCE 10 MG/10 MG</t>
  </si>
  <si>
    <t>848625</t>
  </si>
  <si>
    <t>138841</t>
  </si>
  <si>
    <t>849087</t>
  </si>
  <si>
    <t>138840</t>
  </si>
  <si>
    <t>POR TBL FLM 20</t>
  </si>
  <si>
    <t>850365</t>
  </si>
  <si>
    <t>167258</t>
  </si>
  <si>
    <t>ONBREZ BREEZHALER 150 MCG</t>
  </si>
  <si>
    <t>INH PLV CPS DUR 30X150RG+INH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</si>
  <si>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</si>
  <si>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</si>
  <si>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</si>
  <si>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</si>
  <si>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</si>
  <si>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</si>
  <si>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</si>
  <si>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</si>
  <si>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</si>
  <si>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</si>
  <si>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</si>
  <si>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</si>
  <si>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</si>
  <si>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</si>
  <si>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</si>
  <si>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</si>
  <si>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</si>
  <si>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</si>
  <si>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</si>
  <si>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</si>
  <si>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</si>
  <si>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</si>
  <si>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</si>
  <si>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</si>
  <si>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</si>
  <si>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</si>
  <si>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</si>
  <si>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</si>
  <si>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</si>
  <si>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</si>
  <si>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</si>
  <si>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</si>
  <si>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</si>
  <si>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</si>
  <si>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</si>
  <si>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</si>
  <si>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</si>
  <si>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</si>
  <si>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</si>
  <si>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</si>
  <si>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</si>
  <si>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</si>
  <si>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</si>
  <si>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</si>
  <si>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</si>
  <si>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</si>
  <si>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</si>
  <si>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117011</t>
  </si>
  <si>
    <t>17011</t>
  </si>
  <si>
    <t>DICYNONE 250</t>
  </si>
  <si>
    <t>INJ SOL 4X2ML/250MG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</si>
  <si>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</si>
  <si>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</si>
  <si>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</si>
  <si>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</si>
  <si>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</si>
  <si>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</si>
  <si>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</si>
  <si>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</si>
  <si>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</si>
  <si>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</si>
  <si>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</si>
  <si>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</si>
  <si>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</si>
  <si>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</si>
  <si>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</si>
  <si>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</si>
  <si>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</si>
  <si>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</si>
  <si>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</si>
  <si>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</si>
  <si>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</si>
  <si>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</si>
  <si>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</si>
  <si>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</si>
  <si>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703722</t>
  </si>
  <si>
    <t>MENALIND Olejový spray na ochranu kůže</t>
  </si>
  <si>
    <t>850445</t>
  </si>
  <si>
    <t>109810</t>
  </si>
  <si>
    <t>SPIRIVA RESPIMAT 2,5 MIKROGRAMU</t>
  </si>
  <si>
    <t>INH SOL 1X60DÁV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</si>
  <si>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</si>
  <si>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</si>
  <si>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</si>
  <si>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</si>
  <si>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</si>
  <si>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</si>
  <si>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</si>
  <si>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</si>
  <si>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169755</t>
  </si>
  <si>
    <t>69755</t>
  </si>
  <si>
    <t>ARDEANUTRISOL G 40</t>
  </si>
  <si>
    <t>INF 1X80ML</t>
  </si>
  <si>
    <t>184325</t>
  </si>
  <si>
    <t>84325</t>
  </si>
  <si>
    <t>VIDISIC</t>
  </si>
  <si>
    <t>GEL OPH 1X10GM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</si>
  <si>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</si>
  <si>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</si>
  <si>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</si>
  <si>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</si>
  <si>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</si>
  <si>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</si>
  <si>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</si>
  <si>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</si>
  <si>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</si>
  <si>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</si>
  <si>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</si>
  <si>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850039</t>
  </si>
  <si>
    <t>122119</t>
  </si>
  <si>
    <t>APO-FAMOTIDINE 20 MG</t>
  </si>
  <si>
    <t>POR TBL FLM 100X20MG</t>
  </si>
  <si>
    <t>850191</t>
  </si>
  <si>
    <t>163302</t>
  </si>
  <si>
    <t>TIMOLOL-POS 0,25%</t>
  </si>
  <si>
    <t>OPH GTT SOL 3X5ML</t>
  </si>
  <si>
    <t>131385</t>
  </si>
  <si>
    <t>31385</t>
  </si>
  <si>
    <t>TBL 30X12.5MG</t>
  </si>
  <si>
    <t>930661</t>
  </si>
  <si>
    <t>KL AQUA PURIF. BAG IN BOX 5 l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</si>
  <si>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</si>
  <si>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</si>
  <si>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</si>
  <si>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</si>
  <si>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</si>
  <si>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</si>
  <si>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</si>
  <si>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</si>
  <si>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</si>
  <si>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</si>
  <si>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</si>
  <si>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</si>
  <si>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</si>
  <si>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</si>
  <si>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</si>
  <si>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</si>
  <si>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153940</t>
  </si>
  <si>
    <t>53940</t>
  </si>
  <si>
    <t>TBL 20X15MG(BLISTR)</t>
  </si>
  <si>
    <t>921136</t>
  </si>
  <si>
    <t>KL ZINCI OXIDI PASTA, 100G</t>
  </si>
  <si>
    <t>147285</t>
  </si>
  <si>
    <t>47285</t>
  </si>
  <si>
    <t>DUROGESIC 75MCG/H</t>
  </si>
  <si>
    <t>EMP 5X7.5MG(30CM2)</t>
  </si>
  <si>
    <t>149993</t>
  </si>
  <si>
    <t>TEVAGRASTIM 30 MU/0,5 ML</t>
  </si>
  <si>
    <t>INJ+INF SOL 5X0.5ML</t>
  </si>
  <si>
    <t>177047</t>
  </si>
  <si>
    <t>77047</t>
  </si>
  <si>
    <t>PROTHIADEN 75</t>
  </si>
  <si>
    <t>TBL OBD 30X75MG</t>
  </si>
  <si>
    <t>395019</t>
  </si>
  <si>
    <t>KL CHLADIVE MAZANI 450 g FAGRON</t>
  </si>
  <si>
    <t>DPH 15%</t>
  </si>
  <si>
    <t>840523</t>
  </si>
  <si>
    <t>KL CHLADIVE MAZANI, 250 G</t>
  </si>
  <si>
    <t>847962</t>
  </si>
  <si>
    <t>AESCIN 30mg tbl.60 VULM</t>
  </si>
  <si>
    <t>849935</t>
  </si>
  <si>
    <t>155383</t>
  </si>
  <si>
    <t>LUNALDIN 100 MIKROGRAMŮ SUBLINGVÁLNÍ TABLETY</t>
  </si>
  <si>
    <t>ORM TBL SLG 30X100RG</t>
  </si>
  <si>
    <t>178278</t>
  </si>
  <si>
    <t>78278</t>
  </si>
  <si>
    <t>AMBROSAN</t>
  </si>
  <si>
    <t>192160</t>
  </si>
  <si>
    <t>92160</t>
  </si>
  <si>
    <t>TARDYFERON-FOL</t>
  </si>
  <si>
    <t>193779</t>
  </si>
  <si>
    <t>93779</t>
  </si>
  <si>
    <t>FLORSALMIN</t>
  </si>
  <si>
    <t>GTT 1X50ML</t>
  </si>
  <si>
    <t>847842</t>
  </si>
  <si>
    <t>119938</t>
  </si>
  <si>
    <t>VIATROMB FORTE SPRAY GEL</t>
  </si>
  <si>
    <t>DRM GEL 1X25GM/60KU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</si>
  <si>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</si>
  <si>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</si>
  <si>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</si>
  <si>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</si>
  <si>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</si>
  <si>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</si>
  <si>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920200</t>
  </si>
  <si>
    <t>15877</t>
  </si>
  <si>
    <t>DZ BRAUNOL 1 L</t>
  </si>
  <si>
    <t>921027</t>
  </si>
  <si>
    <t>KL CHLADIVE MAZANI, 200 G</t>
  </si>
  <si>
    <t>921209</t>
  </si>
  <si>
    <t>KL BALS.VISNEVSKI 50G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</si>
  <si>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</si>
  <si>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</si>
  <si>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</si>
  <si>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</si>
  <si>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</si>
  <si>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</si>
  <si>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921461</t>
  </si>
  <si>
    <t>KL CHLADIVE MAZANI, 300G</t>
  </si>
  <si>
    <t>102439</t>
  </si>
  <si>
    <t>2439</t>
  </si>
  <si>
    <t>MARCAINE 0.5%</t>
  </si>
  <si>
    <t>INJ SOL5X20ML/100MG</t>
  </si>
  <si>
    <t>380758</t>
  </si>
  <si>
    <t>80758</t>
  </si>
  <si>
    <t>OPSITE SPRAY 100 ML TRANSPARENT</t>
  </si>
  <si>
    <t>NI FILM PRO KRYTI R</t>
  </si>
  <si>
    <t>111243</t>
  </si>
  <si>
    <t>11243</t>
  </si>
  <si>
    <t>GERATAM 1200</t>
  </si>
  <si>
    <t>TBL OBD 100X1200MG</t>
  </si>
  <si>
    <t>119188</t>
  </si>
  <si>
    <t>19188</t>
  </si>
  <si>
    <t>SUBCUVIA</t>
  </si>
  <si>
    <t>INJ SOL 1X10ML</t>
  </si>
  <si>
    <t>121393</t>
  </si>
  <si>
    <t>21393</t>
  </si>
  <si>
    <t>PATENTBLAU V</t>
  </si>
  <si>
    <t>INJ 5X2ML/50MG</t>
  </si>
  <si>
    <t>2584</t>
  </si>
  <si>
    <t>GLUKÓZA 40 BRAUN</t>
  </si>
  <si>
    <t>147085</t>
  </si>
  <si>
    <t>47085</t>
  </si>
  <si>
    <t>TBL OBD 100X400MG</t>
  </si>
  <si>
    <t>147862</t>
  </si>
  <si>
    <t>47862</t>
  </si>
  <si>
    <t>FAMOSAN 20 MG</t>
  </si>
  <si>
    <t>POR TBL FLM100X20MG</t>
  </si>
  <si>
    <t>843067</t>
  </si>
  <si>
    <t>KL SUPP.BISACODYLI 0,01G  40KS</t>
  </si>
  <si>
    <t>380759</t>
  </si>
  <si>
    <t>169469</t>
  </si>
  <si>
    <t>OPSITE SPRAY 240 ML</t>
  </si>
  <si>
    <t>TRANSPARENTNÍ FILM</t>
  </si>
  <si>
    <t>191217</t>
  </si>
  <si>
    <t>91217</t>
  </si>
  <si>
    <t>VENTER</t>
  </si>
  <si>
    <t>TBL 50X1GM</t>
  </si>
  <si>
    <t>500326</t>
  </si>
  <si>
    <t>1000</t>
  </si>
  <si>
    <t>KL BENZINUM 500 ml/333g HVLP</t>
  </si>
  <si>
    <t>911928</t>
  </si>
  <si>
    <t>KL ETHANOL.C.BENZINO 250G</t>
  </si>
  <si>
    <t>848411</t>
  </si>
  <si>
    <t>84795</t>
  </si>
  <si>
    <t>ZOLPIDEM-RATHIOPHARM tbl. 100x10mg</t>
  </si>
  <si>
    <t>153536</t>
  </si>
  <si>
    <t>MAALOX CITRON SUSPENZE</t>
  </si>
  <si>
    <t>POR SUS 20</t>
  </si>
  <si>
    <t>116034</t>
  </si>
  <si>
    <t>16034</t>
  </si>
  <si>
    <t>LEPONEX 100 MG</t>
  </si>
  <si>
    <t>TBL 50X100MG</t>
  </si>
  <si>
    <t>125918</t>
  </si>
  <si>
    <t>25918</t>
  </si>
  <si>
    <t>ZYPREXA VELOTAB 5 MG</t>
  </si>
  <si>
    <t>POR TBL DIS 28X5MG</t>
  </si>
  <si>
    <t>180537</t>
  </si>
  <si>
    <t>80537</t>
  </si>
  <si>
    <t>QUAMATEL 20MG</t>
  </si>
  <si>
    <t>TBL OBD 28X20MG</t>
  </si>
  <si>
    <t>150748</t>
  </si>
  <si>
    <t>FOSINOPRIL +PHARMA 20 MG</t>
  </si>
  <si>
    <t>POR TBL NOB 30X20MG</t>
  </si>
  <si>
    <t>621117</t>
  </si>
  <si>
    <t>107458</t>
  </si>
  <si>
    <t>SET PRO APLIKACI LAREV - DÁVKA CCA 300 LAREV</t>
  </si>
  <si>
    <t>BIOKNIFE 300 (LZE VYKÁZAT POUZ</t>
  </si>
  <si>
    <t>987477</t>
  </si>
  <si>
    <t>112666</t>
  </si>
  <si>
    <t>GLYCLADA 30 MG TABLETY S ŘÍZENÝM UVOLŇOVÁNÍM</t>
  </si>
  <si>
    <t>POR TBL RET 60X30MG</t>
  </si>
  <si>
    <t>120461</t>
  </si>
  <si>
    <t>20461</t>
  </si>
  <si>
    <t>AMBROSAN KAPKY</t>
  </si>
  <si>
    <t>POR GTT SOL 1X100ML</t>
  </si>
  <si>
    <t>193552</t>
  </si>
  <si>
    <t>SEEBRI BREEZHALER 44 MCG</t>
  </si>
  <si>
    <t>INH PLV CPS DUR 30X1X44RG+INH</t>
  </si>
  <si>
    <t>280863</t>
  </si>
  <si>
    <t>80863</t>
  </si>
  <si>
    <t>CAVILON NSBF-SPRAY</t>
  </si>
  <si>
    <t>28ML PRO OŠETŘENÍ RAN</t>
  </si>
  <si>
    <t>988088</t>
  </si>
  <si>
    <t>Walmark Laktobacily FORTE s fruktooligosach.60+60</t>
  </si>
  <si>
    <t>176954</t>
  </si>
  <si>
    <t>POR GTT SOL 1X50ML</t>
  </si>
  <si>
    <t>846347</t>
  </si>
  <si>
    <t>29327</t>
  </si>
  <si>
    <t>Pradaxa 30 x 110mg</t>
  </si>
  <si>
    <t>989038</t>
  </si>
  <si>
    <t>Menalind Profess.kož.ochr.krém 200ml+čist.ubrousky</t>
  </si>
  <si>
    <t>167438</t>
  </si>
  <si>
    <t>UROREC 4 MG</t>
  </si>
  <si>
    <t>POR CPS DUR 30X4MG</t>
  </si>
  <si>
    <t>394153</t>
  </si>
  <si>
    <t>Calcium pantotenicum mast 30g Generica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</si>
  <si>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</si>
  <si>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</si>
  <si>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</si>
  <si>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</si>
  <si>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</si>
  <si>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115562</t>
  </si>
  <si>
    <t>VENLAFAXIN MYLAN 150 MG</t>
  </si>
  <si>
    <t>POR CPS PRO 30X150MG</t>
  </si>
  <si>
    <t>198054</t>
  </si>
  <si>
    <t>SANVAL 10 MG</t>
  </si>
  <si>
    <t>198058</t>
  </si>
  <si>
    <t>POR TBL FLM 100X10MG</t>
  </si>
  <si>
    <t>845003</t>
  </si>
  <si>
    <t>107295</t>
  </si>
  <si>
    <t>0.9% SODIUM CHLORIDE IN WATER FOR INJECTION FRESEN</t>
  </si>
  <si>
    <t>INF SOL 1X100ML-PE</t>
  </si>
  <si>
    <t>397339</t>
  </si>
  <si>
    <t>Menalind mycí žínky</t>
  </si>
  <si>
    <t>8ks</t>
  </si>
  <si>
    <t>849934</t>
  </si>
  <si>
    <t>155385</t>
  </si>
  <si>
    <t>LUNALDIN 200 MIKROGRAMŮ SUBLINGVÁLNÍ TABLETY</t>
  </si>
  <si>
    <t>ORM TBL SLG 30X200RG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</si>
  <si>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</si>
  <si>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</si>
  <si>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</si>
  <si>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</si>
  <si>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</si>
  <si>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</si>
  <si>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</si>
  <si>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</si>
  <si>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</si>
  <si>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</si>
  <si>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</si>
  <si>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</si>
  <si>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</si>
  <si>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</si>
  <si>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</si>
  <si>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</si>
  <si>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</si>
  <si>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</si>
  <si>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</si>
  <si>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</si>
  <si>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</si>
  <si>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</si>
  <si>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</si>
  <si>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</si>
  <si>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</si>
  <si>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</si>
  <si>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</si>
  <si>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</si>
  <si>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</si>
  <si>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</si>
  <si>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</si>
  <si>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</si>
  <si>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</si>
  <si>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</si>
  <si>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</si>
  <si>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</si>
  <si>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</si>
  <si>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</si>
  <si>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</si>
  <si>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</si>
  <si>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</si>
  <si>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</si>
  <si>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</si>
  <si>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</si>
  <si>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</si>
  <si>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</si>
  <si>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</si>
  <si>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</si>
  <si>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</si>
  <si>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</si>
  <si>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</si>
  <si>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</si>
  <si>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</si>
  <si>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</si>
  <si>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</si>
  <si>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</si>
  <si>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</si>
  <si>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</si>
  <si>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</si>
  <si>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</si>
  <si>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</si>
  <si>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</si>
  <si>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</si>
  <si>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</si>
  <si>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</si>
  <si>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</si>
  <si>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</si>
  <si>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</si>
  <si>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</si>
  <si>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</si>
  <si>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</si>
  <si>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</si>
  <si>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</si>
  <si>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</si>
  <si>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</si>
  <si>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</si>
  <si>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</si>
  <si>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</si>
  <si>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</si>
  <si>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</si>
  <si>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</si>
  <si>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</si>
  <si>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</si>
  <si>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</si>
  <si>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</si>
  <si>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</si>
  <si>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</si>
  <si>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</si>
  <si>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</si>
  <si>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</si>
  <si>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</si>
  <si>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</si>
  <si>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</si>
  <si>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</si>
  <si>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</si>
  <si>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</si>
  <si>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</si>
  <si>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</si>
  <si>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</si>
  <si>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</si>
  <si>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</si>
  <si>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</si>
  <si>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</si>
  <si>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166030</t>
  </si>
  <si>
    <t>66030</t>
  </si>
  <si>
    <t>ZODAC</t>
  </si>
  <si>
    <t>TBL OBD 30X10MG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</si>
  <si>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</si>
  <si>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</si>
  <si>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</si>
  <si>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</si>
  <si>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</si>
  <si>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</si>
  <si>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</si>
  <si>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</si>
  <si>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</si>
  <si>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</si>
  <si>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</si>
  <si>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</si>
  <si>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193969</t>
  </si>
  <si>
    <t>93969</t>
  </si>
  <si>
    <t>RANITAL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</si>
  <si>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</si>
  <si>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</si>
  <si>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</si>
  <si>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</si>
  <si>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</si>
  <si>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</si>
  <si>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</si>
  <si>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</si>
  <si>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</si>
  <si>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</si>
  <si>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</si>
  <si>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849453</t>
  </si>
  <si>
    <t>163077</t>
  </si>
  <si>
    <t>AMARYL 2 MG</t>
  </si>
  <si>
    <t>POR TBL NOB 30X2MG</t>
  </si>
  <si>
    <t>850124</t>
  </si>
  <si>
    <t>125082</t>
  </si>
  <si>
    <t>APO-SIMVA 20</t>
  </si>
  <si>
    <t>126786</t>
  </si>
  <si>
    <t>26786</t>
  </si>
  <si>
    <t>NOVORAPID 100 U/ML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</si>
  <si>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</si>
  <si>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</si>
  <si>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</si>
  <si>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</si>
  <si>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</si>
  <si>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</si>
  <si>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</si>
  <si>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</si>
  <si>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</si>
  <si>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</si>
  <si>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</si>
  <si>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</si>
  <si>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</si>
  <si>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</si>
  <si>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</si>
  <si>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</si>
  <si>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</si>
  <si>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</si>
  <si>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</si>
  <si>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</si>
  <si>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</si>
  <si>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</si>
  <si>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</si>
  <si>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</si>
  <si>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</si>
  <si>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</si>
  <si>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</si>
  <si>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POR TBL FLM 30X10MG</t>
  </si>
  <si>
    <t>848947</t>
  </si>
  <si>
    <t>135928</t>
  </si>
  <si>
    <t>ESOPREX 10 MG</t>
  </si>
  <si>
    <t>849187</t>
  </si>
  <si>
    <t>111902</t>
  </si>
  <si>
    <t>NITRESAN 20 MG</t>
  </si>
  <si>
    <t>848923</t>
  </si>
  <si>
    <t>148076</t>
  </si>
  <si>
    <t>ROSUCARD 40 MG POTAHOVANÉ TABLETY</t>
  </si>
  <si>
    <t>POR TBL FLM 30X40MG</t>
  </si>
  <si>
    <t>132058</t>
  </si>
  <si>
    <t>32058</t>
  </si>
  <si>
    <t>INJ SOL 10X0.3ML</t>
  </si>
  <si>
    <t>132059</t>
  </si>
  <si>
    <t>32059</t>
  </si>
  <si>
    <t>INJ SOL 10X0.4ML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</si>
  <si>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</si>
  <si>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</si>
  <si>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</si>
  <si>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</si>
  <si>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</si>
  <si>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</si>
  <si>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</si>
  <si>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117431</t>
  </si>
  <si>
    <t>17431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</si>
  <si>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</si>
  <si>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</si>
  <si>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</si>
  <si>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</si>
  <si>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</si>
  <si>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</si>
  <si>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</si>
  <si>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</si>
  <si>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</si>
  <si>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166760</t>
  </si>
  <si>
    <t>KINITO 50 MG, POTAHOVANÉ TABLETY</t>
  </si>
  <si>
    <t>POR TBL FLM 100X50MG</t>
  </si>
  <si>
    <t>849065</t>
  </si>
  <si>
    <t>107595</t>
  </si>
  <si>
    <t>PENESTER</t>
  </si>
  <si>
    <t>POR TBL FLM 90X5MG BLIP</t>
  </si>
  <si>
    <t>115245</t>
  </si>
  <si>
    <t>15245</t>
  </si>
  <si>
    <t>SANDOSTATIN 0.1 MG/ML</t>
  </si>
  <si>
    <t>INJ SOL 5X1ML/0.1MG</t>
  </si>
  <si>
    <t>849054</t>
  </si>
  <si>
    <t>107847</t>
  </si>
  <si>
    <t>APO-PAROX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</si>
  <si>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</si>
  <si>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</si>
  <si>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</si>
  <si>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</si>
  <si>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</si>
  <si>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</si>
  <si>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</si>
  <si>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191922</t>
  </si>
  <si>
    <t>SIOFOR 1000</t>
  </si>
  <si>
    <t>POR TBL FLM 60X1000MG</t>
  </si>
  <si>
    <t>50113006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</si>
  <si>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</si>
  <si>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</si>
  <si>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</si>
  <si>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</si>
  <si>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</si>
  <si>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</si>
  <si>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</si>
  <si>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</si>
  <si>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</si>
  <si>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</si>
  <si>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</si>
  <si>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</si>
  <si>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</si>
  <si>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</si>
  <si>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</si>
  <si>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</si>
  <si>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</si>
  <si>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</si>
  <si>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</si>
  <si>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</si>
  <si>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</si>
  <si>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</si>
  <si>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</si>
  <si>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</si>
  <si>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</si>
  <si>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</si>
  <si>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</si>
  <si>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</si>
  <si>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396920</t>
  </si>
  <si>
    <t>100152</t>
  </si>
  <si>
    <t>AMINOPLASMAL 15%</t>
  </si>
  <si>
    <t>INF 10X500ML</t>
  </si>
  <si>
    <t>396914</t>
  </si>
  <si>
    <t>52301</t>
  </si>
  <si>
    <t>AMINOPLASMAL HEPA-10%</t>
  </si>
  <si>
    <t>397302</t>
  </si>
  <si>
    <t>3290</t>
  </si>
  <si>
    <t>INF SOL 5X1000ML</t>
  </si>
  <si>
    <t>33741</t>
  </si>
  <si>
    <t>NUTRIDRINK COMPACT PROTEIN S PŘÍCHUTÍ BANÁNOVOU</t>
  </si>
  <si>
    <t>POR SOL 4X125ML</t>
  </si>
  <si>
    <t>33527</t>
  </si>
  <si>
    <t>NUTRISON</t>
  </si>
  <si>
    <t>POR SOL 1X500ML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</si>
  <si>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</si>
  <si>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</si>
  <si>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</si>
  <si>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</si>
  <si>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</si>
  <si>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</si>
  <si>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</si>
  <si>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</si>
  <si>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</si>
  <si>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POR SOL 1X1000ML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</si>
  <si>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</si>
  <si>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</si>
  <si>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</si>
  <si>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</si>
  <si>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</si>
  <si>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</si>
  <si>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</si>
  <si>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</si>
  <si>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</si>
  <si>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</si>
  <si>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</si>
  <si>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</si>
  <si>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50113013</t>
  </si>
  <si>
    <t>102205</t>
  </si>
  <si>
    <t>2205</t>
  </si>
  <si>
    <t>CEFAZOLINE PANPHARMA</t>
  </si>
  <si>
    <t>INJ SIC 25X1GM</t>
  </si>
  <si>
    <t>132953</t>
  </si>
  <si>
    <t>32953</t>
  </si>
  <si>
    <t>DOXYHEXAL TABS</t>
  </si>
  <si>
    <t>TBL 10X100MG</t>
  </si>
  <si>
    <t>191148</t>
  </si>
  <si>
    <t>91148</t>
  </si>
  <si>
    <t>VULMIZOLIN</t>
  </si>
  <si>
    <t>INJ SIC 10X1GM</t>
  </si>
  <si>
    <t>132954</t>
  </si>
  <si>
    <t>32954</t>
  </si>
  <si>
    <t>POR TBL NOB 20X100MG</t>
  </si>
  <si>
    <t>183926</t>
  </si>
  <si>
    <t>AZEPO 1 G</t>
  </si>
  <si>
    <t>INJ+INF PLV SOL 10X1GM</t>
  </si>
  <si>
    <t>101066</t>
  </si>
  <si>
    <t>1066</t>
  </si>
  <si>
    <t>FRAMYKOIN</t>
  </si>
  <si>
    <t>UNG 1X10GM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</si>
  <si>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</si>
  <si>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</si>
  <si>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</si>
  <si>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</si>
  <si>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</si>
  <si>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</si>
  <si>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</si>
  <si>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</si>
  <si>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</si>
  <si>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</si>
  <si>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</si>
  <si>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</si>
  <si>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</si>
  <si>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</si>
  <si>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</si>
  <si>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</si>
  <si>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</si>
  <si>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</si>
  <si>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</si>
  <si>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</si>
  <si>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</si>
  <si>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</si>
  <si>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</si>
  <si>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</si>
  <si>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</si>
  <si>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</si>
  <si>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</si>
  <si>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</si>
  <si>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</si>
  <si>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</si>
  <si>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192290</t>
  </si>
  <si>
    <t>92290</t>
  </si>
  <si>
    <t>EDICIN 1GM</t>
  </si>
  <si>
    <t>INJ.SICC.1X1GM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</si>
  <si>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</si>
  <si>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</si>
  <si>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</si>
  <si>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</si>
  <si>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</si>
  <si>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</si>
  <si>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</si>
  <si>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</si>
  <si>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</si>
  <si>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</si>
  <si>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</si>
  <si>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</si>
  <si>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</si>
  <si>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</si>
  <si>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</si>
  <si>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</si>
  <si>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</si>
  <si>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</si>
  <si>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</si>
  <si>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</si>
  <si>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</si>
  <si>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</si>
  <si>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</si>
  <si>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</si>
  <si>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</si>
  <si>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</si>
  <si>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25746</t>
  </si>
  <si>
    <t>INVANZ 1 G</t>
  </si>
  <si>
    <t>INF PLV SOL 1X1GM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</si>
  <si>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</si>
  <si>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</si>
  <si>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</si>
  <si>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</si>
  <si>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</si>
  <si>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</si>
  <si>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</si>
  <si>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</si>
  <si>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194156</t>
  </si>
  <si>
    <t>94156</t>
  </si>
  <si>
    <t>TBL OBD 10X400MG</t>
  </si>
  <si>
    <t>162496</t>
  </si>
  <si>
    <t>TAZIP 4 G/0,5 G</t>
  </si>
  <si>
    <t>INJ+INF PLV SOL 10X4,5GM</t>
  </si>
  <si>
    <t>500696</t>
  </si>
  <si>
    <t>141836</t>
  </si>
  <si>
    <t>Amikacin B.Braun 5mg/ml EP 100ml</t>
  </si>
  <si>
    <t>145998</t>
  </si>
  <si>
    <t>45998</t>
  </si>
  <si>
    <t>OSPEN 1500</t>
  </si>
  <si>
    <t>TBL OBD 30X1500KU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</si>
  <si>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</si>
  <si>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</si>
  <si>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</si>
  <si>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</si>
  <si>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</si>
  <si>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</si>
  <si>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</si>
  <si>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156835</t>
  </si>
  <si>
    <t>MEROPENEM KABI 1 G</t>
  </si>
  <si>
    <t>INJ+INF PLV SOL 10X1000MG</t>
  </si>
  <si>
    <t>134595</t>
  </si>
  <si>
    <t>MEDOCLAV 1000 MG/200 MG</t>
  </si>
  <si>
    <t>INJ+INF PLV SOL 10X1.2GM</t>
  </si>
  <si>
    <t>94176</t>
  </si>
  <si>
    <t>CEFOTAXIME LEK 1 G PRÁŠEK PRO INJEKČNÍ ROZTOK</t>
  </si>
  <si>
    <t>INJ PLV SOL 1X1GM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</si>
  <si>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</si>
  <si>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</si>
  <si>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</si>
  <si>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</si>
  <si>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</si>
  <si>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</si>
  <si>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</si>
  <si>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</si>
  <si>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</si>
  <si>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</si>
  <si>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</si>
  <si>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</si>
  <si>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</si>
  <si>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</si>
  <si>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</si>
  <si>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</si>
  <si>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</si>
  <si>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</si>
  <si>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</si>
  <si>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</si>
  <si>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</si>
  <si>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</si>
  <si>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</si>
  <si>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</si>
  <si>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</si>
  <si>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</si>
  <si>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</si>
  <si>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</si>
  <si>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</si>
  <si>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</si>
  <si>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</si>
  <si>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</si>
  <si>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</si>
  <si>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</si>
  <si>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</si>
  <si>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</si>
  <si>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</si>
  <si>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</si>
  <si>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</si>
  <si>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</si>
  <si>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</si>
  <si>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</si>
  <si>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126127</t>
  </si>
  <si>
    <t>26127</t>
  </si>
  <si>
    <t>TYGACIL 50 MG</t>
  </si>
  <si>
    <t>INF PLV SOL 10X50MG/5ML</t>
  </si>
  <si>
    <t>183615</t>
  </si>
  <si>
    <t>83615</t>
  </si>
  <si>
    <t>KLACID 250MG</t>
  </si>
  <si>
    <t>TBL OBD 10X250MG</t>
  </si>
  <si>
    <t>844851</t>
  </si>
  <si>
    <t>107135</t>
  </si>
  <si>
    <t>DALACIN C 150 MG</t>
  </si>
  <si>
    <t>POR CPS DUR 16x150mg</t>
  </si>
  <si>
    <t>50113014</t>
  </si>
  <si>
    <t>150349</t>
  </si>
  <si>
    <t>50349</t>
  </si>
  <si>
    <t>PROKANAZOL</t>
  </si>
  <si>
    <t>POR CPS DUR14X100MG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</si>
  <si>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</si>
  <si>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</si>
  <si>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</si>
  <si>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</si>
  <si>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</si>
  <si>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</si>
  <si>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</si>
  <si>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</si>
  <si>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</si>
  <si>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</si>
  <si>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126889</t>
  </si>
  <si>
    <t>26889</t>
  </si>
  <si>
    <t>VFEND 200 MG</t>
  </si>
  <si>
    <t>POR TBL OBD14X200MG</t>
  </si>
  <si>
    <t>50113008</t>
  </si>
  <si>
    <t>6480</t>
  </si>
  <si>
    <t>Ocplex 20ml 500 I.U. Phoenix</t>
  </si>
  <si>
    <t>97910</t>
  </si>
  <si>
    <t>Human Albumin 20% 100 ml GRIFOLS</t>
  </si>
  <si>
    <t>850010</t>
  </si>
  <si>
    <t>149543</t>
  </si>
  <si>
    <t>CLOPIDOGREL APOTEX 75 MG</t>
  </si>
  <si>
    <t>POR TBL FLM 30X75MG</t>
  </si>
  <si>
    <t>184245</t>
  </si>
  <si>
    <t>LETROX 75</t>
  </si>
  <si>
    <t>POR TBL NOB 100X75MCG II</t>
  </si>
  <si>
    <t>169714</t>
  </si>
  <si>
    <t>LETROX 125</t>
  </si>
  <si>
    <t>POR TBL NOB 100X125MCG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</si>
  <si>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</si>
  <si>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</si>
  <si>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</si>
  <si>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</si>
  <si>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</si>
  <si>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</si>
  <si>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</si>
  <si>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</si>
  <si>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</si>
  <si>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</si>
  <si>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</si>
  <si>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</si>
  <si>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</si>
  <si>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</si>
  <si>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</si>
  <si>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</si>
  <si>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</si>
  <si>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</si>
  <si>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</si>
  <si>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</si>
  <si>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102537</t>
  </si>
  <si>
    <t>2537</t>
  </si>
  <si>
    <t>TBL 50X1.5MG</t>
  </si>
  <si>
    <t>102592</t>
  </si>
  <si>
    <t>2592</t>
  </si>
  <si>
    <t>MILURIT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</si>
  <si>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</si>
  <si>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</si>
  <si>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</si>
  <si>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</si>
  <si>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</si>
  <si>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</si>
  <si>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</si>
  <si>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</si>
  <si>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</si>
  <si>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</si>
  <si>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</si>
  <si>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</si>
  <si>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</si>
  <si>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</si>
  <si>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</si>
  <si>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</si>
  <si>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LOPERON CPS</t>
  </si>
  <si>
    <t>POR CPS DUR 10X2MG</t>
  </si>
  <si>
    <t>113808</t>
  </si>
  <si>
    <t>13808</t>
  </si>
  <si>
    <t>URSOSAN</t>
  </si>
  <si>
    <t>POR CPSDUR100X250MG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</si>
  <si>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</si>
  <si>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</si>
  <si>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</si>
  <si>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</si>
  <si>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</si>
  <si>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</si>
  <si>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</si>
  <si>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</si>
  <si>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</si>
  <si>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</si>
  <si>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</si>
  <si>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</si>
  <si>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</si>
  <si>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</si>
  <si>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</si>
  <si>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</si>
  <si>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118304</t>
  </si>
  <si>
    <t>18304</t>
  </si>
  <si>
    <t>RINGERFUNDIN B.BRAUN</t>
  </si>
  <si>
    <t>INF SOL 10X500ML PE</t>
  </si>
  <si>
    <t>125365</t>
  </si>
  <si>
    <t>25365</t>
  </si>
  <si>
    <t>POR CPS ETD 28X20MG</t>
  </si>
  <si>
    <t>126578</t>
  </si>
  <si>
    <t>26578</t>
  </si>
  <si>
    <t>MICARDISPLUS 80/12.5 MG</t>
  </si>
  <si>
    <t>129384</t>
  </si>
  <si>
    <t>29384</t>
  </si>
  <si>
    <t>MICARDISPLUS 80/25 MG</t>
  </si>
  <si>
    <t>132225</t>
  </si>
  <si>
    <t>32225</t>
  </si>
  <si>
    <t>TBL RET 28X25MG</t>
  </si>
  <si>
    <t>144307</t>
  </si>
  <si>
    <t>44307</t>
  </si>
  <si>
    <t>EUPHYLLIN CR N 300</t>
  </si>
  <si>
    <t>CPS RET 50X300MG</t>
  </si>
  <si>
    <t>146755</t>
  </si>
  <si>
    <t>46755</t>
  </si>
  <si>
    <t>VEROSPIRON 50MG</t>
  </si>
  <si>
    <t>CPS 30X50MG</t>
  </si>
  <si>
    <t>147478</t>
  </si>
  <si>
    <t>47478</t>
  </si>
  <si>
    <t>LORADUR MITE</t>
  </si>
  <si>
    <t>POR TBL NOB 50</t>
  </si>
  <si>
    <t>149012</t>
  </si>
  <si>
    <t>49012</t>
  </si>
  <si>
    <t>SOTAHEXAL 80</t>
  </si>
  <si>
    <t>POR TBL NOB 20X80MG</t>
  </si>
  <si>
    <t>154150</t>
  </si>
  <si>
    <t>54150</t>
  </si>
  <si>
    <t>EGILOK 25MG</t>
  </si>
  <si>
    <t>TBL 60X25MG</t>
  </si>
  <si>
    <t>156807</t>
  </si>
  <si>
    <t>56807</t>
  </si>
  <si>
    <t>FURORESE 125</t>
  </si>
  <si>
    <t>TBL 30X125MG</t>
  </si>
  <si>
    <t>158425</t>
  </si>
  <si>
    <t>58425</t>
  </si>
  <si>
    <t>DOLMINA 50</t>
  </si>
  <si>
    <t>TBL OBD 30X50MG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</si>
  <si>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</si>
  <si>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</si>
  <si>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</si>
  <si>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</si>
  <si>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</si>
  <si>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</si>
  <si>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</si>
  <si>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</si>
  <si>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</si>
  <si>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</si>
  <si>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</si>
  <si>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</si>
  <si>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</si>
  <si>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</si>
  <si>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</si>
  <si>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</si>
  <si>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</si>
  <si>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</si>
  <si>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</si>
  <si>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</si>
  <si>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</si>
  <si>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</si>
  <si>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</si>
  <si>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</si>
  <si>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184284</t>
  </si>
  <si>
    <t>CONCOR COMBI 5 MG/5 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</si>
  <si>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</si>
  <si>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</si>
  <si>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</si>
  <si>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</si>
  <si>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</si>
  <si>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</si>
  <si>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</si>
  <si>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</si>
  <si>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188356</t>
  </si>
  <si>
    <t>88356</t>
  </si>
  <si>
    <t>CARDILAN</t>
  </si>
  <si>
    <t>TBL 100X175MG</t>
  </si>
  <si>
    <t>192853</t>
  </si>
  <si>
    <t>POR CPS DUR 20X2MG</t>
  </si>
  <si>
    <t>194167</t>
  </si>
  <si>
    <t>94167</t>
  </si>
  <si>
    <t>PLENDIL</t>
  </si>
  <si>
    <t>TBL FC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</si>
  <si>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</si>
  <si>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</si>
  <si>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</si>
  <si>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</si>
  <si>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</si>
  <si>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</si>
  <si>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</si>
  <si>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</si>
  <si>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196193</t>
  </si>
  <si>
    <t>96193</t>
  </si>
  <si>
    <t>FAMOSAN 20MG</t>
  </si>
  <si>
    <t>TBL OBD 20X20MG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</si>
  <si>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</si>
  <si>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</si>
  <si>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</si>
  <si>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</si>
  <si>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</si>
  <si>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</si>
  <si>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</si>
  <si>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</si>
  <si>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</si>
  <si>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</si>
  <si>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</si>
  <si>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</si>
  <si>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</si>
  <si>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</si>
  <si>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</si>
  <si>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</si>
  <si>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</si>
  <si>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</si>
  <si>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</si>
  <si>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199333</t>
  </si>
  <si>
    <t>99333</t>
  </si>
  <si>
    <t>FUROSEMID BIOTIKA FORTE</t>
  </si>
  <si>
    <t>INJ 10X10ML/125MG</t>
  </si>
  <si>
    <t>844738</t>
  </si>
  <si>
    <t>101227</t>
  </si>
  <si>
    <t>PRESTARIUM NEO FORTE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</si>
  <si>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</si>
  <si>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</si>
  <si>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</si>
  <si>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</si>
  <si>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</si>
  <si>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</si>
  <si>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</si>
  <si>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</si>
  <si>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846338</t>
  </si>
  <si>
    <t>122685</t>
  </si>
  <si>
    <t>PRESTARIUM NEO COMBI 5mg/1,25mg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</si>
  <si>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</si>
  <si>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</si>
  <si>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</si>
  <si>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</si>
  <si>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</si>
  <si>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</si>
  <si>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</si>
  <si>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</si>
  <si>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</si>
  <si>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</si>
  <si>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</si>
  <si>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848930</t>
  </si>
  <si>
    <t>155781</t>
  </si>
  <si>
    <t>849254</t>
  </si>
  <si>
    <t>155780</t>
  </si>
  <si>
    <t>POR TBL NOB 20</t>
  </si>
  <si>
    <t>849896</t>
  </si>
  <si>
    <t>134281</t>
  </si>
  <si>
    <t>VALSACOMBI 160 MG/12,5 MG</t>
  </si>
  <si>
    <t>850104</t>
  </si>
  <si>
    <t>164344</t>
  </si>
  <si>
    <t>MONO MACK DEPOT</t>
  </si>
  <si>
    <t>POR TBL PRO 28X100MG</t>
  </si>
  <si>
    <t>905098</t>
  </si>
  <si>
    <t>23989</t>
  </si>
  <si>
    <t>DZ OCTENISEPT 1 l</t>
  </si>
  <si>
    <t>109844</t>
  </si>
  <si>
    <t>9844</t>
  </si>
  <si>
    <t>DRG 50X6.5MG</t>
  </si>
  <si>
    <t>111242</t>
  </si>
  <si>
    <t>11242</t>
  </si>
  <si>
    <t>TBL OBD 60X1200MG</t>
  </si>
  <si>
    <t>111337</t>
  </si>
  <si>
    <t>11337</t>
  </si>
  <si>
    <t>GERATAM 3G</t>
  </si>
  <si>
    <t>INJ 4X15ML/3GM</t>
  </si>
  <si>
    <t>117983</t>
  </si>
  <si>
    <t>17983</t>
  </si>
  <si>
    <t>OXYPHYLLIN</t>
  </si>
  <si>
    <t>118305</t>
  </si>
  <si>
    <t>18305</t>
  </si>
  <si>
    <t>INF SOL10X1000ML PE</t>
  </si>
  <si>
    <t>121794</t>
  </si>
  <si>
    <t>21794</t>
  </si>
  <si>
    <t>MONOTAB SR</t>
  </si>
  <si>
    <t>POR TBL PRO50X100MG</t>
  </si>
  <si>
    <t>131089</t>
  </si>
  <si>
    <t>31089</t>
  </si>
  <si>
    <t>NITROMINT 2.6MG</t>
  </si>
  <si>
    <t>TBL RET 60X2.6MG</t>
  </si>
  <si>
    <t>154094</t>
  </si>
  <si>
    <t>54094</t>
  </si>
  <si>
    <t>TRITTICO AC 75</t>
  </si>
  <si>
    <t>TBL RET 30X75MG</t>
  </si>
  <si>
    <t>157364</t>
  </si>
  <si>
    <t>57364</t>
  </si>
  <si>
    <t>AGGRENOX</t>
  </si>
  <si>
    <t>CPS RET 60</t>
  </si>
  <si>
    <t>184530</t>
  </si>
  <si>
    <t>84530</t>
  </si>
  <si>
    <t>MONOPRIL 20MG</t>
  </si>
  <si>
    <t>TBL 28X20MG</t>
  </si>
  <si>
    <t>185733</t>
  </si>
  <si>
    <t>85733</t>
  </si>
  <si>
    <t>ISOKET LOSUNG 0.1% PRO INFUS.</t>
  </si>
  <si>
    <t>INJ PRO INF 10X10ML</t>
  </si>
  <si>
    <t>394130</t>
  </si>
  <si>
    <t>B-komplex Zentiva 30drg</t>
  </si>
  <si>
    <t>841541</t>
  </si>
  <si>
    <t>MENALIND Mycí emulze 500ml</t>
  </si>
  <si>
    <t>847635</t>
  </si>
  <si>
    <t>Biopron9    PREMIUM tob.120</t>
  </si>
  <si>
    <t>848560</t>
  </si>
  <si>
    <t>125752</t>
  </si>
  <si>
    <t>ESSENTIALE FORTE N</t>
  </si>
  <si>
    <t>848802</t>
  </si>
  <si>
    <t>163138</t>
  </si>
  <si>
    <t>FLAVOBION</t>
  </si>
  <si>
    <t>POR TBL FLM 50X70MG</t>
  </si>
  <si>
    <t>849034</t>
  </si>
  <si>
    <t>Emspoma M 200ml/chladivá tuba</t>
  </si>
  <si>
    <t>849276</t>
  </si>
  <si>
    <t>155875</t>
  </si>
  <si>
    <t>TRENTAL</t>
  </si>
  <si>
    <t>INF SOL 5X5ML/100MG</t>
  </si>
  <si>
    <t>905022</t>
  </si>
  <si>
    <t>DZ Prontosan wound gel 30ml</t>
  </si>
  <si>
    <t>119757</t>
  </si>
  <si>
    <t>19757</t>
  </si>
  <si>
    <t>BELODERM</t>
  </si>
  <si>
    <t>DRM UNG1X30GM 0.05%</t>
  </si>
  <si>
    <t>194921</t>
  </si>
  <si>
    <t>94921</t>
  </si>
  <si>
    <t>SIR 100ML 15MG/5ML</t>
  </si>
  <si>
    <t>803169</t>
  </si>
  <si>
    <t>KL BENZINUM 300g</t>
  </si>
  <si>
    <t>162317</t>
  </si>
  <si>
    <t>62317</t>
  </si>
  <si>
    <t>LIQ 1X1000ML</t>
  </si>
  <si>
    <t>900321</t>
  </si>
  <si>
    <t>KL PRIPRAVEK</t>
  </si>
  <si>
    <t>101940</t>
  </si>
  <si>
    <t>1940</t>
  </si>
  <si>
    <t>OXAZEPAM TBL.20X10MG</t>
  </si>
  <si>
    <t>TBL 20X10MG(BLISTR)</t>
  </si>
  <si>
    <t>112317</t>
  </si>
  <si>
    <t>12317</t>
  </si>
  <si>
    <t>TRANSMETIL 500MG TABLETY</t>
  </si>
  <si>
    <t>TBL ENT 10X500MG</t>
  </si>
  <si>
    <t>114693</t>
  </si>
  <si>
    <t>14693</t>
  </si>
  <si>
    <t>TARKA 180/2 MG TBL.</t>
  </si>
  <si>
    <t>POR TBL RET 28</t>
  </si>
  <si>
    <t>125930</t>
  </si>
  <si>
    <t>25930</t>
  </si>
  <si>
    <t>ZYPREXA 10 MG</t>
  </si>
  <si>
    <t>POR TBL FLM 28X10MG</t>
  </si>
  <si>
    <t>129740</t>
  </si>
  <si>
    <t>29740</t>
  </si>
  <si>
    <t>EUCREAS 50 MG/1000 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</si>
  <si>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</si>
  <si>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</si>
  <si>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</si>
  <si>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</si>
  <si>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</si>
  <si>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</si>
  <si>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</si>
  <si>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169721</t>
  </si>
  <si>
    <t>ASACOL 400</t>
  </si>
  <si>
    <t>POR TBL ENT 100X400MG</t>
  </si>
  <si>
    <t>176432</t>
  </si>
  <si>
    <t>76432</t>
  </si>
  <si>
    <t>UROLOGICKÁ ČAJOVÁ SMĚS</t>
  </si>
  <si>
    <t>SPC 20X1.5GM(SACKY)</t>
  </si>
  <si>
    <t>790011</t>
  </si>
  <si>
    <t>Emspoma M 500g/chladivá</t>
  </si>
  <si>
    <t>845265</t>
  </si>
  <si>
    <t>107935</t>
  </si>
  <si>
    <t>GLYVENOL 400</t>
  </si>
  <si>
    <t>POR CPS MOL 60X400MG</t>
  </si>
  <si>
    <t>848856</t>
  </si>
  <si>
    <t>155873</t>
  </si>
  <si>
    <t>TRENTAL 400</t>
  </si>
  <si>
    <t>POR TBL RET 100X400MG</t>
  </si>
  <si>
    <t>849596</t>
  </si>
  <si>
    <t>163877</t>
  </si>
  <si>
    <t>NEUROTOP 200 MG</t>
  </si>
  <si>
    <t>POR TBL NOB 50X200MG</t>
  </si>
  <si>
    <t>16321</t>
  </si>
  <si>
    <t>DRM UNG 1X250GM</t>
  </si>
  <si>
    <t>102668</t>
  </si>
  <si>
    <t>2668</t>
  </si>
  <si>
    <t>OPHTHALMO-HYDROCORTISON LECIVA</t>
  </si>
  <si>
    <t>UNG OPH 1X5GM 0.5%</t>
  </si>
  <si>
    <t>115050</t>
  </si>
  <si>
    <t>15050</t>
  </si>
  <si>
    <t>MADOPAR 250</t>
  </si>
  <si>
    <t>POR TBLNOB100X250MG</t>
  </si>
  <si>
    <t>118279</t>
  </si>
  <si>
    <t>18279</t>
  </si>
  <si>
    <t>VESICARE 5 MG</t>
  </si>
  <si>
    <t>POR TBL FLM 100X5MG</t>
  </si>
  <si>
    <t>146692</t>
  </si>
  <si>
    <t>46692</t>
  </si>
  <si>
    <t>EUTHYROX 75</t>
  </si>
  <si>
    <t>TBL 100X75RG</t>
  </si>
  <si>
    <t>187149</t>
  </si>
  <si>
    <t>87149</t>
  </si>
  <si>
    <t>THYROZOL 10</t>
  </si>
  <si>
    <t>TBL OBD 50X10MG</t>
  </si>
  <si>
    <t>900511</t>
  </si>
  <si>
    <t>KL SOL.ACIDI BORICI 3%,200G</t>
  </si>
  <si>
    <t>58880</t>
  </si>
  <si>
    <t>DOLMINA 100 SR</t>
  </si>
  <si>
    <t>POR TBL PRO 20X100MG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</si>
  <si>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</si>
  <si>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</si>
  <si>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</si>
  <si>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</si>
  <si>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</si>
  <si>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</si>
  <si>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</si>
  <si>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</si>
  <si>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</si>
  <si>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</si>
  <si>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</si>
  <si>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161238</t>
  </si>
  <si>
    <t>61238</t>
  </si>
  <si>
    <t>THEOPLUS</t>
  </si>
  <si>
    <t>TBL RET 30X300MG</t>
  </si>
  <si>
    <t>176976</t>
  </si>
  <si>
    <t>76976</t>
  </si>
  <si>
    <t>DRM UNG 1X30GM 0.1%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</si>
  <si>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</si>
  <si>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</si>
  <si>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</si>
  <si>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</si>
  <si>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</si>
  <si>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</si>
  <si>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</si>
  <si>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</si>
  <si>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849382</t>
  </si>
  <si>
    <t>119697</t>
  </si>
  <si>
    <t>COLCHICUM-DISPERT</t>
  </si>
  <si>
    <t>POR TBL OBD 20X500RG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</si>
  <si>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</si>
  <si>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</si>
  <si>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</si>
  <si>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</si>
  <si>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</si>
  <si>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</si>
  <si>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921017</t>
  </si>
  <si>
    <t>KL KAL.PERMANGANAS 2G</t>
  </si>
  <si>
    <t>921184</t>
  </si>
  <si>
    <t>KL UNGUENTUM</t>
  </si>
  <si>
    <t>106092</t>
  </si>
  <si>
    <t>6092</t>
  </si>
  <si>
    <t>GUTRON 5MG</t>
  </si>
  <si>
    <t>TBL 50X5MG</t>
  </si>
  <si>
    <t>129707</t>
  </si>
  <si>
    <t>29707</t>
  </si>
  <si>
    <t>ADVAGRAF 1 MG</t>
  </si>
  <si>
    <t>POR CPS PRO 60X1MG</t>
  </si>
  <si>
    <t>847727</t>
  </si>
  <si>
    <t>500717</t>
  </si>
  <si>
    <t>XARELTO 10 MG</t>
  </si>
  <si>
    <t>POR TBL FLM 10X10MG</t>
  </si>
  <si>
    <t>181425</t>
  </si>
  <si>
    <t>81425</t>
  </si>
  <si>
    <t>XALACOM</t>
  </si>
  <si>
    <t>OPH GTT SOL 1X2.5ML</t>
  </si>
  <si>
    <t>850169</t>
  </si>
  <si>
    <t>169211</t>
  </si>
  <si>
    <t>AMBROSAN 15 MG/5 ML SIRUP</t>
  </si>
  <si>
    <t>POR SIR 1X100ML/300MG</t>
  </si>
  <si>
    <t>900873</t>
  </si>
  <si>
    <t>KL VASELINUM ALBUM, 100G</t>
  </si>
  <si>
    <t>987828</t>
  </si>
  <si>
    <t>187764</t>
  </si>
  <si>
    <t>DRM GEL 1X11.5GM/27.6KU</t>
  </si>
  <si>
    <t>154815</t>
  </si>
  <si>
    <t>TETANOL PUR</t>
  </si>
  <si>
    <t>INJ SUS 1X0.5ML</t>
  </si>
  <si>
    <t>788943</t>
  </si>
  <si>
    <t>Dermo-chlorophyl spray 30g (Dr.Muller)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</si>
  <si>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</si>
  <si>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</si>
  <si>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</si>
  <si>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</si>
  <si>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</si>
  <si>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</si>
  <si>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900552</t>
  </si>
  <si>
    <t>KL SOL.ACIDI BORICI 3%,250G</t>
  </si>
  <si>
    <t>920060</t>
  </si>
  <si>
    <t>KL SOL.ARG.NITR.20% 10G</t>
  </si>
  <si>
    <t>921048</t>
  </si>
  <si>
    <t>KL SOL.HYD.PEROX.3% 250G</t>
  </si>
  <si>
    <t>115879</t>
  </si>
  <si>
    <t>198313</t>
  </si>
  <si>
    <t>DZ BRAUNOL FOAM 200ml</t>
  </si>
  <si>
    <t>192204</t>
  </si>
  <si>
    <t>DRM UNG 1X15GM 0.1%</t>
  </si>
  <si>
    <t>900506</t>
  </si>
  <si>
    <t>KL CPS KOLITICKA SMES, 100CPS</t>
  </si>
  <si>
    <t>188518</t>
  </si>
  <si>
    <t>88518</t>
  </si>
  <si>
    <t>AMICLOTON</t>
  </si>
  <si>
    <t>920270</t>
  </si>
  <si>
    <t>KL PERSTERIL 10% 100 G</t>
  </si>
  <si>
    <t>176715</t>
  </si>
  <si>
    <t>76715</t>
  </si>
  <si>
    <t>TENORETIC</t>
  </si>
  <si>
    <t>TBL OBD 28</t>
  </si>
  <si>
    <t>187906</t>
  </si>
  <si>
    <t>87906</t>
  </si>
  <si>
    <t>KORYLAN</t>
  </si>
  <si>
    <t>TBL 10</t>
  </si>
  <si>
    <t>169191</t>
  </si>
  <si>
    <t>69191</t>
  </si>
  <si>
    <t>EUTHYROX 150</t>
  </si>
  <si>
    <t>TBL 100X150RG</t>
  </si>
  <si>
    <t>126247</t>
  </si>
  <si>
    <t>26247</t>
  </si>
  <si>
    <t>AZOPT</t>
  </si>
  <si>
    <t>OPH GTT SUS 1X5ML</t>
  </si>
  <si>
    <t>382099</t>
  </si>
  <si>
    <t>82099</t>
  </si>
  <si>
    <t>KRYTÍ GELOVÉ HEMAGEL 5G</t>
  </si>
  <si>
    <t>HEMAGEL V TUBĚ O OBSAHU 5G</t>
  </si>
  <si>
    <t>119570</t>
  </si>
  <si>
    <t>19570</t>
  </si>
  <si>
    <t>LAGOSA</t>
  </si>
  <si>
    <t>DRG 50X150MG</t>
  </si>
  <si>
    <t>847890</t>
  </si>
  <si>
    <t>140370</t>
  </si>
  <si>
    <t>BLESSIN PLUS H 80/12,5 MG</t>
  </si>
  <si>
    <t>POR TBL FLM 28X80/12.5MG</t>
  </si>
  <si>
    <t>112895</t>
  </si>
  <si>
    <t>12895</t>
  </si>
  <si>
    <t>POR GRA SOL30SÁČKŮ</t>
  </si>
  <si>
    <t>179325</t>
  </si>
  <si>
    <t>DORETA 75 MG/650 MG</t>
  </si>
  <si>
    <t>848215</t>
  </si>
  <si>
    <t>125515</t>
  </si>
  <si>
    <t>APO-ATENOL 100 MG</t>
  </si>
  <si>
    <t>132673</t>
  </si>
  <si>
    <t>32673</t>
  </si>
  <si>
    <t>METOPROLOL AL 200 RETARD</t>
  </si>
  <si>
    <t>POR TBL PRO50X200MG</t>
  </si>
  <si>
    <t>146966</t>
  </si>
  <si>
    <t>46966</t>
  </si>
  <si>
    <t>RISPERDAL 2MG</t>
  </si>
  <si>
    <t>TBL OBD 20X2MG</t>
  </si>
  <si>
    <t>155671</t>
  </si>
  <si>
    <t>KYLOTAN PLUS H 80/12,5 MG</t>
  </si>
  <si>
    <t>987473</t>
  </si>
  <si>
    <t>146894</t>
  </si>
  <si>
    <t>ZOLPIDEM MYLAN</t>
  </si>
  <si>
    <t>162319</t>
  </si>
  <si>
    <t>62319</t>
  </si>
  <si>
    <t>BETADINE (CHIRURG.) - hnědá</t>
  </si>
  <si>
    <t>157871</t>
  </si>
  <si>
    <t>PARACETAMOL KABI 10 MG/ML</t>
  </si>
  <si>
    <t>INF SOL 10X50ML/500MG</t>
  </si>
  <si>
    <t>158893</t>
  </si>
  <si>
    <t>58893</t>
  </si>
  <si>
    <t>XALATAN</t>
  </si>
  <si>
    <t>GTT OPH 1X2.5ML</t>
  </si>
  <si>
    <t>200863</t>
  </si>
  <si>
    <t>OPH GTT SOL 1X10ML PLAST</t>
  </si>
  <si>
    <t>129734</t>
  </si>
  <si>
    <t>29734</t>
  </si>
  <si>
    <t>EUCREAS 50 MG/850 MG</t>
  </si>
  <si>
    <t>396413</t>
  </si>
  <si>
    <t>Optive Plus oční kapky 10ml</t>
  </si>
  <si>
    <t>989354</t>
  </si>
  <si>
    <t>3M Cavilon ochranný bariérový krém tuba 28g</t>
  </si>
  <si>
    <t>988230</t>
  </si>
  <si>
    <t>Apotheke Urologický čaj 20x2g n.s.</t>
  </si>
  <si>
    <t>397238</t>
  </si>
  <si>
    <t>KL ETHANOLUM BENZ.DENAT. 500ml /400g/</t>
  </si>
  <si>
    <t>UN 1170</t>
  </si>
  <si>
    <t>169109</t>
  </si>
  <si>
    <t>EFECTIN ER 75 MG</t>
  </si>
  <si>
    <t>POR CPS RDR 28X75MG I</t>
  </si>
  <si>
    <t>202701</t>
  </si>
  <si>
    <t>POR TBL ENT 90X20MG</t>
  </si>
  <si>
    <t>200305</t>
  </si>
  <si>
    <t>KREON 10 000</t>
  </si>
  <si>
    <t>POR CPS ETD 50</t>
  </si>
  <si>
    <t>155500</t>
  </si>
  <si>
    <t>55500</t>
  </si>
  <si>
    <t>HALSET</t>
  </si>
  <si>
    <t>LOZ 24X1.5MG</t>
  </si>
  <si>
    <t>185344</t>
  </si>
  <si>
    <t>ORTANOL 20 MG</t>
  </si>
  <si>
    <t>200311</t>
  </si>
  <si>
    <t>KREON 40 000</t>
  </si>
  <si>
    <t>POR CPS ETD 50X400MG</t>
  </si>
  <si>
    <t>989607</t>
  </si>
  <si>
    <t>B-Komplex forte Zentiva drg.20</t>
  </si>
  <si>
    <t>500247</t>
  </si>
  <si>
    <t>MS BENZINUM  500 ml  KULICH</t>
  </si>
  <si>
    <t>202924</t>
  </si>
  <si>
    <t>POR TBL FLM 10X250MG</t>
  </si>
  <si>
    <t>104063</t>
  </si>
  <si>
    <t>4063</t>
  </si>
  <si>
    <t>CAVINTON</t>
  </si>
  <si>
    <t>110252</t>
  </si>
  <si>
    <t>10252</t>
  </si>
  <si>
    <t>CAVINTON FORTE</t>
  </si>
  <si>
    <t>115013</t>
  </si>
  <si>
    <t>15013</t>
  </si>
  <si>
    <t>DORMICUM 7.5 MG</t>
  </si>
  <si>
    <t>TBL OBD 10X7.5MG</t>
  </si>
  <si>
    <t>117121</t>
  </si>
  <si>
    <t>17121</t>
  </si>
  <si>
    <t>LANZUL</t>
  </si>
  <si>
    <t>CPS 28X30MG</t>
  </si>
  <si>
    <t>147144</t>
  </si>
  <si>
    <t>47144</t>
  </si>
  <si>
    <t>LETROX 100</t>
  </si>
  <si>
    <t>TBL 100X100RG</t>
  </si>
  <si>
    <t>149123</t>
  </si>
  <si>
    <t>49123</t>
  </si>
  <si>
    <t>CONTROLOC 40 MG</t>
  </si>
  <si>
    <t>POR TBL ENT 28X40MG</t>
  </si>
  <si>
    <t>153535</t>
  </si>
  <si>
    <t>53535</t>
  </si>
  <si>
    <t>PROPAFENON AL 150</t>
  </si>
  <si>
    <t>TBL OBD 50X150MG</t>
  </si>
  <si>
    <t>156102</t>
  </si>
  <si>
    <t>56102</t>
  </si>
  <si>
    <t>CPS 14X30MG</t>
  </si>
  <si>
    <t>159671</t>
  </si>
  <si>
    <t>59671</t>
  </si>
  <si>
    <t>POR TBL RET10X100MG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</si>
  <si>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</si>
  <si>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</si>
  <si>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</si>
  <si>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</si>
  <si>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</si>
  <si>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</si>
  <si>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</si>
  <si>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</si>
  <si>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</si>
  <si>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</si>
  <si>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</si>
  <si>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</si>
  <si>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</si>
  <si>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</si>
  <si>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</si>
  <si>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</si>
  <si>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166029</t>
  </si>
  <si>
    <t>66029</t>
  </si>
  <si>
    <t>TBL OBD 10X10MG</t>
  </si>
  <si>
    <t>166759</t>
  </si>
  <si>
    <t>POR TBL FLM 40X50MG</t>
  </si>
  <si>
    <t>176708</t>
  </si>
  <si>
    <t>76708</t>
  </si>
  <si>
    <t>ACCUZIDE</t>
  </si>
  <si>
    <t>191280</t>
  </si>
  <si>
    <t>91280</t>
  </si>
  <si>
    <t>TBL 30X150MG</t>
  </si>
  <si>
    <t>193013</t>
  </si>
  <si>
    <t>93013</t>
  </si>
  <si>
    <t>SORTIS 10MG</t>
  </si>
  <si>
    <t>848545</t>
  </si>
  <si>
    <t>127546</t>
  </si>
  <si>
    <t>AMESOS 10 MG/5 MG TABLETY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</si>
  <si>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</si>
  <si>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</si>
  <si>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</si>
  <si>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</si>
  <si>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</si>
  <si>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</si>
  <si>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</si>
  <si>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</si>
  <si>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</si>
  <si>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</si>
  <si>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</si>
  <si>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</si>
  <si>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</si>
  <si>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</si>
  <si>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850087</t>
  </si>
  <si>
    <t>120791</t>
  </si>
  <si>
    <t>APO-PERINDO 4 MG</t>
  </si>
  <si>
    <t>POR TBL NOB 30X4MG</t>
  </si>
  <si>
    <t>117425</t>
  </si>
  <si>
    <t>17425</t>
  </si>
  <si>
    <t>CITALEC 10 ZENTIVA</t>
  </si>
  <si>
    <t>POR TBL FLM30X10MG</t>
  </si>
  <si>
    <t>145215</t>
  </si>
  <si>
    <t>45215</t>
  </si>
  <si>
    <t>ZOXON 4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</si>
  <si>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</si>
  <si>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</si>
  <si>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</si>
  <si>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</si>
  <si>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</si>
  <si>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</si>
  <si>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</si>
  <si>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</si>
  <si>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180050</t>
  </si>
  <si>
    <t>HELIDES 20 MG ENTEROSOLVENTNÍ TVRDÉ TOBOLKY</t>
  </si>
  <si>
    <t>184319</t>
  </si>
  <si>
    <t>ATIMOS 12 MCG</t>
  </si>
  <si>
    <t>INH SOL PSS 100X12RG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</si>
  <si>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</si>
  <si>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</si>
  <si>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</si>
  <si>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</si>
  <si>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</si>
  <si>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</si>
  <si>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</si>
  <si>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</si>
  <si>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147133</t>
  </si>
  <si>
    <t>47133</t>
  </si>
  <si>
    <t>LETROX 150</t>
  </si>
  <si>
    <t>110820</t>
  </si>
  <si>
    <t>10820</t>
  </si>
  <si>
    <t>ZOFRAN</t>
  </si>
  <si>
    <t>INJ SOL 5X4ML/8MG</t>
  </si>
  <si>
    <t>849666</t>
  </si>
  <si>
    <t>119688</t>
  </si>
  <si>
    <t>POR TBL ENT 100X40MG</t>
  </si>
  <si>
    <t>132083</t>
  </si>
  <si>
    <t>32083</t>
  </si>
  <si>
    <t>TRALGIT GTT.</t>
  </si>
  <si>
    <t>POR GTT SOL 1x10ML</t>
  </si>
  <si>
    <t>184396</t>
  </si>
  <si>
    <t>84396</t>
  </si>
  <si>
    <t>NEURONTIN 100MG</t>
  </si>
  <si>
    <t>CPS 20X100MG</t>
  </si>
  <si>
    <t>845370</t>
  </si>
  <si>
    <t>105845</t>
  </si>
  <si>
    <t>MIRTAZAPIN ORION 15 MG</t>
  </si>
  <si>
    <t>POR TBL DIS 90X15MG</t>
  </si>
  <si>
    <t>154032</t>
  </si>
  <si>
    <t>54032</t>
  </si>
  <si>
    <t>VERAPAMIL AL 240 RETARD</t>
  </si>
  <si>
    <t>POR TBL RET50X240MG</t>
  </si>
  <si>
    <t>142780</t>
  </si>
  <si>
    <t>42780</t>
  </si>
  <si>
    <t>TRALGIT SR 200</t>
  </si>
  <si>
    <t>POR TBL RET30X200MG</t>
  </si>
  <si>
    <t>850148</t>
  </si>
  <si>
    <t>115590</t>
  </si>
  <si>
    <t>MEDORAM PLUS H 5/25 MG</t>
  </si>
  <si>
    <t>184401</t>
  </si>
  <si>
    <t>84401</t>
  </si>
  <si>
    <t>NEURONTIN 400MG</t>
  </si>
  <si>
    <t>CPS 50X400MG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</si>
  <si>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</si>
  <si>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</si>
  <si>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</si>
  <si>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</si>
  <si>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</si>
  <si>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</si>
  <si>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</si>
  <si>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848207</t>
  </si>
  <si>
    <t>33422</t>
  </si>
  <si>
    <t>Nutrison Advanced DIASON LOW ENERGY</t>
  </si>
  <si>
    <t>por.sol.1000ml</t>
  </si>
  <si>
    <t>847098</t>
  </si>
  <si>
    <t>33705</t>
  </si>
  <si>
    <t>NUTRIDRINK S PŘÍCH. VANILKOVOU 200ml</t>
  </si>
  <si>
    <t>83050</t>
  </si>
  <si>
    <t>198192</t>
  </si>
  <si>
    <t>SEFOTAK 1 G</t>
  </si>
  <si>
    <t>96414</t>
  </si>
  <si>
    <t>GENTAMICIN LEK 80 MG/2 ML</t>
  </si>
  <si>
    <t>INJ SOL 10X2ML/80MG</t>
  </si>
  <si>
    <t>101076</t>
  </si>
  <si>
    <t>1076</t>
  </si>
  <si>
    <t>OPHTHALMO-FRAMYKOIN</t>
  </si>
  <si>
    <t>102427</t>
  </si>
  <si>
    <t>2427</t>
  </si>
  <si>
    <t>ENTIZOL</t>
  </si>
  <si>
    <t>TBL 20X250MG</t>
  </si>
  <si>
    <t>117149</t>
  </si>
  <si>
    <t>17149</t>
  </si>
  <si>
    <t>POR TBL FLM12X375MG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</si>
  <si>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</si>
  <si>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</si>
  <si>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</si>
  <si>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</si>
  <si>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</si>
  <si>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</si>
  <si>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</si>
  <si>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</si>
  <si>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185525</t>
  </si>
  <si>
    <t>85525</t>
  </si>
  <si>
    <t>AMOKSIKLAV</t>
  </si>
  <si>
    <t>TBL OBD 21X625MG</t>
  </si>
  <si>
    <t>144285</t>
  </si>
  <si>
    <t>44285</t>
  </si>
  <si>
    <t>NORMIX</t>
  </si>
  <si>
    <t>TBL OBD 12X200MG</t>
  </si>
  <si>
    <t>184492</t>
  </si>
  <si>
    <t>84492</t>
  </si>
  <si>
    <t>FUCIDIN</t>
  </si>
  <si>
    <t>CRM 1X15GM 2%</t>
  </si>
  <si>
    <t>114877</t>
  </si>
  <si>
    <t>14877</t>
  </si>
  <si>
    <t>IALUGEN PLUS</t>
  </si>
  <si>
    <t>CRM 1X60GM</t>
  </si>
  <si>
    <t>153202</t>
  </si>
  <si>
    <t>53202</t>
  </si>
  <si>
    <t>CIPHIN 500</t>
  </si>
  <si>
    <t>153922</t>
  </si>
  <si>
    <t>53922</t>
  </si>
  <si>
    <t>CIPHIN PRO INFUSION.200MG/100ML</t>
  </si>
  <si>
    <t>117041</t>
  </si>
  <si>
    <t>17041</t>
  </si>
  <si>
    <t>CEFOBID 1 G</t>
  </si>
  <si>
    <t>INJ SIC 1X1GM</t>
  </si>
  <si>
    <t>177044</t>
  </si>
  <si>
    <t>77044</t>
  </si>
  <si>
    <t>INJ SIC 1X750MG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</si>
  <si>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</si>
  <si>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</si>
  <si>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</si>
  <si>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</si>
  <si>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</si>
  <si>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</si>
  <si>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</si>
  <si>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</si>
  <si>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186397</t>
  </si>
  <si>
    <t>86397</t>
  </si>
  <si>
    <t>CLOTRIMAZOL AL 1%</t>
  </si>
  <si>
    <t>CRM 1X50GM 1%</t>
  </si>
  <si>
    <t>136107</t>
  </si>
  <si>
    <t>QUETIAPIN TEVA 200 MG POTAHOVANÉ TABLETY</t>
  </si>
  <si>
    <t>POR TBL FLM 60X200MG</t>
  </si>
  <si>
    <t>47256</t>
  </si>
  <si>
    <t>INF SOL 20X100ML-PE</t>
  </si>
  <si>
    <t>102679</t>
  </si>
  <si>
    <t>2679</t>
  </si>
  <si>
    <t>BERODUAL N</t>
  </si>
  <si>
    <t>INH SOL PSS 200DÁV</t>
  </si>
  <si>
    <t>145244</t>
  </si>
  <si>
    <t>45244</t>
  </si>
  <si>
    <t>ISICOM 250MG</t>
  </si>
  <si>
    <t>TBL 100X275MG</t>
  </si>
  <si>
    <t>155947</t>
  </si>
  <si>
    <t>55947</t>
  </si>
  <si>
    <t>OPHTAL LIQ 2X50ML</t>
  </si>
  <si>
    <t>157525</t>
  </si>
  <si>
    <t>57525</t>
  </si>
  <si>
    <t>MYDOCALM 150MG</t>
  </si>
  <si>
    <t>TBL OBD 30X150MG</t>
  </si>
  <si>
    <t>169623</t>
  </si>
  <si>
    <t>KAPIDIN 10 MG</t>
  </si>
  <si>
    <t>183272</t>
  </si>
  <si>
    <t>83272</t>
  </si>
  <si>
    <t>EBRANTIL 60 RETARD</t>
  </si>
  <si>
    <t>POR CPS PRO 50X60MG</t>
  </si>
  <si>
    <t>187680</t>
  </si>
  <si>
    <t>87680</t>
  </si>
  <si>
    <t>ANOPYRIN</t>
  </si>
  <si>
    <t>TBL 10X400MG</t>
  </si>
  <si>
    <t>192086</t>
  </si>
  <si>
    <t>92086</t>
  </si>
  <si>
    <t>ROWATINEX</t>
  </si>
  <si>
    <t>GTT 1X10ML</t>
  </si>
  <si>
    <t>193582</t>
  </si>
  <si>
    <t>93582</t>
  </si>
  <si>
    <t>ANACID 5ML</t>
  </si>
  <si>
    <t>SUS 30X5ML</t>
  </si>
  <si>
    <t>194248</t>
  </si>
  <si>
    <t>94248</t>
  </si>
  <si>
    <t>395997</t>
  </si>
  <si>
    <t>DZ SOFTASEPT N BEZBARVÝ 250 ml</t>
  </si>
  <si>
    <t>840464</t>
  </si>
  <si>
    <t>Vitar Soda tbl.150</t>
  </si>
  <si>
    <t>neleč.</t>
  </si>
  <si>
    <t>850460</t>
  </si>
  <si>
    <t>107943</t>
  </si>
  <si>
    <t>MUSCORIL CPS</t>
  </si>
  <si>
    <t>POR CPS DUR 20X4MG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</si>
  <si>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</si>
  <si>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</si>
  <si>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</si>
  <si>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</si>
  <si>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</si>
  <si>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</si>
  <si>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</si>
  <si>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</si>
  <si>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122110</t>
  </si>
  <si>
    <t>22110</t>
  </si>
  <si>
    <t>GLIBOMET</t>
  </si>
  <si>
    <t>POR TBL FLM 100</t>
  </si>
  <si>
    <t>146694</t>
  </si>
  <si>
    <t>46694</t>
  </si>
  <si>
    <t>EUTHYROX 125</t>
  </si>
  <si>
    <t>TBL 100X125RG</t>
  </si>
  <si>
    <t>158287</t>
  </si>
  <si>
    <t>58287</t>
  </si>
  <si>
    <t>ADDAMEL N</t>
  </si>
  <si>
    <t>INF CNC 20X10ML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</si>
  <si>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</si>
  <si>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</si>
  <si>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</si>
  <si>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</si>
  <si>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</si>
  <si>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</si>
  <si>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849425</t>
  </si>
  <si>
    <t>115479</t>
  </si>
  <si>
    <t>APO-ENALAPRIL 5 MG</t>
  </si>
  <si>
    <t>183274</t>
  </si>
  <si>
    <t>83275</t>
  </si>
  <si>
    <t>GELOFUSINE 20x500 ml</t>
  </si>
  <si>
    <t>INF SOL20X500ML</t>
  </si>
  <si>
    <t>98236</t>
  </si>
  <si>
    <t>HYDROGENUHLIČITAN SODNÝ 4.2%(W/V)-BRAUN</t>
  </si>
  <si>
    <t>INF SOL 1X250ML</t>
  </si>
  <si>
    <t>100874</t>
  </si>
  <si>
    <t>874</t>
  </si>
  <si>
    <t>OPHTHALMO-AZULEN</t>
  </si>
  <si>
    <t>116445</t>
  </si>
  <si>
    <t>16445</t>
  </si>
  <si>
    <t>TEGRETOL CR 400</t>
  </si>
  <si>
    <t>TBL RET 30X400MG</t>
  </si>
  <si>
    <t>111035</t>
  </si>
  <si>
    <t>11035</t>
  </si>
  <si>
    <t>OXYCONTIN 80 MG</t>
  </si>
  <si>
    <t>POR TBL PRO 30X80MG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</si>
  <si>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</si>
  <si>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</si>
  <si>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</si>
  <si>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</si>
  <si>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</si>
  <si>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</si>
  <si>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</si>
  <si>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</si>
  <si>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</si>
  <si>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</si>
  <si>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</si>
  <si>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</si>
  <si>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</si>
  <si>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</si>
  <si>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</si>
  <si>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</si>
  <si>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165388</t>
  </si>
  <si>
    <t>65388</t>
  </si>
  <si>
    <t>TENORMIN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</si>
  <si>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</si>
  <si>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</si>
  <si>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</si>
  <si>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</si>
  <si>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</si>
  <si>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</si>
  <si>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</si>
  <si>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394712</t>
  </si>
  <si>
    <t>IR  AQUA STERILE OPLACH.1x1000 ml ECOTAINER</t>
  </si>
  <si>
    <t>IR OPLACH</t>
  </si>
  <si>
    <t>500268</t>
  </si>
  <si>
    <t>KL CHLADIVE MAZANI 900 g KULICH</t>
  </si>
  <si>
    <t>842351</t>
  </si>
  <si>
    <t>Stopangin sol. 250ml</t>
  </si>
  <si>
    <t>850235</t>
  </si>
  <si>
    <t>160806</t>
  </si>
  <si>
    <t>PICOPREP PRÁŠEK PRO PŘÍPRAVU PERORÁLNÍHO ROZTOKU</t>
  </si>
  <si>
    <t>POR PLV SOL 2</t>
  </si>
  <si>
    <t>120401</t>
  </si>
  <si>
    <t>20401</t>
  </si>
  <si>
    <t>IBALGIN GEL 50G</t>
  </si>
  <si>
    <t>DRM GEL 1X50GM</t>
  </si>
  <si>
    <t>164787</t>
  </si>
  <si>
    <t>64787</t>
  </si>
  <si>
    <t>BUDENOFALK</t>
  </si>
  <si>
    <t>CPS ENT 100X3MG</t>
  </si>
  <si>
    <t>169743</t>
  </si>
  <si>
    <t>69743</t>
  </si>
  <si>
    <t>394217</t>
  </si>
  <si>
    <t>KL POLYSAN, OL.HELIANTHI AA AD 300G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</si>
  <si>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</si>
  <si>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</si>
  <si>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</si>
  <si>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</si>
  <si>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</si>
  <si>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</si>
  <si>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</si>
  <si>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</si>
  <si>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</si>
  <si>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</si>
  <si>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</si>
  <si>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</si>
  <si>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</si>
  <si>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</si>
  <si>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</si>
  <si>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102547</t>
  </si>
  <si>
    <t>2547</t>
  </si>
  <si>
    <t>UNG OPH 1X3.5GM</t>
  </si>
  <si>
    <t>103388</t>
  </si>
  <si>
    <t>3388</t>
  </si>
  <si>
    <t>FLUCINAR</t>
  </si>
  <si>
    <t>UNG 1X15GM 0.025%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</si>
  <si>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</si>
  <si>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</si>
  <si>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</si>
  <si>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</si>
  <si>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</si>
  <si>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</si>
  <si>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</si>
  <si>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</si>
  <si>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197580</t>
  </si>
  <si>
    <t>97580</t>
  </si>
  <si>
    <t>BEPANTHEN</t>
  </si>
  <si>
    <t>CRM 1X30GM 5%</t>
  </si>
  <si>
    <t>394072</t>
  </si>
  <si>
    <t>KL KAPSLE</t>
  </si>
  <si>
    <t>845813</t>
  </si>
  <si>
    <t>Deca durabolin 50mg amp.1x1ml</t>
  </si>
  <si>
    <t>848352</t>
  </si>
  <si>
    <t>130172</t>
  </si>
  <si>
    <t>APO-VENLAFAXIN PROLONG 75 MG</t>
  </si>
  <si>
    <t>POR CPS PRO 30X75MG</t>
  </si>
  <si>
    <t>900881</t>
  </si>
  <si>
    <t>KL BALS.VISNEVSKI 100G</t>
  </si>
  <si>
    <t>106091</t>
  </si>
  <si>
    <t>6091</t>
  </si>
  <si>
    <t>GUTRON 2.5MG</t>
  </si>
  <si>
    <t>TBL 20X2.5MG</t>
  </si>
  <si>
    <t>848583</t>
  </si>
  <si>
    <t>125519</t>
  </si>
  <si>
    <t>APO-METOPROLOL 100</t>
  </si>
  <si>
    <t>930255</t>
  </si>
  <si>
    <t>KL CHLADIVE MAZANI 450 g FAG.,KUL.</t>
  </si>
  <si>
    <t>DPH 21%</t>
  </si>
  <si>
    <t>102159</t>
  </si>
  <si>
    <t>2159</t>
  </si>
  <si>
    <t>SULFASALAZIN</t>
  </si>
  <si>
    <t>TBL 50X500MG</t>
  </si>
  <si>
    <t>119759</t>
  </si>
  <si>
    <t>19759</t>
  </si>
  <si>
    <t>DRM CRM1X30GM 0.05%</t>
  </si>
  <si>
    <t>158653</t>
  </si>
  <si>
    <t>58653</t>
  </si>
  <si>
    <t>CLOTRIMAZOL AL 100</t>
  </si>
  <si>
    <t>TBL VAG 6X100MG+APL</t>
  </si>
  <si>
    <t>921547</t>
  </si>
  <si>
    <t>KL UNG.ELOCOM 45G,LENIENS AD 300G</t>
  </si>
  <si>
    <t>100560</t>
  </si>
  <si>
    <t>560</t>
  </si>
  <si>
    <t>PLEGOMAZIN</t>
  </si>
  <si>
    <t>INJ 10X5ML/25MG</t>
  </si>
  <si>
    <t>198791</t>
  </si>
  <si>
    <t>98791</t>
  </si>
  <si>
    <t>DEPREX LÉČIVA</t>
  </si>
  <si>
    <t>POR CPS DUR 30X20MG</t>
  </si>
  <si>
    <t>844148</t>
  </si>
  <si>
    <t>104694</t>
  </si>
  <si>
    <t>MUCOSOLVAN PRO DOSPĚLÉ</t>
  </si>
  <si>
    <t>POR SIR 1X100ML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</si>
  <si>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</si>
  <si>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</si>
  <si>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</si>
  <si>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</si>
  <si>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</si>
  <si>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</si>
  <si>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</si>
  <si>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</si>
  <si>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145275</t>
  </si>
  <si>
    <t>45275</t>
  </si>
  <si>
    <t>ENAP 20MG</t>
  </si>
  <si>
    <t>155911</t>
  </si>
  <si>
    <t>PEROXID VODIKU 3%</t>
  </si>
  <si>
    <t>LIQ  1X100ML</t>
  </si>
  <si>
    <t>198194</t>
  </si>
  <si>
    <t>98194</t>
  </si>
  <si>
    <t>CYCLO 3 FORT</t>
  </si>
  <si>
    <t>CPS 30</t>
  </si>
  <si>
    <t>500085</t>
  </si>
  <si>
    <t xml:space="preserve"> 100KS</t>
  </si>
  <si>
    <t>500240</t>
  </si>
  <si>
    <t>DZ DEBRIEKASAN push pull 500 ml</t>
  </si>
  <si>
    <t>900497</t>
  </si>
  <si>
    <t>KL CPS KOLITICKA  SMES, 50 CPS</t>
  </si>
  <si>
    <t>921020</t>
  </si>
  <si>
    <t>KL BENZINUM 130g</t>
  </si>
  <si>
    <t>921395</t>
  </si>
  <si>
    <t>50KS</t>
  </si>
  <si>
    <t>921525</t>
  </si>
  <si>
    <t>KL MESOCAIN GEL, 250G v láhvi s pumpou</t>
  </si>
  <si>
    <t>NESTERILNÍ</t>
  </si>
  <si>
    <t>146270</t>
  </si>
  <si>
    <t>46270</t>
  </si>
  <si>
    <t>MAALOX</t>
  </si>
  <si>
    <t>SUS 1X250ML-PE</t>
  </si>
  <si>
    <t>798615</t>
  </si>
  <si>
    <t>CRYOS SPRAY</t>
  </si>
  <si>
    <t>930095</t>
  </si>
  <si>
    <t>KL VASELINUM ALBUM, 30G</t>
  </si>
  <si>
    <t>186966</t>
  </si>
  <si>
    <t>86966</t>
  </si>
  <si>
    <t>ARDEANUTRISOL G 5</t>
  </si>
  <si>
    <t>194329</t>
  </si>
  <si>
    <t>94329</t>
  </si>
  <si>
    <t>AKTIFERRIN</t>
  </si>
  <si>
    <t>CPS 20</t>
  </si>
  <si>
    <t>159982</t>
  </si>
  <si>
    <t>59982</t>
  </si>
  <si>
    <t>ICHTOXYL</t>
  </si>
  <si>
    <t>196194</t>
  </si>
  <si>
    <t>96194</t>
  </si>
  <si>
    <t>FAMOSAN</t>
  </si>
  <si>
    <t>TBL OBD 20X40MG</t>
  </si>
  <si>
    <t>921393</t>
  </si>
  <si>
    <t>30KS</t>
  </si>
  <si>
    <t>159746</t>
  </si>
  <si>
    <t>59746</t>
  </si>
  <si>
    <t>HEŘMÁNKOVÝ ČAJ</t>
  </si>
  <si>
    <t>SPC 20X1.5GM(SCCKY)</t>
  </si>
  <si>
    <t>500676</t>
  </si>
  <si>
    <t>169242</t>
  </si>
  <si>
    <t>DZ Prontosan wound gel 250ml</t>
  </si>
  <si>
    <t>113705</t>
  </si>
  <si>
    <t>13705</t>
  </si>
  <si>
    <t>ZOVIRAX 800 MG</t>
  </si>
  <si>
    <t>POR TBL NOB35X800MG</t>
  </si>
  <si>
    <t>500192</t>
  </si>
  <si>
    <t>KL BALS.VISNEVSKI 500G</t>
  </si>
  <si>
    <t>900521</t>
  </si>
  <si>
    <t>KL BENZINUM 180g</t>
  </si>
  <si>
    <t>500033</t>
  </si>
  <si>
    <t>Epaderm Cream</t>
  </si>
  <si>
    <t>500G</t>
  </si>
  <si>
    <t>180087</t>
  </si>
  <si>
    <t>SYMBICORT TURBUHALER 200 MIKROGRAMŮ/ 6 MIKROGRAMŮ/</t>
  </si>
  <si>
    <t>INH PLV 1X120DÁV</t>
  </si>
  <si>
    <t>107678</t>
  </si>
  <si>
    <t>INF CNC SOL 20X20ML</t>
  </si>
  <si>
    <t>128389</t>
  </si>
  <si>
    <t>28389</t>
  </si>
  <si>
    <t>CYMBALTA 60 MG</t>
  </si>
  <si>
    <t>POR CPS ETD 28X60MG</t>
  </si>
  <si>
    <t>989371</t>
  </si>
  <si>
    <t>Ocuvite COMPLETE cps.30</t>
  </si>
  <si>
    <t>201608</t>
  </si>
  <si>
    <t>ZALDIAR</t>
  </si>
  <si>
    <t>193874</t>
  </si>
  <si>
    <t>TOLUCOMBI 40 MG/12,5 MG</t>
  </si>
  <si>
    <t>840522</t>
  </si>
  <si>
    <t>KL CHLADIVE MAZANI, 500 G</t>
  </si>
  <si>
    <t>136126</t>
  </si>
  <si>
    <t>NICORETTE INVISIPATCH 25 MG/16 H</t>
  </si>
  <si>
    <t>DRM EMP TDR 7X25MG</t>
  </si>
  <si>
    <t>114439</t>
  </si>
  <si>
    <t>14439</t>
  </si>
  <si>
    <t>FOKUSIN</t>
  </si>
  <si>
    <t>POR CPS RDR30X0.4MG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</si>
  <si>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</si>
  <si>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</si>
  <si>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</si>
  <si>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</si>
  <si>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</si>
  <si>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</si>
  <si>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</si>
  <si>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</si>
  <si>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</si>
  <si>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</si>
  <si>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</si>
  <si>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</si>
  <si>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</si>
  <si>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</si>
  <si>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</si>
  <si>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</si>
  <si>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</si>
  <si>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</si>
  <si>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193018</t>
  </si>
  <si>
    <t>93018</t>
  </si>
  <si>
    <t>SORTIS 20 MG</t>
  </si>
  <si>
    <t>196977</t>
  </si>
  <si>
    <t>96977</t>
  </si>
  <si>
    <t>846446</t>
  </si>
  <si>
    <t>124343</t>
  </si>
  <si>
    <t>CEZERA 5 MG</t>
  </si>
  <si>
    <t>112891</t>
  </si>
  <si>
    <t>12891</t>
  </si>
  <si>
    <t>TBL 15X100MG</t>
  </si>
  <si>
    <t>128216</t>
  </si>
  <si>
    <t>28216</t>
  </si>
  <si>
    <t>LYRICA 75 MG</t>
  </si>
  <si>
    <t>POR CPSDUR14X75MG</t>
  </si>
  <si>
    <t>126486</t>
  </si>
  <si>
    <t>26486</t>
  </si>
  <si>
    <t>ACTRAPID PENFILL 100IU/ML</t>
  </si>
  <si>
    <t>INJ SOL 5X3ML</t>
  </si>
  <si>
    <t>844306</t>
  </si>
  <si>
    <t>102674</t>
  </si>
  <si>
    <t>BETAHISTIN ACTAVIS 8 MG</t>
  </si>
  <si>
    <t>POR TBL NOB100X8MG</t>
  </si>
  <si>
    <t>849660</t>
  </si>
  <si>
    <t>111904</t>
  </si>
  <si>
    <t>POR TBL NOB 100X20MG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</si>
  <si>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</si>
  <si>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</si>
  <si>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</si>
  <si>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</si>
  <si>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</si>
  <si>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</si>
  <si>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</si>
  <si>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159505</t>
  </si>
  <si>
    <t>59505</t>
  </si>
  <si>
    <t>LIPANTHYL SUPRA 160 MG</t>
  </si>
  <si>
    <t>POR TBL RET 90X160MG</t>
  </si>
  <si>
    <t>849900</t>
  </si>
  <si>
    <t>125086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</si>
  <si>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</si>
  <si>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</si>
  <si>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</si>
  <si>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</si>
  <si>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</si>
  <si>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</si>
  <si>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</si>
  <si>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26794</t>
  </si>
  <si>
    <t>NOVORAPID FLEXPEN 100 U/ML</t>
  </si>
  <si>
    <t>849997</t>
  </si>
  <si>
    <t>500278</t>
  </si>
  <si>
    <t>OPRYMEA 0,7 MG</t>
  </si>
  <si>
    <t>POR TBL NOB 30X0.7MG</t>
  </si>
  <si>
    <t>165317</t>
  </si>
  <si>
    <t>65317</t>
  </si>
  <si>
    <t>ELOTRACE I.V.</t>
  </si>
  <si>
    <t>INF 10X100ML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</si>
  <si>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</si>
  <si>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</si>
  <si>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</si>
  <si>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</si>
  <si>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</si>
  <si>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</si>
  <si>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148261</t>
  </si>
  <si>
    <t>48261</t>
  </si>
  <si>
    <t>PLV ADS 1X20GM</t>
  </si>
  <si>
    <t>101077</t>
  </si>
  <si>
    <t>1077</t>
  </si>
  <si>
    <t>OPHTHALMO-FRAMYKOIN COMPOSITUM</t>
  </si>
  <si>
    <t>189816</t>
  </si>
  <si>
    <t>89816</t>
  </si>
  <si>
    <t>TRIPRIM 200MG</t>
  </si>
  <si>
    <t>TBL 20X200MG</t>
  </si>
  <si>
    <t>108808</t>
  </si>
  <si>
    <t>8808</t>
  </si>
  <si>
    <t>DALACIN C</t>
  </si>
  <si>
    <t>INJ SOL 1X6ML/900MG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</si>
  <si>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</si>
  <si>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</si>
  <si>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</si>
  <si>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</si>
  <si>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</si>
  <si>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</si>
  <si>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</si>
  <si>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</si>
  <si>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50113011</t>
  </si>
  <si>
    <t>87240</t>
  </si>
  <si>
    <t>Fanhdi 100 I.U/ml(1000 I.U.)GRIFOLS</t>
  </si>
  <si>
    <t>87239</t>
  </si>
  <si>
    <t>Fanhdi 50 I.U./ml(500 I.U) GRIFOLS</t>
  </si>
  <si>
    <t>116462</t>
  </si>
  <si>
    <t>16462</t>
  </si>
  <si>
    <t>EXCIPIAL U LIPOLOTIO</t>
  </si>
  <si>
    <t>DRM EML 1X200ML</t>
  </si>
  <si>
    <t>921458</t>
  </si>
  <si>
    <t>KL ETHER 200G</t>
  </si>
  <si>
    <t>790001</t>
  </si>
  <si>
    <t>TRAUMACEL P 2G</t>
  </si>
  <si>
    <t>900438</t>
  </si>
  <si>
    <t>KL SOL.FORMALDEHYDI 10%,500G</t>
  </si>
  <si>
    <t>841562</t>
  </si>
  <si>
    <t>KL ETHER 160G</t>
  </si>
  <si>
    <t>921284</t>
  </si>
  <si>
    <t>KL ETHER 180G</t>
  </si>
  <si>
    <t>921308</t>
  </si>
  <si>
    <t>KL SOL.ARG.NITR.10% 20G</t>
  </si>
  <si>
    <t>921539</t>
  </si>
  <si>
    <t>KL SOL.FORMAL. PUFR. 500 g</t>
  </si>
  <si>
    <t>394080</t>
  </si>
  <si>
    <t>KL MESOCAIN GEL, 500G v láhvi s pumpou</t>
  </si>
  <si>
    <t>108510</t>
  </si>
  <si>
    <t>8510</t>
  </si>
  <si>
    <t>INJ 5X2ML 0.5%</t>
  </si>
  <si>
    <t>900015</t>
  </si>
  <si>
    <t>KL SOL.HYD.PEROX.3% 300 G</t>
  </si>
  <si>
    <t>920376</t>
  </si>
  <si>
    <t>KL SOL.HYD.PEROX.3% 200G v sirokohrdle lahvi</t>
  </si>
  <si>
    <t>921250</t>
  </si>
  <si>
    <t>KL SOL.ARG.NITR.3%,10G</t>
  </si>
  <si>
    <t>192143</t>
  </si>
  <si>
    <t>DIPROPHOS</t>
  </si>
  <si>
    <t>INJ SUS 5X1ML/7MG</t>
  </si>
  <si>
    <t>841757</t>
  </si>
  <si>
    <t>Ubrousky dětské s aloe vera</t>
  </si>
  <si>
    <t>136097</t>
  </si>
  <si>
    <t>QUETIAPIN TEVA 100 MG POTAHOVANÉ TABLETY</t>
  </si>
  <si>
    <t>POR TBL FLM 30X100MG</t>
  </si>
  <si>
    <t>102486</t>
  </si>
  <si>
    <t>2486</t>
  </si>
  <si>
    <t>KALIUM CHLORATUM LECIVA 7.5%</t>
  </si>
  <si>
    <t>INJ 5X10ML 7.5%</t>
  </si>
  <si>
    <t>152266</t>
  </si>
  <si>
    <t>52266</t>
  </si>
  <si>
    <t>INFADOLAN</t>
  </si>
  <si>
    <t>DRM UNG 1X30GM</t>
  </si>
  <si>
    <t>183974</t>
  </si>
  <si>
    <t>83974</t>
  </si>
  <si>
    <t>BETALOC</t>
  </si>
  <si>
    <t>INJ 5X5ML/5MG</t>
  </si>
  <si>
    <t>850461</t>
  </si>
  <si>
    <t>122197</t>
  </si>
  <si>
    <t>PROTHAZIN</t>
  </si>
  <si>
    <t>POR TBL FLM 20X25MG</t>
  </si>
  <si>
    <t>51384</t>
  </si>
  <si>
    <t>INF SOL 10X1000MLPLAH</t>
  </si>
  <si>
    <t>116028</t>
  </si>
  <si>
    <t>16028</t>
  </si>
  <si>
    <t>ANAFRANIL SR 75</t>
  </si>
  <si>
    <t>TBL RET 20X75MG</t>
  </si>
  <si>
    <t>125969</t>
  </si>
  <si>
    <t>25969</t>
  </si>
  <si>
    <t>PROCORALAN 5 MG</t>
  </si>
  <si>
    <t>POR TBL FLM 56X5MG</t>
  </si>
  <si>
    <t>197186</t>
  </si>
  <si>
    <t>97186</t>
  </si>
  <si>
    <t>EUTHYROX 100</t>
  </si>
  <si>
    <t>142595</t>
  </si>
  <si>
    <t>42595</t>
  </si>
  <si>
    <t>VITALIPID N ADULT</t>
  </si>
  <si>
    <t>INF CNC SOL 10X10ML</t>
  </si>
  <si>
    <t>841645</t>
  </si>
  <si>
    <t>DZ Ubrousky dětské vlhčené</t>
  </si>
  <si>
    <t>100392</t>
  </si>
  <si>
    <t>392</t>
  </si>
  <si>
    <t>ATROPIN BIOTIKA 0.5MG</t>
  </si>
  <si>
    <t>144357</t>
  </si>
  <si>
    <t>44357</t>
  </si>
  <si>
    <t>REMESTYP 1.0</t>
  </si>
  <si>
    <t>INJ 5X10ML/1MG</t>
  </si>
  <si>
    <t>100113</t>
  </si>
  <si>
    <t>113</t>
  </si>
  <si>
    <t>DILURAN</t>
  </si>
  <si>
    <t>104160</t>
  </si>
  <si>
    <t>4160</t>
  </si>
  <si>
    <t>TRIAMCINOLON S LECIVA</t>
  </si>
  <si>
    <t>UNG 30GM</t>
  </si>
  <si>
    <t>142630</t>
  </si>
  <si>
    <t>42630</t>
  </si>
  <si>
    <t>PAMBA</t>
  </si>
  <si>
    <t>INJ SOL 5X5ML/50MG</t>
  </si>
  <si>
    <t>145241</t>
  </si>
  <si>
    <t>45241</t>
  </si>
  <si>
    <t>ISICOM 100MG</t>
  </si>
  <si>
    <t>TBL 100X125MG</t>
  </si>
  <si>
    <t>844591</t>
  </si>
  <si>
    <t>107161</t>
  </si>
  <si>
    <t>DIPEPTIVEN</t>
  </si>
  <si>
    <t>INF CNC SOL 1X100ML</t>
  </si>
  <si>
    <t>844764</t>
  </si>
  <si>
    <t>105943</t>
  </si>
  <si>
    <t>TETRASPAN 10%</t>
  </si>
  <si>
    <t>INF SOL 20X500ML</t>
  </si>
  <si>
    <t>920356</t>
  </si>
  <si>
    <t>KL SOL.BORGLYCEROLI  3% 100 G</t>
  </si>
  <si>
    <t>192730</t>
  </si>
  <si>
    <t>92730</t>
  </si>
  <si>
    <t>INJ 50X5ML</t>
  </si>
  <si>
    <t>113704</t>
  </si>
  <si>
    <t>13704</t>
  </si>
  <si>
    <t>ZOVIRAX 400 MG</t>
  </si>
  <si>
    <t>POR TBL NOB70X400MG</t>
  </si>
  <si>
    <t>147671</t>
  </si>
  <si>
    <t>47671</t>
  </si>
  <si>
    <t>PERLINGANIT ROZTOK</t>
  </si>
  <si>
    <t>INF SOL10X10ML AMP</t>
  </si>
  <si>
    <t>116319</t>
  </si>
  <si>
    <t>16319</t>
  </si>
  <si>
    <t>UNG 1X20GM-TUBA</t>
  </si>
  <si>
    <t>844350</t>
  </si>
  <si>
    <t>KL ETHANOL.C.BENZINO 160G</t>
  </si>
  <si>
    <t>187742</t>
  </si>
  <si>
    <t>87742</t>
  </si>
  <si>
    <t>ARDEAELYTOSOL F 1/1</t>
  </si>
  <si>
    <t>844242</t>
  </si>
  <si>
    <t>105937</t>
  </si>
  <si>
    <t>TETRASPAN 6%</t>
  </si>
  <si>
    <t>187000</t>
  </si>
  <si>
    <t>87000</t>
  </si>
  <si>
    <t>ARDEAOSMOSOL MA 20 (Mannitol)</t>
  </si>
  <si>
    <t>130508</t>
  </si>
  <si>
    <t>30508</t>
  </si>
  <si>
    <t>ARGOFAN 75 SR</t>
  </si>
  <si>
    <t>POR TBL PRO 30X75MG</t>
  </si>
  <si>
    <t>184471</t>
  </si>
  <si>
    <t>XOMOLIX 2,5 MG/ML INJEKČNÍ ROZTOK</t>
  </si>
  <si>
    <t>INJ SOL 10X2,5MG/ML</t>
  </si>
  <si>
    <t>987881</t>
  </si>
  <si>
    <t>Walmark Laktobacily FORTE s fruktooligosach.30+30</t>
  </si>
  <si>
    <t>194763</t>
  </si>
  <si>
    <t>94763</t>
  </si>
  <si>
    <t>NALOXONE POLFA</t>
  </si>
  <si>
    <t>INJ 10X1ML/0.4MG</t>
  </si>
  <si>
    <t>169739</t>
  </si>
  <si>
    <t>69739</t>
  </si>
  <si>
    <t>159595</t>
  </si>
  <si>
    <t>59595</t>
  </si>
  <si>
    <t>TBL OBD 50X20MG</t>
  </si>
  <si>
    <t>112702</t>
  </si>
  <si>
    <t>12702</t>
  </si>
  <si>
    <t>ENTOCORT 3MG</t>
  </si>
  <si>
    <t>CPS 100X3MG</t>
  </si>
  <si>
    <t>163411</t>
  </si>
  <si>
    <t>LUDIOMIL 25</t>
  </si>
  <si>
    <t>POR TBL FLM 30X25MG</t>
  </si>
  <si>
    <t>845529</t>
  </si>
  <si>
    <t>Infadolan ung 100g</t>
  </si>
  <si>
    <t>171555</t>
  </si>
  <si>
    <t>CARZAP 32 MG</t>
  </si>
  <si>
    <t>POR TBL NOB 28X32MG</t>
  </si>
  <si>
    <t>125034</t>
  </si>
  <si>
    <t>25034</t>
  </si>
  <si>
    <t>DORMICUM</t>
  </si>
  <si>
    <t>INJ SOL 10X1ML/5MG</t>
  </si>
  <si>
    <t>844480</t>
  </si>
  <si>
    <t>114059</t>
  </si>
  <si>
    <t>LOZAP 12.5 ZENTIVA</t>
  </si>
  <si>
    <t>PORTBLFLM 30X12.5MG</t>
  </si>
  <si>
    <t>118172</t>
  </si>
  <si>
    <t>18172</t>
  </si>
  <si>
    <t>PROPOFOL 1% MCT/LCT FRESENIUS</t>
  </si>
  <si>
    <t>INJ EML 10X50ML</t>
  </si>
  <si>
    <t>194882</t>
  </si>
  <si>
    <t>94882</t>
  </si>
  <si>
    <t>INJ SIC 1X250MG+4ML</t>
  </si>
  <si>
    <t>848895</t>
  </si>
  <si>
    <t>151056</t>
  </si>
  <si>
    <t>LAMICTAL 100 MG</t>
  </si>
  <si>
    <t>POR TBL NOB 42X100MG</t>
  </si>
  <si>
    <t>848751</t>
  </si>
  <si>
    <t>125073</t>
  </si>
  <si>
    <t>APO-SIMVA 10</t>
  </si>
  <si>
    <t>847134</t>
  </si>
  <si>
    <t>151050</t>
  </si>
  <si>
    <t>DEPAKINE</t>
  </si>
  <si>
    <t>INJ PSO LQF 4X4ML/400MG</t>
  </si>
  <si>
    <t>841569</t>
  </si>
  <si>
    <t>Fresubin hepa 15x500ml</t>
  </si>
  <si>
    <t>142003</t>
  </si>
  <si>
    <t>NEPHROTECT</t>
  </si>
  <si>
    <t>394774</t>
  </si>
  <si>
    <t>157118</t>
  </si>
  <si>
    <t>OLIMEL N9</t>
  </si>
  <si>
    <t>INF EML4X2000ML</t>
  </si>
  <si>
    <t>397058</t>
  </si>
  <si>
    <t>31985</t>
  </si>
  <si>
    <t>CLINIMIX N14G20E 4x2000 ml</t>
  </si>
  <si>
    <t>4x2000 ml</t>
  </si>
  <si>
    <t>397059</t>
  </si>
  <si>
    <t>31987</t>
  </si>
  <si>
    <t>CLINIMIX N17G20E 4x2000 ml</t>
  </si>
  <si>
    <t>501312</t>
  </si>
  <si>
    <t>88771</t>
  </si>
  <si>
    <t>CLINOLEIC 20% 20x250 ml</t>
  </si>
  <si>
    <t>20x250 ml BXT</t>
  </si>
  <si>
    <t>397303</t>
  </si>
  <si>
    <t>152193</t>
  </si>
  <si>
    <t>NUTRIFLEX OMEGA SPECIAL</t>
  </si>
  <si>
    <t>INF EML 5X625ML</t>
  </si>
  <si>
    <t>133331</t>
  </si>
  <si>
    <t>33331</t>
  </si>
  <si>
    <t>NUTRIDRINK BALÍČEK 5+1</t>
  </si>
  <si>
    <t>POR SOL 6X200ML</t>
  </si>
  <si>
    <t>500732</t>
  </si>
  <si>
    <t>33704</t>
  </si>
  <si>
    <t>DIASIP S PŘÍCHUTÍ CAPPUCHINO</t>
  </si>
  <si>
    <t>133148</t>
  </si>
  <si>
    <t>33148</t>
  </si>
  <si>
    <t>NUTRISON PROTEIN PLUS MULTI FIB</t>
  </si>
  <si>
    <t>POR SOL 1X500ML-VA</t>
  </si>
  <si>
    <t>133322</t>
  </si>
  <si>
    <t>33322</t>
  </si>
  <si>
    <t>NUTRIDRINK S ČOKOL. PŘÍCHUTÍ</t>
  </si>
  <si>
    <t>192289</t>
  </si>
  <si>
    <t>92289</t>
  </si>
  <si>
    <t>EDICIN 0,5GM</t>
  </si>
  <si>
    <t>INJ.SICC.1X500MG</t>
  </si>
  <si>
    <t>196413</t>
  </si>
  <si>
    <t>96413</t>
  </si>
  <si>
    <t>GENTAMICIN 40MG LEK</t>
  </si>
  <si>
    <t>INJ 10X2ML/40MG</t>
  </si>
  <si>
    <t>201030</t>
  </si>
  <si>
    <t>126902</t>
  </si>
  <si>
    <t>26902</t>
  </si>
  <si>
    <t>INF PLV SOL 1X200MG</t>
  </si>
  <si>
    <t>0062464</t>
  </si>
  <si>
    <t>Haemocomplettan P 1000mg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</si>
  <si>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</si>
  <si>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</si>
  <si>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</si>
  <si>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</si>
  <si>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</si>
  <si>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</si>
  <si>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</si>
  <si>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849621</t>
  </si>
  <si>
    <t>59587</t>
  </si>
  <si>
    <t>Floseal</t>
  </si>
  <si>
    <t>901119</t>
  </si>
  <si>
    <t>IR PENICILINKA 10 ML</t>
  </si>
  <si>
    <t>IR-obaly</t>
  </si>
  <si>
    <t>112770</t>
  </si>
  <si>
    <t>12770</t>
  </si>
  <si>
    <t>SOL 2X67.5ML</t>
  </si>
  <si>
    <t>100407</t>
  </si>
  <si>
    <t>407</t>
  </si>
  <si>
    <t>CALCIUM BIOTIKA</t>
  </si>
  <si>
    <t>INJ 10X10ML/1GM</t>
  </si>
  <si>
    <t>122629</t>
  </si>
  <si>
    <t>SAB SIMPLEX</t>
  </si>
  <si>
    <t>POR SUS 1X30ML</t>
  </si>
  <si>
    <t>900496</t>
  </si>
  <si>
    <t>KL OLIVAE OLEUM 20G</t>
  </si>
  <si>
    <t>920117</t>
  </si>
  <si>
    <t>KL SOL.FORMALDEHYDI 10% 1000 g</t>
  </si>
  <si>
    <t>UN 2209</t>
  </si>
  <si>
    <t>101681</t>
  </si>
  <si>
    <t>1681</t>
  </si>
  <si>
    <t>EMLA KREM 5%</t>
  </si>
  <si>
    <t>CRM 1X30GM</t>
  </si>
  <si>
    <t>840572</t>
  </si>
  <si>
    <t>Sonografický gel Vita 520ml</t>
  </si>
  <si>
    <t>920056</t>
  </si>
  <si>
    <t>KL ETHANOLUM 70% 800 g</t>
  </si>
  <si>
    <t>920219</t>
  </si>
  <si>
    <t>DZ TRIXO 100 ML</t>
  </si>
  <si>
    <t>921331</t>
  </si>
  <si>
    <t>KL ETHANOLUM 70% 400G</t>
  </si>
  <si>
    <t>20033</t>
  </si>
  <si>
    <t>AETHOXYSKLEROL 1%</t>
  </si>
  <si>
    <t>INJ SOL 5X2ML</t>
  </si>
  <si>
    <t>621119</t>
  </si>
  <si>
    <t>Baby Wipes Aloe Vera vlhčené ubrousky 80ks</t>
  </si>
  <si>
    <t>130160</t>
  </si>
  <si>
    <t>30160</t>
  </si>
  <si>
    <t>MIDAZOLAM TORREX 1MG/ML</t>
  </si>
  <si>
    <t>INJ 10X2ML/2MG</t>
  </si>
  <si>
    <t>140536</t>
  </si>
  <si>
    <t>40536</t>
  </si>
  <si>
    <t>DEPO-MEDROL</t>
  </si>
  <si>
    <t>INJ 1X5ML 40MG/ML</t>
  </si>
  <si>
    <t>50113016</t>
  </si>
  <si>
    <t>127259</t>
  </si>
  <si>
    <t>27259</t>
  </si>
  <si>
    <t>REBIF 22 MCG</t>
  </si>
  <si>
    <t>INJ SOL 12X0.5ML</t>
  </si>
  <si>
    <t>0404</t>
  </si>
  <si>
    <t>I. Chirurgická klinika</t>
  </si>
  <si>
    <t>I. Chirurgická klinika, lůžkové oddělení 8</t>
  </si>
  <si>
    <t>I. Chirurgická klinika, lůžkové oddělení 9</t>
  </si>
  <si>
    <t>I. Chirurgická klinika, lůžkové oddělení 3</t>
  </si>
  <si>
    <t>I. Chirurgická klinika, ambulance</t>
  </si>
  <si>
    <t>I. Chirurgická klinika, JIP  6</t>
  </si>
  <si>
    <t>I. Chirurgická klinika, pracoviště COS</t>
  </si>
  <si>
    <t>1CHIR odd.invaz.vyš.metody-endoskopie</t>
  </si>
  <si>
    <t>I. Chirurgická klinika, IOP - Mod.obn.přístr.vyb.c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</si>
  <si>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</si>
  <si>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</si>
  <si>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</si>
  <si>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</si>
  <si>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</si>
  <si>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</si>
  <si>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centrové léky</t>
  </si>
  <si>
    <t>0412 - I. Chirurgická klinika, lůžkové oddělení 9</t>
  </si>
  <si>
    <t>0411 - I. Chirurgická klinika, lůžkové oddělení 8</t>
  </si>
  <si>
    <t>0413 - I. Chirurgická klinika, lůžkové oddělení 3</t>
  </si>
  <si>
    <t>0432 - I. Chirurgická klinika, JIP  6</t>
  </si>
  <si>
    <t>0471 - 1CHIR odd.invaz.vyš.metody-endoskopie</t>
  </si>
  <si>
    <t>J01DB04 - Cefazolin</t>
  </si>
  <si>
    <t>J01DD01 - Cefotaxim</t>
  </si>
  <si>
    <t>J01CR02 - Amoxicilin a enzymový inhibitor</t>
  </si>
  <si>
    <t>A06AD11 - Laktulóza</t>
  </si>
  <si>
    <t>N05AH04 - Kvetiapin</t>
  </si>
  <si>
    <t>C08DA01 - Verapamil</t>
  </si>
  <si>
    <t>J01AA02 - Doxycyklin</t>
  </si>
  <si>
    <t>H03AA01 - Levothyroxin, sodná sůl</t>
  </si>
  <si>
    <t>A10BA02 - Metformin</t>
  </si>
  <si>
    <t>C09CA07 - Telmisartan</t>
  </si>
  <si>
    <t>C07AG02 - Karvedilol</t>
  </si>
  <si>
    <t>A10BB12 - Glimepirid</t>
  </si>
  <si>
    <t>J01FA09 - Klarithromycin</t>
  </si>
  <si>
    <t>J01AA12 - Tigecyklin</t>
  </si>
  <si>
    <t>A16AA02 - Ademethionin</t>
  </si>
  <si>
    <t>M01AX17 - Nimesulid</t>
  </si>
  <si>
    <t>B01AA03 - Warfarin</t>
  </si>
  <si>
    <t>H01CB02 - Oktreotid</t>
  </si>
  <si>
    <t>B01AB06 - Nadroparin</t>
  </si>
  <si>
    <t>J01DC02 - Cefuroxim</t>
  </si>
  <si>
    <t>B01AC04 - Klopidogrel</t>
  </si>
  <si>
    <t>J01XA01 - Vankomycin</t>
  </si>
  <si>
    <t>B01AE07 - Dabigatran-etexilát</t>
  </si>
  <si>
    <t>N02AX02 - Tramadol</t>
  </si>
  <si>
    <t>C01BC03 - Propafenon</t>
  </si>
  <si>
    <t>S01EE01 - Latanoprost</t>
  </si>
  <si>
    <t>C01BD01 - Amiodaron</t>
  </si>
  <si>
    <t>A02BC05 - Esomeprazol</t>
  </si>
  <si>
    <t>C02AC05 - Moxonidin</t>
  </si>
  <si>
    <t>A04AA01 - Ondansetron</t>
  </si>
  <si>
    <t>C02CA04 - Doxazosin</t>
  </si>
  <si>
    <t>J01DD12 - Cefoperazon</t>
  </si>
  <si>
    <t>C07AB02 - Metoprolol</t>
  </si>
  <si>
    <t>J01MA01 - Ofloxacin</t>
  </si>
  <si>
    <t>C07AB03 - Atenolol</t>
  </si>
  <si>
    <t>J02AC03 - Vorikonazol</t>
  </si>
  <si>
    <t>C07AB05 - Betaxolol</t>
  </si>
  <si>
    <t>N01AX10 - Propofol</t>
  </si>
  <si>
    <t>C07AB07 - Bisoprolol</t>
  </si>
  <si>
    <t>N03AX09 - Lamotrigin</t>
  </si>
  <si>
    <t>N03AX16 - Pregabalin</t>
  </si>
  <si>
    <t>A10AB05 - Inzulin aspart</t>
  </si>
  <si>
    <t>R06AE07 - Cetirizin</t>
  </si>
  <si>
    <t>C08CA01 - Amlodipin</t>
  </si>
  <si>
    <t>R03AK06 - Salmeterol a flutikason</t>
  </si>
  <si>
    <t>C08CA08 - Nitrendipin</t>
  </si>
  <si>
    <t>H02AB04 - Methylprednisolon</t>
  </si>
  <si>
    <t>A02BC03 - Lansoprazol</t>
  </si>
  <si>
    <t>A03FA - Prokinetika</t>
  </si>
  <si>
    <t>C09AA02 - Enalapril</t>
  </si>
  <si>
    <t>J01CR01 - Ampicilin a enzymový inhibitor</t>
  </si>
  <si>
    <t>C09AA03 - Lisinopril</t>
  </si>
  <si>
    <t>A02BA03 - Famotidin</t>
  </si>
  <si>
    <t>C09AA04 - Perindopril</t>
  </si>
  <si>
    <t>A10AB01 - Inzulin lidský</t>
  </si>
  <si>
    <t>C09AA05 - Ramipril</t>
  </si>
  <si>
    <t>J01DH51 - Imipenem a enzymový inhibitor</t>
  </si>
  <si>
    <t>C09BA04 - Perindopril a diuretika</t>
  </si>
  <si>
    <t>J01FF01 - Klindamycin</t>
  </si>
  <si>
    <t>C09BA05 - Ramipril a diuretika</t>
  </si>
  <si>
    <t>J01MA02 - Ciprofloxacin</t>
  </si>
  <si>
    <t>C09BA06 - Chinapril a diuretika</t>
  </si>
  <si>
    <t>J02AC01 - Flukonazol</t>
  </si>
  <si>
    <t>C09BB03 - Lisinopril a amlodipin</t>
  </si>
  <si>
    <t>L03AA02 - Filgrastim</t>
  </si>
  <si>
    <t>C09CA01 - Losartan</t>
  </si>
  <si>
    <t>M04AA01 - Alopurinol</t>
  </si>
  <si>
    <t>N05BA12 - Alprazolam</t>
  </si>
  <si>
    <t>N02AE01 - Buprenorfin</t>
  </si>
  <si>
    <t>N05CD08 - Midazolam</t>
  </si>
  <si>
    <t>N03AG01 - Kyselina valproová</t>
  </si>
  <si>
    <t>N06AB05 - Paroxetin</t>
  </si>
  <si>
    <t>N03AX12 - Gabapentin</t>
  </si>
  <si>
    <t>N06AB10 - Escitalopram</t>
  </si>
  <si>
    <t>N04BC05 - Pramipexol</t>
  </si>
  <si>
    <t>N06BX18 - Vinpocetin</t>
  </si>
  <si>
    <t>A02BC02 - Pantoprazol</t>
  </si>
  <si>
    <t>R03AC02 - Salbutamol</t>
  </si>
  <si>
    <t>N06AB04 - Citalopram</t>
  </si>
  <si>
    <t>C09DA01 - Losartan a diuretika</t>
  </si>
  <si>
    <t>N06AB06 - Sertralin</t>
  </si>
  <si>
    <t>C10AA01 - Simvastatin</t>
  </si>
  <si>
    <t>N06AX11 - Mirtazapin</t>
  </si>
  <si>
    <t>C10AA05 - Atorvastatin</t>
  </si>
  <si>
    <t>N07CA01 - Betahistin</t>
  </si>
  <si>
    <t>C10AA07 - Rosuvastatin</t>
  </si>
  <si>
    <t>R03AC13 - Formoterol</t>
  </si>
  <si>
    <t>C10AB05 - Fenofibrát</t>
  </si>
  <si>
    <t>R06AE09 - Levocetirizin</t>
  </si>
  <si>
    <t>C10BX03 - Atorvastatin a amlodipin</t>
  </si>
  <si>
    <t>V06XX - Potraviny pro zvláštní lékařské účely (PZLÚ)</t>
  </si>
  <si>
    <t>G04CA02 - Tamsulosin</t>
  </si>
  <si>
    <t>A02BA02 - Ranitidin</t>
  </si>
  <si>
    <t>G04CB01 - Finasterid</t>
  </si>
  <si>
    <t>A02BA02</t>
  </si>
  <si>
    <t>RANITAL 50 MG/2 ML</t>
  </si>
  <si>
    <t>INJ SOL 5X2ML/50MG</t>
  </si>
  <si>
    <t>A02BC02</t>
  </si>
  <si>
    <t>A03FA</t>
  </si>
  <si>
    <t>A06AD11</t>
  </si>
  <si>
    <t>POR SIR 1X500ML 50%</t>
  </si>
  <si>
    <t>A10AB05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</si>
  <si>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</si>
  <si>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</si>
  <si>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</si>
  <si>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</si>
  <si>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</si>
  <si>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</si>
  <si>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</si>
  <si>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</si>
  <si>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</si>
  <si>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</si>
  <si>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B01AE07</t>
  </si>
  <si>
    <t>PRADAXA 110 MG</t>
  </si>
  <si>
    <t>POR CPS DUR 30X1X110MG</t>
  </si>
  <si>
    <t>C01BD01</t>
  </si>
  <si>
    <t>POR TBL NOB 30X200MG</t>
  </si>
  <si>
    <t>POR TBL NOB 60X200MG</t>
  </si>
  <si>
    <t>C02AC05</t>
  </si>
  <si>
    <t>MOXOSTAD 0,4 MG</t>
  </si>
  <si>
    <t>POR TBL FLM 30X0.4MG</t>
  </si>
  <si>
    <t>C07AB05</t>
  </si>
  <si>
    <t>C07AB07</t>
  </si>
  <si>
    <t>C07AG02</t>
  </si>
  <si>
    <t>CORYOL 6,25 MG</t>
  </si>
  <si>
    <t>POR TBL NOB 30X6.25MG</t>
  </si>
  <si>
    <t>C08CA01</t>
  </si>
  <si>
    <t>C08CA08</t>
  </si>
  <si>
    <t>C08DA01</t>
  </si>
  <si>
    <t>ISOPTIN SR 240 MG</t>
  </si>
  <si>
    <t>POR TBL PRO 30X240MG</t>
  </si>
  <si>
    <t>C09AA05</t>
  </si>
  <si>
    <t>TRITACE 10 MG</t>
  </si>
  <si>
    <t>TRITACE 5 MG</t>
  </si>
  <si>
    <t>C09BA04</t>
  </si>
  <si>
    <t>C09CA01</t>
  </si>
  <si>
    <t>C09CA07</t>
  </si>
  <si>
    <t>C09DA01</t>
  </si>
  <si>
    <t>C10AA01</t>
  </si>
  <si>
    <t>C10AA05</t>
  </si>
  <si>
    <t>SORTIS 40 MG</t>
  </si>
  <si>
    <t>C10AA07</t>
  </si>
  <si>
    <t>C10BX03</t>
  </si>
  <si>
    <t>CADUET 5 MG/10 MG</t>
  </si>
  <si>
    <t>G04CB01</t>
  </si>
  <si>
    <t>H01CB02</t>
  </si>
  <si>
    <t>SANDOSTATIN 0,1 MG/ML</t>
  </si>
  <si>
    <t>INJ SOL+INF CNC SOL5X1ML/0.1MG</t>
  </si>
  <si>
    <t>H02AB04</t>
  </si>
  <si>
    <t>SOLU-MEDROL 40 MG/ML</t>
  </si>
  <si>
    <t>INJ PSO LQF 40MG+1ML</t>
  </si>
  <si>
    <t>J01AA02</t>
  </si>
  <si>
    <t>POR TBL NOB 10X100MG</t>
  </si>
  <si>
    <t>J01AA12</t>
  </si>
  <si>
    <t>J01CR01</t>
  </si>
  <si>
    <t>J01CR02</t>
  </si>
  <si>
    <t>AMOKSIKLAV 1 G</t>
  </si>
  <si>
    <t>POR TBL FLM 14X1GM</t>
  </si>
  <si>
    <t>AMOKSIKLAV 1,2 G</t>
  </si>
  <si>
    <t>INJ+INF PLV SOL 5X1.2GM</t>
  </si>
  <si>
    <t>J01DB04</t>
  </si>
  <si>
    <t>INJ PLV SOL 25X1GM</t>
  </si>
  <si>
    <t>VULMIZOLIN 1,0</t>
  </si>
  <si>
    <t>J01DC02</t>
  </si>
  <si>
    <t>POR TBL FLM 10X500MG</t>
  </si>
  <si>
    <t>ZINACEF 1,5 G</t>
  </si>
  <si>
    <t>J01DH51</t>
  </si>
  <si>
    <t>J01FA09</t>
  </si>
  <si>
    <t>POR TBL FLM 14X500MG</t>
  </si>
  <si>
    <t>INF PLV SOL 1X500MG</t>
  </si>
  <si>
    <t>KLACID 250</t>
  </si>
  <si>
    <t>J01FF01</t>
  </si>
  <si>
    <t>POR CPS DUR 16X150MG</t>
  </si>
  <si>
    <t>INJ SOL 1X2ML/300MG</t>
  </si>
  <si>
    <t>INJ SOL 1X4ML/600MG</t>
  </si>
  <si>
    <t>J01MA01</t>
  </si>
  <si>
    <t>POR TBL FLM 10X200MG</t>
  </si>
  <si>
    <t>INF SOL 1X100ML</t>
  </si>
  <si>
    <t>J01XA01</t>
  </si>
  <si>
    <t>EDICIN 1 G</t>
  </si>
  <si>
    <t>J02AC01</t>
  </si>
  <si>
    <t>MYCOMAX INF</t>
  </si>
  <si>
    <t>POR CPS DUR 28X100MG</t>
  </si>
  <si>
    <t>POR CPS DUR 7X100MG</t>
  </si>
  <si>
    <t>J02AC03</t>
  </si>
  <si>
    <t>POR TBL FLM 14X200MG</t>
  </si>
  <si>
    <t>L03AA02</t>
  </si>
  <si>
    <t>M01AX17</t>
  </si>
  <si>
    <t>POR TBL NOB 30X100MG</t>
  </si>
  <si>
    <t>M04AA01</t>
  </si>
  <si>
    <t>N02AE01</t>
  </si>
  <si>
    <t>TRANSTEC 52,5 MCG/H</t>
  </si>
  <si>
    <t>N02AX02</t>
  </si>
  <si>
    <t>POR TBL PRO 30X100MG</t>
  </si>
  <si>
    <t>N03AG01</t>
  </si>
  <si>
    <t>DEPAKINE CHRONO 300 MG SÉCABLE</t>
  </si>
  <si>
    <t>POR TBL RET 100X300MG</t>
  </si>
  <si>
    <t>N03AX12</t>
  </si>
  <si>
    <t>NEURONTIN 300 MG</t>
  </si>
  <si>
    <t>POR CPS DUR 50X300MG</t>
  </si>
  <si>
    <t>N05BA12</t>
  </si>
  <si>
    <t>XANAX 0,25 MG</t>
  </si>
  <si>
    <t>POR TBL NOB 30X0.25MG</t>
  </si>
  <si>
    <t>XANAX 0,5 MG</t>
  </si>
  <si>
    <t>POR TBL NOB 30X0.5MG</t>
  </si>
  <si>
    <t>N06AB04</t>
  </si>
  <si>
    <t>POR TBL FLM 30X20 MG</t>
  </si>
  <si>
    <t>POR TBL FLM 60X20 MG</t>
  </si>
  <si>
    <t>N06AB05</t>
  </si>
  <si>
    <t>N06AB06</t>
  </si>
  <si>
    <t>ZOLOFT 50 MG</t>
  </si>
  <si>
    <t>POR TBL FLM 28X50MG</t>
  </si>
  <si>
    <t>N06AB10</t>
  </si>
  <si>
    <t>N07CA01</t>
  </si>
  <si>
    <t>R03AC02</t>
  </si>
  <si>
    <t>R03AK06</t>
  </si>
  <si>
    <t>INH PLV 1X60X50/500MCG</t>
  </si>
  <si>
    <t>R06AE07</t>
  </si>
  <si>
    <t>V06XX</t>
  </si>
  <si>
    <t>RANITAL 150 MG POTAHOVANÉ TABLETY</t>
  </si>
  <si>
    <t>POR TBL FLM 30X150MG</t>
  </si>
  <si>
    <t>POR TBL ENT 100X40MG I</t>
  </si>
  <si>
    <t>POR TBL ENT 28X40MG I</t>
  </si>
  <si>
    <t>A02BC03</t>
  </si>
  <si>
    <t>LANZUL 30 MG</t>
  </si>
  <si>
    <t>POR CPS DUR 28X30MG</t>
  </si>
  <si>
    <t>POR CPS DUR 14X30MG</t>
  </si>
  <si>
    <t>A02BC05</t>
  </si>
  <si>
    <t>A04AA01</t>
  </si>
  <si>
    <t>A16AA02</t>
  </si>
  <si>
    <t>TRANSMETIL 500 MG TABLETY</t>
  </si>
  <si>
    <t>POR TBL ENT 10X500MG</t>
  </si>
  <si>
    <t>B01AC04</t>
  </si>
  <si>
    <t>C01BC03</t>
  </si>
  <si>
    <t>POR TBL FLM 50X150MG</t>
  </si>
  <si>
    <t>C02CA04</t>
  </si>
  <si>
    <t>C07AB02</t>
  </si>
  <si>
    <t>POR TBL PRO 50X200MG</t>
  </si>
  <si>
    <t>C07AB03</t>
  </si>
  <si>
    <t>POR TBL RET 50X240MG</t>
  </si>
  <si>
    <t>C09AA03</t>
  </si>
  <si>
    <t>DIROTON 5 MG</t>
  </si>
  <si>
    <t>DIROTON 10 MG</t>
  </si>
  <si>
    <t>POR TBL NOB 28X10MG</t>
  </si>
  <si>
    <t>C09AA04</t>
  </si>
  <si>
    <t>C09BA05</t>
  </si>
  <si>
    <t>C09BA06</t>
  </si>
  <si>
    <t>ACCUZIDE 10</t>
  </si>
  <si>
    <t>C09BB03</t>
  </si>
  <si>
    <t>H03AA01</t>
  </si>
  <si>
    <t>POR TBL NOB 100X150RG</t>
  </si>
  <si>
    <t>POR TBL NOB 100X100RG I</t>
  </si>
  <si>
    <t>AMOKSIKLAV 625 MG</t>
  </si>
  <si>
    <t>POR TBL FLM 21X625MG</t>
  </si>
  <si>
    <t>ZINACEF 750 MG</t>
  </si>
  <si>
    <t>INJ PLV SOL 1X750MG</t>
  </si>
  <si>
    <t>J01DD01</t>
  </si>
  <si>
    <t>J01DD12</t>
  </si>
  <si>
    <t>J01MA02</t>
  </si>
  <si>
    <t>CIPHIN PRO INFUSIONE 200 MG/100 ML</t>
  </si>
  <si>
    <t>INF SOL 1X100ML/200MG</t>
  </si>
  <si>
    <t>POR GTT SOL 1X10ML</t>
  </si>
  <si>
    <t>POR TBL PRO 10X100MG</t>
  </si>
  <si>
    <t>POR TBL PRO 50X100MG</t>
  </si>
  <si>
    <t>NEURONTIN 100 MG</t>
  </si>
  <si>
    <t>POR CPS DUR 20X100MG</t>
  </si>
  <si>
    <t>NEURONTIN 400 MG</t>
  </si>
  <si>
    <t>POR CPS DUR 50X400MG</t>
  </si>
  <si>
    <t>N05CD08</t>
  </si>
  <si>
    <t>DORMICUM 7,5 MG</t>
  </si>
  <si>
    <t>POR TBL FLM 10X7.5MG</t>
  </si>
  <si>
    <t>POR TBL FLM 30X10 MG</t>
  </si>
  <si>
    <t>N06AX11</t>
  </si>
  <si>
    <t>N06BX18</t>
  </si>
  <si>
    <t>POR TBL NOB 50X5MG</t>
  </si>
  <si>
    <t>R03AC13</t>
  </si>
  <si>
    <t>S01EE01</t>
  </si>
  <si>
    <t>OPH GTT SOL 1X2.5ML I</t>
  </si>
  <si>
    <t>DIASIP S PŘÍCHUTÍ JAHODOVOU</t>
  </si>
  <si>
    <t>DIASIP S PŘÍCHUTÍ VANILKOVOU</t>
  </si>
  <si>
    <t>NUTRISON ADVANCED DIASON LOW ENERGY</t>
  </si>
  <si>
    <t>NUTRIDRINK S PŘÍCHUTÍ VANILKOVOU</t>
  </si>
  <si>
    <t>A10AB01</t>
  </si>
  <si>
    <t>ACTRAPID PENFILL 100 IU/ML</t>
  </si>
  <si>
    <t>C09AA02</t>
  </si>
  <si>
    <t>POR TBL FLM 90X50MG</t>
  </si>
  <si>
    <t>C10AB05</t>
  </si>
  <si>
    <t>POR CPS DUR 30X267MG</t>
  </si>
  <si>
    <t>POR TBL FLM 30X160MG</t>
  </si>
  <si>
    <t>POR TBL FLM 90X160MG</t>
  </si>
  <si>
    <t>G04CA02</t>
  </si>
  <si>
    <t>POR CPS RDR 30X0.4MG</t>
  </si>
  <si>
    <t>POR TBL NOB 50X16MG</t>
  </si>
  <si>
    <t>POR TBL NOB 15X100MG</t>
  </si>
  <si>
    <t>N03AX16</t>
  </si>
  <si>
    <t>POR CPS DUR 14X75MG</t>
  </si>
  <si>
    <t>N04BC05</t>
  </si>
  <si>
    <t>N05AH04</t>
  </si>
  <si>
    <t>XANAX 1 MG</t>
  </si>
  <si>
    <t>POR TBL NOB 30X1MG</t>
  </si>
  <si>
    <t>MIRZATEN 30 MG</t>
  </si>
  <si>
    <t>POR TBL NOB 100X8MG</t>
  </si>
  <si>
    <t>R06AE09</t>
  </si>
  <si>
    <t>CUBITAN S PŘÍCHUTÍ VANILKOVOU</t>
  </si>
  <si>
    <t>CUBITAN S PŘÍCHUTÍ ČOKOLÁDOVOU</t>
  </si>
  <si>
    <t>CUBITAN S PŘÍCHUTÍ JAHODOVOU</t>
  </si>
  <si>
    <t>A02BA03</t>
  </si>
  <si>
    <t>TRANSMETIL 500 MG INJEKCE</t>
  </si>
  <si>
    <t>INJ PSO LQF 5X500MG</t>
  </si>
  <si>
    <t>LOZAP 12,5 ZENTIVA</t>
  </si>
  <si>
    <t>POR TBL FLM 30X12.5MG</t>
  </si>
  <si>
    <t>SOLU-MEDROL 62,5 MG/ML</t>
  </si>
  <si>
    <t>INJ PSO LQF 250MG+4ML</t>
  </si>
  <si>
    <t>EDICIN 0,5 G</t>
  </si>
  <si>
    <t>N01AX10</t>
  </si>
  <si>
    <t>N03AX09</t>
  </si>
  <si>
    <t>NUTRISON PROTEIN PLUS MULTI FIBRE</t>
  </si>
  <si>
    <t>NUTRIDRINK S PŘÍCHUTÍ ČOKOLÁDOVOU</t>
  </si>
  <si>
    <t>DIASIP S PŘÍCHUTÍ CAPPUCCINO</t>
  </si>
  <si>
    <t>DEPO-MEDROL 40 MG/ML</t>
  </si>
  <si>
    <t>INJ SUS 1X5ML/200MG</t>
  </si>
  <si>
    <t>MIDAZOLAM TORREX 1 MG/ML</t>
  </si>
  <si>
    <t>INJ SOL 10X2ML/2MG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</si>
  <si>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</si>
  <si>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</si>
  <si>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</si>
  <si>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</si>
  <si>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</si>
  <si>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</si>
  <si>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</si>
  <si>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</si>
  <si>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</si>
  <si>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</si>
  <si>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</si>
  <si>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</si>
  <si>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</si>
  <si>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</si>
  <si>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</si>
  <si>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</si>
  <si>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</si>
  <si>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</si>
  <si>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</si>
  <si>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</si>
  <si>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</si>
  <si>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</si>
  <si>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</si>
  <si>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</si>
  <si>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</si>
  <si>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>Aujeský René</t>
  </si>
  <si>
    <t>Bébarová Linda</t>
  </si>
  <si>
    <t>Bohanes Tomáš</t>
  </si>
  <si>
    <t>Dlouhý Michael</t>
  </si>
  <si>
    <t>Halama Jiří</t>
  </si>
  <si>
    <t>Hanuliak Jan</t>
  </si>
  <si>
    <t>Havlík Roman</t>
  </si>
  <si>
    <t>Christodoulou Petros</t>
  </si>
  <si>
    <t>Chudáček Josef</t>
  </si>
  <si>
    <t>Janda Petr</t>
  </si>
  <si>
    <t>Klementa Ivo</t>
  </si>
  <si>
    <t>Klos Dušan</t>
  </si>
  <si>
    <t>Kysučan Jiří</t>
  </si>
  <si>
    <t>Loveček Martin</t>
  </si>
  <si>
    <t>Lysák Radek</t>
  </si>
  <si>
    <t>Malý Tomáš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</si>
  <si>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</si>
  <si>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</si>
  <si>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</si>
  <si>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</si>
  <si>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</si>
  <si>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</si>
  <si>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</si>
  <si>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Šilhánková Jiřina</t>
  </si>
  <si>
    <t>Švach Ivan</t>
  </si>
  <si>
    <t>Véghová Velgáňová Mária</t>
  </si>
  <si>
    <t>Vlachová Zuzana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</si>
  <si>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</si>
  <si>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</si>
  <si>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</si>
  <si>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</si>
  <si>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</si>
  <si>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</si>
  <si>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Guy Čížková Magdalena</t>
  </si>
  <si>
    <t>Tesaříková Jana</t>
  </si>
  <si>
    <t>Vaněčková Lucie</t>
  </si>
  <si>
    <t>Podkalská Sommerová Kamila</t>
  </si>
  <si>
    <t>99810</t>
  </si>
  <si>
    <t>Raclavský Vladislav</t>
  </si>
  <si>
    <t>Klementa Bronislav</t>
  </si>
  <si>
    <t>Kyselina ursodeoxycholová</t>
  </si>
  <si>
    <t>POR CPS DUR 100X250MG</t>
  </si>
  <si>
    <t>Pitofenon a analgetika</t>
  </si>
  <si>
    <t>Amoxicilin a enzymový inhibitor</t>
  </si>
  <si>
    <t>Digoxin</t>
  </si>
  <si>
    <t>DIGOXIN 0,250 LÉČIVA</t>
  </si>
  <si>
    <t>DIGOXIN 0,125 LÉČIVA</t>
  </si>
  <si>
    <t>POR TBL NOB 30X0.125MG</t>
  </si>
  <si>
    <t>Furosemid</t>
  </si>
  <si>
    <t>98218</t>
  </si>
  <si>
    <t>FURON 40 MG</t>
  </si>
  <si>
    <t>POR TBL NOB 20X40MG</t>
  </si>
  <si>
    <t>FUROSEMID - SLOVAKOFARMA FORTE</t>
  </si>
  <si>
    <t>POR TBL NOB 10X250MG</t>
  </si>
  <si>
    <t>Fytofarmaka a živočišné produkty (česká ATC skupina)</t>
  </si>
  <si>
    <t>Hydrokortison</t>
  </si>
  <si>
    <t>HYDROCORTISON LÉČIVA</t>
  </si>
  <si>
    <t>DRM UNG 1X10GM 1%</t>
  </si>
  <si>
    <t>Chlorid draselný</t>
  </si>
  <si>
    <t>17188</t>
  </si>
  <si>
    <t>POR TBL FLM 50X500MG</t>
  </si>
  <si>
    <t>Klotrimazol</t>
  </si>
  <si>
    <t>Kodein</t>
  </si>
  <si>
    <t>88</t>
  </si>
  <si>
    <t>CODEIN SLOVAKOFARMA 15 MG</t>
  </si>
  <si>
    <t>POR TBL NOB 10X15MG</t>
  </si>
  <si>
    <t>Metronidazol</t>
  </si>
  <si>
    <t>2430</t>
  </si>
  <si>
    <t>VAG TBL 10X500MG</t>
  </si>
  <si>
    <t>Nadroparin</t>
  </si>
  <si>
    <t>Nifuratel</t>
  </si>
  <si>
    <t>70498</t>
  </si>
  <si>
    <t>MACMIROR</t>
  </si>
  <si>
    <t>POR TBL OBD 20X200MG</t>
  </si>
  <si>
    <t>Ramipril</t>
  </si>
  <si>
    <t>56973</t>
  </si>
  <si>
    <t>POR TBL NOB 30X1.25MG</t>
  </si>
  <si>
    <t>Rutosid, kombinace</t>
  </si>
  <si>
    <t>POR CPS DUR 30</t>
  </si>
  <si>
    <t>Síran železnatý</t>
  </si>
  <si>
    <t>Sodná sůl dokusátu, včetně kombinací</t>
  </si>
  <si>
    <t>RCT SOL 2X67.5ML</t>
  </si>
  <si>
    <t>Sodná sůl metamizolu</t>
  </si>
  <si>
    <t>NOVALGIN TABLETY</t>
  </si>
  <si>
    <t>POR TBL FLM 20X500MG</t>
  </si>
  <si>
    <t>Sulfamethoxazol a trimethoprim</t>
  </si>
  <si>
    <t>3377</t>
  </si>
  <si>
    <t>POR TBL NOB 20X480MG</t>
  </si>
  <si>
    <t>Sultamicilin</t>
  </si>
  <si>
    <t>POR TBL FLM 12X375MG</t>
  </si>
  <si>
    <t>Jiná</t>
  </si>
  <si>
    <t>999999</t>
  </si>
  <si>
    <t>Jiný</t>
  </si>
  <si>
    <t>Multienzymové přípravky (lipáza, proteáza apod.)</t>
  </si>
  <si>
    <t>Potraviny pro zvláštní lékařské účely (PZLÚ)</t>
  </si>
  <si>
    <t>33677</t>
  </si>
  <si>
    <t>NUTRISON ENERGY MULTI FIBRE</t>
  </si>
  <si>
    <t>POR SOL 1X1500ML</t>
  </si>
  <si>
    <t>33855</t>
  </si>
  <si>
    <t>NUTRIDRINK BALÍČEK 5 + 1</t>
  </si>
  <si>
    <t>Cefuroxim</t>
  </si>
  <si>
    <t>Kyselina acetylsalicylová</t>
  </si>
  <si>
    <t>ANOPYRIN 100 MG</t>
  </si>
  <si>
    <t>POR TBL NOB 3X20X100MG</t>
  </si>
  <si>
    <t>Tramadol</t>
  </si>
  <si>
    <t>4306</t>
  </si>
  <si>
    <t>TRAMAL TOBOLKY 50 MG</t>
  </si>
  <si>
    <t>POR CPS DUR 20X50MG I</t>
  </si>
  <si>
    <t>Enalapril</t>
  </si>
  <si>
    <t>45274</t>
  </si>
  <si>
    <t>ENAP 10 MG</t>
  </si>
  <si>
    <t>Ipratropium-bromid</t>
  </si>
  <si>
    <t>ATROVENT 0,025%</t>
  </si>
  <si>
    <t>Metoklopramid</t>
  </si>
  <si>
    <t>DEGAN 10 MG TABLETY</t>
  </si>
  <si>
    <t>POR TBL NOB 40X10MG</t>
  </si>
  <si>
    <t>14812</t>
  </si>
  <si>
    <t>POR CPS ETD 100</t>
  </si>
  <si>
    <t>Omeprazol</t>
  </si>
  <si>
    <t>132530</t>
  </si>
  <si>
    <t>HELICID 20</t>
  </si>
  <si>
    <t>132531</t>
  </si>
  <si>
    <t>*3009</t>
  </si>
  <si>
    <t>Pomůcky ortopedickoprotetické</t>
  </si>
  <si>
    <t>11649</t>
  </si>
  <si>
    <t>ORTÉZA RAMENNÍHO KLOUBU UNIFIX PAN 2.02</t>
  </si>
  <si>
    <t>UNIVERZÁLNÍ PRO PRAVÉ A LEVÉ RAMENO,VELIKOSTI S,M,L</t>
  </si>
  <si>
    <t>Amlodipin</t>
  </si>
  <si>
    <t>125043</t>
  </si>
  <si>
    <t>POR TBL NOB 4X10MG</t>
  </si>
  <si>
    <t>5950</t>
  </si>
  <si>
    <t>POR TBL FLM 10X1GM</t>
  </si>
  <si>
    <t>Bromazepam</t>
  </si>
  <si>
    <t>132600</t>
  </si>
  <si>
    <t>LEXAURIN 1,5</t>
  </si>
  <si>
    <t>POR TBL NOB 30X1.5MG</t>
  </si>
  <si>
    <t>47725</t>
  </si>
  <si>
    <t>ZINNAT 250 MG</t>
  </si>
  <si>
    <t>Enalapril a diuretika</t>
  </si>
  <si>
    <t>60148</t>
  </si>
  <si>
    <t>POR TBL NOB 50X40MG</t>
  </si>
  <si>
    <t>Klarithromycin</t>
  </si>
  <si>
    <t>POR CPS ETD 28X20MG SKLO</t>
  </si>
  <si>
    <t>Prednison</t>
  </si>
  <si>
    <t>PREDNISON 5 LÉČIVA</t>
  </si>
  <si>
    <t>POR TBL NOB 20X5MG</t>
  </si>
  <si>
    <t>Saccharomyces Boulardii</t>
  </si>
  <si>
    <t>POR CPS DUR 10X250MG</t>
  </si>
  <si>
    <t>48429</t>
  </si>
  <si>
    <t>MABRON RETARD 100</t>
  </si>
  <si>
    <t>Warfarin</t>
  </si>
  <si>
    <t>151142</t>
  </si>
  <si>
    <t>Laktulóza</t>
  </si>
  <si>
    <t>Léčiva k terapii onemocnění jater</t>
  </si>
  <si>
    <t>181293</t>
  </si>
  <si>
    <t>ESSENTIALE FORTE 600 MG</t>
  </si>
  <si>
    <t>POR CPS DUR 30X600MG</t>
  </si>
  <si>
    <t>Midodrin</t>
  </si>
  <si>
    <t>GUTRON 5 MG</t>
  </si>
  <si>
    <t>200310</t>
  </si>
  <si>
    <t>Ibuprofen</t>
  </si>
  <si>
    <t>32081</t>
  </si>
  <si>
    <t>IBALGIN 400</t>
  </si>
  <si>
    <t>Indometacin</t>
  </si>
  <si>
    <t>RCT SUP 10X100MG</t>
  </si>
  <si>
    <t>Kalcium-pantothenát</t>
  </si>
  <si>
    <t>150536</t>
  </si>
  <si>
    <t>CALCIUM PANTOTHENICUM ZENTIVA</t>
  </si>
  <si>
    <t>DRM UNG 1X50GM</t>
  </si>
  <si>
    <t>81456</t>
  </si>
  <si>
    <t>DUPHALAC</t>
  </si>
  <si>
    <t>POR SOL 1X500ML-HDP</t>
  </si>
  <si>
    <t>125753</t>
  </si>
  <si>
    <t>POR CPS DUR 100</t>
  </si>
  <si>
    <t>115396</t>
  </si>
  <si>
    <t>HELICID 10 ZENTIVA</t>
  </si>
  <si>
    <t>POR CPS ETD 90X10MG HDPE</t>
  </si>
  <si>
    <t>Pefloxacin</t>
  </si>
  <si>
    <t>ABAKTAL 400 MG TABLETY</t>
  </si>
  <si>
    <t>POR TBL FLM 10X400MG</t>
  </si>
  <si>
    <t>Rifaximin</t>
  </si>
  <si>
    <t>POR TBL FLM 12X200MG</t>
  </si>
  <si>
    <t>202740</t>
  </si>
  <si>
    <t>POR TBL FLM 28X200MG</t>
  </si>
  <si>
    <t>14712</t>
  </si>
  <si>
    <t>POR TBL RET 100</t>
  </si>
  <si>
    <t>42776</t>
  </si>
  <si>
    <t>TRALGIT SR 150</t>
  </si>
  <si>
    <t>POR TBL PRO 30X150MG</t>
  </si>
  <si>
    <t>84262</t>
  </si>
  <si>
    <t>POR GTT SOL 1X96ML</t>
  </si>
  <si>
    <t>*1026</t>
  </si>
  <si>
    <t>Thiethylperazin</t>
  </si>
  <si>
    <t>POR TBL OBD 50X6.5MG</t>
  </si>
  <si>
    <t>Ademethionin</t>
  </si>
  <si>
    <t>56802</t>
  </si>
  <si>
    <t>FURORESE 40</t>
  </si>
  <si>
    <t>Lansoprazol</t>
  </si>
  <si>
    <t>192390</t>
  </si>
  <si>
    <t>POR TBL ENT 60X220MG</t>
  </si>
  <si>
    <t>Ofloxacin</t>
  </si>
  <si>
    <t>115318</t>
  </si>
  <si>
    <t>POR CPS ETD 90X20MG HDPE</t>
  </si>
  <si>
    <t>POR CPS ETD 90X20MG SKLO</t>
  </si>
  <si>
    <t>Pantoprazol</t>
  </si>
  <si>
    <t>Prokinetika</t>
  </si>
  <si>
    <t>Spironolakton</t>
  </si>
  <si>
    <t>POR TBL NOB 20X25MG</t>
  </si>
  <si>
    <t>RCT SUP 6X6.5MG</t>
  </si>
  <si>
    <t>Valsartan a diuretika</t>
  </si>
  <si>
    <t>Ciprofloxacin</t>
  </si>
  <si>
    <t>Dihydrokodein</t>
  </si>
  <si>
    <t>POR TBL RET 60X60MG B</t>
  </si>
  <si>
    <t>Jiná antihistaminika pro systémovou aplikaci</t>
  </si>
  <si>
    <t>POR TBL NOB 20X2MG</t>
  </si>
  <si>
    <t>71960</t>
  </si>
  <si>
    <t>POR TBL NOB 5X10X100MG</t>
  </si>
  <si>
    <t>Metoprolol</t>
  </si>
  <si>
    <t>POR TBL PRO 30X50MG</t>
  </si>
  <si>
    <t>GUTRON 2,5 MG</t>
  </si>
  <si>
    <t>200309</t>
  </si>
  <si>
    <t>49112</t>
  </si>
  <si>
    <t>POR TBL ENT 14X20MG I</t>
  </si>
  <si>
    <t>Perindopril a amlodipin</t>
  </si>
  <si>
    <t>187788</t>
  </si>
  <si>
    <t>TONARSSA 4 MG/5 MG</t>
  </si>
  <si>
    <t>Silikony</t>
  </si>
  <si>
    <t>13389</t>
  </si>
  <si>
    <t>POR CPS MOL 25X40MG</t>
  </si>
  <si>
    <t>Silymarin</t>
  </si>
  <si>
    <t>19571</t>
  </si>
  <si>
    <t>POR TBL OBD 100X150MG</t>
  </si>
  <si>
    <t>57339</t>
  </si>
  <si>
    <t>POR TBL NOB 100X25MG(LAHV.)</t>
  </si>
  <si>
    <t>Zolpidem</t>
  </si>
  <si>
    <t>146895</t>
  </si>
  <si>
    <t>Mesalazin</t>
  </si>
  <si>
    <t>PENTASA SLOW RELEASE TABLETS 500 MG</t>
  </si>
  <si>
    <t>POR TBL RET 100X500MG</t>
  </si>
  <si>
    <t>POR TBL NOB 20X250MG</t>
  </si>
  <si>
    <t>Ambroxol</t>
  </si>
  <si>
    <t>AMBROBENE 30 MG</t>
  </si>
  <si>
    <t>POR TBL NOB 20X30MG</t>
  </si>
  <si>
    <t>Amiodaron</t>
  </si>
  <si>
    <t>125044</t>
  </si>
  <si>
    <t>132601</t>
  </si>
  <si>
    <t>LEXAURIN 3</t>
  </si>
  <si>
    <t>Fytomenadion</t>
  </si>
  <si>
    <t>POR GTT EML 1X5ML/100MG</t>
  </si>
  <si>
    <t>POR TBL FLM 100X500MG</t>
  </si>
  <si>
    <t>Kyselina listová</t>
  </si>
  <si>
    <t>ACIDUM FOLICUM LÉČIVA</t>
  </si>
  <si>
    <t>POR TBL OBD 30X10MG</t>
  </si>
  <si>
    <t>Melperon</t>
  </si>
  <si>
    <t>69447</t>
  </si>
  <si>
    <t>54151</t>
  </si>
  <si>
    <t>EGILOK 50 MG</t>
  </si>
  <si>
    <t>POR TBL NOB 60X50MG</t>
  </si>
  <si>
    <t>Mirtazapin</t>
  </si>
  <si>
    <t>Organismy produkující kyselinu mléčnou</t>
  </si>
  <si>
    <t>9158</t>
  </si>
  <si>
    <t>POR SOL 1X30ML</t>
  </si>
  <si>
    <t>Organo-heparinoid</t>
  </si>
  <si>
    <t>HEPAROID LÉČIVA</t>
  </si>
  <si>
    <t>Různé jiné kombinace železa</t>
  </si>
  <si>
    <t>119653</t>
  </si>
  <si>
    <t>POR TBL FLM 60X100MG</t>
  </si>
  <si>
    <t>Urapidil</t>
  </si>
  <si>
    <t>164412</t>
  </si>
  <si>
    <t>Venlafaxin</t>
  </si>
  <si>
    <t>169108</t>
  </si>
  <si>
    <t>POR CPS RDR 14X75MG I</t>
  </si>
  <si>
    <t>Glycerol</t>
  </si>
  <si>
    <t>SUPPOSITORIA GLYCERINI LÉČIVA</t>
  </si>
  <si>
    <t>RCT SUP 10X2.06GM</t>
  </si>
  <si>
    <t>Haloperidol</t>
  </si>
  <si>
    <t>HALOPERIDOL-RICHTER 1,5 MG</t>
  </si>
  <si>
    <t>POR TBL NOB 50X1.5MG</t>
  </si>
  <si>
    <t>Budesonid</t>
  </si>
  <si>
    <t>16302</t>
  </si>
  <si>
    <t>MIFLONID 200</t>
  </si>
  <si>
    <t>INH PLV CPS 120X200RG</t>
  </si>
  <si>
    <t>Citalopram</t>
  </si>
  <si>
    <t>KALIUM CHLORATUM LÉČIVA 7,5%</t>
  </si>
  <si>
    <t>INJ SOL 5X10ML 7.5%</t>
  </si>
  <si>
    <t>Jiná kapiláry stabilizující látky</t>
  </si>
  <si>
    <t>202700</t>
  </si>
  <si>
    <t>POR TBL ENT 60X20MG</t>
  </si>
  <si>
    <t>Levocetirizin</t>
  </si>
  <si>
    <t>124339</t>
  </si>
  <si>
    <t>POR TBL FLM 10X5MG</t>
  </si>
  <si>
    <t>49937</t>
  </si>
  <si>
    <t>POR TBL PRO 28X50MG</t>
  </si>
  <si>
    <t>32060</t>
  </si>
  <si>
    <t>INJ SOL 2X0.6ML</t>
  </si>
  <si>
    <t>Perindopril</t>
  </si>
  <si>
    <t>33739</t>
  </si>
  <si>
    <t>NUTRIDRINK COMPACT PROTEIN S PŘÍCHUTÍ VANILKOVOU</t>
  </si>
  <si>
    <t>PREDNISON 20 LÉČIVA</t>
  </si>
  <si>
    <t>POR TBL NOB 20X20MG</t>
  </si>
  <si>
    <t>202796</t>
  </si>
  <si>
    <t>POR CPS DUR 30X250MG</t>
  </si>
  <si>
    <t>Theofylin</t>
  </si>
  <si>
    <t>POR CPS PRO 50X200MG</t>
  </si>
  <si>
    <t>83252</t>
  </si>
  <si>
    <t>POR CPS PRO 20X30MG</t>
  </si>
  <si>
    <t>Fenoterol a ipratropium-bromid</t>
  </si>
  <si>
    <t>Alprazolam</t>
  </si>
  <si>
    <t>Doxycyklin</t>
  </si>
  <si>
    <t>47718</t>
  </si>
  <si>
    <t>DOXYCYCLIN AL 100</t>
  </si>
  <si>
    <t>Erdostein</t>
  </si>
  <si>
    <t>95560</t>
  </si>
  <si>
    <t>ERDOMED</t>
  </si>
  <si>
    <t>POR CPS DUR 30X300MG</t>
  </si>
  <si>
    <t>33751</t>
  </si>
  <si>
    <t>NUTRIDRINK CREME S PŘÍCHUTÍ ČOKOLÁDOVOU</t>
  </si>
  <si>
    <t>POR SOL 4X125GM</t>
  </si>
  <si>
    <t>Sertralin</t>
  </si>
  <si>
    <t>VEROSPIRON 50 MG</t>
  </si>
  <si>
    <t>POR CPS DUR 30X50MG</t>
  </si>
  <si>
    <t>Sukralfát</t>
  </si>
  <si>
    <t>POR TBL NOB 50X1GM</t>
  </si>
  <si>
    <t>12494</t>
  </si>
  <si>
    <t>AUGMENTIN 1 G</t>
  </si>
  <si>
    <t>83135</t>
  </si>
  <si>
    <t>PENTASA</t>
  </si>
  <si>
    <t>RCT SUP 28X1GM</t>
  </si>
  <si>
    <t>Flukonazol</t>
  </si>
  <si>
    <t>19442</t>
  </si>
  <si>
    <t>ORTÉZA BŘIŠNÍ PÁS S OPOROU BŘICHA DORSÁLNÍ OPORA</t>
  </si>
  <si>
    <t>SUCHÝ ZIP VEL.S-XL,KAT.Č.6389</t>
  </si>
  <si>
    <t>RCT SUP 10X50MG</t>
  </si>
  <si>
    <t>Klindamycin</t>
  </si>
  <si>
    <t>Nitrofurantoin</t>
  </si>
  <si>
    <t>Sulodexid</t>
  </si>
  <si>
    <t>POR CPS MOL 50X250LSU</t>
  </si>
  <si>
    <t>Tramadol, kombinace</t>
  </si>
  <si>
    <t>145962</t>
  </si>
  <si>
    <t>PARTRAMEC 37,5 MG/325 MG</t>
  </si>
  <si>
    <t>14810</t>
  </si>
  <si>
    <t>POR CPS ETD 20</t>
  </si>
  <si>
    <t>32534</t>
  </si>
  <si>
    <t>INJ SOL 2X0.4ML</t>
  </si>
  <si>
    <t>Amoxicilin</t>
  </si>
  <si>
    <t>32559</t>
  </si>
  <si>
    <t>OSPAMOX 1000 MG</t>
  </si>
  <si>
    <t>POR TBL FLM 14X1000MG</t>
  </si>
  <si>
    <t>25363</t>
  </si>
  <si>
    <t>POR CPS ETD 90X10MG SKLO</t>
  </si>
  <si>
    <t>119654</t>
  </si>
  <si>
    <t>POR TBL FLM 100X100MG</t>
  </si>
  <si>
    <t>Thiamazol</t>
  </si>
  <si>
    <t>POR TBL FLM 50X10MG</t>
  </si>
  <si>
    <t>125052</t>
  </si>
  <si>
    <t>POR TBL NOB 100X10MG</t>
  </si>
  <si>
    <t>125053</t>
  </si>
  <si>
    <t>Diklofenak</t>
  </si>
  <si>
    <t>54539</t>
  </si>
  <si>
    <t>DOLMINA INJ</t>
  </si>
  <si>
    <t>INJ SOL 5X3ML/75MG</t>
  </si>
  <si>
    <t>Hořčík (různé sole v kombinaci)</t>
  </si>
  <si>
    <t>POR GRA SOL 30</t>
  </si>
  <si>
    <t>Hydrokortison a antibiotika</t>
  </si>
  <si>
    <t>41515</t>
  </si>
  <si>
    <t>PIMAFUCORT</t>
  </si>
  <si>
    <t>DRM CRM 1X15GM</t>
  </si>
  <si>
    <t>Meloxikam</t>
  </si>
  <si>
    <t>112562</t>
  </si>
  <si>
    <t>RECOXA 15</t>
  </si>
  <si>
    <t>POR TBL NOB 60X15MG</t>
  </si>
  <si>
    <t>Mometason</t>
  </si>
  <si>
    <t>Nimesulid</t>
  </si>
  <si>
    <t>Rosuvastatin</t>
  </si>
  <si>
    <t>148074</t>
  </si>
  <si>
    <t>POR TBL FLM 90X20MG</t>
  </si>
  <si>
    <t>Sildenafil</t>
  </si>
  <si>
    <t>26912</t>
  </si>
  <si>
    <t>VIAGRA 100 MG</t>
  </si>
  <si>
    <t>POR TBL FLM 4X100MG</t>
  </si>
  <si>
    <t>26913</t>
  </si>
  <si>
    <t>POR TBL FLM 8X100MG</t>
  </si>
  <si>
    <t>Telmisartan</t>
  </si>
  <si>
    <t>26556</t>
  </si>
  <si>
    <t>MICARDIS 80 MG</t>
  </si>
  <si>
    <t>POR TBL NOB 98X80MG</t>
  </si>
  <si>
    <t>Thiokolchikosid</t>
  </si>
  <si>
    <t>107944</t>
  </si>
  <si>
    <t>MUSCORIL INJ</t>
  </si>
  <si>
    <t>INJ SOL 6X2ML/4MG</t>
  </si>
  <si>
    <t>83271</t>
  </si>
  <si>
    <t>POR CPS PRO 100X30MG</t>
  </si>
  <si>
    <t>Analgetika a anestetika, kombinace</t>
  </si>
  <si>
    <t>107143</t>
  </si>
  <si>
    <t>OTIPAX</t>
  </si>
  <si>
    <t>AUR GTT SOL 1X16GM</t>
  </si>
  <si>
    <t>83424</t>
  </si>
  <si>
    <t>ENTOCORT KLYZMA 2 MG</t>
  </si>
  <si>
    <t>RCT TBL SUS 7X2MG+SOL</t>
  </si>
  <si>
    <t>Desloratadin</t>
  </si>
  <si>
    <t>26329</t>
  </si>
  <si>
    <t>AERIUS 5 MG</t>
  </si>
  <si>
    <t>26330</t>
  </si>
  <si>
    <t>POR TBL FLM 50X5MG</t>
  </si>
  <si>
    <t>26331</t>
  </si>
  <si>
    <t>27899</t>
  </si>
  <si>
    <t>POR TBL FLM 90X5MG</t>
  </si>
  <si>
    <t>Jiná antibiotika pro lokální aplikaci</t>
  </si>
  <si>
    <t>DRM UNG 1X10GM</t>
  </si>
  <si>
    <t>Jiná léčiva k terapii onemocnění žlučových cest</t>
  </si>
  <si>
    <t>119658</t>
  </si>
  <si>
    <t>FEBICHOL</t>
  </si>
  <si>
    <t>POR CPS MOL 50X100MG</t>
  </si>
  <si>
    <t>Jodovaný povidon</t>
  </si>
  <si>
    <t>16456</t>
  </si>
  <si>
    <t>NASONEX</t>
  </si>
  <si>
    <t>NAS SPR SUS 60X50RG</t>
  </si>
  <si>
    <t>Salbutamol</t>
  </si>
  <si>
    <t>31934</t>
  </si>
  <si>
    <t>VENTOLIN INHALER N</t>
  </si>
  <si>
    <t>INH SUS PSS 200X100RG</t>
  </si>
  <si>
    <t>163149</t>
  </si>
  <si>
    <t>HYPNOGEN</t>
  </si>
  <si>
    <t>Dienogest a ethinylestradiol</t>
  </si>
  <si>
    <t>58138</t>
  </si>
  <si>
    <t>JEANINE</t>
  </si>
  <si>
    <t>POR TBL OBD 3X21</t>
  </si>
  <si>
    <t>Formoterol a budesonid</t>
  </si>
  <si>
    <t>180088</t>
  </si>
  <si>
    <t>SYMBICORT TURBUHALER 200 MIKROGRAMŮ/ 6 MIKROGRAMŮ/ INHALACE</t>
  </si>
  <si>
    <t>INH PLV 180DÁV(3X60)</t>
  </si>
  <si>
    <t>80715</t>
  </si>
  <si>
    <t>Kompresivní punčochy a návleky</t>
  </si>
  <si>
    <t>45387</t>
  </si>
  <si>
    <t>PUNČOCHY KOMPRESNÍ LÝTKOVÉ II.K.T.</t>
  </si>
  <si>
    <t>MAXIS COMFORT A-D</t>
  </si>
  <si>
    <t>Obvazový materiál</t>
  </si>
  <si>
    <t>22441</t>
  </si>
  <si>
    <t>OBINADLO ELASTICKÉ IDEALTEX</t>
  </si>
  <si>
    <t>12CMX5M,1KS</t>
  </si>
  <si>
    <t>80094</t>
  </si>
  <si>
    <t>KRYTÍ HYDROGEL NU-GEL</t>
  </si>
  <si>
    <t>25G</t>
  </si>
  <si>
    <t>80172</t>
  </si>
  <si>
    <t>GÁZA SKLÁDANÁ KOMPRESY STERILNÍ STERILUX</t>
  </si>
  <si>
    <t>7,5X7,5CM,8 VRSTEV,25X2KS</t>
  </si>
  <si>
    <t>80173</t>
  </si>
  <si>
    <t>10X10CM,8 VRSTEV,25X2KS</t>
  </si>
  <si>
    <t>80232</t>
  </si>
  <si>
    <t>KOMPRESY ZETUVIT NESTERILNÍ</t>
  </si>
  <si>
    <t>10X10CM,KOMBINOVANÉ,SAVÉ,30KS</t>
  </si>
  <si>
    <t>81682</t>
  </si>
  <si>
    <t>KRYTÍ INADINE</t>
  </si>
  <si>
    <t>9,5X9,5CM 25KS</t>
  </si>
  <si>
    <t>80505</t>
  </si>
  <si>
    <t>KRYTÍ ALGINÁTOVÉ MELGISORB</t>
  </si>
  <si>
    <t>10X10CM 10KS</t>
  </si>
  <si>
    <t>169156</t>
  </si>
  <si>
    <t>KRYTÍ AQUACEL FOAM</t>
  </si>
  <si>
    <t>ADHEZIVNI 10CMX10CM,10KS</t>
  </si>
  <si>
    <t>80508</t>
  </si>
  <si>
    <t>KRYTÍ HYDROGELOVÉ HYPERGEL,20%NACL</t>
  </si>
  <si>
    <t>15G 5X1KS</t>
  </si>
  <si>
    <t>81959</t>
  </si>
  <si>
    <t>KRYTÍ ALGINÁTOVÉ MELGISORB AG</t>
  </si>
  <si>
    <t>5X5CM,10KS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</si>
  <si>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</si>
  <si>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</si>
  <si>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</si>
  <si>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</si>
  <si>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140622</t>
  </si>
  <si>
    <t>EPITÉZA MAMÁRNÍ ESSENTIAL LIGHT 2S</t>
  </si>
  <si>
    <t>SILIKONOVÁ ODLEHČENÁ, SYMETRICKÁ, 442</t>
  </si>
  <si>
    <t>5112</t>
  </si>
  <si>
    <t>PÁS BŘIŠNÍ VERBA 932 521 4</t>
  </si>
  <si>
    <t>OBDVOD TRUPU 105-115CM,VEL.5</t>
  </si>
  <si>
    <t>5113</t>
  </si>
  <si>
    <t>PÁS BŘIŠNÍ VERBA 932 520 5</t>
  </si>
  <si>
    <t>OBDVOD TRUPU 95-105CM,VEL.4</t>
  </si>
  <si>
    <t>78146</t>
  </si>
  <si>
    <t>PÁS BŘIŠNÍ KÝLNÍ ROVNÝ SNÍŽEK 100H</t>
  </si>
  <si>
    <t>VEL.OBV.PASU S-65-75CM,M-76-85CM,L-86-95CM,XL-96-105CM,XXL-106-115CM</t>
  </si>
  <si>
    <t>Pomůcky stomické</t>
  </si>
  <si>
    <t>131004</t>
  </si>
  <si>
    <t>PÁS STOMICKÝ</t>
  </si>
  <si>
    <t>PROTECT.STOMA SUPPORT</t>
  </si>
  <si>
    <t>Obvazový materiál, náplasti</t>
  </si>
  <si>
    <t>169041</t>
  </si>
  <si>
    <t>KRYTÍ BIOKERAMICKÉ WOUNDEX</t>
  </si>
  <si>
    <t>4X4CM, BALENÍ 5KS</t>
  </si>
  <si>
    <t>80175</t>
  </si>
  <si>
    <t>KOMPRESY MESOFT NESTERILNÍ</t>
  </si>
  <si>
    <t>7,5X7,5CM,NETKANÝ TEXTIL,4 VRSTVY,100KS</t>
  </si>
  <si>
    <t>81960</t>
  </si>
  <si>
    <t>10X10CM,10KS</t>
  </si>
  <si>
    <t>86760</t>
  </si>
  <si>
    <t>ROZTOK PRONTOSAN 400416</t>
  </si>
  <si>
    <t>STERILNÍ LAHVIČKA,350ML</t>
  </si>
  <si>
    <t>81745</t>
  </si>
  <si>
    <t>KRYTÍ S AKTIVNÍM UHLÍM A STŘÍBREM VLIWAKTIV AG</t>
  </si>
  <si>
    <t>22344</t>
  </si>
  <si>
    <t>KRYTÍ S MASTÍ GRASSOLIND</t>
  </si>
  <si>
    <t>7,5X10CM 1KS</t>
  </si>
  <si>
    <t>81568</t>
  </si>
  <si>
    <t>KRYTÍ HYDROCELULÁRNÍ ASKINA BORDER</t>
  </si>
  <si>
    <t>14X14,AKTIVNÍ ČÁST 10X10CM,5KS</t>
  </si>
  <si>
    <t>169042</t>
  </si>
  <si>
    <t>4X4CM, BALENÍ 25KS</t>
  </si>
  <si>
    <t>Kompresní punčochy a návleky</t>
  </si>
  <si>
    <t>45389</t>
  </si>
  <si>
    <t>PUNČOCHY KOMPRESNÍ STEHENNÍ II.K.T.</t>
  </si>
  <si>
    <t>MAXIS COMFORT A-G</t>
  </si>
  <si>
    <t>Ortopedicko protetické pomůcky sériově vyráběné</t>
  </si>
  <si>
    <t>93884</t>
  </si>
  <si>
    <t>PÁS BEDERNÍ LOMBASKIN 0870</t>
  </si>
  <si>
    <t>EXTRA TENKÝ BEDERNÍ PÁS S PEVNÝMI VÝZTUHAMI</t>
  </si>
  <si>
    <t>78585</t>
  </si>
  <si>
    <t>PAS KÝLNÍ TŘÍSELNÝ JEDNOSTRANNÝ INGUIN I</t>
  </si>
  <si>
    <t>793135400100,200 PRAVO NEBO LEVOSTRANNÝ S 1 PELOTOU,7VEL.70-140/PO 10CM/TĚLOVÝ</t>
  </si>
  <si>
    <t>Klíšťová encefalitida, inaktivovaný celý virus</t>
  </si>
  <si>
    <t>55111</t>
  </si>
  <si>
    <t>FSME-IMMUN 0,5 ML BAXTER</t>
  </si>
  <si>
    <t>INJ SUS ISP 1X0.5ML/DÁV+ INTJ</t>
  </si>
  <si>
    <t>Makrogol</t>
  </si>
  <si>
    <t>POR PLV SOL 1X4(SÁČKY)</t>
  </si>
  <si>
    <t>158198</t>
  </si>
  <si>
    <t>POR TBL NOB 100X80MG</t>
  </si>
  <si>
    <t>Alopurinol</t>
  </si>
  <si>
    <t>6618</t>
  </si>
  <si>
    <t>NEUROL 0,5</t>
  </si>
  <si>
    <t>32557</t>
  </si>
  <si>
    <t>OSPAMOX 500 MG</t>
  </si>
  <si>
    <t>66366</t>
  </si>
  <si>
    <t>OSPAMOX 250 MG/5 ML</t>
  </si>
  <si>
    <t>POR PLV SUS 1X60ML</t>
  </si>
  <si>
    <t>203097</t>
  </si>
  <si>
    <t>POR TBL FLM 21X1GM</t>
  </si>
  <si>
    <t>Azithromycin</t>
  </si>
  <si>
    <t>153974</t>
  </si>
  <si>
    <t>AZITROMYCIN MYLAN 500 MG</t>
  </si>
  <si>
    <t>POR TBL FLM 6X500MG</t>
  </si>
  <si>
    <t>Butylskopolaminium</t>
  </si>
  <si>
    <t>41156</t>
  </si>
  <si>
    <t>POR TBL OBD 50X10MG</t>
  </si>
  <si>
    <t>132575</t>
  </si>
  <si>
    <t>15660</t>
  </si>
  <si>
    <t>CIPLOX 500</t>
  </si>
  <si>
    <t>POR TBL FLM 200X500MG</t>
  </si>
  <si>
    <t>Diosmin, kombinace</t>
  </si>
  <si>
    <t>132634</t>
  </si>
  <si>
    <t>87074</t>
  </si>
  <si>
    <t>POR GRA SUS 1X200ML</t>
  </si>
  <si>
    <t>61980</t>
  </si>
  <si>
    <t>DRM UNG 1X15GM</t>
  </si>
  <si>
    <t>15880</t>
  </si>
  <si>
    <t>BRAUNOL</t>
  </si>
  <si>
    <t>DRM SOL 1X500ML</t>
  </si>
  <si>
    <t>15878</t>
  </si>
  <si>
    <t>DRM SOL 1X100ML</t>
  </si>
  <si>
    <t>Kaptopril</t>
  </si>
  <si>
    <t>TENSIOMIN 25 MG</t>
  </si>
  <si>
    <t>POR TBL NOB 30X25MG</t>
  </si>
  <si>
    <t>Klonazepam</t>
  </si>
  <si>
    <t>14959</t>
  </si>
  <si>
    <t>RIVOTRIL 0,5 MG</t>
  </si>
  <si>
    <t>POR TBL NOB 150X0.5MG</t>
  </si>
  <si>
    <t>200214</t>
  </si>
  <si>
    <t>POR TBL NOB 56X100MG</t>
  </si>
  <si>
    <t>Levothyroxin, sodná sůl</t>
  </si>
  <si>
    <t>EUTHYROX 100 MIKROGRAMŮ</t>
  </si>
  <si>
    <t>POR TBL NOB 100X100RG</t>
  </si>
  <si>
    <t>Loperamid</t>
  </si>
  <si>
    <t>146255</t>
  </si>
  <si>
    <t>POR CPS DUR 60X2MG</t>
  </si>
  <si>
    <t>Mefenoxalon</t>
  </si>
  <si>
    <t>DORSIFLEX 200 MG</t>
  </si>
  <si>
    <t>Měkký parafin a tukové produkty</t>
  </si>
  <si>
    <t>16460</t>
  </si>
  <si>
    <t>BALMANDOL OLEJ</t>
  </si>
  <si>
    <t>DRM SOL 1X225ML</t>
  </si>
  <si>
    <t>Melatonin</t>
  </si>
  <si>
    <t>29957</t>
  </si>
  <si>
    <t>CIRCADIN 2 MG</t>
  </si>
  <si>
    <t>POR TBL PRO 21X2MG</t>
  </si>
  <si>
    <t>POR GRA SUS 30SÁČ I</t>
  </si>
  <si>
    <t>17186</t>
  </si>
  <si>
    <t>NIMESIL</t>
  </si>
  <si>
    <t>POR GRA SUS 15X100MG</t>
  </si>
  <si>
    <t>17187</t>
  </si>
  <si>
    <t>POR GRA SUS 30X100MG</t>
  </si>
  <si>
    <t>14449</t>
  </si>
  <si>
    <t>OMEPRAZOL 20 GALMED</t>
  </si>
  <si>
    <t>POR CPS DUR 56X20MG</t>
  </si>
  <si>
    <t>Pikosíran sodný, kombinace</t>
  </si>
  <si>
    <t>PICOPREP PRÁŠEK PRO PERORÁLNÍ ROZTOK</t>
  </si>
  <si>
    <t>196442</t>
  </si>
  <si>
    <t>CITRAFLEET PRÁŠEK PRO PERORÁLNÍ ROZTOK</t>
  </si>
  <si>
    <t>Promethazin</t>
  </si>
  <si>
    <t>Propafenon</t>
  </si>
  <si>
    <t>191146</t>
  </si>
  <si>
    <t>RYTMONORM 150 MG</t>
  </si>
  <si>
    <t>POR TBL FLM 100X150MG</t>
  </si>
  <si>
    <t>91003</t>
  </si>
  <si>
    <t>99309</t>
  </si>
  <si>
    <t>186337</t>
  </si>
  <si>
    <t>162083</t>
  </si>
  <si>
    <t>POR CPS DUR 50X250MG</t>
  </si>
  <si>
    <t>Solifenacin</t>
  </si>
  <si>
    <t>156719</t>
  </si>
  <si>
    <t>TRALGIT OROTAB 50 MG</t>
  </si>
  <si>
    <t>POR TBL DIS 30X50MG</t>
  </si>
  <si>
    <t>17925</t>
  </si>
  <si>
    <t>17923</t>
  </si>
  <si>
    <t>POR TBL FLM 2</t>
  </si>
  <si>
    <t>Triamcinolon</t>
  </si>
  <si>
    <t>2828</t>
  </si>
  <si>
    <t>TRIAMCINOLON LÉČIVA CRM</t>
  </si>
  <si>
    <t>DRM CRM 1X10GM/10MG</t>
  </si>
  <si>
    <t>Urea</t>
  </si>
  <si>
    <t>16461</t>
  </si>
  <si>
    <t>EXCIPIAL U HYDROLOTIO</t>
  </si>
  <si>
    <t>Valsartan</t>
  </si>
  <si>
    <t>125595</t>
  </si>
  <si>
    <t>VALSACOR 160 MG</t>
  </si>
  <si>
    <t>POR TBL FLM 28X160MG</t>
  </si>
  <si>
    <t>PUNČOCHY KOMPRESNÍ LÝTKOVÉ               II.K.T.</t>
  </si>
  <si>
    <t>MAXIS COMFORT  A-D</t>
  </si>
  <si>
    <t>PUNČOCHY KOMPRESNÍ STEHENNÍ              II.K.T.</t>
  </si>
  <si>
    <t>MAXIS COMFORT  A-G</t>
  </si>
  <si>
    <t>80176</t>
  </si>
  <si>
    <t>10X10CM,NETKANÝ TEXTIL,4 VRSTVY,100KS</t>
  </si>
  <si>
    <t>5116</t>
  </si>
  <si>
    <t>PÁS BŘIŠNÍ VERBA 932 517 0</t>
  </si>
  <si>
    <t>OBDVOD TRUPU 65-75CM,VEL.1</t>
  </si>
  <si>
    <t>11279</t>
  </si>
  <si>
    <t>ODSTRAŇOVAČ PODLOŽKY CONVACARE</t>
  </si>
  <si>
    <t>100KS</t>
  </si>
  <si>
    <t>11280</t>
  </si>
  <si>
    <t>FILM OCHRANNÝ CONVACARE</t>
  </si>
  <si>
    <t>130007</t>
  </si>
  <si>
    <t>SÁČEK 2D VÝPUSTNÝ FLAIR MAXI</t>
  </si>
  <si>
    <t>BÉŽOVÝ 55MM 30KS XA2D555</t>
  </si>
  <si>
    <t>130021</t>
  </si>
  <si>
    <t>ODSTRAŇOVAČ LEPU WELLAND REMOVER</t>
  </si>
  <si>
    <t>ROUŠKY 50KS WAD050</t>
  </si>
  <si>
    <t>130027</t>
  </si>
  <si>
    <t>PĚNA TĚLOVÁ ALOE VESTA</t>
  </si>
  <si>
    <t>236ML,PLASTOVÁ NÁDOBA S ROZPRAŠOVAČEM</t>
  </si>
  <si>
    <t>130028</t>
  </si>
  <si>
    <t>UBROUSKY ČISTÍCÍ ALOE VESTA</t>
  </si>
  <si>
    <t>VLHČENÉ KAPESNÍČKY K ČIŠTĚNÍ OKOLÍ STOMIE S ALOE VERA,8KS</t>
  </si>
  <si>
    <t>130029</t>
  </si>
  <si>
    <t>KRÉM ZKLIDŇUJÍCÍ SENSI-CARE</t>
  </si>
  <si>
    <t>85G,ZVLHČUJÍCÍ KRÉM V UMĚLOHMOTNÁ TUBĚ</t>
  </si>
  <si>
    <t>130035</t>
  </si>
  <si>
    <t>SÁČEK 1D VÝPUSTNÝ DANSAC NOVA 1 FOLD UP MAXI</t>
  </si>
  <si>
    <t>BÉŽOVÝ,15-90MM,MAXI,FILTR NOVA,INTEG.UZÁVĚR,10KS,815-15</t>
  </si>
  <si>
    <t>130050</t>
  </si>
  <si>
    <t>KAPSLE GEL-X</t>
  </si>
  <si>
    <t>140KS</t>
  </si>
  <si>
    <t>130062</t>
  </si>
  <si>
    <t>PODLOŽKA 2D STOMOCUR CFLPE 5715</t>
  </si>
  <si>
    <t>FLEXIBILNÍ,DĚLÍCÍ PRSTENEC 57MM,15-40MM,5KS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</si>
  <si>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</si>
  <si>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</si>
  <si>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</si>
  <si>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</si>
  <si>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</si>
  <si>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</si>
  <si>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</si>
  <si>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</si>
  <si>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</si>
  <si>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169270</t>
  </si>
  <si>
    <t>KROUŽEK TĚSNÍCÍ TVAROVATELNÝ BRAVA</t>
  </si>
  <si>
    <t>TLOUŠŤKA 2MM,30KS</t>
  </si>
  <si>
    <t>169272</t>
  </si>
  <si>
    <t>ODSTRAŇOVAČ ADHEZIV BRAVA</t>
  </si>
  <si>
    <t>ODSTRAŇOVAČ MEDICÍNSKÝCH ADHEZIV BRAVA SPRAY</t>
  </si>
  <si>
    <t>50ML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</si>
  <si>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</si>
  <si>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</si>
  <si>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</si>
  <si>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</si>
  <si>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</si>
  <si>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</si>
  <si>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</si>
  <si>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</t>
  </si>
  <si>
    <t>3337</t>
  </si>
  <si>
    <t>3341</t>
  </si>
  <si>
    <t>PASTA ADHEZIVNÍ 2650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</si>
  <si>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</si>
  <si>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</si>
  <si>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</si>
  <si>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</si>
  <si>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</si>
  <si>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</si>
  <si>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63767</t>
  </si>
  <si>
    <t>PÁS STOMICKÝ OR 14B</t>
  </si>
  <si>
    <t>VELIKOST L,XL,XXL,XXXL</t>
  </si>
  <si>
    <t>82213</t>
  </si>
  <si>
    <t>SÁČEK 1D VÝPUSTNÝ SENSURA S OKÉNKEM</t>
  </si>
  <si>
    <t>BÉŽOVÝ, 10-76, MAXI, FILTR, 30KS</t>
  </si>
  <si>
    <t>82217</t>
  </si>
  <si>
    <t>SÁČEK 1D UZAVŘENÝ SENSURA S OKÉNKEM</t>
  </si>
  <si>
    <t>BÉŽOVÝ, 10-76, MAXI FILTR, 30KS</t>
  </si>
  <si>
    <t>82263</t>
  </si>
  <si>
    <t>SÁČEK 1D VÝPUSTNÝ CONFIDENCE NATURAL S ALOE VERA</t>
  </si>
  <si>
    <t>VELKÝ S CHLOPNÍ,DO 70 MM, 30 KS</t>
  </si>
  <si>
    <t>82290</t>
  </si>
  <si>
    <t>SÁČEK 1D VÝPUSTNÝ CONFIDENCE CONVEX SUPERSOFT</t>
  </si>
  <si>
    <t>VELKÝ S CHLOPNÍ,13-52 MM, 10 KS</t>
  </si>
  <si>
    <t>82343</t>
  </si>
  <si>
    <t>PÁSEK VYROVNÁVACÍ HYDROKOLOIDNÍ SECUPLAST S ALOE V</t>
  </si>
  <si>
    <t>30 KS</t>
  </si>
  <si>
    <t>82346</t>
  </si>
  <si>
    <t>KROUŽEK TĚSNÍCÍ HYDROKOLOIDNÍ TVAROVATELNÝ SECUPLA</t>
  </si>
  <si>
    <t>VELKÝ 100 MM,10 KS</t>
  </si>
  <si>
    <t>82347</t>
  </si>
  <si>
    <t>DESTIČKA HYDROKOLOIDNÍ OCHRANNÁ</t>
  </si>
  <si>
    <t>10X10 CM,10 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</si>
  <si>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</si>
  <si>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</si>
  <si>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</si>
  <si>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</si>
  <si>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</si>
  <si>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</si>
  <si>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</si>
  <si>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</si>
  <si>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</si>
  <si>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</si>
  <si>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</si>
  <si>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</si>
  <si>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60 G</t>
  </si>
  <si>
    <t>82547</t>
  </si>
  <si>
    <t>ODSTRAŇOVAČ ADHEZIV WIPEAWAY SPRAY</t>
  </si>
  <si>
    <t>82558</t>
  </si>
  <si>
    <t>SÁČEK 1D VÝPUSTNÝ FLEXIMA ACTIVE MIDI</t>
  </si>
  <si>
    <t>4620115, BÉŽOVÝ, 15-50MM, 30 KS</t>
  </si>
  <si>
    <t>82565</t>
  </si>
  <si>
    <t>SÁČEK 1D VÝPUSTNÝ FLEXIMA ACTIVE MAXI</t>
  </si>
  <si>
    <t>4620380, BÉŽOVÝ, 15-80MM, 30 KS</t>
  </si>
  <si>
    <t>82566</t>
  </si>
  <si>
    <t>SÁČEK 1D VÝPUSTNÝ FLEXIMA ACTIVE MINI</t>
  </si>
  <si>
    <t>4620215, BÉŽOVÝ, 15-45MM,  30 KS</t>
  </si>
  <si>
    <t>82587</t>
  </si>
  <si>
    <t>SPRAY OCHRANNÝ ASKINA BARRIER FILM SPRAY</t>
  </si>
  <si>
    <t>28ML, ROZPRAŠOVAČ, NA OŠETŘENÍ RAN</t>
  </si>
  <si>
    <t>82588</t>
  </si>
  <si>
    <t>PROSTŘEDEK ČISTÍCÍ B.BRAUN ADHEZIVE REMOVER</t>
  </si>
  <si>
    <t>50ML, SPRAY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</si>
  <si>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</si>
  <si>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</si>
  <si>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</si>
  <si>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</si>
  <si>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</si>
  <si>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 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</si>
  <si>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</si>
  <si>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</si>
  <si>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</si>
  <si>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</si>
  <si>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</si>
  <si>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</si>
  <si>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</si>
  <si>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</si>
  <si>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</si>
  <si>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</si>
  <si>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82966</t>
  </si>
  <si>
    <t>SÁČEK 1D VÝPUSTNÝ FLAIR ACTIVE MAXI</t>
  </si>
  <si>
    <t>BÉŽOVÝ 13-60MM S INTEGROVANOU SPONOU 30KS XPLD513</t>
  </si>
  <si>
    <t>82976</t>
  </si>
  <si>
    <t>SÁČEK 1D UZAVŘENÝ DANSAC NOVALIFE 1C MIDI</t>
  </si>
  <si>
    <t>BÉŽOVÝ,OTVOR 30MM,FILTR NOVALIFE, 30KS, 901-30</t>
  </si>
  <si>
    <t>85494</t>
  </si>
  <si>
    <t>SÁČEK 2D UZAVŘENÝ SENSURA CLICK</t>
  </si>
  <si>
    <t>BÉŽOVÝ, 50 MM, MAXI, FILTR, 30KS, 101650</t>
  </si>
  <si>
    <t>85495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</si>
  <si>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</si>
  <si>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</si>
  <si>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</si>
  <si>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</si>
  <si>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</si>
  <si>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</si>
  <si>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</si>
  <si>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</si>
  <si>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</si>
  <si>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</si>
  <si>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</si>
  <si>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85517</t>
  </si>
  <si>
    <t>PODLOŽKA 2D SENSURA CLICK CONVEX L</t>
  </si>
  <si>
    <t>MÍRNĚ KONVEXNÍ S OUŠKY, 40 MM, 5KS, 110110</t>
  </si>
  <si>
    <t>85518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</si>
  <si>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</si>
  <si>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</si>
  <si>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</si>
  <si>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</si>
  <si>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</si>
  <si>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</si>
  <si>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</si>
  <si>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</si>
  <si>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85543</t>
  </si>
  <si>
    <t>PODLOŽKA 2D CONVEXITY</t>
  </si>
  <si>
    <t>PRSTENEC 55MM 13-35MM 5KS XN2F513</t>
  </si>
  <si>
    <t>85568</t>
  </si>
  <si>
    <t>SÁČEK 1D VÝPUSTNÝ SENSURA CONVEX LIGHT</t>
  </si>
  <si>
    <t>BÉŽOVÝ, 15-43, MAXI, FILTR, 10KS, MÍRNĚ KONVEXNÍ, 155090</t>
  </si>
  <si>
    <t>85576</t>
  </si>
  <si>
    <t>FILM OCHRANNÝ PREP COLOPLAST</t>
  </si>
  <si>
    <t>85587</t>
  </si>
  <si>
    <t>PASTA OCHRANNÁ BEZ ALKOHOLU,839010</t>
  </si>
  <si>
    <t>COHESIVE PASTE, 60G</t>
  </si>
  <si>
    <t>85588</t>
  </si>
  <si>
    <t>KROUŽEK VYROVNÁVACÍ,839005</t>
  </si>
  <si>
    <t>COHESIVE KROUŽEK MALÝ,TENKÝ, EAKIN - 48MM, 30KS</t>
  </si>
  <si>
    <t>85612</t>
  </si>
  <si>
    <t>SÁČEK 1D VÝPUSTNÝ KONVEX PELICAN MAXI 839489</t>
  </si>
  <si>
    <t>PRŮHLEDNÝ,K ÚPRAVĚ VELIKOSTI, BEZSVORKOVÝ UZÁVĚR,10KS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</si>
  <si>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</si>
  <si>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</si>
  <si>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</si>
  <si>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</si>
  <si>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</si>
  <si>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</si>
  <si>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</si>
  <si>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</si>
  <si>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</si>
  <si>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</si>
  <si>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</si>
  <si>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</si>
  <si>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</si>
  <si>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</si>
  <si>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</si>
  <si>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</si>
  <si>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85652</t>
  </si>
  <si>
    <t>NEUTRALIZÁTOR ZÁPACHU DEODOUR</t>
  </si>
  <si>
    <t>30 SÁČKŮ V BALENÍ</t>
  </si>
  <si>
    <t>85676</t>
  </si>
  <si>
    <t>ODSTRAŇOVAČ MEDICÍNSKÝCH ADHEZIV CONVATEC NILTAC S</t>
  </si>
  <si>
    <t>85697</t>
  </si>
  <si>
    <t>PUDR STOMOCUR HP 30</t>
  </si>
  <si>
    <t>30G</t>
  </si>
  <si>
    <t>86050</t>
  </si>
  <si>
    <t>PASTA OCHRANNÁ</t>
  </si>
  <si>
    <t>86253</t>
  </si>
  <si>
    <t>PÁSEK ZAJIŠŤOVACÍ DANSAC 09000-00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</si>
  <si>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</si>
  <si>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</si>
  <si>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</si>
  <si>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</si>
  <si>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</si>
  <si>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</si>
  <si>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</si>
  <si>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</si>
  <si>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</si>
  <si>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</si>
  <si>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</si>
  <si>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</si>
  <si>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</si>
  <si>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</si>
  <si>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BÉŽOVÝ,15-60MM,30KS, 044715A, 42715U</t>
  </si>
  <si>
    <t>86627</t>
  </si>
  <si>
    <t>SÁČEK 2D UZAVŘENÝ ALMARYS TWIN PLUS 037260U</t>
  </si>
  <si>
    <t>BÉŽOVÝ,60MM,30KS</t>
  </si>
  <si>
    <t>86637</t>
  </si>
  <si>
    <t>SÁČEK 2D VÝPUSTNÝ ALMARYS TWIN PLUS</t>
  </si>
  <si>
    <t>BÉŽOVÝ FLOW CONTROL,50MM,30KS, ROLL UP, 038850U, 039150U</t>
  </si>
  <si>
    <t>86638</t>
  </si>
  <si>
    <t>BÉŽOVÝ FLOW CONTROL,60-80MM,30KS, ROLL UP, 038860U, 039160U, 039180U</t>
  </si>
  <si>
    <t>86646</t>
  </si>
  <si>
    <t>PODLOŽKA ALMARYS TWIN PLUS STANDARD 036260U</t>
  </si>
  <si>
    <t>60MM,10KS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</si>
  <si>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</si>
  <si>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</si>
  <si>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</si>
  <si>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</si>
  <si>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</si>
  <si>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</si>
  <si>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86708</t>
  </si>
  <si>
    <t>SÁČEK 2D UZAVŘENÝ DANSAC NOVA 2</t>
  </si>
  <si>
    <t>PRSTENEC 55MM,STANDARD,BÉŽOVÝ,FILTR NOVA,30KS,1201-55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</si>
  <si>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</si>
  <si>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</si>
  <si>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</si>
  <si>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</si>
  <si>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</si>
  <si>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</si>
  <si>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86819</t>
  </si>
  <si>
    <t>ROZTOK STOMICKÝ COLOPLAST 4710</t>
  </si>
  <si>
    <t>180ML,1KS</t>
  </si>
  <si>
    <t>86821</t>
  </si>
  <si>
    <t>PODLOŽKA 2D DANSAC NOVA 2 CONVEX</t>
  </si>
  <si>
    <t>43MM,OTVOR 15-30MM,KONVEXNÍ,5KS,1543-15</t>
  </si>
  <si>
    <t>86824</t>
  </si>
  <si>
    <t>55MM,OTVOR 15-42MM,KONVEXNÍ,5KS,1555-15</t>
  </si>
  <si>
    <t>86854</t>
  </si>
  <si>
    <t>POHLCOVAČ PACHU ALP</t>
  </si>
  <si>
    <t>200ML,1KS PP200</t>
  </si>
  <si>
    <t>86855</t>
  </si>
  <si>
    <t>POHLCOVAČ PACHU ALP OIL</t>
  </si>
  <si>
    <t>30ML,1KS  PP030</t>
  </si>
  <si>
    <t>86992</t>
  </si>
  <si>
    <t>PODLOŽKA 2D FLAIR</t>
  </si>
  <si>
    <t>PRSTENEC 55MM 13-50MM 5KS XA2F513</t>
  </si>
  <si>
    <t>82623</t>
  </si>
  <si>
    <t>SÁČEK 1D VÝPUSTNÝ ESTEEM+ INVISICLOSE</t>
  </si>
  <si>
    <t>PRŮHLEDNÝ, 100 MM, STANDARD, 10KS</t>
  </si>
  <si>
    <t>86390</t>
  </si>
  <si>
    <t>GEL ABSORPČNÍ-ILEO GEL+</t>
  </si>
  <si>
    <t>F05012,SÁČEK 45KS, UVEDENÁ CENA ZA 90KS</t>
  </si>
  <si>
    <t>GEL ABSORPČNÍ-ILEO GEL+,SÁČKY,F05012</t>
  </si>
  <si>
    <t>45KS</t>
  </si>
  <si>
    <t>82348</t>
  </si>
  <si>
    <t>15X15 CM,5 KS</t>
  </si>
  <si>
    <t>86767</t>
  </si>
  <si>
    <t>PODLOŽKA 2D NATURA FLEXIBILNÍ</t>
  </si>
  <si>
    <t>70 MM,5 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</si>
  <si>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</si>
  <si>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</si>
  <si>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</si>
  <si>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</si>
  <si>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</si>
  <si>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50 KS WBF050</t>
  </si>
  <si>
    <t>130036</t>
  </si>
  <si>
    <t>PRŮHLEDNÝ,15-90MM,MAXI,FILTR NOVA,INTEG.UZÁVĚR,10KS,816-15</t>
  </si>
  <si>
    <t>130049</t>
  </si>
  <si>
    <t>PASTA VYROVNÁVACÍ STOMOCUR CP 2050</t>
  </si>
  <si>
    <t>56G</t>
  </si>
  <si>
    <t>82620</t>
  </si>
  <si>
    <t>BÉŽOVÝ, 60/70 MM, STANDARD, FILTR, 10KS</t>
  </si>
  <si>
    <t>85510</t>
  </si>
  <si>
    <t>BÉŽOVÝ, 50 MM, MAXI, FILTR, 30KS, 103650</t>
  </si>
  <si>
    <t>85515</t>
  </si>
  <si>
    <t>S OUŠKY, 50 MM, 5KS, 100210</t>
  </si>
  <si>
    <t>85520</t>
  </si>
  <si>
    <t>TYČINKY GELATINAČNÍ ABSORBIAN WAND</t>
  </si>
  <si>
    <t>60KS</t>
  </si>
  <si>
    <t>86576</t>
  </si>
  <si>
    <t>PASTA ADHEZIVNÍ V PROUŽCÍCH 2655</t>
  </si>
  <si>
    <t>10KS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</si>
  <si>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</si>
  <si>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</si>
  <si>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</si>
  <si>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</si>
  <si>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</si>
  <si>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</si>
  <si>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86776</t>
  </si>
  <si>
    <t>57(33-45)MM,10KS</t>
  </si>
  <si>
    <t>85575</t>
  </si>
  <si>
    <t>PUDR COLOPLAST</t>
  </si>
  <si>
    <t>130023</t>
  </si>
  <si>
    <t>PŮLKROUŽKY WELLAND HYDROFRAME</t>
  </si>
  <si>
    <t>ŽELATINOVÉ VYROVNÁVACÍ 20KS XWAFH33</t>
  </si>
  <si>
    <t>169147</t>
  </si>
  <si>
    <t>PODLOŽKA 2D NATURA STOMAHESIVE</t>
  </si>
  <si>
    <t>82345</t>
  </si>
  <si>
    <t>STANDARD 50 MM,30 KS</t>
  </si>
  <si>
    <t>82655</t>
  </si>
  <si>
    <t>BÉŽOVÝ, 70 MM, STANDARD, FILTR, 10KS</t>
  </si>
  <si>
    <t>86236</t>
  </si>
  <si>
    <t>SÁČEK 1D VÝPUSTNÝ DANSAC NOVA 1 INFANT 818-10</t>
  </si>
  <si>
    <t>PRŮHLEDNÝ,10-40MM,DĚTSKÝ,FILTR NOVA,30KS</t>
  </si>
  <si>
    <t>86626</t>
  </si>
  <si>
    <t>SÁČEK 2D UZAVŘENÝ ALMARYS TWIN PLUS 037250U</t>
  </si>
  <si>
    <t>BÉŽOVÝ,50MM,30KS</t>
  </si>
  <si>
    <t>86645</t>
  </si>
  <si>
    <t>PODLOŽKA ALMARYS TWIN PLUS STANDARD 036250U</t>
  </si>
  <si>
    <t>50MM,10KS</t>
  </si>
  <si>
    <t>86647</t>
  </si>
  <si>
    <t>PODLOŽKA ALMARYS TWIN PLUS STANDARD 036280U</t>
  </si>
  <si>
    <t>80MM,10KS</t>
  </si>
  <si>
    <t>86998</t>
  </si>
  <si>
    <t>SÁČEK 2D UZAVŘENÝ FLAIR MAXI</t>
  </si>
  <si>
    <t>BÉŽOVÝ 55MM 30KS XA2C555</t>
  </si>
  <si>
    <t>82983</t>
  </si>
  <si>
    <t>SÁČEK 1D UZAVŘENÝ DANSAC NOVALIFE 1C MAXI</t>
  </si>
  <si>
    <t>BÉŽOVÝ,OTVOR 10MM,FILTR NOVALIFE,30KS,905-10</t>
  </si>
  <si>
    <t>82273</t>
  </si>
  <si>
    <t>SÁČEK 1D VÝPUSTNÝ CONFIDENCE COMFORT</t>
  </si>
  <si>
    <t>VELKÝ,BÉŽOVÝ,DO 70 MM, 30 KS</t>
  </si>
  <si>
    <t>86765</t>
  </si>
  <si>
    <t>45 MM,5 KS</t>
  </si>
  <si>
    <t>82650</t>
  </si>
  <si>
    <t>BÉŽOVÝ, 70 MM, STANDARD, FILTR, 30KS</t>
  </si>
  <si>
    <t>130030</t>
  </si>
  <si>
    <t>SÁČEK 1D UZAVŘENÝ DANSAC NOVALIFE 1 ACTIVE</t>
  </si>
  <si>
    <t>BÉŽOVÝ,20-45MM,FILTR NOVA,30KS,807-20</t>
  </si>
  <si>
    <t>130076</t>
  </si>
  <si>
    <t>SÁČEK 2D VÝPUSTNÝ STOMOCUR CLIC ILEO VIDF 5757 CW</t>
  </si>
  <si>
    <t>BÉŽOVÝ S OKÉNKEM,FILTR,DĚLÍCÍ PRSTENEC 57MM,30KS</t>
  </si>
  <si>
    <t>3356</t>
  </si>
  <si>
    <t>DESTIČKA STOMICKÁ COLOPLAST 3215</t>
  </si>
  <si>
    <t>15X15CM,5KS</t>
  </si>
  <si>
    <t>82656</t>
  </si>
  <si>
    <t>86773</t>
  </si>
  <si>
    <t>100 MM,5 KS</t>
  </si>
  <si>
    <t>169773</t>
  </si>
  <si>
    <t>PÁSEK VYROVNÁVACÍ ELASTICKÝ BRAVA</t>
  </si>
  <si>
    <t>169772</t>
  </si>
  <si>
    <t>ODSTRAŇOVAČ MEDICÍNSKÝCH ADHEZIV BRAVA UBROUSKY</t>
  </si>
  <si>
    <t>169774</t>
  </si>
  <si>
    <t>FILM OCHRANNÝ BRAVA UBROUSKY</t>
  </si>
  <si>
    <t>82252</t>
  </si>
  <si>
    <t>SÁČEK 1D UZAVŘENÝ CONFIDENCE CONVEX SUPERSOFT</t>
  </si>
  <si>
    <t>85507</t>
  </si>
  <si>
    <t>BÉŽOVÝ, 50 MM, MIDI, FILTR, 30KS, 103550</t>
  </si>
  <si>
    <t>85647</t>
  </si>
  <si>
    <t>70/45-61MM, 10KS</t>
  </si>
  <si>
    <t>85610</t>
  </si>
  <si>
    <t>SÁČEK 1D VÝPUSTNÝ KONVEX PELICAN MAXI 839479</t>
  </si>
  <si>
    <t>BÉŽOVÝ,K ÚPRAVĚ VELIKOSTI, BEZSVORKOVÝ UZÁVĚR, 10KS</t>
  </si>
  <si>
    <t>85680</t>
  </si>
  <si>
    <t>ODSTRAŇOVAČ LEPU REMOVER SPRAY 839023</t>
  </si>
  <si>
    <t>85681</t>
  </si>
  <si>
    <t>ODSTRAŇOVAČ LEPU REMOVER ROUŠKY 839024</t>
  </si>
  <si>
    <t>86356</t>
  </si>
  <si>
    <t>SÁČEK 1D DRENÁŽNÍ DRAINA S H08560</t>
  </si>
  <si>
    <t>PRŮHLEDNÝ MINI,30KS</t>
  </si>
  <si>
    <t>Prostředky pro inkontinenci,kondomy urinál.,sběrné sáčky urinál.</t>
  </si>
  <si>
    <t>87846</t>
  </si>
  <si>
    <t>VLOŽKY ABSORPČNÍ ABRI LIGHT SUPER</t>
  </si>
  <si>
    <t>800ML, 30KS</t>
  </si>
  <si>
    <t>800ML,30KS</t>
  </si>
  <si>
    <t>Pomůcky pro inkontinentní</t>
  </si>
  <si>
    <t>Flutikason-furoát</t>
  </si>
  <si>
    <t>29816</t>
  </si>
  <si>
    <t>AVAMYS</t>
  </si>
  <si>
    <t>NAS SPR SUS 120X27.5RG</t>
  </si>
  <si>
    <t>POR TBL ENT 30X20MG</t>
  </si>
  <si>
    <t>Ketoprofen</t>
  </si>
  <si>
    <t>16287</t>
  </si>
  <si>
    <t>FASTUM GEL</t>
  </si>
  <si>
    <t>DRM GEL 1X100GM</t>
  </si>
  <si>
    <t>137177</t>
  </si>
  <si>
    <t>124105</t>
  </si>
  <si>
    <t>PRESTANCE 5 MG/10 MG</t>
  </si>
  <si>
    <t>POR TBL NOB 90</t>
  </si>
  <si>
    <t>56982</t>
  </si>
  <si>
    <t>Ramipril a amlodipin</t>
  </si>
  <si>
    <t>177292</t>
  </si>
  <si>
    <t>EGIRAMLON 10 MG/10 MG</t>
  </si>
  <si>
    <t>POR CPS DUR 28</t>
  </si>
  <si>
    <t>Tetryzolin, kombinace</t>
  </si>
  <si>
    <t>15518</t>
  </si>
  <si>
    <t>SPERSALLERG</t>
  </si>
  <si>
    <t>OPH GTT SOL 1X10ML</t>
  </si>
  <si>
    <t>19681</t>
  </si>
  <si>
    <t>GÁZA SKLÁDANÁ KOMPRESY NESTERILNÍ STERILUX ES</t>
  </si>
  <si>
    <t>10X10CM,8 VRSTEV,100KS</t>
  </si>
  <si>
    <t>22345</t>
  </si>
  <si>
    <t>169298</t>
  </si>
  <si>
    <t>KRYTÍ TRAUMACEL BIODRESS H-GEL</t>
  </si>
  <si>
    <t>30G, STERILNÍ GELOVÉ KRYTÍ ANTIMIKROBIÁLNÍ K HOJENÍ RAN</t>
  </si>
  <si>
    <t>169173</t>
  </si>
  <si>
    <t>KRYTÍ MASTNÝ TYL CUTICELL CLASSIC</t>
  </si>
  <si>
    <t>10CMX10CM NEADHERENTNÍ MASTNÝ TYL IMPREGNOVANÝ ČISTÝM PARAFÍNEM STERILNÍ 10KS</t>
  </si>
  <si>
    <t>140633</t>
  </si>
  <si>
    <t>EPITÉZA MAMÁRNÍ POOPERAČNÍ PRIFORM STANDARD</t>
  </si>
  <si>
    <t>LEHKÁ TEXTILNÍ, 214</t>
  </si>
  <si>
    <t>80177</t>
  </si>
  <si>
    <t>KOMPRESY MESOFT STERILNÍ</t>
  </si>
  <si>
    <t>5X5CM NETKANÝ TEXTIL,10X2KS</t>
  </si>
  <si>
    <t>62050</t>
  </si>
  <si>
    <t>DUOMOX 500</t>
  </si>
  <si>
    <t>POR TBL SUS 20X500MG</t>
  </si>
  <si>
    <t>45010</t>
  </si>
  <si>
    <t>AZITROMYCIN SANDOZ 500 MG</t>
  </si>
  <si>
    <t>POR TBL FLM 3X500MG</t>
  </si>
  <si>
    <t>132676</t>
  </si>
  <si>
    <t>Cetirizin</t>
  </si>
  <si>
    <t>5476</t>
  </si>
  <si>
    <t>POR TBL FLM 7X10MG</t>
  </si>
  <si>
    <t>4013</t>
  </si>
  <si>
    <t>DOXYBENE 200 MG TABLETY</t>
  </si>
  <si>
    <t>POR TBL NOB 10X200MG</t>
  </si>
  <si>
    <t>90986</t>
  </si>
  <si>
    <t>DEOXYMYKOIN</t>
  </si>
  <si>
    <t>12893</t>
  </si>
  <si>
    <t>POR TBL NOB 60X100MG</t>
  </si>
  <si>
    <t>119513</t>
  </si>
  <si>
    <t>LOSEPRAZOL 20 MG</t>
  </si>
  <si>
    <t>POR CPS ETD 98X20MG</t>
  </si>
  <si>
    <t>146889</t>
  </si>
  <si>
    <t>ZOLPIDEM MYLAN 10 MG</t>
  </si>
  <si>
    <t>16286</t>
  </si>
  <si>
    <t>STILNOX</t>
  </si>
  <si>
    <t>84797</t>
  </si>
  <si>
    <t>132619</t>
  </si>
  <si>
    <t>45763</t>
  </si>
  <si>
    <t>MAXIS B/BRILANT/ A-D</t>
  </si>
  <si>
    <t>91788</t>
  </si>
  <si>
    <t>NEUROL 0,25</t>
  </si>
  <si>
    <t>Dexamethason a antiinfektiva</t>
  </si>
  <si>
    <t>147612</t>
  </si>
  <si>
    <t>GENTADEX 5 MG/ML + 1 MG/ML</t>
  </si>
  <si>
    <t>OPH GTT SOL 1X5ML</t>
  </si>
  <si>
    <t>OPH UNG 1X3.5GM</t>
  </si>
  <si>
    <t>17122</t>
  </si>
  <si>
    <t>POR CPS DUR 56X30MG</t>
  </si>
  <si>
    <t>Magnesium-laktát</t>
  </si>
  <si>
    <t>POR TBL OBD 50</t>
  </si>
  <si>
    <t>Methylprednisolon-aceponát</t>
  </si>
  <si>
    <t>85460</t>
  </si>
  <si>
    <t>ADVANTAN MASTNÝ KRÉM</t>
  </si>
  <si>
    <t>Moklobemid</t>
  </si>
  <si>
    <t>136149</t>
  </si>
  <si>
    <t>AURORIX 300 MG</t>
  </si>
  <si>
    <t>POR TBL FLM 30X300MG</t>
  </si>
  <si>
    <t>32057</t>
  </si>
  <si>
    <t>INJ SOL 2X0.3ML</t>
  </si>
  <si>
    <t>Naftifin</t>
  </si>
  <si>
    <t>49505</t>
  </si>
  <si>
    <t>EXODERIL</t>
  </si>
  <si>
    <t>54315</t>
  </si>
  <si>
    <t>DRM SOL 1X20ML</t>
  </si>
  <si>
    <t>180561</t>
  </si>
  <si>
    <t>POR TBL ENT 60X20MG I</t>
  </si>
  <si>
    <t>57860</t>
  </si>
  <si>
    <t>88708</t>
  </si>
  <si>
    <t>ALGIFEN</t>
  </si>
  <si>
    <t>166776</t>
  </si>
  <si>
    <t>ITOPRID PMCS 50 MG</t>
  </si>
  <si>
    <t>POR TBL FLM 100X50MG I</t>
  </si>
  <si>
    <t>166775</t>
  </si>
  <si>
    <t>POR TBL FLM 40X50MG II</t>
  </si>
  <si>
    <t>26914</t>
  </si>
  <si>
    <t>POR TBL FLM 12X100MG</t>
  </si>
  <si>
    <t>146893</t>
  </si>
  <si>
    <t>Salmeterol a flutikason</t>
  </si>
  <si>
    <t>Homeopatika (česká ATC skupina)</t>
  </si>
  <si>
    <t>115226</t>
  </si>
  <si>
    <t>KALIUM CHLORATUM</t>
  </si>
  <si>
    <t>POR TBL NOB 80 D5-D30</t>
  </si>
  <si>
    <t>86766</t>
  </si>
  <si>
    <t>57 MM,5 KS</t>
  </si>
  <si>
    <t>81040</t>
  </si>
  <si>
    <t>OBINADLO ELASTICKÉ LENKIDEAL</t>
  </si>
  <si>
    <t>12CMX5M,V NATAŽENÉM STAVU,KRÁTKÝ TAH,1KS</t>
  </si>
  <si>
    <t>45124</t>
  </si>
  <si>
    <t>LASTOFA-UZAVŘENÁ ŠPIČKA A-D</t>
  </si>
  <si>
    <t>45367</t>
  </si>
  <si>
    <t>MEDIVAN ACTIVE-UZAVŘENÁ ŠPIČKA A-D PÁNSKÉ</t>
  </si>
  <si>
    <t>39935</t>
  </si>
  <si>
    <t>PÁS KÝLNÍ ALBA LEVOSTRANNÝ VEL.80-110 REF.6105</t>
  </si>
  <si>
    <t>1711</t>
  </si>
  <si>
    <t>POR TBL NOB 100X300MG</t>
  </si>
  <si>
    <t>Amidy</t>
  </si>
  <si>
    <t>URT GEL 1X20GM/200MG</t>
  </si>
  <si>
    <t>99366</t>
  </si>
  <si>
    <t>AMOKSIKLAV 457 MG/5 ML</t>
  </si>
  <si>
    <t>POR PLV SUS 70ML</t>
  </si>
  <si>
    <t>Atorvastatin a amlodipin</t>
  </si>
  <si>
    <t>101171</t>
  </si>
  <si>
    <t>CADUET 10 MG/10 MG</t>
  </si>
  <si>
    <t>POR TBL FLM 90</t>
  </si>
  <si>
    <t>Cefprozil</t>
  </si>
  <si>
    <t>199797</t>
  </si>
  <si>
    <t>CEFZIL 500 MG</t>
  </si>
  <si>
    <t>187416</t>
  </si>
  <si>
    <t>SPERSADEX COMP.</t>
  </si>
  <si>
    <t>Diazepam</t>
  </si>
  <si>
    <t>DIAZEPAM SLOVAKOFARMA 10 MG</t>
  </si>
  <si>
    <t>POR TBL NOB 20X10MG</t>
  </si>
  <si>
    <t>97632</t>
  </si>
  <si>
    <t>DICLOREUM 100</t>
  </si>
  <si>
    <t>169278</t>
  </si>
  <si>
    <t>132632</t>
  </si>
  <si>
    <t>Escitalopram</t>
  </si>
  <si>
    <t>147611</t>
  </si>
  <si>
    <t>CIPRALEX OROTAB 20 MG</t>
  </si>
  <si>
    <t>POR TBL DIS 100X20MG</t>
  </si>
  <si>
    <t>Finasterid</t>
  </si>
  <si>
    <t>117866</t>
  </si>
  <si>
    <t>FINPROS 5 MG</t>
  </si>
  <si>
    <t>Fluocinolon-acetonid</t>
  </si>
  <si>
    <t>201703</t>
  </si>
  <si>
    <t>DRM UNG 1X15GM 0.025%</t>
  </si>
  <si>
    <t>INJ SOL 5X1ML/10MG</t>
  </si>
  <si>
    <t>Ibuprofen, kombinace</t>
  </si>
  <si>
    <t>56499</t>
  </si>
  <si>
    <t>MODAFEN</t>
  </si>
  <si>
    <t>Itrakonazol</t>
  </si>
  <si>
    <t>145536</t>
  </si>
  <si>
    <t>ITRACONAZOL UNIVERSAL FARMA 100 MG TVRDÉ TOBOLKY</t>
  </si>
  <si>
    <t>BETADINE</t>
  </si>
  <si>
    <t>LIQ CHIR 1X1000ML</t>
  </si>
  <si>
    <t>62320</t>
  </si>
  <si>
    <t>DRM UNG 1X20GM 10%</t>
  </si>
  <si>
    <t>DRM CRM 1X20GM/200MG</t>
  </si>
  <si>
    <t>Kolagenáza, kombinace</t>
  </si>
  <si>
    <t>4270</t>
  </si>
  <si>
    <t>IRUXOL MONO</t>
  </si>
  <si>
    <t>4269</t>
  </si>
  <si>
    <t>180714</t>
  </si>
  <si>
    <t>LAKTULOSA SANDOZ 670 MG/ML</t>
  </si>
  <si>
    <t>POR SOL 1X500ML/335GM IIB</t>
  </si>
  <si>
    <t>124346</t>
  </si>
  <si>
    <t>Loratadin</t>
  </si>
  <si>
    <t>14910</t>
  </si>
  <si>
    <t>FLONIDAN 10 MG TABLETY</t>
  </si>
  <si>
    <t>POR TBL NOB 90X10MG</t>
  </si>
  <si>
    <t>58828</t>
  </si>
  <si>
    <t>POR PLV SOL 1X50(SÁČ.)</t>
  </si>
  <si>
    <t>Mebeverin</t>
  </si>
  <si>
    <t>100301</t>
  </si>
  <si>
    <t>DUSPATALIN RETARD</t>
  </si>
  <si>
    <t>POR CPS RDR 30X200MG</t>
  </si>
  <si>
    <t>132519</t>
  </si>
  <si>
    <t>92259</t>
  </si>
  <si>
    <t>PANZYTRAT 25 000</t>
  </si>
  <si>
    <t>POR CPS DUR 100-PLAST</t>
  </si>
  <si>
    <t>54535</t>
  </si>
  <si>
    <t>POR CPS DUR 100-SKLO</t>
  </si>
  <si>
    <t>Neostigmin</t>
  </si>
  <si>
    <t>318</t>
  </si>
  <si>
    <t>POR TBL NOB 20X15MG</t>
  </si>
  <si>
    <t>17104</t>
  </si>
  <si>
    <t>POR CPS MOL 100X40MG</t>
  </si>
  <si>
    <t>20583</t>
  </si>
  <si>
    <t>POR CPS MOL 50X40MG</t>
  </si>
  <si>
    <t>86785</t>
  </si>
  <si>
    <t>RCT SOL 10X67.5ML</t>
  </si>
  <si>
    <t>99476</t>
  </si>
  <si>
    <t>ULCOGANT</t>
  </si>
  <si>
    <t>POR SUS 1X250ML</t>
  </si>
  <si>
    <t>Testosteron</t>
  </si>
  <si>
    <t>17931</t>
  </si>
  <si>
    <t>UNDESTOR</t>
  </si>
  <si>
    <t>POR CPS MOL 30X40MG</t>
  </si>
  <si>
    <t>201133</t>
  </si>
  <si>
    <t>TRAMAL KAPKY 100 MG/1 ML</t>
  </si>
  <si>
    <t>Troxerutin</t>
  </si>
  <si>
    <t>107581</t>
  </si>
  <si>
    <t>VENORUTON FORTE</t>
  </si>
  <si>
    <t>POR TBL NOB 60X500MG</t>
  </si>
  <si>
    <t>163146</t>
  </si>
  <si>
    <t>132603</t>
  </si>
  <si>
    <t>5115</t>
  </si>
  <si>
    <t>PÁS BŘIŠNÍ VERBA 932 518 9</t>
  </si>
  <si>
    <t>OBDVOD TRUPU 75-85CM,VEL.2</t>
  </si>
  <si>
    <t>130065</t>
  </si>
  <si>
    <t>SÁČEK 1D UZAVŘENÝ STOMOCUR SELECT CS 3020 CW</t>
  </si>
  <si>
    <t>BÉŽOVÝ S OKÉNKEM,FILTR,20-60MM,30KS</t>
  </si>
  <si>
    <t>169123</t>
  </si>
  <si>
    <t>SÁČEK 1D VÝPUSTNÝ DANSAC NOVA 1 HIGH OUTPUT</t>
  </si>
  <si>
    <t>BÉŽOVÝ, 20-60MM, FILTR NOVA, 10KS, 821-20</t>
  </si>
  <si>
    <t>TLOUŠŤKA 2MM, 30 KS</t>
  </si>
  <si>
    <t>22612</t>
  </si>
  <si>
    <t>SÁČEK 1D VÝPUSTNÝ STOMADRESS VELKOOBJEMOVÝ</t>
  </si>
  <si>
    <t>PRŮHLEDNÝ,8-100MM,10KS</t>
  </si>
  <si>
    <t>2708</t>
  </si>
  <si>
    <t>PASTA VYPLŇOVACÍ STOMAHESIVE</t>
  </si>
  <si>
    <t>82251</t>
  </si>
  <si>
    <t>VELKÝ S CHLOPNÍ,13-38 MM, 10 KS</t>
  </si>
  <si>
    <t>82342</t>
  </si>
  <si>
    <t>PÁSEK VYROVNÁVACÍ HYDROKOLOIDNÍ SECUPLAST</t>
  </si>
  <si>
    <t>82344</t>
  </si>
  <si>
    <t>TENKÝ 50 MM,30 KS</t>
  </si>
  <si>
    <t>82549</t>
  </si>
  <si>
    <t>SÁČEK 1D UZAVŘENÝ FLEXIMA ACTIVE MIDI</t>
  </si>
  <si>
    <t>4610115, BÉŽOVÝ, 15-50MM, 30 KS</t>
  </si>
  <si>
    <t>82556</t>
  </si>
  <si>
    <t>SÁČEK 1D UZAVŘENÝ FLEXIMA ACTIVE MAXI</t>
  </si>
  <si>
    <t>4610380, BÉŽOVÝ, 15-80MM, 30 KS</t>
  </si>
  <si>
    <t>82612</t>
  </si>
  <si>
    <t>BÉŽOVÝ, 60/70 MM, MALÝ, FILTR, 30KS</t>
  </si>
  <si>
    <t>82963</t>
  </si>
  <si>
    <t>SÁČEK 1D UZAVŘENÝ FLAIR ACTIVE EXTRA SPLACHOVATELN</t>
  </si>
  <si>
    <t>BÉŽOVÝ 19-50MM, 30KS XPFL519</t>
  </si>
  <si>
    <t>85539</t>
  </si>
  <si>
    <t>SÁČEK 2D VÝPUSTNÝ FLAIR MAXI PLUS</t>
  </si>
  <si>
    <t>BÉŽOVÝ 70MM 10KS XA2D170</t>
  </si>
  <si>
    <t>85544</t>
  </si>
  <si>
    <t>PRSTENEC 70MM 13-48MM 5KS XN2F713</t>
  </si>
  <si>
    <t>85671</t>
  </si>
  <si>
    <t>PODLOŽKA SENSURA X PRO CLICK</t>
  </si>
  <si>
    <t>PLOCHÁ S OUŠKY 60MM, 10 - 55MM, 5KS, 100350</t>
  </si>
  <si>
    <t>85696</t>
  </si>
  <si>
    <t>ODSTRAŇOVAČ NÁPLASTI STOMOCUR EMPLASECTAL SPRAY</t>
  </si>
  <si>
    <t>86494</t>
  </si>
  <si>
    <t>PODLOŽKA 2D DANSAC NOVA 2 1143-15</t>
  </si>
  <si>
    <t>PRSTENEC 43MM,15-35MM,OMYVATELNÁ,5KS</t>
  </si>
  <si>
    <t>86495</t>
  </si>
  <si>
    <t>PODLOŽKA 2D DANSAC NOVA 2 1155-15</t>
  </si>
  <si>
    <t>PRSTENEC 55MM,15-47MM,OMYVATELNÁ,5KS</t>
  </si>
  <si>
    <t>86587</t>
  </si>
  <si>
    <t>SÁČEK 1D UZAVŘENÝ DANSAC NOVA 1 801-20</t>
  </si>
  <si>
    <t>BÉŽOVÝ,20-60MM,STANDARD,FILTR NOVA,30KS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</si>
  <si>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</si>
  <si>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</si>
  <si>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</si>
  <si>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</si>
  <si>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</si>
  <si>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</si>
  <si>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86731</t>
  </si>
  <si>
    <t>PODLOŽKA FLEXIMA KEY 62060U</t>
  </si>
  <si>
    <t>60MM,5KS</t>
  </si>
  <si>
    <t>86839</t>
  </si>
  <si>
    <t>SÁČEK 1D VÝPUSTNÝ SENSURA 15580</t>
  </si>
  <si>
    <t>DVOUVRSTEVNÁ ADHEZE,BÉŽOVÝ 10-76MM,MAXI,FILTR,30KS</t>
  </si>
  <si>
    <t>82624</t>
  </si>
  <si>
    <t>BÉŽOVÝ, 22 MM, STANDARD, FILTR, KONVEXNÍ, 10KS</t>
  </si>
  <si>
    <t>85564</t>
  </si>
  <si>
    <t>SÁČEK 1D UZAVŘENÝ SENSURA CONVEX LIGHT</t>
  </si>
  <si>
    <t>BÉŽOVÝ, 15-43, MAXI, FILTR, 10KS, MÍRNĚ KONVEXNÍ, 154080</t>
  </si>
  <si>
    <t>169271</t>
  </si>
  <si>
    <t>TLOUŠŤKA 4,2 MM,30KS</t>
  </si>
  <si>
    <t>169684</t>
  </si>
  <si>
    <t>SÁČEK 1D UZAVŘENÝ AURUM S MANUKOVÝM MEDEM MIDI</t>
  </si>
  <si>
    <t>BÉŽOVÝ 13-60MM(V)X80MM(Š) 30KS XMHCM513</t>
  </si>
  <si>
    <t>82218</t>
  </si>
  <si>
    <t>SÁČEK 1D UZAVŘENÝ SENSURA CONVEX LIGHT S OKÉNKEM</t>
  </si>
  <si>
    <t>BÉŽOVÝ, 15-43, MIDI, FILTR, 10KS</t>
  </si>
  <si>
    <t>82601</t>
  </si>
  <si>
    <t>PODLOŽKA 2D DANSAC NOVALIFE 2 CONVEX</t>
  </si>
  <si>
    <t>55MM,OTVOR 10-42MM,5KS,1955-10</t>
  </si>
  <si>
    <t>85595</t>
  </si>
  <si>
    <t>SÁČEK 1D VÝPUSTNÝ PELICAN STANDARD 839336</t>
  </si>
  <si>
    <t>PRŮHLEDNÝ,K ÚPRAVĚ VELIKOSTI, BEZSVORKOVÝ UZÁVĚR, 30KS</t>
  </si>
  <si>
    <t>86611</t>
  </si>
  <si>
    <t>SÁČEK 1D UZAVŘENÝ FLEXIMA 044030U</t>
  </si>
  <si>
    <t>BÉŽOVÝ,30MM,30KS</t>
  </si>
  <si>
    <t>86750</t>
  </si>
  <si>
    <t>SÁČEK 1D VÝPUSTNÝ LITTLE ONES ESTEEM INVISICLOSE</t>
  </si>
  <si>
    <t>PRŮHLEDNÝ,0-27MM,DĚTSKÝ,10KS</t>
  </si>
  <si>
    <t>169030</t>
  </si>
  <si>
    <t>SÁČEK 1D VÝPUSTNÝ CONVEXITY ACTIVE</t>
  </si>
  <si>
    <t>BÉŽOVÝ 13-48MM 10KS XPNDL513</t>
  </si>
  <si>
    <t>86422</t>
  </si>
  <si>
    <t>PODLOŽKA AT ESTEEM SYNERGY FLEXIBLE</t>
  </si>
  <si>
    <t>DO 35MM,5KS</t>
  </si>
  <si>
    <t>86735</t>
  </si>
  <si>
    <t>SÁČEK 2D UZAVŘENÝ FLEXIMA KEY 62160U</t>
  </si>
  <si>
    <t>130061</t>
  </si>
  <si>
    <t>PODLOŽKA 2D STOMOCUR CFLPE 4515</t>
  </si>
  <si>
    <t>FLEXIBILNÍ,DĚLÍCÍ PRSTENEC 45MM,15-35MM,5KS</t>
  </si>
  <si>
    <t>130075</t>
  </si>
  <si>
    <t>SÁČEK 2D VÝPUSTNÝ STOMOCUR CLIC ILEO VIDF 4545 CW</t>
  </si>
  <si>
    <t>BÉŽOVÝ S OKÉNKEM,FILTR,DĚLÍCÍ PRSTENEC 45MM,30KS</t>
  </si>
  <si>
    <t>169034</t>
  </si>
  <si>
    <t>SÁČEK 1D VÝPUSTNÝ CURVEX ACTIVE</t>
  </si>
  <si>
    <t>PRŮHLEDNÝ 13-32MM 10KS XPCDM713</t>
  </si>
  <si>
    <t>169685</t>
  </si>
  <si>
    <t>SÁČEK 1D UZAVŘENÝ AURUM S MANUKOVÝM MEDEM MINI</t>
  </si>
  <si>
    <t>BÉŽOVÝ 13-50MM(V)X70MM(Š) 30KS XMHCS513</t>
  </si>
  <si>
    <t>82988</t>
  </si>
  <si>
    <t>PODLOŽKA 2D DANSAC NOVALIFE 2</t>
  </si>
  <si>
    <t>55MM,OTVOR 10-47MM,5KS,1755-10</t>
  </si>
  <si>
    <t>86517</t>
  </si>
  <si>
    <t>POHLCOVAČ ZÁPACHU DANSAC NODOR S 080-01</t>
  </si>
  <si>
    <t>250ML,1KS</t>
  </si>
  <si>
    <t>130074</t>
  </si>
  <si>
    <t>BÉŽOVÝ S OKÉNKEM,FILTR,ALGINÁT,20-60MM,20KS</t>
  </si>
  <si>
    <t>86707</t>
  </si>
  <si>
    <t>PRSTENEC 43MM,STANDARD,BÉŽOVÝ,FILTR NOVA,30KS,1201-43</t>
  </si>
  <si>
    <t>86746</t>
  </si>
  <si>
    <t>SÁČEK 2D VÝPUSTNÝ FLEXIMA KEY</t>
  </si>
  <si>
    <t>PRŮHLEDNÝ VÝPUST FLOW CONTROL,50MM,30KS, ROLL UP, 62460U, 621281U, 621261U</t>
  </si>
  <si>
    <t>169789</t>
  </si>
  <si>
    <t>STOMAHESIVE TĚSNÍCÍ KROUŽKY</t>
  </si>
  <si>
    <t>48MM TENKÝ,10KS</t>
  </si>
  <si>
    <t>82590</t>
  </si>
  <si>
    <t>SÁČEK 1D UZAVŘENÝ DANSAC NOVALIFE 1 C CONVEX MIDI</t>
  </si>
  <si>
    <t>BÉŽOVÝ,OTVOR 10MM,FILTR NOVALIFE,10KS,931-46</t>
  </si>
  <si>
    <t>82593</t>
  </si>
  <si>
    <t>SÁČEK 1D UZAVŘENÝ DANSAC NOVALIFE 1 C CONVEX MAXI</t>
  </si>
  <si>
    <t>BÉŽOVÝ,OTVOR 50MM,FILTR NOVALIFE,10KS,931-50</t>
  </si>
  <si>
    <t>86525</t>
  </si>
  <si>
    <t>PODLOŽKA AT ESTEEM SYNERGY CONVEX TVAROVATELNÁ</t>
  </si>
  <si>
    <t>DO 48MM,5KS</t>
  </si>
  <si>
    <t>170000</t>
  </si>
  <si>
    <t>ODSTRAŇOVAČ ADHEZIV WIPEAWAY PLUS SPRAY</t>
  </si>
  <si>
    <t>SILIKONOVÝ S MÁTOVÝM OLEJEM,50ML</t>
  </si>
  <si>
    <t>130022</t>
  </si>
  <si>
    <t>ODSTRAŇOVAČ LEPU WELLAND REMOVER SPRAY,WAS040</t>
  </si>
  <si>
    <t>1285</t>
  </si>
  <si>
    <t>PÁS KÝLNÍ PUPEČNÍ</t>
  </si>
  <si>
    <t>7 VELIKOSTÍ,PRO OBVOD PASU V ROZSAHU 70-140CM</t>
  </si>
  <si>
    <t>78095</t>
  </si>
  <si>
    <t>ORTÉZA BEDERNÍ - HE HYPEREXTENSIONS ORTEX 011C</t>
  </si>
  <si>
    <t>155859</t>
  </si>
  <si>
    <t>SUMAMED 500 MG</t>
  </si>
  <si>
    <t>Bisoprolol</t>
  </si>
  <si>
    <t>94164</t>
  </si>
  <si>
    <t>CONCOR 5</t>
  </si>
  <si>
    <t>99600</t>
  </si>
  <si>
    <t>POR TBL FLM 90X10MG</t>
  </si>
  <si>
    <t>178931</t>
  </si>
  <si>
    <t>DESLORATADIN ZENTIVA 5 MG POTAHOVANÉ TABLETY</t>
  </si>
  <si>
    <t>28812</t>
  </si>
  <si>
    <t>POR TBL DIS 90X5MG</t>
  </si>
  <si>
    <t>89024</t>
  </si>
  <si>
    <t>DICLOFENAC AL 50</t>
  </si>
  <si>
    <t>POR TBL FLM 20X50MG</t>
  </si>
  <si>
    <t>Fenoxymethylpenicilin</t>
  </si>
  <si>
    <t>92806</t>
  </si>
  <si>
    <t>V-PENICILIN 500 MG SLOVAKOFARMA</t>
  </si>
  <si>
    <t>POR TBL NOB 30X500MG</t>
  </si>
  <si>
    <t>Gestoden a ethinylestradiol</t>
  </si>
  <si>
    <t>144185</t>
  </si>
  <si>
    <t>STODETTE OBALENÉ TABLETY</t>
  </si>
  <si>
    <t>137120</t>
  </si>
  <si>
    <t>MAGNESIUM 250 MG PHARMAVIT</t>
  </si>
  <si>
    <t>POR TBL EFF 20</t>
  </si>
  <si>
    <t>55759</t>
  </si>
  <si>
    <t>PAMYCON NA PŘÍPRAVU KAPEK</t>
  </si>
  <si>
    <t>DRM PLV SOL 1X1LAH</t>
  </si>
  <si>
    <t>62318</t>
  </si>
  <si>
    <t>LIQ CHIR 1X120ML</t>
  </si>
  <si>
    <t>DRM SOL 1X120ML</t>
  </si>
  <si>
    <t>132644</t>
  </si>
  <si>
    <t>POR TBL NOB 14X500MG</t>
  </si>
  <si>
    <t>Kolchicin</t>
  </si>
  <si>
    <t>119698</t>
  </si>
  <si>
    <t>POR TBL OBD 50X500RG</t>
  </si>
  <si>
    <t>Komplex železa s isomaltosou a kyselina listová</t>
  </si>
  <si>
    <t>16593</t>
  </si>
  <si>
    <t>MALTOFER FOL TABLETY</t>
  </si>
  <si>
    <t>POR TBL MND 30</t>
  </si>
  <si>
    <t>91017</t>
  </si>
  <si>
    <t>URSOFALK</t>
  </si>
  <si>
    <t>147452</t>
  </si>
  <si>
    <t>EUTHYROX 88 MIKROGRAMŮ</t>
  </si>
  <si>
    <t>POR TBL NOB 100X88RG I</t>
  </si>
  <si>
    <t>147460</t>
  </si>
  <si>
    <t>EUTHYROX 200 MIKROGRAMŮ</t>
  </si>
  <si>
    <t>POR TBL NOB 100X200RG I</t>
  </si>
  <si>
    <t>147462</t>
  </si>
  <si>
    <t>POR TBL NOB 100X200RG II</t>
  </si>
  <si>
    <t>EUTHYROX 125 MIKROGRAMŮ</t>
  </si>
  <si>
    <t>POR TBL NOB 100X125RG</t>
  </si>
  <si>
    <t>EUTHYROX 150 MIKROGRAMŮ</t>
  </si>
  <si>
    <t>Lidokain</t>
  </si>
  <si>
    <t>15532</t>
  </si>
  <si>
    <t>PROCTO-GLYVENOL</t>
  </si>
  <si>
    <t>RCT CRM 1X30GM</t>
  </si>
  <si>
    <t>Mebendazol</t>
  </si>
  <si>
    <t>122198</t>
  </si>
  <si>
    <t>VERMOX</t>
  </si>
  <si>
    <t>POR TBL NOB 6X100MG</t>
  </si>
  <si>
    <t>15534</t>
  </si>
  <si>
    <t>ASACOL</t>
  </si>
  <si>
    <t>RCT SUP 20X500MG</t>
  </si>
  <si>
    <t>Moxonidin</t>
  </si>
  <si>
    <t>125390</t>
  </si>
  <si>
    <t>CYNT 0,3</t>
  </si>
  <si>
    <t>POR TBL FLM 98X0.3MG</t>
  </si>
  <si>
    <t>199347</t>
  </si>
  <si>
    <t>Mupirocin</t>
  </si>
  <si>
    <t>89227</t>
  </si>
  <si>
    <t>BACTROBAN NASAL</t>
  </si>
  <si>
    <t>NAS UNG 1X3GM/60MG</t>
  </si>
  <si>
    <t>Nifuroxazid</t>
  </si>
  <si>
    <t>46405</t>
  </si>
  <si>
    <t>ERCEFURYL 200 MG CPS.</t>
  </si>
  <si>
    <t>POR CPS DUR 14X200MG</t>
  </si>
  <si>
    <t>POR SOL 1X100ML</t>
  </si>
  <si>
    <t>Pentoxifylin</t>
  </si>
  <si>
    <t>PENTOMER RETARD 400 MG</t>
  </si>
  <si>
    <t>POR TBL PRO 100X400MG</t>
  </si>
  <si>
    <t>Přípravky pro léčbu bradavic a kuřích ok</t>
  </si>
  <si>
    <t>60890</t>
  </si>
  <si>
    <t>VERRUMAL</t>
  </si>
  <si>
    <t>DRM SOL 1X13ML</t>
  </si>
  <si>
    <t>15866</t>
  </si>
  <si>
    <t>191030</t>
  </si>
  <si>
    <t>POR TBL NOB 98X5MG</t>
  </si>
  <si>
    <t>23958</t>
  </si>
  <si>
    <t>AMPRILAN 2,5</t>
  </si>
  <si>
    <t>POR TBL NOB 30X2.5MG</t>
  </si>
  <si>
    <t>160207</t>
  </si>
  <si>
    <t>SILDENAFIL ACCORD 50 MG</t>
  </si>
  <si>
    <t>POR TBL FLM 4X50MG</t>
  </si>
  <si>
    <t>194538</t>
  </si>
  <si>
    <t>SILDENAFIL TEVA 50 MG</t>
  </si>
  <si>
    <t>POR TBL FLM 24X50MG</t>
  </si>
  <si>
    <t>1142653</t>
  </si>
  <si>
    <t>APO-ZOLPIDEM 10 MG</t>
  </si>
  <si>
    <t>146877</t>
  </si>
  <si>
    <t>86743</t>
  </si>
  <si>
    <t>BÉŽOVÝ VÝPUST FLOW CONTROL,60MM,30KS, ROLL UP, 62360U, 621280U, 621260U</t>
  </si>
  <si>
    <t>201992</t>
  </si>
  <si>
    <t>POR TBL FLM 120X500MG</t>
  </si>
  <si>
    <t>Jiná imunostimulancia</t>
  </si>
  <si>
    <t>17802</t>
  </si>
  <si>
    <t>BRONCHO-VAXOM PRO ADULTIS</t>
  </si>
  <si>
    <t>POR CPS DUR 30X7MG</t>
  </si>
  <si>
    <t>45362</t>
  </si>
  <si>
    <t>MEMORY MEDICAL STOCKINGS A-D</t>
  </si>
  <si>
    <t>99367</t>
  </si>
  <si>
    <t>POR PLV SUS 140ML</t>
  </si>
  <si>
    <t>Benzathin-fenoxymethylpenicilin</t>
  </si>
  <si>
    <t>49549</t>
  </si>
  <si>
    <t>OSPEN 400</t>
  </si>
  <si>
    <t>POR SIR 1X150ML</t>
  </si>
  <si>
    <t>Esomeprazol</t>
  </si>
  <si>
    <t>147921</t>
  </si>
  <si>
    <t>EMANERA 20 MG</t>
  </si>
  <si>
    <t>POR CPS ETD 90X20MG I</t>
  </si>
  <si>
    <t>147922</t>
  </si>
  <si>
    <t>POR CPS ETD 98X20MG I</t>
  </si>
  <si>
    <t>132657</t>
  </si>
  <si>
    <t>DRM UNG 1X20GM</t>
  </si>
  <si>
    <t>Kanamycin</t>
  </si>
  <si>
    <t>163346</t>
  </si>
  <si>
    <t>KANAMYCIN-POS</t>
  </si>
  <si>
    <t>OPH GTT SOL 1X5ML/25MG</t>
  </si>
  <si>
    <t>47299</t>
  </si>
  <si>
    <t>DRM CRM 1X10GM 0.1%</t>
  </si>
  <si>
    <t>8505</t>
  </si>
  <si>
    <t>POR CPS ETD 100X400MG</t>
  </si>
  <si>
    <t>115317</t>
  </si>
  <si>
    <t>POR CPS ETD 28X20MG HDPE</t>
  </si>
  <si>
    <t>109404</t>
  </si>
  <si>
    <t>NOLPAZA 20 MG ENTEROSOLVENTNÍ TABLETY</t>
  </si>
  <si>
    <t>128809</t>
  </si>
  <si>
    <t>POR TBL ENT 56X20MG I</t>
  </si>
  <si>
    <t>109401</t>
  </si>
  <si>
    <t>POR TBL ENT 56X20MG</t>
  </si>
  <si>
    <t>20026</t>
  </si>
  <si>
    <t>AGAPURIN SR 400</t>
  </si>
  <si>
    <t>POR TBL PRO 20X400 MG</t>
  </si>
  <si>
    <t>Racekadotril</t>
  </si>
  <si>
    <t>179727</t>
  </si>
  <si>
    <t>HIDRASEC PRO DĚTI 30 MG ZRNĚNÝ PRÁŠEK</t>
  </si>
  <si>
    <t>POR GRA SUS 16X30MG</t>
  </si>
  <si>
    <t>Drospirenon a ethinylestradiol</t>
  </si>
  <si>
    <t>184708</t>
  </si>
  <si>
    <t>YADINE</t>
  </si>
  <si>
    <t>POR TBL FLM 3X21</t>
  </si>
  <si>
    <t>66196</t>
  </si>
  <si>
    <t>6103</t>
  </si>
  <si>
    <t>57580</t>
  </si>
  <si>
    <t>CLARITINE</t>
  </si>
  <si>
    <t>POR TBL NOB 60X10MG</t>
  </si>
  <si>
    <t>83674</t>
  </si>
  <si>
    <t>POR TBL RET 600X500MG</t>
  </si>
  <si>
    <t>Metformin</t>
  </si>
  <si>
    <t>23795</t>
  </si>
  <si>
    <t>GLUCOPHAGE 850 MG</t>
  </si>
  <si>
    <t>POR TBL FLM 100X850MG</t>
  </si>
  <si>
    <t>101211</t>
  </si>
  <si>
    <t>Perindopril a diuretika</t>
  </si>
  <si>
    <t>122681</t>
  </si>
  <si>
    <t>PRESTARIUM NEO COMBI 5 MG/1,25 MG</t>
  </si>
  <si>
    <t>122690</t>
  </si>
  <si>
    <t>Repaglinid</t>
  </si>
  <si>
    <t>26035</t>
  </si>
  <si>
    <t>NOVONORM 0,5 MG</t>
  </si>
  <si>
    <t>POR TBL NOB 270X0.5MG</t>
  </si>
  <si>
    <t>26769</t>
  </si>
  <si>
    <t>POR TBL NOB 90X0.5MG</t>
  </si>
  <si>
    <t>132707</t>
  </si>
  <si>
    <t>132754</t>
  </si>
  <si>
    <t>Tolperison</t>
  </si>
  <si>
    <t>MYDOCALM 150 MG</t>
  </si>
  <si>
    <t>11652</t>
  </si>
  <si>
    <t>ORTÉZA KLAVIKULÁRNÍ PAN 2.05</t>
  </si>
  <si>
    <t>VELIKOST S,M,L,XL, UNIVERZÁLNÍ PRO PRAVÉ A LEVÉ RAMENO</t>
  </si>
  <si>
    <t>Aciklovir</t>
  </si>
  <si>
    <t>132654</t>
  </si>
  <si>
    <t>Atorvastatin</t>
  </si>
  <si>
    <t>93021</t>
  </si>
  <si>
    <t>POR TBL FLM 100X40MG</t>
  </si>
  <si>
    <t>28834</t>
  </si>
  <si>
    <t>AERIUS 2,5 MG</t>
  </si>
  <si>
    <t>POR TBL DIS 90X2.5MG</t>
  </si>
  <si>
    <t>28839</t>
  </si>
  <si>
    <t>AERIUS 0,5 MG/ML</t>
  </si>
  <si>
    <t>POR SOL 1X120ML LŽIČKA</t>
  </si>
  <si>
    <t>132547</t>
  </si>
  <si>
    <t>Indapamid</t>
  </si>
  <si>
    <t>INDAP 2,5 MG</t>
  </si>
  <si>
    <t>POR CPS DUR 30X2.5MG</t>
  </si>
  <si>
    <t>32546</t>
  </si>
  <si>
    <t>KLACID SR</t>
  </si>
  <si>
    <t>POR TBL RET 14X500MG-DOUBLE BL</t>
  </si>
  <si>
    <t>Klopidogrel</t>
  </si>
  <si>
    <t>141034</t>
  </si>
  <si>
    <t>TROMBEX 75 MG POTAHOVANÉ TABLETY</t>
  </si>
  <si>
    <t>132727</t>
  </si>
  <si>
    <t>60079</t>
  </si>
  <si>
    <t>LINOLA-FETT ÖLBAD</t>
  </si>
  <si>
    <t>DRM BAL 1X500ML</t>
  </si>
  <si>
    <t>128624</t>
  </si>
  <si>
    <t>GLUCOPHAGE 500 MG</t>
  </si>
  <si>
    <t>3202</t>
  </si>
  <si>
    <t>EMZOK 100 MG</t>
  </si>
  <si>
    <t>Prednisolon a antiseptika</t>
  </si>
  <si>
    <t>16467</t>
  </si>
  <si>
    <t>IMACORT</t>
  </si>
  <si>
    <t>DRM CRM 1X20GM</t>
  </si>
  <si>
    <t>86721</t>
  </si>
  <si>
    <t>AFONILUM SR 375 MG</t>
  </si>
  <si>
    <t>POR CPS PRO 100X375MG</t>
  </si>
  <si>
    <t>80573</t>
  </si>
  <si>
    <t>KRYTÍ ABSORPČNÍ MEPILEX</t>
  </si>
  <si>
    <t>10X10CM SE SILIKONOVOU VRSTVOU SAFETAC, 5KS</t>
  </si>
  <si>
    <t>169246</t>
  </si>
  <si>
    <t>PRÁŠEK ABSORBČNÍ NA EXUDÁTY S IONIZOVANÝM STŘÍBREM</t>
  </si>
  <si>
    <t>125 ML, NA BÁZI IONIZOVANÉHO STŘÍBRA, NA EXUDÁTY A DEKUBITY</t>
  </si>
  <si>
    <t>85591</t>
  </si>
  <si>
    <t>SÁČEK 1D VÝPUSTNÝ PELICAN MAXI 839312</t>
  </si>
  <si>
    <t>170043</t>
  </si>
  <si>
    <t>PASTA WELLAND BEZ ALKOHOLU</t>
  </si>
  <si>
    <t>WSP100 100G 1KUS</t>
  </si>
  <si>
    <t>170046</t>
  </si>
  <si>
    <t>FILM WELLAND BARIÉROVÝ VE SPREJI</t>
  </si>
  <si>
    <t>WBS050 50ML 1KUS</t>
  </si>
  <si>
    <t>82609</t>
  </si>
  <si>
    <t>SÁČEK 1D UROSTOMICKÝ FLAIR ACTIVE VÝPUSTNÝ UNIVERS</t>
  </si>
  <si>
    <t>PRŮHLEDNÝ 13-90 MM 5KS XWOP713, (ROVNÁ, POTAŽENÝ, ADHEZIVNÍ)</t>
  </si>
  <si>
    <t>86709</t>
  </si>
  <si>
    <t>PRSTENEC 70MM,STANDARD,BÉŽOVÝ,FILTR NOVA,30KS,1201-70</t>
  </si>
  <si>
    <t>169244</t>
  </si>
  <si>
    <t>KRYTÍ ALGINÁTOVÉ SE STŘÍBREM ASKINA CALGITROL PAST</t>
  </si>
  <si>
    <t>BAL. 5X15G, 6241505</t>
  </si>
  <si>
    <t>192247</t>
  </si>
  <si>
    <t>AMBROBENE 75 MG</t>
  </si>
  <si>
    <t>POR CPS PRO 20X75MG</t>
  </si>
  <si>
    <t>45011</t>
  </si>
  <si>
    <t>5496</t>
  </si>
  <si>
    <t>POR TBL FLM 60X10MG</t>
  </si>
  <si>
    <t>Dehty</t>
  </si>
  <si>
    <t>Famotidin</t>
  </si>
  <si>
    <t>11064</t>
  </si>
  <si>
    <t>IBALGIN 600</t>
  </si>
  <si>
    <t>POR TBL FLM 100X600MG</t>
  </si>
  <si>
    <t>Kombinace různých antibiotik</t>
  </si>
  <si>
    <t>OPH UNG 1X5GM</t>
  </si>
  <si>
    <t>89998</t>
  </si>
  <si>
    <t>DRM BAL 2X400ML</t>
  </si>
  <si>
    <t>90778</t>
  </si>
  <si>
    <t>BACTROBAN</t>
  </si>
  <si>
    <t>49113</t>
  </si>
  <si>
    <t>POR TBL ENT 28X20MG I</t>
  </si>
  <si>
    <t>POR TBL NOB 100X25MG</t>
  </si>
  <si>
    <t>Sumatriptan</t>
  </si>
  <si>
    <t>146283</t>
  </si>
  <si>
    <t>SUMATRIPTAN MYLAN 50 MG</t>
  </si>
  <si>
    <t>POR TBL FLM 6X50MG</t>
  </si>
  <si>
    <t>93834</t>
  </si>
  <si>
    <t>ORTÉZA ZÁPĚSTÍ EXOFORM</t>
  </si>
  <si>
    <t>S TVAROVATELNOU PALMÁRNÍ DLAHOU</t>
  </si>
  <si>
    <t>140596</t>
  </si>
  <si>
    <t>PÁS BEDERNÍ S VÝZTUHAMI</t>
  </si>
  <si>
    <t>PRO ACTION PRT-T1 LUMBAR SUPPORT</t>
  </si>
  <si>
    <t>45776</t>
  </si>
  <si>
    <t>AVICENUM 360 A-G /ANTIMIKROBIÁLNÍ/ UZAVŘENÁ/OTEVŘENÁ,SAMODRŽÍCÍ KRAJKA SANITIZED</t>
  </si>
  <si>
    <t>Acetylcystein</t>
  </si>
  <si>
    <t>162245</t>
  </si>
  <si>
    <t>ACC 100 NEO</t>
  </si>
  <si>
    <t>POR TBL EFF 20X100MG</t>
  </si>
  <si>
    <t>96599</t>
  </si>
  <si>
    <t>SEDACORON</t>
  </si>
  <si>
    <t>98933</t>
  </si>
  <si>
    <t>15383</t>
  </si>
  <si>
    <t>HIPRES 5</t>
  </si>
  <si>
    <t>POR TBL NOB 90X5MG</t>
  </si>
  <si>
    <t>Antipropulziva</t>
  </si>
  <si>
    <t>30652</t>
  </si>
  <si>
    <t>REASEC</t>
  </si>
  <si>
    <t>Atenolol a thiazidy</t>
  </si>
  <si>
    <t>Benzoyl-peroxid</t>
  </si>
  <si>
    <t>97511</t>
  </si>
  <si>
    <t>AKNEROXID 5</t>
  </si>
  <si>
    <t>GEL 1X50GM 5%</t>
  </si>
  <si>
    <t>Betaxolol</t>
  </si>
  <si>
    <t>176913</t>
  </si>
  <si>
    <t>176914</t>
  </si>
  <si>
    <t>RIVOCOR 10</t>
  </si>
  <si>
    <t>192354</t>
  </si>
  <si>
    <t>Cinchokain</t>
  </si>
  <si>
    <t>93124</t>
  </si>
  <si>
    <t>RCT UNG 1X20GM</t>
  </si>
  <si>
    <t>89831</t>
  </si>
  <si>
    <t>CILOXAN</t>
  </si>
  <si>
    <t>OPH+AUR GTT SOL 1X5ML</t>
  </si>
  <si>
    <t>26324</t>
  </si>
  <si>
    <t>Dexamethason</t>
  </si>
  <si>
    <t>21698</t>
  </si>
  <si>
    <t>DEXAMETHASONE WZF POLFA</t>
  </si>
  <si>
    <t>OPH GTT SUS 1X5ML 0.1%</t>
  </si>
  <si>
    <t>Erythromycin</t>
  </si>
  <si>
    <t>97513</t>
  </si>
  <si>
    <t>AKNEMYCIN 2000</t>
  </si>
  <si>
    <t>DRM UNG 1X25GM/500MG</t>
  </si>
  <si>
    <t>Etofylin-nikotinát</t>
  </si>
  <si>
    <t>POR TBL NOB 50X100MG</t>
  </si>
  <si>
    <t>Ezetimib</t>
  </si>
  <si>
    <t>7513</t>
  </si>
  <si>
    <t>EZETROL 10 MG TABLETY</t>
  </si>
  <si>
    <t>POR TBL NOB 100X10MG A</t>
  </si>
  <si>
    <t>95249</t>
  </si>
  <si>
    <t>QUAMATEL 20 MG</t>
  </si>
  <si>
    <t>POR TBL FLM 56X20MG</t>
  </si>
  <si>
    <t>Fentermin</t>
  </si>
  <si>
    <t>97374</t>
  </si>
  <si>
    <t>ADIPEX RETARD</t>
  </si>
  <si>
    <t>POR CPS RML 100X15MG</t>
  </si>
  <si>
    <t>Glimepirid</t>
  </si>
  <si>
    <t>Hydrochlorothiazid a kalium šetřící diuretika</t>
  </si>
  <si>
    <t>94805</t>
  </si>
  <si>
    <t>52394</t>
  </si>
  <si>
    <t>DRM UNG 10X100GM</t>
  </si>
  <si>
    <t>Kyselina tiaprofenová</t>
  </si>
  <si>
    <t>96484</t>
  </si>
  <si>
    <t>SURGAM LÉČIVA</t>
  </si>
  <si>
    <t>POR TBL NOB 20X300MG</t>
  </si>
  <si>
    <t>Levonorgestrel a ethinylestradiol</t>
  </si>
  <si>
    <t>200749</t>
  </si>
  <si>
    <t>MINISISTON</t>
  </si>
  <si>
    <t>POR TBL OBD 3X21(=63)</t>
  </si>
  <si>
    <t>EUTHYROX 75 MIKROGRAMŮ</t>
  </si>
  <si>
    <t>POR TBL NOB 100X75RG</t>
  </si>
  <si>
    <t>187425</t>
  </si>
  <si>
    <t>LETROX 50</t>
  </si>
  <si>
    <t>POR TBL NOB 100X50RG II</t>
  </si>
  <si>
    <t>Losartan</t>
  </si>
  <si>
    <t>13897</t>
  </si>
  <si>
    <t>LOZAP 100 ZENTIVA</t>
  </si>
  <si>
    <t>POR TBL FLM 90X100MG</t>
  </si>
  <si>
    <t>169124</t>
  </si>
  <si>
    <t>LORISTA 50</t>
  </si>
  <si>
    <t>89997</t>
  </si>
  <si>
    <t>DRM BAL 1X400ML</t>
  </si>
  <si>
    <t>112563</t>
  </si>
  <si>
    <t>POR TBL NOB 100X15MG</t>
  </si>
  <si>
    <t>144455</t>
  </si>
  <si>
    <t>METFORMIN 500 MG ZENTIVA</t>
  </si>
  <si>
    <t>POR TBL FLM 90X500MG</t>
  </si>
  <si>
    <t>144458</t>
  </si>
  <si>
    <t>METFORMIN 1000 MG ZENTIVA</t>
  </si>
  <si>
    <t>POR TBL FLM 90X1000 MG</t>
  </si>
  <si>
    <t>96974</t>
  </si>
  <si>
    <t>CERUCAL</t>
  </si>
  <si>
    <t>POR TBL NOB 50X10MG</t>
  </si>
  <si>
    <t>Molsidomin</t>
  </si>
  <si>
    <t>132650</t>
  </si>
  <si>
    <t>122114</t>
  </si>
  <si>
    <t>APO-OME 20</t>
  </si>
  <si>
    <t>POR CPS ETD 100X20MG</t>
  </si>
  <si>
    <t>101209</t>
  </si>
  <si>
    <t>POR TBL FLM 60X5MG</t>
  </si>
  <si>
    <t>126026</t>
  </si>
  <si>
    <t>126027</t>
  </si>
  <si>
    <t>Pseudoefedrin, kombinace</t>
  </si>
  <si>
    <t>83059</t>
  </si>
  <si>
    <t>CLARINASE REPETABS</t>
  </si>
  <si>
    <t>POR TBL RET 14</t>
  </si>
  <si>
    <t>177294</t>
  </si>
  <si>
    <t>200413</t>
  </si>
  <si>
    <t>Ramipril a felodipin</t>
  </si>
  <si>
    <t>148070</t>
  </si>
  <si>
    <t>132701</t>
  </si>
  <si>
    <t>4361</t>
  </si>
  <si>
    <t>ANAVENOL</t>
  </si>
  <si>
    <t>POR TBL OBD 60</t>
  </si>
  <si>
    <t>Silodosin</t>
  </si>
  <si>
    <t>167440</t>
  </si>
  <si>
    <t>POR CPS DUR 90X4MG</t>
  </si>
  <si>
    <t>75022</t>
  </si>
  <si>
    <t>COTRIMOXAZOL AL FORTE</t>
  </si>
  <si>
    <t>POR TBL NOB 10X960MG</t>
  </si>
  <si>
    <t>56844</t>
  </si>
  <si>
    <t>TRAMAL RETARD TABLETY 150 MG</t>
  </si>
  <si>
    <t>17930</t>
  </si>
  <si>
    <t>POR TBL PRO 100X100MG</t>
  </si>
  <si>
    <t>TRIAMCINOLON S LÉČIVA</t>
  </si>
  <si>
    <t>Triamcinolon a antiseptika</t>
  </si>
  <si>
    <t>4178</t>
  </si>
  <si>
    <t>TRIAMCINOLON E LÉČIVA</t>
  </si>
  <si>
    <t>Trimetazidin</t>
  </si>
  <si>
    <t>32918</t>
  </si>
  <si>
    <t>POR TBL RET 90X35MG</t>
  </si>
  <si>
    <t>32920</t>
  </si>
  <si>
    <t>POR TBL RET 120X35MG</t>
  </si>
  <si>
    <t>186665</t>
  </si>
  <si>
    <t>POR TBL RET 180X35MG</t>
  </si>
  <si>
    <t>125597</t>
  </si>
  <si>
    <t>POR TBL FLM 98X160MG</t>
  </si>
  <si>
    <t>146890</t>
  </si>
  <si>
    <t>132642</t>
  </si>
  <si>
    <t>Pioglitazon</t>
  </si>
  <si>
    <t>175186</t>
  </si>
  <si>
    <t>ZIPION 15 MG TABLETY</t>
  </si>
  <si>
    <t>POR TBL NOB 14X15MG</t>
  </si>
  <si>
    <t>45700</t>
  </si>
  <si>
    <t>VENOTRAIN MICRO A-D</t>
  </si>
  <si>
    <t>15902</t>
  </si>
  <si>
    <t>KRYTÍ HYDROKOLOIDNÍ GRANUFLEX</t>
  </si>
  <si>
    <t>10X10 10KS</t>
  </si>
  <si>
    <t>81096</t>
  </si>
  <si>
    <t>KRYTÍ TENDERWET 24 ACTIVE</t>
  </si>
  <si>
    <t>4CM PRŮMĚR PŘEDAKTIVOVANÉ KRYTÍ 10KS</t>
  </si>
  <si>
    <t>81102</t>
  </si>
  <si>
    <t>7,5X7,5CM PŘEDAKTIVOVANÉ KRYTÍ 10KS</t>
  </si>
  <si>
    <t>4689</t>
  </si>
  <si>
    <t>OBINADLO ELASTICKÉ FIXAČNÍ PEHA CREPP</t>
  </si>
  <si>
    <t>8CMX4M,V NAPN.STAVU JEDNOTL.V CELOFÁNU,1KS</t>
  </si>
  <si>
    <t>Kompenzační pomůcky pro tělesně postižené</t>
  </si>
  <si>
    <t>23734</t>
  </si>
  <si>
    <t>CHODÍTKO ČTYŘBODOVÉ - PODPŮRNÝ RÁM 12/SC</t>
  </si>
  <si>
    <t>PŘEDNÍ KOLEČKA,VELIKOSTI 1:72-79CM,2:79-86CM,3:86-94CM</t>
  </si>
  <si>
    <t>47741</t>
  </si>
  <si>
    <t>3424</t>
  </si>
  <si>
    <t>AKTIFERRIN COMPOSITUM</t>
  </si>
  <si>
    <t>POR CPS MOL 100</t>
  </si>
  <si>
    <t>16285</t>
  </si>
  <si>
    <t>45639</t>
  </si>
  <si>
    <t>PUNČOCHA KOMPRESNÍ S ÚCHYTEM V PASE II.K.T.</t>
  </si>
  <si>
    <t>SIGVARIS 702 A-GM PLUS JEMNÁ SYNTETIKA OTEVŘENÁ ŠPIČKA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</si>
  <si>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</si>
  <si>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</si>
  <si>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</si>
  <si>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</si>
  <si>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100 KS</t>
  </si>
  <si>
    <t>86730</t>
  </si>
  <si>
    <t>PODLOŽKA FLEXIMA KEY 62050U</t>
  </si>
  <si>
    <t>50MM,5KS</t>
  </si>
  <si>
    <t>85602</t>
  </si>
  <si>
    <t>SÁČEK 1D UZAVŘENÝ PELICAN MAXI 839401</t>
  </si>
  <si>
    <t>PRŮHLEDNÝ,K ÚPRAVĚ VELIKOSTI, 30KS</t>
  </si>
  <si>
    <t>82967</t>
  </si>
  <si>
    <t>PRŮHLEDNÝ 13-60MM S INTEGROVANOU SPONOU 30KS XPLD713</t>
  </si>
  <si>
    <t>86570</t>
  </si>
  <si>
    <t>SÁČEK 2D VÝPUSTNÝ ALTERNA FREE HIDE-AWAY 13985</t>
  </si>
  <si>
    <t>BÉŽOVÝ,50MM,MAXI,FILTR,30KS</t>
  </si>
  <si>
    <t>82628</t>
  </si>
  <si>
    <t>BÉŽOVÝ, 35 MM, STANDARD, FILTR, KONVEXNÍ, 10KS</t>
  </si>
  <si>
    <t>82264</t>
  </si>
  <si>
    <t>VELKÝ,PRŮHLEDNÝ,DO 70 MM, 30 KS</t>
  </si>
  <si>
    <t>Cyproheptadin</t>
  </si>
  <si>
    <t>2868</t>
  </si>
  <si>
    <t>PERITOL</t>
  </si>
  <si>
    <t>Drotaverin</t>
  </si>
  <si>
    <t>107807</t>
  </si>
  <si>
    <t>NO-SPA</t>
  </si>
  <si>
    <t>Guajfenesin</t>
  </si>
  <si>
    <t>94234</t>
  </si>
  <si>
    <t>GUAJACURAN</t>
  </si>
  <si>
    <t>POR TBL OBD 30X200MG</t>
  </si>
  <si>
    <t>97864</t>
  </si>
  <si>
    <t>15373</t>
  </si>
  <si>
    <t>SIMEPAR</t>
  </si>
  <si>
    <t>POR CPS DUR 40</t>
  </si>
  <si>
    <t>85464</t>
  </si>
  <si>
    <t>DRM CRM 1X100GM</t>
  </si>
  <si>
    <t>Montelukast</t>
  </si>
  <si>
    <t>119226</t>
  </si>
  <si>
    <t>MONTELUKAST TEVA 10 MG</t>
  </si>
  <si>
    <t>POR TBL FLM 98X10MG</t>
  </si>
  <si>
    <t>Sulpirid</t>
  </si>
  <si>
    <t>11468</t>
  </si>
  <si>
    <t>PROSULPIN 50 MG</t>
  </si>
  <si>
    <t>54432</t>
  </si>
  <si>
    <t>POR TBL NOB 30X50MG</t>
  </si>
  <si>
    <t>6201</t>
  </si>
  <si>
    <t>TRAMAL ČÍPKY 100 MG</t>
  </si>
  <si>
    <t>RCT SUP 5X100MG</t>
  </si>
  <si>
    <t>169791</t>
  </si>
  <si>
    <t>TRAMADOL/PARACETAMOL TEVA 37,5 MG/325 MG</t>
  </si>
  <si>
    <t>17926</t>
  </si>
  <si>
    <t>*2033</t>
  </si>
  <si>
    <t>12004</t>
  </si>
  <si>
    <t>PÁS BŘIŠNÍ STANDARD OR 14</t>
  </si>
  <si>
    <t>63128</t>
  </si>
  <si>
    <t>PÁS BEDERNÍ NÍZKÝ KŘÍŽENÝ</t>
  </si>
  <si>
    <t>TYP 031C</t>
  </si>
  <si>
    <t>12009</t>
  </si>
  <si>
    <t>PÁS BEDERNÍ LUMBARIS</t>
  </si>
  <si>
    <t>893136930010-060 6 VEL.ELASTICKÝ S VYZTUŽ.PLANŽETAMI A ZÁDOVOU PELOTOU</t>
  </si>
  <si>
    <t>63831</t>
  </si>
  <si>
    <t>PÁS TĚHOTENSKÝ CELLACARE MATERNA</t>
  </si>
  <si>
    <t>SUCHÝ ZIP; VEL. 1 - 4</t>
  </si>
  <si>
    <t>5968</t>
  </si>
  <si>
    <t>ORTÉZA KOLENNÍ REGEKO</t>
  </si>
  <si>
    <t>NÁVLEK S VÝZTUHOU</t>
  </si>
  <si>
    <t>Ortopedicko protetické pomůcky individuálně zhotovené</t>
  </si>
  <si>
    <t>AMOKSIKLAV 375 MG</t>
  </si>
  <si>
    <t>POR TBL FLM 21X375MG</t>
  </si>
  <si>
    <t>151832</t>
  </si>
  <si>
    <t>RCT UNG 1X30GM</t>
  </si>
  <si>
    <t>199680</t>
  </si>
  <si>
    <t>POR CPS DUR 60X300MG</t>
  </si>
  <si>
    <t>202362</t>
  </si>
  <si>
    <t>POR TBL FLM 48X400MG</t>
  </si>
  <si>
    <t>78246</t>
  </si>
  <si>
    <t>Zopiklon</t>
  </si>
  <si>
    <t>102591</t>
  </si>
  <si>
    <t>ZOPITIN 7,5 MG</t>
  </si>
  <si>
    <t>POR TBL FLM 30X7,5MG</t>
  </si>
  <si>
    <t>POR TBL FLM 100X7,5MG</t>
  </si>
  <si>
    <t>102590</t>
  </si>
  <si>
    <t>POR TBL FLM 10X7,5MG</t>
  </si>
  <si>
    <t>10382</t>
  </si>
  <si>
    <t>AZITROX 500</t>
  </si>
  <si>
    <t>155863</t>
  </si>
  <si>
    <t>SUMAMED STD</t>
  </si>
  <si>
    <t>POR TBL FLM 2X500MG</t>
  </si>
  <si>
    <t>47032</t>
  </si>
  <si>
    <t>ZYRTEC</t>
  </si>
  <si>
    <t>Cyproteron a estrogen</t>
  </si>
  <si>
    <t>47092</t>
  </si>
  <si>
    <t>DIANE-35</t>
  </si>
  <si>
    <t>POR TBL OBD 6X21</t>
  </si>
  <si>
    <t>Chlormadinon a ethinylestradiol</t>
  </si>
  <si>
    <t>180259</t>
  </si>
  <si>
    <t>BELARA</t>
  </si>
  <si>
    <t>132751</t>
  </si>
  <si>
    <t>132671</t>
  </si>
  <si>
    <t>Kyanokobalamin</t>
  </si>
  <si>
    <t>VITAMIN B12 LÉČIVA 1000 MCG</t>
  </si>
  <si>
    <t>INJ SOL 5X1ML/1000RG</t>
  </si>
  <si>
    <t>POR CPS DUR 40X70MG</t>
  </si>
  <si>
    <t>32720</t>
  </si>
  <si>
    <t>XYZAL</t>
  </si>
  <si>
    <t>Nafazolin</t>
  </si>
  <si>
    <t>811</t>
  </si>
  <si>
    <t>SANORIN 0,5 PM</t>
  </si>
  <si>
    <t>NAS GTT SOL 10ML</t>
  </si>
  <si>
    <t>POR TBL FLM 50X100MG</t>
  </si>
  <si>
    <t>13388</t>
  </si>
  <si>
    <t>167441</t>
  </si>
  <si>
    <t>POR CPS DUR 100X4MG</t>
  </si>
  <si>
    <t>1147</t>
  </si>
  <si>
    <t>SILYMARIN AL 50</t>
  </si>
  <si>
    <t>POR TBL OBD 100X50MG</t>
  </si>
  <si>
    <t>46754</t>
  </si>
  <si>
    <t>VEROSPIRON 100 MG</t>
  </si>
  <si>
    <t>POR CPS DUR 30X100MG</t>
  </si>
  <si>
    <t>201139</t>
  </si>
  <si>
    <t>TRAMAL RETARD TABLETY 100 MG</t>
  </si>
  <si>
    <t>24738</t>
  </si>
  <si>
    <t>TRAMADOL SANDOZ RETARD 200 MG</t>
  </si>
  <si>
    <t>45475</t>
  </si>
  <si>
    <t>NÁVLEK PAŽNÍ III.K.T.</t>
  </si>
  <si>
    <t>MAXIS C C-H</t>
  </si>
  <si>
    <t>45462</t>
  </si>
  <si>
    <t>PUNČOCHY KOMPRESNÍ POLOSTEHENNÍ III.K.T.</t>
  </si>
  <si>
    <t>LONARIS EXTRA C VELIKOST 1,2,3 A-F</t>
  </si>
  <si>
    <t>80233</t>
  </si>
  <si>
    <t>KOMPRESY MEDICOMP NESTERILNÍ</t>
  </si>
  <si>
    <t>10X10CM,NETKANÝ TEXTIL,100 KS</t>
  </si>
  <si>
    <t>140621</t>
  </si>
  <si>
    <t>EPITÉZA MAMÁRNÍ ESSENTIAL 2S</t>
  </si>
  <si>
    <t>SILIKONOVÁ, SYMETRICKÁ, 440</t>
  </si>
  <si>
    <t>19014</t>
  </si>
  <si>
    <t>PÁS STOMICKÝ STOMEX 2700</t>
  </si>
  <si>
    <t>STOMICKÝ PÁS TEXTILNÍ ELASTICKÝ,1KS</t>
  </si>
  <si>
    <t>45126</t>
  </si>
  <si>
    <t>LASTOFA-UZAVŘENÁ ŠPIČKA A-G</t>
  </si>
  <si>
    <t>97375</t>
  </si>
  <si>
    <t>POR CPS RML 30X15MG</t>
  </si>
  <si>
    <t>46707</t>
  </si>
  <si>
    <t>LOGEST</t>
  </si>
  <si>
    <t>75490</t>
  </si>
  <si>
    <t>POR TBL FLM 14X250MG</t>
  </si>
  <si>
    <t>Klomifen</t>
  </si>
  <si>
    <t>40455</t>
  </si>
  <si>
    <t>CLOSTILBEGYT</t>
  </si>
  <si>
    <t>POR TBL NOB 10X50MG(LAHV.)</t>
  </si>
  <si>
    <t>94357</t>
  </si>
  <si>
    <t>VAG TBL 50X500MG</t>
  </si>
  <si>
    <t>19024</t>
  </si>
  <si>
    <t>PODPORA ZÁDOVÁ DYNABELT 7010</t>
  </si>
  <si>
    <t>TEXTILNÍ ELASTICKÁ OPORA</t>
  </si>
  <si>
    <t>28840</t>
  </si>
  <si>
    <t>POR SOL 1X150ML LŽIČKA</t>
  </si>
  <si>
    <t>13703</t>
  </si>
  <si>
    <t>ZOVIRAX 200 MG</t>
  </si>
  <si>
    <t>119773</t>
  </si>
  <si>
    <t>MILURIT 100</t>
  </si>
  <si>
    <t>132670</t>
  </si>
  <si>
    <t>Atenolol</t>
  </si>
  <si>
    <t>65389</t>
  </si>
  <si>
    <t>TENORMIN 100</t>
  </si>
  <si>
    <t>POR TBL FLM 28X100MG</t>
  </si>
  <si>
    <t>94163</t>
  </si>
  <si>
    <t>CONCOR 10</t>
  </si>
  <si>
    <t>47995</t>
  </si>
  <si>
    <t>POR TBL NOB 30X10MG B</t>
  </si>
  <si>
    <t>8673</t>
  </si>
  <si>
    <t>POR TBL NOB 30X10MG A</t>
  </si>
  <si>
    <t>Fenofibrát</t>
  </si>
  <si>
    <t>13462</t>
  </si>
  <si>
    <t>POR TBL NOB 100X250MG</t>
  </si>
  <si>
    <t>124137</t>
  </si>
  <si>
    <t>IBUPROFEN 400 MG GALMED</t>
  </si>
  <si>
    <t>158391</t>
  </si>
  <si>
    <t>CLOPIDOGREL ACCORD 75 MG POTAHOVANÉ TABLETY</t>
  </si>
  <si>
    <t>CODEIN SLOVAKOFARMA 30 MG</t>
  </si>
  <si>
    <t>POR TBL NOB 10X30MG</t>
  </si>
  <si>
    <t>Kortikosteroidy</t>
  </si>
  <si>
    <t>72812</t>
  </si>
  <si>
    <t>ANOPYRIN 30 MG</t>
  </si>
  <si>
    <t>POR TBL NOB 50X30MG</t>
  </si>
  <si>
    <t>23747</t>
  </si>
  <si>
    <t>GLUCOPHAGE XR 500 MG TABLETY S PRODLOUŽENÝM UVOLŇOVÁNÍM</t>
  </si>
  <si>
    <t>POR TBL PRO 60X500MG</t>
  </si>
  <si>
    <t>53480</t>
  </si>
  <si>
    <t>120796</t>
  </si>
  <si>
    <t>POR TBL NOB 100X4MG</t>
  </si>
  <si>
    <t>132706</t>
  </si>
  <si>
    <t>94744</t>
  </si>
  <si>
    <t>ZOLPINOX</t>
  </si>
  <si>
    <t>AMBROBENE 15 MG/5 ML</t>
  </si>
  <si>
    <t>Betamethason a antibiotika</t>
  </si>
  <si>
    <t>17170</t>
  </si>
  <si>
    <t>BELOGENT KRÉM</t>
  </si>
  <si>
    <t>17171</t>
  </si>
  <si>
    <t>BELOGENT MAST</t>
  </si>
  <si>
    <t>185435</t>
  </si>
  <si>
    <t>97655</t>
  </si>
  <si>
    <t>DOXYBENE 100 MG</t>
  </si>
  <si>
    <t>POR CPS MOL 20X100MG</t>
  </si>
  <si>
    <t>POR TBL NOB 24X40MG</t>
  </si>
  <si>
    <t>Irbesartan a diuretika</t>
  </si>
  <si>
    <t>28640</t>
  </si>
  <si>
    <t>IRBESARTAN HYDROCHLOROTHIAZIDE ZENTIVA 300 MG/12,5 MG</t>
  </si>
  <si>
    <t>169720</t>
  </si>
  <si>
    <t>ASACOL ENEMA 4 G</t>
  </si>
  <si>
    <t>RCT SUS 7X100ML/4GM</t>
  </si>
  <si>
    <t>192090</t>
  </si>
  <si>
    <t>Vitamin B1 v kombinaci s vitaminem B6 a/nebo B12</t>
  </si>
  <si>
    <t>11486</t>
  </si>
  <si>
    <t>MILGAMMA N</t>
  </si>
  <si>
    <t>INJ SOL 25X2ML</t>
  </si>
  <si>
    <t>140279</t>
  </si>
  <si>
    <t>PÁS BŘIŠNÍ</t>
  </si>
  <si>
    <t>PROTECT.ABDOMINAL SUPPORT</t>
  </si>
  <si>
    <t>86493</t>
  </si>
  <si>
    <t>PODLOŽKA 2D DANSAC NOVA 2 1136-15</t>
  </si>
  <si>
    <t>PRSTENEC 36MM,15-28MM,OMYVATELNÁ,5KS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</si>
  <si>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</si>
  <si>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</si>
  <si>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</si>
  <si>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</si>
  <si>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</si>
  <si>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154716</t>
  </si>
  <si>
    <t>50318</t>
  </si>
  <si>
    <t>TULIP 20 MG POTAHOVANÉ TABLETY</t>
  </si>
  <si>
    <t>163140</t>
  </si>
  <si>
    <t>BETAXA 20</t>
  </si>
  <si>
    <t>15658</t>
  </si>
  <si>
    <t>178695</t>
  </si>
  <si>
    <t>LOTERA 5 MG POTAHOVANÉ TABLETY</t>
  </si>
  <si>
    <t>POR TBL FLM 30X5MG II</t>
  </si>
  <si>
    <t>DIAZEPAM SLOVAKOFARMA 5 MG</t>
  </si>
  <si>
    <t>125183</t>
  </si>
  <si>
    <t>CIPRALEX 10 MG</t>
  </si>
  <si>
    <t>POR TBL FLM 56X10MG I</t>
  </si>
  <si>
    <t>20132</t>
  </si>
  <si>
    <t>POR TBL FLM 28X10MG I</t>
  </si>
  <si>
    <t>191866</t>
  </si>
  <si>
    <t>CIPRALEX OROTAB 10 MG</t>
  </si>
  <si>
    <t>POR TBL DIS 60X10MG</t>
  </si>
  <si>
    <t>132756</t>
  </si>
  <si>
    <t>Leflunomid</t>
  </si>
  <si>
    <t>26258</t>
  </si>
  <si>
    <t>ARAVA 20 MG</t>
  </si>
  <si>
    <t>26260</t>
  </si>
  <si>
    <t>155312</t>
  </si>
  <si>
    <t>LEVOCETIRIZIN ACTAVIS 5 MG</t>
  </si>
  <si>
    <t>POR TBL FLM 90X5MG I</t>
  </si>
  <si>
    <t>155307</t>
  </si>
  <si>
    <t>POR TBL FLM 40X5MG I</t>
  </si>
  <si>
    <t>155294</t>
  </si>
  <si>
    <t>201939</t>
  </si>
  <si>
    <t>ANALERGIN NEO 5 MG</t>
  </si>
  <si>
    <t>201918</t>
  </si>
  <si>
    <t>POR TBL FLM 20X5MG</t>
  </si>
  <si>
    <t>Methylprednisolon</t>
  </si>
  <si>
    <t>40369</t>
  </si>
  <si>
    <t>40370</t>
  </si>
  <si>
    <t>POR TBL PRO 100X25MG</t>
  </si>
  <si>
    <t>16457</t>
  </si>
  <si>
    <t>NAS SPR SUS 140X50RG</t>
  </si>
  <si>
    <t>125135</t>
  </si>
  <si>
    <t>SINGULAIR 10</t>
  </si>
  <si>
    <t>132628</t>
  </si>
  <si>
    <t>14814</t>
  </si>
  <si>
    <t>Rilmenidin</t>
  </si>
  <si>
    <t>125641</t>
  </si>
  <si>
    <t>POR TBL NOB 90X1MG</t>
  </si>
  <si>
    <t>166423</t>
  </si>
  <si>
    <t>RILMENIDIN TEVA 1 MG TABLETY</t>
  </si>
  <si>
    <t>167666</t>
  </si>
  <si>
    <t>TOLURA 40 MG</t>
  </si>
  <si>
    <t>POR TBL NOB 28X40MG</t>
  </si>
  <si>
    <t>167670</t>
  </si>
  <si>
    <t>POR TBL NOB 90X40MG</t>
  </si>
  <si>
    <t>167668</t>
  </si>
  <si>
    <t>POR TBL NOB 56X40MG</t>
  </si>
  <si>
    <t>167661</t>
  </si>
  <si>
    <t>TOLURA 20 MG</t>
  </si>
  <si>
    <t>POR TBL NOB 56X20MG</t>
  </si>
  <si>
    <t>Telmisartan a amlodipin</t>
  </si>
  <si>
    <t>167853</t>
  </si>
  <si>
    <t>POR TBL NOB 30X1</t>
  </si>
  <si>
    <t>167854</t>
  </si>
  <si>
    <t>POR TBL NOB 56</t>
  </si>
  <si>
    <t>47141</t>
  </si>
  <si>
    <t>POR TBL NOB 100X50RG I</t>
  </si>
  <si>
    <t>150035</t>
  </si>
  <si>
    <t>17412</t>
  </si>
  <si>
    <t>ZANOCIN 200 MG</t>
  </si>
  <si>
    <t>14784</t>
  </si>
  <si>
    <t>ROSEMIG 50 MG</t>
  </si>
  <si>
    <t>POR TBL FLM 2X50MG</t>
  </si>
  <si>
    <t>4311</t>
  </si>
  <si>
    <t>80178</t>
  </si>
  <si>
    <t>7,5X7,5CM,NETKANÝ TEXTIL,10X2KS</t>
  </si>
  <si>
    <t>80235</t>
  </si>
  <si>
    <t>132810</t>
  </si>
  <si>
    <t>162502</t>
  </si>
  <si>
    <t>TRIAMCINOLON TEVA</t>
  </si>
  <si>
    <t>DRM EML 1X30GM</t>
  </si>
  <si>
    <t>132803</t>
  </si>
  <si>
    <t>LASTOFA - UZAVŘENÁ ŠPIČKA  A-D</t>
  </si>
  <si>
    <t>PRONTOSAN 400416</t>
  </si>
  <si>
    <t>STERILNÍ LAHVIČKA 350ML,1KS</t>
  </si>
  <si>
    <t>180063</t>
  </si>
  <si>
    <t>HELIDES 40 MG ENTEROSOLVENTNÍ TVRDÉ TOBOLKY</t>
  </si>
  <si>
    <t>POR CPS ETD 90X40MG</t>
  </si>
  <si>
    <t>109402</t>
  </si>
  <si>
    <t>109416</t>
  </si>
  <si>
    <t>NOLPAZA 40 MG ENTEROSOLVENTNÍ TABLETY</t>
  </si>
  <si>
    <t>109414</t>
  </si>
  <si>
    <t>POR TBL ENT 60X40MG</t>
  </si>
  <si>
    <t>166777</t>
  </si>
  <si>
    <t>POR TBL FLM 100X50MG II</t>
  </si>
  <si>
    <t>45397</t>
  </si>
  <si>
    <t>PUNČOCHA KOMPRESNÍ S ÚCHYTEM V PASE III.K.T.</t>
  </si>
  <si>
    <t>MAXIS CLASSIC A-GM</t>
  </si>
  <si>
    <t>66035</t>
  </si>
  <si>
    <t>POR CPS DUR 70X100MG</t>
  </si>
  <si>
    <t>162673</t>
  </si>
  <si>
    <t>POR TBL FLM 36X400MG</t>
  </si>
  <si>
    <t>128810</t>
  </si>
  <si>
    <t>POR TBL ENT 100X20MG I</t>
  </si>
  <si>
    <t>180564</t>
  </si>
  <si>
    <t>POR TBL ENT 98X20MG I</t>
  </si>
  <si>
    <t>180633</t>
  </si>
  <si>
    <t>POR TBL ENT 98X20MG</t>
  </si>
  <si>
    <t>180649</t>
  </si>
  <si>
    <t>POR TBL ENT 112X40MG II</t>
  </si>
  <si>
    <t>146899</t>
  </si>
  <si>
    <t>Ceftazidim</t>
  </si>
  <si>
    <t>76353</t>
  </si>
  <si>
    <t>FORTUM 1 G</t>
  </si>
  <si>
    <t>INJ+INF PLV SOL 1X1GM</t>
  </si>
  <si>
    <t>21939</t>
  </si>
  <si>
    <t>PÁS BŘIŠNÍ JASPER F401</t>
  </si>
  <si>
    <t>VÝŠKA 30CM,VELIKOST XL</t>
  </si>
  <si>
    <t>11286</t>
  </si>
  <si>
    <t>POR TBL NOB 20X4MG BL</t>
  </si>
  <si>
    <t>180079</t>
  </si>
  <si>
    <t>POR CPS ETD 98X40MG</t>
  </si>
  <si>
    <t>106344</t>
  </si>
  <si>
    <t>LANZUL 15 MG</t>
  </si>
  <si>
    <t>POR CPS ETD 28X15MG</t>
  </si>
  <si>
    <t>76977</t>
  </si>
  <si>
    <t>DRM UNG 1X50GM 0.1%</t>
  </si>
  <si>
    <t>POR TBL NOB 20X15MG B</t>
  </si>
  <si>
    <t>Nystatin</t>
  </si>
  <si>
    <t>1069</t>
  </si>
  <si>
    <t>FUNGICIDIN LÉČIVA</t>
  </si>
  <si>
    <t>180645</t>
  </si>
  <si>
    <t>POR TBL ENT 90X40MG II</t>
  </si>
  <si>
    <t>180703</t>
  </si>
  <si>
    <t>POR TBL ENT 168X40MG</t>
  </si>
  <si>
    <t>Ranitidin</t>
  </si>
  <si>
    <t>Tetrazepam</t>
  </si>
  <si>
    <t>57780</t>
  </si>
  <si>
    <t>MYOLASTAN</t>
  </si>
  <si>
    <t>17929</t>
  </si>
  <si>
    <t>Vorikonazol</t>
  </si>
  <si>
    <t>28831</t>
  </si>
  <si>
    <t>POR TBL DIS 30X2.5MG</t>
  </si>
  <si>
    <t>28832</t>
  </si>
  <si>
    <t>POR TBL DIS 50X2.5MG</t>
  </si>
  <si>
    <t>28830</t>
  </si>
  <si>
    <t>POR TBL DIS 20X2.5MG</t>
  </si>
  <si>
    <t>147933</t>
  </si>
  <si>
    <t>EMANERA 40 MG</t>
  </si>
  <si>
    <t>POR CPS ETD 90X40MG I</t>
  </si>
  <si>
    <t>147935</t>
  </si>
  <si>
    <t>POR CPS ETD 100X40MG I</t>
  </si>
  <si>
    <t>Chondroitin-sulfát</t>
  </si>
  <si>
    <t>14821</t>
  </si>
  <si>
    <t>CONDROSULF 800</t>
  </si>
  <si>
    <t>POR TBL OBD 30X800MG</t>
  </si>
  <si>
    <t>176921</t>
  </si>
  <si>
    <t>CONDROSULF 400</t>
  </si>
  <si>
    <t>POR CPS DUR 180X400MG</t>
  </si>
  <si>
    <t>Norethisteron</t>
  </si>
  <si>
    <t>125226</t>
  </si>
  <si>
    <t>NORETHISTERON ZENTIVA</t>
  </si>
  <si>
    <t>Norgestimát a ethinylestradiol</t>
  </si>
  <si>
    <t>182638</t>
  </si>
  <si>
    <t>NORGESTIMATE/ETHINYLESTRADIOL FAMYCARE 0,25 MG/0,035 MG TABLETY</t>
  </si>
  <si>
    <t>POR TBL NOB 13X21</t>
  </si>
  <si>
    <t>Nystatin, kombinace</t>
  </si>
  <si>
    <t>41146</t>
  </si>
  <si>
    <t>MACMIROR COMPLEX 500</t>
  </si>
  <si>
    <t>VAG GLB 12</t>
  </si>
  <si>
    <t>Prednisolon</t>
  </si>
  <si>
    <t>92410</t>
  </si>
  <si>
    <t>ALPICORT F</t>
  </si>
  <si>
    <t>Rabeprazol</t>
  </si>
  <si>
    <t>157145</t>
  </si>
  <si>
    <t>ZULBEX 20 MG</t>
  </si>
  <si>
    <t>Tobramycin</t>
  </si>
  <si>
    <t>86264</t>
  </si>
  <si>
    <t>TOBREX</t>
  </si>
  <si>
    <t>OPH GTT SOL 1X5ML/15MG</t>
  </si>
  <si>
    <t>53076</t>
  </si>
  <si>
    <t>SINGULAIR 5 JUNIOR</t>
  </si>
  <si>
    <t>POR TBL MND 28X5MG</t>
  </si>
  <si>
    <t>179333</t>
  </si>
  <si>
    <t>19048</t>
  </si>
  <si>
    <t>FORLAX 4 G</t>
  </si>
  <si>
    <t>POR PLV SOL 10X4GM</t>
  </si>
  <si>
    <t>47728</t>
  </si>
  <si>
    <t>Kyselina fusidová</t>
  </si>
  <si>
    <t>DRM CRM 1X15GM 2%</t>
  </si>
  <si>
    <t>53479</t>
  </si>
  <si>
    <t>POR TBL RET 20X400MG</t>
  </si>
  <si>
    <t>45797</t>
  </si>
  <si>
    <t>MAXIS COMFORT COTTON A-D</t>
  </si>
  <si>
    <t>72813</t>
  </si>
  <si>
    <t>12354</t>
  </si>
  <si>
    <t>45800</t>
  </si>
  <si>
    <t>MAXIS COMFORT COTTON A-G SE SAMODRŽÍCÍM LEMEM</t>
  </si>
  <si>
    <t>Dosulepin</t>
  </si>
  <si>
    <t>PROTHIADEN 25</t>
  </si>
  <si>
    <t>POR TBL OBD 30X25MG</t>
  </si>
  <si>
    <t>Gabapentin</t>
  </si>
  <si>
    <t>84400</t>
  </si>
  <si>
    <t>POR CPS DUR 100X300MG</t>
  </si>
  <si>
    <t>POR TBL NOB 2X10X100MG</t>
  </si>
  <si>
    <t>155872</t>
  </si>
  <si>
    <t>Sulfadiazin, stříbrná sůl, kombinace</t>
  </si>
  <si>
    <t>DRM CRM 1X60GM</t>
  </si>
  <si>
    <t>125059</t>
  </si>
  <si>
    <t>Cetylpyridin</t>
  </si>
  <si>
    <t>ORM PAS 24X1.5MG</t>
  </si>
  <si>
    <t>93207</t>
  </si>
  <si>
    <t>163145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</si>
  <si>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</si>
  <si>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</si>
  <si>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</si>
  <si>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</si>
  <si>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</si>
  <si>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</si>
  <si>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</si>
  <si>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</si>
  <si>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N02CC01 - Sumatriptan</t>
  </si>
  <si>
    <t>J01FA10 - Azithromycin</t>
  </si>
  <si>
    <t>R06AX13 - Loratadin</t>
  </si>
  <si>
    <t>A07DA - Antipropulziva</t>
  </si>
  <si>
    <t>R03DC03 - Montelukast</t>
  </si>
  <si>
    <t>C09BB04 - Perindopril a amlodipin</t>
  </si>
  <si>
    <t>M01AC06 - Meloxikam</t>
  </si>
  <si>
    <t>M01AC06</t>
  </si>
  <si>
    <t>J01FA10</t>
  </si>
  <si>
    <t>C09BB04</t>
  </si>
  <si>
    <t>R06AX13</t>
  </si>
  <si>
    <t>N02CC01</t>
  </si>
  <si>
    <t>A07DA</t>
  </si>
  <si>
    <t>R03DC03</t>
  </si>
  <si>
    <t>L04AA13</t>
  </si>
  <si>
    <t>POR TBL FLM 2X50MG I</t>
  </si>
  <si>
    <t>Přehled plnění PL - Preskripce léčivých přípravků - orientační přehled</t>
  </si>
  <si>
    <t>50115066     ostatní ZPr - šicí materiál - robot (sk.Z_531)</t>
  </si>
  <si>
    <t>ZA329</t>
  </si>
  <si>
    <t>Obinadlo fixa crep   6 cm x 4 m 1323100102</t>
  </si>
  <si>
    <t>ZA423</t>
  </si>
  <si>
    <t>Obinadlo elastické idealtex 12 cm x 5 m 9310633</t>
  </si>
  <si>
    <t>ZA444</t>
  </si>
  <si>
    <t>Tampon nesterilní stáčený 20 x 19 cm 1320300404</t>
  </si>
  <si>
    <t>ZA446</t>
  </si>
  <si>
    <t>Vata buničitá přířezy 20 x 30 cm 1230200129</t>
  </si>
  <si>
    <t>ZA453</t>
  </si>
  <si>
    <t>Kompresa vliwazel 10 x 20 nesterilní 30431</t>
  </si>
  <si>
    <t>ZA521</t>
  </si>
  <si>
    <t>Kompresa vliwazel 20 x 20 nesterilní 30434</t>
  </si>
  <si>
    <t>ZA544</t>
  </si>
  <si>
    <t>Krytí inadine nepřilnavé 5,0 x 5,0 cm 1/10 SYS01481EE</t>
  </si>
  <si>
    <t>ZA547</t>
  </si>
  <si>
    <t>Krytí inadine nepřilnavé 9,5 x 9,5 cm 1/10 SYS01512EE</t>
  </si>
  <si>
    <t>ZA593</t>
  </si>
  <si>
    <t>Tampon stáčený sterilní 20 x 20 cm / 5 ks 28003</t>
  </si>
  <si>
    <t>ZA601</t>
  </si>
  <si>
    <t>Obinadlo fixa crep 12 cm x 4 m 1323100105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</si>
  <si>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</si>
  <si>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</si>
  <si>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</si>
  <si>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</si>
  <si>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</si>
  <si>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</si>
  <si>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ZC845</t>
  </si>
  <si>
    <t>Kompresa NT 10 x 20 cm / 5 ks sterilní 26621</t>
  </si>
  <si>
    <t>ZC846</t>
  </si>
  <si>
    <t>Kompresa AB 15 x 25 cm /1 ks sterilní NT savá 1230114031</t>
  </si>
  <si>
    <t>ZC885</t>
  </si>
  <si>
    <t>Náplast omnifix E 10 cm x 10 m 900650</t>
  </si>
  <si>
    <t>ZD104</t>
  </si>
  <si>
    <t>Náplast omniplast 10,0 cm x 10,0 m 9004472 (900535)</t>
  </si>
  <si>
    <t>ZE090</t>
  </si>
  <si>
    <t>Krytí sterilní VECA-C bal. á 50 ks BED:392020</t>
  </si>
  <si>
    <t>ZE748</t>
  </si>
  <si>
    <t>Krytí melgisorb Ag alginátové absorpční 10 x 10 cm bal. á 10 ks 256100-00</t>
  </si>
  <si>
    <t>ZF076</t>
  </si>
  <si>
    <t>Tampon sterilní stáčený 19 x 20 cm / 3 ks 0444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</si>
  <si>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</si>
  <si>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</si>
  <si>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</si>
  <si>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</si>
  <si>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</si>
  <si>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ZI599</t>
  </si>
  <si>
    <t>Náplast curapor 10 x   8 cm 22121 ( náhrada za cosmopor )</t>
  </si>
  <si>
    <t>ZA442</t>
  </si>
  <si>
    <t>Steh náplasťový Steri-strip 6 x 75 mm bal. á 50 ks R1541</t>
  </si>
  <si>
    <t>ZL410</t>
  </si>
  <si>
    <t>Hemagel 100 g A2681147</t>
  </si>
  <si>
    <t>ZL663</t>
  </si>
  <si>
    <t>Krytí mastný tyl pharmatull 10 x 10 cm bal. á 10 ks P-Tull1010</t>
  </si>
  <si>
    <t>ZL664</t>
  </si>
  <si>
    <t>Krytí mastný tyl pharmatull 10 x 20 cm bal. á 10 ks P-Tull1020</t>
  </si>
  <si>
    <t>ZL684</t>
  </si>
  <si>
    <t>Náplast santiband standard poinjekční jednotl. baleno 19 mm x 72 mm 652</t>
  </si>
  <si>
    <t>ZB571</t>
  </si>
  <si>
    <t>Krytí melgisorb Ag alginátové 5 x 5 cm bal. á 10 ks 256050-00</t>
  </si>
  <si>
    <t>ZL996</t>
  </si>
  <si>
    <t>Obinadlo hyrofilní sterilní  8 cm x 5 m  004310182</t>
  </si>
  <si>
    <t>ZL662</t>
  </si>
  <si>
    <t>Krytí mastný tyl pharmatull   5 x   5 cm bal. á 10 ks P-Tull5050</t>
  </si>
  <si>
    <t>ZL974</t>
  </si>
  <si>
    <t>Pěna renasys-F velký set (L) 66800796</t>
  </si>
  <si>
    <t>ZL995</t>
  </si>
  <si>
    <t>Obinadlo hyrofilní sterilní  6 cm x 5 m  004310190</t>
  </si>
  <si>
    <t>ZA065</t>
  </si>
  <si>
    <t>Verba č. 5 - břišní pás 105 - 115 cm 932535</t>
  </si>
  <si>
    <t>ZF438</t>
  </si>
  <si>
    <t>Krytí adhesive remover 50 ml aerosol G AR5001 ( náhrada za biotrol solvant F 05002A )</t>
  </si>
  <si>
    <t>ZL665</t>
  </si>
  <si>
    <t>Krytí mastný tyl pharmatull 15 x 40 cm bal. á 30 ks P-Tull1540</t>
  </si>
  <si>
    <t>ZA458</t>
  </si>
  <si>
    <t>Kompresa vliwazel 20 x 40 / 50 ks nesterilní 30436</t>
  </si>
  <si>
    <t>ZA705</t>
  </si>
  <si>
    <t>Hadička spojovací HS 1,8 x 450UNIV</t>
  </si>
  <si>
    <t>ZA727</t>
  </si>
  <si>
    <t>Kontejner 30 ml sterilní 331690251750</t>
  </si>
  <si>
    <t>ZA737</t>
  </si>
  <si>
    <t>Filtr mini spike modrý 4550234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</si>
  <si>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</si>
  <si>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</si>
  <si>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</si>
  <si>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</si>
  <si>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</si>
  <si>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</si>
  <si>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</si>
  <si>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</si>
  <si>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</si>
  <si>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</si>
  <si>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</si>
  <si>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</si>
  <si>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ZA883</t>
  </si>
  <si>
    <t>Rourka rektální CH18 délka 40 cm 19-18.100</t>
  </si>
  <si>
    <t>ZA964</t>
  </si>
  <si>
    <t>Stříkačka janett 3-dílná 60 ml vyplachovací MRG564</t>
  </si>
  <si>
    <t>Stříkačka janett 3-dílná 60 ml sterilní vyplachovací MRG564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</si>
  <si>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</si>
  <si>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</si>
  <si>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</si>
  <si>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</si>
  <si>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</si>
  <si>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s křížovou výpustí sterilní 2000 ml ZAR-TNU201601</t>
  </si>
  <si>
    <t>ZB598</t>
  </si>
  <si>
    <t>Spojka přímá symetrická 7 x 7 mm 120 430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</si>
  <si>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</si>
  <si>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</si>
  <si>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</si>
  <si>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</si>
  <si>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</si>
  <si>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</si>
  <si>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</si>
  <si>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</si>
  <si>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</si>
  <si>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</si>
  <si>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</si>
  <si>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</si>
  <si>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</si>
  <si>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</si>
  <si>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</si>
  <si>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</si>
  <si>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</si>
  <si>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</si>
  <si>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ZB893</t>
  </si>
  <si>
    <t>Stříkačka inzulinová omnican 0,5 ml 100j s jehlou 30 G 9151125S</t>
  </si>
  <si>
    <t>ZC498</t>
  </si>
  <si>
    <t>Držák močových sáčků UH 800800100</t>
  </si>
  <si>
    <t>ZC506</t>
  </si>
  <si>
    <t>Kompresa NT 10 x 10 cm / 5 ks sterilní 1325020275</t>
  </si>
  <si>
    <t>ZC768</t>
  </si>
  <si>
    <t>Zkumavka 10 ml sterilní bal. á 1250 ks 1009/TE/SG</t>
  </si>
  <si>
    <t>ZC863</t>
  </si>
  <si>
    <t>Hadička spojovací HS 1,8 x 1800LL 606304</t>
  </si>
  <si>
    <t>ZD616</t>
  </si>
  <si>
    <t>Mediset pro močovou katetriz.+ aqua 4753881</t>
  </si>
  <si>
    <t>Mediset pro močovou katetriz.+ aqua permanent 4753882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</si>
  <si>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</si>
  <si>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</si>
  <si>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</si>
  <si>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</si>
  <si>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</si>
  <si>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</si>
  <si>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</si>
  <si>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</si>
  <si>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</si>
  <si>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KD-JECT III 831786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</si>
  <si>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</si>
  <si>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</si>
  <si>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</si>
  <si>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</si>
  <si>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</si>
  <si>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</si>
  <si>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</si>
  <si>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</si>
  <si>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</si>
  <si>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</si>
  <si>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</si>
  <si>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</si>
  <si>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</si>
  <si>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</si>
  <si>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</si>
  <si>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</si>
  <si>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</si>
  <si>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</si>
  <si>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</si>
  <si>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</si>
  <si>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</si>
  <si>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ZK798</t>
  </si>
  <si>
    <t xml:space="preserve">Zátka combi modrá 4495152 </t>
  </si>
  <si>
    <t>ZK884</t>
  </si>
  <si>
    <t>Kohout trojcestný discofix modrý 4095111</t>
  </si>
  <si>
    <t>ZK977</t>
  </si>
  <si>
    <t>Cévka odsávací CH14 s přerušovačem sání P01173a</t>
  </si>
  <si>
    <t>ZK978</t>
  </si>
  <si>
    <t>Cévka odsávací CH16 s přerušovačem sání P01175a</t>
  </si>
  <si>
    <t>ZL423</t>
  </si>
  <si>
    <t>Hadice odsávací sterilní SERRES s koncovkami CH 25, bal. 50 ks délka 3 m FFM 5813303</t>
  </si>
  <si>
    <t>ZA703</t>
  </si>
  <si>
    <t>Filtr sací AS1-úprava bal. á 50 ks P03079</t>
  </si>
  <si>
    <t>ZA969</t>
  </si>
  <si>
    <t>Flocare set pro gravitační výživu 35146</t>
  </si>
  <si>
    <t>Flocare set pro gravitační výživu 35146 (569920)</t>
  </si>
  <si>
    <t>ZB407</t>
  </si>
  <si>
    <t>Sonda gastrojejunální VANKEMMEL bal. á 5 ks LA6218</t>
  </si>
  <si>
    <t>ZB557</t>
  </si>
  <si>
    <t>Přechodka adapter combifix rekord - luer 4090306</t>
  </si>
  <si>
    <t>ZB671</t>
  </si>
  <si>
    <t>Láhev 0,25 l zvlhčovače autoklávovatelný P00442</t>
  </si>
  <si>
    <t>ZB689</t>
  </si>
  <si>
    <t>Trokar hrudní redax F18 atraumatický bal. á 10 ks 21118</t>
  </si>
  <si>
    <t>ZJ727</t>
  </si>
  <si>
    <t>Trokar hrudní redax F24 atraumatický bal. á 10 ks 21124</t>
  </si>
  <si>
    <t>ZK735</t>
  </si>
  <si>
    <t>Konektor bezjehlový caresite bal. á 200 ks dohodnutá cena 9,60 Kč 415122</t>
  </si>
  <si>
    <t>Konektor bezjehlový caresite bal. á 200 ks dohodnutá cena 7,93 Kč bez DPH 415122</t>
  </si>
  <si>
    <t>ZL718</t>
  </si>
  <si>
    <t>Kanyla introcan safety 3 růžová 20G bal. á 50 ks 4251130-01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</si>
  <si>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</si>
  <si>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</si>
  <si>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</si>
  <si>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</si>
  <si>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</si>
  <si>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</si>
  <si>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ZF973</t>
  </si>
  <si>
    <t>Hadička tlaková spojovací unicath 1,5 x 25 cm LL na obou koncích male-male bal. á 40 ks PN1202</t>
  </si>
  <si>
    <t>ZE338</t>
  </si>
  <si>
    <t>Kanyla TS kovová č.12 100020001</t>
  </si>
  <si>
    <t>ZD848</t>
  </si>
  <si>
    <t>Katetr CVC 2 lumen certofix duo 730 bal. á 10 ks 4162307E</t>
  </si>
  <si>
    <t>ZE027</t>
  </si>
  <si>
    <t>Katetr CVC 1 lumen certofix mono 330 4160282E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</si>
  <si>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</si>
  <si>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</si>
  <si>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</si>
  <si>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</si>
  <si>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</si>
  <si>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</si>
  <si>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</si>
  <si>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</si>
  <si>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</si>
  <si>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</si>
  <si>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  40 mm černá 4660021</t>
  </si>
  <si>
    <t>Jehla injekční 0,7 x 40 mm černá 4660021</t>
  </si>
  <si>
    <t>ZA836</t>
  </si>
  <si>
    <t>Jehla injekční 0,9 x   70 mm žlutá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</si>
  <si>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</si>
  <si>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</si>
  <si>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</si>
  <si>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</si>
  <si>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</si>
  <si>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</si>
  <si>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ZL074</t>
  </si>
  <si>
    <t>Rukavice operační gammex bez pudru PF EnLite vel. 8,0 353386</t>
  </si>
  <si>
    <t>ZL425</t>
  </si>
  <si>
    <t>Rukavice operační ansell sensi - touch vel. 7,0 bal. á 40 párů 8050153</t>
  </si>
  <si>
    <t>ZL949</t>
  </si>
  <si>
    <t>Rukavice nitril promedica bez p. L bílé 6N á 100 ks 9399W4</t>
  </si>
  <si>
    <t>ZL948</t>
  </si>
  <si>
    <t>Rukavice nitril promedica bez p. M bílé 6N á 100 ks 9399W3</t>
  </si>
  <si>
    <t>ZM292</t>
  </si>
  <si>
    <t>Rukavice nitril sempercare bez p. M bal. á 200 ks 30 803</t>
  </si>
  <si>
    <t>Rukavice nitril sempercare bez p. M bal. á 200 ks 30803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</si>
  <si>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</si>
  <si>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</si>
  <si>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</si>
  <si>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</si>
  <si>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</si>
  <si>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</si>
  <si>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</si>
  <si>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</si>
  <si>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</si>
  <si>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ZA315</t>
  </si>
  <si>
    <t>Kompresa NT   5 x  5 cm / 2 ks sterilní 26501</t>
  </si>
  <si>
    <t>ZA330</t>
  </si>
  <si>
    <t>Obinadlo fixa crep   8 cm x 4 m 1323100103</t>
  </si>
  <si>
    <t>ZA331</t>
  </si>
  <si>
    <t>Obinadlo fixa crep 10 cm x 4 m 1323100104</t>
  </si>
  <si>
    <t>ZA419</t>
  </si>
  <si>
    <t>Náplast betaplast bílá 10 cm x 5 m 510W</t>
  </si>
  <si>
    <t>ZA436</t>
  </si>
  <si>
    <t>Obinadlo pruban č.12 427312</t>
  </si>
  <si>
    <t>ZA439</t>
  </si>
  <si>
    <t>Obinadlo pruban č.  6 427306</t>
  </si>
  <si>
    <t>ZA443</t>
  </si>
  <si>
    <t>Šátek trojcípý pletený 125 x 85 x 85 cm 20001</t>
  </si>
  <si>
    <t>ZA451</t>
  </si>
  <si>
    <t>Náplast omniplast 5 cm x 9,2 m 9004540 (900429)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</si>
  <si>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</si>
  <si>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</si>
  <si>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</si>
  <si>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</si>
  <si>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</si>
  <si>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</si>
  <si>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</si>
  <si>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</si>
  <si>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ZA505</t>
  </si>
  <si>
    <t>Krytí mepore film 15 x 20 cm bal. á 10 ks 273000-02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</si>
  <si>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</si>
  <si>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</si>
  <si>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</si>
  <si>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</si>
  <si>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</si>
  <si>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</si>
  <si>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ZA540</t>
  </si>
  <si>
    <t>Náplast omnifix E 15 cm x 10 m 9006513</t>
  </si>
  <si>
    <t>ZA541</t>
  </si>
  <si>
    <t>Fólie incizní rucodrape ( opraflex ) 40 x 35 cm 25444</t>
  </si>
  <si>
    <t>ZA561</t>
  </si>
  <si>
    <t>Kompresa AB 20 x 40 cm / 1 ks sterilní NT savá 1230114051</t>
  </si>
  <si>
    <t>ZA562</t>
  </si>
  <si>
    <t>Náplast cosmopor i. v. 6 x 8 cm 9008054</t>
  </si>
  <si>
    <t>ZA604</t>
  </si>
  <si>
    <t>Tyčinka vatová sterilní jednotlivě balalená bal. á 1000 ks 5100/SG/CS</t>
  </si>
  <si>
    <t>ZA643</t>
  </si>
  <si>
    <t>Kompresa vliwasoft 10 x 20 nesterilní á 100 ks 12070</t>
  </si>
  <si>
    <t>ZB404</t>
  </si>
  <si>
    <t>Náplast cosmos 8 cm x 1m 5403353</t>
  </si>
  <si>
    <t>Náplast cosmos 8 cm x 1 m 5403353</t>
  </si>
  <si>
    <t>ZC352</t>
  </si>
  <si>
    <t>Obinadlo elastické universalní 12 cm x 10 m bal. á 12 ks 1320200207</t>
  </si>
  <si>
    <t>ZD111</t>
  </si>
  <si>
    <t>Náplast omnifix E 5 cm x 10 m 9006493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</si>
  <si>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</si>
  <si>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</si>
  <si>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</si>
  <si>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</si>
  <si>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ZE483</t>
  </si>
  <si>
    <t>Náplast easi-v 49-664M</t>
  </si>
  <si>
    <t>Náplast easi-v transparentní fixace perif.a centr.ven.k 49-664-M</t>
  </si>
  <si>
    <t>ZI600</t>
  </si>
  <si>
    <t>Náplast curapor 10 x 15 cm 22122 ( náhrada za cosmopor )</t>
  </si>
  <si>
    <t>ZI601</t>
  </si>
  <si>
    <t>Náplast curapor 10 x 20 cm 22123 ( náhrada za cosmopor )</t>
  </si>
  <si>
    <t>ZI977</t>
  </si>
  <si>
    <t>Kanystr s gelem V.A.C. 500 ml M6275063</t>
  </si>
  <si>
    <t>ZI983</t>
  </si>
  <si>
    <t>Terčík + krycí folie V.A.C. ( folie s kolmým napojením )KC- M8275057</t>
  </si>
  <si>
    <t>ZK405</t>
  </si>
  <si>
    <t>Krytí gelitaspon standard 80 x 50 mm x 10 mm bal. á 10 ks A2107861</t>
  </si>
  <si>
    <t>ZA437</t>
  </si>
  <si>
    <t>Obinadlo pruban č.14 427314</t>
  </si>
  <si>
    <t>ZE486</t>
  </si>
  <si>
    <t>Krytí mepilex border lite 4 x 5 cm bal. á 10 ks 281000</t>
  </si>
  <si>
    <t>ZG221</t>
  </si>
  <si>
    <t>Přířez steril. skládaný - longeta 23 x 23 cm ster/ 5 ks baleno po 300 ks 1230117105</t>
  </si>
  <si>
    <t>ZA486</t>
  </si>
  <si>
    <t>Krytí mastný tyl jelonet   5 x 5 cm á 50 ks 7403</t>
  </si>
  <si>
    <t>ZA472</t>
  </si>
  <si>
    <t>Krytí melgisorb alginátové 10 x 10 cm bal. á 10 ks 251100</t>
  </si>
  <si>
    <t>ZL977</t>
  </si>
  <si>
    <t>Kanystr renasys GO 750 ml 66800916</t>
  </si>
  <si>
    <t>ZL976</t>
  </si>
  <si>
    <t>Kanystr renasys EZ 800 ml 66800912</t>
  </si>
  <si>
    <t>ZL975</t>
  </si>
  <si>
    <t>Pěna renasys-F malý set (S) 66800794</t>
  </si>
  <si>
    <t>ZL973</t>
  </si>
  <si>
    <t>Pěna renasys-F střední set 66800795</t>
  </si>
  <si>
    <t>Pěna renasys-F střední set (M) 66800795</t>
  </si>
  <si>
    <t>Pěna renasys-F velký set 66800796</t>
  </si>
  <si>
    <t>ZL999</t>
  </si>
  <si>
    <t>Rychloobvaz 8 x 4 cm / 3 ks ( pro obj. 1 kus = 3 náplasti) 001445510</t>
  </si>
  <si>
    <t>ZF042</t>
  </si>
  <si>
    <t>Krytí mastný tyl jelonet 10 x 10 cm á 10 ks 7404</t>
  </si>
  <si>
    <t>ZA494</t>
  </si>
  <si>
    <t>Fólie incizní rucodrape ( opraflex ) 45 x 20 cm 25443</t>
  </si>
  <si>
    <t>ZD634</t>
  </si>
  <si>
    <t>Krytí mepilex border sacrum 23 x 23 cm bal. á 5 ks 282400-01</t>
  </si>
  <si>
    <t>ZI975</t>
  </si>
  <si>
    <t>Pěna velká V.A.C M8275053</t>
  </si>
  <si>
    <t>ZL985</t>
  </si>
  <si>
    <t>Krytí transparentní filmové 20 x 30 cm bal. á 10 ks 66800394</t>
  </si>
  <si>
    <t>ZF749</t>
  </si>
  <si>
    <t>Nasofix niko S střední fixace nosních katetrů bal. á 100 ks 49-625-S</t>
  </si>
  <si>
    <t>ZA473</t>
  </si>
  <si>
    <t>Krytí melgisorb pro dutiny 3 x 32 cm bal. á 5 ks 253000</t>
  </si>
  <si>
    <t>ZA438</t>
  </si>
  <si>
    <t>Obinadlo pruban č.  4 4273041</t>
  </si>
  <si>
    <t>ZA630</t>
  </si>
  <si>
    <t>Tampon sterilní stáčený 9 x 9 cm / 5 ks karton á 500 ks 1230110421</t>
  </si>
  <si>
    <t>ZA581</t>
  </si>
  <si>
    <t>Krytí mepore film 10 x 12 cm bal. á 70 ks 271500</t>
  </si>
  <si>
    <t>ZA066</t>
  </si>
  <si>
    <t>Verba č. 4 - břišní pás 95 - 105 cm 932534</t>
  </si>
  <si>
    <t>ZA694</t>
  </si>
  <si>
    <t xml:space="preserve">Držák močových sáčků kovový bal. á 20 ks 4490029 </t>
  </si>
  <si>
    <t>ZA713</t>
  </si>
  <si>
    <t>Měřič žilního tlaku 01 646992</t>
  </si>
  <si>
    <t>ZA746</t>
  </si>
  <si>
    <t>Stříkačka injekční 3-dílná 1 ml L Omnifix Solo tuberculin 9161406V</t>
  </si>
  <si>
    <t>ZA749</t>
  </si>
  <si>
    <t>Stříkačka injekční 3-dílná 50 ml LL Omnifix Solo 4617509F</t>
  </si>
  <si>
    <t>ZA897</t>
  </si>
  <si>
    <t>Nůž na stehy krátký sterilní bal. á 100 ks 11.000.00.010</t>
  </si>
  <si>
    <t>ZA967</t>
  </si>
  <si>
    <t>Flocare set 800 pump pro enter.vaky-569886  A4323102</t>
  </si>
  <si>
    <t>ZB066</t>
  </si>
  <si>
    <t>Stříkačka janett 3-dílná 100 ml sterilní vyplachovací adaptér PLS1710</t>
  </si>
  <si>
    <t>ZB453</t>
  </si>
  <si>
    <t>Lopatka dřevěná ústní sterilní bal. á 100 ks 4700096 - již se nevyrábí</t>
  </si>
  <si>
    <t>ZB488</t>
  </si>
  <si>
    <t>Sprej cavilon 28 ml bal. á 12 ks 3346E</t>
  </si>
  <si>
    <t>ZB751</t>
  </si>
  <si>
    <t>Hadice PVC 8/12 á 30 m P00468</t>
  </si>
  <si>
    <t>ZB774</t>
  </si>
  <si>
    <t>Zkumavka červená 5 ml gel 456071</t>
  </si>
  <si>
    <t>ZB949</t>
  </si>
  <si>
    <t>Pinzeta UH sterilní HAR999565</t>
  </si>
  <si>
    <t>ZC059</t>
  </si>
  <si>
    <t>Láhev redon drenofast 400 ml-kompletní bal. á 40 ks 28 400</t>
  </si>
  <si>
    <t>ZC733</t>
  </si>
  <si>
    <t>Vzduchovod ústní guedell   80 mm 24105</t>
  </si>
  <si>
    <t>ZC753</t>
  </si>
  <si>
    <t>Čepelka skalpelová 20 BB520</t>
  </si>
  <si>
    <t>ZC766</t>
  </si>
  <si>
    <t>Nůžky chirurgické rovné hrotnaté P00768</t>
  </si>
  <si>
    <t>ZC769</t>
  </si>
  <si>
    <t>Hadička spojovací HS 1,8 x 450LL 606301</t>
  </si>
  <si>
    <t>ZC900</t>
  </si>
  <si>
    <t>Systém odsávací hi-vac 200 ml-komplet bal. á 60 ks 05.000.22.801</t>
  </si>
  <si>
    <t>ZC906</t>
  </si>
  <si>
    <t>Škrtidlo se sponou pro dospělé 25 x 500 mm KVS25500</t>
  </si>
  <si>
    <t>ZD458</t>
  </si>
  <si>
    <t>Spojka vrapovaná roztaž.rovná 15F bal. á 50 ks 038-61-311</t>
  </si>
  <si>
    <t>ZD903</t>
  </si>
  <si>
    <t>Kontejner+lopatka 30 ml nesterilní 331690251330</t>
  </si>
  <si>
    <t>ZE159</t>
  </si>
  <si>
    <t>Nádoba na kontaminovaný odpad 2 l 15-0003</t>
  </si>
  <si>
    <t>ZF255</t>
  </si>
  <si>
    <t>Nůžky převazové AK 672-20</t>
  </si>
  <si>
    <t>Zkumavka močová vacuette 10,5 ml bal. á 50 ks 331980455007</t>
  </si>
  <si>
    <t>ZG893</t>
  </si>
  <si>
    <t>Rouška prošívaná na popáleniny 40 x 60 cm karton á 30 ks 28510</t>
  </si>
  <si>
    <t>ZH818</t>
  </si>
  <si>
    <t>Katetr močový foley CH20 180605-000200</t>
  </si>
  <si>
    <t>ZK799</t>
  </si>
  <si>
    <t>Zátka combi červená 4495101</t>
  </si>
  <si>
    <t>ZL105</t>
  </si>
  <si>
    <t xml:space="preserve">Nástavec pro odběr moče ke zkumavce vacuete GREI450251DE </t>
  </si>
  <si>
    <t>Nástavec pro odběr moče ke zkumavce vacuete 450251</t>
  </si>
  <si>
    <t>ZA725</t>
  </si>
  <si>
    <t>Kanyla TS 8,0 s manžetou bal. á 10 ks 100/860/080</t>
  </si>
  <si>
    <t>ZB303</t>
  </si>
  <si>
    <t>Spojka asymetrická 4 x 7 mm 120 420</t>
  </si>
  <si>
    <t>Láhev zvlhčovače 0,25 l autoklávovatelný P00442</t>
  </si>
  <si>
    <t>ZD151</t>
  </si>
  <si>
    <t>Ambuvak pro dospělé vak 1,5 l 7152000</t>
  </si>
  <si>
    <t>ZL464</t>
  </si>
  <si>
    <t xml:space="preserve">Popisovač sterilní se dvěma hroty Sandel 4-in-1Marker, bal. á 25 ks, S1041F </t>
  </si>
  <si>
    <t>ZL123</t>
  </si>
  <si>
    <t>Spojka asymetrická 4-6 pro hadice 55 mm 75107</t>
  </si>
  <si>
    <t>ZM060</t>
  </si>
  <si>
    <t>Pinzeta anatomická rovná semken 12,5 cm B397114910128</t>
  </si>
  <si>
    <t>ZD882</t>
  </si>
  <si>
    <t>Spojka symetrická 3-5 mm 881.33</t>
  </si>
  <si>
    <t>ZC994</t>
  </si>
  <si>
    <t>Láhev náhradní hi-vac 400 ml 05.000.22.802</t>
  </si>
  <si>
    <t>ZK897</t>
  </si>
  <si>
    <t>Pinzeta anatomická rovná 13 cm B397114920002</t>
  </si>
  <si>
    <t>ZA364</t>
  </si>
  <si>
    <t>Sáček kolostomický draina S mini á 30 ks H08560U</t>
  </si>
  <si>
    <t>ZA753</t>
  </si>
  <si>
    <t>Sonda flocare PUR CH8/110 cm enlock 2778398</t>
  </si>
  <si>
    <t>ZJ673</t>
  </si>
  <si>
    <t>Pohár na moč 100 ml UH GAMA204808</t>
  </si>
  <si>
    <t>ZM314</t>
  </si>
  <si>
    <t>Vak jednorázový k odsávačce flovac 2l hadice 1,8 m 000-036-031</t>
  </si>
  <si>
    <t>ZG767</t>
  </si>
  <si>
    <t>Spojka stupňovitá 9-10 Y k hadici hrudního sání a kyslíku 75123</t>
  </si>
  <si>
    <t>ZB969</t>
  </si>
  <si>
    <t>Spojka universální CH 06-15 86180572</t>
  </si>
  <si>
    <t>ZG492</t>
  </si>
  <si>
    <t xml:space="preserve">Manžeta SCD Express KAMBIA bal. á 5 ks 73042 </t>
  </si>
  <si>
    <t>ZC680</t>
  </si>
  <si>
    <t>Drén Easy Flow 12 mm/30 cm 97.816.92.143</t>
  </si>
  <si>
    <t>ZA848</t>
  </si>
  <si>
    <t>Spojka víceúčelová-flow senzor bal. á 50 k 41422</t>
  </si>
  <si>
    <t>ZB818</t>
  </si>
  <si>
    <t>Katetr CVC 3 lumen certofix protect trio 4163214P-S1+set rouškování pro CVC bal. á 10 ks 47561111</t>
  </si>
  <si>
    <t>ZB209</t>
  </si>
  <si>
    <t>Set transfúzní BLLP pro přetlakovou transfuzi bez vzdušného filtru hemomed 05123</t>
  </si>
  <si>
    <t>Jehla injekční 0,9 x 70 mm žlutá 4665791</t>
  </si>
  <si>
    <t>ZB781</t>
  </si>
  <si>
    <t>Jehla cytocan žlutá bal. á 25 ks 4439767</t>
  </si>
  <si>
    <t>ZL072</t>
  </si>
  <si>
    <t>Rukavice operační gammex bez pudru PF EnLite vel. 7,0 353384</t>
  </si>
  <si>
    <t>ZL075</t>
  </si>
  <si>
    <t>Rukavice operační gammex bez pudru PF EnLite vel. 8,5 353387</t>
  </si>
  <si>
    <t>ZM294</t>
  </si>
  <si>
    <t>Rukavice nitril sempercare bez p. XL bal. á 180 ks 30818</t>
  </si>
  <si>
    <t>ZA421</t>
  </si>
  <si>
    <t>Obinadlo elastické idealtex 10 cm x 5 m 931062</t>
  </si>
  <si>
    <t>ZA504</t>
  </si>
  <si>
    <t>Krytí hypafix transparent ( náhrada za krytí opsite flexifix 10 cm x 10 m ) 7237801</t>
  </si>
  <si>
    <t>ZA507</t>
  </si>
  <si>
    <t>Náplast tegaderm 8,5 cm x 10,5 cm bal. á 50 ks s výřezem 1635W</t>
  </si>
  <si>
    <t>ZA589</t>
  </si>
  <si>
    <t>Tampon sterilní stáčený 30 x 30 cm / 5 ks karton á 1500 ks 28007</t>
  </si>
  <si>
    <t>ZA618</t>
  </si>
  <si>
    <t>Tampon sterilní stáčený 30 x 60 cm / 5 ks karton á 1200 ks 28020</t>
  </si>
  <si>
    <t>ZC550</t>
  </si>
  <si>
    <t>Krytí mepilex silikonový Ag 10 x 10 cm bal. á 5 ks 287110-00</t>
  </si>
  <si>
    <t>ZE074</t>
  </si>
  <si>
    <t>Tampon sterilní stáčený 9 x   9 cm / 5 ks 0435</t>
  </si>
  <si>
    <t>ZF351</t>
  </si>
  <si>
    <t>Náplast transpore bílá 1,25 cm x 9,14 m bal. á 24 ks 1534-0</t>
  </si>
  <si>
    <t>ZF352</t>
  </si>
  <si>
    <t>Náplast transpore bílá 2,50 cm x 9,14 m bal. á 12 ks 1534-1</t>
  </si>
  <si>
    <t>ZJ687</t>
  </si>
  <si>
    <t xml:space="preserve">Krytí gelitaspon tampon   80 x 30 mm bal. á 5 ks GS -210 </t>
  </si>
  <si>
    <t>ZK404</t>
  </si>
  <si>
    <t>Roztok prontosan 350 ml 400416</t>
  </si>
  <si>
    <t>ZA649</t>
  </si>
  <si>
    <t>Set gázový 152 sterilní á 50 ks 1230111152</t>
  </si>
  <si>
    <t>ZF838</t>
  </si>
  <si>
    <t>Krytí tenderwet 24 active 7,5 x 7,5 cm bal. á 8 ks 609817</t>
  </si>
  <si>
    <t>ZG612</t>
  </si>
  <si>
    <t>Krytí mepilex 10 x 10 cm bal. á 5 ks 294100</t>
  </si>
  <si>
    <t>ZI555</t>
  </si>
  <si>
    <t>Náplast cosmopor antibacterial 10,0 x 8 cm á 25 ks 0082185</t>
  </si>
  <si>
    <t>ZA621</t>
  </si>
  <si>
    <t>Krytí tenderwet 24 active kulatý 4 cm bal. á 10 ks 609210(609825)</t>
  </si>
  <si>
    <t>ZK087</t>
  </si>
  <si>
    <t>Krém cavilon ochranný bariérový á 28 g bal. á 12 ks 3391E</t>
  </si>
  <si>
    <t>ZA475</t>
  </si>
  <si>
    <t>Krytí mepilex 7,5 x 7,5 cm bal. á 5 ks 295200</t>
  </si>
  <si>
    <t>ZA005</t>
  </si>
  <si>
    <t>Obinadlo pruban č.  7 427307</t>
  </si>
  <si>
    <t>ZI848</t>
  </si>
  <si>
    <t>Krytí askina dressil 10 x 10 bal. á 10 ks 5291010</t>
  </si>
  <si>
    <t>ZA525</t>
  </si>
  <si>
    <t>Normlgel   5 g 370500</t>
  </si>
  <si>
    <t>ZE894</t>
  </si>
  <si>
    <t>Krytí mepilex transfer Ag 7,5 x 8,5 cm bal. á 10 ks 394000</t>
  </si>
  <si>
    <t>ZD159</t>
  </si>
  <si>
    <t xml:space="preserve">Sprej linovera 30 ml 468156  </t>
  </si>
  <si>
    <t>ZD237</t>
  </si>
  <si>
    <t>Sprej argogen 125 ml SIGNO-1268500001</t>
  </si>
  <si>
    <t>ZA146</t>
  </si>
  <si>
    <t>Krytí askina calgitrol paste 15g bal. á 5 ks 6241505</t>
  </si>
  <si>
    <t>ZB974</t>
  </si>
  <si>
    <t xml:space="preserve">Gel prontosan wound gel X 250 gr 400508   </t>
  </si>
  <si>
    <t xml:space="preserve">Gel prontosan wound hydrogel x 250 gr 400508   </t>
  </si>
  <si>
    <t>ZA578</t>
  </si>
  <si>
    <t>Krytí hypergel 5 g bal. á 10 ks 360500-00</t>
  </si>
  <si>
    <t>ZL987</t>
  </si>
  <si>
    <t>Soft port 69 cm s koncovkou 15 x 10 cm  66800799</t>
  </si>
  <si>
    <t>ZA791</t>
  </si>
  <si>
    <t>Stříkačka janett 3-dílná 140-160 ml sterilní vyplachovací JNP1543 MED114408</t>
  </si>
  <si>
    <t>ZA831</t>
  </si>
  <si>
    <t>Rourka rektální CH20 délka 40 cm 19-20.100</t>
  </si>
  <si>
    <t>ZB173</t>
  </si>
  <si>
    <t>Maska kyslíková s hadičkou a nosní svorkou dospělá H-103013, OS/100</t>
  </si>
  <si>
    <t>ZB231</t>
  </si>
  <si>
    <t>Pinzeta anatomická 14 cm P00894</t>
  </si>
  <si>
    <t>ZB761</t>
  </si>
  <si>
    <t>Zkumavka červená 4 ml 454092</t>
  </si>
  <si>
    <t>ZB804</t>
  </si>
  <si>
    <t>Regulátor průtoku infúze dosicair DF 100</t>
  </si>
  <si>
    <t>ZC074</t>
  </si>
  <si>
    <t>Nebulizátor Typ 753 pro dospělé 01.000.08.753</t>
  </si>
  <si>
    <t>ZC751</t>
  </si>
  <si>
    <t>Čepelka skalpelová 11 BB511</t>
  </si>
  <si>
    <t>ZC772</t>
  </si>
  <si>
    <t>Maska aerosolová pro dospělé 13101</t>
  </si>
  <si>
    <t>ZD211</t>
  </si>
  <si>
    <t>Kohout trojcestný modrý á 50 ks, RO 301- pouze pro KNM</t>
  </si>
  <si>
    <t>ZB937</t>
  </si>
  <si>
    <t>Nůžky chirurgické rovné hrotnaté P00770</t>
  </si>
  <si>
    <t>ZI496</t>
  </si>
  <si>
    <t xml:space="preserve">Elektroda QC pro dospělé 11996-000017 </t>
  </si>
  <si>
    <t>ZB234</t>
  </si>
  <si>
    <t>Maska na ambuvak s nafuk. polštářkem vel. 5 H-102025</t>
  </si>
  <si>
    <t>ZF015</t>
  </si>
  <si>
    <t>Hadice spojovací drén-láhev 07.092.00.100</t>
  </si>
  <si>
    <t>ZD254</t>
  </si>
  <si>
    <t>Souprava flexi seal FMS pro fekální inkont. 411100</t>
  </si>
  <si>
    <t>ZF189</t>
  </si>
  <si>
    <t>Maska ambu jednorázová dospělá 000-252-055 (252-955)</t>
  </si>
  <si>
    <t>ZD011</t>
  </si>
  <si>
    <t>Maska aerosolová pro dospělé 1103000</t>
  </si>
  <si>
    <t>ZA242</t>
  </si>
  <si>
    <t>Katetr hickman 2 lumen 9,0Fr x 65 cm 0600580CE</t>
  </si>
  <si>
    <t>ZB033</t>
  </si>
  <si>
    <t>Šití dafilon modrý 3/0 (2) bal. á 36 ks C0935468</t>
  </si>
  <si>
    <t>ZA927</t>
  </si>
  <si>
    <t>Šití dafilon modrý 3/0 (2) bal. á 36 ks C0935212</t>
  </si>
  <si>
    <t>ZK475</t>
  </si>
  <si>
    <t>Rukavice operační latexové s pudrem ansell medigrip plus vel. 7,0 303504 (303364)</t>
  </si>
  <si>
    <t>ZK477</t>
  </si>
  <si>
    <t>Rukavice operační latexové s pudrem ansell medigrip plus vel. 8,0 303506(303366)</t>
  </si>
  <si>
    <t>ZM051</t>
  </si>
  <si>
    <t>Rukavice nitril promedica bez p. S bílé 6N á 100 ks 9399W2</t>
  </si>
  <si>
    <t>ZM291</t>
  </si>
  <si>
    <t>Rukavice nitril sempercare bez p. S bal. á 200 ks 30 802</t>
  </si>
  <si>
    <t>Rukavice nitril sempercare bez p. S bal. á 200 ks 30802</t>
  </si>
  <si>
    <t>ZA004</t>
  </si>
  <si>
    <t>Obinadlo pruban č.  5 4273051</t>
  </si>
  <si>
    <t>ZA006</t>
  </si>
  <si>
    <t>Obinadlo pruban č.  8 427308</t>
  </si>
  <si>
    <t>ZA007</t>
  </si>
  <si>
    <t>Obinadlo pruban č.  9 427309</t>
  </si>
  <si>
    <t>ZA318</t>
  </si>
  <si>
    <t>Náplast transpore 1,25 cm x 9,14 m 1527-0</t>
  </si>
  <si>
    <t>ZA324</t>
  </si>
  <si>
    <t>Náplast tegaderm 10,0 cm x 12,0 cm bal. á 50 ks 1626W</t>
  </si>
  <si>
    <t>ZA452</t>
  </si>
  <si>
    <t>Kompresa vliwazel 10 x 10  nesterilní 30430</t>
  </si>
  <si>
    <t>ZA550</t>
  </si>
  <si>
    <t xml:space="preserve">Krytí nu-gel 25 g bal. á 6 ks MNG425 </t>
  </si>
  <si>
    <t>ZA557</t>
  </si>
  <si>
    <t>Kompresa gáza sterilní 10 x 20 cm / 5 ks 26013</t>
  </si>
  <si>
    <t>ZA563</t>
  </si>
  <si>
    <t>Kompresa AB 20 x 20 cm / 1 ks sterilní NT savá 1230114041</t>
  </si>
  <si>
    <t>ZA570</t>
  </si>
  <si>
    <t>Náplast tegaderm 4,4 cm x 4,4 cm bal. á 100 ks 1622W</t>
  </si>
  <si>
    <t>ZD668</t>
  </si>
  <si>
    <t>Kompresa gáza 10 x 10 cm / 5 ks sterilní 1325019275</t>
  </si>
  <si>
    <t>ZD740</t>
  </si>
  <si>
    <t>Kompresa gáza sterilkompres 7,5 x 7,5 cm / 5 ks sterilní 1230119225</t>
  </si>
  <si>
    <t>ZE314</t>
  </si>
  <si>
    <t>Tampon sterilní stáčený 19 x 20 cm / 10 ks 0446</t>
  </si>
  <si>
    <t>ZF225</t>
  </si>
  <si>
    <t>Náplast hypoalergenní á 250 ks 5353811</t>
  </si>
  <si>
    <t>ZK759</t>
  </si>
  <si>
    <t>Náplast water resistant cosmos bal. á 20 ks (10+10) 5351233</t>
  </si>
  <si>
    <t>ZA471</t>
  </si>
  <si>
    <t>Náplast curaplast poinjekční bal. á 250 ks 30625</t>
  </si>
  <si>
    <t>Set gázový 152 sterilní á 100 ks 1230111152</t>
  </si>
  <si>
    <t>ZA513</t>
  </si>
  <si>
    <t>Krytí s mastí atrauman 10 x 10 cm bal. á 10 ks 499573</t>
  </si>
  <si>
    <t>ZJ616</t>
  </si>
  <si>
    <t>Krytí  traumacel biodress comfort 10 x 10 cm bal. á 5 ks V0082085</t>
  </si>
  <si>
    <t>ZA003</t>
  </si>
  <si>
    <t>Obinadlo pruban č.  2 4273020</t>
  </si>
  <si>
    <t>ZA798</t>
  </si>
  <si>
    <t>Krytí traumacel P 2g ks bal. 1 ks 80521</t>
  </si>
  <si>
    <t>ZA449</t>
  </si>
  <si>
    <t>Obinadlo pruban č.  3 427303</t>
  </si>
  <si>
    <t>ZM331</t>
  </si>
  <si>
    <t xml:space="preserve">Kompresa NT 7,5 x 7,5 cm / 5 ks sterilní bal. 2400 ks 26511 </t>
  </si>
  <si>
    <t>ZC727</t>
  </si>
  <si>
    <t>Kompresa gáza sterilkompres 5 x 5 cm / 5 ks sterilní bal. á 125 ks v krabičce 1324919255</t>
  </si>
  <si>
    <t>ZA754</t>
  </si>
  <si>
    <t>Stříkačka injekční 3-dílná 10 ml LL Omnifix Solo 4617100V</t>
  </si>
  <si>
    <t>ZB762</t>
  </si>
  <si>
    <t>Zkumavka červená 6 ml 456092</t>
  </si>
  <si>
    <t>ZC752</t>
  </si>
  <si>
    <t>Čepelka skalpelová 15 BB515</t>
  </si>
  <si>
    <t>ZC765</t>
  </si>
  <si>
    <t>Nůžky oční P00908</t>
  </si>
  <si>
    <t>ZK974</t>
  </si>
  <si>
    <t>Cévka odsávací CH8 s přerušovačem sání P01192a</t>
  </si>
  <si>
    <t>ZK183</t>
  </si>
  <si>
    <t>Násadka skalpelu č. 3l BB075R</t>
  </si>
  <si>
    <t>ZF986</t>
  </si>
  <si>
    <t>Kryt ochranný k ušnímu teploměru PC 800 BRN</t>
  </si>
  <si>
    <t>ZA776</t>
  </si>
  <si>
    <t>Průbojník stiefel pr. 5 mm bal. á 10 ks I4 1005</t>
  </si>
  <si>
    <t>ZC696</t>
  </si>
  <si>
    <t>Průbojník stiefel pr. 8 mm bal. á 10 ks I4 1008</t>
  </si>
  <si>
    <t>ZJ672</t>
  </si>
  <si>
    <t>Pohár na moč 250 ml UH GAMA204809</t>
  </si>
  <si>
    <t>ZM246</t>
  </si>
  <si>
    <t>Pinzeta anatomická semken 12,5 cm 6003.12</t>
  </si>
  <si>
    <t>ZB207</t>
  </si>
  <si>
    <t>Pinzeta chirurgická velmi jemná 1 x 2 zuby 14,5 cm 397114080530</t>
  </si>
  <si>
    <t>Šití dafilon modrý 3/0 bal. á 36 ks C0935468</t>
  </si>
  <si>
    <t>ZB134</t>
  </si>
  <si>
    <t>Šití dafilon modrý 3/0 bal. á 36 ks C0932213</t>
  </si>
  <si>
    <t>Šití dafilon modrý 3/0 (2) bal. á 36 ks C0932213</t>
  </si>
  <si>
    <t>ZB215</t>
  </si>
  <si>
    <t>Šití safil fialový 3/0 bal. á 36 ks C1048041</t>
  </si>
  <si>
    <t>ZB217</t>
  </si>
  <si>
    <t>Šití dafilon modrý 3/0 bal. á 36 ks C0932353</t>
  </si>
  <si>
    <t>ZB220</t>
  </si>
  <si>
    <t>Šití safil fialový 3/0 bal. á 36 ks C1048046</t>
  </si>
  <si>
    <t>ZB978</t>
  </si>
  <si>
    <t>Šití dafilon modrý 5/0 bal. á 36 ks C0932124</t>
  </si>
  <si>
    <t>ZB979</t>
  </si>
  <si>
    <t>Šití dafilon modrý 4/0 (1.5) bal. á 36 ks C0932205</t>
  </si>
  <si>
    <t>ZB641</t>
  </si>
  <si>
    <t>Šití merslen zelený 0 bal. á 12 ks  L154_1/6</t>
  </si>
  <si>
    <t>ZA975</t>
  </si>
  <si>
    <t>Šití safil fialový 4/0 bal. á 36 ks C1048220</t>
  </si>
  <si>
    <t>ZA973</t>
  </si>
  <si>
    <t>Šití dafilon modrý 3/0 bal. á 36 ks C0934780</t>
  </si>
  <si>
    <t>ZD654</t>
  </si>
  <si>
    <t>Rukavice nitratex ep S 700122</t>
  </si>
  <si>
    <t>Rukavice endoskopické dlouhé nitratex ep S 700122</t>
  </si>
  <si>
    <t>ZD669</t>
  </si>
  <si>
    <t>Rukavice nitratex ep M 700123</t>
  </si>
  <si>
    <t>Rukavice endoskopické dlouhé nitratex ep M 700123</t>
  </si>
  <si>
    <t>ZD683</t>
  </si>
  <si>
    <t>Rukavice nitratex ep L endoskopické dlouhé 700124</t>
  </si>
  <si>
    <t>ZI493</t>
  </si>
  <si>
    <t>Rukavice vinyl bez p. XL 01260-XL</t>
  </si>
  <si>
    <t>Rukavice operační latexové s pudrem ansell medigrip plus vel. 7,0 302924</t>
  </si>
  <si>
    <t>ZK476</t>
  </si>
  <si>
    <t>Rukavice operační latexové s pudrem ansell medigrip plus vel. 7,5 302925</t>
  </si>
  <si>
    <t>Rukavice operační latexové s pudrem ansell medigrip plus vel. 8,0 302926</t>
  </si>
  <si>
    <t>Rukavice operační latexové s pudrem ansell medigrip plus vel. 8,0 303365</t>
  </si>
  <si>
    <t>Rukavice nitril sempercare bez p. XL bal. á 180 ks 30 818</t>
  </si>
  <si>
    <t>ZA454</t>
  </si>
  <si>
    <t>Kompresa AB 10 x 10 cm / 1 ks sterilní NT savá 1230114011</t>
  </si>
  <si>
    <t>ZA569</t>
  </si>
  <si>
    <t>Podkolenky cambren C  K3 velké 997396/2</t>
  </si>
  <si>
    <t>ZC702</t>
  </si>
  <si>
    <t>Náplast tegaderm 6,0 cm x 7,0 cm bal. á 100 ks 1624W</t>
  </si>
  <si>
    <t>ZC854</t>
  </si>
  <si>
    <t xml:space="preserve">Kompresa NT 7,5 x 7,5 cm / 2 ks sterilní 26510 </t>
  </si>
  <si>
    <t>ZA499</t>
  </si>
  <si>
    <t>Krytí allevyn-tracheostomické 9 x 9 cm bal. á 10 ks 66007640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</si>
  <si>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</si>
  <si>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</si>
  <si>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</si>
  <si>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</si>
  <si>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</si>
  <si>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19584</t>
  </si>
  <si>
    <t>ZA691</t>
  </si>
  <si>
    <t>Rampa 3 kohouty discofix 16600C/4085434/</t>
  </si>
  <si>
    <t>ZA763</t>
  </si>
  <si>
    <t>Pohár na moč 250 ml UH 712253</t>
  </si>
  <si>
    <t>Stříkačka janett 3-dílná 140-160 ml vyplachovací JNP1543 MED114408</t>
  </si>
  <si>
    <t>ZA996</t>
  </si>
  <si>
    <t>Kanyla TS 8,0 s manžetou 100/800/080</t>
  </si>
  <si>
    <t>Stříkačka janett 3-dílná 100 ml vyplachovací adaptér PLS1710</t>
  </si>
  <si>
    <t>ZB361</t>
  </si>
  <si>
    <t>Láhev respiflo 1000 ml 21000</t>
  </si>
  <si>
    <t>ZB449</t>
  </si>
  <si>
    <t>Kanyla ET 7,0 s manžetou 9570E</t>
  </si>
  <si>
    <t>ZB477</t>
  </si>
  <si>
    <t>Kohout trojcestný lopez valve AA-011-M9000 S</t>
  </si>
  <si>
    <t>ZB487</t>
  </si>
  <si>
    <t>Peán rovný Rochester 16 cm P00662</t>
  </si>
  <si>
    <t>Spojka přímá symetrická 7 x 7 mm 60.23.00 (120 430)</t>
  </si>
  <si>
    <t>ZB755</t>
  </si>
  <si>
    <t>Zkumavka 1 ml K3 edta fialová 454034</t>
  </si>
  <si>
    <t>ZB767</t>
  </si>
  <si>
    <t>Jehla vakuová 226/38 mm černá 450075</t>
  </si>
  <si>
    <t>ZB770</t>
  </si>
  <si>
    <t>Držák jehly excentrický Holdex 450263</t>
  </si>
  <si>
    <t>ZB773</t>
  </si>
  <si>
    <t>Zkumavka šedá-glykemie 454085</t>
  </si>
  <si>
    <t>ZC648</t>
  </si>
  <si>
    <t>Elektroda EKG s gelem ovál 51 x 33 mm pro dospělé H-108006</t>
  </si>
  <si>
    <t>ZC872</t>
  </si>
  <si>
    <t>Zátka ke kapiláře á 1500 ks, 140 ul</t>
  </si>
  <si>
    <t>Zátka ke kapiláře 140 ul</t>
  </si>
  <si>
    <t>ZC981</t>
  </si>
  <si>
    <t>Kanyla TS 8,0 bez manžety 100/811/080</t>
  </si>
  <si>
    <t>ZD945</t>
  </si>
  <si>
    <t>Filtr bakteriální a virový 1544</t>
  </si>
  <si>
    <t>ZE468</t>
  </si>
  <si>
    <t>Zkumavka modrá 1 ml 454320</t>
  </si>
  <si>
    <t>ZF233</t>
  </si>
  <si>
    <t>Stříkačka injekční arteriální 3 ml bez jehly line draw L/S bal. á 200 ks 4043E</t>
  </si>
  <si>
    <t>ZF967</t>
  </si>
  <si>
    <t>Láhev 0,3 l k thoraxovému odsávání N079.0011</t>
  </si>
  <si>
    <t>ZH546</t>
  </si>
  <si>
    <t>Flocare infinity pack set mobile 2778307</t>
  </si>
  <si>
    <t>Flocare infinity pack set mobile 569572 ,2778307</t>
  </si>
  <si>
    <t>ZJ310</t>
  </si>
  <si>
    <t>Katetr močový foley CH12 180605-000120</t>
  </si>
  <si>
    <t>ZL249</t>
  </si>
  <si>
    <t>Hadice vrapovaná bal. á 50 m 038-01-228</t>
  </si>
  <si>
    <t>ZA695</t>
  </si>
  <si>
    <t>Držák skalpelových čepelek č. 4 135 mm BB084R</t>
  </si>
  <si>
    <t>ZA799</t>
  </si>
  <si>
    <t>Trokar hrudní redax F20 s ostrým koncem bal. á 10 ks 11220</t>
  </si>
  <si>
    <t>ZB056</t>
  </si>
  <si>
    <t>Kanyla TS 8,5 s manžetou bal. á 10 ks 100/800/085</t>
  </si>
  <si>
    <t>ZB105</t>
  </si>
  <si>
    <t>Kanyla TS 7,5 s manžetou 100/800/075</t>
  </si>
  <si>
    <t>ZB647</t>
  </si>
  <si>
    <t>Minitrach seldinger kit 100/461/000</t>
  </si>
  <si>
    <t>ZB850</t>
  </si>
  <si>
    <t>Nos umělý trach-vent bal. á 50 ks 41311U</t>
  </si>
  <si>
    <t>ZC132</t>
  </si>
  <si>
    <t>Láhev 2,00 l vsazovací uzávěr s víkem 111-888-201</t>
  </si>
  <si>
    <t>Láhev 2,00 l vsazovací uzávěr s víkem 100 000-030-130(111-888-201)</t>
  </si>
  <si>
    <t>ZC351</t>
  </si>
  <si>
    <t>Systém odsávací uzavřený CH14 jednocestný 30 cm 72 hod. bal. á 20 ks Z115-14</t>
  </si>
  <si>
    <t>ZD461</t>
  </si>
  <si>
    <t>Maska tracheostomická pro dospělé bal. á 50 ks 032-10-091</t>
  </si>
  <si>
    <t>ZF186</t>
  </si>
  <si>
    <t>Stříkačka janett 2-dílná 150 ml vyplachovací balená 08151</t>
  </si>
  <si>
    <t>ZK353</t>
  </si>
  <si>
    <t>Trokar hrudní redax F20 atraumatický bal. á 10 ks 21120</t>
  </si>
  <si>
    <t>ZA802</t>
  </si>
  <si>
    <t>Trokar hrudní redax F16 s ostrým koncem bal. á 10 ks 11216</t>
  </si>
  <si>
    <t>ZD145</t>
  </si>
  <si>
    <t>Vak pro enterální výživu S1814713610</t>
  </si>
  <si>
    <t>ZF969</t>
  </si>
  <si>
    <t>Hadice s jednoduchou konickou spojkou bal. á 10 ks N079.0021</t>
  </si>
  <si>
    <t>ZE160</t>
  </si>
  <si>
    <t>Manžeta TK k monitoru Mindray a další jednohadičková s vložkou 33 - 47 cm dospělá MEC 1200 NIBPHPAL</t>
  </si>
  <si>
    <t>ZE195</t>
  </si>
  <si>
    <t>Manžeta TK k monitoru Mindray a další jednohadičková s vložkou 25 - 35 cm dospělá MEC 1200 NIBPHPA</t>
  </si>
  <si>
    <t>ZC754</t>
  </si>
  <si>
    <t>Čepelka skalpelová 21 BB521</t>
  </si>
  <si>
    <t>ZF968</t>
  </si>
  <si>
    <t>Láhev 0,8 l k thoraxovému odsávání N079.0016</t>
  </si>
  <si>
    <t>ZB369</t>
  </si>
  <si>
    <t>Sáček kolostomický draina S large objem 300 ml bal. á 20 ks H28556U</t>
  </si>
  <si>
    <t>ZB809</t>
  </si>
  <si>
    <t>Vak dýchací 2000 ml P00143</t>
  </si>
  <si>
    <t>ZD998</t>
  </si>
  <si>
    <t>Spojka Y 8-10 ster. 884.08</t>
  </si>
  <si>
    <t>ZF996</t>
  </si>
  <si>
    <t>Manžeta přetlaková 500 ml komplet. P00502</t>
  </si>
  <si>
    <t>ZD271</t>
  </si>
  <si>
    <t>Držák láhve flovac-plast 100 11-5121 (300 970-010-210)</t>
  </si>
  <si>
    <t>ZL803</t>
  </si>
  <si>
    <t>Trokar hrudní redax F24 ostrý konec bal. á 10 ks 11224</t>
  </si>
  <si>
    <t>ZE531</t>
  </si>
  <si>
    <t>Držák zásobníku na odkládání katetrů 201 00-5126</t>
  </si>
  <si>
    <t>ZE302</t>
  </si>
  <si>
    <t>Zásobník na odkládání katetrů 200 0-80-0030</t>
  </si>
  <si>
    <t>ZC054</t>
  </si>
  <si>
    <t>Válec odměrný vysoký sklo 100 ml 713880</t>
  </si>
  <si>
    <t>ZC065</t>
  </si>
  <si>
    <t>Kapilára hep. sodný 140 ul+drátek 125/140</t>
  </si>
  <si>
    <t>ZC081</t>
  </si>
  <si>
    <t>Močoměr bez teploměru 710363</t>
  </si>
  <si>
    <t>ZD881</t>
  </si>
  <si>
    <t>Katetr CVC 3 lumen certofix trio SB730 bal. á 10 ks 4163303E</t>
  </si>
  <si>
    <t>ZA360</t>
  </si>
  <si>
    <t>Jehla sterican 0,5 x 25 mm oranžová 9186158</t>
  </si>
  <si>
    <t>Jehla injekční 0,9 x   40 mm žlutá 4657519</t>
  </si>
  <si>
    <t>Jehla injekční 0,8 x   40 mm zelená 4657527</t>
  </si>
  <si>
    <t>ZA835</t>
  </si>
  <si>
    <t>Jehla injekční 0,6 x   25 mm modrá 4657667</t>
  </si>
  <si>
    <t>Jehla injekční 0,6 x 25 mm modrá 4657667</t>
  </si>
  <si>
    <t>ZB769</t>
  </si>
  <si>
    <t>Jehla vakuová 206/38 mm žlutá 450077</t>
  </si>
  <si>
    <t>ZL070</t>
  </si>
  <si>
    <t>Rukavice operační gammex bez pudru PF EnLite vel. 6,0 353382</t>
  </si>
  <si>
    <t>ZL073</t>
  </si>
  <si>
    <t>Rukavice operační gammex bez pudru PF EnLite vel. 7,5 353385</t>
  </si>
  <si>
    <t>ZB085</t>
  </si>
  <si>
    <t>Krytí surgicel standard 5 x 7,50 cm bal. á 12 ks 1903GB</t>
  </si>
  <si>
    <t>ZI974</t>
  </si>
  <si>
    <t>Pěna střední V.A.C M8275052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</si>
  <si>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</si>
  <si>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</si>
  <si>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</si>
  <si>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</si>
  <si>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</si>
  <si>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</si>
  <si>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KC478</t>
  </si>
  <si>
    <t>zásobník do lineárního katru TCR55-X</t>
  </si>
  <si>
    <t>KC479</t>
  </si>
  <si>
    <t>zásobník do lineárního katru TRT10-X</t>
  </si>
  <si>
    <t>KC483</t>
  </si>
  <si>
    <t>contour-zahnutý-kus CS40G-X</t>
  </si>
  <si>
    <t>KD033</t>
  </si>
  <si>
    <t>zásobník zelený Contour CR40G-X</t>
  </si>
  <si>
    <t>KC465</t>
  </si>
  <si>
    <t>stapler kruhový 21 CDH21-X</t>
  </si>
  <si>
    <t>KC468</t>
  </si>
  <si>
    <t>stapler kruhový 33 CDH33-X</t>
  </si>
  <si>
    <t>KC513</t>
  </si>
  <si>
    <t>zásobník ta premium 90-4,8 015485L</t>
  </si>
  <si>
    <t>KD044</t>
  </si>
  <si>
    <t>kleště koagul WAVE18S-X</t>
  </si>
  <si>
    <t>KH023</t>
  </si>
  <si>
    <t>zásobník modrý  75 mm TCR75</t>
  </si>
  <si>
    <t>ZL862</t>
  </si>
  <si>
    <t xml:space="preserve">Reservoár balonkový sací J-VAC 100ml bal á 10 ks 2160 </t>
  </si>
  <si>
    <t>ZL861</t>
  </si>
  <si>
    <t xml:space="preserve">Drén silikonový BLAKE plochý 7 mm bal á 10 ks 2211 </t>
  </si>
  <si>
    <t>ZK231</t>
  </si>
  <si>
    <t xml:space="preserve">Nástroj na otevřenou operativu caiman 12 x 240 mm bal. á 3 ks PL730SU </t>
  </si>
  <si>
    <t>ZB100</t>
  </si>
  <si>
    <t>Sáček draina S vision sterilní s přístupovým okénkem 75 mm bal. á 10 ks H28566U</t>
  </si>
  <si>
    <t>KC481</t>
  </si>
  <si>
    <t>zásobník do lineárního katru TRT75-X</t>
  </si>
  <si>
    <t>KF216</t>
  </si>
  <si>
    <t xml:space="preserve">skalpel harmonický focus long FCS17-X </t>
  </si>
  <si>
    <t>KC480</t>
  </si>
  <si>
    <t>zásobník do lineárního katru TRT55-X</t>
  </si>
  <si>
    <t>KD046</t>
  </si>
  <si>
    <t>sada na hemeroidy PPH03</t>
  </si>
  <si>
    <t>KH721</t>
  </si>
  <si>
    <t>zásobník pro endostapler Echelon, svorky na velmi silnou tkáň ECR60T</t>
  </si>
  <si>
    <t>KC512</t>
  </si>
  <si>
    <t>zásobník ta premium 55-4,8 015458L</t>
  </si>
  <si>
    <t>ZC018</t>
  </si>
  <si>
    <t>Klip hem-o-lok XL bal. á 14 ks WK544250</t>
  </si>
  <si>
    <t>KD712</t>
  </si>
  <si>
    <t>orvil 25 series EEAORVIL25</t>
  </si>
  <si>
    <t>KD420</t>
  </si>
  <si>
    <t>stapler sgia-60-328 SGIA6038S</t>
  </si>
  <si>
    <t>KC482</t>
  </si>
  <si>
    <t>rotikulátor AX55G-X</t>
  </si>
  <si>
    <t>KD316</t>
  </si>
  <si>
    <t>stapler lineární 90 TLH90-X</t>
  </si>
  <si>
    <t>KH022</t>
  </si>
  <si>
    <t>zásobník modrý 100 mm TCR10</t>
  </si>
  <si>
    <t>ZD604</t>
  </si>
  <si>
    <t>Vrták 1.5 mm 513.090</t>
  </si>
  <si>
    <t>KC466</t>
  </si>
  <si>
    <t>stapler kruhový 25 CDH25-X</t>
  </si>
  <si>
    <t>ZM540</t>
  </si>
  <si>
    <t>Sáček draina S vision sterilní s přístupovým okénkem 100 mm bal. á 10 ks H28567U</t>
  </si>
  <si>
    <t>KD711</t>
  </si>
  <si>
    <t>stapler cirkulární series EEAXL25</t>
  </si>
  <si>
    <t>ZE448</t>
  </si>
  <si>
    <t>Tyč kompozitní 3.0 mm 395.111</t>
  </si>
  <si>
    <t>ZL295</t>
  </si>
  <si>
    <t>Trokar s ostřím a fixačním balonkem 11 x 100 mm CFB33</t>
  </si>
  <si>
    <t>ZA011</t>
  </si>
  <si>
    <t>Šroub kortikální 1.5 mm 200.809</t>
  </si>
  <si>
    <t>ZA012</t>
  </si>
  <si>
    <t>Šroub kortikální 1.5 mm 200.810</t>
  </si>
  <si>
    <t>ZA015</t>
  </si>
  <si>
    <t>Šroub kortikální 1.5 mm 200.808</t>
  </si>
  <si>
    <t>ZA016</t>
  </si>
  <si>
    <t>Šroub kortikální 1.5 mm 200.812</t>
  </si>
  <si>
    <t>ZA026</t>
  </si>
  <si>
    <t>Dlaha adaptační 1.5 mm 12 otv. 246.191</t>
  </si>
  <si>
    <t>Dlaha adaptační 1.5 mm 246.191</t>
  </si>
  <si>
    <t>ZC207</t>
  </si>
  <si>
    <t>Šroub kortikální 1.5 mm 200.813</t>
  </si>
  <si>
    <t>ZC208</t>
  </si>
  <si>
    <t>Šroub kortikální 1.5 mm 200.811</t>
  </si>
  <si>
    <t>ZC270</t>
  </si>
  <si>
    <t>Šroub kortikální 1.5 mm 200.814</t>
  </si>
  <si>
    <t>ZG307</t>
  </si>
  <si>
    <t>Drát K-Wire 1.60 mm á 10 ks 292.160.10</t>
  </si>
  <si>
    <t>ZA017</t>
  </si>
  <si>
    <t>Šroub kortikální 1.5 mm 200.816</t>
  </si>
  <si>
    <t>ZA021</t>
  </si>
  <si>
    <t>Šroub kortikální 2.0 mm 201.822</t>
  </si>
  <si>
    <t>ZC271</t>
  </si>
  <si>
    <t>Šroub kortikální 1.5 mm 200.807</t>
  </si>
  <si>
    <t>ZA020</t>
  </si>
  <si>
    <t>Šroub kortikální 2.0 mm 201.818</t>
  </si>
  <si>
    <t>ZA019</t>
  </si>
  <si>
    <t>Šroub kortikální 2.0 mm 201.812</t>
  </si>
  <si>
    <t>ZC145</t>
  </si>
  <si>
    <t>Šroub kortikální 2.0 mm 201.814</t>
  </si>
  <si>
    <t>ZE725</t>
  </si>
  <si>
    <t>Dlaha LC-DCP 2.0 mm 4 otvory 243.584</t>
  </si>
  <si>
    <t>ZH028</t>
  </si>
  <si>
    <t>Dlaha profilu třetiny válce 3,5 s límcem 241.340</t>
  </si>
  <si>
    <t>ZC144</t>
  </si>
  <si>
    <t>Šroub kortikální 2.0 mm 201.810</t>
  </si>
  <si>
    <t>ZE469</t>
  </si>
  <si>
    <t>Dlaha kondylární mini 2.0 mm 243.610</t>
  </si>
  <si>
    <t>ZC202</t>
  </si>
  <si>
    <t>Šroub kortikální 2.0 mm 201.813</t>
  </si>
  <si>
    <t>ZB880</t>
  </si>
  <si>
    <t>Dlaha mřížková 1.5 246.483</t>
  </si>
  <si>
    <t>ZA014</t>
  </si>
  <si>
    <t>Šroub kortikální 1.5 mm 200.806</t>
  </si>
  <si>
    <t>ZF529</t>
  </si>
  <si>
    <t>Drát K-Wire 1.80 mm á 10 ks 292.170.10</t>
  </si>
  <si>
    <t>ZG063</t>
  </si>
  <si>
    <t>Drát K-Wire 1.25 mm á 10 ks 292.120.10</t>
  </si>
  <si>
    <t>ZA023</t>
  </si>
  <si>
    <t>Dlaha adaptační 2.0 mm 12 otv. 243.091</t>
  </si>
  <si>
    <t>ZA039</t>
  </si>
  <si>
    <t>Šroub 2.0 mm 201.808</t>
  </si>
  <si>
    <t>ZD321</t>
  </si>
  <si>
    <t>Dlaha mřížková 1.5 246.482</t>
  </si>
  <si>
    <t>ZD431</t>
  </si>
  <si>
    <t>Dlaha hrudní jansen 220 mm 397129990542</t>
  </si>
  <si>
    <t>ZF626</t>
  </si>
  <si>
    <t>Drát K-Wire 1.60 mm á 10 ks 292.708.10</t>
  </si>
  <si>
    <t>ZI354</t>
  </si>
  <si>
    <t>Dlaha mini kondylární 1.5 246.610</t>
  </si>
  <si>
    <t>ZF840</t>
  </si>
  <si>
    <t>Šroub kortikální 1.5 mm 200.822</t>
  </si>
  <si>
    <t>ZE023</t>
  </si>
  <si>
    <t>Katetr epicystycký 22Fr Pezzer bal. á 5 ks AE3A22</t>
  </si>
  <si>
    <t>KB711</t>
  </si>
  <si>
    <t>cévka 7F AC5207</t>
  </si>
  <si>
    <t>KB768</t>
  </si>
  <si>
    <t>endo D-J 4,7-10 D00EN320510</t>
  </si>
  <si>
    <t>KB699</t>
  </si>
  <si>
    <t>EPI set 15ch AJ7115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</si>
  <si>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</si>
  <si>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</si>
  <si>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</si>
  <si>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</si>
  <si>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</si>
  <si>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</si>
  <si>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</si>
  <si>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</si>
  <si>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KC524</t>
  </si>
  <si>
    <t>Nástroj na endoskopické šití a uzlení Endo stitch 10 mm 173016</t>
  </si>
  <si>
    <t>KC539</t>
  </si>
  <si>
    <t>surgipro mesh   3 x 5 SPM35W</t>
  </si>
  <si>
    <t>KD034</t>
  </si>
  <si>
    <t>basx kit cholecystekt á 5 ks RLA004A</t>
  </si>
  <si>
    <t>KD058</t>
  </si>
  <si>
    <t>endo mf GIA 30-2,5 030805L</t>
  </si>
  <si>
    <t>KD069</t>
  </si>
  <si>
    <t>surgitie loop ED21L</t>
  </si>
  <si>
    <t>KE304</t>
  </si>
  <si>
    <t>nůžky harmonické otevřené ACE23E-X</t>
  </si>
  <si>
    <t>KE305</t>
  </si>
  <si>
    <t>nůžky harmonické laparoskopické ACE36E-X</t>
  </si>
  <si>
    <t>KG140</t>
  </si>
  <si>
    <t>katr lineární TLC75</t>
  </si>
  <si>
    <t>ZD790</t>
  </si>
  <si>
    <t>Stapler cirkulární dispsable heamorhoidal WM-CSH-34</t>
  </si>
  <si>
    <t>KC484</t>
  </si>
  <si>
    <t>klip titanový malý LT100-X</t>
  </si>
  <si>
    <t>KC523</t>
  </si>
  <si>
    <t>surgineedle 120 172015</t>
  </si>
  <si>
    <t>KC538</t>
  </si>
  <si>
    <t>thoracoport   5,5 179305</t>
  </si>
  <si>
    <t>KD312</t>
  </si>
  <si>
    <t>katr lineární TLC55-X</t>
  </si>
  <si>
    <t>KD314</t>
  </si>
  <si>
    <t>Jehla ultra veressova UV120-X</t>
  </si>
  <si>
    <t>KD633</t>
  </si>
  <si>
    <t>trokar xcel 11 x 100 mm D11LT-X</t>
  </si>
  <si>
    <t>KD743</t>
  </si>
  <si>
    <t>trokar xcel dil D12LT</t>
  </si>
  <si>
    <t>KD749</t>
  </si>
  <si>
    <t>nůžky fokus FCS9</t>
  </si>
  <si>
    <t>KE993</t>
  </si>
  <si>
    <t>stapler echelon flex EC60A</t>
  </si>
  <si>
    <t>KB842</t>
  </si>
  <si>
    <t>trokarový rukávec 12 CB12LT-X</t>
  </si>
  <si>
    <t>KI073</t>
  </si>
  <si>
    <t xml:space="preserve">stapler - endo GIA universal 12mm EGIAUSTND </t>
  </si>
  <si>
    <t>KD042</t>
  </si>
  <si>
    <t>zásobník do Echelonu ECR60G-X</t>
  </si>
  <si>
    <t>KH993</t>
  </si>
  <si>
    <t>stapler lineární 60 mm GIA6048S</t>
  </si>
  <si>
    <t>KG098</t>
  </si>
  <si>
    <t>stapler cirkulární EEA 33 EEA33</t>
  </si>
  <si>
    <t>KI217</t>
  </si>
  <si>
    <t>aplikátor klipů pro střední klipy délka 27,5cm - LX210</t>
  </si>
  <si>
    <t>KD041</t>
  </si>
  <si>
    <t>zásobník do Echelonu ECR60D-X</t>
  </si>
  <si>
    <t>KC507</t>
  </si>
  <si>
    <t>háček laparoskop k HS HDH05-X</t>
  </si>
  <si>
    <t>KI216</t>
  </si>
  <si>
    <t>držák kloboučku laparoskopického cirkulačního stapleru - 10AG</t>
  </si>
  <si>
    <t>ZD791</t>
  </si>
  <si>
    <t>Klipovač Hem-o-lok pro uzamykatelné klipy XL  33 cm WK544990T</t>
  </si>
  <si>
    <t>KD717</t>
  </si>
  <si>
    <t>trokar xcel dilating tip D5LT-X</t>
  </si>
  <si>
    <t>KI351</t>
  </si>
  <si>
    <t>kleště bipolární ENSEAL G2 s flexí 35mm NSLG2C35A-X</t>
  </si>
  <si>
    <t>KC536</t>
  </si>
  <si>
    <t>endo retract II 10 176647</t>
  </si>
  <si>
    <t>KF912</t>
  </si>
  <si>
    <t>stapler GIA100 - 4,8 SGL GIA10048S</t>
  </si>
  <si>
    <t>KC542</t>
  </si>
  <si>
    <t>surgitie loop EL21L</t>
  </si>
  <si>
    <t>KD311</t>
  </si>
  <si>
    <t>sáček laparoskopický endo cath gold 10 173050G</t>
  </si>
  <si>
    <t>KD952</t>
  </si>
  <si>
    <t>stapler kruhový EEA 28 mm SGL EEA28</t>
  </si>
  <si>
    <t>KF677</t>
  </si>
  <si>
    <t>nástroj ligasure TM IMPACT, 14 mm, d. 18 cm LF4200</t>
  </si>
  <si>
    <t>KC527</t>
  </si>
  <si>
    <t>endo babcock 10 mm x 6 174001</t>
  </si>
  <si>
    <t>KD421</t>
  </si>
  <si>
    <t xml:space="preserve">zásobník echelon 45 ECR45D-X </t>
  </si>
  <si>
    <t>KC485</t>
  </si>
  <si>
    <t>klip titanový střední LT200-X</t>
  </si>
  <si>
    <t>KC525</t>
  </si>
  <si>
    <t>endo stitch 2-0 173021</t>
  </si>
  <si>
    <t>KC541</t>
  </si>
  <si>
    <t>surgipro mesh 14 x 9 SPM149W</t>
  </si>
  <si>
    <t>KD951</t>
  </si>
  <si>
    <t>stapler kruhový EEA 25 mm SGL EEA25</t>
  </si>
  <si>
    <t>KE465</t>
  </si>
  <si>
    <t>endoclip III 5 mm 176630</t>
  </si>
  <si>
    <t>KA781</t>
  </si>
  <si>
    <t>stapler cirkulární EEA 31 SGL EEA31</t>
  </si>
  <si>
    <t>KC540</t>
  </si>
  <si>
    <t>surgipro mesh   6 x 6 SPM66W</t>
  </si>
  <si>
    <t>KC537</t>
  </si>
  <si>
    <t>thoracoport 10,5 179301</t>
  </si>
  <si>
    <t>KC516</t>
  </si>
  <si>
    <t>endo GIA universal 12 030449</t>
  </si>
  <si>
    <t>KC526</t>
  </si>
  <si>
    <t>endo stitch 0 173026</t>
  </si>
  <si>
    <t>KH722</t>
  </si>
  <si>
    <t>NSLG2C25-X -  ENSEAL G2 délka 25cm</t>
  </si>
  <si>
    <t>KE018</t>
  </si>
  <si>
    <t>zásobník modrý standard ECR45B</t>
  </si>
  <si>
    <t>KH171</t>
  </si>
  <si>
    <t>klipy titanové 18zásobníků LT400</t>
  </si>
  <si>
    <t>KE019</t>
  </si>
  <si>
    <t>zásobník zelený s. tkáň ECR45G</t>
  </si>
  <si>
    <t>KI239</t>
  </si>
  <si>
    <t xml:space="preserve">nástroj Ligasure Precise Plus LF1212 17cm  </t>
  </si>
  <si>
    <t>KI442</t>
  </si>
  <si>
    <t>kleště bipolární ENSEAL G2 s flexí 35mm, rovná branže NSLG2S35A-X</t>
  </si>
  <si>
    <t>KI443</t>
  </si>
  <si>
    <t>nástroj ligasure TM IMPACT, 14mm, d. 18cm LF4318</t>
  </si>
  <si>
    <t>KH750</t>
  </si>
  <si>
    <t>endostapler s cévním nábojem Multifire endo Gia30V 030811</t>
  </si>
  <si>
    <t>KE017</t>
  </si>
  <si>
    <t>zásobník bílý vaskulární  ECR45W</t>
  </si>
  <si>
    <t>KC534</t>
  </si>
  <si>
    <t>endo shears 5 176643</t>
  </si>
  <si>
    <t>KH890</t>
  </si>
  <si>
    <t xml:space="preserve">nůžky laparo k harmon. skalpelu Harmonice ACE+,ATT 36mm HAR36-X </t>
  </si>
  <si>
    <t>KH617</t>
  </si>
  <si>
    <t>nábojnice EGIA 45 Artic med thick sulu EGIA45AMT</t>
  </si>
  <si>
    <t>KF304</t>
  </si>
  <si>
    <t>stapler echelon flex 45 mm, délka 34 cm EC45A-X</t>
  </si>
  <si>
    <t>KI074</t>
  </si>
  <si>
    <t>nábojnice do endo GIA universal 12mm EGIARADNT</t>
  </si>
  <si>
    <t>KC533</t>
  </si>
  <si>
    <t>endoclip L 10 176625</t>
  </si>
  <si>
    <t>KD742</t>
  </si>
  <si>
    <t>trokar xcel nruk 11 mm CB11LT</t>
  </si>
  <si>
    <t>KC531</t>
  </si>
  <si>
    <t>endoclip M/L 10 176615</t>
  </si>
  <si>
    <t>KI641</t>
  </si>
  <si>
    <t xml:space="preserve">zásobník do stapleru lineárního GIA10048L na silnou tkáňm - nábojnice do stapleru GIA10048S, zelená </t>
  </si>
  <si>
    <t>KI724</t>
  </si>
  <si>
    <t>nůžky koagulační FOCUS 9 cm HAR 9F</t>
  </si>
  <si>
    <t>KC509</t>
  </si>
  <si>
    <t>síťka prolen 30 x 30 cm PML1</t>
  </si>
  <si>
    <t>KC528</t>
  </si>
  <si>
    <t>protack 5 174006</t>
  </si>
  <si>
    <t>KH021</t>
  </si>
  <si>
    <t>katr lineární 100 mm TLC10</t>
  </si>
  <si>
    <t>KH232</t>
  </si>
  <si>
    <t>nábojnice do EGIA60AMT</t>
  </si>
  <si>
    <t>KH994</t>
  </si>
  <si>
    <t>nábojnice do lineárního stapleru 60mm GIA6048L</t>
  </si>
  <si>
    <t>KC529</t>
  </si>
  <si>
    <t>Stapler endo clinch II 5 174317</t>
  </si>
  <si>
    <t>KD059</t>
  </si>
  <si>
    <t>endo mf GIA 30-3,5 030807L</t>
  </si>
  <si>
    <t>KH002</t>
  </si>
  <si>
    <t>stapler lineární 45 mm TA4548S</t>
  </si>
  <si>
    <t>KI722</t>
  </si>
  <si>
    <t>nůžky laparoskopické jednorázové k harmonickému skalpelu 36 cm,ADV technologie HAR H36</t>
  </si>
  <si>
    <t>ZF699</t>
  </si>
  <si>
    <t xml:space="preserve">Šití premicron 3/0, 2,5 m bal. á 12 ks G0120060 </t>
  </si>
  <si>
    <t>ZI467</t>
  </si>
  <si>
    <t>Šití monoplus fialový 1 (4) bal. á 24 ks B0024091</t>
  </si>
  <si>
    <t>ZF161</t>
  </si>
  <si>
    <t>Síťka Permacol 6 x 3 x 1.50 x 1 5063-150</t>
  </si>
  <si>
    <t>KE389</t>
  </si>
  <si>
    <t>síťka ultrap.hern.sys.l. UHSL1</t>
  </si>
  <si>
    <t>KE390</t>
  </si>
  <si>
    <t>síťka ultrpeo hern.sys.m UHSM1</t>
  </si>
  <si>
    <t>endo cath gold 10 173050G</t>
  </si>
  <si>
    <t>ZA816</t>
  </si>
  <si>
    <t>Zkumavka PS 15 ml sterilní 400915</t>
  </si>
  <si>
    <t>ZL717</t>
  </si>
  <si>
    <t>Kanyla introcan safety 3 modrá 22G bal. á 50 ks 4251128-01</t>
  </si>
  <si>
    <t>ZK812</t>
  </si>
  <si>
    <t>Kleště bioptické á 20 ks FB-210K E0482100</t>
  </si>
  <si>
    <t>ZL866</t>
  </si>
  <si>
    <t>Kleště bioptické kolonoskopické jednorázové bal. á 20 ks FB-220K</t>
  </si>
  <si>
    <t>ZL865</t>
  </si>
  <si>
    <t>Kleště bioptické kolonoskopické jednorázové bal. á 20 ks FB-220U</t>
  </si>
  <si>
    <t>ZM315</t>
  </si>
  <si>
    <t>Vak jednorázový k odsávačce flovac 1l hadice 1,8 m 000-036-030</t>
  </si>
  <si>
    <t>ZC678</t>
  </si>
  <si>
    <t>Anoskop, šikmé zakončení A.4023.1</t>
  </si>
  <si>
    <t>ZM182</t>
  </si>
  <si>
    <t>Sonda endorektální manometrická T-DOCARM 9102-4</t>
  </si>
  <si>
    <t>ZE009</t>
  </si>
  <si>
    <t>Kádinka 600 ml nízká sklo 632417010600</t>
  </si>
  <si>
    <t>ZC043</t>
  </si>
  <si>
    <t>Kádinka 400 ml vysoká s výlevkou sklo 632417012400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</si>
  <si>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</si>
  <si>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</si>
  <si>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</si>
  <si>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</si>
  <si>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</si>
  <si>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</si>
  <si>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</si>
  <si>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</si>
  <si>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50115070</t>
  </si>
  <si>
    <t>513 SZM katetry, stenty, porty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</si>
  <si>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</si>
  <si>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</si>
  <si>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</si>
  <si>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</si>
  <si>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</si>
  <si>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</si>
  <si>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</si>
  <si>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</si>
  <si>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50115064</t>
  </si>
  <si>
    <t>529 SZM šicí materiál (112 02 106)</t>
  </si>
  <si>
    <t>50115040</t>
  </si>
  <si>
    <t>505 SZM laboratorní sklo a materiál (112 02 140)</t>
  </si>
  <si>
    <t>50115004</t>
  </si>
  <si>
    <t>506 SZM umělé tělní náhrady kovové (112 02 030)</t>
  </si>
  <si>
    <t>50115080</t>
  </si>
  <si>
    <t>523 SZM staplery, endosk., optika, extraktory (112 02 102)</t>
  </si>
  <si>
    <t>50115011</t>
  </si>
  <si>
    <t>515 SZM umělé tělní náhrady ostatní (112 02 030)</t>
  </si>
  <si>
    <t>I. CHIR pracoviště DK COS</t>
  </si>
  <si>
    <t>Spotřeba zdravotnického materiálu - orientační přehled</t>
  </si>
  <si>
    <t>ON Data</t>
  </si>
  <si>
    <t>501 - Pracoviště chirurgie</t>
  </si>
  <si>
    <t>502 - Pracoviště dětské chirurgie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</si>
  <si>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</si>
  <si>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</si>
  <si>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</si>
  <si>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</si>
  <si>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</si>
  <si>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Čurlejová Eva</t>
  </si>
  <si>
    <t>Heller Lubomir</t>
  </si>
  <si>
    <t>Hrabalová Monika</t>
  </si>
  <si>
    <t>Hradil David</t>
  </si>
  <si>
    <t>HtoutouSedláková Miroslava</t>
  </si>
  <si>
    <t>Klein Jiří</t>
  </si>
  <si>
    <t>Klváček Aleš</t>
  </si>
  <si>
    <t>Kuba Adam</t>
  </si>
  <si>
    <t>Marcinková Jana</t>
  </si>
  <si>
    <t>Neoral Čestmír</t>
  </si>
  <si>
    <t>Palčák Ján</t>
  </si>
  <si>
    <t>Procházková Katarína</t>
  </si>
  <si>
    <t>Rýznar Jan</t>
  </si>
  <si>
    <t>Smital Jan</t>
  </si>
  <si>
    <t>Smolková Petra</t>
  </si>
  <si>
    <t>Šarapatka Jan</t>
  </si>
  <si>
    <t>Šternberský Jan</t>
  </si>
  <si>
    <t>Študent Vladimír</t>
  </si>
  <si>
    <t>Vymazalová Radomíra</t>
  </si>
  <si>
    <t>Waloszková Michaela</t>
  </si>
  <si>
    <t>Zdravotní výkony vykázané na pracovišti v rámci ambulantní péče dle lékařů *</t>
  </si>
  <si>
    <t>501</t>
  </si>
  <si>
    <t>1</t>
  </si>
  <si>
    <t>0000502</t>
  </si>
  <si>
    <t>MESOCAIN 1%</t>
  </si>
  <si>
    <t>0006200</t>
  </si>
  <si>
    <t>TRAMAL INJEKČNÍ ROZTOK 50 MG/1 ML</t>
  </si>
  <si>
    <t>0000499</t>
  </si>
  <si>
    <t>MAGNESIUM SULFURICUM BIOTIKA 20%</t>
  </si>
  <si>
    <t>0030187</t>
  </si>
  <si>
    <t>MIDAZOLAM TORREX 5 MG/ML</t>
  </si>
  <si>
    <t>0090719</t>
  </si>
  <si>
    <t>TRAMAL INJEKČNÍ ROZTOK 100 MG/2 ML</t>
  </si>
  <si>
    <t>0098169</t>
  </si>
  <si>
    <t>0000498</t>
  </si>
  <si>
    <t>MAGNESIUM SULFURICUM BIOTIKA 10%</t>
  </si>
  <si>
    <t>0002439</t>
  </si>
  <si>
    <t>MARCAINE 0,5%</t>
  </si>
  <si>
    <t>0003433</t>
  </si>
  <si>
    <t>0083947</t>
  </si>
  <si>
    <t>INFUSIO NATRII CHLORATI ISOTONICA MEDIEKOS F 1/1</t>
  </si>
  <si>
    <t>0192143</t>
  </si>
  <si>
    <t>0146683</t>
  </si>
  <si>
    <t>0201135</t>
  </si>
  <si>
    <t>0146680</t>
  </si>
  <si>
    <t>0146681</t>
  </si>
  <si>
    <t>10% GLUCOSE IN WATER FOR INJECTION FRESENIUS</t>
  </si>
  <si>
    <t>3</t>
  </si>
  <si>
    <t>0099942</t>
  </si>
  <si>
    <t>ANOSKOP JEDNORÁZOVÝ OPERAČNÍ              A.4023.1</t>
  </si>
  <si>
    <t>0052160</t>
  </si>
  <si>
    <t>EXTRAKTOR - KOŠÍČEK - 4 DRÁT - OPAK.POUŽ. 026755</t>
  </si>
  <si>
    <t>0094600</t>
  </si>
  <si>
    <t>KLIČKA POLYPEKTOMICKÁ</t>
  </si>
  <si>
    <t>0059756</t>
  </si>
  <si>
    <t>KATÉTR PH METRICKÝ 2 KANÁLOVÝ - OPAK.POUŽ.</t>
  </si>
  <si>
    <t>0099943</t>
  </si>
  <si>
    <t>ANOSKOP JEDNORÁZOVÝ OPERAČNÍ              A.4024.1</t>
  </si>
  <si>
    <t>0099944</t>
  </si>
  <si>
    <t>ANOSKOP JEDNORÁZOVÝ DIAGNOSTICKÝ, DĚTSKÝ    A.4018</t>
  </si>
  <si>
    <t>V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</si>
  <si>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</si>
  <si>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</si>
  <si>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</si>
  <si>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</si>
  <si>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</si>
  <si>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</si>
  <si>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</si>
  <si>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</si>
  <si>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</si>
  <si>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</si>
  <si>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</si>
  <si>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</si>
  <si>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</si>
  <si>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</si>
  <si>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15910</t>
  </si>
  <si>
    <t>ENDOSKOPICKÁ EXTRAKCE CIZÍHO TĚLESA Z JÍCNU A ŽALU</t>
  </si>
  <si>
    <t>15950</t>
  </si>
  <si>
    <t>POLYPEKTOMIE  ENDOSKOPICKÁ</t>
  </si>
  <si>
    <t>51022</t>
  </si>
  <si>
    <t>CÍLENÉ VYŠETŘENÍ CHIRURGEM</t>
  </si>
  <si>
    <t>51023</t>
  </si>
  <si>
    <t>KONTROLNÍ VYŠETŘENÍ CHIRURGEM</t>
  </si>
  <si>
    <t>61129</t>
  </si>
  <si>
    <t>EXCIZE KOŽNÍ LÉZE, SUTURA OD 2 DO 10 CM</t>
  </si>
  <si>
    <t>09547</t>
  </si>
  <si>
    <t>REGULAČNÍ POPLATEK -- POJIŠTĚNEC OD ÚHRADY POPLATK</t>
  </si>
  <si>
    <t>09543</t>
  </si>
  <si>
    <t>REGULAČNÍ POPLATEK ZA NÁVŠTĚVU -- POPLATEK UHRAZEN</t>
  </si>
  <si>
    <t>09233</t>
  </si>
  <si>
    <t>INJEKČNÍ OKRSKOVÁ ANESTÉZIE</t>
  </si>
  <si>
    <t>09523</t>
  </si>
  <si>
    <t>EDUKAČNÍ POHOVOR LÉKAŘE S NEMOCNÝM ČI RODINOU</t>
  </si>
  <si>
    <t>09219</t>
  </si>
  <si>
    <t xml:space="preserve">INTRAVENÓZNÍ INJEKCE U DOSPĚLÉHO ČI DÍTĚTE NAD 10 </t>
  </si>
  <si>
    <t>51881</t>
  </si>
  <si>
    <t>MULTIDISCIPLINÁRNÍ INDIKAČNÍ SEMINÁŘ K URČENÍ OPTI</t>
  </si>
  <si>
    <t>61123</t>
  </si>
  <si>
    <t>EXCIZE KOŽNÍ LÉZE OD 2 DO 10 CM^2, BEZ UZAVŘENÍ VZ</t>
  </si>
  <si>
    <t>66839</t>
  </si>
  <si>
    <t>EXSTIRPACE NÁDORU MĚKKÝCH TKÁNÍ - POVRCHOVĚ ULOŽEN</t>
  </si>
  <si>
    <t>09119</t>
  </si>
  <si>
    <t xml:space="preserve">ODBĚR KRVE ZE ŽÍLY U DOSPĚLÉHO NEBO DÍTĚTE NAD 10 </t>
  </si>
  <si>
    <t>09545</t>
  </si>
  <si>
    <t>REGULAČNÍ POPLATEK ZA POHOTOVOSTNÍ SLUŽBU -- POPLA</t>
  </si>
  <si>
    <t>09223</t>
  </si>
  <si>
    <t>INTRAVENÓZNÍ INFÚZE U DOSPĚLÉHO NEBO DÍTĚTE NAD 10</t>
  </si>
  <si>
    <t>51111</t>
  </si>
  <si>
    <t>OPERACE CYSTY NEBO HEMANGIOMU NEBO LIPOMU NEBO PIL</t>
  </si>
  <si>
    <t>09115</t>
  </si>
  <si>
    <t>ODBĚR BIOLOGICKÉHO MATERIÁLU JINÉHO NEŽ KREV NA KV</t>
  </si>
  <si>
    <t>51811</t>
  </si>
  <si>
    <t>ABSCES NEBO HEMATOM SUBKUTANNÍ, PILONIDÁLNÍ, INTRA</t>
  </si>
  <si>
    <t>51817</t>
  </si>
  <si>
    <t>OŠETŘENÍ NEHTU NA RUCE, NOZE (FENESTRACE, PARCIÁLN</t>
  </si>
  <si>
    <t>09532</t>
  </si>
  <si>
    <t>PROHLÍDKA OSOBY DISPENZARIZOVANÉ</t>
  </si>
  <si>
    <t>09550</t>
  </si>
  <si>
    <t>SIGNÁLNÍ VÝKON - INFORMACE O VYDÁNÍ ROZHODNUTÍ O D</t>
  </si>
  <si>
    <t>51818</t>
  </si>
  <si>
    <t>OŠETŘENÍ A PŘEVAZ RÁNY, KOŽNÍCH A PODKOŽNÍCH AFEKC</t>
  </si>
  <si>
    <t>51877</t>
  </si>
  <si>
    <t>PŘILOŽENÍ LÉČEBNÉ POMŮCKY - ORTÉZY</t>
  </si>
  <si>
    <t>15404</t>
  </si>
  <si>
    <t>TOTÁLNÍ KOLOSKOPIE</t>
  </si>
  <si>
    <t>15402</t>
  </si>
  <si>
    <t>REKTOSKOPIE</t>
  </si>
  <si>
    <t>99999</t>
  </si>
  <si>
    <t>Nespecifikovany vykon</t>
  </si>
  <si>
    <t>09239</t>
  </si>
  <si>
    <t>SUTURA RÁNY A PODKOŽÍ DO 5 CM</t>
  </si>
  <si>
    <t>51021</t>
  </si>
  <si>
    <t>KOMPLEXNÍ VYŠETŘENÍ CHIRURGEM</t>
  </si>
  <si>
    <t>09235</t>
  </si>
  <si>
    <t>ODSTRANĚNÍ MALÝCH LÉZÍ KŮŽE</t>
  </si>
  <si>
    <t>66867</t>
  </si>
  <si>
    <t>EXCIZE A EXSTIRPACE SVALOVÉ - JEDNODUCHÉ</t>
  </si>
  <si>
    <t>62310</t>
  </si>
  <si>
    <t>NEKREKTOMIE DO 1% POVRCHU TĚLA</t>
  </si>
  <si>
    <t>15408</t>
  </si>
  <si>
    <t>ANOSKOPIE</t>
  </si>
  <si>
    <t>78210</t>
  </si>
  <si>
    <t>ANALGOSEDACE INTRAVENÓZNÍ</t>
  </si>
  <si>
    <t>51417</t>
  </si>
  <si>
    <t>MALÝ CHIRURGICKÝ VÝKON V OBLASTI ANU NEBO REKTA VČ</t>
  </si>
  <si>
    <t>51233</t>
  </si>
  <si>
    <t>EXCIZE TUMORU MAMMY NEBO ODBĚR TKÁNĚ PRO BIOPSII</t>
  </si>
  <si>
    <t>52022</t>
  </si>
  <si>
    <t>CÍLENÉ VYŠETŘENÍ DĚTSKÝM CHIRURGEM</t>
  </si>
  <si>
    <t>52023</t>
  </si>
  <si>
    <t>KONTROLNÍ VYŠETŘENÍ DĚTSKÝM CHIRURGEM</t>
  </si>
  <si>
    <t>PUNKCE UZLINY TENKOU JEHLOU A ASPIRACE</t>
  </si>
  <si>
    <t>51821</t>
  </si>
  <si>
    <t>CHIRURGICKÉ ODSTRANĚNÍ CIZÍHO TĚLESA</t>
  </si>
  <si>
    <t>89511</t>
  </si>
  <si>
    <t>UZ INTRAKAVITÁLNÍ VYŠETŘENÍ</t>
  </si>
  <si>
    <t>09551</t>
  </si>
  <si>
    <t>SIGNÁLNÍ VÝKON - INFORMACE O VYDÁNÍ ROZHODNUTÍ O U</t>
  </si>
  <si>
    <t>09253</t>
  </si>
  <si>
    <t>UVOLNĚNÍ PREPUCIA, VČETNĚ NEOPERAČNÍ REPOZICE PARA</t>
  </si>
  <si>
    <t>66421</t>
  </si>
  <si>
    <t>BIOPSIE, INCIZE A DRENÁŽ NA RUCE ČI ZÁPĚSTÍ</t>
  </si>
  <si>
    <t>51825</t>
  </si>
  <si>
    <t>SEKUNDÁRNÍ SUTURA RÁNY</t>
  </si>
  <si>
    <t>15110</t>
  </si>
  <si>
    <t>ŽALUDEČNÍ LAVÁŽ DIAGNOSTICKÁ</t>
  </si>
  <si>
    <t>15475</t>
  </si>
  <si>
    <t>ENDOSKOPICKÁ MUKÓZNÍ RESEKCE (EMR) A ODSTRANĚNÍ PŘ</t>
  </si>
  <si>
    <t>ENDOSKOPICKÁ DILATACE STENÓZ TRÁVICÍ TRUBICE</t>
  </si>
  <si>
    <t>15920</t>
  </si>
  <si>
    <t>ENDOSKOPICKÉ STAVĚNÍ KRVÁCENÍ</t>
  </si>
  <si>
    <t>15960</t>
  </si>
  <si>
    <t>ENDOSKOPICKÁ GASTROSTOMIE - PŘIČTI K CENĚ ZÁKLADNÍ</t>
  </si>
  <si>
    <t>15980</t>
  </si>
  <si>
    <t>ENDOSKOPICKÁ LIGACE HEMOROIDŮ - PŘIČTI K  ZÁKLADNÍ</t>
  </si>
  <si>
    <t>09215</t>
  </si>
  <si>
    <t>INJEKCE I. M., S. C., I. D.</t>
  </si>
  <si>
    <t>51423</t>
  </si>
  <si>
    <t>DIVULZE ANU EV. S VYNĚTÍM CIZÍHO TĚLESA A MANUÁLNÍ</t>
  </si>
  <si>
    <t>09247</t>
  </si>
  <si>
    <t>ŽALUDEČNÍ LAVÁŽ LÉČEBNÁ</t>
  </si>
  <si>
    <t>09509</t>
  </si>
  <si>
    <t>OŠETŘENÍ HANDICAPOVANÉHO PACIENTA</t>
  </si>
  <si>
    <t>51013</t>
  </si>
  <si>
    <t>09125</t>
  </si>
  <si>
    <t>PULZNÍ OXYMETRIE</t>
  </si>
  <si>
    <t>51851</t>
  </si>
  <si>
    <t>FIXAČNÍ SÁDROVÁ DLAHA - RUKA, PŘEDLOKTÍ</t>
  </si>
  <si>
    <t>15403</t>
  </si>
  <si>
    <t>KOLOSKOPIE NEÚPLNÁ  (NEBO SIGMOIDEOSKOPIE)</t>
  </si>
  <si>
    <t>66811</t>
  </si>
  <si>
    <t>INJEKCE DO BURZY, GANGLIA, POCHVY ŠLACHOVÉ</t>
  </si>
  <si>
    <t>76211</t>
  </si>
  <si>
    <t>KATETRIZACE MOČOVÉHO MĚCHÝŘE PERMANENTNÍ CÉVKOU</t>
  </si>
  <si>
    <t>09527</t>
  </si>
  <si>
    <t>PROHLÍDKA ZEMŘELÉHO - MIMO LŮŽKOVÉ ODDĚLENÍ</t>
  </si>
  <si>
    <t>51413</t>
  </si>
  <si>
    <t>ANOREKTÁLNÍ MANOMETRIE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</si>
  <si>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</si>
  <si>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</si>
  <si>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</si>
  <si>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</si>
  <si>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</si>
  <si>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</si>
  <si>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</si>
  <si>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</si>
  <si>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</si>
  <si>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</si>
  <si>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</si>
  <si>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</si>
  <si>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</si>
  <si>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</si>
  <si>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</si>
  <si>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</si>
  <si>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</si>
  <si>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</si>
  <si>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</si>
  <si>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</si>
  <si>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</si>
  <si>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</si>
  <si>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</si>
  <si>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</si>
  <si>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</si>
  <si>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</si>
  <si>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</si>
  <si>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</si>
  <si>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</si>
  <si>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</si>
  <si>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</si>
  <si>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</si>
  <si>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</si>
  <si>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</si>
  <si>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</si>
  <si>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3F1</t>
  </si>
  <si>
    <t>15160</t>
  </si>
  <si>
    <t>PH METRIE JÍCNU</t>
  </si>
  <si>
    <t>0051598</t>
  </si>
  <si>
    <t>SADA GASTROSTOMICKÁ - VÝMĚNNÁ SONDA PEG</t>
  </si>
  <si>
    <t>0051607</t>
  </si>
  <si>
    <t>SADA GASTROSTOMICKÁ - PEG</t>
  </si>
  <si>
    <t>09121</t>
  </si>
  <si>
    <t>PUNKCE PARENCHYMATICKÉHO ORGÁNU NEBO DUTINY</t>
  </si>
  <si>
    <t>15972</t>
  </si>
  <si>
    <t>ENDOSKOPICKÁ SKLEROTIZACE JÍCNOVÝCH VARIXŮ</t>
  </si>
  <si>
    <t>5F1</t>
  </si>
  <si>
    <t>0003952</t>
  </si>
  <si>
    <t>AMIKIN 500 MG</t>
  </si>
  <si>
    <t>0004234</t>
  </si>
  <si>
    <t>0006480</t>
  </si>
  <si>
    <t>OCPLEX</t>
  </si>
  <si>
    <t>0008807</t>
  </si>
  <si>
    <t>0008808</t>
  </si>
  <si>
    <t>0011692</t>
  </si>
  <si>
    <t>0011706</t>
  </si>
  <si>
    <t>0011785</t>
  </si>
  <si>
    <t>AMIKIN 1 G</t>
  </si>
  <si>
    <t>0014583</t>
  </si>
  <si>
    <t>0015273</t>
  </si>
  <si>
    <t>SULPERAZON 2 G IM/IV</t>
  </si>
  <si>
    <t>0016600</t>
  </si>
  <si>
    <t>0017038</t>
  </si>
  <si>
    <t>VISIPAQUE 270 MG I/ML</t>
  </si>
  <si>
    <t>0017041</t>
  </si>
  <si>
    <t>0017810</t>
  </si>
  <si>
    <t>0020605</t>
  </si>
  <si>
    <t>0025746</t>
  </si>
  <si>
    <t>0026127</t>
  </si>
  <si>
    <t>0026902</t>
  </si>
  <si>
    <t>0028137</t>
  </si>
  <si>
    <t>0029191</t>
  </si>
  <si>
    <t>0031547</t>
  </si>
  <si>
    <t>0049193</t>
  </si>
  <si>
    <t>CEFTAX 1000</t>
  </si>
  <si>
    <t>0053922</t>
  </si>
  <si>
    <t>0055680</t>
  </si>
  <si>
    <t>0056801</t>
  </si>
  <si>
    <t>0058092</t>
  </si>
  <si>
    <t>0059830</t>
  </si>
  <si>
    <t>CIPRINOL 200 MG/100 ML</t>
  </si>
  <si>
    <t>0065989</t>
  </si>
  <si>
    <t>0066137</t>
  </si>
  <si>
    <t>0068998</t>
  </si>
  <si>
    <t>AMPICILIN 1,0 BIOTIKA</t>
  </si>
  <si>
    <t>0072972</t>
  </si>
  <si>
    <t>0072973</t>
  </si>
  <si>
    <t>AMOKSIKLAV 600 MG</t>
  </si>
  <si>
    <t>0075634</t>
  </si>
  <si>
    <t>PROTHROMPLEX TOTAL NF</t>
  </si>
  <si>
    <t>0076353</t>
  </si>
  <si>
    <t>0076354</t>
  </si>
  <si>
    <t>FORTUM 2 G</t>
  </si>
  <si>
    <t>0076360</t>
  </si>
  <si>
    <t>0077018</t>
  </si>
  <si>
    <t>ULTRAVIST 370</t>
  </si>
  <si>
    <t>0081678</t>
  </si>
  <si>
    <t>METRONIDAZOL-SERAG</t>
  </si>
  <si>
    <t>0083050</t>
  </si>
  <si>
    <t>0083417</t>
  </si>
  <si>
    <t>MERONEM 1 G</t>
  </si>
  <si>
    <t>0087239</t>
  </si>
  <si>
    <t>FANHDI 50 I.U./ML</t>
  </si>
  <si>
    <t>0087240</t>
  </si>
  <si>
    <t>FANHDI 100 I.U./ML</t>
  </si>
  <si>
    <t>0092289</t>
  </si>
  <si>
    <t>0092290</t>
  </si>
  <si>
    <t>0094155</t>
  </si>
  <si>
    <t>ABAKTAL 400 MG/5 ML</t>
  </si>
  <si>
    <t>0094176</t>
  </si>
  <si>
    <t>0096414</t>
  </si>
  <si>
    <t>0097000</t>
  </si>
  <si>
    <t>METRONIDAZOLE 0.5%-POLPHARMA</t>
  </si>
  <si>
    <t>0097687</t>
  </si>
  <si>
    <t>0097910</t>
  </si>
  <si>
    <t>HUMAN ALBUMIN GRIFOLS 20%</t>
  </si>
  <si>
    <t>0119095</t>
  </si>
  <si>
    <t>FLEXBUMIN 200 G/L</t>
  </si>
  <si>
    <t>0125249</t>
  </si>
  <si>
    <t>0127511</t>
  </si>
  <si>
    <t>CEFTAZIDIM MYLAN 1 G</t>
  </si>
  <si>
    <t>0130149</t>
  </si>
  <si>
    <t>0131654</t>
  </si>
  <si>
    <t>0131656</t>
  </si>
  <si>
    <t>0137499</t>
  </si>
  <si>
    <t>0142077</t>
  </si>
  <si>
    <t>0156404</t>
  </si>
  <si>
    <t>IMIPENEM/CILASTATIN HOSPIRA 500 MG/500 MG</t>
  </si>
  <si>
    <t>0162180</t>
  </si>
  <si>
    <t>CIPROFLOXACIN KABI 200 MG/100 ML INFUZNÍ ROZTOK</t>
  </si>
  <si>
    <t>0162187</t>
  </si>
  <si>
    <t>0164350</t>
  </si>
  <si>
    <t>TAZOCIN 4 G/0,5 G</t>
  </si>
  <si>
    <t>0500720</t>
  </si>
  <si>
    <t>0134595</t>
  </si>
  <si>
    <t>0149384</t>
  </si>
  <si>
    <t>ECALTA 100 MG</t>
  </si>
  <si>
    <t>2</t>
  </si>
  <si>
    <t>0007905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</si>
  <si>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</si>
  <si>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</si>
  <si>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</si>
  <si>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</si>
  <si>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</si>
  <si>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</si>
  <si>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</si>
  <si>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</si>
  <si>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0107959</t>
  </si>
  <si>
    <t>Trombocyty z aferézy deleukotizované</t>
  </si>
  <si>
    <t>0207921</t>
  </si>
  <si>
    <t>Plazma čerstvá zmrazená</t>
  </si>
  <si>
    <t>0407942</t>
  </si>
  <si>
    <t>0001203</t>
  </si>
  <si>
    <t>ŠROUB SAMOŘEZNÝ KORTIKÁLNÍ RUKA OCEL</t>
  </si>
  <si>
    <t>0001282</t>
  </si>
  <si>
    <t>DLAHA ADAPTAČNÍ  MINI FRAGMENT OCEL</t>
  </si>
  <si>
    <t>0001291</t>
  </si>
  <si>
    <t>DLAHA LC-DCP ROVNÁ MINI FRAGMENT OCEL</t>
  </si>
  <si>
    <t>0012785</t>
  </si>
  <si>
    <t>HŘEB STEINMANNŮV</t>
  </si>
  <si>
    <t>0012886</t>
  </si>
  <si>
    <t>JEHLA ULTRA VERESSIHO                  (PN 150)</t>
  </si>
  <si>
    <t>0012932</t>
  </si>
  <si>
    <t>STAPLER ENDOSKOPICKÝ LINEÁRNÍ S KLOUBEM (TSB,EZ 45</t>
  </si>
  <si>
    <t>0012979</t>
  </si>
  <si>
    <t>STAPLER CIRKULÁRNÍ ZAHNUTÝ - CDH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</si>
  <si>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</si>
  <si>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</si>
  <si>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</si>
  <si>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</si>
  <si>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</si>
  <si>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</si>
  <si>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0013002</t>
  </si>
  <si>
    <t>STAPLER LINEÁRNÍ TL60 TLH60</t>
  </si>
  <si>
    <t>0013004</t>
  </si>
  <si>
    <t>STAPLER LINEÁRNÍ TX 60B TX60G</t>
  </si>
  <si>
    <t>0013009</t>
  </si>
  <si>
    <t>ZÁSOBNÍK DO LINEÁRNÍHO STAPLERU S BŘITEM TCR75,TRT</t>
  </si>
  <si>
    <t>0013010</t>
  </si>
  <si>
    <t>STAPLER LINEÁRNÍ S BŘITEM TCT75,TLC75,TCD75</t>
  </si>
  <si>
    <t>0018524</t>
  </si>
  <si>
    <t>STAPLER ZAHNUTÝ - ROTIKULÁTOR    AX 55B,AX 55G</t>
  </si>
  <si>
    <t>0018678</t>
  </si>
  <si>
    <t>CEMENT KOSTNÍ PALACOS R - 40 + GENTAMICINUM  2X40G</t>
  </si>
  <si>
    <t>0021836</t>
  </si>
  <si>
    <t>HŘEB TIBIÁLNÍ  TT   8;9 L260-395</t>
  </si>
  <si>
    <t>0027930</t>
  </si>
  <si>
    <t>STENT PERIFERNÍ URETERÁLNÍ WHITE STAR INTRAOPERATI</t>
  </si>
  <si>
    <t>0028382</t>
  </si>
  <si>
    <t>SET RENÁLNÍ A NEFROSTOMICKÝ RE 440720</t>
  </si>
  <si>
    <t>0030494</t>
  </si>
  <si>
    <t>ŠROUB LCP SAMOŘEZNÝ VELKÝ FRAGMENT TITAN</t>
  </si>
  <si>
    <t>0030501</t>
  </si>
  <si>
    <t>0030509</t>
  </si>
  <si>
    <t>0030512</t>
  </si>
  <si>
    <t>ZÁSOBNÍK PRO LINEÁRNÍ STAPLER TA PREMIUM 30-4.8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</si>
  <si>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</si>
  <si>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</si>
  <si>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</si>
  <si>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</si>
  <si>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</si>
  <si>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>STAPLER KOŽNÍ ROYAL - 35W</t>
  </si>
  <si>
    <t>0030636</t>
  </si>
  <si>
    <t>KLIPOVAČ ENDO CLIP L 10MM</t>
  </si>
  <si>
    <t>0030641</t>
  </si>
  <si>
    <t>ZÁSOBNÍK PRO STAPLER MULTIFIRE ENDO GIA 30-2.5 DLU</t>
  </si>
  <si>
    <t>0030642</t>
  </si>
  <si>
    <t>STAPLER LINEÁRNÍ S NOŽEM MF ENDO GIA 30-3.5</t>
  </si>
  <si>
    <t>0030647</t>
  </si>
  <si>
    <t>SÍŤKA SURGIPRO MESH</t>
  </si>
  <si>
    <t>0030648</t>
  </si>
  <si>
    <t>0030652</t>
  </si>
  <si>
    <t>TROKAR THORACOPORT 5.5;10.5;11.5;15 MM</t>
  </si>
  <si>
    <t>0037145</t>
  </si>
  <si>
    <t>PROTÉZA GORE-TEX CÉVNÍ - PRUŽNÁ TENKOSTĚNNÁ</t>
  </si>
  <si>
    <t>0042251</t>
  </si>
  <si>
    <t>CEMENT KOSTNÍ COPAL G+C - 40 GENTAMICIN A CLINDAMY</t>
  </si>
  <si>
    <t>0043119</t>
  </si>
  <si>
    <t>ŠTĚP ALLOGENNÍ KOSTNÍ ZMRAZENÝ</t>
  </si>
  <si>
    <t>0049488</t>
  </si>
  <si>
    <t>STAPLER LINEÁRNÍ -  ECHELON, ETS FLEX 45MM,60MM, D</t>
  </si>
  <si>
    <t>0049489</t>
  </si>
  <si>
    <t>ZÁSOBNÍK DO STAPLERU - ECHELON, ETS FLEX BÍLÝ,MODR</t>
  </si>
  <si>
    <t>0051990</t>
  </si>
  <si>
    <t>KATETR URETER.PŘÍMÉ OLIV.,FLÉT.,CYL. ZAK.- AC50..5</t>
  </si>
  <si>
    <t>0052021</t>
  </si>
  <si>
    <t>ENDOŠITÍ MIC250H</t>
  </si>
  <si>
    <t>0052025</t>
  </si>
  <si>
    <t>ENDOŠITÍ MIC173H</t>
  </si>
  <si>
    <t>0053463</t>
  </si>
  <si>
    <t>STAPLER LINEÁRNÍ-BEZ ZÁSOBNÍKU - ENDO GIA - UNIVER</t>
  </si>
  <si>
    <t>0053464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</si>
  <si>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</si>
  <si>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</si>
  <si>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</si>
  <si>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</si>
  <si>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</si>
  <si>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</si>
  <si>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</si>
  <si>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0056292</t>
  </si>
  <si>
    <t>KATETR BALONKOVÝ FOGARTY 120805F</t>
  </si>
  <si>
    <t>0056293</t>
  </si>
  <si>
    <t>KATETR BALONKOVÝ FOGARTY 120806F</t>
  </si>
  <si>
    <t>0056294</t>
  </si>
  <si>
    <t>KATETR BALONKOVÝ FOGARTY 120807F</t>
  </si>
  <si>
    <t>0056311</t>
  </si>
  <si>
    <t>KATETR FOGARTY 1408010</t>
  </si>
  <si>
    <t>0056490</t>
  </si>
  <si>
    <t>STAPLER CIRKULÁRNÍ EEA</t>
  </si>
  <si>
    <t>0058164</t>
  </si>
  <si>
    <t>GRASPER SE ZÁMKEM ATRAUMATICKÝ     5DSG, 10AG</t>
  </si>
  <si>
    <t>0058352</t>
  </si>
  <si>
    <t>CÍLENÝ ODBĚR BIOPSIE DRG 90781</t>
  </si>
  <si>
    <t>0058358</t>
  </si>
  <si>
    <t>JEJUNOSTOMIE  DRG 90787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</si>
  <si>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</si>
  <si>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</si>
  <si>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</si>
  <si>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</si>
  <si>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</si>
  <si>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</si>
  <si>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0058384</t>
  </si>
  <si>
    <t>HERNIOPLASTIKA OBOUSTRANNÁ PRIMÁRNÍ DRG 90838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</si>
  <si>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</si>
  <si>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</si>
  <si>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</si>
  <si>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</si>
  <si>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</si>
  <si>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</si>
  <si>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0058396</t>
  </si>
  <si>
    <t>ADRENALEKTOMIE DRG 90857</t>
  </si>
  <si>
    <t>0058399</t>
  </si>
  <si>
    <t>RESEKCE TLUSTÉHO STŘEVA DRG 90864</t>
  </si>
  <si>
    <t>0058400</t>
  </si>
  <si>
    <t>EZOFAGOKARDIOMYOTOMIE S FUNDOPLIKACÍ DRG 90865</t>
  </si>
  <si>
    <t>0058402</t>
  </si>
  <si>
    <t>ODSTRANĚNÍ TUMORU MEDIASTINA DRG 90867</t>
  </si>
  <si>
    <t>0058405</t>
  </si>
  <si>
    <t>LOBEKTOMIE PLIC DRG 90870</t>
  </si>
  <si>
    <t>0058408</t>
  </si>
  <si>
    <t>RESEKCE ŽALUDKU BI DRG 90875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</si>
  <si>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</si>
  <si>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</si>
  <si>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</si>
  <si>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</si>
  <si>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</si>
  <si>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</si>
  <si>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</si>
  <si>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</si>
  <si>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</si>
  <si>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</si>
  <si>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</si>
  <si>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</si>
  <si>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</si>
  <si>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</si>
  <si>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</si>
  <si>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</si>
  <si>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</si>
  <si>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</si>
  <si>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</si>
  <si>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</si>
  <si>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0077439</t>
  </si>
  <si>
    <t>ŠROUB KORTIKÁLNÍ SAMOŘEZNÝ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</si>
  <si>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</si>
  <si>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</si>
  <si>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</si>
  <si>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</si>
  <si>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</si>
  <si>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</si>
  <si>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</si>
  <si>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</si>
  <si>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</si>
  <si>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</si>
  <si>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0082002</t>
  </si>
  <si>
    <t>V.A.C.GRANUFOAM(PU PĚNA) VELIKOST XL</t>
  </si>
  <si>
    <t>0082043</t>
  </si>
  <si>
    <t>KRYTÍ MŘÍŽKA SILIKONOVÁ ASKINA SILNET</t>
  </si>
  <si>
    <t>0082077</t>
  </si>
  <si>
    <t>KRYTÍ COM 30 OBVAZOVÁ TEXTÍLIE KOMBINOVANÁ</t>
  </si>
  <si>
    <t>0082079</t>
  </si>
  <si>
    <t>0082153</t>
  </si>
  <si>
    <t>KRYCÍ FÓLIE</t>
  </si>
  <si>
    <t>0083068</t>
  </si>
  <si>
    <t>DLAHA STERNÁLNÍ TITAN</t>
  </si>
  <si>
    <t>0083070</t>
  </si>
  <si>
    <t>0083529</t>
  </si>
  <si>
    <t>SÍŤKA ULTRAPRO KÝLNÍ</t>
  </si>
  <si>
    <t>0092078</t>
  </si>
  <si>
    <t>STAPLER LINEÁRNÍ ZAHNUTÝ S NOŽEM - NÍZKÁ RESEKCE -</t>
  </si>
  <si>
    <t>0092079</t>
  </si>
  <si>
    <t>ZÁSOBNÍK DO LINEÁRNÍHO STAPLERU CR40B,CR40G (PRO P</t>
  </si>
  <si>
    <t>0092435</t>
  </si>
  <si>
    <t>STAPLER LIN. BEZ NOŽE SGIA DST 60-3,8 SGIA6038S</t>
  </si>
  <si>
    <t>0092436</t>
  </si>
  <si>
    <t>STAPLER LIN. S NOŽEM GIA DST 60-4,8   GIA6048S</t>
  </si>
  <si>
    <t>0092438</t>
  </si>
  <si>
    <t>STAPLER LIN. S NOŽEM GIA DST 80-4,8   GIA8048S</t>
  </si>
  <si>
    <t>0092440</t>
  </si>
  <si>
    <t>STAPLER LIN. S NOŽEM GIA DST 100-4,8  GIA10048S</t>
  </si>
  <si>
    <t>0092441</t>
  </si>
  <si>
    <t>ZÁSOBNÍK GIA DST 60-2,5 SULU          GIA6025L</t>
  </si>
  <si>
    <t>0092446</t>
  </si>
  <si>
    <t>ZÁSOBNÍK GIA DST 80-4,8 SULU          GIA8048L</t>
  </si>
  <si>
    <t>0092448</t>
  </si>
  <si>
    <t>ZÁSOBNÍK GIA DST 100-4,8 SULU         GIA10048L</t>
  </si>
  <si>
    <t>0099752</t>
  </si>
  <si>
    <t>ŠROUB SAMOŘEZNÝ STERNÁLNÍ TITAN</t>
  </si>
  <si>
    <t>0108124</t>
  </si>
  <si>
    <t>DLAHA ŽEBRA TITAN</t>
  </si>
  <si>
    <t>0108126</t>
  </si>
  <si>
    <t>ŠROUB SAMOŘEZNÝ ŽEBRA TITAN</t>
  </si>
  <si>
    <t>0108130</t>
  </si>
  <si>
    <t>DLAHA ROVNÁ STERNÁLNÍ TITAN</t>
  </si>
  <si>
    <t>0108768</t>
  </si>
  <si>
    <t>ŠROUB SAMOVRTNÝ STERNÁLNÍ TITAN</t>
  </si>
  <si>
    <t>0151180</t>
  </si>
  <si>
    <t>KAUTER MONOPOLÁRNÍ - 8MM - ZAHNUTÉ NŮŽKY</t>
  </si>
  <si>
    <t>0151183</t>
  </si>
  <si>
    <t>KAUTER BIPOLÁRNÍ - 8MM - KLEŠTĚ MARYLAND</t>
  </si>
  <si>
    <t>0151193</t>
  </si>
  <si>
    <t>KLEŠTĚ - 8MM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</si>
  <si>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</si>
  <si>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</si>
  <si>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</si>
  <si>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</si>
  <si>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</si>
  <si>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</si>
  <si>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</si>
  <si>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</si>
  <si>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>0151509</t>
  </si>
  <si>
    <t>SADA PRO OPERACI DLE LONGA VČ. STAPLERU</t>
  </si>
  <si>
    <t>0151607</t>
  </si>
  <si>
    <t>TROKAR S NOŽEM - 5;10;12 MM</t>
  </si>
  <si>
    <t>9999999</t>
  </si>
  <si>
    <t>0092444</t>
  </si>
  <si>
    <t>ZÁSOBNÍK GIA DST 60-4,8 SULU          GIA6048L</t>
  </si>
  <si>
    <t>0053532</t>
  </si>
  <si>
    <t>STAPLER PROTACK 5MM DISP.</t>
  </si>
  <si>
    <t>0013054</t>
  </si>
  <si>
    <t>STAPLER KOŽNÍ, 35 NEREZ.OCEL. NÁPLNÍ PMW35,PMR35</t>
  </si>
  <si>
    <t>0058409</t>
  </si>
  <si>
    <t>RESEKCE JATER DRG 90876</t>
  </si>
  <si>
    <t>0030643</t>
  </si>
  <si>
    <t>STAPLER LINEÁRNÍ S NOŽEM MF ENDO GIA 30-2.5</t>
  </si>
  <si>
    <t>STAPLER LINEÁRNÍ S/BEZ NOŽE MF ENDO GIA 30-2.5</t>
  </si>
  <si>
    <t>0058364</t>
  </si>
  <si>
    <t>ESOFAGOKARDIOMYOTOMIE DRG 90797</t>
  </si>
  <si>
    <t>0058377</t>
  </si>
  <si>
    <t>HERNIOPLASTIKA RECID.KÝLY DRG 90824</t>
  </si>
  <si>
    <t>0062220</t>
  </si>
  <si>
    <t>SÍŤKA VICRYLOVÁ VM96</t>
  </si>
  <si>
    <t>0058353</t>
  </si>
  <si>
    <t>LAVÁŽ A ODSÁTÍ DUTINY PERITONEÁLNÍ DRG 90782</t>
  </si>
  <si>
    <t>0094479</t>
  </si>
  <si>
    <t>SADA PRO OPERACI DLE LONGA VČETNĚ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</si>
  <si>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</si>
  <si>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</si>
  <si>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</si>
  <si>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</si>
  <si>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</si>
  <si>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</si>
  <si>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0056491</t>
  </si>
  <si>
    <t>STAPLER CIRKULÁRNÍ EEAXL</t>
  </si>
  <si>
    <t>0082145</t>
  </si>
  <si>
    <t>RENASYS GO SBĚRNÁ NÁDOBA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</si>
  <si>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</si>
  <si>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</si>
  <si>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</si>
  <si>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</si>
  <si>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</si>
  <si>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</si>
  <si>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</si>
  <si>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</si>
  <si>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</si>
  <si>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</si>
  <si>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</si>
  <si>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</si>
  <si>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</si>
  <si>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</si>
  <si>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</si>
  <si>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</si>
  <si>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0038274</t>
  </si>
  <si>
    <t>STAPLER PREMIUM PLUS CEEA PRŮM.21;25;28,31;34MM</t>
  </si>
  <si>
    <t>0058481</t>
  </si>
  <si>
    <t>KAPSLE HEMOPERFUZNÍ</t>
  </si>
  <si>
    <t>0058372</t>
  </si>
  <si>
    <t>APPENDEKTOMIE PŘI PERITONITIDĚ DRG 90819</t>
  </si>
  <si>
    <t>0106885</t>
  </si>
  <si>
    <t>SÍŤKA BARD COMPOSIX L/P MESH KRUH 0134450</t>
  </si>
  <si>
    <t>0013013</t>
  </si>
  <si>
    <t>STAPLER LINEÁRNÍ TL90 TLH90</t>
  </si>
  <si>
    <t>0170137</t>
  </si>
  <si>
    <t>0030584</t>
  </si>
  <si>
    <t>KLIPOVAČ PREMIUM SURGICLIP L-13.0, M-9.75</t>
  </si>
  <si>
    <t>0082143</t>
  </si>
  <si>
    <t>RENASYS F PŘEVAZOVÝ SET VELKÝ L</t>
  </si>
  <si>
    <t>0013006</t>
  </si>
  <si>
    <t>ZÁSOBNÍK DO LINEÁRNÍHO  STAPLERU TR60 TRH60</t>
  </si>
  <si>
    <t>0030635</t>
  </si>
  <si>
    <t>KLIPOVAČ ENDO CLIP ML 10MM</t>
  </si>
  <si>
    <t>0053485</t>
  </si>
  <si>
    <t>ENDOŠITÍ - BEZ ZÁSOBNÍKU - ENDO STITCH 10MM</t>
  </si>
  <si>
    <t>0106801</t>
  </si>
  <si>
    <t>SÍŤKA KÝLNÍ VÝSTUŽ BARD POLYSOFT VELKÁ 0130040</t>
  </si>
  <si>
    <t>0069509</t>
  </si>
  <si>
    <t>KANYLA TRACHEOSTOMICKÁ  SOUPRAVA PERKUTÁNNÍ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</si>
  <si>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</si>
  <si>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</si>
  <si>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</si>
  <si>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</si>
  <si>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</si>
  <si>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</si>
  <si>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</si>
  <si>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</si>
  <si>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</si>
  <si>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</si>
  <si>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</si>
  <si>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</si>
  <si>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</si>
  <si>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</si>
  <si>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</si>
  <si>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</si>
  <si>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</si>
  <si>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</si>
  <si>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</si>
  <si>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</si>
  <si>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</si>
  <si>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</si>
  <si>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</si>
  <si>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</si>
  <si>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</si>
  <si>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</si>
  <si>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</si>
  <si>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</si>
  <si>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</si>
  <si>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</si>
  <si>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</si>
  <si>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</si>
  <si>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</si>
  <si>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</si>
  <si>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51373</t>
  </si>
  <si>
    <t>CHOLECYSTOSTOMIE</t>
  </si>
  <si>
    <t>51377</t>
  </si>
  <si>
    <t xml:space="preserve">BILIODIGESTIVNÍ SPOJKA SE ŽALUDKEM, DUODENEM NEBO </t>
  </si>
  <si>
    <t>51379</t>
  </si>
  <si>
    <t>CHOLEDOCHOTOMIE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</si>
  <si>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</si>
  <si>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</si>
  <si>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</si>
  <si>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</si>
  <si>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</si>
  <si>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</si>
  <si>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</si>
  <si>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</si>
  <si>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</si>
  <si>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</si>
  <si>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</si>
  <si>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</si>
  <si>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</si>
  <si>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</si>
  <si>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</si>
  <si>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</si>
  <si>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</si>
  <si>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</si>
  <si>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</si>
  <si>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</si>
  <si>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</si>
  <si>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</si>
  <si>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</si>
  <si>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</si>
  <si>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</si>
  <si>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</si>
  <si>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</si>
  <si>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</si>
  <si>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</si>
  <si>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</si>
  <si>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</si>
  <si>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</si>
  <si>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</si>
  <si>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</si>
  <si>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</si>
  <si>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</si>
  <si>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</si>
  <si>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51853</t>
  </si>
  <si>
    <t>CIRKULÁRNÍ SÁDROVÝ OBVAZ - PRSTY, RUKA, PŘEDLOKTÍ</t>
  </si>
  <si>
    <t>51859</t>
  </si>
  <si>
    <t>FIXAČNÍ SÁDROVÁ DLAHA - NOHA, BÉREC</t>
  </si>
  <si>
    <t>56324</t>
  </si>
  <si>
    <t>DEKOMPRESE OSTATNÍCH VELKÝCH A STŘEDNÍCH NERVŮ</t>
  </si>
  <si>
    <t>56419</t>
  </si>
  <si>
    <t>POUŽITÍ OPERAČNÍHO MIKROSKOPU Á 15 MINUT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</si>
  <si>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</si>
  <si>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</si>
  <si>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</si>
  <si>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</si>
  <si>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</si>
  <si>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</si>
  <si>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</si>
  <si>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</si>
  <si>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57239</t>
  </si>
  <si>
    <t>UZAVŘENÍ BRONCHOPLEURÁLNÍ PÍŠTĚLE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</si>
  <si>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</si>
  <si>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</si>
  <si>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</si>
  <si>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</si>
  <si>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</si>
  <si>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</si>
  <si>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61022</t>
  </si>
  <si>
    <t>CÍLENÉ VYŠETŘENÍ PLASTICKÝM CHIRURGEM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</si>
  <si>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</si>
  <si>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</si>
  <si>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</si>
  <si>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</si>
  <si>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</si>
  <si>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</si>
  <si>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</si>
  <si>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</si>
  <si>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</si>
  <si>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</si>
  <si>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</si>
  <si>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</si>
  <si>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</si>
  <si>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</si>
  <si>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</si>
  <si>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</si>
  <si>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</si>
  <si>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</si>
  <si>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</si>
  <si>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</si>
  <si>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</si>
  <si>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</si>
  <si>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</si>
  <si>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</si>
  <si>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</si>
  <si>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</si>
  <si>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61217</t>
  </si>
  <si>
    <t>TRANSPOZICE ŠLACHY FLEXORU</t>
  </si>
  <si>
    <t>61219</t>
  </si>
  <si>
    <t>TENOLÝZA EXTENZORU</t>
  </si>
  <si>
    <t>61233</t>
  </si>
  <si>
    <t>KAPSULOTOMIE MP NEBO IP KLOUBU</t>
  </si>
  <si>
    <t>61237</t>
  </si>
  <si>
    <t>KOREKČNÍ OSTEOTOMIE FALANGY NEBO METAKARPU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</si>
  <si>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</si>
  <si>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</si>
  <si>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</si>
  <si>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</si>
  <si>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</si>
  <si>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</si>
  <si>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</si>
  <si>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</si>
  <si>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</si>
  <si>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</si>
  <si>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</si>
  <si>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</si>
  <si>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63573</t>
  </si>
  <si>
    <t>HYSTEREKTOMIE ABDOMINÁLNÍ NEBO VAGINÁLNÍ S NEBO BE</t>
  </si>
  <si>
    <t>63589</t>
  </si>
  <si>
    <t>SALPINGEKTOMIE NEBO ADNEXEKTOMIE A NEBO RESEKCE OV</t>
  </si>
  <si>
    <t>66413</t>
  </si>
  <si>
    <t>AMPUTACE PRSTU RUKY NEBO ČLÁNKU PRSTU - ZA KAŽDÝ D</t>
  </si>
  <si>
    <t>66439</t>
  </si>
  <si>
    <t>REKONSTRUKCE JEDNODUCHÉ ŠLACHY - RUKA, ZÁPĚSTÍ - P</t>
  </si>
  <si>
    <t>66679</t>
  </si>
  <si>
    <t>EXARTIKULACE (AMPUTACE METATARZÁLNÍ) FALANGEÁLNÍ -</t>
  </si>
  <si>
    <t>66813</t>
  </si>
  <si>
    <t>ODSTRANĚNÍ OSTEOSYNTETICKÉHO MATERIÁLU</t>
  </si>
  <si>
    <t>66829</t>
  </si>
  <si>
    <t>ZAVEDENÍ PROPLACHOVÉ LAVÁŽE</t>
  </si>
  <si>
    <t>71717</t>
  </si>
  <si>
    <t>TRACHEOTOMIE</t>
  </si>
  <si>
    <t>76213</t>
  </si>
  <si>
    <t>KATETRIZACE MOČOVÉHO MĚCHÝŘE PERMANENTNÍ CÉVKOU DL</t>
  </si>
  <si>
    <t>76343</t>
  </si>
  <si>
    <t>RESEKCE, SUTURA URETERU JEDNOSTRANNÁ</t>
  </si>
  <si>
    <t>76369</t>
  </si>
  <si>
    <t>RESEKCE MĚCHÝŘE, EV. DIVERTIKULEKTOMIE</t>
  </si>
  <si>
    <t>76439</t>
  </si>
  <si>
    <t>ORCHIECTOMIE JEDNOSTRANNÁ</t>
  </si>
  <si>
    <t>76473</t>
  </si>
  <si>
    <t>ADRENALEKTOMIE JEDNOSTRANNÁ (JAKO SAMOSTATNÝ VÝKON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</si>
  <si>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</si>
  <si>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</si>
  <si>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</si>
  <si>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</si>
  <si>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</si>
  <si>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</si>
  <si>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90797</t>
  </si>
  <si>
    <t>(DRG) ESOFAGOKARDIOMYOTOMIE LAPAROSKOPICKY</t>
  </si>
  <si>
    <t>51997</t>
  </si>
  <si>
    <t>(VZP) roboticka resekce karcinomu rekta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</si>
  <si>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</si>
  <si>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</si>
  <si>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</si>
  <si>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</si>
  <si>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</si>
  <si>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</si>
  <si>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</si>
  <si>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</si>
  <si>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</si>
  <si>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</si>
  <si>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</si>
  <si>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</si>
  <si>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</si>
  <si>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</si>
  <si>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</si>
  <si>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</si>
  <si>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</si>
  <si>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</si>
  <si>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</si>
  <si>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</si>
  <si>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</si>
  <si>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</si>
  <si>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90865</t>
  </si>
  <si>
    <t>(DRG) EZOFAGOKARDIOMYOTOMIE S FUNDOPLIKACÍ LAPAROS</t>
  </si>
  <si>
    <t>90847</t>
  </si>
  <si>
    <t>(DRG) ADHEZIOLÝZA TŘETÍHO STUPNĚ LAPAROSKOPICKY NE</t>
  </si>
  <si>
    <t>90816</t>
  </si>
  <si>
    <t>(DRG) DRENÁŽ ABSCESU LAPAROSKOPICKY NEBO THORAKOSK</t>
  </si>
  <si>
    <t>90787</t>
  </si>
  <si>
    <t>(DRG) JEJUNOSTOMIE LAPAROSKOPICKY</t>
  </si>
  <si>
    <t>90785</t>
  </si>
  <si>
    <t>(DRG) CHOLANGIOGRAFIE LAPAROSKOPICKY</t>
  </si>
  <si>
    <t>90870</t>
  </si>
  <si>
    <t>(DRG) LOBEKTOMIE PLIC THORAKOSKOPICKY</t>
  </si>
  <si>
    <t>51219</t>
  </si>
  <si>
    <t xml:space="preserve">EZOFAGEKTOMIE BEZ TORAKOTOMIE S NÁHRADOU STŘEVEM, </t>
  </si>
  <si>
    <t>90875</t>
  </si>
  <si>
    <t>(DRG) RESEKCE ŽALUDKU BL LAPAROSKOPICKY</t>
  </si>
  <si>
    <t>57229</t>
  </si>
  <si>
    <t>PLEUROSTOMIE</t>
  </si>
  <si>
    <t>51119</t>
  </si>
  <si>
    <t>KOREKCE STRIKTURY KRČNÍHO JÍCNU NEBO KRČNÍCH ANAST</t>
  </si>
  <si>
    <t>90876</t>
  </si>
  <si>
    <t>(DRG) RESEKCE JATER LAPAROSKOPICKY</t>
  </si>
  <si>
    <t>61021</t>
  </si>
  <si>
    <t>KOMPLEXNÍ VYŠETŘENÍ PLASTICKÝM CHIRURGEM</t>
  </si>
  <si>
    <t>09225</t>
  </si>
  <si>
    <t>KANYLACE CENTRÁLNÍ ŽÍLY ZA KONTROLY CELKOVÉHO STAV</t>
  </si>
  <si>
    <t>51396</t>
  </si>
  <si>
    <t>PUNKCE DUTINY BŘIŠNÍ S DRENÁŽÍ EV. LAVAŽÍ</t>
  </si>
  <si>
    <t>09544</t>
  </si>
  <si>
    <t>REGULAČNÍ POPLATEK ZA KAŽDÝ DEN LŮŽKOVÉ PÉČE -- PO</t>
  </si>
  <si>
    <t>09245</t>
  </si>
  <si>
    <t>ZAVEDENÍ GASTRICKÉ SONDY PRO ENTERÁLNÍ VÝŽIVU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</si>
  <si>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</si>
  <si>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</si>
  <si>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</si>
  <si>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</si>
  <si>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</si>
  <si>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</si>
  <si>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</si>
  <si>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</si>
  <si>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</si>
  <si>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</si>
  <si>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</si>
  <si>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</si>
  <si>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</si>
  <si>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</si>
  <si>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</si>
  <si>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</si>
  <si>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</si>
  <si>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</si>
  <si>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</si>
  <si>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65920</t>
  </si>
  <si>
    <t>ODBĚR KOSTNÍHO ŠTĚPU Z PÁNVE</t>
  </si>
  <si>
    <t>51850</t>
  </si>
  <si>
    <t>PŘEVAZ RÁNY METODOU V. A. C. (VACUUM ASISTED CLOSU</t>
  </si>
  <si>
    <t>61445</t>
  </si>
  <si>
    <t>OPERACE GIGANTOMASTIE</t>
  </si>
  <si>
    <t>51351</t>
  </si>
  <si>
    <t>EXCIZE PAPILY VATERSKÉ S REIMPLANTACÍ VÝVODU SLINI</t>
  </si>
  <si>
    <t>66437</t>
  </si>
  <si>
    <t>REKONSTRUKCE VAZŮ ZÁPĚSTÍ A RUKY</t>
  </si>
  <si>
    <t>51347</t>
  </si>
  <si>
    <t>RESEKCE PRAVÉHO NEBO LEVÉHO LALOKU JATER NEBO LOBE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</si>
  <si>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</si>
  <si>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</si>
  <si>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</si>
  <si>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</si>
  <si>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</si>
  <si>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</si>
  <si>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</si>
  <si>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</si>
  <si>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</si>
  <si>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</si>
  <si>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APENDEKTOMIE NEBO OPERAČNÍ DRENÁŽ PERIAPENDIKULÁRN</t>
  </si>
  <si>
    <t>62710</t>
  </si>
  <si>
    <t>SÍŤOVÁNÍ (MESHOVÁNÍ) ŠTĚPU DO ROZSAHU 5 % Z POVRCH</t>
  </si>
  <si>
    <t>51511</t>
  </si>
  <si>
    <t>OPERACE KÝLY INQUINÁLNÍ A FEMORÁLNÍ - DOSPĚLÍ, VČE</t>
  </si>
  <si>
    <t>51217</t>
  </si>
  <si>
    <t>EZOFAGEKTOMIE BEZ TORAKOTOMIE S NÁHRADOU JÍCNU ŽAL</t>
  </si>
  <si>
    <t>62410</t>
  </si>
  <si>
    <t>ŠTĚP PŘI POPÁLENÍ - DLAŇ, DORSUM RUKY, NOHY NEBO D</t>
  </si>
  <si>
    <t>57111</t>
  </si>
  <si>
    <t>TORAKOSKOPIE KLASICKÁ DIAGNOSTICKÁ</t>
  </si>
  <si>
    <t>51345</t>
  </si>
  <si>
    <t>PARCIÁLNÍ RESEKCE JATER NEBO OŠETŘENÍ VĚTŠÍHO PORA</t>
  </si>
  <si>
    <t>61461</t>
  </si>
  <si>
    <t>VENTER PENDULUS S DIASTÁZOU</t>
  </si>
  <si>
    <t>76365</t>
  </si>
  <si>
    <t>PUNKČNÍ EPICYSTOSTOMIE</t>
  </si>
  <si>
    <t>51125</t>
  </si>
  <si>
    <t>TYREOIDEKTOMIE TOTÁLNÍ NEBO OBOUSTRANNÁ SUBTOTÁLNÍ</t>
  </si>
  <si>
    <t>61151</t>
  </si>
  <si>
    <t>UZAVŘENÍ DEFEKTU KOŽNÍM LALOKEM MÍSTNÍM NAD 20 CM^</t>
  </si>
  <si>
    <t>57215</t>
  </si>
  <si>
    <t>RESEKCE HRUDNÍ STĚNY</t>
  </si>
  <si>
    <t>51395</t>
  </si>
  <si>
    <t>PUNKCE PERITONEÁLNÍ DIAGNOSTICKÁ ČI TERAPEUTICKÁ</t>
  </si>
  <si>
    <t>00698</t>
  </si>
  <si>
    <t>OD TYPU 98 - PRO NEMOCNICE TYPU 3, (KATEGORIE 6) -</t>
  </si>
  <si>
    <t>61421</t>
  </si>
  <si>
    <t>OPERACE TVRDÉHO A MĚKKÉHO NOSU PRO FUNKČNÍ PORUCHU</t>
  </si>
  <si>
    <t>66851</t>
  </si>
  <si>
    <t>AMPUTACE DLOUHÉ KOSTI / EXARTIKULACE VELKÉHO KLOUB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</si>
  <si>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</si>
  <si>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</si>
  <si>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</si>
  <si>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</si>
  <si>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</si>
  <si>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</si>
  <si>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51357</t>
  </si>
  <si>
    <t>JEJUNOSTOMIE, ILEOSTOMIE NEBO KOLOSTOMIE, ANTEPOZI</t>
  </si>
  <si>
    <t>51321</t>
  </si>
  <si>
    <t>LEVOSTRANNÁ PANKREATEKTOMIE SE SPLENEKTOMIÍ</t>
  </si>
  <si>
    <t>66441</t>
  </si>
  <si>
    <t>REKONSTRUKCE JEDNODUCHÉ ŠLACHY - RUKA, ZÁPĚSTÍ - D</t>
  </si>
  <si>
    <t>53517</t>
  </si>
  <si>
    <t>SUTURA NEBO REINSERCE ŠLACHY FLEXORU RUKY A ZÁPĚST</t>
  </si>
  <si>
    <t>76441</t>
  </si>
  <si>
    <t>LYMFADENEKTOMIE RETROPERITONEÁLNÍ</t>
  </si>
  <si>
    <t>61121</t>
  </si>
  <si>
    <t>CÉVNÍ ANASTOMOSA MIKROCHIRURGICKOU TECHNIKOU</t>
  </si>
  <si>
    <t>NEKREKTOMIE DO 5 % POVRCHU TĚLA - TANGENCIÁLNÍ NEB</t>
  </si>
  <si>
    <t>51385</t>
  </si>
  <si>
    <t>RESEKCE ŽALUDKU S ANASTOMÓZOU</t>
  </si>
  <si>
    <t>55250</t>
  </si>
  <si>
    <t>STERNOTOMIE, TORAKOTOMIE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</si>
  <si>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</si>
  <si>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</si>
  <si>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</si>
  <si>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</si>
  <si>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</si>
  <si>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</si>
  <si>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</si>
  <si>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</si>
  <si>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</si>
  <si>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</si>
  <si>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62640</t>
  </si>
  <si>
    <t>ODBĚR DERMOEPIDERMÁLNÍHO ŠTĚPU: 1 - 5 % Z PLOCHY P</t>
  </si>
  <si>
    <t>55210</t>
  </si>
  <si>
    <t>VÝKONY NA ZAVŘENÉM SRDCI</t>
  </si>
  <si>
    <t>57241</t>
  </si>
  <si>
    <t>DEKORTIKACE PLÍCE</t>
  </si>
  <si>
    <t>66821</t>
  </si>
  <si>
    <t>PERKUTÁNNÍ FIXACE K-DRÁTEM</t>
  </si>
  <si>
    <t>57247</t>
  </si>
  <si>
    <t>PNEUMONEKTOMIE, NEBO LOBEKTOMIE, NEBO BILOBEKTOMIE</t>
  </si>
  <si>
    <t>66411</t>
  </si>
  <si>
    <t>AMPUTACE PRSTU RUKY NEBO ČLÁNKU PRSTU - ZA PRVNÍ P</t>
  </si>
  <si>
    <t>61135</t>
  </si>
  <si>
    <t>AUTOTRANSPLANTACE KOŽNÍM ŠTĚPEM V PLNÉ TLOUŠTCE DO</t>
  </si>
  <si>
    <t>51391</t>
  </si>
  <si>
    <t>LAPAROTOMIE A OŠETŘENÍ VÍCEČETNÉHO VISCERÁLNÍHO PO</t>
  </si>
  <si>
    <t>90838</t>
  </si>
  <si>
    <t>(DRG) HERNIOPLASTIKA OBOUSTRANNÁ PRIMÁRNÍ LAPAROSK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</si>
  <si>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</si>
  <si>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</si>
  <si>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</si>
  <si>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</si>
  <si>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</si>
  <si>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</si>
  <si>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</si>
  <si>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</si>
  <si>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</si>
  <si>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</si>
  <si>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</si>
  <si>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</si>
  <si>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61155</t>
  </si>
  <si>
    <t>UZAVŘENÍ DEFEKTU KOŽNÍM LALOKEM PŘÍMÝM ZE VZDÁLENÉ</t>
  </si>
  <si>
    <t>51365</t>
  </si>
  <si>
    <t>UZÁVĚR A ÚPRAVA STOMIÍ NA TLUSTÉM STŘEVĚ</t>
  </si>
  <si>
    <t>61221</t>
  </si>
  <si>
    <t>REKONSTRUKCE EXTENZOROVÉHO APARÁTU PRSTU RUKY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</si>
  <si>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</si>
  <si>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</si>
  <si>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</si>
  <si>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</si>
  <si>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</si>
  <si>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</si>
  <si>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</si>
  <si>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</si>
  <si>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</si>
  <si>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</si>
  <si>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</si>
  <si>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</si>
  <si>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61211</t>
  </si>
  <si>
    <t>REKONSTRUKCE ŠLACHOVÉHO POUTKA</t>
  </si>
  <si>
    <t>11501</t>
  </si>
  <si>
    <t>ENTERÁLNÍ VÝŽIVA</t>
  </si>
  <si>
    <t>62440</t>
  </si>
  <si>
    <t>ŠTĚP PŘI POPÁLENÍ (A OSTATNÍCH KOŽNÍCH ZTRÁTÁCH) D</t>
  </si>
  <si>
    <t>61215</t>
  </si>
  <si>
    <t>REKONSTRUKCE ŠLACHY FLEXORU ŠTĚPEM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</si>
  <si>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</si>
  <si>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</si>
  <si>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</si>
  <si>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</si>
  <si>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</si>
  <si>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</si>
  <si>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</si>
  <si>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</si>
  <si>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</si>
  <si>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</si>
  <si>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61231</t>
  </si>
  <si>
    <t>IMPLANTACE UMĚLÉHO MP NEBO IP KLOUBU</t>
  </si>
  <si>
    <t>57221</t>
  </si>
  <si>
    <t>OPERAČNÍ STABILIZACE HRUDNÍKU PO ÚRAZE - JEDNA STR</t>
  </si>
  <si>
    <t>61441</t>
  </si>
  <si>
    <t>AUGMENTACE PRSU Z MÍSTNÍHO MATERIÁLU U HYPOPLAZIE</t>
  </si>
  <si>
    <t>61145</t>
  </si>
  <si>
    <t>ODBĚR KORIOTUKOVÉHO ŠTĚPU</t>
  </si>
  <si>
    <t>63596</t>
  </si>
  <si>
    <t>TOTÁLNÍ OMENTEKTOMIE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</si>
  <si>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</si>
  <si>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</si>
  <si>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</si>
  <si>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</si>
  <si>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</si>
  <si>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</si>
  <si>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</si>
  <si>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</si>
  <si>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</si>
  <si>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</si>
  <si>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</si>
  <si>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</si>
  <si>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</si>
  <si>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</si>
  <si>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</si>
  <si>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</si>
  <si>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</si>
  <si>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</si>
  <si>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57245</t>
  </si>
  <si>
    <t>PNEUMONEKTOMIE ROZŠÍŘENÁ</t>
  </si>
  <si>
    <t>90824</t>
  </si>
  <si>
    <t>(DRG) HERNIOPLASTIKA RECIDIVUJÍCÍ KÝLY LAPAROSKOPI</t>
  </si>
  <si>
    <t>62460</t>
  </si>
  <si>
    <t>ŠTĚP PŘI POPÁLENÍ (A OSTATNCH KOŽNÍCH ZTRÁTÁCH), 5</t>
  </si>
  <si>
    <t>62720</t>
  </si>
  <si>
    <t>SÍŤOVÁNÍ (MESHOVÁNÍ) ŠTĚPU NAD 5 % MAX. DO 20 %</t>
  </si>
  <si>
    <t>09213</t>
  </si>
  <si>
    <t>NEODKLADNÁ KARDIOPULMONÁLNÍ RESUSCITACE ZÁKLADNÍ Á</t>
  </si>
  <si>
    <t>90794</t>
  </si>
  <si>
    <t xml:space="preserve">(DRG) VÝKON NA LYMFATICKÉM SYSTÉMU LAPAROSKOPICKY </t>
  </si>
  <si>
    <t>51211</t>
  </si>
  <si>
    <t>MYOTOMIE JÍCNU, HRUDNÍ PŘÍSTUP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</si>
  <si>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</si>
  <si>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</si>
  <si>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</si>
  <si>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</si>
  <si>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</si>
  <si>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</si>
  <si>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62421</t>
  </si>
  <si>
    <t>ŠTĚP PŘI POPÁLENÍ (A OSTATNÍCH KOŽNÍCH ZTRÁTÁCH) -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</si>
  <si>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</si>
  <si>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</si>
  <si>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</si>
  <si>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</si>
  <si>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</si>
  <si>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</si>
  <si>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57225</t>
  </si>
  <si>
    <t>TORAKOPLASTIKA</t>
  </si>
  <si>
    <t>76361</t>
  </si>
  <si>
    <t>LALOK Z MOČOVÉHO MĚCHÝŘE S REIMPLANTACÍ URETERU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</si>
  <si>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</si>
  <si>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</si>
  <si>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</si>
  <si>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</si>
  <si>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</si>
  <si>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</si>
  <si>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54140</t>
  </si>
  <si>
    <t xml:space="preserve">ARTERIA MESENTERICA - TROMBEKTOMIE, EMBOLEKTOMIE, 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</si>
  <si>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</si>
  <si>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</si>
  <si>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</si>
  <si>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</si>
  <si>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</si>
  <si>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</si>
  <si>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</si>
  <si>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</si>
  <si>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</si>
  <si>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</si>
  <si>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90808</t>
  </si>
  <si>
    <t>(DRG) OVAREKTOMIE LAPAROSKOPICKY</t>
  </si>
  <si>
    <t>90855</t>
  </si>
  <si>
    <t>(DRG) SUPRASELEKTIVNÍ VAGOTOMIE LAPAROSKOPICKY</t>
  </si>
  <si>
    <t>5F3</t>
  </si>
  <si>
    <t>66819</t>
  </si>
  <si>
    <t>APLIKACE ZEVNÍHO FIXATÉRU</t>
  </si>
  <si>
    <t>66127</t>
  </si>
  <si>
    <t>MANIPULACE V CELKOVÉ NEBO LOKÁLNÍ ANESTÉZII</t>
  </si>
  <si>
    <t>53111</t>
  </si>
  <si>
    <t>ZAVŘENÁ REPOZICE ZLOMENINY NEBO LUXACE JEDNÉ FALAN</t>
  </si>
  <si>
    <t>53151</t>
  </si>
  <si>
    <t>OTEVĚNÁ REPOZICE A OSTEOSYNTÉZA ZLOMENINY NEBO LUX</t>
  </si>
  <si>
    <t>5F4</t>
  </si>
  <si>
    <t>07546</t>
  </si>
  <si>
    <t>(DRG) OTEVŘENÝ PŘÍSTUP</t>
  </si>
  <si>
    <t>07543</t>
  </si>
  <si>
    <t>(DRG) PRIMOOPERACE</t>
  </si>
  <si>
    <t>07552</t>
  </si>
  <si>
    <t>(DRG) OPERAČNÍ VÝKON BEZ MIMOTĚLNÍHO OBĚHU</t>
  </si>
  <si>
    <t>07563</t>
  </si>
  <si>
    <t>(DRG) URGENTNÍ OPERACE KVCH</t>
  </si>
  <si>
    <t>07519</t>
  </si>
  <si>
    <t>(VZP) JINÉ OPERACE NA ŽILNÍM SYSTÉMU</t>
  </si>
  <si>
    <t>5F5</t>
  </si>
  <si>
    <t>07571</t>
  </si>
  <si>
    <t>(DRG) POOPERAČNÍ REVIZE PRO KRVÁCENÍ, INFEKCI NEBO</t>
  </si>
  <si>
    <t>07277</t>
  </si>
  <si>
    <t>(DRG) APLIKACE NEBO VÝMĚNA DPWT DO MEDIASTINA</t>
  </si>
  <si>
    <t>78121</t>
  </si>
  <si>
    <t>KAPNOMETRIE PŘI ANESTEZII Á 20 MINUT</t>
  </si>
  <si>
    <t>78116</t>
  </si>
  <si>
    <t>ANESTÉZIE S ŘÍZENOU VENTILACÍ Á 20 MIN.</t>
  </si>
  <si>
    <t>07562</t>
  </si>
  <si>
    <t>(DRG) PLÁNOVANÁ OPERACE KVCH</t>
  </si>
  <si>
    <t>07283</t>
  </si>
  <si>
    <t>(DRG) PARCIÁLNÍ NEBO KOMPLETNÍ ODSTRANĚNÍ STERNA A</t>
  </si>
  <si>
    <t>5T1</t>
  </si>
  <si>
    <t>HAEMOCOMPLETTAN P</t>
  </si>
  <si>
    <t>0064946</t>
  </si>
  <si>
    <t>DIFLUCAN I.V.</t>
  </si>
  <si>
    <t>0087200</t>
  </si>
  <si>
    <t>MAXIPIME 2 G</t>
  </si>
  <si>
    <t>0182991</t>
  </si>
  <si>
    <t xml:space="preserve">VANCOMYCIN HIKMA 500 MG PRÁŠEK PRO KONCENTRÁT PRO </t>
  </si>
  <si>
    <t>0141836</t>
  </si>
  <si>
    <t>AMIKACIN B. BRAUN 5 MG/ML</t>
  </si>
  <si>
    <t>Erytrocyty z odběru plné krve</t>
  </si>
  <si>
    <t>0107931</t>
  </si>
  <si>
    <t>Trombocyty z buffy coatu směsné, deleukotizované</t>
  </si>
  <si>
    <t>Příplatek za ozáření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</si>
  <si>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</si>
  <si>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</si>
  <si>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</si>
  <si>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</si>
  <si>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</si>
  <si>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</si>
  <si>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6F1</t>
  </si>
  <si>
    <t>0064831</t>
  </si>
  <si>
    <t>AXETINE 1,5 G</t>
  </si>
  <si>
    <t>0066020</t>
  </si>
  <si>
    <t>AUGMENTIN 1,2 G</t>
  </si>
  <si>
    <t>0154704</t>
  </si>
  <si>
    <t>0154815</t>
  </si>
  <si>
    <t>0001137</t>
  </si>
  <si>
    <t>0001154</t>
  </si>
  <si>
    <t>0001288</t>
  </si>
  <si>
    <t>DLAHA ADAPTAČNÍ  MINI FRAGMENT OCEL TITAN</t>
  </si>
  <si>
    <t>0001308</t>
  </si>
  <si>
    <t>0001739</t>
  </si>
  <si>
    <t>DRÁT KIRSCHNERŮV OCEL</t>
  </si>
  <si>
    <t>0010767</t>
  </si>
  <si>
    <t>0010768</t>
  </si>
  <si>
    <t>0017424</t>
  </si>
  <si>
    <t>ŠROUB KORTIKÁLNÍ VELKÝ FRAGMENT OCEL</t>
  </si>
  <si>
    <t>0017751</t>
  </si>
  <si>
    <t>0024982</t>
  </si>
  <si>
    <t xml:space="preserve">KOTVIČKA TITANOVÁ PRO CHIR.RUKY MINI,MINI LS,MINI </t>
  </si>
  <si>
    <t>0030935</t>
  </si>
  <si>
    <t>DRÁT TI; VRTACÍ; VODÍCÍ</t>
  </si>
  <si>
    <t>0031246</t>
  </si>
  <si>
    <t>NÁHRADA ŠLACHY RUKY - SILIKONOVÁ</t>
  </si>
  <si>
    <t>0059979</t>
  </si>
  <si>
    <t>KLIPY EXTRA TITAN LT300,LT400</t>
  </si>
  <si>
    <t>0065071</t>
  </si>
  <si>
    <t>IMPLANTÁT BRADOVÝ  MEDPOR</t>
  </si>
  <si>
    <t>0068059</t>
  </si>
  <si>
    <t>IMPLANTÁT MAMMÁRNÍ EXPANDER TKÁŇOVÝ</t>
  </si>
  <si>
    <t>0068060</t>
  </si>
  <si>
    <t>0074784</t>
  </si>
  <si>
    <t>ŠROUB DO KOSTI FIXAČNÍ</t>
  </si>
  <si>
    <t>0074790</t>
  </si>
  <si>
    <t>MATKA</t>
  </si>
  <si>
    <t>0082042</t>
  </si>
  <si>
    <t>0082509</t>
  </si>
  <si>
    <t>0082514</t>
  </si>
  <si>
    <t>0082517</t>
  </si>
  <si>
    <t>0082519</t>
  </si>
  <si>
    <t>0082521</t>
  </si>
  <si>
    <t>0107459</t>
  </si>
  <si>
    <t>SET PRO APLIKACI LAREV - DÁVKA CCA 150 LAREV</t>
  </si>
  <si>
    <t>0110664</t>
  </si>
  <si>
    <t>KOLÍK ODLAMOVACÍ K-SNAP</t>
  </si>
  <si>
    <t>0166153</t>
  </si>
  <si>
    <t>IMPLANTÁT MAMMÁRNÍ CUI PLNĚNÝ KOHEZIVNÍM GELEM  KU</t>
  </si>
  <si>
    <t>0166154</t>
  </si>
  <si>
    <t>IMPLANTÁT MAMMÁRNÍ CUI PLNĚNÝ KOHEZIVNÍM GELEM  AN</t>
  </si>
  <si>
    <t>0166174</t>
  </si>
  <si>
    <t>IMPLANTÁT MAMMÁRNÍ MONOBLOC SOFT ONE PLNĚNÝ KOHEZI</t>
  </si>
  <si>
    <t>0166175</t>
  </si>
  <si>
    <t>0166176</t>
  </si>
  <si>
    <t>0166177</t>
  </si>
  <si>
    <t>0166173</t>
  </si>
  <si>
    <t>0068901</t>
  </si>
  <si>
    <t>0059978</t>
  </si>
  <si>
    <t>KLIPY EXTRA TITAN LT100,LT200</t>
  </si>
  <si>
    <t>0001369</t>
  </si>
  <si>
    <t>FIXÁTOR ZEVNÍ, MALÝ, SYNTHES</t>
  </si>
  <si>
    <t>0001387</t>
  </si>
  <si>
    <t>0001380</t>
  </si>
  <si>
    <t>0001341</t>
  </si>
  <si>
    <t>0001324</t>
  </si>
  <si>
    <t>DLAHA MINI FRAGMENT OCEL</t>
  </si>
  <si>
    <t>0001749</t>
  </si>
  <si>
    <t>0013051</t>
  </si>
  <si>
    <t>STAPLER KOŽNÍ, 35 NEREZ.OCEL. NÁPLNÍ   (PRW 35)</t>
  </si>
  <si>
    <t>0077983</t>
  </si>
  <si>
    <t>NÁHRADA PRSTNÍHO KLOUBU - SILIKONOVÁ</t>
  </si>
  <si>
    <t>0082141</t>
  </si>
  <si>
    <t>RENASYS F PŘEVAZOVÝ SET MALÝ S</t>
  </si>
  <si>
    <t>0073263</t>
  </si>
  <si>
    <t>K-DRÁT MEDIN</t>
  </si>
  <si>
    <t>0082004</t>
  </si>
  <si>
    <t>V.A.C.WHITEFOAM (PVA PĚNA)</t>
  </si>
  <si>
    <t>0049999</t>
  </si>
  <si>
    <t>EXTRAKTOR SVOREK PROXIMATE</t>
  </si>
  <si>
    <t>0169484</t>
  </si>
  <si>
    <t>LEPIDLO TKÁŇOVÉ COSEAL SURGICAL SEALANT</t>
  </si>
  <si>
    <t>0074964</t>
  </si>
  <si>
    <t>ŠROUB ZAJIŠŤOVACÍ SE ZÁVITEM, PŘÍMÝ</t>
  </si>
  <si>
    <t>56413</t>
  </si>
  <si>
    <t>MIKROCHIRURGICKÁ SUTURA NERVU PŘÍMÁ BEZ AUTOTRANSP</t>
  </si>
  <si>
    <t>56414</t>
  </si>
  <si>
    <t>MIKROCHIRURGICKÁ SUTURA NERVU S AUTOTRANSPLANTÁTEM</t>
  </si>
  <si>
    <t>61137</t>
  </si>
  <si>
    <t>ODBĚR FASCIÁLNÍHO ŠTĚPU Z FASCIA LATA</t>
  </si>
  <si>
    <t>61163</t>
  </si>
  <si>
    <t>PŘENOS NEBO ODPOJENÍ STOPKY KOŽNÍHO LALOKU</t>
  </si>
  <si>
    <t>61203</t>
  </si>
  <si>
    <t>REPLANTACE RUKY VE DLANI</t>
  </si>
  <si>
    <t>61213</t>
  </si>
  <si>
    <t>IMPLANTACE SILIKONU PŘI DEFEKTU ŠLACHY</t>
  </si>
  <si>
    <t>61227</t>
  </si>
  <si>
    <t>CHIRURGICKÉ OŠETŘENÍ NEUROMU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</si>
  <si>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</si>
  <si>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</si>
  <si>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</si>
  <si>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</si>
  <si>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</si>
  <si>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</si>
  <si>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61423</t>
  </si>
  <si>
    <t>RINOPLASTIKA - SEDLOVITÝ NOS (L-ŠTĚP, VČETNĚ ODBĚR</t>
  </si>
  <si>
    <t>61433</t>
  </si>
  <si>
    <t>DYNAMICKÝ ZÁVĚS PŘI PARÉZE N. VII. POMOCÍ M. MASSE</t>
  </si>
  <si>
    <t>61463</t>
  </si>
  <si>
    <t>REDUKCE STEHNA NEBO PAŽE EXCIZÍ</t>
  </si>
  <si>
    <t>65922</t>
  </si>
  <si>
    <t>ODBĚR KOSTNÍHO ŠTĚPU ZE ŽEBRA</t>
  </si>
  <si>
    <t>66683</t>
  </si>
  <si>
    <t>AMPUTACE JEDNOHO PAPRSKU DOLNÍ KONČETINY</t>
  </si>
  <si>
    <t>66823</t>
  </si>
  <si>
    <t>ODSTRANĚNÍ ZEVNÍHO FIXATÉRU</t>
  </si>
  <si>
    <t>66833</t>
  </si>
  <si>
    <t>ODSTRANĚNÍ CIZÍHO TĚLESA Z RÁNY</t>
  </si>
  <si>
    <t>66869</t>
  </si>
  <si>
    <t xml:space="preserve">EXCIZE A EXSTIRPACE SVALOVÉ - ROZSÁHLÉ - TAKÉ PRO </t>
  </si>
  <si>
    <t>66919</t>
  </si>
  <si>
    <t>SEKVESTROTOMIE</t>
  </si>
  <si>
    <t>66929</t>
  </si>
  <si>
    <t>TENOLÝZA - ROZSÁHLÉ UVOLNĚNÍ JEDNÉ ŠLACHY - MIMO R</t>
  </si>
  <si>
    <t>66939</t>
  </si>
  <si>
    <t>PRODLOUŽENÍ / ZKRÁCENÍ JEDNÉ ŠLACHY - MIMO RUKY</t>
  </si>
  <si>
    <t>71521</t>
  </si>
  <si>
    <t>RESEKCE BOLTCE S POSUNEM KOŽNÍHO LALOKU MÍSTNĚ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</si>
  <si>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</si>
  <si>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</si>
  <si>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</si>
  <si>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</si>
  <si>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</si>
  <si>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</si>
  <si>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51855</t>
  </si>
  <si>
    <t>FIXAČNÍ SÁDROVÁ DLAHA CELÉ HORNÍ KONČETINY</t>
  </si>
  <si>
    <t>61225</t>
  </si>
  <si>
    <t>NEUROLÝZA</t>
  </si>
  <si>
    <t>62430</t>
  </si>
  <si>
    <t>61431</t>
  </si>
  <si>
    <t>STATICKODYNAMICKÝ FASC. ZÁVĚS U PARÉZY N. FACIALIS</t>
  </si>
  <si>
    <t>53515</t>
  </si>
  <si>
    <t>SUTURA ŠLACHY EXTENSORU RUKY A ZÁPĚSTÍ</t>
  </si>
  <si>
    <t>65617</t>
  </si>
  <si>
    <t>KLÍNOVITÁ NEBO KVADRATICKÁ EXCIZE DOLNÍHO NEBO HOR</t>
  </si>
  <si>
    <t>66417</t>
  </si>
  <si>
    <t>ARTRODÉZA MALÝCH KLOUBŮ RUKY A NOHY - JEDNOHO</t>
  </si>
  <si>
    <t>62110</t>
  </si>
  <si>
    <t xml:space="preserve">PŘEVAZ POPÁLENINY V ROZSAHU OD 1 % DO 10 %  A EV. </t>
  </si>
  <si>
    <t>61171</t>
  </si>
  <si>
    <t>VOLNÝ PŘENOS KOŽNÍHO A FASCIOKUTÁNNÍHO LALOKU MIKR</t>
  </si>
  <si>
    <t>75399</t>
  </si>
  <si>
    <t>DERMATOPLASTIKA JEDNOHO VÍČKA NEBO BLEPHAROCHALASI</t>
  </si>
  <si>
    <t>62420</t>
  </si>
  <si>
    <t>75371</t>
  </si>
  <si>
    <t>ENUKLEACE A EVISCERACE BULBU</t>
  </si>
  <si>
    <t>61141</t>
  </si>
  <si>
    <t>ODBĚR NERVOVÉHO ŠTĚPU PRO MIKROCHIRURGICKÉ VÝKONY</t>
  </si>
  <si>
    <t>62810</t>
  </si>
  <si>
    <t xml:space="preserve">ODBĚR KOŽNÍHO ŠTĚPU V PLNÉ TLOUŠŤCE DO ROZSAHU 20 </t>
  </si>
  <si>
    <t>66915</t>
  </si>
  <si>
    <t>DEKOMPRESE FASCIÁLNÍHO LOŽE</t>
  </si>
  <si>
    <t>65611</t>
  </si>
  <si>
    <t>EXCIZE LÉZE V DUTINĚ ÚSTNÍ NAD 4 CM</t>
  </si>
  <si>
    <t>67227</t>
  </si>
  <si>
    <t>UVOLNĚNÍ SVALU / ŠLACHY</t>
  </si>
  <si>
    <t>66681</t>
  </si>
  <si>
    <t>61235</t>
  </si>
  <si>
    <t>ARTHRODÉZA MP NEBO IP KLOUBU</t>
  </si>
  <si>
    <t>13071</t>
  </si>
  <si>
    <t>LARVÁLNÍ LÉČBA RAN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</si>
  <si>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</si>
  <si>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</si>
  <si>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</si>
  <si>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</si>
  <si>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</si>
  <si>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</si>
  <si>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</si>
  <si>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</si>
  <si>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62330</t>
  </si>
  <si>
    <t>NEKREKTOMIE 5 - 10 % POVRCHU TĚLA - TANGENCIÁLNÍ N</t>
  </si>
  <si>
    <t>61251</t>
  </si>
  <si>
    <t>POLICIZACE PRSTU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</si>
  <si>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</si>
  <si>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</si>
  <si>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</si>
  <si>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</si>
  <si>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</si>
  <si>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</si>
  <si>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</si>
  <si>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</si>
  <si>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62680</t>
  </si>
  <si>
    <t>ODBĚR DERMOEPIDERMÁLNÍHO ŠTĚPU: 15 - 20 %  Z PLOCH</t>
  </si>
  <si>
    <t>61455</t>
  </si>
  <si>
    <t>ODSTRANĚNÍ IMPLANTÁTU PRSU S KAPSULEKTOMIÍ</t>
  </si>
  <si>
    <t>71655</t>
  </si>
  <si>
    <t>OTEVŘENÁ REPOZICE ZLOMENINY NOSNÍCH KŮSTEK</t>
  </si>
  <si>
    <t>61465</t>
  </si>
  <si>
    <t>OPERACE LYMFEDÉMU DOLNÍ KONČETINY SUPERDERMATOMEM</t>
  </si>
  <si>
    <t>6F3</t>
  </si>
  <si>
    <t>6F6</t>
  </si>
  <si>
    <t>66039</t>
  </si>
  <si>
    <t>SLOŽITÁ OPERAČNÍ ARTROSKOPIE</t>
  </si>
  <si>
    <t>66133</t>
  </si>
  <si>
    <t>UDRŽOVÁNÍ PROPLACHOVÉ LAVÁŽE ZA JEDEN DEN</t>
  </si>
  <si>
    <t>66533</t>
  </si>
  <si>
    <t>ARTROTOMIE SAKROILIAKÁLNÍHO KLOUBU NEBO KYČLE</t>
  </si>
  <si>
    <t>66623</t>
  </si>
  <si>
    <t>PROSTÁ EXTRAKCE ENDOPROTÉZY - CEMENTOVANÉ</t>
  </si>
  <si>
    <t>66643</t>
  </si>
  <si>
    <t>ARTRODÉZA NA DK S VÝJIMKOU KYČELNÍHO A SI KLOUBU</t>
  </si>
  <si>
    <t>66659</t>
  </si>
  <si>
    <t>SYNOVEKTOMIE KOLENA A DALŠÍCH VELKÝCH KLOUBŮ</t>
  </si>
  <si>
    <t>66893</t>
  </si>
  <si>
    <t>PUNKČNÍ BIOPSIE KOSTI NEBO KLOUBU</t>
  </si>
  <si>
    <t>66817</t>
  </si>
  <si>
    <t>VÝPLŇ DUTINY</t>
  </si>
  <si>
    <t>66675</t>
  </si>
  <si>
    <t>REKONSTRUKCE PSEUDOARTRÓZY NA DK - NE PROX. FEMUR</t>
  </si>
  <si>
    <t>66871</t>
  </si>
  <si>
    <t>EXSTIRPACE BURZY - HLUBOKÁ</t>
  </si>
  <si>
    <t>66621</t>
  </si>
  <si>
    <t>PROSTÁ EXTRAKCE ENDOPROTÉZY - NECEMENTOVANÉ</t>
  </si>
  <si>
    <t>66895</t>
  </si>
  <si>
    <t>OTEVŘENÁ BIOPSIE KOSTI NEBO KLOUBU</t>
  </si>
  <si>
    <t>66897</t>
  </si>
  <si>
    <t>EXCIZE / EXSTIRPACE BAKEROVY CYSTY</t>
  </si>
  <si>
    <t>66877</t>
  </si>
  <si>
    <t>TREPANACE A DRENÁŽ KOSTI</t>
  </si>
  <si>
    <t>66657</t>
  </si>
  <si>
    <t>DEBRIDEMENT V OBLASTI KOLENNÍHO KLOUBU BEZ SYNOVIA</t>
  </si>
  <si>
    <t>708</t>
  </si>
  <si>
    <t>78022</t>
  </si>
  <si>
    <t>CÍLENÉ VYŠETŘENÍ ANESTEZIOLOGEM</t>
  </si>
  <si>
    <t>78023</t>
  </si>
  <si>
    <t>KONTROLNÍ VYŠETŘENÍ ANESTEZIOLOGEM</t>
  </si>
  <si>
    <t>78140</t>
  </si>
  <si>
    <t>ANESTÉZIE U PACIENTA S ASA 3E A VÍCE Á 20 MINUT, P</t>
  </si>
  <si>
    <t>78820</t>
  </si>
  <si>
    <t>ZAJIŠTĚNÍ DÝCHACÍCH CEST PŘI ANESTEZII</t>
  </si>
  <si>
    <t>7F1</t>
  </si>
  <si>
    <t>71311</t>
  </si>
  <si>
    <t>LARYNGOSKOPIE PŘÍMÁ</t>
  </si>
  <si>
    <t>71733</t>
  </si>
  <si>
    <t>LARYNGEKTOMIE TOTÁLNÍ</t>
  </si>
  <si>
    <t>71747</t>
  </si>
  <si>
    <t>ČÁSTEČNÁ EXSTIRPACE KRČNÍCH UZLIN</t>
  </si>
  <si>
    <t>71763</t>
  </si>
  <si>
    <t>TONZILEKTOMIE</t>
  </si>
  <si>
    <t>71729</t>
  </si>
  <si>
    <t>ODSTRANĚNÍ POLYPU NEBO JINÉHO NOVOTVARU Z HRTANU N</t>
  </si>
  <si>
    <t>71769</t>
  </si>
  <si>
    <t>EXSTIRPACE SUBMANDIBULÁRNÍ NEBO SUBLINGUÁLNÍ ŽLÁZY</t>
  </si>
  <si>
    <t>7F6</t>
  </si>
  <si>
    <t>76427</t>
  </si>
  <si>
    <t>CIRKUMCIZE, DĚTI OD 3 LET A DOSPĚLÍ</t>
  </si>
  <si>
    <t>76449</t>
  </si>
  <si>
    <t>INCIZE A DRENÁŽ ABSCESU SKROTA, VARLETE A NADVARLE</t>
  </si>
  <si>
    <t>76459</t>
  </si>
  <si>
    <t>LIGATURA VAS DEFERENS (VAZEKTOMIE) JEDNOSTRANNÁ</t>
  </si>
  <si>
    <t>76479</t>
  </si>
  <si>
    <t>NEFREKTOMIE TRANSPERITONEÁLNÍ</t>
  </si>
  <si>
    <t>76483</t>
  </si>
  <si>
    <t>RESEKCE LEDVINY NEBO HEMINEFREKTOMIE JEDNOSTRANNÁ</t>
  </si>
  <si>
    <t>89313</t>
  </si>
  <si>
    <t xml:space="preserve">PERKUTÁNNÍ PUNKCE NEBO BIOPSIE ŘÍZENÁ RDG METODOU </t>
  </si>
  <si>
    <t>89327</t>
  </si>
  <si>
    <t>KONTROLNÍ NÁSTŘIK DRENÁŽNÍHO KATÉTRU</t>
  </si>
  <si>
    <t>76121</t>
  </si>
  <si>
    <t>NEFROSTOMOGRAM (JEN KLINICKÝ VÝKON)</t>
  </si>
  <si>
    <t>89455</t>
  </si>
  <si>
    <t>PERKUTÁNNÍ NEFROSTOMIE JEDNOSTRANNÁ</t>
  </si>
  <si>
    <t>76440</t>
  </si>
  <si>
    <t>ORCHIEKTOMIE RADIKÁLNÍ JEDNOSTRANNÁ</t>
  </si>
  <si>
    <t>76375</t>
  </si>
  <si>
    <t>CYSTEKTOMIE KOMPLETNÍ S URETEROILEÁLNÍM KONDUITEM</t>
  </si>
  <si>
    <t>76385</t>
  </si>
  <si>
    <t>UZAVŘENÍ PÍŠTĚLE VEZIKOREKTÁLNÍ NEBO VEZIKOSIGMOID</t>
  </si>
  <si>
    <t>5F7</t>
  </si>
  <si>
    <t>527</t>
  </si>
  <si>
    <t>05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</si>
  <si>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</si>
  <si>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</si>
  <si>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</si>
  <si>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</si>
  <si>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</si>
  <si>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</si>
  <si>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</si>
  <si>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</si>
  <si>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</si>
  <si>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</si>
  <si>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</si>
  <si>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</si>
  <si>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</si>
  <si>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</si>
  <si>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</si>
  <si>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</si>
  <si>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</si>
  <si>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</si>
  <si>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</si>
  <si>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</si>
  <si>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</si>
  <si>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0051597</t>
  </si>
  <si>
    <t>SOUPRAVA ZAVÁDĚCÍ DESTINATION</t>
  </si>
  <si>
    <t>31</t>
  </si>
  <si>
    <t>32</t>
  </si>
  <si>
    <t>50</t>
  </si>
  <si>
    <t>59</t>
  </si>
  <si>
    <t>0151185</t>
  </si>
  <si>
    <t>KAUTER BIPOLÁRNÍ - 8MM - KLEŠTĚ OKÉNKOVÉ</t>
  </si>
  <si>
    <t>51091</t>
  </si>
  <si>
    <t>Roboticka nizka predni resekce rekta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</si>
  <si>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</si>
  <si>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</si>
  <si>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</si>
  <si>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</si>
  <si>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</si>
  <si>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</si>
  <si>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</si>
  <si>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</si>
  <si>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</si>
  <si>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</si>
  <si>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</si>
  <si>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</si>
  <si>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</si>
  <si>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</si>
  <si>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</si>
  <si>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</si>
  <si>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</si>
  <si>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</si>
  <si>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</si>
  <si>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</si>
  <si>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</si>
  <si>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</si>
  <si>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</si>
  <si>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</si>
  <si>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</si>
  <si>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</si>
  <si>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</si>
  <si>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</si>
  <si>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</si>
  <si>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</si>
  <si>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</si>
  <si>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</si>
  <si>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</si>
  <si>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</si>
  <si>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</si>
  <si>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</si>
  <si>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</si>
  <si>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</si>
  <si>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</si>
  <si>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</si>
  <si>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</si>
  <si>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</si>
  <si>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</si>
  <si>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UŠÍ. NOSU. ÚST A HRDLA BEZ CC                              </t>
  </si>
  <si>
    <t>03093</t>
  </si>
  <si>
    <t xml:space="preserve">JINÉ VÝKONY PŘI PORUCHÁCH A ONEMOCNĚNÍCH UŠÍ. NOSU. ÚST A HRDLA S MCC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</si>
  <si>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</si>
  <si>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</si>
  <si>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</si>
  <si>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</si>
  <si>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03351</t>
  </si>
  <si>
    <t xml:space="preserve">JINÉ PORUCHY UŠÍ. NOSU.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</si>
  <si>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</si>
  <si>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</si>
  <si>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</si>
  <si>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</si>
  <si>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</si>
  <si>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</si>
  <si>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</si>
  <si>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</si>
  <si>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</si>
  <si>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</si>
  <si>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</si>
  <si>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</si>
  <si>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</si>
  <si>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</si>
  <si>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</si>
  <si>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</si>
  <si>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</si>
  <si>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</si>
  <si>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</si>
  <si>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</si>
  <si>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</si>
  <si>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</si>
  <si>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</si>
  <si>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</si>
  <si>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</si>
  <si>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</si>
  <si>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</si>
  <si>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</si>
  <si>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</si>
  <si>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</si>
  <si>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</si>
  <si>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</si>
  <si>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</si>
  <si>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</si>
  <si>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</si>
  <si>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</si>
  <si>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</si>
  <si>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</si>
  <si>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</si>
  <si>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</si>
  <si>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04413</t>
  </si>
  <si>
    <t xml:space="preserve">PŘÍZNAKY. SYMPTOMY A JINÉ DIAGNÓZY DÝCHACÍHO SYSTÉMU S MCC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</si>
  <si>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</si>
  <si>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</si>
  <si>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</si>
  <si>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</si>
  <si>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</si>
  <si>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</si>
  <si>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</si>
  <si>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</si>
  <si>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</si>
  <si>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</si>
  <si>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</si>
  <si>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</si>
  <si>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</si>
  <si>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</si>
  <si>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</si>
  <si>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</si>
  <si>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</si>
  <si>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</si>
  <si>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</si>
  <si>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</si>
  <si>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</si>
  <si>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</si>
  <si>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</si>
  <si>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</si>
  <si>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</si>
  <si>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</si>
  <si>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</si>
  <si>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</si>
  <si>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</si>
  <si>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</si>
  <si>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</si>
  <si>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</si>
  <si>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</si>
  <si>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</si>
  <si>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</si>
  <si>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</si>
  <si>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</si>
  <si>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</si>
  <si>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</si>
  <si>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</si>
  <si>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</si>
  <si>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</si>
  <si>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</si>
  <si>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</si>
  <si>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</si>
  <si>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</si>
  <si>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</si>
  <si>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</si>
  <si>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</si>
  <si>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</si>
  <si>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</si>
  <si>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</si>
  <si>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</si>
  <si>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</si>
  <si>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</si>
  <si>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</si>
  <si>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</si>
  <si>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</si>
  <si>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</si>
  <si>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TŘÍSELNÉ. STEHENNÍ. UMBILIKÁLNÍ NEBO EPIGASTRICKÉ KÝLE BEZ CC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</si>
  <si>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</si>
  <si>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</si>
  <si>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</si>
  <si>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</si>
  <si>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</si>
  <si>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</si>
  <si>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</si>
  <si>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</si>
  <si>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</si>
  <si>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</si>
  <si>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</si>
  <si>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</si>
  <si>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</si>
  <si>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</si>
  <si>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</si>
  <si>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</si>
  <si>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</si>
  <si>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</si>
  <si>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</si>
  <si>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</si>
  <si>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</si>
  <si>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</si>
  <si>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</si>
  <si>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</si>
  <si>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</si>
  <si>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</si>
  <si>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</si>
  <si>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</si>
  <si>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</si>
  <si>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</si>
  <si>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</si>
  <si>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</si>
  <si>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</si>
  <si>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</si>
  <si>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</si>
  <si>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</si>
  <si>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</si>
  <si>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</si>
  <si>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</si>
  <si>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</si>
  <si>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</si>
  <si>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</si>
  <si>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</si>
  <si>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</si>
  <si>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</si>
  <si>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</si>
  <si>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</si>
  <si>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</si>
  <si>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</si>
  <si>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</si>
  <si>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</si>
  <si>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</si>
  <si>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</si>
  <si>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</si>
  <si>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</si>
  <si>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</si>
  <si>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</si>
  <si>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</si>
  <si>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</si>
  <si>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</si>
  <si>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</si>
  <si>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</si>
  <si>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</si>
  <si>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</si>
  <si>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</si>
  <si>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</si>
  <si>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</si>
  <si>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</si>
  <si>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</si>
  <si>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</si>
  <si>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</si>
  <si>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</si>
  <si>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</si>
  <si>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</si>
  <si>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</si>
  <si>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</si>
  <si>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</si>
  <si>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</si>
  <si>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</si>
  <si>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PANKREATU. JÁTRECH A SPOJKY BEZ CC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</si>
  <si>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</si>
  <si>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</si>
  <si>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</si>
  <si>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</si>
  <si>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</si>
  <si>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</si>
  <si>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</si>
  <si>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</si>
  <si>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</si>
  <si>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</si>
  <si>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</si>
  <si>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CHOLECYSTEKTOMIE. KROMĚ LAPAROSKOPICKÉ BEZ CC                                                       </t>
  </si>
  <si>
    <t>07032</t>
  </si>
  <si>
    <t xml:space="preserve">CHOLECYSTEKTOMIE. KROMĚ LAPAROSKOPICKÉ S CC                                                         </t>
  </si>
  <si>
    <t>07033</t>
  </si>
  <si>
    <t xml:space="preserve">CHOLECYSTEKTOMIE.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</si>
  <si>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</si>
  <si>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</si>
  <si>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</si>
  <si>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</si>
  <si>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</si>
  <si>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</si>
  <si>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</si>
  <si>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</si>
  <si>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</si>
  <si>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</si>
  <si>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</si>
  <si>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</si>
  <si>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</si>
  <si>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</si>
  <si>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</si>
  <si>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</si>
  <si>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</si>
  <si>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</si>
  <si>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</si>
  <si>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</si>
  <si>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</si>
  <si>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</si>
  <si>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</si>
  <si>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</si>
  <si>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</si>
  <si>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</si>
  <si>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</si>
  <si>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</si>
  <si>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</si>
  <si>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</si>
  <si>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</si>
  <si>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</si>
  <si>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</si>
  <si>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</si>
  <si>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</si>
  <si>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</si>
  <si>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08021</t>
  </si>
  <si>
    <t xml:space="preserve">BILATERÁLNÍ A VÍCENÁSOBNÉ VELKÉ VÝKONY NA KLOUBECH DOLNÍCH KONČETIN BEZ CC                          </t>
  </si>
  <si>
    <t>08051</t>
  </si>
  <si>
    <t xml:space="preserve">REKONSTRUKČNÍ VÝKONY KRANIÁLNÍCH A OBLIČEJOVÝCH KOSTÍ BEZ CC                                        </t>
  </si>
  <si>
    <t>08061</t>
  </si>
  <si>
    <t xml:space="preserve">VELKÉ VÝKONY REPLANTACE HORNÍCH KONČETIN A JEJICH KLOUBŮ BEZ CC                                     </t>
  </si>
  <si>
    <t>08063</t>
  </si>
  <si>
    <t xml:space="preserve">VELKÉ VÝKONY REPLANTACE HORNÍCH KONČETIN A JEJICH KLOUBŮ S MCC 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</si>
  <si>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</si>
  <si>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</si>
  <si>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</si>
  <si>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</si>
  <si>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08073</t>
  </si>
  <si>
    <t xml:space="preserve">AMPUTACE PŘI PORUCHÁCH MUSKULOSKELETÁLNÍHO SYSTÉMU A POJIVOVÉ TKÁNĚ S MCC 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</si>
  <si>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</si>
  <si>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</si>
  <si>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</si>
  <si>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</si>
  <si>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</si>
  <si>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</si>
  <si>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</si>
  <si>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08093</t>
  </si>
  <si>
    <t>08111</t>
  </si>
  <si>
    <t xml:space="preserve">VÝKONY NA KOLENU. BÉRCI A HLEZNU.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</si>
  <si>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</si>
  <si>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</si>
  <si>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</si>
  <si>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</si>
  <si>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</si>
  <si>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</si>
  <si>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</si>
  <si>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</si>
  <si>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</si>
  <si>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</si>
  <si>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</si>
  <si>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</si>
  <si>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</si>
  <si>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</si>
  <si>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</si>
  <si>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</si>
  <si>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</si>
  <si>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</si>
  <si>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</si>
  <si>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</si>
  <si>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</si>
  <si>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</si>
  <si>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</si>
  <si>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</si>
  <si>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</si>
  <si>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</si>
  <si>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08173</t>
  </si>
  <si>
    <t xml:space="preserve">JINÉ VÝKONY PŘI PORUCHÁCH A ONEMOCNĚNÍCH MUSKULOSKELETÁLNÍHO SYSTÉMU A POJIVOVÉ TKÁNĚ S MCC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</si>
  <si>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</si>
  <si>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</si>
  <si>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</si>
  <si>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</si>
  <si>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</si>
  <si>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</si>
  <si>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08331</t>
  </si>
  <si>
    <t xml:space="preserve">MALIGNÍ ONEMOCNĚNÍ MUSKULOSKELETÁLNÍHO SYSTÉMU A POJIVOVÉ TKÁNĚ. PATOLOGICKÉ ZLOMENINY BEZ CC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</si>
  <si>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</si>
  <si>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</si>
  <si>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</si>
  <si>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</si>
  <si>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</si>
  <si>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</si>
  <si>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</si>
  <si>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</si>
  <si>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</si>
  <si>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</si>
  <si>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</si>
  <si>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</si>
  <si>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</si>
  <si>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</si>
  <si>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</si>
  <si>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</si>
  <si>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</si>
  <si>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</si>
  <si>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</si>
  <si>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</si>
  <si>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</si>
  <si>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</si>
  <si>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</si>
  <si>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</si>
  <si>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</si>
  <si>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</si>
  <si>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</si>
  <si>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</si>
  <si>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</si>
  <si>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</si>
  <si>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</si>
  <si>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</si>
  <si>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</si>
  <si>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</si>
  <si>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</si>
  <si>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</si>
  <si>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</si>
  <si>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</si>
  <si>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</si>
  <si>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</si>
  <si>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</si>
  <si>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</si>
  <si>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</si>
  <si>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</si>
  <si>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</si>
  <si>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</si>
  <si>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</si>
  <si>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</si>
  <si>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</si>
  <si>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</si>
  <si>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</si>
  <si>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</si>
  <si>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</si>
  <si>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</si>
  <si>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</si>
  <si>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</si>
  <si>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</si>
  <si>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</si>
  <si>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</si>
  <si>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</si>
  <si>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</si>
  <si>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</si>
  <si>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>10022</t>
  </si>
  <si>
    <t xml:space="preserve">KOŽNÍ ŠTĚP A DEBRIDEMENT RÁNY PŘI ENDOKRINNÍCH. NUTRIČNÍCH A METABOLICKÝCH PORUCHÁCH S CC           </t>
  </si>
  <si>
    <t>10023</t>
  </si>
  <si>
    <t xml:space="preserve">KOŽNÍ ŠTĚP A DEBRIDEMENT RÁNY PŘI ENDOKRINNÍCH. NUTRIČNÍCH A METABOLICKÝCH PORUCHÁCH S MCC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</si>
  <si>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</si>
  <si>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</si>
  <si>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</si>
  <si>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ENDOKRINNÍCH. NUTRIČNÍCH A METABOLICKÝCH PORUCHÁCH S CC                </t>
  </si>
  <si>
    <t>10051</t>
  </si>
  <si>
    <t xml:space="preserve">VÝKONY NA ŠTÍTNÉ A PŘÍŠTITNÉ ŽLÁZE. THYROGLOSSÁLNÍ VÝKONY BEZ CC                      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</si>
  <si>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</si>
  <si>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</si>
  <si>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</si>
  <si>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</si>
  <si>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</si>
  <si>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</si>
  <si>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</si>
  <si>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</si>
  <si>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</si>
  <si>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</si>
  <si>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</si>
  <si>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</si>
  <si>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</si>
  <si>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</si>
  <si>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</si>
  <si>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</si>
  <si>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</si>
  <si>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</si>
  <si>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</si>
  <si>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</si>
  <si>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12011</t>
  </si>
  <si>
    <t xml:space="preserve">VELKÉ VÝKONY V OBLASTI PÁNVE U MUŽE BEZ CC                                                          </t>
  </si>
  <si>
    <t>12021</t>
  </si>
  <si>
    <t xml:space="preserve">VÝKONY NA PENISU BEZ CC                                                                             </t>
  </si>
  <si>
    <t>13023</t>
  </si>
  <si>
    <t xml:space="preserve">VÝKONY NA DĚLOZE A ADNEXECH PRO MALIGNÍ ONEMOCNĚNÍ NA OVARIÍCH A ADNEXECH S MCC                     </t>
  </si>
  <si>
    <t>13033</t>
  </si>
  <si>
    <t xml:space="preserve">VÝKONY NA DĚLOZE A ADNEXECH PŘI MALIGNÍM ONEMOCNĚNÍ JINDE NEŽ NA VAJEČNÍKU A ADNEXECH S MCC         </t>
  </si>
  <si>
    <t>13101</t>
  </si>
  <si>
    <t xml:space="preserve">JINÉ VÝKONY PŘI PORUCHÁCH A ONEMOCNĚNÍCH ŽENSKÉHO REPRODUKČNÍHO SYSTÉMU BEZ CC                      </t>
  </si>
  <si>
    <t>13103</t>
  </si>
  <si>
    <t xml:space="preserve">JINÉ VÝKONY PŘI PORUCHÁCH A ONEMOCNĚNÍCH ŽENSKÉHO REPRODUKČNÍHO SYSTÉMU S MCC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</si>
  <si>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</si>
  <si>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</si>
  <si>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</si>
  <si>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</si>
  <si>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</si>
  <si>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</si>
  <si>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</si>
  <si>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</si>
  <si>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</si>
  <si>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</si>
  <si>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</si>
  <si>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</si>
  <si>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</si>
  <si>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</si>
  <si>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</si>
  <si>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</si>
  <si>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</si>
  <si>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</si>
  <si>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16311</t>
  </si>
  <si>
    <t xml:space="preserve">PORUCHY SRÁŽLIVOSTI BEZ CC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</si>
  <si>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</si>
  <si>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</si>
  <si>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</si>
  <si>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</si>
  <si>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</si>
  <si>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</si>
  <si>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</si>
  <si>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</si>
  <si>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</si>
  <si>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</si>
  <si>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</si>
  <si>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</si>
  <si>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</si>
  <si>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</si>
  <si>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</si>
  <si>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</si>
  <si>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</si>
  <si>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</si>
  <si>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</si>
  <si>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</si>
  <si>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</si>
  <si>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</si>
  <si>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</si>
  <si>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</si>
  <si>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</si>
  <si>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</si>
  <si>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</si>
  <si>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</si>
  <si>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</si>
  <si>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</si>
  <si>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</si>
  <si>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</si>
  <si>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</si>
  <si>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</si>
  <si>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</si>
  <si>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</si>
  <si>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</si>
  <si>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</si>
  <si>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</si>
  <si>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</si>
  <si>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</si>
  <si>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</si>
  <si>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</si>
  <si>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</si>
  <si>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</si>
  <si>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</si>
  <si>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</si>
  <si>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</si>
  <si>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</si>
  <si>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</si>
  <si>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</si>
  <si>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</si>
  <si>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</si>
  <si>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</si>
  <si>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</si>
  <si>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</si>
  <si>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</si>
  <si>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</si>
  <si>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</si>
  <si>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</si>
  <si>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</si>
  <si>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</si>
  <si>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</si>
  <si>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</si>
  <si>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22521</t>
  </si>
  <si>
    <t xml:space="preserve">NEROZSÁHLÉ POPÁLENINY SKRZ CELOU KŮŽI. S KOŽNÍM ŠTĚPEM NEBO INHAL. PORANĚNÍM BEZ CC                 </t>
  </si>
  <si>
    <t>22541</t>
  </si>
  <si>
    <t>POPÁLENINY OMEZENÉHO ROZSAHU POSTIHUJÍCÍ VŠECHNY VRSTVY KŮŽE. BEZ KOŽNÍHO ŠTĚPU NEBO INHALAČNÍHO POR</t>
  </si>
  <si>
    <t>22542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</si>
  <si>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</si>
  <si>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</si>
  <si>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</si>
  <si>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</si>
  <si>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</si>
  <si>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</si>
  <si>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</si>
  <si>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</si>
  <si>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</si>
  <si>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</si>
  <si>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</si>
  <si>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</si>
  <si>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</si>
  <si>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</si>
  <si>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</si>
  <si>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</si>
  <si>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25021</t>
  </si>
  <si>
    <t xml:space="preserve">JINÉ VÝKONY PŘI MNOHOČETNÉM ZÁVAŽNÉM TRAUMATU BEZ CC                                                </t>
  </si>
  <si>
    <t>25023</t>
  </si>
  <si>
    <t xml:space="preserve">JINÉ VÝKONY PŘI MNOHOČETNÉM ZÁVAŽNÉM TRAUMATU S MCC                                                 </t>
  </si>
  <si>
    <t>25301</t>
  </si>
  <si>
    <t xml:space="preserve">DIAGNÓZY TÝKAJÍCÍ SE HLAVY. HRUDNÍKU A DOLNÍCH KONČETIN PŘI MNOHOČETNÉM ZÁVAŽNÉM TRAUMATU BEZ CC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</si>
  <si>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</si>
  <si>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</si>
  <si>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</si>
  <si>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</si>
  <si>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</si>
  <si>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</si>
  <si>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</si>
  <si>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</si>
  <si>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</si>
  <si>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</si>
  <si>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</si>
  <si>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</si>
  <si>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</si>
  <si>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</si>
  <si>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</si>
  <si>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</si>
  <si>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</si>
  <si>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</si>
  <si>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</si>
  <si>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</si>
  <si>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</si>
  <si>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</si>
  <si>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</si>
  <si>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</si>
  <si>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</si>
  <si>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</si>
  <si>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</si>
  <si>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</si>
  <si>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</si>
  <si>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</si>
  <si>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</si>
  <si>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</si>
  <si>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</si>
  <si>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89169</t>
  </si>
  <si>
    <t>CYSTOURETROGRAFIE</t>
  </si>
  <si>
    <t>89165</t>
  </si>
  <si>
    <t>RETROGRÁDNÍ PYELOGRAFIE JEDNOSTRANNÁ</t>
  </si>
  <si>
    <t>809</t>
  </si>
  <si>
    <t>89163</t>
  </si>
  <si>
    <t>VYLUČOVACÍ UROGRAFIE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</si>
  <si>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</si>
  <si>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</si>
  <si>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</si>
  <si>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</si>
  <si>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</si>
  <si>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</si>
  <si>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</si>
  <si>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87437</t>
  </si>
  <si>
    <t>STANDARDNÍ CYTOLOGICKÉ BARVENÍ,  ZA VÍCE NEŽ 10 PR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</si>
  <si>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</si>
  <si>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</si>
  <si>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</si>
  <si>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</si>
  <si>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</si>
  <si>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</si>
  <si>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</si>
  <si>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</si>
  <si>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</si>
  <si>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</si>
  <si>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</si>
  <si>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</si>
  <si>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</si>
  <si>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</si>
  <si>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0093625</t>
  </si>
  <si>
    <t>0093626</t>
  </si>
  <si>
    <t>0095609</t>
  </si>
  <si>
    <t>MICROPAQUE CT</t>
  </si>
  <si>
    <t>0002018</t>
  </si>
  <si>
    <t>0002027</t>
  </si>
  <si>
    <t>99mTc-MIBI inj.</t>
  </si>
  <si>
    <t>0002030</t>
  </si>
  <si>
    <t>0002061</t>
  </si>
  <si>
    <t>0002067</t>
  </si>
  <si>
    <t>0002073</t>
  </si>
  <si>
    <t>0002087</t>
  </si>
  <si>
    <t>18F-FDG</t>
  </si>
  <si>
    <t>0002095</t>
  </si>
  <si>
    <t>99mTc-nanokoloid alb.inj.</t>
  </si>
  <si>
    <t>0110740</t>
  </si>
  <si>
    <t>VÁLCE (DVA) STERILNÍ, JEDNORÁZOVÉ DO INJEKTORU, CE</t>
  </si>
  <si>
    <t>47163</t>
  </si>
  <si>
    <t>SCINTIGRAFIE EVAKUACE ŽALUDKU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</si>
  <si>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</si>
  <si>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</si>
  <si>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</si>
  <si>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</si>
  <si>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</si>
  <si>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</si>
  <si>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</si>
  <si>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</si>
  <si>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</si>
  <si>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</si>
  <si>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</si>
  <si>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</si>
  <si>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</si>
  <si>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</si>
  <si>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</si>
  <si>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</si>
  <si>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</si>
  <si>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</si>
  <si>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</si>
  <si>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</si>
  <si>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</si>
  <si>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</si>
  <si>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</si>
  <si>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</si>
  <si>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</si>
  <si>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</si>
  <si>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</si>
  <si>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</si>
  <si>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</si>
  <si>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</si>
  <si>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</si>
  <si>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</si>
  <si>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</si>
  <si>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</si>
  <si>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</si>
  <si>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</si>
  <si>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</si>
  <si>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</si>
  <si>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</si>
  <si>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</si>
  <si>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</si>
  <si>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</si>
  <si>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</si>
  <si>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</si>
  <si>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</si>
  <si>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</si>
  <si>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</si>
  <si>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</si>
  <si>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</si>
  <si>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</si>
  <si>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</si>
  <si>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</si>
  <si>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</si>
  <si>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</si>
  <si>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</si>
  <si>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</si>
  <si>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</si>
  <si>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</si>
  <si>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</si>
  <si>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</si>
  <si>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</si>
  <si>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</si>
  <si>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</si>
  <si>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</si>
  <si>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</si>
  <si>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</si>
  <si>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</si>
  <si>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</si>
  <si>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</si>
  <si>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</si>
  <si>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</si>
  <si>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</si>
  <si>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</si>
  <si>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</si>
  <si>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</si>
  <si>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</si>
  <si>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</si>
  <si>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</si>
  <si>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</si>
  <si>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</si>
  <si>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</si>
  <si>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</si>
  <si>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</si>
  <si>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</si>
  <si>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</si>
  <si>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</si>
  <si>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</si>
  <si>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</si>
  <si>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</si>
  <si>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</si>
  <si>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</si>
  <si>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</si>
  <si>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</si>
  <si>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</si>
  <si>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</si>
  <si>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</si>
  <si>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</si>
  <si>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</si>
  <si>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</si>
  <si>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</si>
  <si>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</si>
  <si>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</si>
  <si>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</si>
  <si>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</si>
  <si>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</si>
  <si>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</si>
  <si>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96189</t>
  </si>
  <si>
    <t>FAKTOR VII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</si>
  <si>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</si>
  <si>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</si>
  <si>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</si>
  <si>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</si>
  <si>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</si>
  <si>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</si>
  <si>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</si>
  <si>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</si>
  <si>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</si>
  <si>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</si>
  <si>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</si>
  <si>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</si>
  <si>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</si>
  <si>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</si>
  <si>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</si>
  <si>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</si>
  <si>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</si>
  <si>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</si>
  <si>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</si>
  <si>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</si>
  <si>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</si>
  <si>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</si>
  <si>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</si>
  <si>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</si>
  <si>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</si>
  <si>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</si>
  <si>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</si>
  <si>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</si>
  <si>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</si>
  <si>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</si>
  <si>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</si>
  <si>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</si>
  <si>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</si>
  <si>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</si>
  <si>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</si>
  <si>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</si>
  <si>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</si>
  <si>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</si>
  <si>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</si>
  <si>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</si>
  <si>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</si>
  <si>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</si>
  <si>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</si>
  <si>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</si>
  <si>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</si>
  <si>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</si>
  <si>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</si>
  <si>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</si>
  <si>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</si>
  <si>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</si>
  <si>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</si>
  <si>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</si>
  <si>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</si>
  <si>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</si>
  <si>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</si>
  <si>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</si>
  <si>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</si>
  <si>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</si>
  <si>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</si>
  <si>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</si>
  <si>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</si>
  <si>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</si>
  <si>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</si>
  <si>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</si>
  <si>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</si>
  <si>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</si>
  <si>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</si>
  <si>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</si>
  <si>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</si>
  <si>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</si>
  <si>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</si>
  <si>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</si>
  <si>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</si>
  <si>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</si>
  <si>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</si>
  <si>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</si>
  <si>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</si>
  <si>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</si>
  <si>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</si>
  <si>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</si>
  <si>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</si>
  <si>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</si>
  <si>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</si>
  <si>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</si>
  <si>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</si>
  <si>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</si>
  <si>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</si>
  <si>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</si>
  <si>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</si>
  <si>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</si>
  <si>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</si>
  <si>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</si>
  <si>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</si>
  <si>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</si>
  <si>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</si>
  <si>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</si>
  <si>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</si>
  <si>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</si>
  <si>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</si>
  <si>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</si>
  <si>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</si>
  <si>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</si>
  <si>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</si>
  <si>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</si>
  <si>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</si>
  <si>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</si>
  <si>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</si>
  <si>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</si>
  <si>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</si>
  <si>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</si>
  <si>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</si>
  <si>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</si>
  <si>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</si>
  <si>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</si>
  <si>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</si>
  <si>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</si>
  <si>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</si>
  <si>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</si>
  <si>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</si>
  <si>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</si>
  <si>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</si>
  <si>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</si>
  <si>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</si>
  <si>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</si>
  <si>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</si>
  <si>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</si>
  <si>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</si>
  <si>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</si>
  <si>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</si>
  <si>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</si>
  <si>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</si>
  <si>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</si>
  <si>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</si>
  <si>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</si>
  <si>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</si>
  <si>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</si>
  <si>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</si>
  <si>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</si>
  <si>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</si>
  <si>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</si>
  <si>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</si>
  <si>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</si>
  <si>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</si>
  <si>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</si>
  <si>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</si>
  <si>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</si>
  <si>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</si>
  <si>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</si>
  <si>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</si>
  <si>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</si>
  <si>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</si>
  <si>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</si>
  <si>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</si>
  <si>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</si>
  <si>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</si>
  <si>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</si>
  <si>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</si>
  <si>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</si>
  <si>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</si>
  <si>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</si>
  <si>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</si>
  <si>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</si>
  <si>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</si>
  <si>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</si>
  <si>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</si>
  <si>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</si>
  <si>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</si>
  <si>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</si>
  <si>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</si>
  <si>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</si>
  <si>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</si>
  <si>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</si>
  <si>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</si>
  <si>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</si>
  <si>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</si>
  <si>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</si>
  <si>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</si>
  <si>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</si>
  <si>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</si>
  <si>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</si>
  <si>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</si>
  <si>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</si>
  <si>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</si>
  <si>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</si>
  <si>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</si>
  <si>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</si>
  <si>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</si>
  <si>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</si>
  <si>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</si>
  <si>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</si>
  <si>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</si>
  <si>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</si>
  <si>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</si>
  <si>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</si>
  <si>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</si>
  <si>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</si>
  <si>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</si>
  <si>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</si>
  <si>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</si>
  <si>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</si>
  <si>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</si>
  <si>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</si>
  <si>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</si>
  <si>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</si>
  <si>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</si>
  <si>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</si>
  <si>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</si>
  <si>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</si>
  <si>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</si>
  <si>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</si>
  <si>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93153</t>
  </si>
  <si>
    <t>GASTRIN</t>
  </si>
  <si>
    <t>81233</t>
  </si>
  <si>
    <t>KARBONYLHEMOGLOBIN KVANTITATIVNĚ</t>
  </si>
  <si>
    <t>91169</t>
  </si>
  <si>
    <t>STANOVENÍ LEHKÝCH ŘETĚZCŮ LAMBDA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</si>
  <si>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</si>
  <si>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</si>
  <si>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</si>
  <si>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</si>
  <si>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</si>
  <si>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</si>
  <si>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</si>
  <si>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</si>
  <si>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</si>
  <si>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</si>
  <si>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</si>
  <si>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</si>
  <si>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93229</t>
  </si>
  <si>
    <t>TKÁŇOVÝ POLYPEPTIDICKÝ ANTIGEN (TPA)</t>
  </si>
  <si>
    <t>93139</t>
  </si>
  <si>
    <t>ADRENOKORTIKOTROPIN (ACTH)</t>
  </si>
  <si>
    <t>81245</t>
  </si>
  <si>
    <t>POČÍTÁNÍ LEUKOCYTŮ A ERYTROCYTŮ V PERITONEÁLNÍM DI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</si>
  <si>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</si>
  <si>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</si>
  <si>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</si>
  <si>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</si>
  <si>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</si>
  <si>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</si>
  <si>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</si>
  <si>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</si>
  <si>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</si>
  <si>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</si>
  <si>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</si>
  <si>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0022032</t>
  </si>
  <si>
    <t>IOMERON 250</t>
  </si>
  <si>
    <t>0022075</t>
  </si>
  <si>
    <t>0042411</t>
  </si>
  <si>
    <t>0042433</t>
  </si>
  <si>
    <t>0042439</t>
  </si>
  <si>
    <t>0045119</t>
  </si>
  <si>
    <t>0045123</t>
  </si>
  <si>
    <t>0045124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</si>
  <si>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</si>
  <si>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</si>
  <si>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</si>
  <si>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</si>
  <si>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</si>
  <si>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</si>
  <si>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</si>
  <si>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0077016</t>
  </si>
  <si>
    <t>ULTRAVIST 300</t>
  </si>
  <si>
    <t>0077019</t>
  </si>
  <si>
    <t>0077024</t>
  </si>
  <si>
    <t>0095607</t>
  </si>
  <si>
    <t>MICROPAQUE</t>
  </si>
  <si>
    <t>0032932</t>
  </si>
  <si>
    <t>TELEBRIX 30 MEGLUMINE</t>
  </si>
  <si>
    <t>0045122</t>
  </si>
  <si>
    <t>0151208</t>
  </si>
  <si>
    <t>0006707</t>
  </si>
  <si>
    <t>JEHLA BIOPTICKÁ K SYSTÉMU MAMMOTOME</t>
  </si>
  <si>
    <t>0029900</t>
  </si>
  <si>
    <t>JEHLA  K BIOPSII</t>
  </si>
  <si>
    <t>0034038</t>
  </si>
  <si>
    <t>JEHLA BIOPTICKÁ ASPIRAČNÍ, CHIBA,ECHOTIP</t>
  </si>
  <si>
    <t>0034132</t>
  </si>
  <si>
    <t>0034146</t>
  </si>
  <si>
    <t>JEHLA ASPIRAČNÍ HOWELL,ECHOTIP</t>
  </si>
  <si>
    <t>0034215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</si>
  <si>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</si>
  <si>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</si>
  <si>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</si>
  <si>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</si>
  <si>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</si>
  <si>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</si>
  <si>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</si>
  <si>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</si>
  <si>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</si>
  <si>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</si>
  <si>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</si>
  <si>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</si>
  <si>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</si>
  <si>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0046273</t>
  </si>
  <si>
    <t>STENT JÍCNOVÝ,DUODENÁLNÍ,REKTÁLNÍ,BILIÁRNÍ BRONCHI</t>
  </si>
  <si>
    <t>0046507</t>
  </si>
  <si>
    <t>SOUPRAVA K INVAZIVNÍMU MĚŘENÍ 1 TLAKU</t>
  </si>
  <si>
    <t>0047480</t>
  </si>
  <si>
    <t>KATETR DILATAČNÍ PTCA</t>
  </si>
  <si>
    <t>0048523</t>
  </si>
  <si>
    <t>VODIČ INTERVENČNÍ SELECTIVA DO 145CM</t>
  </si>
  <si>
    <t>0048668</t>
  </si>
  <si>
    <t>DRÁT VODÍCÍ NITINOL</t>
  </si>
  <si>
    <t>0049926</t>
  </si>
  <si>
    <t>STENT BILIÁRNÍ-PERIFERNÍ ABSOLUTE .035;PRO.035;PRO</t>
  </si>
  <si>
    <t>0050237</t>
  </si>
  <si>
    <t>DRÁT VODÍCÍ CHOICE PLUS</t>
  </si>
  <si>
    <t>0052140</t>
  </si>
  <si>
    <t>KATETR DILATAČNÍ PTA WANDA,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</si>
  <si>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</si>
  <si>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</si>
  <si>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</si>
  <si>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</si>
  <si>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</si>
  <si>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</si>
  <si>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</si>
  <si>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</si>
  <si>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</si>
  <si>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</si>
  <si>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</si>
  <si>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</si>
  <si>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0053905</t>
  </si>
  <si>
    <t>KATETR DILATAČNÍ XXL                 14-5XX</t>
  </si>
  <si>
    <t>0053925</t>
  </si>
  <si>
    <t>KATETR BALÓNKOVÝ PTA SYMMETRY, MUSTANG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</si>
  <si>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</si>
  <si>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</si>
  <si>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</si>
  <si>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</si>
  <si>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</si>
  <si>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</si>
  <si>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0056302</t>
  </si>
  <si>
    <t>KATETR BALONKOVÝ FOGARTY TRU-LUMEN 12TLW806F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</si>
  <si>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</si>
  <si>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</si>
  <si>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</si>
  <si>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</si>
  <si>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</si>
  <si>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</si>
  <si>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</si>
  <si>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</si>
  <si>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</si>
  <si>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</si>
  <si>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</si>
  <si>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</si>
  <si>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</si>
  <si>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</si>
  <si>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</si>
  <si>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</si>
  <si>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</si>
  <si>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</si>
  <si>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</si>
  <si>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0058503</t>
  </si>
  <si>
    <t>KATETR PERIFERNĺ DILATAČNĺ VIATRAC - PTA</t>
  </si>
  <si>
    <t>0058504</t>
  </si>
  <si>
    <t>STENT VASKULÁRNÍ KAROTICKÝ SAMOEXPANDIBILNÍ ACCULI</t>
  </si>
  <si>
    <t>0058736</t>
  </si>
  <si>
    <t>TĚLÍSKO EMBOLIZAČNÍ NESTER</t>
  </si>
  <si>
    <t>0059345</t>
  </si>
  <si>
    <t>INDEFLÁTOR 622510</t>
  </si>
  <si>
    <t>0059568</t>
  </si>
  <si>
    <t>SPIRÁLA EMBOLIZAČNÍ</t>
  </si>
  <si>
    <t>0059579</t>
  </si>
  <si>
    <t>STENT PERIFERNÍ HEPATICKÝ GORE VIATORR TIPS,SAMOEX</t>
  </si>
  <si>
    <t>0059795</t>
  </si>
  <si>
    <t>DRÁT VODÍCÍ ANGIODYN J3 FC-FS 150-0,35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</si>
  <si>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</si>
  <si>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</si>
  <si>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</si>
  <si>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</si>
  <si>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</si>
  <si>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</si>
  <si>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0092014</t>
  </si>
  <si>
    <t>BUŽIE DILATAČNÍ JÍCNOVÁ</t>
  </si>
  <si>
    <t>0092125</t>
  </si>
  <si>
    <t>MIKROKATETR PROGREAT PC2411-2813, PP27111-27131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</si>
  <si>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</si>
  <si>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</si>
  <si>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</si>
  <si>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</si>
  <si>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</si>
  <si>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</si>
  <si>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</si>
  <si>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</si>
  <si>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0141644</t>
  </si>
  <si>
    <t>STENT INTRAKRANIÁLNÍ SOLITAIRE AB,SAMOEXPANDIBILNÍ</t>
  </si>
  <si>
    <t>0141695</t>
  </si>
  <si>
    <t>STENT JÍCNOVÝ FERX-ELLA-BOUBELLA</t>
  </si>
  <si>
    <t>0141907</t>
  </si>
  <si>
    <t>STENT JÍC.BILIÁRNÍ,KOLOREK.DUODEN.TRACH.BRONCH.SX-</t>
  </si>
  <si>
    <t>0192086</t>
  </si>
  <si>
    <t>STENT PERIFERNÍ ZILVER RX, ZILVER FLEX,SAMOEXPANDI</t>
  </si>
  <si>
    <t>0057776</t>
  </si>
  <si>
    <t>KATETR MICROFERRET, SET</t>
  </si>
  <si>
    <t>0051244</t>
  </si>
  <si>
    <t>KATETR VODÍCÍ GUIDER</t>
  </si>
  <si>
    <t>0037955</t>
  </si>
  <si>
    <t>STENT PERIFERNÍ BILIÁRNÍ WALLSTENT,SAMOEXPANDIBILN</t>
  </si>
  <si>
    <t>0111638</t>
  </si>
  <si>
    <t>STENT PERIFERNÍ ISTHMUS LOGIC,BALONEXPANDIBILNÍ,CO</t>
  </si>
  <si>
    <t>0059796</t>
  </si>
  <si>
    <t>DRÁT VODÍCÍ ANGIODYN J3 SFC-FS 150-0,35</t>
  </si>
  <si>
    <t>0034209</t>
  </si>
  <si>
    <t>JEHLA BIOPTICKÁ ASPIRAČNÍ, S TROCAR MANDRENEM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</si>
  <si>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</si>
  <si>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</si>
  <si>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</si>
  <si>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</si>
  <si>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</si>
  <si>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</si>
  <si>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0048344</t>
  </si>
  <si>
    <t>VODIČ SPIDER RX FX EMBOLIC PROTECTION SPD 030..070</t>
  </si>
  <si>
    <t>0052563</t>
  </si>
  <si>
    <t>KATETR SUPRAPUBICKÝ COOK-COPE LOOP U-085412</t>
  </si>
  <si>
    <t>0034225</t>
  </si>
  <si>
    <t>JEHLA PUNKČNÍ TROKAR,TEFLONOVANÁ</t>
  </si>
  <si>
    <t>0034219</t>
  </si>
  <si>
    <t>JEHLA ASPIRAČNÍ CHIBA,TEFLONOVANÁ</t>
  </si>
  <si>
    <t>0058743</t>
  </si>
  <si>
    <t>KOŠÍK EXTRAKČNÍ N-CIRCLE, RUKOJEŤ PLAST</t>
  </si>
  <si>
    <t>0046109</t>
  </si>
  <si>
    <t>STENT ENDOVASKULÁRNÍ SX-ELLA-EXPANDELLA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</si>
  <si>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</si>
  <si>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</si>
  <si>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</si>
  <si>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</si>
  <si>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</si>
  <si>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</si>
  <si>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</si>
  <si>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</si>
  <si>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</si>
  <si>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</si>
  <si>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</si>
  <si>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</si>
  <si>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</si>
  <si>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</si>
  <si>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</si>
  <si>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</si>
  <si>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</si>
  <si>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</si>
  <si>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</si>
  <si>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</si>
  <si>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</si>
  <si>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</si>
  <si>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</si>
  <si>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</si>
  <si>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</si>
  <si>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</si>
  <si>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</si>
  <si>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</si>
  <si>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</si>
  <si>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</si>
  <si>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</si>
  <si>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</si>
  <si>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89443</t>
  </si>
  <si>
    <t>ŽÍLY DOLNÍ KONČETINY - FLEBOGRAFIE PERIFERNÍ (ASCE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</si>
  <si>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</si>
  <si>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</si>
  <si>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</si>
  <si>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</si>
  <si>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</si>
  <si>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</si>
  <si>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</si>
  <si>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</si>
  <si>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</si>
  <si>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</si>
  <si>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</si>
  <si>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</si>
  <si>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</si>
  <si>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</si>
  <si>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</si>
  <si>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</si>
  <si>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</si>
  <si>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</si>
  <si>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</si>
  <si>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</si>
  <si>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</si>
  <si>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</si>
  <si>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</si>
  <si>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</si>
  <si>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</si>
  <si>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</si>
  <si>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</si>
  <si>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</si>
  <si>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</si>
  <si>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</si>
  <si>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</si>
  <si>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</si>
  <si>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</si>
  <si>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</si>
  <si>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</si>
  <si>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</si>
  <si>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</si>
  <si>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</si>
  <si>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</si>
  <si>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</si>
  <si>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</si>
  <si>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</si>
  <si>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</si>
  <si>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</si>
  <si>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</si>
  <si>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</si>
  <si>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</si>
  <si>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</si>
  <si>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</si>
  <si>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</si>
  <si>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</si>
  <si>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89141</t>
  </si>
  <si>
    <t>VYŠETŘENÍ DOLNÍCH KONČETIN VCELKU JEDNÍM RENTGENOV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</si>
  <si>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</si>
  <si>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</si>
  <si>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</si>
  <si>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</si>
  <si>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</si>
  <si>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</si>
  <si>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</si>
  <si>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</si>
  <si>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</si>
  <si>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</si>
  <si>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</si>
  <si>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</si>
  <si>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</si>
  <si>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</si>
  <si>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</si>
  <si>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</si>
  <si>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</si>
  <si>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</si>
  <si>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</si>
  <si>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</si>
  <si>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</si>
  <si>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</si>
  <si>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</si>
  <si>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</si>
  <si>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</si>
  <si>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</si>
  <si>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</si>
  <si>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</si>
  <si>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</si>
  <si>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</si>
  <si>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</si>
  <si>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</si>
  <si>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</si>
  <si>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</si>
  <si>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</si>
  <si>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</si>
  <si>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</si>
  <si>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</si>
  <si>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</si>
  <si>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</si>
  <si>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</si>
  <si>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</si>
  <si>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</si>
  <si>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</si>
  <si>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</si>
  <si>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</si>
  <si>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</si>
  <si>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</si>
  <si>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</si>
  <si>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</si>
  <si>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</si>
  <si>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</si>
  <si>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</si>
  <si>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</si>
  <si>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</si>
  <si>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</si>
  <si>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</si>
  <si>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</si>
  <si>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</si>
  <si>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</si>
  <si>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</si>
  <si>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</si>
  <si>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</si>
  <si>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</si>
  <si>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</si>
  <si>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</si>
  <si>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</si>
  <si>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</si>
  <si>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</si>
  <si>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</si>
  <si>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</si>
  <si>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</si>
  <si>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</si>
  <si>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</si>
  <si>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</si>
  <si>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</si>
  <si>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</si>
  <si>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</si>
  <si>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</si>
  <si>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</si>
  <si>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</si>
  <si>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</si>
  <si>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</si>
  <si>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</si>
  <si>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</si>
  <si>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</si>
  <si>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</si>
  <si>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</si>
  <si>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</si>
  <si>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</si>
  <si>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</si>
  <si>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</si>
  <si>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</si>
  <si>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</si>
  <si>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</si>
  <si>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</si>
  <si>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</si>
  <si>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</si>
  <si>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</si>
  <si>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</si>
  <si>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</si>
  <si>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</si>
  <si>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</si>
  <si>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</si>
  <si>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</si>
  <si>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</si>
  <si>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</si>
  <si>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</si>
  <si>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</si>
  <si>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</si>
  <si>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</si>
  <si>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</si>
  <si>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</si>
  <si>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</si>
  <si>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</si>
  <si>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</si>
  <si>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</si>
  <si>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</si>
  <si>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</si>
  <si>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</si>
  <si>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</si>
  <si>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</si>
  <si>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</si>
  <si>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</si>
  <si>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</si>
  <si>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</si>
  <si>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</si>
  <si>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</si>
  <si>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</si>
  <si>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</si>
  <si>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</si>
  <si>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</si>
  <si>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</si>
  <si>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</si>
  <si>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</si>
  <si>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</si>
  <si>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</si>
  <si>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</si>
  <si>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</si>
  <si>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</si>
  <si>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</si>
  <si>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</si>
  <si>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</si>
  <si>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</si>
  <si>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</si>
  <si>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</si>
  <si>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</si>
  <si>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</si>
  <si>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</si>
  <si>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</si>
  <si>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</si>
  <si>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</si>
  <si>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</si>
  <si>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</si>
  <si>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82149</t>
  </si>
  <si>
    <t>SEROTYPIZACE STŘEVNÍCH A JINÝCH PATOGENŮ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</si>
  <si>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</si>
  <si>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</si>
  <si>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</si>
  <si>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</si>
  <si>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</si>
  <si>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</si>
  <si>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</si>
  <si>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</si>
  <si>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</si>
  <si>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</si>
  <si>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</si>
  <si>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</si>
  <si>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</si>
  <si>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</si>
  <si>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</si>
  <si>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</si>
  <si>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</si>
  <si>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</si>
  <si>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</si>
  <si>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</si>
  <si>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</si>
  <si>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</si>
  <si>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</si>
  <si>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</si>
  <si>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</si>
  <si>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</si>
  <si>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</si>
  <si>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</si>
  <si>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</si>
  <si>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</si>
  <si>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</si>
  <si>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</si>
  <si>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</si>
  <si>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</si>
  <si>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</si>
  <si>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</si>
  <si>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</si>
  <si>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</si>
  <si>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</si>
  <si>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</si>
  <si>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</si>
  <si>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</si>
  <si>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</si>
  <si>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</si>
  <si>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</si>
  <si>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</si>
  <si>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</si>
  <si>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</si>
  <si>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</si>
  <si>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</si>
  <si>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</si>
  <si>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</si>
  <si>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</si>
  <si>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</si>
  <si>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</si>
  <si>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</si>
  <si>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</si>
  <si>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</si>
  <si>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</si>
  <si>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</si>
  <si>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</si>
  <si>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91149</t>
  </si>
  <si>
    <t>STANOVENÍ A1 - ANTITRYPSINU</t>
  </si>
  <si>
    <t>91113</t>
  </si>
  <si>
    <t>STANOVENÍ IgG2 RID</t>
  </si>
  <si>
    <t>44</t>
  </si>
  <si>
    <t>94211</t>
  </si>
  <si>
    <t>DLOUHODOBÁ KULTIVACE BUNĚK RŮZNÝCH TKÁNÍ Z PRENATÁ</t>
  </si>
  <si>
    <t>94189</t>
  </si>
  <si>
    <t>HYBRIDIZACE DNA SE ZNAČENOU SONDOU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</si>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</sst>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99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1.4284448692220475</c:v>
                </c:pt>
                <c:pt idx="1">
                  <c:v>1.4119703652051607</c:v>
                </c:pt>
                <c:pt idx="2">
                  <c:v>1.5262191812057617</c:v>
                </c:pt>
                <c:pt idx="3">
                  <c:v>1.5879161409821325</c:v>
                </c:pt>
                <c:pt idx="4">
                  <c:v>1.5346310901631224</c:v>
                </c:pt>
                <c:pt idx="5">
                  <c:v>1.5939112273370049</c:v>
                </c:pt>
                <c:pt idx="6">
                  <c:v>1.5367081296546106</c:v>
                </c:pt>
                <c:pt idx="7">
                  <c:v>1.5033007267018283</c:v>
                </c:pt>
                <c:pt idx="8">
                  <c:v>1.5636110445353397</c:v>
                </c:pt>
                <c:pt idx="9">
                  <c:v>1.5652353843328441</c:v>
                </c:pt>
                <c:pt idx="10">
                  <c:v>1.5201477666016732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094208"/>
        <c:axId val="13281004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1.6023954531883202</c:v>
                </c:pt>
                <c:pt idx="1">
                  <c:v>1.6023954531883202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109824"/>
        <c:axId val="1328567040"/>
      </c:scatterChart>
      <c:catAx>
        <c:axId val="132809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810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8100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8094208"/>
        <c:crosses val="autoZero"/>
        <c:crossBetween val="between"/>
      </c:valAx>
      <c:valAx>
        <c:axId val="13281098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8567040"/>
        <c:crosses val="max"/>
        <c:crossBetween val="midCat"/>
      </c:valAx>
      <c:valAx>
        <c:axId val="13285670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81098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0.86413656884875845</c:v>
                </c:pt>
                <c:pt idx="1">
                  <c:v>0.85745732544707265</c:v>
                </c:pt>
                <c:pt idx="2">
                  <c:v>0.88205327547120527</c:v>
                </c:pt>
                <c:pt idx="3">
                  <c:v>0.88718022887523307</c:v>
                </c:pt>
                <c:pt idx="4">
                  <c:v>0.89515698765164553</c:v>
                </c:pt>
                <c:pt idx="5">
                  <c:v>0.89446762338065089</c:v>
                </c:pt>
                <c:pt idx="6">
                  <c:v>0.88721345471471291</c:v>
                </c:pt>
                <c:pt idx="7">
                  <c:v>0.89241684569037738</c:v>
                </c:pt>
                <c:pt idx="8">
                  <c:v>0.90172403824914915</c:v>
                </c:pt>
                <c:pt idx="9">
                  <c:v>0.90205285241424038</c:v>
                </c:pt>
                <c:pt idx="10">
                  <c:v>0.90728905927131276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929984"/>
        <c:axId val="15966387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640256"/>
        <c:axId val="1648620288"/>
      </c:scatterChart>
      <c:catAx>
        <c:axId val="134992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966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6638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49929984"/>
        <c:crosses val="autoZero"/>
        <c:crossBetween val="between"/>
      </c:valAx>
      <c:valAx>
        <c:axId val="15966402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48620288"/>
        <c:crosses val="max"/>
        <c:crossBetween val="midCat"/>
      </c:valAx>
      <c:valAx>
        <c:axId val="1648620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966402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3886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6164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6165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6183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7368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7375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7397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7579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8877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9450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10366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3886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106.8</v>
      </c>
      <c r="G3" s="47">
        <f>SUBTOTAL(9,G6:G1048576)</f>
        <v>10432.400773266494</v>
      </c>
      <c r="H3" s="48">
        <f>IF(M3=0,0,G3/M3)</f>
        <v>4.8415574397096981E-3</v>
      </c>
      <c r="I3" s="47">
        <f>SUBTOTAL(9,I6:I1048576)</f>
        <v>10573.900000000001</v>
      </c>
      <c r="J3" s="47">
        <f>SUBTOTAL(9,J6:J1048576)</f>
        <v>2144328.9344329569</v>
      </c>
      <c r="K3" s="48">
        <f>IF(M3=0,0,J3/M3)</f>
        <v>0.99515844256029018</v>
      </c>
      <c r="L3" s="47">
        <f>SUBTOTAL(9,L6:L1048576)</f>
        <v>10680.700000000003</v>
      </c>
      <c r="M3" s="49">
        <f>SUBTOTAL(9,M6:M1048576)</f>
        <v>2154761.3352062237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606</v>
      </c>
      <c r="B6" s="655" t="s">
        <v>3657</v>
      </c>
      <c r="C6" s="655" t="s">
        <v>1639</v>
      </c>
      <c r="D6" s="655" t="s">
        <v>3658</v>
      </c>
      <c r="E6" s="655" t="s">
        <v>3659</v>
      </c>
      <c r="F6" s="658"/>
      <c r="G6" s="658"/>
      <c r="H6" s="676">
        <v>0</v>
      </c>
      <c r="I6" s="658">
        <v>16</v>
      </c>
      <c r="J6" s="658">
        <v>1142.5025883764656</v>
      </c>
      <c r="K6" s="676">
        <v>1</v>
      </c>
      <c r="L6" s="658">
        <v>16</v>
      </c>
      <c r="M6" s="659">
        <v>1142.5025883764656</v>
      </c>
    </row>
    <row r="7" spans="1:13" ht="14.4" customHeight="1" x14ac:dyDescent="0.3">
      <c r="A7" s="660" t="s">
        <v>606</v>
      </c>
      <c r="B7" s="661" t="s">
        <v>3660</v>
      </c>
      <c r="C7" s="661" t="s">
        <v>1520</v>
      </c>
      <c r="D7" s="661" t="s">
        <v>1521</v>
      </c>
      <c r="E7" s="661" t="s">
        <v>1522</v>
      </c>
      <c r="F7" s="664"/>
      <c r="G7" s="664"/>
      <c r="H7" s="677">
        <v>0</v>
      </c>
      <c r="I7" s="664">
        <v>27</v>
      </c>
      <c r="J7" s="664">
        <v>3461.0702757258814</v>
      </c>
      <c r="K7" s="677">
        <v>1</v>
      </c>
      <c r="L7" s="664">
        <v>27</v>
      </c>
      <c r="M7" s="665">
        <v>3461.0702757258814</v>
      </c>
    </row>
    <row r="8" spans="1:13" ht="14.4" customHeight="1" x14ac:dyDescent="0.3">
      <c r="A8" s="660" t="s">
        <v>606</v>
      </c>
      <c r="B8" s="661" t="s">
        <v>3660</v>
      </c>
      <c r="C8" s="661" t="s">
        <v>1670</v>
      </c>
      <c r="D8" s="661" t="s">
        <v>1671</v>
      </c>
      <c r="E8" s="661" t="s">
        <v>1672</v>
      </c>
      <c r="F8" s="664"/>
      <c r="G8" s="664"/>
      <c r="H8" s="677">
        <v>0</v>
      </c>
      <c r="I8" s="664">
        <v>515</v>
      </c>
      <c r="J8" s="664">
        <v>36531.379237648653</v>
      </c>
      <c r="K8" s="677">
        <v>1</v>
      </c>
      <c r="L8" s="664">
        <v>515</v>
      </c>
      <c r="M8" s="665">
        <v>36531.379237648653</v>
      </c>
    </row>
    <row r="9" spans="1:13" ht="14.4" customHeight="1" x14ac:dyDescent="0.3">
      <c r="A9" s="660" t="s">
        <v>606</v>
      </c>
      <c r="B9" s="661" t="s">
        <v>3661</v>
      </c>
      <c r="C9" s="661" t="s">
        <v>1724</v>
      </c>
      <c r="D9" s="661" t="s">
        <v>1725</v>
      </c>
      <c r="E9" s="661" t="s">
        <v>1726</v>
      </c>
      <c r="F9" s="664"/>
      <c r="G9" s="664"/>
      <c r="H9" s="677">
        <v>0</v>
      </c>
      <c r="I9" s="664">
        <v>13</v>
      </c>
      <c r="J9" s="664">
        <v>1668.5503814082967</v>
      </c>
      <c r="K9" s="677">
        <v>1</v>
      </c>
      <c r="L9" s="664">
        <v>13</v>
      </c>
      <c r="M9" s="665">
        <v>1668.5503814082967</v>
      </c>
    </row>
    <row r="10" spans="1:13" ht="14.4" customHeight="1" x14ac:dyDescent="0.3">
      <c r="A10" s="660" t="s">
        <v>606</v>
      </c>
      <c r="B10" s="661" t="s">
        <v>3662</v>
      </c>
      <c r="C10" s="661" t="s">
        <v>634</v>
      </c>
      <c r="D10" s="661" t="s">
        <v>635</v>
      </c>
      <c r="E10" s="661" t="s">
        <v>3663</v>
      </c>
      <c r="F10" s="664">
        <v>1</v>
      </c>
      <c r="G10" s="664">
        <v>109.71000000000002</v>
      </c>
      <c r="H10" s="677">
        <v>1</v>
      </c>
      <c r="I10" s="664"/>
      <c r="J10" s="664"/>
      <c r="K10" s="677">
        <v>0</v>
      </c>
      <c r="L10" s="664">
        <v>1</v>
      </c>
      <c r="M10" s="665">
        <v>109.71000000000002</v>
      </c>
    </row>
    <row r="11" spans="1:13" ht="14.4" customHeight="1" x14ac:dyDescent="0.3">
      <c r="A11" s="660" t="s">
        <v>606</v>
      </c>
      <c r="B11" s="661" t="s">
        <v>3662</v>
      </c>
      <c r="C11" s="661" t="s">
        <v>1663</v>
      </c>
      <c r="D11" s="661" t="s">
        <v>1589</v>
      </c>
      <c r="E11" s="661" t="s">
        <v>1664</v>
      </c>
      <c r="F11" s="664"/>
      <c r="G11" s="664"/>
      <c r="H11" s="677">
        <v>0</v>
      </c>
      <c r="I11" s="664">
        <v>2</v>
      </c>
      <c r="J11" s="664">
        <v>155.23999999999992</v>
      </c>
      <c r="K11" s="677">
        <v>1</v>
      </c>
      <c r="L11" s="664">
        <v>2</v>
      </c>
      <c r="M11" s="665">
        <v>155.23999999999992</v>
      </c>
    </row>
    <row r="12" spans="1:13" ht="14.4" customHeight="1" x14ac:dyDescent="0.3">
      <c r="A12" s="660" t="s">
        <v>606</v>
      </c>
      <c r="B12" s="661" t="s">
        <v>3662</v>
      </c>
      <c r="C12" s="661" t="s">
        <v>1588</v>
      </c>
      <c r="D12" s="661" t="s">
        <v>1589</v>
      </c>
      <c r="E12" s="661" t="s">
        <v>1590</v>
      </c>
      <c r="F12" s="664"/>
      <c r="G12" s="664"/>
      <c r="H12" s="677">
        <v>0</v>
      </c>
      <c r="I12" s="664">
        <v>7</v>
      </c>
      <c r="J12" s="664">
        <v>782.83033488646674</v>
      </c>
      <c r="K12" s="677">
        <v>1</v>
      </c>
      <c r="L12" s="664">
        <v>7</v>
      </c>
      <c r="M12" s="665">
        <v>782.83033488646674</v>
      </c>
    </row>
    <row r="13" spans="1:13" ht="14.4" customHeight="1" x14ac:dyDescent="0.3">
      <c r="A13" s="660" t="s">
        <v>606</v>
      </c>
      <c r="B13" s="661" t="s">
        <v>3664</v>
      </c>
      <c r="C13" s="661" t="s">
        <v>1660</v>
      </c>
      <c r="D13" s="661" t="s">
        <v>1661</v>
      </c>
      <c r="E13" s="661" t="s">
        <v>1413</v>
      </c>
      <c r="F13" s="664"/>
      <c r="G13" s="664"/>
      <c r="H13" s="677">
        <v>0</v>
      </c>
      <c r="I13" s="664">
        <v>8</v>
      </c>
      <c r="J13" s="664">
        <v>3795.767701667522</v>
      </c>
      <c r="K13" s="677">
        <v>1</v>
      </c>
      <c r="L13" s="664">
        <v>8</v>
      </c>
      <c r="M13" s="665">
        <v>3795.767701667522</v>
      </c>
    </row>
    <row r="14" spans="1:13" ht="14.4" customHeight="1" x14ac:dyDescent="0.3">
      <c r="A14" s="660" t="s">
        <v>606</v>
      </c>
      <c r="B14" s="661" t="s">
        <v>3665</v>
      </c>
      <c r="C14" s="661" t="s">
        <v>1745</v>
      </c>
      <c r="D14" s="661" t="s">
        <v>1746</v>
      </c>
      <c r="E14" s="661" t="s">
        <v>1747</v>
      </c>
      <c r="F14" s="664">
        <v>1</v>
      </c>
      <c r="G14" s="664">
        <v>104.17000000000004</v>
      </c>
      <c r="H14" s="677">
        <v>1</v>
      </c>
      <c r="I14" s="664"/>
      <c r="J14" s="664"/>
      <c r="K14" s="677">
        <v>0</v>
      </c>
      <c r="L14" s="664">
        <v>1</v>
      </c>
      <c r="M14" s="665">
        <v>104.17000000000004</v>
      </c>
    </row>
    <row r="15" spans="1:13" ht="14.4" customHeight="1" x14ac:dyDescent="0.3">
      <c r="A15" s="660" t="s">
        <v>606</v>
      </c>
      <c r="B15" s="661" t="s">
        <v>3665</v>
      </c>
      <c r="C15" s="661" t="s">
        <v>1603</v>
      </c>
      <c r="D15" s="661" t="s">
        <v>1604</v>
      </c>
      <c r="E15" s="661" t="s">
        <v>3666</v>
      </c>
      <c r="F15" s="664"/>
      <c r="G15" s="664"/>
      <c r="H15" s="677">
        <v>0</v>
      </c>
      <c r="I15" s="664">
        <v>3</v>
      </c>
      <c r="J15" s="664">
        <v>204.8013696019172</v>
      </c>
      <c r="K15" s="677">
        <v>1</v>
      </c>
      <c r="L15" s="664">
        <v>3</v>
      </c>
      <c r="M15" s="665">
        <v>204.8013696019172</v>
      </c>
    </row>
    <row r="16" spans="1:13" ht="14.4" customHeight="1" x14ac:dyDescent="0.3">
      <c r="A16" s="660" t="s">
        <v>606</v>
      </c>
      <c r="B16" s="661" t="s">
        <v>3665</v>
      </c>
      <c r="C16" s="661" t="s">
        <v>1607</v>
      </c>
      <c r="D16" s="661" t="s">
        <v>1608</v>
      </c>
      <c r="E16" s="661" t="s">
        <v>3667</v>
      </c>
      <c r="F16" s="664"/>
      <c r="G16" s="664"/>
      <c r="H16" s="677">
        <v>0</v>
      </c>
      <c r="I16" s="664">
        <v>3</v>
      </c>
      <c r="J16" s="664">
        <v>295.55987351900444</v>
      </c>
      <c r="K16" s="677">
        <v>1</v>
      </c>
      <c r="L16" s="664">
        <v>3</v>
      </c>
      <c r="M16" s="665">
        <v>295.55987351900444</v>
      </c>
    </row>
    <row r="17" spans="1:13" ht="14.4" customHeight="1" x14ac:dyDescent="0.3">
      <c r="A17" s="660" t="s">
        <v>606</v>
      </c>
      <c r="B17" s="661" t="s">
        <v>3668</v>
      </c>
      <c r="C17" s="661" t="s">
        <v>1653</v>
      </c>
      <c r="D17" s="661" t="s">
        <v>1654</v>
      </c>
      <c r="E17" s="661" t="s">
        <v>1655</v>
      </c>
      <c r="F17" s="664"/>
      <c r="G17" s="664"/>
      <c r="H17" s="677">
        <v>0</v>
      </c>
      <c r="I17" s="664">
        <v>2</v>
      </c>
      <c r="J17" s="664">
        <v>47.94000653873087</v>
      </c>
      <c r="K17" s="677">
        <v>1</v>
      </c>
      <c r="L17" s="664">
        <v>2</v>
      </c>
      <c r="M17" s="665">
        <v>47.94000653873087</v>
      </c>
    </row>
    <row r="18" spans="1:13" ht="14.4" customHeight="1" x14ac:dyDescent="0.3">
      <c r="A18" s="660" t="s">
        <v>606</v>
      </c>
      <c r="B18" s="661" t="s">
        <v>3669</v>
      </c>
      <c r="C18" s="661" t="s">
        <v>1681</v>
      </c>
      <c r="D18" s="661" t="s">
        <v>3670</v>
      </c>
      <c r="E18" s="661" t="s">
        <v>3671</v>
      </c>
      <c r="F18" s="664"/>
      <c r="G18" s="664"/>
      <c r="H18" s="677">
        <v>0</v>
      </c>
      <c r="I18" s="664">
        <v>1</v>
      </c>
      <c r="J18" s="664">
        <v>117.14</v>
      </c>
      <c r="K18" s="677">
        <v>1</v>
      </c>
      <c r="L18" s="664">
        <v>1</v>
      </c>
      <c r="M18" s="665">
        <v>117.14</v>
      </c>
    </row>
    <row r="19" spans="1:13" ht="14.4" customHeight="1" x14ac:dyDescent="0.3">
      <c r="A19" s="660" t="s">
        <v>606</v>
      </c>
      <c r="B19" s="661" t="s">
        <v>3669</v>
      </c>
      <c r="C19" s="661" t="s">
        <v>1642</v>
      </c>
      <c r="D19" s="661" t="s">
        <v>3672</v>
      </c>
      <c r="E19" s="661" t="s">
        <v>1055</v>
      </c>
      <c r="F19" s="664"/>
      <c r="G19" s="664"/>
      <c r="H19" s="677">
        <v>0</v>
      </c>
      <c r="I19" s="664">
        <v>1</v>
      </c>
      <c r="J19" s="664">
        <v>144.79</v>
      </c>
      <c r="K19" s="677">
        <v>1</v>
      </c>
      <c r="L19" s="664">
        <v>1</v>
      </c>
      <c r="M19" s="665">
        <v>144.79</v>
      </c>
    </row>
    <row r="20" spans="1:13" ht="14.4" customHeight="1" x14ac:dyDescent="0.3">
      <c r="A20" s="660" t="s">
        <v>606</v>
      </c>
      <c r="B20" s="661" t="s">
        <v>3673</v>
      </c>
      <c r="C20" s="661" t="s">
        <v>1701</v>
      </c>
      <c r="D20" s="661" t="s">
        <v>1563</v>
      </c>
      <c r="E20" s="661" t="s">
        <v>1702</v>
      </c>
      <c r="F20" s="664"/>
      <c r="G20" s="664"/>
      <c r="H20" s="677">
        <v>0</v>
      </c>
      <c r="I20" s="664">
        <v>9</v>
      </c>
      <c r="J20" s="664">
        <v>3208.5000000000009</v>
      </c>
      <c r="K20" s="677">
        <v>1</v>
      </c>
      <c r="L20" s="664">
        <v>9</v>
      </c>
      <c r="M20" s="665">
        <v>3208.5000000000009</v>
      </c>
    </row>
    <row r="21" spans="1:13" ht="14.4" customHeight="1" x14ac:dyDescent="0.3">
      <c r="A21" s="660" t="s">
        <v>606</v>
      </c>
      <c r="B21" s="661" t="s">
        <v>3673</v>
      </c>
      <c r="C21" s="661" t="s">
        <v>1704</v>
      </c>
      <c r="D21" s="661" t="s">
        <v>1563</v>
      </c>
      <c r="E21" s="661" t="s">
        <v>1705</v>
      </c>
      <c r="F21" s="664"/>
      <c r="G21" s="664"/>
      <c r="H21" s="677">
        <v>0</v>
      </c>
      <c r="I21" s="664">
        <v>70</v>
      </c>
      <c r="J21" s="664">
        <v>28979.9857656028</v>
      </c>
      <c r="K21" s="677">
        <v>1</v>
      </c>
      <c r="L21" s="664">
        <v>70</v>
      </c>
      <c r="M21" s="665">
        <v>28979.9857656028</v>
      </c>
    </row>
    <row r="22" spans="1:13" ht="14.4" customHeight="1" x14ac:dyDescent="0.3">
      <c r="A22" s="660" t="s">
        <v>606</v>
      </c>
      <c r="B22" s="661" t="s">
        <v>3673</v>
      </c>
      <c r="C22" s="661" t="s">
        <v>1562</v>
      </c>
      <c r="D22" s="661" t="s">
        <v>1563</v>
      </c>
      <c r="E22" s="661" t="s">
        <v>1564</v>
      </c>
      <c r="F22" s="664"/>
      <c r="G22" s="664"/>
      <c r="H22" s="677">
        <v>0</v>
      </c>
      <c r="I22" s="664">
        <v>11</v>
      </c>
      <c r="J22" s="664">
        <v>5414.1956868500765</v>
      </c>
      <c r="K22" s="677">
        <v>1</v>
      </c>
      <c r="L22" s="664">
        <v>11</v>
      </c>
      <c r="M22" s="665">
        <v>5414.1956868500765</v>
      </c>
    </row>
    <row r="23" spans="1:13" ht="14.4" customHeight="1" x14ac:dyDescent="0.3">
      <c r="A23" s="660" t="s">
        <v>606</v>
      </c>
      <c r="B23" s="661" t="s">
        <v>3673</v>
      </c>
      <c r="C23" s="661" t="s">
        <v>1566</v>
      </c>
      <c r="D23" s="661" t="s">
        <v>1563</v>
      </c>
      <c r="E23" s="661" t="s">
        <v>1567</v>
      </c>
      <c r="F23" s="664"/>
      <c r="G23" s="664"/>
      <c r="H23" s="677">
        <v>0</v>
      </c>
      <c r="I23" s="664">
        <v>4</v>
      </c>
      <c r="J23" s="664">
        <v>3772</v>
      </c>
      <c r="K23" s="677">
        <v>1</v>
      </c>
      <c r="L23" s="664">
        <v>4</v>
      </c>
      <c r="M23" s="665">
        <v>3772</v>
      </c>
    </row>
    <row r="24" spans="1:13" ht="14.4" customHeight="1" x14ac:dyDescent="0.3">
      <c r="A24" s="660" t="s">
        <v>606</v>
      </c>
      <c r="B24" s="661" t="s">
        <v>3673</v>
      </c>
      <c r="C24" s="661" t="s">
        <v>1569</v>
      </c>
      <c r="D24" s="661" t="s">
        <v>1563</v>
      </c>
      <c r="E24" s="661" t="s">
        <v>1570</v>
      </c>
      <c r="F24" s="664"/>
      <c r="G24" s="664"/>
      <c r="H24" s="677">
        <v>0</v>
      </c>
      <c r="I24" s="664">
        <v>1</v>
      </c>
      <c r="J24" s="664">
        <v>1051.28</v>
      </c>
      <c r="K24" s="677">
        <v>1</v>
      </c>
      <c r="L24" s="664">
        <v>1</v>
      </c>
      <c r="M24" s="665">
        <v>1051.28</v>
      </c>
    </row>
    <row r="25" spans="1:13" ht="14.4" customHeight="1" x14ac:dyDescent="0.3">
      <c r="A25" s="660" t="s">
        <v>606</v>
      </c>
      <c r="B25" s="661" t="s">
        <v>3673</v>
      </c>
      <c r="C25" s="661" t="s">
        <v>1599</v>
      </c>
      <c r="D25" s="661" t="s">
        <v>1600</v>
      </c>
      <c r="E25" s="661" t="s">
        <v>3674</v>
      </c>
      <c r="F25" s="664"/>
      <c r="G25" s="664"/>
      <c r="H25" s="677">
        <v>0</v>
      </c>
      <c r="I25" s="664">
        <v>40</v>
      </c>
      <c r="J25" s="664">
        <v>141888.43127280264</v>
      </c>
      <c r="K25" s="677">
        <v>1</v>
      </c>
      <c r="L25" s="664">
        <v>40</v>
      </c>
      <c r="M25" s="665">
        <v>141888.43127280264</v>
      </c>
    </row>
    <row r="26" spans="1:13" ht="14.4" customHeight="1" x14ac:dyDescent="0.3">
      <c r="A26" s="660" t="s">
        <v>606</v>
      </c>
      <c r="B26" s="661" t="s">
        <v>3675</v>
      </c>
      <c r="C26" s="661" t="s">
        <v>1487</v>
      </c>
      <c r="D26" s="661" t="s">
        <v>3676</v>
      </c>
      <c r="E26" s="661" t="s">
        <v>3677</v>
      </c>
      <c r="F26" s="664"/>
      <c r="G26" s="664"/>
      <c r="H26" s="677">
        <v>0</v>
      </c>
      <c r="I26" s="664">
        <v>1</v>
      </c>
      <c r="J26" s="664">
        <v>1191.24</v>
      </c>
      <c r="K26" s="677">
        <v>1</v>
      </c>
      <c r="L26" s="664">
        <v>1</v>
      </c>
      <c r="M26" s="665">
        <v>1191.24</v>
      </c>
    </row>
    <row r="27" spans="1:13" ht="14.4" customHeight="1" x14ac:dyDescent="0.3">
      <c r="A27" s="660" t="s">
        <v>606</v>
      </c>
      <c r="B27" s="661" t="s">
        <v>3678</v>
      </c>
      <c r="C27" s="661" t="s">
        <v>1538</v>
      </c>
      <c r="D27" s="661" t="s">
        <v>1539</v>
      </c>
      <c r="E27" s="661" t="s">
        <v>3679</v>
      </c>
      <c r="F27" s="664"/>
      <c r="G27" s="664"/>
      <c r="H27" s="677">
        <v>0</v>
      </c>
      <c r="I27" s="664">
        <v>1</v>
      </c>
      <c r="J27" s="664">
        <v>47.330000000000005</v>
      </c>
      <c r="K27" s="677">
        <v>1</v>
      </c>
      <c r="L27" s="664">
        <v>1</v>
      </c>
      <c r="M27" s="665">
        <v>47.330000000000005</v>
      </c>
    </row>
    <row r="28" spans="1:13" ht="14.4" customHeight="1" x14ac:dyDescent="0.3">
      <c r="A28" s="660" t="s">
        <v>606</v>
      </c>
      <c r="B28" s="661" t="s">
        <v>3678</v>
      </c>
      <c r="C28" s="661" t="s">
        <v>1542</v>
      </c>
      <c r="D28" s="661" t="s">
        <v>1539</v>
      </c>
      <c r="E28" s="661" t="s">
        <v>3680</v>
      </c>
      <c r="F28" s="664"/>
      <c r="G28" s="664"/>
      <c r="H28" s="677">
        <v>0</v>
      </c>
      <c r="I28" s="664">
        <v>5</v>
      </c>
      <c r="J28" s="664">
        <v>473.3498219917891</v>
      </c>
      <c r="K28" s="677">
        <v>1</v>
      </c>
      <c r="L28" s="664">
        <v>5</v>
      </c>
      <c r="M28" s="665">
        <v>473.3498219917891</v>
      </c>
    </row>
    <row r="29" spans="1:13" ht="14.4" customHeight="1" x14ac:dyDescent="0.3">
      <c r="A29" s="660" t="s">
        <v>606</v>
      </c>
      <c r="B29" s="661" t="s">
        <v>3681</v>
      </c>
      <c r="C29" s="661" t="s">
        <v>1742</v>
      </c>
      <c r="D29" s="661" t="s">
        <v>1743</v>
      </c>
      <c r="E29" s="661" t="s">
        <v>1744</v>
      </c>
      <c r="F29" s="664"/>
      <c r="G29" s="664"/>
      <c r="H29" s="677">
        <v>0</v>
      </c>
      <c r="I29" s="664">
        <v>1</v>
      </c>
      <c r="J29" s="664">
        <v>55.1</v>
      </c>
      <c r="K29" s="677">
        <v>1</v>
      </c>
      <c r="L29" s="664">
        <v>1</v>
      </c>
      <c r="M29" s="665">
        <v>55.1</v>
      </c>
    </row>
    <row r="30" spans="1:13" ht="14.4" customHeight="1" x14ac:dyDescent="0.3">
      <c r="A30" s="660" t="s">
        <v>606</v>
      </c>
      <c r="B30" s="661" t="s">
        <v>3681</v>
      </c>
      <c r="C30" s="661" t="s">
        <v>1551</v>
      </c>
      <c r="D30" s="661" t="s">
        <v>3682</v>
      </c>
      <c r="E30" s="661" t="s">
        <v>3683</v>
      </c>
      <c r="F30" s="664"/>
      <c r="G30" s="664"/>
      <c r="H30" s="677">
        <v>0</v>
      </c>
      <c r="I30" s="664">
        <v>1</v>
      </c>
      <c r="J30" s="664">
        <v>110.42</v>
      </c>
      <c r="K30" s="677">
        <v>1</v>
      </c>
      <c r="L30" s="664">
        <v>1</v>
      </c>
      <c r="M30" s="665">
        <v>110.42</v>
      </c>
    </row>
    <row r="31" spans="1:13" ht="14.4" customHeight="1" x14ac:dyDescent="0.3">
      <c r="A31" s="660" t="s">
        <v>606</v>
      </c>
      <c r="B31" s="661" t="s">
        <v>3684</v>
      </c>
      <c r="C31" s="661" t="s">
        <v>1595</v>
      </c>
      <c r="D31" s="661" t="s">
        <v>1596</v>
      </c>
      <c r="E31" s="661" t="s">
        <v>1597</v>
      </c>
      <c r="F31" s="664"/>
      <c r="G31" s="664"/>
      <c r="H31" s="677">
        <v>0</v>
      </c>
      <c r="I31" s="664">
        <v>6</v>
      </c>
      <c r="J31" s="664">
        <v>478.97999254470335</v>
      </c>
      <c r="K31" s="677">
        <v>1</v>
      </c>
      <c r="L31" s="664">
        <v>6</v>
      </c>
      <c r="M31" s="665">
        <v>478.97999254470335</v>
      </c>
    </row>
    <row r="32" spans="1:13" ht="14.4" customHeight="1" x14ac:dyDescent="0.3">
      <c r="A32" s="660" t="s">
        <v>606</v>
      </c>
      <c r="B32" s="661" t="s">
        <v>3685</v>
      </c>
      <c r="C32" s="661" t="s">
        <v>1592</v>
      </c>
      <c r="D32" s="661" t="s">
        <v>1593</v>
      </c>
      <c r="E32" s="661" t="s">
        <v>1010</v>
      </c>
      <c r="F32" s="664"/>
      <c r="G32" s="664"/>
      <c r="H32" s="677">
        <v>0</v>
      </c>
      <c r="I32" s="664">
        <v>5</v>
      </c>
      <c r="J32" s="664">
        <v>227.840401995516</v>
      </c>
      <c r="K32" s="677">
        <v>1</v>
      </c>
      <c r="L32" s="664">
        <v>5</v>
      </c>
      <c r="M32" s="665">
        <v>227.840401995516</v>
      </c>
    </row>
    <row r="33" spans="1:13" ht="14.4" customHeight="1" x14ac:dyDescent="0.3">
      <c r="A33" s="660" t="s">
        <v>606</v>
      </c>
      <c r="B33" s="661" t="s">
        <v>3686</v>
      </c>
      <c r="C33" s="661" t="s">
        <v>642</v>
      </c>
      <c r="D33" s="661" t="s">
        <v>3687</v>
      </c>
      <c r="E33" s="661" t="s">
        <v>3688</v>
      </c>
      <c r="F33" s="664">
        <v>1</v>
      </c>
      <c r="G33" s="664">
        <v>26.109999999999985</v>
      </c>
      <c r="H33" s="677">
        <v>1</v>
      </c>
      <c r="I33" s="664"/>
      <c r="J33" s="664"/>
      <c r="K33" s="677">
        <v>0</v>
      </c>
      <c r="L33" s="664">
        <v>1</v>
      </c>
      <c r="M33" s="665">
        <v>26.109999999999985</v>
      </c>
    </row>
    <row r="34" spans="1:13" ht="14.4" customHeight="1" x14ac:dyDescent="0.3">
      <c r="A34" s="660" t="s">
        <v>606</v>
      </c>
      <c r="B34" s="661" t="s">
        <v>3689</v>
      </c>
      <c r="C34" s="661" t="s">
        <v>1053</v>
      </c>
      <c r="D34" s="661" t="s">
        <v>1054</v>
      </c>
      <c r="E34" s="661" t="s">
        <v>1055</v>
      </c>
      <c r="F34" s="664"/>
      <c r="G34" s="664"/>
      <c r="H34" s="677">
        <v>0</v>
      </c>
      <c r="I34" s="664">
        <v>2</v>
      </c>
      <c r="J34" s="664">
        <v>301.66017795172388</v>
      </c>
      <c r="K34" s="677">
        <v>1</v>
      </c>
      <c r="L34" s="664">
        <v>2</v>
      </c>
      <c r="M34" s="665">
        <v>301.66017795172388</v>
      </c>
    </row>
    <row r="35" spans="1:13" ht="14.4" customHeight="1" x14ac:dyDescent="0.3">
      <c r="A35" s="660" t="s">
        <v>606</v>
      </c>
      <c r="B35" s="661" t="s">
        <v>3690</v>
      </c>
      <c r="C35" s="661" t="s">
        <v>1694</v>
      </c>
      <c r="D35" s="661" t="s">
        <v>1695</v>
      </c>
      <c r="E35" s="661" t="s">
        <v>1462</v>
      </c>
      <c r="F35" s="664"/>
      <c r="G35" s="664"/>
      <c r="H35" s="677">
        <v>0</v>
      </c>
      <c r="I35" s="664">
        <v>1</v>
      </c>
      <c r="J35" s="664">
        <v>41.519999999999989</v>
      </c>
      <c r="K35" s="677">
        <v>1</v>
      </c>
      <c r="L35" s="664">
        <v>1</v>
      </c>
      <c r="M35" s="665">
        <v>41.519999999999989</v>
      </c>
    </row>
    <row r="36" spans="1:13" ht="14.4" customHeight="1" x14ac:dyDescent="0.3">
      <c r="A36" s="660" t="s">
        <v>606</v>
      </c>
      <c r="B36" s="661" t="s">
        <v>3691</v>
      </c>
      <c r="C36" s="661" t="s">
        <v>638</v>
      </c>
      <c r="D36" s="661" t="s">
        <v>3692</v>
      </c>
      <c r="E36" s="661" t="s">
        <v>3693</v>
      </c>
      <c r="F36" s="664">
        <v>2</v>
      </c>
      <c r="G36" s="664">
        <v>312.39999999999998</v>
      </c>
      <c r="H36" s="677">
        <v>1</v>
      </c>
      <c r="I36" s="664"/>
      <c r="J36" s="664"/>
      <c r="K36" s="677">
        <v>0</v>
      </c>
      <c r="L36" s="664">
        <v>2</v>
      </c>
      <c r="M36" s="665">
        <v>312.39999999999998</v>
      </c>
    </row>
    <row r="37" spans="1:13" ht="14.4" customHeight="1" x14ac:dyDescent="0.3">
      <c r="A37" s="660" t="s">
        <v>606</v>
      </c>
      <c r="B37" s="661" t="s">
        <v>3694</v>
      </c>
      <c r="C37" s="661" t="s">
        <v>1548</v>
      </c>
      <c r="D37" s="661" t="s">
        <v>3695</v>
      </c>
      <c r="E37" s="661" t="s">
        <v>1062</v>
      </c>
      <c r="F37" s="664"/>
      <c r="G37" s="664"/>
      <c r="H37" s="677">
        <v>0</v>
      </c>
      <c r="I37" s="664">
        <v>1</v>
      </c>
      <c r="J37" s="664">
        <v>75.799876165583669</v>
      </c>
      <c r="K37" s="677">
        <v>1</v>
      </c>
      <c r="L37" s="664">
        <v>1</v>
      </c>
      <c r="M37" s="665">
        <v>75.799876165583669</v>
      </c>
    </row>
    <row r="38" spans="1:13" ht="14.4" customHeight="1" x14ac:dyDescent="0.3">
      <c r="A38" s="660" t="s">
        <v>606</v>
      </c>
      <c r="B38" s="661" t="s">
        <v>3694</v>
      </c>
      <c r="C38" s="661" t="s">
        <v>1523</v>
      </c>
      <c r="D38" s="661" t="s">
        <v>1524</v>
      </c>
      <c r="E38" s="661" t="s">
        <v>1525</v>
      </c>
      <c r="F38" s="664"/>
      <c r="G38" s="664"/>
      <c r="H38" s="677">
        <v>0</v>
      </c>
      <c r="I38" s="664">
        <v>1</v>
      </c>
      <c r="J38" s="664">
        <v>8.1500359633749202</v>
      </c>
      <c r="K38" s="677">
        <v>1</v>
      </c>
      <c r="L38" s="664">
        <v>1</v>
      </c>
      <c r="M38" s="665">
        <v>8.1500359633749202</v>
      </c>
    </row>
    <row r="39" spans="1:13" ht="14.4" customHeight="1" x14ac:dyDescent="0.3">
      <c r="A39" s="660" t="s">
        <v>606</v>
      </c>
      <c r="B39" s="661" t="s">
        <v>3694</v>
      </c>
      <c r="C39" s="661" t="s">
        <v>1526</v>
      </c>
      <c r="D39" s="661" t="s">
        <v>1527</v>
      </c>
      <c r="E39" s="661" t="s">
        <v>1528</v>
      </c>
      <c r="F39" s="664"/>
      <c r="G39" s="664"/>
      <c r="H39" s="677">
        <v>0</v>
      </c>
      <c r="I39" s="664">
        <v>1</v>
      </c>
      <c r="J39" s="664">
        <v>12.600120679060542</v>
      </c>
      <c r="K39" s="677">
        <v>1</v>
      </c>
      <c r="L39" s="664">
        <v>1</v>
      </c>
      <c r="M39" s="665">
        <v>12.600120679060542</v>
      </c>
    </row>
    <row r="40" spans="1:13" ht="14.4" customHeight="1" x14ac:dyDescent="0.3">
      <c r="A40" s="660" t="s">
        <v>606</v>
      </c>
      <c r="B40" s="661" t="s">
        <v>3694</v>
      </c>
      <c r="C40" s="661" t="s">
        <v>1611</v>
      </c>
      <c r="D40" s="661" t="s">
        <v>3696</v>
      </c>
      <c r="E40" s="661" t="s">
        <v>1058</v>
      </c>
      <c r="F40" s="664"/>
      <c r="G40" s="664"/>
      <c r="H40" s="677">
        <v>0</v>
      </c>
      <c r="I40" s="664">
        <v>2</v>
      </c>
      <c r="J40" s="664">
        <v>88.360362228735681</v>
      </c>
      <c r="K40" s="677">
        <v>1</v>
      </c>
      <c r="L40" s="664">
        <v>2</v>
      </c>
      <c r="M40" s="665">
        <v>88.360362228735681</v>
      </c>
    </row>
    <row r="41" spans="1:13" ht="14.4" customHeight="1" x14ac:dyDescent="0.3">
      <c r="A41" s="660" t="s">
        <v>606</v>
      </c>
      <c r="B41" s="661" t="s">
        <v>3697</v>
      </c>
      <c r="C41" s="661" t="s">
        <v>1650</v>
      </c>
      <c r="D41" s="661" t="s">
        <v>1651</v>
      </c>
      <c r="E41" s="661" t="s">
        <v>969</v>
      </c>
      <c r="F41" s="664"/>
      <c r="G41" s="664"/>
      <c r="H41" s="677">
        <v>0</v>
      </c>
      <c r="I41" s="664">
        <v>1</v>
      </c>
      <c r="J41" s="664">
        <v>98.900790591331457</v>
      </c>
      <c r="K41" s="677">
        <v>1</v>
      </c>
      <c r="L41" s="664">
        <v>1</v>
      </c>
      <c r="M41" s="665">
        <v>98.900790591331457</v>
      </c>
    </row>
    <row r="42" spans="1:13" ht="14.4" customHeight="1" x14ac:dyDescent="0.3">
      <c r="A42" s="660" t="s">
        <v>606</v>
      </c>
      <c r="B42" s="661" t="s">
        <v>3698</v>
      </c>
      <c r="C42" s="661" t="s">
        <v>1646</v>
      </c>
      <c r="D42" s="661" t="s">
        <v>1647</v>
      </c>
      <c r="E42" s="661" t="s">
        <v>1648</v>
      </c>
      <c r="F42" s="664"/>
      <c r="G42" s="664"/>
      <c r="H42" s="677">
        <v>0</v>
      </c>
      <c r="I42" s="664">
        <v>6</v>
      </c>
      <c r="J42" s="664">
        <v>438.440264589945</v>
      </c>
      <c r="K42" s="677">
        <v>1</v>
      </c>
      <c r="L42" s="664">
        <v>6</v>
      </c>
      <c r="M42" s="665">
        <v>438.440264589945</v>
      </c>
    </row>
    <row r="43" spans="1:13" ht="14.4" customHeight="1" x14ac:dyDescent="0.3">
      <c r="A43" s="660" t="s">
        <v>606</v>
      </c>
      <c r="B43" s="661" t="s">
        <v>3699</v>
      </c>
      <c r="C43" s="661" t="s">
        <v>1673</v>
      </c>
      <c r="D43" s="661" t="s">
        <v>1674</v>
      </c>
      <c r="E43" s="661" t="s">
        <v>1675</v>
      </c>
      <c r="F43" s="664"/>
      <c r="G43" s="664"/>
      <c r="H43" s="677">
        <v>0</v>
      </c>
      <c r="I43" s="664">
        <v>2</v>
      </c>
      <c r="J43" s="664">
        <v>215.65986189975041</v>
      </c>
      <c r="K43" s="677">
        <v>1</v>
      </c>
      <c r="L43" s="664">
        <v>2</v>
      </c>
      <c r="M43" s="665">
        <v>215.65986189975041</v>
      </c>
    </row>
    <row r="44" spans="1:13" ht="14.4" customHeight="1" x14ac:dyDescent="0.3">
      <c r="A44" s="660" t="s">
        <v>606</v>
      </c>
      <c r="B44" s="661" t="s">
        <v>3699</v>
      </c>
      <c r="C44" s="661" t="s">
        <v>645</v>
      </c>
      <c r="D44" s="661" t="s">
        <v>646</v>
      </c>
      <c r="E44" s="661" t="s">
        <v>647</v>
      </c>
      <c r="F44" s="664">
        <v>1</v>
      </c>
      <c r="G44" s="664">
        <v>100.73000000000003</v>
      </c>
      <c r="H44" s="677">
        <v>1</v>
      </c>
      <c r="I44" s="664"/>
      <c r="J44" s="664"/>
      <c r="K44" s="677">
        <v>0</v>
      </c>
      <c r="L44" s="664">
        <v>1</v>
      </c>
      <c r="M44" s="665">
        <v>100.73000000000003</v>
      </c>
    </row>
    <row r="45" spans="1:13" ht="14.4" customHeight="1" x14ac:dyDescent="0.3">
      <c r="A45" s="660" t="s">
        <v>606</v>
      </c>
      <c r="B45" s="661" t="s">
        <v>3700</v>
      </c>
      <c r="C45" s="661" t="s">
        <v>1545</v>
      </c>
      <c r="D45" s="661" t="s">
        <v>1546</v>
      </c>
      <c r="E45" s="661" t="s">
        <v>1066</v>
      </c>
      <c r="F45" s="664"/>
      <c r="G45" s="664"/>
      <c r="H45" s="677">
        <v>0</v>
      </c>
      <c r="I45" s="664">
        <v>1</v>
      </c>
      <c r="J45" s="664">
        <v>49.660000000000011</v>
      </c>
      <c r="K45" s="677">
        <v>1</v>
      </c>
      <c r="L45" s="664">
        <v>1</v>
      </c>
      <c r="M45" s="665">
        <v>49.660000000000011</v>
      </c>
    </row>
    <row r="46" spans="1:13" ht="14.4" customHeight="1" x14ac:dyDescent="0.3">
      <c r="A46" s="660" t="s">
        <v>606</v>
      </c>
      <c r="B46" s="661" t="s">
        <v>3701</v>
      </c>
      <c r="C46" s="661" t="s">
        <v>1657</v>
      </c>
      <c r="D46" s="661" t="s">
        <v>1658</v>
      </c>
      <c r="E46" s="661" t="s">
        <v>1017</v>
      </c>
      <c r="F46" s="664"/>
      <c r="G46" s="664"/>
      <c r="H46" s="677">
        <v>0</v>
      </c>
      <c r="I46" s="664">
        <v>6</v>
      </c>
      <c r="J46" s="664">
        <v>383.74</v>
      </c>
      <c r="K46" s="677">
        <v>1</v>
      </c>
      <c r="L46" s="664">
        <v>6</v>
      </c>
      <c r="M46" s="665">
        <v>383.74</v>
      </c>
    </row>
    <row r="47" spans="1:13" ht="14.4" customHeight="1" x14ac:dyDescent="0.3">
      <c r="A47" s="660" t="s">
        <v>606</v>
      </c>
      <c r="B47" s="661" t="s">
        <v>3702</v>
      </c>
      <c r="C47" s="661" t="s">
        <v>1635</v>
      </c>
      <c r="D47" s="661" t="s">
        <v>3160</v>
      </c>
      <c r="E47" s="661" t="s">
        <v>1017</v>
      </c>
      <c r="F47" s="664"/>
      <c r="G47" s="664"/>
      <c r="H47" s="677">
        <v>0</v>
      </c>
      <c r="I47" s="664">
        <v>3</v>
      </c>
      <c r="J47" s="664">
        <v>294.21074243576402</v>
      </c>
      <c r="K47" s="677">
        <v>1</v>
      </c>
      <c r="L47" s="664">
        <v>3</v>
      </c>
      <c r="M47" s="665">
        <v>294.21074243576402</v>
      </c>
    </row>
    <row r="48" spans="1:13" ht="14.4" customHeight="1" x14ac:dyDescent="0.3">
      <c r="A48" s="660" t="s">
        <v>606</v>
      </c>
      <c r="B48" s="661" t="s">
        <v>3702</v>
      </c>
      <c r="C48" s="661" t="s">
        <v>1677</v>
      </c>
      <c r="D48" s="661" t="s">
        <v>3703</v>
      </c>
      <c r="E48" s="661" t="s">
        <v>1699</v>
      </c>
      <c r="F48" s="664"/>
      <c r="G48" s="664"/>
      <c r="H48" s="677">
        <v>0</v>
      </c>
      <c r="I48" s="664">
        <v>2</v>
      </c>
      <c r="J48" s="664">
        <v>303.27999999999986</v>
      </c>
      <c r="K48" s="677">
        <v>1</v>
      </c>
      <c r="L48" s="664">
        <v>2</v>
      </c>
      <c r="M48" s="665">
        <v>303.27999999999986</v>
      </c>
    </row>
    <row r="49" spans="1:13" ht="14.4" customHeight="1" x14ac:dyDescent="0.3">
      <c r="A49" s="660" t="s">
        <v>606</v>
      </c>
      <c r="B49" s="661" t="s">
        <v>3704</v>
      </c>
      <c r="C49" s="661" t="s">
        <v>1687</v>
      </c>
      <c r="D49" s="661" t="s">
        <v>1688</v>
      </c>
      <c r="E49" s="661" t="s">
        <v>1689</v>
      </c>
      <c r="F49" s="664"/>
      <c r="G49" s="664"/>
      <c r="H49" s="677">
        <v>0</v>
      </c>
      <c r="I49" s="664">
        <v>1</v>
      </c>
      <c r="J49" s="664">
        <v>98.08</v>
      </c>
      <c r="K49" s="677">
        <v>1</v>
      </c>
      <c r="L49" s="664">
        <v>1</v>
      </c>
      <c r="M49" s="665">
        <v>98.08</v>
      </c>
    </row>
    <row r="50" spans="1:13" ht="14.4" customHeight="1" x14ac:dyDescent="0.3">
      <c r="A50" s="660" t="s">
        <v>606</v>
      </c>
      <c r="B50" s="661" t="s">
        <v>3704</v>
      </c>
      <c r="C50" s="661" t="s">
        <v>1697</v>
      </c>
      <c r="D50" s="661" t="s">
        <v>1698</v>
      </c>
      <c r="E50" s="661" t="s">
        <v>1699</v>
      </c>
      <c r="F50" s="664"/>
      <c r="G50" s="664"/>
      <c r="H50" s="677">
        <v>0</v>
      </c>
      <c r="I50" s="664">
        <v>1</v>
      </c>
      <c r="J50" s="664">
        <v>236.47</v>
      </c>
      <c r="K50" s="677">
        <v>1</v>
      </c>
      <c r="L50" s="664">
        <v>1</v>
      </c>
      <c r="M50" s="665">
        <v>236.47</v>
      </c>
    </row>
    <row r="51" spans="1:13" ht="14.4" customHeight="1" x14ac:dyDescent="0.3">
      <c r="A51" s="660" t="s">
        <v>606</v>
      </c>
      <c r="B51" s="661" t="s">
        <v>3705</v>
      </c>
      <c r="C51" s="661" t="s">
        <v>1559</v>
      </c>
      <c r="D51" s="661" t="s">
        <v>3706</v>
      </c>
      <c r="E51" s="661" t="s">
        <v>1066</v>
      </c>
      <c r="F51" s="664"/>
      <c r="G51" s="664"/>
      <c r="H51" s="677">
        <v>0</v>
      </c>
      <c r="I51" s="664">
        <v>1</v>
      </c>
      <c r="J51" s="664">
        <v>193.60999999999996</v>
      </c>
      <c r="K51" s="677">
        <v>1</v>
      </c>
      <c r="L51" s="664">
        <v>1</v>
      </c>
      <c r="M51" s="665">
        <v>193.60999999999996</v>
      </c>
    </row>
    <row r="52" spans="1:13" ht="14.4" customHeight="1" x14ac:dyDescent="0.3">
      <c r="A52" s="660" t="s">
        <v>606</v>
      </c>
      <c r="B52" s="661" t="s">
        <v>3707</v>
      </c>
      <c r="C52" s="661" t="s">
        <v>1728</v>
      </c>
      <c r="D52" s="661" t="s">
        <v>1729</v>
      </c>
      <c r="E52" s="661" t="s">
        <v>1730</v>
      </c>
      <c r="F52" s="664"/>
      <c r="G52" s="664"/>
      <c r="H52" s="677">
        <v>0</v>
      </c>
      <c r="I52" s="664">
        <v>1</v>
      </c>
      <c r="J52" s="664">
        <v>550.61000000000013</v>
      </c>
      <c r="K52" s="677">
        <v>1</v>
      </c>
      <c r="L52" s="664">
        <v>1</v>
      </c>
      <c r="M52" s="665">
        <v>550.61000000000013</v>
      </c>
    </row>
    <row r="53" spans="1:13" ht="14.4" customHeight="1" x14ac:dyDescent="0.3">
      <c r="A53" s="660" t="s">
        <v>606</v>
      </c>
      <c r="B53" s="661" t="s">
        <v>3708</v>
      </c>
      <c r="C53" s="661" t="s">
        <v>1732</v>
      </c>
      <c r="D53" s="661" t="s">
        <v>3709</v>
      </c>
      <c r="E53" s="661" t="s">
        <v>3710</v>
      </c>
      <c r="F53" s="664"/>
      <c r="G53" s="664"/>
      <c r="H53" s="677">
        <v>0</v>
      </c>
      <c r="I53" s="664">
        <v>1</v>
      </c>
      <c r="J53" s="664">
        <v>1437.5</v>
      </c>
      <c r="K53" s="677">
        <v>1</v>
      </c>
      <c r="L53" s="664">
        <v>1</v>
      </c>
      <c r="M53" s="665">
        <v>1437.5</v>
      </c>
    </row>
    <row r="54" spans="1:13" ht="14.4" customHeight="1" x14ac:dyDescent="0.3">
      <c r="A54" s="660" t="s">
        <v>606</v>
      </c>
      <c r="B54" s="661" t="s">
        <v>3711</v>
      </c>
      <c r="C54" s="661" t="s">
        <v>1584</v>
      </c>
      <c r="D54" s="661" t="s">
        <v>1585</v>
      </c>
      <c r="E54" s="661" t="s">
        <v>2674</v>
      </c>
      <c r="F54" s="664"/>
      <c r="G54" s="664"/>
      <c r="H54" s="677">
        <v>0</v>
      </c>
      <c r="I54" s="664">
        <v>1</v>
      </c>
      <c r="J54" s="664">
        <v>48.940000000000033</v>
      </c>
      <c r="K54" s="677">
        <v>1</v>
      </c>
      <c r="L54" s="664">
        <v>1</v>
      </c>
      <c r="M54" s="665">
        <v>48.940000000000033</v>
      </c>
    </row>
    <row r="55" spans="1:13" ht="14.4" customHeight="1" x14ac:dyDescent="0.3">
      <c r="A55" s="660" t="s">
        <v>606</v>
      </c>
      <c r="B55" s="661" t="s">
        <v>3711</v>
      </c>
      <c r="C55" s="661" t="s">
        <v>1530</v>
      </c>
      <c r="D55" s="661" t="s">
        <v>3712</v>
      </c>
      <c r="E55" s="661" t="s">
        <v>3713</v>
      </c>
      <c r="F55" s="664"/>
      <c r="G55" s="664"/>
      <c r="H55" s="677">
        <v>0</v>
      </c>
      <c r="I55" s="664">
        <v>32</v>
      </c>
      <c r="J55" s="664">
        <v>1163.2546286384115</v>
      </c>
      <c r="K55" s="677">
        <v>1</v>
      </c>
      <c r="L55" s="664">
        <v>32</v>
      </c>
      <c r="M55" s="665">
        <v>1163.2546286384115</v>
      </c>
    </row>
    <row r="56" spans="1:13" ht="14.4" customHeight="1" x14ac:dyDescent="0.3">
      <c r="A56" s="660" t="s">
        <v>606</v>
      </c>
      <c r="B56" s="661" t="s">
        <v>3714</v>
      </c>
      <c r="C56" s="661" t="s">
        <v>1821</v>
      </c>
      <c r="D56" s="661" t="s">
        <v>1822</v>
      </c>
      <c r="E56" s="661" t="s">
        <v>3715</v>
      </c>
      <c r="F56" s="664">
        <v>2</v>
      </c>
      <c r="G56" s="664">
        <v>92.460000000000008</v>
      </c>
      <c r="H56" s="677">
        <v>1</v>
      </c>
      <c r="I56" s="664"/>
      <c r="J56" s="664"/>
      <c r="K56" s="677">
        <v>0</v>
      </c>
      <c r="L56" s="664">
        <v>2</v>
      </c>
      <c r="M56" s="665">
        <v>92.460000000000008</v>
      </c>
    </row>
    <row r="57" spans="1:13" ht="14.4" customHeight="1" x14ac:dyDescent="0.3">
      <c r="A57" s="660" t="s">
        <v>606</v>
      </c>
      <c r="B57" s="661" t="s">
        <v>3714</v>
      </c>
      <c r="C57" s="661" t="s">
        <v>1829</v>
      </c>
      <c r="D57" s="661" t="s">
        <v>1822</v>
      </c>
      <c r="E57" s="661" t="s">
        <v>1830</v>
      </c>
      <c r="F57" s="664">
        <v>1</v>
      </c>
      <c r="G57" s="664">
        <v>77.430000000000007</v>
      </c>
      <c r="H57" s="677">
        <v>1</v>
      </c>
      <c r="I57" s="664"/>
      <c r="J57" s="664"/>
      <c r="K57" s="677">
        <v>0</v>
      </c>
      <c r="L57" s="664">
        <v>1</v>
      </c>
      <c r="M57" s="665">
        <v>77.430000000000007</v>
      </c>
    </row>
    <row r="58" spans="1:13" ht="14.4" customHeight="1" x14ac:dyDescent="0.3">
      <c r="A58" s="660" t="s">
        <v>606</v>
      </c>
      <c r="B58" s="661" t="s">
        <v>3716</v>
      </c>
      <c r="C58" s="661" t="s">
        <v>1981</v>
      </c>
      <c r="D58" s="661" t="s">
        <v>1982</v>
      </c>
      <c r="E58" s="661" t="s">
        <v>1983</v>
      </c>
      <c r="F58" s="664"/>
      <c r="G58" s="664"/>
      <c r="H58" s="677">
        <v>0</v>
      </c>
      <c r="I58" s="664">
        <v>3.4</v>
      </c>
      <c r="J58" s="664">
        <v>42814.422338635879</v>
      </c>
      <c r="K58" s="677">
        <v>1</v>
      </c>
      <c r="L58" s="664">
        <v>3.4</v>
      </c>
      <c r="M58" s="665">
        <v>42814.422338635879</v>
      </c>
    </row>
    <row r="59" spans="1:13" ht="14.4" customHeight="1" x14ac:dyDescent="0.3">
      <c r="A59" s="660" t="s">
        <v>606</v>
      </c>
      <c r="B59" s="661" t="s">
        <v>3717</v>
      </c>
      <c r="C59" s="661" t="s">
        <v>1943</v>
      </c>
      <c r="D59" s="661" t="s">
        <v>1944</v>
      </c>
      <c r="E59" s="661" t="s">
        <v>1945</v>
      </c>
      <c r="F59" s="664"/>
      <c r="G59" s="664"/>
      <c r="H59" s="677">
        <v>0</v>
      </c>
      <c r="I59" s="664">
        <v>148</v>
      </c>
      <c r="J59" s="664">
        <v>6783.2757000295032</v>
      </c>
      <c r="K59" s="677">
        <v>1</v>
      </c>
      <c r="L59" s="664">
        <v>148</v>
      </c>
      <c r="M59" s="665">
        <v>6783.2757000295032</v>
      </c>
    </row>
    <row r="60" spans="1:13" ht="14.4" customHeight="1" x14ac:dyDescent="0.3">
      <c r="A60" s="660" t="s">
        <v>606</v>
      </c>
      <c r="B60" s="661" t="s">
        <v>3718</v>
      </c>
      <c r="C60" s="661" t="s">
        <v>1932</v>
      </c>
      <c r="D60" s="661" t="s">
        <v>1933</v>
      </c>
      <c r="E60" s="661" t="s">
        <v>1934</v>
      </c>
      <c r="F60" s="664">
        <v>3.3</v>
      </c>
      <c r="G60" s="664">
        <v>566.24699999999996</v>
      </c>
      <c r="H60" s="677">
        <v>1</v>
      </c>
      <c r="I60" s="664"/>
      <c r="J60" s="664"/>
      <c r="K60" s="677">
        <v>0</v>
      </c>
      <c r="L60" s="664">
        <v>3.3</v>
      </c>
      <c r="M60" s="665">
        <v>566.24699999999996</v>
      </c>
    </row>
    <row r="61" spans="1:13" ht="14.4" customHeight="1" x14ac:dyDescent="0.3">
      <c r="A61" s="660" t="s">
        <v>606</v>
      </c>
      <c r="B61" s="661" t="s">
        <v>3718</v>
      </c>
      <c r="C61" s="661" t="s">
        <v>1839</v>
      </c>
      <c r="D61" s="661" t="s">
        <v>3719</v>
      </c>
      <c r="E61" s="661" t="s">
        <v>3720</v>
      </c>
      <c r="F61" s="664"/>
      <c r="G61" s="664"/>
      <c r="H61" s="677">
        <v>0</v>
      </c>
      <c r="I61" s="664">
        <v>14</v>
      </c>
      <c r="J61" s="664">
        <v>2330.1177371652889</v>
      </c>
      <c r="K61" s="677">
        <v>1</v>
      </c>
      <c r="L61" s="664">
        <v>14</v>
      </c>
      <c r="M61" s="665">
        <v>2330.1177371652889</v>
      </c>
    </row>
    <row r="62" spans="1:13" ht="14.4" customHeight="1" x14ac:dyDescent="0.3">
      <c r="A62" s="660" t="s">
        <v>606</v>
      </c>
      <c r="B62" s="661" t="s">
        <v>3718</v>
      </c>
      <c r="C62" s="661" t="s">
        <v>1862</v>
      </c>
      <c r="D62" s="661" t="s">
        <v>3721</v>
      </c>
      <c r="E62" s="661" t="s">
        <v>3722</v>
      </c>
      <c r="F62" s="664"/>
      <c r="G62" s="664"/>
      <c r="H62" s="677">
        <v>0</v>
      </c>
      <c r="I62" s="664">
        <v>233.20000000000007</v>
      </c>
      <c r="J62" s="664">
        <v>21698.46874386245</v>
      </c>
      <c r="K62" s="677">
        <v>1</v>
      </c>
      <c r="L62" s="664">
        <v>233.20000000000007</v>
      </c>
      <c r="M62" s="665">
        <v>21698.46874386245</v>
      </c>
    </row>
    <row r="63" spans="1:13" ht="14.4" customHeight="1" x14ac:dyDescent="0.3">
      <c r="A63" s="660" t="s">
        <v>606</v>
      </c>
      <c r="B63" s="661" t="s">
        <v>3723</v>
      </c>
      <c r="C63" s="661" t="s">
        <v>1831</v>
      </c>
      <c r="D63" s="661" t="s">
        <v>1832</v>
      </c>
      <c r="E63" s="661" t="s">
        <v>1833</v>
      </c>
      <c r="F63" s="664">
        <v>3.899999999999999</v>
      </c>
      <c r="G63" s="664">
        <v>856.11978375526098</v>
      </c>
      <c r="H63" s="677">
        <v>1</v>
      </c>
      <c r="I63" s="664"/>
      <c r="J63" s="664"/>
      <c r="K63" s="677">
        <v>0</v>
      </c>
      <c r="L63" s="664">
        <v>3.899999999999999</v>
      </c>
      <c r="M63" s="665">
        <v>856.11978375526098</v>
      </c>
    </row>
    <row r="64" spans="1:13" ht="14.4" customHeight="1" x14ac:dyDescent="0.3">
      <c r="A64" s="660" t="s">
        <v>606</v>
      </c>
      <c r="B64" s="661" t="s">
        <v>3723</v>
      </c>
      <c r="C64" s="661" t="s">
        <v>1817</v>
      </c>
      <c r="D64" s="661" t="s">
        <v>1818</v>
      </c>
      <c r="E64" s="661" t="s">
        <v>3724</v>
      </c>
      <c r="F64" s="664">
        <v>0.84000000000000008</v>
      </c>
      <c r="G64" s="664">
        <v>545.03399999999988</v>
      </c>
      <c r="H64" s="677">
        <v>1</v>
      </c>
      <c r="I64" s="664"/>
      <c r="J64" s="664"/>
      <c r="K64" s="677">
        <v>0</v>
      </c>
      <c r="L64" s="664">
        <v>0.84000000000000008</v>
      </c>
      <c r="M64" s="665">
        <v>545.03399999999988</v>
      </c>
    </row>
    <row r="65" spans="1:13" ht="14.4" customHeight="1" x14ac:dyDescent="0.3">
      <c r="A65" s="660" t="s">
        <v>606</v>
      </c>
      <c r="B65" s="661" t="s">
        <v>3723</v>
      </c>
      <c r="C65" s="661" t="s">
        <v>1963</v>
      </c>
      <c r="D65" s="661" t="s">
        <v>1964</v>
      </c>
      <c r="E65" s="661" t="s">
        <v>1860</v>
      </c>
      <c r="F65" s="664"/>
      <c r="G65" s="664"/>
      <c r="H65" s="677">
        <v>0</v>
      </c>
      <c r="I65" s="664">
        <v>93.999999999999986</v>
      </c>
      <c r="J65" s="664">
        <v>19457.995427770926</v>
      </c>
      <c r="K65" s="677">
        <v>1</v>
      </c>
      <c r="L65" s="664">
        <v>93.999999999999986</v>
      </c>
      <c r="M65" s="665">
        <v>19457.995427770926</v>
      </c>
    </row>
    <row r="66" spans="1:13" ht="14.4" customHeight="1" x14ac:dyDescent="0.3">
      <c r="A66" s="660" t="s">
        <v>606</v>
      </c>
      <c r="B66" s="661" t="s">
        <v>3723</v>
      </c>
      <c r="C66" s="661" t="s">
        <v>1825</v>
      </c>
      <c r="D66" s="661" t="s">
        <v>3725</v>
      </c>
      <c r="E66" s="661" t="s">
        <v>1860</v>
      </c>
      <c r="F66" s="664">
        <v>0.3</v>
      </c>
      <c r="G66" s="664">
        <v>82.8</v>
      </c>
      <c r="H66" s="677">
        <v>1</v>
      </c>
      <c r="I66" s="664"/>
      <c r="J66" s="664"/>
      <c r="K66" s="677">
        <v>0</v>
      </c>
      <c r="L66" s="664">
        <v>0.3</v>
      </c>
      <c r="M66" s="665">
        <v>82.8</v>
      </c>
    </row>
    <row r="67" spans="1:13" ht="14.4" customHeight="1" x14ac:dyDescent="0.3">
      <c r="A67" s="660" t="s">
        <v>606</v>
      </c>
      <c r="B67" s="661" t="s">
        <v>3726</v>
      </c>
      <c r="C67" s="661" t="s">
        <v>1947</v>
      </c>
      <c r="D67" s="661" t="s">
        <v>1948</v>
      </c>
      <c r="E67" s="661" t="s">
        <v>3727</v>
      </c>
      <c r="F67" s="664"/>
      <c r="G67" s="664"/>
      <c r="H67" s="677">
        <v>0</v>
      </c>
      <c r="I67" s="664">
        <v>2</v>
      </c>
      <c r="J67" s="664">
        <v>276.71960168725258</v>
      </c>
      <c r="K67" s="677">
        <v>1</v>
      </c>
      <c r="L67" s="664">
        <v>2</v>
      </c>
      <c r="M67" s="665">
        <v>276.71960168725258</v>
      </c>
    </row>
    <row r="68" spans="1:13" ht="14.4" customHeight="1" x14ac:dyDescent="0.3">
      <c r="A68" s="660" t="s">
        <v>606</v>
      </c>
      <c r="B68" s="661" t="s">
        <v>3726</v>
      </c>
      <c r="C68" s="661" t="s">
        <v>1966</v>
      </c>
      <c r="D68" s="661" t="s">
        <v>3728</v>
      </c>
      <c r="E68" s="661" t="s">
        <v>1945</v>
      </c>
      <c r="F68" s="664"/>
      <c r="G68" s="664"/>
      <c r="H68" s="677">
        <v>0</v>
      </c>
      <c r="I68" s="664">
        <v>42</v>
      </c>
      <c r="J68" s="664">
        <v>3159.24</v>
      </c>
      <c r="K68" s="677">
        <v>1</v>
      </c>
      <c r="L68" s="664">
        <v>42</v>
      </c>
      <c r="M68" s="665">
        <v>3159.24</v>
      </c>
    </row>
    <row r="69" spans="1:13" ht="14.4" customHeight="1" x14ac:dyDescent="0.3">
      <c r="A69" s="660" t="s">
        <v>606</v>
      </c>
      <c r="B69" s="661" t="s">
        <v>3729</v>
      </c>
      <c r="C69" s="661" t="s">
        <v>1895</v>
      </c>
      <c r="D69" s="661" t="s">
        <v>1896</v>
      </c>
      <c r="E69" s="661" t="s">
        <v>1897</v>
      </c>
      <c r="F69" s="664"/>
      <c r="G69" s="664"/>
      <c r="H69" s="677">
        <v>0</v>
      </c>
      <c r="I69" s="664">
        <v>3.2</v>
      </c>
      <c r="J69" s="664">
        <v>4784</v>
      </c>
      <c r="K69" s="677">
        <v>1</v>
      </c>
      <c r="L69" s="664">
        <v>3.2</v>
      </c>
      <c r="M69" s="665">
        <v>4784</v>
      </c>
    </row>
    <row r="70" spans="1:13" ht="14.4" customHeight="1" x14ac:dyDescent="0.3">
      <c r="A70" s="660" t="s">
        <v>606</v>
      </c>
      <c r="B70" s="661" t="s">
        <v>3730</v>
      </c>
      <c r="C70" s="661" t="s">
        <v>1951</v>
      </c>
      <c r="D70" s="661" t="s">
        <v>1952</v>
      </c>
      <c r="E70" s="661" t="s">
        <v>3731</v>
      </c>
      <c r="F70" s="664"/>
      <c r="G70" s="664"/>
      <c r="H70" s="677">
        <v>0</v>
      </c>
      <c r="I70" s="664">
        <v>1</v>
      </c>
      <c r="J70" s="664">
        <v>153.59</v>
      </c>
      <c r="K70" s="677">
        <v>1</v>
      </c>
      <c r="L70" s="664">
        <v>1</v>
      </c>
      <c r="M70" s="665">
        <v>153.59</v>
      </c>
    </row>
    <row r="71" spans="1:13" ht="14.4" customHeight="1" x14ac:dyDescent="0.3">
      <c r="A71" s="660" t="s">
        <v>606</v>
      </c>
      <c r="B71" s="661" t="s">
        <v>3730</v>
      </c>
      <c r="C71" s="661" t="s">
        <v>1959</v>
      </c>
      <c r="D71" s="661" t="s">
        <v>1960</v>
      </c>
      <c r="E71" s="661" t="s">
        <v>3732</v>
      </c>
      <c r="F71" s="664"/>
      <c r="G71" s="664"/>
      <c r="H71" s="677">
        <v>0</v>
      </c>
      <c r="I71" s="664">
        <v>21</v>
      </c>
      <c r="J71" s="664">
        <v>5482.0500000000011</v>
      </c>
      <c r="K71" s="677">
        <v>1</v>
      </c>
      <c r="L71" s="664">
        <v>21</v>
      </c>
      <c r="M71" s="665">
        <v>5482.0500000000011</v>
      </c>
    </row>
    <row r="72" spans="1:13" ht="14.4" customHeight="1" x14ac:dyDescent="0.3">
      <c r="A72" s="660" t="s">
        <v>606</v>
      </c>
      <c r="B72" s="661" t="s">
        <v>3730</v>
      </c>
      <c r="C72" s="661" t="s">
        <v>1985</v>
      </c>
      <c r="D72" s="661" t="s">
        <v>3733</v>
      </c>
      <c r="E72" s="661" t="s">
        <v>2591</v>
      </c>
      <c r="F72" s="664"/>
      <c r="G72" s="664"/>
      <c r="H72" s="677">
        <v>0</v>
      </c>
      <c r="I72" s="664">
        <v>2</v>
      </c>
      <c r="J72" s="664">
        <v>240</v>
      </c>
      <c r="K72" s="677">
        <v>1</v>
      </c>
      <c r="L72" s="664">
        <v>2</v>
      </c>
      <c r="M72" s="665">
        <v>240</v>
      </c>
    </row>
    <row r="73" spans="1:13" ht="14.4" customHeight="1" x14ac:dyDescent="0.3">
      <c r="A73" s="660" t="s">
        <v>606</v>
      </c>
      <c r="B73" s="661" t="s">
        <v>3734</v>
      </c>
      <c r="C73" s="661" t="s">
        <v>1970</v>
      </c>
      <c r="D73" s="661" t="s">
        <v>1971</v>
      </c>
      <c r="E73" s="661" t="s">
        <v>1972</v>
      </c>
      <c r="F73" s="664"/>
      <c r="G73" s="664"/>
      <c r="H73" s="677">
        <v>0</v>
      </c>
      <c r="I73" s="664">
        <v>2</v>
      </c>
      <c r="J73" s="664">
        <v>208.83995348797845</v>
      </c>
      <c r="K73" s="677">
        <v>1</v>
      </c>
      <c r="L73" s="664">
        <v>2</v>
      </c>
      <c r="M73" s="665">
        <v>208.83995348797845</v>
      </c>
    </row>
    <row r="74" spans="1:13" ht="14.4" customHeight="1" x14ac:dyDescent="0.3">
      <c r="A74" s="660" t="s">
        <v>606</v>
      </c>
      <c r="B74" s="661" t="s">
        <v>3734</v>
      </c>
      <c r="C74" s="661" t="s">
        <v>1989</v>
      </c>
      <c r="D74" s="661" t="s">
        <v>1990</v>
      </c>
      <c r="E74" s="661" t="s">
        <v>3735</v>
      </c>
      <c r="F74" s="664"/>
      <c r="G74" s="664"/>
      <c r="H74" s="677">
        <v>0</v>
      </c>
      <c r="I74" s="664">
        <v>2</v>
      </c>
      <c r="J74" s="664">
        <v>141.46</v>
      </c>
      <c r="K74" s="677">
        <v>1</v>
      </c>
      <c r="L74" s="664">
        <v>2</v>
      </c>
      <c r="M74" s="665">
        <v>141.46</v>
      </c>
    </row>
    <row r="75" spans="1:13" ht="14.4" customHeight="1" x14ac:dyDescent="0.3">
      <c r="A75" s="660" t="s">
        <v>606</v>
      </c>
      <c r="B75" s="661" t="s">
        <v>3734</v>
      </c>
      <c r="C75" s="661" t="s">
        <v>1978</v>
      </c>
      <c r="D75" s="661" t="s">
        <v>3232</v>
      </c>
      <c r="E75" s="661" t="s">
        <v>3736</v>
      </c>
      <c r="F75" s="664"/>
      <c r="G75" s="664"/>
      <c r="H75" s="677">
        <v>0</v>
      </c>
      <c r="I75" s="664">
        <v>30</v>
      </c>
      <c r="J75" s="664">
        <v>2220</v>
      </c>
      <c r="K75" s="677">
        <v>1</v>
      </c>
      <c r="L75" s="664">
        <v>30</v>
      </c>
      <c r="M75" s="665">
        <v>2220</v>
      </c>
    </row>
    <row r="76" spans="1:13" ht="14.4" customHeight="1" x14ac:dyDescent="0.3">
      <c r="A76" s="660" t="s">
        <v>606</v>
      </c>
      <c r="B76" s="661" t="s">
        <v>3734</v>
      </c>
      <c r="C76" s="661" t="s">
        <v>1939</v>
      </c>
      <c r="D76" s="661" t="s">
        <v>3232</v>
      </c>
      <c r="E76" s="661" t="s">
        <v>3737</v>
      </c>
      <c r="F76" s="664"/>
      <c r="G76" s="664"/>
      <c r="H76" s="677">
        <v>0</v>
      </c>
      <c r="I76" s="664">
        <v>81</v>
      </c>
      <c r="J76" s="664">
        <v>7176.5936045142653</v>
      </c>
      <c r="K76" s="677">
        <v>1</v>
      </c>
      <c r="L76" s="664">
        <v>81</v>
      </c>
      <c r="M76" s="665">
        <v>7176.5936045142653</v>
      </c>
    </row>
    <row r="77" spans="1:13" ht="14.4" customHeight="1" x14ac:dyDescent="0.3">
      <c r="A77" s="660" t="s">
        <v>606</v>
      </c>
      <c r="B77" s="661" t="s">
        <v>3738</v>
      </c>
      <c r="C77" s="661" t="s">
        <v>1955</v>
      </c>
      <c r="D77" s="661" t="s">
        <v>1956</v>
      </c>
      <c r="E77" s="661" t="s">
        <v>3739</v>
      </c>
      <c r="F77" s="664"/>
      <c r="G77" s="664"/>
      <c r="H77" s="677">
        <v>0</v>
      </c>
      <c r="I77" s="664">
        <v>2</v>
      </c>
      <c r="J77" s="664">
        <v>111.1</v>
      </c>
      <c r="K77" s="677">
        <v>1</v>
      </c>
      <c r="L77" s="664">
        <v>2</v>
      </c>
      <c r="M77" s="665">
        <v>111.1</v>
      </c>
    </row>
    <row r="78" spans="1:13" ht="14.4" customHeight="1" x14ac:dyDescent="0.3">
      <c r="A78" s="660" t="s">
        <v>606</v>
      </c>
      <c r="B78" s="661" t="s">
        <v>3738</v>
      </c>
      <c r="C78" s="661" t="s">
        <v>1974</v>
      </c>
      <c r="D78" s="661" t="s">
        <v>1975</v>
      </c>
      <c r="E78" s="661" t="s">
        <v>3740</v>
      </c>
      <c r="F78" s="664"/>
      <c r="G78" s="664"/>
      <c r="H78" s="677">
        <v>0</v>
      </c>
      <c r="I78" s="664">
        <v>92</v>
      </c>
      <c r="J78" s="664">
        <v>5007.5610589559583</v>
      </c>
      <c r="K78" s="677">
        <v>1</v>
      </c>
      <c r="L78" s="664">
        <v>92</v>
      </c>
      <c r="M78" s="665">
        <v>5007.5610589559583</v>
      </c>
    </row>
    <row r="79" spans="1:13" ht="14.4" customHeight="1" x14ac:dyDescent="0.3">
      <c r="A79" s="660" t="s">
        <v>606</v>
      </c>
      <c r="B79" s="661" t="s">
        <v>3741</v>
      </c>
      <c r="C79" s="661" t="s">
        <v>1869</v>
      </c>
      <c r="D79" s="661" t="s">
        <v>3742</v>
      </c>
      <c r="E79" s="661" t="s">
        <v>1900</v>
      </c>
      <c r="F79" s="664"/>
      <c r="G79" s="664"/>
      <c r="H79" s="677">
        <v>0</v>
      </c>
      <c r="I79" s="664">
        <v>17</v>
      </c>
      <c r="J79" s="664">
        <v>1378.6999999999998</v>
      </c>
      <c r="K79" s="677">
        <v>1</v>
      </c>
      <c r="L79" s="664">
        <v>17</v>
      </c>
      <c r="M79" s="665">
        <v>1378.6999999999998</v>
      </c>
    </row>
    <row r="80" spans="1:13" ht="14.4" customHeight="1" x14ac:dyDescent="0.3">
      <c r="A80" s="660" t="s">
        <v>606</v>
      </c>
      <c r="B80" s="661" t="s">
        <v>3743</v>
      </c>
      <c r="C80" s="661" t="s">
        <v>1998</v>
      </c>
      <c r="D80" s="661" t="s">
        <v>3744</v>
      </c>
      <c r="E80" s="661" t="s">
        <v>3740</v>
      </c>
      <c r="F80" s="664"/>
      <c r="G80" s="664"/>
      <c r="H80" s="677">
        <v>0</v>
      </c>
      <c r="I80" s="664">
        <v>171</v>
      </c>
      <c r="J80" s="664">
        <v>5401.8899290157497</v>
      </c>
      <c r="K80" s="677">
        <v>1</v>
      </c>
      <c r="L80" s="664">
        <v>171</v>
      </c>
      <c r="M80" s="665">
        <v>5401.8899290157497</v>
      </c>
    </row>
    <row r="81" spans="1:13" ht="14.4" customHeight="1" x14ac:dyDescent="0.3">
      <c r="A81" s="660" t="s">
        <v>606</v>
      </c>
      <c r="B81" s="661" t="s">
        <v>3743</v>
      </c>
      <c r="C81" s="661" t="s">
        <v>2001</v>
      </c>
      <c r="D81" s="661" t="s">
        <v>2002</v>
      </c>
      <c r="E81" s="661" t="s">
        <v>3745</v>
      </c>
      <c r="F81" s="664"/>
      <c r="G81" s="664"/>
      <c r="H81" s="677">
        <v>0</v>
      </c>
      <c r="I81" s="664">
        <v>3</v>
      </c>
      <c r="J81" s="664">
        <v>5504.73</v>
      </c>
      <c r="K81" s="677">
        <v>1</v>
      </c>
      <c r="L81" s="664">
        <v>3</v>
      </c>
      <c r="M81" s="665">
        <v>5504.73</v>
      </c>
    </row>
    <row r="82" spans="1:13" ht="14.4" customHeight="1" x14ac:dyDescent="0.3">
      <c r="A82" s="660" t="s">
        <v>606</v>
      </c>
      <c r="B82" s="661" t="s">
        <v>3743</v>
      </c>
      <c r="C82" s="661" t="s">
        <v>2005</v>
      </c>
      <c r="D82" s="661" t="s">
        <v>2002</v>
      </c>
      <c r="E82" s="661" t="s">
        <v>3746</v>
      </c>
      <c r="F82" s="664"/>
      <c r="G82" s="664"/>
      <c r="H82" s="677">
        <v>0</v>
      </c>
      <c r="I82" s="664">
        <v>1</v>
      </c>
      <c r="J82" s="664">
        <v>458.67</v>
      </c>
      <c r="K82" s="677">
        <v>1</v>
      </c>
      <c r="L82" s="664">
        <v>1</v>
      </c>
      <c r="M82" s="665">
        <v>458.67</v>
      </c>
    </row>
    <row r="83" spans="1:13" ht="14.4" customHeight="1" x14ac:dyDescent="0.3">
      <c r="A83" s="660" t="s">
        <v>606</v>
      </c>
      <c r="B83" s="661" t="s">
        <v>3747</v>
      </c>
      <c r="C83" s="661" t="s">
        <v>2008</v>
      </c>
      <c r="D83" s="661" t="s">
        <v>2009</v>
      </c>
      <c r="E83" s="661" t="s">
        <v>3748</v>
      </c>
      <c r="F83" s="664"/>
      <c r="G83" s="664"/>
      <c r="H83" s="677">
        <v>0</v>
      </c>
      <c r="I83" s="664">
        <v>3</v>
      </c>
      <c r="J83" s="664">
        <v>43214.73</v>
      </c>
      <c r="K83" s="677">
        <v>1</v>
      </c>
      <c r="L83" s="664">
        <v>3</v>
      </c>
      <c r="M83" s="665">
        <v>43214.73</v>
      </c>
    </row>
    <row r="84" spans="1:13" ht="14.4" customHeight="1" x14ac:dyDescent="0.3">
      <c r="A84" s="660" t="s">
        <v>606</v>
      </c>
      <c r="B84" s="661" t="s">
        <v>3749</v>
      </c>
      <c r="C84" s="661" t="s">
        <v>1345</v>
      </c>
      <c r="D84" s="661" t="s">
        <v>1346</v>
      </c>
      <c r="E84" s="661" t="s">
        <v>1347</v>
      </c>
      <c r="F84" s="664"/>
      <c r="G84" s="664"/>
      <c r="H84" s="677">
        <v>0</v>
      </c>
      <c r="I84" s="664">
        <v>1</v>
      </c>
      <c r="J84" s="664">
        <v>1378.85</v>
      </c>
      <c r="K84" s="677">
        <v>1</v>
      </c>
      <c r="L84" s="664">
        <v>1</v>
      </c>
      <c r="M84" s="665">
        <v>1378.85</v>
      </c>
    </row>
    <row r="85" spans="1:13" ht="14.4" customHeight="1" x14ac:dyDescent="0.3">
      <c r="A85" s="660" t="s">
        <v>606</v>
      </c>
      <c r="B85" s="661" t="s">
        <v>3750</v>
      </c>
      <c r="C85" s="661" t="s">
        <v>1534</v>
      </c>
      <c r="D85" s="661" t="s">
        <v>1535</v>
      </c>
      <c r="E85" s="661" t="s">
        <v>3751</v>
      </c>
      <c r="F85" s="664"/>
      <c r="G85" s="664"/>
      <c r="H85" s="677">
        <v>0</v>
      </c>
      <c r="I85" s="664">
        <v>2</v>
      </c>
      <c r="J85" s="664">
        <v>244.18162360595375</v>
      </c>
      <c r="K85" s="677">
        <v>1</v>
      </c>
      <c r="L85" s="664">
        <v>2</v>
      </c>
      <c r="M85" s="665">
        <v>244.18162360595375</v>
      </c>
    </row>
    <row r="86" spans="1:13" ht="14.4" customHeight="1" x14ac:dyDescent="0.3">
      <c r="A86" s="660" t="s">
        <v>606</v>
      </c>
      <c r="B86" s="661" t="s">
        <v>3752</v>
      </c>
      <c r="C86" s="661" t="s">
        <v>1038</v>
      </c>
      <c r="D86" s="661" t="s">
        <v>1039</v>
      </c>
      <c r="E86" s="661" t="s">
        <v>1040</v>
      </c>
      <c r="F86" s="664"/>
      <c r="G86" s="664"/>
      <c r="H86" s="677">
        <v>0</v>
      </c>
      <c r="I86" s="664">
        <v>1</v>
      </c>
      <c r="J86" s="664">
        <v>71.67</v>
      </c>
      <c r="K86" s="677">
        <v>1</v>
      </c>
      <c r="L86" s="664">
        <v>1</v>
      </c>
      <c r="M86" s="665">
        <v>71.67</v>
      </c>
    </row>
    <row r="87" spans="1:13" ht="14.4" customHeight="1" x14ac:dyDescent="0.3">
      <c r="A87" s="660" t="s">
        <v>606</v>
      </c>
      <c r="B87" s="661" t="s">
        <v>3753</v>
      </c>
      <c r="C87" s="661" t="s">
        <v>1666</v>
      </c>
      <c r="D87" s="661" t="s">
        <v>1667</v>
      </c>
      <c r="E87" s="661" t="s">
        <v>1668</v>
      </c>
      <c r="F87" s="664"/>
      <c r="G87" s="664"/>
      <c r="H87" s="677">
        <v>0</v>
      </c>
      <c r="I87" s="664">
        <v>1</v>
      </c>
      <c r="J87" s="664">
        <v>634.79000000000008</v>
      </c>
      <c r="K87" s="677">
        <v>1</v>
      </c>
      <c r="L87" s="664">
        <v>1</v>
      </c>
      <c r="M87" s="665">
        <v>634.79000000000008</v>
      </c>
    </row>
    <row r="88" spans="1:13" ht="14.4" customHeight="1" x14ac:dyDescent="0.3">
      <c r="A88" s="660" t="s">
        <v>606</v>
      </c>
      <c r="B88" s="661" t="s">
        <v>3753</v>
      </c>
      <c r="C88" s="661" t="s">
        <v>1739</v>
      </c>
      <c r="D88" s="661" t="s">
        <v>3754</v>
      </c>
      <c r="E88" s="661" t="s">
        <v>1741</v>
      </c>
      <c r="F88" s="664"/>
      <c r="G88" s="664"/>
      <c r="H88" s="677">
        <v>0</v>
      </c>
      <c r="I88" s="664">
        <v>1</v>
      </c>
      <c r="J88" s="664">
        <v>1030.3662233991899</v>
      </c>
      <c r="K88" s="677">
        <v>1</v>
      </c>
      <c r="L88" s="664">
        <v>1</v>
      </c>
      <c r="M88" s="665">
        <v>1030.3662233991899</v>
      </c>
    </row>
    <row r="89" spans="1:13" ht="14.4" customHeight="1" x14ac:dyDescent="0.3">
      <c r="A89" s="660" t="s">
        <v>606</v>
      </c>
      <c r="B89" s="661" t="s">
        <v>3755</v>
      </c>
      <c r="C89" s="661" t="s">
        <v>1572</v>
      </c>
      <c r="D89" s="661" t="s">
        <v>1573</v>
      </c>
      <c r="E89" s="661" t="s">
        <v>1574</v>
      </c>
      <c r="F89" s="664"/>
      <c r="G89" s="664"/>
      <c r="H89" s="677">
        <v>0</v>
      </c>
      <c r="I89" s="664">
        <v>2</v>
      </c>
      <c r="J89" s="664">
        <v>80.7</v>
      </c>
      <c r="K89" s="677">
        <v>1</v>
      </c>
      <c r="L89" s="664">
        <v>2</v>
      </c>
      <c r="M89" s="665">
        <v>80.7</v>
      </c>
    </row>
    <row r="90" spans="1:13" ht="14.4" customHeight="1" x14ac:dyDescent="0.3">
      <c r="A90" s="660" t="s">
        <v>606</v>
      </c>
      <c r="B90" s="661" t="s">
        <v>3755</v>
      </c>
      <c r="C90" s="661" t="s">
        <v>1576</v>
      </c>
      <c r="D90" s="661" t="s">
        <v>1577</v>
      </c>
      <c r="E90" s="661" t="s">
        <v>1578</v>
      </c>
      <c r="F90" s="664"/>
      <c r="G90" s="664"/>
      <c r="H90" s="677">
        <v>0</v>
      </c>
      <c r="I90" s="664">
        <v>3</v>
      </c>
      <c r="J90" s="664">
        <v>184.27986888841912</v>
      </c>
      <c r="K90" s="677">
        <v>1</v>
      </c>
      <c r="L90" s="664">
        <v>3</v>
      </c>
      <c r="M90" s="665">
        <v>184.27986888841912</v>
      </c>
    </row>
    <row r="91" spans="1:13" ht="14.4" customHeight="1" x14ac:dyDescent="0.3">
      <c r="A91" s="660" t="s">
        <v>606</v>
      </c>
      <c r="B91" s="661" t="s">
        <v>3755</v>
      </c>
      <c r="C91" s="661" t="s">
        <v>1580</v>
      </c>
      <c r="D91" s="661" t="s">
        <v>1581</v>
      </c>
      <c r="E91" s="661" t="s">
        <v>1582</v>
      </c>
      <c r="F91" s="664"/>
      <c r="G91" s="664"/>
      <c r="H91" s="677">
        <v>0</v>
      </c>
      <c r="I91" s="664">
        <v>1</v>
      </c>
      <c r="J91" s="664">
        <v>58.88</v>
      </c>
      <c r="K91" s="677">
        <v>1</v>
      </c>
      <c r="L91" s="664">
        <v>1</v>
      </c>
      <c r="M91" s="665">
        <v>58.88</v>
      </c>
    </row>
    <row r="92" spans="1:13" ht="14.4" customHeight="1" x14ac:dyDescent="0.3">
      <c r="A92" s="660" t="s">
        <v>606</v>
      </c>
      <c r="B92" s="661" t="s">
        <v>3755</v>
      </c>
      <c r="C92" s="661" t="s">
        <v>1619</v>
      </c>
      <c r="D92" s="661" t="s">
        <v>1620</v>
      </c>
      <c r="E92" s="661" t="s">
        <v>3756</v>
      </c>
      <c r="F92" s="664"/>
      <c r="G92" s="664"/>
      <c r="H92" s="677">
        <v>0</v>
      </c>
      <c r="I92" s="664">
        <v>1</v>
      </c>
      <c r="J92" s="664">
        <v>99.21</v>
      </c>
      <c r="K92" s="677">
        <v>1</v>
      </c>
      <c r="L92" s="664">
        <v>1</v>
      </c>
      <c r="M92" s="665">
        <v>99.21</v>
      </c>
    </row>
    <row r="93" spans="1:13" ht="14.4" customHeight="1" x14ac:dyDescent="0.3">
      <c r="A93" s="660" t="s">
        <v>606</v>
      </c>
      <c r="B93" s="661" t="s">
        <v>3757</v>
      </c>
      <c r="C93" s="661" t="s">
        <v>1721</v>
      </c>
      <c r="D93" s="661" t="s">
        <v>3758</v>
      </c>
      <c r="E93" s="661" t="s">
        <v>3759</v>
      </c>
      <c r="F93" s="664"/>
      <c r="G93" s="664"/>
      <c r="H93" s="677">
        <v>0</v>
      </c>
      <c r="I93" s="664">
        <v>1</v>
      </c>
      <c r="J93" s="664">
        <v>217.01000000000005</v>
      </c>
      <c r="K93" s="677">
        <v>1</v>
      </c>
      <c r="L93" s="664">
        <v>1</v>
      </c>
      <c r="M93" s="665">
        <v>217.01000000000005</v>
      </c>
    </row>
    <row r="94" spans="1:13" ht="14.4" customHeight="1" x14ac:dyDescent="0.3">
      <c r="A94" s="660" t="s">
        <v>606</v>
      </c>
      <c r="B94" s="661" t="s">
        <v>3760</v>
      </c>
      <c r="C94" s="661" t="s">
        <v>1627</v>
      </c>
      <c r="D94" s="661" t="s">
        <v>3761</v>
      </c>
      <c r="E94" s="661" t="s">
        <v>3762</v>
      </c>
      <c r="F94" s="664"/>
      <c r="G94" s="664"/>
      <c r="H94" s="677">
        <v>0</v>
      </c>
      <c r="I94" s="664">
        <v>1</v>
      </c>
      <c r="J94" s="664">
        <v>337.8</v>
      </c>
      <c r="K94" s="677">
        <v>1</v>
      </c>
      <c r="L94" s="664">
        <v>1</v>
      </c>
      <c r="M94" s="665">
        <v>337.8</v>
      </c>
    </row>
    <row r="95" spans="1:13" ht="14.4" customHeight="1" x14ac:dyDescent="0.3">
      <c r="A95" s="660" t="s">
        <v>606</v>
      </c>
      <c r="B95" s="661" t="s">
        <v>3763</v>
      </c>
      <c r="C95" s="661" t="s">
        <v>1631</v>
      </c>
      <c r="D95" s="661" t="s">
        <v>3764</v>
      </c>
      <c r="E95" s="661" t="s">
        <v>3765</v>
      </c>
      <c r="F95" s="664"/>
      <c r="G95" s="664"/>
      <c r="H95" s="677">
        <v>0</v>
      </c>
      <c r="I95" s="664">
        <v>1</v>
      </c>
      <c r="J95" s="664">
        <v>47.239841942816653</v>
      </c>
      <c r="K95" s="677">
        <v>1</v>
      </c>
      <c r="L95" s="664">
        <v>1</v>
      </c>
      <c r="M95" s="665">
        <v>47.239841942816653</v>
      </c>
    </row>
    <row r="96" spans="1:13" ht="14.4" customHeight="1" x14ac:dyDescent="0.3">
      <c r="A96" s="660" t="s">
        <v>606</v>
      </c>
      <c r="B96" s="661" t="s">
        <v>3763</v>
      </c>
      <c r="C96" s="661" t="s">
        <v>1711</v>
      </c>
      <c r="D96" s="661" t="s">
        <v>3766</v>
      </c>
      <c r="E96" s="661" t="s">
        <v>3767</v>
      </c>
      <c r="F96" s="664"/>
      <c r="G96" s="664"/>
      <c r="H96" s="677">
        <v>0</v>
      </c>
      <c r="I96" s="664">
        <v>2</v>
      </c>
      <c r="J96" s="664">
        <v>124.13005740418419</v>
      </c>
      <c r="K96" s="677">
        <v>1</v>
      </c>
      <c r="L96" s="664">
        <v>2</v>
      </c>
      <c r="M96" s="665">
        <v>124.13005740418419</v>
      </c>
    </row>
    <row r="97" spans="1:13" ht="14.4" customHeight="1" x14ac:dyDescent="0.3">
      <c r="A97" s="660" t="s">
        <v>606</v>
      </c>
      <c r="B97" s="661" t="s">
        <v>3768</v>
      </c>
      <c r="C97" s="661" t="s">
        <v>1714</v>
      </c>
      <c r="D97" s="661" t="s">
        <v>1556</v>
      </c>
      <c r="E97" s="661" t="s">
        <v>3769</v>
      </c>
      <c r="F97" s="664"/>
      <c r="G97" s="664"/>
      <c r="H97" s="677">
        <v>0</v>
      </c>
      <c r="I97" s="664">
        <v>6</v>
      </c>
      <c r="J97" s="664">
        <v>797.50175495864698</v>
      </c>
      <c r="K97" s="677">
        <v>1</v>
      </c>
      <c r="L97" s="664">
        <v>6</v>
      </c>
      <c r="M97" s="665">
        <v>797.50175495864698</v>
      </c>
    </row>
    <row r="98" spans="1:13" ht="14.4" customHeight="1" x14ac:dyDescent="0.3">
      <c r="A98" s="660" t="s">
        <v>606</v>
      </c>
      <c r="B98" s="661" t="s">
        <v>3768</v>
      </c>
      <c r="C98" s="661" t="s">
        <v>1555</v>
      </c>
      <c r="D98" s="661" t="s">
        <v>1556</v>
      </c>
      <c r="E98" s="661" t="s">
        <v>3770</v>
      </c>
      <c r="F98" s="664"/>
      <c r="G98" s="664"/>
      <c r="H98" s="677">
        <v>0</v>
      </c>
      <c r="I98" s="664">
        <v>1</v>
      </c>
      <c r="J98" s="664">
        <v>329.13999999999987</v>
      </c>
      <c r="K98" s="677">
        <v>1</v>
      </c>
      <c r="L98" s="664">
        <v>1</v>
      </c>
      <c r="M98" s="665">
        <v>329.13999999999987</v>
      </c>
    </row>
    <row r="99" spans="1:13" ht="14.4" customHeight="1" x14ac:dyDescent="0.3">
      <c r="A99" s="660" t="s">
        <v>606</v>
      </c>
      <c r="B99" s="661" t="s">
        <v>3771</v>
      </c>
      <c r="C99" s="661" t="s">
        <v>1736</v>
      </c>
      <c r="D99" s="661" t="s">
        <v>1737</v>
      </c>
      <c r="E99" s="661" t="s">
        <v>1017</v>
      </c>
      <c r="F99" s="664"/>
      <c r="G99" s="664"/>
      <c r="H99" s="677">
        <v>0</v>
      </c>
      <c r="I99" s="664">
        <v>1</v>
      </c>
      <c r="J99" s="664">
        <v>118.43999999999996</v>
      </c>
      <c r="K99" s="677">
        <v>1</v>
      </c>
      <c r="L99" s="664">
        <v>1</v>
      </c>
      <c r="M99" s="665">
        <v>118.43999999999996</v>
      </c>
    </row>
    <row r="100" spans="1:13" ht="14.4" customHeight="1" x14ac:dyDescent="0.3">
      <c r="A100" s="660" t="s">
        <v>606</v>
      </c>
      <c r="B100" s="661" t="s">
        <v>3772</v>
      </c>
      <c r="C100" s="661" t="s">
        <v>1717</v>
      </c>
      <c r="D100" s="661" t="s">
        <v>3773</v>
      </c>
      <c r="E100" s="661" t="s">
        <v>3774</v>
      </c>
      <c r="F100" s="664"/>
      <c r="G100" s="664"/>
      <c r="H100" s="677">
        <v>0</v>
      </c>
      <c r="I100" s="664">
        <v>2</v>
      </c>
      <c r="J100" s="664">
        <v>247.79949346028877</v>
      </c>
      <c r="K100" s="677">
        <v>1</v>
      </c>
      <c r="L100" s="664">
        <v>2</v>
      </c>
      <c r="M100" s="665">
        <v>247.79949346028877</v>
      </c>
    </row>
    <row r="101" spans="1:13" ht="14.4" customHeight="1" x14ac:dyDescent="0.3">
      <c r="A101" s="660" t="s">
        <v>606</v>
      </c>
      <c r="B101" s="661" t="s">
        <v>3775</v>
      </c>
      <c r="C101" s="661" t="s">
        <v>1691</v>
      </c>
      <c r="D101" s="661" t="s">
        <v>1692</v>
      </c>
      <c r="E101" s="661" t="s">
        <v>1689</v>
      </c>
      <c r="F101" s="664"/>
      <c r="G101" s="664"/>
      <c r="H101" s="677">
        <v>0</v>
      </c>
      <c r="I101" s="664">
        <v>1</v>
      </c>
      <c r="J101" s="664">
        <v>10.350000000000001</v>
      </c>
      <c r="K101" s="677">
        <v>1</v>
      </c>
      <c r="L101" s="664">
        <v>1</v>
      </c>
      <c r="M101" s="665">
        <v>10.350000000000001</v>
      </c>
    </row>
    <row r="102" spans="1:13" ht="14.4" customHeight="1" x14ac:dyDescent="0.3">
      <c r="A102" s="660" t="s">
        <v>606</v>
      </c>
      <c r="B102" s="661" t="s">
        <v>3776</v>
      </c>
      <c r="C102" s="661" t="s">
        <v>1201</v>
      </c>
      <c r="D102" s="661" t="s">
        <v>1684</v>
      </c>
      <c r="E102" s="661" t="s">
        <v>1685</v>
      </c>
      <c r="F102" s="664"/>
      <c r="G102" s="664"/>
      <c r="H102" s="677">
        <v>0</v>
      </c>
      <c r="I102" s="664">
        <v>1</v>
      </c>
      <c r="J102" s="664">
        <v>103.16000000000004</v>
      </c>
      <c r="K102" s="677">
        <v>1</v>
      </c>
      <c r="L102" s="664">
        <v>1</v>
      </c>
      <c r="M102" s="665">
        <v>103.16000000000004</v>
      </c>
    </row>
    <row r="103" spans="1:13" ht="14.4" customHeight="1" x14ac:dyDescent="0.3">
      <c r="A103" s="660" t="s">
        <v>606</v>
      </c>
      <c r="B103" s="661" t="s">
        <v>3777</v>
      </c>
      <c r="C103" s="661" t="s">
        <v>1615</v>
      </c>
      <c r="D103" s="661" t="s">
        <v>1616</v>
      </c>
      <c r="E103" s="661" t="s">
        <v>1617</v>
      </c>
      <c r="F103" s="664"/>
      <c r="G103" s="664"/>
      <c r="H103" s="677">
        <v>0</v>
      </c>
      <c r="I103" s="664">
        <v>3</v>
      </c>
      <c r="J103" s="664">
        <v>256.78013483215057</v>
      </c>
      <c r="K103" s="677">
        <v>1</v>
      </c>
      <c r="L103" s="664">
        <v>3</v>
      </c>
      <c r="M103" s="665">
        <v>256.78013483215057</v>
      </c>
    </row>
    <row r="104" spans="1:13" ht="14.4" customHeight="1" x14ac:dyDescent="0.3">
      <c r="A104" s="660" t="s">
        <v>606</v>
      </c>
      <c r="B104" s="661" t="s">
        <v>3778</v>
      </c>
      <c r="C104" s="661" t="s">
        <v>1707</v>
      </c>
      <c r="D104" s="661" t="s">
        <v>1708</v>
      </c>
      <c r="E104" s="661" t="s">
        <v>3779</v>
      </c>
      <c r="F104" s="664"/>
      <c r="G104" s="664"/>
      <c r="H104" s="677">
        <v>0</v>
      </c>
      <c r="I104" s="664">
        <v>1</v>
      </c>
      <c r="J104" s="664">
        <v>1170.4638718305193</v>
      </c>
      <c r="K104" s="677">
        <v>1</v>
      </c>
      <c r="L104" s="664">
        <v>1</v>
      </c>
      <c r="M104" s="665">
        <v>1170.4638718305193</v>
      </c>
    </row>
    <row r="105" spans="1:13" ht="14.4" customHeight="1" x14ac:dyDescent="0.3">
      <c r="A105" s="660" t="s">
        <v>606</v>
      </c>
      <c r="B105" s="661" t="s">
        <v>3780</v>
      </c>
      <c r="C105" s="661" t="s">
        <v>1623</v>
      </c>
      <c r="D105" s="661" t="s">
        <v>1624</v>
      </c>
      <c r="E105" s="661" t="s">
        <v>1689</v>
      </c>
      <c r="F105" s="664"/>
      <c r="G105" s="664"/>
      <c r="H105" s="677">
        <v>0</v>
      </c>
      <c r="I105" s="664">
        <v>1</v>
      </c>
      <c r="J105" s="664">
        <v>103.31999999999992</v>
      </c>
      <c r="K105" s="677">
        <v>1</v>
      </c>
      <c r="L105" s="664">
        <v>1</v>
      </c>
      <c r="M105" s="665">
        <v>103.31999999999992</v>
      </c>
    </row>
    <row r="106" spans="1:13" ht="14.4" customHeight="1" x14ac:dyDescent="0.3">
      <c r="A106" s="660" t="s">
        <v>606</v>
      </c>
      <c r="B106" s="661" t="s">
        <v>3781</v>
      </c>
      <c r="C106" s="661" t="s">
        <v>1798</v>
      </c>
      <c r="D106" s="661" t="s">
        <v>1799</v>
      </c>
      <c r="E106" s="661" t="s">
        <v>1800</v>
      </c>
      <c r="F106" s="664"/>
      <c r="G106" s="664"/>
      <c r="H106" s="677">
        <v>0</v>
      </c>
      <c r="I106" s="664">
        <v>2</v>
      </c>
      <c r="J106" s="664">
        <v>396.52000000000004</v>
      </c>
      <c r="K106" s="677">
        <v>1</v>
      </c>
      <c r="L106" s="664">
        <v>2</v>
      </c>
      <c r="M106" s="665">
        <v>396.52000000000004</v>
      </c>
    </row>
    <row r="107" spans="1:13" ht="14.4" customHeight="1" x14ac:dyDescent="0.3">
      <c r="A107" s="660" t="s">
        <v>606</v>
      </c>
      <c r="B107" s="661" t="s">
        <v>3781</v>
      </c>
      <c r="C107" s="661" t="s">
        <v>1807</v>
      </c>
      <c r="D107" s="661" t="s">
        <v>1808</v>
      </c>
      <c r="E107" s="661" t="s">
        <v>1789</v>
      </c>
      <c r="F107" s="664"/>
      <c r="G107" s="664"/>
      <c r="H107" s="677">
        <v>0</v>
      </c>
      <c r="I107" s="664">
        <v>1</v>
      </c>
      <c r="J107" s="664">
        <v>123.21</v>
      </c>
      <c r="K107" s="677">
        <v>1</v>
      </c>
      <c r="L107" s="664">
        <v>1</v>
      </c>
      <c r="M107" s="665">
        <v>123.21</v>
      </c>
    </row>
    <row r="108" spans="1:13" ht="14.4" customHeight="1" x14ac:dyDescent="0.3">
      <c r="A108" s="660" t="s">
        <v>606</v>
      </c>
      <c r="B108" s="661" t="s">
        <v>3781</v>
      </c>
      <c r="C108" s="661" t="s">
        <v>1804</v>
      </c>
      <c r="D108" s="661" t="s">
        <v>1805</v>
      </c>
      <c r="E108" s="661" t="s">
        <v>1789</v>
      </c>
      <c r="F108" s="664"/>
      <c r="G108" s="664"/>
      <c r="H108" s="677">
        <v>0</v>
      </c>
      <c r="I108" s="664">
        <v>1</v>
      </c>
      <c r="J108" s="664">
        <v>123.20994456087895</v>
      </c>
      <c r="K108" s="677">
        <v>1</v>
      </c>
      <c r="L108" s="664">
        <v>1</v>
      </c>
      <c r="M108" s="665">
        <v>123.20994456087895</v>
      </c>
    </row>
    <row r="109" spans="1:13" ht="14.4" customHeight="1" x14ac:dyDescent="0.3">
      <c r="A109" s="660" t="s">
        <v>606</v>
      </c>
      <c r="B109" s="661" t="s">
        <v>3781</v>
      </c>
      <c r="C109" s="661" t="s">
        <v>1813</v>
      </c>
      <c r="D109" s="661" t="s">
        <v>1814</v>
      </c>
      <c r="E109" s="661" t="s">
        <v>1789</v>
      </c>
      <c r="F109" s="664"/>
      <c r="G109" s="664"/>
      <c r="H109" s="677">
        <v>0</v>
      </c>
      <c r="I109" s="664">
        <v>1</v>
      </c>
      <c r="J109" s="664">
        <v>123.21000000000002</v>
      </c>
      <c r="K109" s="677">
        <v>1</v>
      </c>
      <c r="L109" s="664">
        <v>1</v>
      </c>
      <c r="M109" s="665">
        <v>123.21000000000002</v>
      </c>
    </row>
    <row r="110" spans="1:13" ht="14.4" customHeight="1" x14ac:dyDescent="0.3">
      <c r="A110" s="660" t="s">
        <v>606</v>
      </c>
      <c r="B110" s="661" t="s">
        <v>3781</v>
      </c>
      <c r="C110" s="661" t="s">
        <v>1810</v>
      </c>
      <c r="D110" s="661" t="s">
        <v>1811</v>
      </c>
      <c r="E110" s="661" t="s">
        <v>1789</v>
      </c>
      <c r="F110" s="664"/>
      <c r="G110" s="664"/>
      <c r="H110" s="677">
        <v>0</v>
      </c>
      <c r="I110" s="664">
        <v>4</v>
      </c>
      <c r="J110" s="664">
        <v>492.83973630027288</v>
      </c>
      <c r="K110" s="677">
        <v>1</v>
      </c>
      <c r="L110" s="664">
        <v>4</v>
      </c>
      <c r="M110" s="665">
        <v>492.83973630027288</v>
      </c>
    </row>
    <row r="111" spans="1:13" ht="14.4" customHeight="1" x14ac:dyDescent="0.3">
      <c r="A111" s="660" t="s">
        <v>606</v>
      </c>
      <c r="B111" s="661" t="s">
        <v>3781</v>
      </c>
      <c r="C111" s="661" t="s">
        <v>1801</v>
      </c>
      <c r="D111" s="661" t="s">
        <v>1791</v>
      </c>
      <c r="E111" s="661" t="s">
        <v>1802</v>
      </c>
      <c r="F111" s="664"/>
      <c r="G111" s="664"/>
      <c r="H111" s="677">
        <v>0</v>
      </c>
      <c r="I111" s="664">
        <v>200</v>
      </c>
      <c r="J111" s="664">
        <v>36673.966558261876</v>
      </c>
      <c r="K111" s="677">
        <v>1</v>
      </c>
      <c r="L111" s="664">
        <v>200</v>
      </c>
      <c r="M111" s="665">
        <v>36673.966558261876</v>
      </c>
    </row>
    <row r="112" spans="1:13" ht="14.4" customHeight="1" x14ac:dyDescent="0.3">
      <c r="A112" s="660" t="s">
        <v>606</v>
      </c>
      <c r="B112" s="661" t="s">
        <v>3781</v>
      </c>
      <c r="C112" s="661" t="s">
        <v>1790</v>
      </c>
      <c r="D112" s="661" t="s">
        <v>1791</v>
      </c>
      <c r="E112" s="661" t="s">
        <v>1792</v>
      </c>
      <c r="F112" s="664"/>
      <c r="G112" s="664"/>
      <c r="H112" s="677">
        <v>0</v>
      </c>
      <c r="I112" s="664">
        <v>21</v>
      </c>
      <c r="J112" s="664">
        <v>1510.7400000000002</v>
      </c>
      <c r="K112" s="677">
        <v>1</v>
      </c>
      <c r="L112" s="664">
        <v>21</v>
      </c>
      <c r="M112" s="665">
        <v>1510.7400000000002</v>
      </c>
    </row>
    <row r="113" spans="1:13" ht="14.4" customHeight="1" x14ac:dyDescent="0.3">
      <c r="A113" s="660" t="s">
        <v>606</v>
      </c>
      <c r="B113" s="661" t="s">
        <v>3781</v>
      </c>
      <c r="C113" s="661" t="s">
        <v>1794</v>
      </c>
      <c r="D113" s="661" t="s">
        <v>1795</v>
      </c>
      <c r="E113" s="661" t="s">
        <v>1802</v>
      </c>
      <c r="F113" s="664"/>
      <c r="G113" s="664"/>
      <c r="H113" s="677">
        <v>0</v>
      </c>
      <c r="I113" s="664">
        <v>123</v>
      </c>
      <c r="J113" s="664">
        <v>25460.965827251934</v>
      </c>
      <c r="K113" s="677">
        <v>1</v>
      </c>
      <c r="L113" s="664">
        <v>123</v>
      </c>
      <c r="M113" s="665">
        <v>25460.965827251934</v>
      </c>
    </row>
    <row r="114" spans="1:13" ht="14.4" customHeight="1" x14ac:dyDescent="0.3">
      <c r="A114" s="660" t="s">
        <v>606</v>
      </c>
      <c r="B114" s="661" t="s">
        <v>3781</v>
      </c>
      <c r="C114" s="661" t="s">
        <v>1787</v>
      </c>
      <c r="D114" s="661" t="s">
        <v>1788</v>
      </c>
      <c r="E114" s="661" t="s">
        <v>1789</v>
      </c>
      <c r="F114" s="664"/>
      <c r="G114" s="664"/>
      <c r="H114" s="677">
        <v>0</v>
      </c>
      <c r="I114" s="664">
        <v>1</v>
      </c>
      <c r="J114" s="664">
        <v>135.36000000000001</v>
      </c>
      <c r="K114" s="677">
        <v>1</v>
      </c>
      <c r="L114" s="664">
        <v>1</v>
      </c>
      <c r="M114" s="665">
        <v>135.36000000000001</v>
      </c>
    </row>
    <row r="115" spans="1:13" ht="14.4" customHeight="1" x14ac:dyDescent="0.3">
      <c r="A115" s="660" t="s">
        <v>611</v>
      </c>
      <c r="B115" s="661" t="s">
        <v>3657</v>
      </c>
      <c r="C115" s="661" t="s">
        <v>2649</v>
      </c>
      <c r="D115" s="661" t="s">
        <v>3782</v>
      </c>
      <c r="E115" s="661" t="s">
        <v>3783</v>
      </c>
      <c r="F115" s="664"/>
      <c r="G115" s="664"/>
      <c r="H115" s="677">
        <v>0</v>
      </c>
      <c r="I115" s="664">
        <v>1</v>
      </c>
      <c r="J115" s="664">
        <v>47.149899218926642</v>
      </c>
      <c r="K115" s="677">
        <v>1</v>
      </c>
      <c r="L115" s="664">
        <v>1</v>
      </c>
      <c r="M115" s="665">
        <v>47.149899218926642</v>
      </c>
    </row>
    <row r="116" spans="1:13" ht="14.4" customHeight="1" x14ac:dyDescent="0.3">
      <c r="A116" s="660" t="s">
        <v>611</v>
      </c>
      <c r="B116" s="661" t="s">
        <v>3657</v>
      </c>
      <c r="C116" s="661" t="s">
        <v>1639</v>
      </c>
      <c r="D116" s="661" t="s">
        <v>3658</v>
      </c>
      <c r="E116" s="661" t="s">
        <v>3659</v>
      </c>
      <c r="F116" s="664"/>
      <c r="G116" s="664"/>
      <c r="H116" s="677">
        <v>0</v>
      </c>
      <c r="I116" s="664">
        <v>23</v>
      </c>
      <c r="J116" s="664">
        <v>1642.5773072754778</v>
      </c>
      <c r="K116" s="677">
        <v>1</v>
      </c>
      <c r="L116" s="664">
        <v>23</v>
      </c>
      <c r="M116" s="665">
        <v>1642.5773072754778</v>
      </c>
    </row>
    <row r="117" spans="1:13" ht="14.4" customHeight="1" x14ac:dyDescent="0.3">
      <c r="A117" s="660" t="s">
        <v>611</v>
      </c>
      <c r="B117" s="661" t="s">
        <v>3660</v>
      </c>
      <c r="C117" s="661" t="s">
        <v>2711</v>
      </c>
      <c r="D117" s="661" t="s">
        <v>2612</v>
      </c>
      <c r="E117" s="661" t="s">
        <v>3784</v>
      </c>
      <c r="F117" s="664"/>
      <c r="G117" s="664"/>
      <c r="H117" s="677">
        <v>0</v>
      </c>
      <c r="I117" s="664">
        <v>1</v>
      </c>
      <c r="J117" s="664">
        <v>250.82</v>
      </c>
      <c r="K117" s="677">
        <v>1</v>
      </c>
      <c r="L117" s="664">
        <v>1</v>
      </c>
      <c r="M117" s="665">
        <v>250.82</v>
      </c>
    </row>
    <row r="118" spans="1:13" ht="14.4" customHeight="1" x14ac:dyDescent="0.3">
      <c r="A118" s="660" t="s">
        <v>611</v>
      </c>
      <c r="B118" s="661" t="s">
        <v>3660</v>
      </c>
      <c r="C118" s="661" t="s">
        <v>2611</v>
      </c>
      <c r="D118" s="661" t="s">
        <v>2612</v>
      </c>
      <c r="E118" s="661" t="s">
        <v>3785</v>
      </c>
      <c r="F118" s="664"/>
      <c r="G118" s="664"/>
      <c r="H118" s="677">
        <v>0</v>
      </c>
      <c r="I118" s="664">
        <v>1</v>
      </c>
      <c r="J118" s="664">
        <v>73.579952768617261</v>
      </c>
      <c r="K118" s="677">
        <v>1</v>
      </c>
      <c r="L118" s="664">
        <v>1</v>
      </c>
      <c r="M118" s="665">
        <v>73.579952768617261</v>
      </c>
    </row>
    <row r="119" spans="1:13" ht="14.4" customHeight="1" x14ac:dyDescent="0.3">
      <c r="A119" s="660" t="s">
        <v>611</v>
      </c>
      <c r="B119" s="661" t="s">
        <v>3660</v>
      </c>
      <c r="C119" s="661" t="s">
        <v>1670</v>
      </c>
      <c r="D119" s="661" t="s">
        <v>1671</v>
      </c>
      <c r="E119" s="661" t="s">
        <v>1672</v>
      </c>
      <c r="F119" s="664"/>
      <c r="G119" s="664"/>
      <c r="H119" s="677">
        <v>0</v>
      </c>
      <c r="I119" s="664">
        <v>461</v>
      </c>
      <c r="J119" s="664">
        <v>32702.791108117155</v>
      </c>
      <c r="K119" s="677">
        <v>1</v>
      </c>
      <c r="L119" s="664">
        <v>461</v>
      </c>
      <c r="M119" s="665">
        <v>32702.791108117155</v>
      </c>
    </row>
    <row r="120" spans="1:13" ht="14.4" customHeight="1" x14ac:dyDescent="0.3">
      <c r="A120" s="660" t="s">
        <v>611</v>
      </c>
      <c r="B120" s="661" t="s">
        <v>3786</v>
      </c>
      <c r="C120" s="661" t="s">
        <v>2603</v>
      </c>
      <c r="D120" s="661" t="s">
        <v>3787</v>
      </c>
      <c r="E120" s="661" t="s">
        <v>3788</v>
      </c>
      <c r="F120" s="664"/>
      <c r="G120" s="664"/>
      <c r="H120" s="677">
        <v>0</v>
      </c>
      <c r="I120" s="664">
        <v>1</v>
      </c>
      <c r="J120" s="664">
        <v>103.42</v>
      </c>
      <c r="K120" s="677">
        <v>1</v>
      </c>
      <c r="L120" s="664">
        <v>1</v>
      </c>
      <c r="M120" s="665">
        <v>103.42</v>
      </c>
    </row>
    <row r="121" spans="1:13" ht="14.4" customHeight="1" x14ac:dyDescent="0.3">
      <c r="A121" s="660" t="s">
        <v>611</v>
      </c>
      <c r="B121" s="661" t="s">
        <v>3786</v>
      </c>
      <c r="C121" s="661" t="s">
        <v>2619</v>
      </c>
      <c r="D121" s="661" t="s">
        <v>3787</v>
      </c>
      <c r="E121" s="661" t="s">
        <v>3789</v>
      </c>
      <c r="F121" s="664"/>
      <c r="G121" s="664"/>
      <c r="H121" s="677">
        <v>0</v>
      </c>
      <c r="I121" s="664">
        <v>1</v>
      </c>
      <c r="J121" s="664">
        <v>66.840000000000018</v>
      </c>
      <c r="K121" s="677">
        <v>1</v>
      </c>
      <c r="L121" s="664">
        <v>1</v>
      </c>
      <c r="M121" s="665">
        <v>66.840000000000018</v>
      </c>
    </row>
    <row r="122" spans="1:13" ht="14.4" customHeight="1" x14ac:dyDescent="0.3">
      <c r="A122" s="660" t="s">
        <v>611</v>
      </c>
      <c r="B122" s="661" t="s">
        <v>3790</v>
      </c>
      <c r="C122" s="661" t="s">
        <v>2690</v>
      </c>
      <c r="D122" s="661" t="s">
        <v>2691</v>
      </c>
      <c r="E122" s="661" t="s">
        <v>2096</v>
      </c>
      <c r="F122" s="664"/>
      <c r="G122" s="664"/>
      <c r="H122" s="677">
        <v>0</v>
      </c>
      <c r="I122" s="664">
        <v>1</v>
      </c>
      <c r="J122" s="664">
        <v>84.84999999999998</v>
      </c>
      <c r="K122" s="677">
        <v>1</v>
      </c>
      <c r="L122" s="664">
        <v>1</v>
      </c>
      <c r="M122" s="665">
        <v>84.84999999999998</v>
      </c>
    </row>
    <row r="123" spans="1:13" ht="14.4" customHeight="1" x14ac:dyDescent="0.3">
      <c r="A123" s="660" t="s">
        <v>611</v>
      </c>
      <c r="B123" s="661" t="s">
        <v>3661</v>
      </c>
      <c r="C123" s="661" t="s">
        <v>2643</v>
      </c>
      <c r="D123" s="661" t="s">
        <v>1725</v>
      </c>
      <c r="E123" s="661" t="s">
        <v>2644</v>
      </c>
      <c r="F123" s="664"/>
      <c r="G123" s="664"/>
      <c r="H123" s="677">
        <v>0</v>
      </c>
      <c r="I123" s="664">
        <v>9</v>
      </c>
      <c r="J123" s="664">
        <v>587.43047889210663</v>
      </c>
      <c r="K123" s="677">
        <v>1</v>
      </c>
      <c r="L123" s="664">
        <v>9</v>
      </c>
      <c r="M123" s="665">
        <v>587.43047889210663</v>
      </c>
    </row>
    <row r="124" spans="1:13" ht="14.4" customHeight="1" x14ac:dyDescent="0.3">
      <c r="A124" s="660" t="s">
        <v>611</v>
      </c>
      <c r="B124" s="661" t="s">
        <v>3791</v>
      </c>
      <c r="C124" s="661" t="s">
        <v>2707</v>
      </c>
      <c r="D124" s="661" t="s">
        <v>2708</v>
      </c>
      <c r="E124" s="661" t="s">
        <v>2709</v>
      </c>
      <c r="F124" s="664"/>
      <c r="G124" s="664"/>
      <c r="H124" s="677">
        <v>0</v>
      </c>
      <c r="I124" s="664">
        <v>11</v>
      </c>
      <c r="J124" s="664">
        <v>4186.4623599954666</v>
      </c>
      <c r="K124" s="677">
        <v>1</v>
      </c>
      <c r="L124" s="664">
        <v>11</v>
      </c>
      <c r="M124" s="665">
        <v>4186.4623599954666</v>
      </c>
    </row>
    <row r="125" spans="1:13" ht="14.4" customHeight="1" x14ac:dyDescent="0.3">
      <c r="A125" s="660" t="s">
        <v>611</v>
      </c>
      <c r="B125" s="661" t="s">
        <v>3662</v>
      </c>
      <c r="C125" s="661" t="s">
        <v>1663</v>
      </c>
      <c r="D125" s="661" t="s">
        <v>1589</v>
      </c>
      <c r="E125" s="661" t="s">
        <v>1664</v>
      </c>
      <c r="F125" s="664"/>
      <c r="G125" s="664"/>
      <c r="H125" s="677">
        <v>0</v>
      </c>
      <c r="I125" s="664">
        <v>36</v>
      </c>
      <c r="J125" s="664">
        <v>2701.1503939675949</v>
      </c>
      <c r="K125" s="677">
        <v>1</v>
      </c>
      <c r="L125" s="664">
        <v>36</v>
      </c>
      <c r="M125" s="665">
        <v>2701.1503939675949</v>
      </c>
    </row>
    <row r="126" spans="1:13" ht="14.4" customHeight="1" x14ac:dyDescent="0.3">
      <c r="A126" s="660" t="s">
        <v>611</v>
      </c>
      <c r="B126" s="661" t="s">
        <v>3664</v>
      </c>
      <c r="C126" s="661" t="s">
        <v>1660</v>
      </c>
      <c r="D126" s="661" t="s">
        <v>1661</v>
      </c>
      <c r="E126" s="661" t="s">
        <v>1413</v>
      </c>
      <c r="F126" s="664"/>
      <c r="G126" s="664"/>
      <c r="H126" s="677">
        <v>0</v>
      </c>
      <c r="I126" s="664">
        <v>8</v>
      </c>
      <c r="J126" s="664">
        <v>3800.4007665293157</v>
      </c>
      <c r="K126" s="677">
        <v>1</v>
      </c>
      <c r="L126" s="664">
        <v>8</v>
      </c>
      <c r="M126" s="665">
        <v>3800.4007665293157</v>
      </c>
    </row>
    <row r="127" spans="1:13" ht="14.4" customHeight="1" x14ac:dyDescent="0.3">
      <c r="A127" s="660" t="s">
        <v>611</v>
      </c>
      <c r="B127" s="661" t="s">
        <v>3665</v>
      </c>
      <c r="C127" s="661" t="s">
        <v>1603</v>
      </c>
      <c r="D127" s="661" t="s">
        <v>1604</v>
      </c>
      <c r="E127" s="661" t="s">
        <v>3666</v>
      </c>
      <c r="F127" s="664"/>
      <c r="G127" s="664"/>
      <c r="H127" s="677">
        <v>0</v>
      </c>
      <c r="I127" s="664">
        <v>2</v>
      </c>
      <c r="J127" s="664">
        <v>153.12995080438742</v>
      </c>
      <c r="K127" s="677">
        <v>1</v>
      </c>
      <c r="L127" s="664">
        <v>2</v>
      </c>
      <c r="M127" s="665">
        <v>153.12995080438742</v>
      </c>
    </row>
    <row r="128" spans="1:13" ht="14.4" customHeight="1" x14ac:dyDescent="0.3">
      <c r="A128" s="660" t="s">
        <v>611</v>
      </c>
      <c r="B128" s="661" t="s">
        <v>3665</v>
      </c>
      <c r="C128" s="661" t="s">
        <v>1607</v>
      </c>
      <c r="D128" s="661" t="s">
        <v>1608</v>
      </c>
      <c r="E128" s="661" t="s">
        <v>3667</v>
      </c>
      <c r="F128" s="664"/>
      <c r="G128" s="664"/>
      <c r="H128" s="677">
        <v>0</v>
      </c>
      <c r="I128" s="664">
        <v>1</v>
      </c>
      <c r="J128" s="664">
        <v>85.54000000000002</v>
      </c>
      <c r="K128" s="677">
        <v>1</v>
      </c>
      <c r="L128" s="664">
        <v>1</v>
      </c>
      <c r="M128" s="665">
        <v>85.54000000000002</v>
      </c>
    </row>
    <row r="129" spans="1:13" ht="14.4" customHeight="1" x14ac:dyDescent="0.3">
      <c r="A129" s="660" t="s">
        <v>611</v>
      </c>
      <c r="B129" s="661" t="s">
        <v>3668</v>
      </c>
      <c r="C129" s="661" t="s">
        <v>2664</v>
      </c>
      <c r="D129" s="661" t="s">
        <v>2665</v>
      </c>
      <c r="E129" s="661" t="s">
        <v>2666</v>
      </c>
      <c r="F129" s="664"/>
      <c r="G129" s="664"/>
      <c r="H129" s="677">
        <v>0</v>
      </c>
      <c r="I129" s="664">
        <v>1</v>
      </c>
      <c r="J129" s="664">
        <v>30.650000000000002</v>
      </c>
      <c r="K129" s="677">
        <v>1</v>
      </c>
      <c r="L129" s="664">
        <v>1</v>
      </c>
      <c r="M129" s="665">
        <v>30.650000000000002</v>
      </c>
    </row>
    <row r="130" spans="1:13" ht="14.4" customHeight="1" x14ac:dyDescent="0.3">
      <c r="A130" s="660" t="s">
        <v>611</v>
      </c>
      <c r="B130" s="661" t="s">
        <v>3792</v>
      </c>
      <c r="C130" s="661" t="s">
        <v>2333</v>
      </c>
      <c r="D130" s="661" t="s">
        <v>3793</v>
      </c>
      <c r="E130" s="661" t="s">
        <v>3794</v>
      </c>
      <c r="F130" s="664"/>
      <c r="G130" s="664"/>
      <c r="H130" s="677">
        <v>0</v>
      </c>
      <c r="I130" s="664">
        <v>1</v>
      </c>
      <c r="J130" s="664">
        <v>306.31072372734593</v>
      </c>
      <c r="K130" s="677">
        <v>1</v>
      </c>
      <c r="L130" s="664">
        <v>1</v>
      </c>
      <c r="M130" s="665">
        <v>306.31072372734593</v>
      </c>
    </row>
    <row r="131" spans="1:13" ht="14.4" customHeight="1" x14ac:dyDescent="0.3">
      <c r="A131" s="660" t="s">
        <v>611</v>
      </c>
      <c r="B131" s="661" t="s">
        <v>3669</v>
      </c>
      <c r="C131" s="661" t="s">
        <v>1681</v>
      </c>
      <c r="D131" s="661" t="s">
        <v>3670</v>
      </c>
      <c r="E131" s="661" t="s">
        <v>3671</v>
      </c>
      <c r="F131" s="664"/>
      <c r="G131" s="664"/>
      <c r="H131" s="677">
        <v>0</v>
      </c>
      <c r="I131" s="664">
        <v>1</v>
      </c>
      <c r="J131" s="664">
        <v>117.37</v>
      </c>
      <c r="K131" s="677">
        <v>1</v>
      </c>
      <c r="L131" s="664">
        <v>1</v>
      </c>
      <c r="M131" s="665">
        <v>117.37</v>
      </c>
    </row>
    <row r="132" spans="1:13" ht="14.4" customHeight="1" x14ac:dyDescent="0.3">
      <c r="A132" s="660" t="s">
        <v>611</v>
      </c>
      <c r="B132" s="661" t="s">
        <v>3673</v>
      </c>
      <c r="C132" s="661" t="s">
        <v>1701</v>
      </c>
      <c r="D132" s="661" t="s">
        <v>1563</v>
      </c>
      <c r="E132" s="661" t="s">
        <v>1702</v>
      </c>
      <c r="F132" s="664"/>
      <c r="G132" s="664"/>
      <c r="H132" s="677">
        <v>0</v>
      </c>
      <c r="I132" s="664">
        <v>18</v>
      </c>
      <c r="J132" s="664">
        <v>6416.9999999999991</v>
      </c>
      <c r="K132" s="677">
        <v>1</v>
      </c>
      <c r="L132" s="664">
        <v>18</v>
      </c>
      <c r="M132" s="665">
        <v>6416.9999999999991</v>
      </c>
    </row>
    <row r="133" spans="1:13" ht="14.4" customHeight="1" x14ac:dyDescent="0.3">
      <c r="A133" s="660" t="s">
        <v>611</v>
      </c>
      <c r="B133" s="661" t="s">
        <v>3673</v>
      </c>
      <c r="C133" s="661" t="s">
        <v>1704</v>
      </c>
      <c r="D133" s="661" t="s">
        <v>1563</v>
      </c>
      <c r="E133" s="661" t="s">
        <v>1705</v>
      </c>
      <c r="F133" s="664"/>
      <c r="G133" s="664"/>
      <c r="H133" s="677">
        <v>0</v>
      </c>
      <c r="I133" s="664">
        <v>72</v>
      </c>
      <c r="J133" s="664">
        <v>29808.010629569173</v>
      </c>
      <c r="K133" s="677">
        <v>1</v>
      </c>
      <c r="L133" s="664">
        <v>72</v>
      </c>
      <c r="M133" s="665">
        <v>29808.010629569173</v>
      </c>
    </row>
    <row r="134" spans="1:13" ht="14.4" customHeight="1" x14ac:dyDescent="0.3">
      <c r="A134" s="660" t="s">
        <v>611</v>
      </c>
      <c r="B134" s="661" t="s">
        <v>3673</v>
      </c>
      <c r="C134" s="661" t="s">
        <v>1562</v>
      </c>
      <c r="D134" s="661" t="s">
        <v>1563</v>
      </c>
      <c r="E134" s="661" t="s">
        <v>1564</v>
      </c>
      <c r="F134" s="664"/>
      <c r="G134" s="664"/>
      <c r="H134" s="677">
        <v>0</v>
      </c>
      <c r="I134" s="664">
        <v>7</v>
      </c>
      <c r="J134" s="664">
        <v>3445.3958899825725</v>
      </c>
      <c r="K134" s="677">
        <v>1</v>
      </c>
      <c r="L134" s="664">
        <v>7</v>
      </c>
      <c r="M134" s="665">
        <v>3445.3958899825725</v>
      </c>
    </row>
    <row r="135" spans="1:13" ht="14.4" customHeight="1" x14ac:dyDescent="0.3">
      <c r="A135" s="660" t="s">
        <v>611</v>
      </c>
      <c r="B135" s="661" t="s">
        <v>3673</v>
      </c>
      <c r="C135" s="661" t="s">
        <v>1566</v>
      </c>
      <c r="D135" s="661" t="s">
        <v>1563</v>
      </c>
      <c r="E135" s="661" t="s">
        <v>1567</v>
      </c>
      <c r="F135" s="664"/>
      <c r="G135" s="664"/>
      <c r="H135" s="677">
        <v>0</v>
      </c>
      <c r="I135" s="664">
        <v>1</v>
      </c>
      <c r="J135" s="664">
        <v>943</v>
      </c>
      <c r="K135" s="677">
        <v>1</v>
      </c>
      <c r="L135" s="664">
        <v>1</v>
      </c>
      <c r="M135" s="665">
        <v>943</v>
      </c>
    </row>
    <row r="136" spans="1:13" ht="14.4" customHeight="1" x14ac:dyDescent="0.3">
      <c r="A136" s="660" t="s">
        <v>611</v>
      </c>
      <c r="B136" s="661" t="s">
        <v>3673</v>
      </c>
      <c r="C136" s="661" t="s">
        <v>1569</v>
      </c>
      <c r="D136" s="661" t="s">
        <v>1563</v>
      </c>
      <c r="E136" s="661" t="s">
        <v>1570</v>
      </c>
      <c r="F136" s="664"/>
      <c r="G136" s="664"/>
      <c r="H136" s="677">
        <v>0</v>
      </c>
      <c r="I136" s="664">
        <v>1</v>
      </c>
      <c r="J136" s="664">
        <v>1057.46</v>
      </c>
      <c r="K136" s="677">
        <v>1</v>
      </c>
      <c r="L136" s="664">
        <v>1</v>
      </c>
      <c r="M136" s="665">
        <v>1057.46</v>
      </c>
    </row>
    <row r="137" spans="1:13" ht="14.4" customHeight="1" x14ac:dyDescent="0.3">
      <c r="A137" s="660" t="s">
        <v>611</v>
      </c>
      <c r="B137" s="661" t="s">
        <v>3673</v>
      </c>
      <c r="C137" s="661" t="s">
        <v>1599</v>
      </c>
      <c r="D137" s="661" t="s">
        <v>1600</v>
      </c>
      <c r="E137" s="661" t="s">
        <v>3674</v>
      </c>
      <c r="F137" s="664"/>
      <c r="G137" s="664"/>
      <c r="H137" s="677">
        <v>0</v>
      </c>
      <c r="I137" s="664">
        <v>44</v>
      </c>
      <c r="J137" s="664">
        <v>159691.84036304743</v>
      </c>
      <c r="K137" s="677">
        <v>1</v>
      </c>
      <c r="L137" s="664">
        <v>44</v>
      </c>
      <c r="M137" s="665">
        <v>159691.84036304743</v>
      </c>
    </row>
    <row r="138" spans="1:13" ht="14.4" customHeight="1" x14ac:dyDescent="0.3">
      <c r="A138" s="660" t="s">
        <v>611</v>
      </c>
      <c r="B138" s="661" t="s">
        <v>3673</v>
      </c>
      <c r="C138" s="661" t="s">
        <v>2628</v>
      </c>
      <c r="D138" s="661" t="s">
        <v>2629</v>
      </c>
      <c r="E138" s="661" t="s">
        <v>1564</v>
      </c>
      <c r="F138" s="664"/>
      <c r="G138" s="664"/>
      <c r="H138" s="677">
        <v>0</v>
      </c>
      <c r="I138" s="664">
        <v>1</v>
      </c>
      <c r="J138" s="664">
        <v>1452.0599999999997</v>
      </c>
      <c r="K138" s="677">
        <v>1</v>
      </c>
      <c r="L138" s="664">
        <v>1</v>
      </c>
      <c r="M138" s="665">
        <v>1452.0599999999997</v>
      </c>
    </row>
    <row r="139" spans="1:13" ht="14.4" customHeight="1" x14ac:dyDescent="0.3">
      <c r="A139" s="660" t="s">
        <v>611</v>
      </c>
      <c r="B139" s="661" t="s">
        <v>3673</v>
      </c>
      <c r="C139" s="661" t="s">
        <v>2632</v>
      </c>
      <c r="D139" s="661" t="s">
        <v>2629</v>
      </c>
      <c r="E139" s="661" t="s">
        <v>1567</v>
      </c>
      <c r="F139" s="664"/>
      <c r="G139" s="664"/>
      <c r="H139" s="677">
        <v>0</v>
      </c>
      <c r="I139" s="664">
        <v>2</v>
      </c>
      <c r="J139" s="664">
        <v>3928.0028529383826</v>
      </c>
      <c r="K139" s="677">
        <v>1</v>
      </c>
      <c r="L139" s="664">
        <v>2</v>
      </c>
      <c r="M139" s="665">
        <v>3928.0028529383826</v>
      </c>
    </row>
    <row r="140" spans="1:13" ht="14.4" customHeight="1" x14ac:dyDescent="0.3">
      <c r="A140" s="660" t="s">
        <v>611</v>
      </c>
      <c r="B140" s="661" t="s">
        <v>3673</v>
      </c>
      <c r="C140" s="661" t="s">
        <v>2635</v>
      </c>
      <c r="D140" s="661" t="s">
        <v>2629</v>
      </c>
      <c r="E140" s="661" t="s">
        <v>1570</v>
      </c>
      <c r="F140" s="664"/>
      <c r="G140" s="664"/>
      <c r="H140" s="677">
        <v>0</v>
      </c>
      <c r="I140" s="664">
        <v>1</v>
      </c>
      <c r="J140" s="664">
        <v>2434.96</v>
      </c>
      <c r="K140" s="677">
        <v>1</v>
      </c>
      <c r="L140" s="664">
        <v>1</v>
      </c>
      <c r="M140" s="665">
        <v>2434.96</v>
      </c>
    </row>
    <row r="141" spans="1:13" ht="14.4" customHeight="1" x14ac:dyDescent="0.3">
      <c r="A141" s="660" t="s">
        <v>611</v>
      </c>
      <c r="B141" s="661" t="s">
        <v>3795</v>
      </c>
      <c r="C141" s="661" t="s">
        <v>2017</v>
      </c>
      <c r="D141" s="661" t="s">
        <v>2018</v>
      </c>
      <c r="E141" s="661" t="s">
        <v>2019</v>
      </c>
      <c r="F141" s="664"/>
      <c r="G141" s="664"/>
      <c r="H141" s="677">
        <v>0</v>
      </c>
      <c r="I141" s="664">
        <v>1</v>
      </c>
      <c r="J141" s="664">
        <v>100.8797843733896</v>
      </c>
      <c r="K141" s="677">
        <v>1</v>
      </c>
      <c r="L141" s="664">
        <v>1</v>
      </c>
      <c r="M141" s="665">
        <v>100.8797843733896</v>
      </c>
    </row>
    <row r="142" spans="1:13" ht="14.4" customHeight="1" x14ac:dyDescent="0.3">
      <c r="A142" s="660" t="s">
        <v>611</v>
      </c>
      <c r="B142" s="661" t="s">
        <v>3796</v>
      </c>
      <c r="C142" s="661" t="s">
        <v>2615</v>
      </c>
      <c r="D142" s="661" t="s">
        <v>2616</v>
      </c>
      <c r="E142" s="661" t="s">
        <v>3797</v>
      </c>
      <c r="F142" s="664"/>
      <c r="G142" s="664"/>
      <c r="H142" s="677">
        <v>0</v>
      </c>
      <c r="I142" s="664">
        <v>1</v>
      </c>
      <c r="J142" s="664">
        <v>132.57000000000002</v>
      </c>
      <c r="K142" s="677">
        <v>1</v>
      </c>
      <c r="L142" s="664">
        <v>1</v>
      </c>
      <c r="M142" s="665">
        <v>132.57000000000002</v>
      </c>
    </row>
    <row r="143" spans="1:13" ht="14.4" customHeight="1" x14ac:dyDescent="0.3">
      <c r="A143" s="660" t="s">
        <v>611</v>
      </c>
      <c r="B143" s="661" t="s">
        <v>3678</v>
      </c>
      <c r="C143" s="661" t="s">
        <v>2658</v>
      </c>
      <c r="D143" s="661" t="s">
        <v>1539</v>
      </c>
      <c r="E143" s="661" t="s">
        <v>2659</v>
      </c>
      <c r="F143" s="664"/>
      <c r="G143" s="664"/>
      <c r="H143" s="677">
        <v>0</v>
      </c>
      <c r="I143" s="664">
        <v>2</v>
      </c>
      <c r="J143" s="664">
        <v>270.42</v>
      </c>
      <c r="K143" s="677">
        <v>1</v>
      </c>
      <c r="L143" s="664">
        <v>2</v>
      </c>
      <c r="M143" s="665">
        <v>270.42</v>
      </c>
    </row>
    <row r="144" spans="1:13" ht="14.4" customHeight="1" x14ac:dyDescent="0.3">
      <c r="A144" s="660" t="s">
        <v>611</v>
      </c>
      <c r="B144" s="661" t="s">
        <v>3678</v>
      </c>
      <c r="C144" s="661" t="s">
        <v>1538</v>
      </c>
      <c r="D144" s="661" t="s">
        <v>1539</v>
      </c>
      <c r="E144" s="661" t="s">
        <v>3679</v>
      </c>
      <c r="F144" s="664"/>
      <c r="G144" s="664"/>
      <c r="H144" s="677">
        <v>0</v>
      </c>
      <c r="I144" s="664">
        <v>3</v>
      </c>
      <c r="J144" s="664">
        <v>141.89967398445157</v>
      </c>
      <c r="K144" s="677">
        <v>1</v>
      </c>
      <c r="L144" s="664">
        <v>3</v>
      </c>
      <c r="M144" s="665">
        <v>141.89967398445157</v>
      </c>
    </row>
    <row r="145" spans="1:13" ht="14.4" customHeight="1" x14ac:dyDescent="0.3">
      <c r="A145" s="660" t="s">
        <v>611</v>
      </c>
      <c r="B145" s="661" t="s">
        <v>3681</v>
      </c>
      <c r="C145" s="661" t="s">
        <v>1742</v>
      </c>
      <c r="D145" s="661" t="s">
        <v>1743</v>
      </c>
      <c r="E145" s="661" t="s">
        <v>1744</v>
      </c>
      <c r="F145" s="664"/>
      <c r="G145" s="664"/>
      <c r="H145" s="677">
        <v>0</v>
      </c>
      <c r="I145" s="664">
        <v>1</v>
      </c>
      <c r="J145" s="664">
        <v>55.100000000000016</v>
      </c>
      <c r="K145" s="677">
        <v>1</v>
      </c>
      <c r="L145" s="664">
        <v>1</v>
      </c>
      <c r="M145" s="665">
        <v>55.100000000000016</v>
      </c>
    </row>
    <row r="146" spans="1:13" ht="14.4" customHeight="1" x14ac:dyDescent="0.3">
      <c r="A146" s="660" t="s">
        <v>611</v>
      </c>
      <c r="B146" s="661" t="s">
        <v>3681</v>
      </c>
      <c r="C146" s="661" t="s">
        <v>1551</v>
      </c>
      <c r="D146" s="661" t="s">
        <v>3682</v>
      </c>
      <c r="E146" s="661" t="s">
        <v>3683</v>
      </c>
      <c r="F146" s="664"/>
      <c r="G146" s="664"/>
      <c r="H146" s="677">
        <v>0</v>
      </c>
      <c r="I146" s="664">
        <v>1</v>
      </c>
      <c r="J146" s="664">
        <v>110.20020867933415</v>
      </c>
      <c r="K146" s="677">
        <v>1</v>
      </c>
      <c r="L146" s="664">
        <v>1</v>
      </c>
      <c r="M146" s="665">
        <v>110.20020867933415</v>
      </c>
    </row>
    <row r="147" spans="1:13" ht="14.4" customHeight="1" x14ac:dyDescent="0.3">
      <c r="A147" s="660" t="s">
        <v>611</v>
      </c>
      <c r="B147" s="661" t="s">
        <v>3798</v>
      </c>
      <c r="C147" s="661" t="s">
        <v>2680</v>
      </c>
      <c r="D147" s="661" t="s">
        <v>2681</v>
      </c>
      <c r="E147" s="661" t="s">
        <v>2674</v>
      </c>
      <c r="F147" s="664"/>
      <c r="G147" s="664"/>
      <c r="H147" s="677">
        <v>0</v>
      </c>
      <c r="I147" s="664">
        <v>1</v>
      </c>
      <c r="J147" s="664">
        <v>154.31999999999991</v>
      </c>
      <c r="K147" s="677">
        <v>1</v>
      </c>
      <c r="L147" s="664">
        <v>1</v>
      </c>
      <c r="M147" s="665">
        <v>154.31999999999991</v>
      </c>
    </row>
    <row r="148" spans="1:13" ht="14.4" customHeight="1" x14ac:dyDescent="0.3">
      <c r="A148" s="660" t="s">
        <v>611</v>
      </c>
      <c r="B148" s="661" t="s">
        <v>3799</v>
      </c>
      <c r="C148" s="661" t="s">
        <v>2533</v>
      </c>
      <c r="D148" s="661" t="s">
        <v>2534</v>
      </c>
      <c r="E148" s="661" t="s">
        <v>3800</v>
      </c>
      <c r="F148" s="664"/>
      <c r="G148" s="664"/>
      <c r="H148" s="677">
        <v>0</v>
      </c>
      <c r="I148" s="664">
        <v>1</v>
      </c>
      <c r="J148" s="664">
        <v>138.38999999999999</v>
      </c>
      <c r="K148" s="677">
        <v>1</v>
      </c>
      <c r="L148" s="664">
        <v>1</v>
      </c>
      <c r="M148" s="665">
        <v>138.38999999999999</v>
      </c>
    </row>
    <row r="149" spans="1:13" ht="14.4" customHeight="1" x14ac:dyDescent="0.3">
      <c r="A149" s="660" t="s">
        <v>611</v>
      </c>
      <c r="B149" s="661" t="s">
        <v>3801</v>
      </c>
      <c r="C149" s="661" t="s">
        <v>2530</v>
      </c>
      <c r="D149" s="661" t="s">
        <v>2531</v>
      </c>
      <c r="E149" s="661" t="s">
        <v>1040</v>
      </c>
      <c r="F149" s="664"/>
      <c r="G149" s="664"/>
      <c r="H149" s="677">
        <v>0</v>
      </c>
      <c r="I149" s="664">
        <v>1</v>
      </c>
      <c r="J149" s="664">
        <v>180.88</v>
      </c>
      <c r="K149" s="677">
        <v>1</v>
      </c>
      <c r="L149" s="664">
        <v>1</v>
      </c>
      <c r="M149" s="665">
        <v>180.88</v>
      </c>
    </row>
    <row r="150" spans="1:13" ht="14.4" customHeight="1" x14ac:dyDescent="0.3">
      <c r="A150" s="660" t="s">
        <v>611</v>
      </c>
      <c r="B150" s="661" t="s">
        <v>3684</v>
      </c>
      <c r="C150" s="661" t="s">
        <v>1595</v>
      </c>
      <c r="D150" s="661" t="s">
        <v>1596</v>
      </c>
      <c r="E150" s="661" t="s">
        <v>1597</v>
      </c>
      <c r="F150" s="664"/>
      <c r="G150" s="664"/>
      <c r="H150" s="677">
        <v>0</v>
      </c>
      <c r="I150" s="664">
        <v>9</v>
      </c>
      <c r="J150" s="664">
        <v>718.46973869506996</v>
      </c>
      <c r="K150" s="677">
        <v>1</v>
      </c>
      <c r="L150" s="664">
        <v>9</v>
      </c>
      <c r="M150" s="665">
        <v>718.46973869506996</v>
      </c>
    </row>
    <row r="151" spans="1:13" ht="14.4" customHeight="1" x14ac:dyDescent="0.3">
      <c r="A151" s="660" t="s">
        <v>611</v>
      </c>
      <c r="B151" s="661" t="s">
        <v>3685</v>
      </c>
      <c r="C151" s="661" t="s">
        <v>1592</v>
      </c>
      <c r="D151" s="661" t="s">
        <v>1593</v>
      </c>
      <c r="E151" s="661" t="s">
        <v>1010</v>
      </c>
      <c r="F151" s="664"/>
      <c r="G151" s="664"/>
      <c r="H151" s="677">
        <v>0</v>
      </c>
      <c r="I151" s="664">
        <v>3</v>
      </c>
      <c r="J151" s="664">
        <v>136.82999999999998</v>
      </c>
      <c r="K151" s="677">
        <v>1</v>
      </c>
      <c r="L151" s="664">
        <v>3</v>
      </c>
      <c r="M151" s="665">
        <v>136.82999999999998</v>
      </c>
    </row>
    <row r="152" spans="1:13" ht="14.4" customHeight="1" x14ac:dyDescent="0.3">
      <c r="A152" s="660" t="s">
        <v>611</v>
      </c>
      <c r="B152" s="661" t="s">
        <v>3686</v>
      </c>
      <c r="C152" s="661" t="s">
        <v>2668</v>
      </c>
      <c r="D152" s="661" t="s">
        <v>2669</v>
      </c>
      <c r="E152" s="661" t="s">
        <v>2670</v>
      </c>
      <c r="F152" s="664"/>
      <c r="G152" s="664"/>
      <c r="H152" s="677">
        <v>0</v>
      </c>
      <c r="I152" s="664">
        <v>1</v>
      </c>
      <c r="J152" s="664">
        <v>26.10994628379574</v>
      </c>
      <c r="K152" s="677">
        <v>1</v>
      </c>
      <c r="L152" s="664">
        <v>1</v>
      </c>
      <c r="M152" s="665">
        <v>26.10994628379574</v>
      </c>
    </row>
    <row r="153" spans="1:13" ht="14.4" customHeight="1" x14ac:dyDescent="0.3">
      <c r="A153" s="660" t="s">
        <v>611</v>
      </c>
      <c r="B153" s="661" t="s">
        <v>3689</v>
      </c>
      <c r="C153" s="661" t="s">
        <v>1057</v>
      </c>
      <c r="D153" s="661" t="s">
        <v>1054</v>
      </c>
      <c r="E153" s="661" t="s">
        <v>1058</v>
      </c>
      <c r="F153" s="664"/>
      <c r="G153" s="664"/>
      <c r="H153" s="677">
        <v>0</v>
      </c>
      <c r="I153" s="664">
        <v>2</v>
      </c>
      <c r="J153" s="664">
        <v>72.640109437805592</v>
      </c>
      <c r="K153" s="677">
        <v>1</v>
      </c>
      <c r="L153" s="664">
        <v>2</v>
      </c>
      <c r="M153" s="665">
        <v>72.640109437805592</v>
      </c>
    </row>
    <row r="154" spans="1:13" ht="14.4" customHeight="1" x14ac:dyDescent="0.3">
      <c r="A154" s="660" t="s">
        <v>611</v>
      </c>
      <c r="B154" s="661" t="s">
        <v>3691</v>
      </c>
      <c r="C154" s="661" t="s">
        <v>2726</v>
      </c>
      <c r="D154" s="661" t="s">
        <v>2727</v>
      </c>
      <c r="E154" s="661" t="s">
        <v>3802</v>
      </c>
      <c r="F154" s="664"/>
      <c r="G154" s="664"/>
      <c r="H154" s="677">
        <v>0</v>
      </c>
      <c r="I154" s="664">
        <v>1</v>
      </c>
      <c r="J154" s="664">
        <v>156.03000000000003</v>
      </c>
      <c r="K154" s="677">
        <v>1</v>
      </c>
      <c r="L154" s="664">
        <v>1</v>
      </c>
      <c r="M154" s="665">
        <v>156.03000000000003</v>
      </c>
    </row>
    <row r="155" spans="1:13" ht="14.4" customHeight="1" x14ac:dyDescent="0.3">
      <c r="A155" s="660" t="s">
        <v>611</v>
      </c>
      <c r="B155" s="661" t="s">
        <v>3803</v>
      </c>
      <c r="C155" s="661" t="s">
        <v>2683</v>
      </c>
      <c r="D155" s="661" t="s">
        <v>3804</v>
      </c>
      <c r="E155" s="661" t="s">
        <v>1089</v>
      </c>
      <c r="F155" s="664"/>
      <c r="G155" s="664"/>
      <c r="H155" s="677">
        <v>0</v>
      </c>
      <c r="I155" s="664">
        <v>1</v>
      </c>
      <c r="J155" s="664">
        <v>18.93</v>
      </c>
      <c r="K155" s="677">
        <v>1</v>
      </c>
      <c r="L155" s="664">
        <v>1</v>
      </c>
      <c r="M155" s="665">
        <v>18.93</v>
      </c>
    </row>
    <row r="156" spans="1:13" ht="14.4" customHeight="1" x14ac:dyDescent="0.3">
      <c r="A156" s="660" t="s">
        <v>611</v>
      </c>
      <c r="B156" s="661" t="s">
        <v>3803</v>
      </c>
      <c r="C156" s="661" t="s">
        <v>2687</v>
      </c>
      <c r="D156" s="661" t="s">
        <v>3805</v>
      </c>
      <c r="E156" s="661" t="s">
        <v>3806</v>
      </c>
      <c r="F156" s="664"/>
      <c r="G156" s="664"/>
      <c r="H156" s="677">
        <v>0</v>
      </c>
      <c r="I156" s="664">
        <v>1</v>
      </c>
      <c r="J156" s="664">
        <v>28.039999999999985</v>
      </c>
      <c r="K156" s="677">
        <v>1</v>
      </c>
      <c r="L156" s="664">
        <v>1</v>
      </c>
      <c r="M156" s="665">
        <v>28.039999999999985</v>
      </c>
    </row>
    <row r="157" spans="1:13" ht="14.4" customHeight="1" x14ac:dyDescent="0.3">
      <c r="A157" s="660" t="s">
        <v>611</v>
      </c>
      <c r="B157" s="661" t="s">
        <v>3807</v>
      </c>
      <c r="C157" s="661" t="s">
        <v>2672</v>
      </c>
      <c r="D157" s="661" t="s">
        <v>2673</v>
      </c>
      <c r="E157" s="661" t="s">
        <v>2674</v>
      </c>
      <c r="F157" s="664"/>
      <c r="G157" s="664"/>
      <c r="H157" s="677">
        <v>0</v>
      </c>
      <c r="I157" s="664">
        <v>1</v>
      </c>
      <c r="J157" s="664">
        <v>65.459999999999951</v>
      </c>
      <c r="K157" s="677">
        <v>1</v>
      </c>
      <c r="L157" s="664">
        <v>1</v>
      </c>
      <c r="M157" s="665">
        <v>65.459999999999951</v>
      </c>
    </row>
    <row r="158" spans="1:13" ht="14.4" customHeight="1" x14ac:dyDescent="0.3">
      <c r="A158" s="660" t="s">
        <v>611</v>
      </c>
      <c r="B158" s="661" t="s">
        <v>3807</v>
      </c>
      <c r="C158" s="661" t="s">
        <v>2696</v>
      </c>
      <c r="D158" s="661" t="s">
        <v>2697</v>
      </c>
      <c r="E158" s="661" t="s">
        <v>2698</v>
      </c>
      <c r="F158" s="664"/>
      <c r="G158" s="664"/>
      <c r="H158" s="677">
        <v>0</v>
      </c>
      <c r="I158" s="664">
        <v>1</v>
      </c>
      <c r="J158" s="664">
        <v>90.74</v>
      </c>
      <c r="K158" s="677">
        <v>1</v>
      </c>
      <c r="L158" s="664">
        <v>1</v>
      </c>
      <c r="M158" s="665">
        <v>90.74</v>
      </c>
    </row>
    <row r="159" spans="1:13" ht="14.4" customHeight="1" x14ac:dyDescent="0.3">
      <c r="A159" s="660" t="s">
        <v>611</v>
      </c>
      <c r="B159" s="661" t="s">
        <v>3694</v>
      </c>
      <c r="C159" s="661" t="s">
        <v>1526</v>
      </c>
      <c r="D159" s="661" t="s">
        <v>1527</v>
      </c>
      <c r="E159" s="661" t="s">
        <v>1528</v>
      </c>
      <c r="F159" s="664"/>
      <c r="G159" s="664"/>
      <c r="H159" s="677">
        <v>0</v>
      </c>
      <c r="I159" s="664">
        <v>1</v>
      </c>
      <c r="J159" s="664">
        <v>12.600000000000005</v>
      </c>
      <c r="K159" s="677">
        <v>1</v>
      </c>
      <c r="L159" s="664">
        <v>1</v>
      </c>
      <c r="M159" s="665">
        <v>12.600000000000005</v>
      </c>
    </row>
    <row r="160" spans="1:13" ht="14.4" customHeight="1" x14ac:dyDescent="0.3">
      <c r="A160" s="660" t="s">
        <v>611</v>
      </c>
      <c r="B160" s="661" t="s">
        <v>3694</v>
      </c>
      <c r="C160" s="661" t="s">
        <v>1611</v>
      </c>
      <c r="D160" s="661" t="s">
        <v>3696</v>
      </c>
      <c r="E160" s="661" t="s">
        <v>1058</v>
      </c>
      <c r="F160" s="664"/>
      <c r="G160" s="664"/>
      <c r="H160" s="677">
        <v>0</v>
      </c>
      <c r="I160" s="664">
        <v>2</v>
      </c>
      <c r="J160" s="664">
        <v>101.07966148076692</v>
      </c>
      <c r="K160" s="677">
        <v>1</v>
      </c>
      <c r="L160" s="664">
        <v>2</v>
      </c>
      <c r="M160" s="665">
        <v>101.07966148076692</v>
      </c>
    </row>
    <row r="161" spans="1:13" ht="14.4" customHeight="1" x14ac:dyDescent="0.3">
      <c r="A161" s="660" t="s">
        <v>611</v>
      </c>
      <c r="B161" s="661" t="s">
        <v>3808</v>
      </c>
      <c r="C161" s="661" t="s">
        <v>2734</v>
      </c>
      <c r="D161" s="661" t="s">
        <v>2735</v>
      </c>
      <c r="E161" s="661" t="s">
        <v>969</v>
      </c>
      <c r="F161" s="664"/>
      <c r="G161" s="664"/>
      <c r="H161" s="677">
        <v>0</v>
      </c>
      <c r="I161" s="664">
        <v>1</v>
      </c>
      <c r="J161" s="664">
        <v>101.83979048417304</v>
      </c>
      <c r="K161" s="677">
        <v>1</v>
      </c>
      <c r="L161" s="664">
        <v>1</v>
      </c>
      <c r="M161" s="665">
        <v>101.83979048417304</v>
      </c>
    </row>
    <row r="162" spans="1:13" ht="14.4" customHeight="1" x14ac:dyDescent="0.3">
      <c r="A162" s="660" t="s">
        <v>611</v>
      </c>
      <c r="B162" s="661" t="s">
        <v>3809</v>
      </c>
      <c r="C162" s="661" t="s">
        <v>2638</v>
      </c>
      <c r="D162" s="661" t="s">
        <v>2639</v>
      </c>
      <c r="E162" s="661" t="s">
        <v>1066</v>
      </c>
      <c r="F162" s="664"/>
      <c r="G162" s="664"/>
      <c r="H162" s="677">
        <v>0</v>
      </c>
      <c r="I162" s="664">
        <v>1</v>
      </c>
      <c r="J162" s="664">
        <v>113.30999999999999</v>
      </c>
      <c r="K162" s="677">
        <v>1</v>
      </c>
      <c r="L162" s="664">
        <v>1</v>
      </c>
      <c r="M162" s="665">
        <v>113.30999999999999</v>
      </c>
    </row>
    <row r="163" spans="1:13" ht="14.4" customHeight="1" x14ac:dyDescent="0.3">
      <c r="A163" s="660" t="s">
        <v>611</v>
      </c>
      <c r="B163" s="661" t="s">
        <v>3809</v>
      </c>
      <c r="C163" s="661" t="s">
        <v>2646</v>
      </c>
      <c r="D163" s="661" t="s">
        <v>3810</v>
      </c>
      <c r="E163" s="661" t="s">
        <v>1066</v>
      </c>
      <c r="F163" s="664"/>
      <c r="G163" s="664"/>
      <c r="H163" s="677">
        <v>0</v>
      </c>
      <c r="I163" s="664">
        <v>3</v>
      </c>
      <c r="J163" s="664">
        <v>295.34925120520847</v>
      </c>
      <c r="K163" s="677">
        <v>1</v>
      </c>
      <c r="L163" s="664">
        <v>3</v>
      </c>
      <c r="M163" s="665">
        <v>295.34925120520847</v>
      </c>
    </row>
    <row r="164" spans="1:13" ht="14.4" customHeight="1" x14ac:dyDescent="0.3">
      <c r="A164" s="660" t="s">
        <v>611</v>
      </c>
      <c r="B164" s="661" t="s">
        <v>3811</v>
      </c>
      <c r="C164" s="661" t="s">
        <v>2655</v>
      </c>
      <c r="D164" s="661" t="s">
        <v>2656</v>
      </c>
      <c r="E164" s="661" t="s">
        <v>969</v>
      </c>
      <c r="F164" s="664"/>
      <c r="G164" s="664"/>
      <c r="H164" s="677">
        <v>0</v>
      </c>
      <c r="I164" s="664">
        <v>2</v>
      </c>
      <c r="J164" s="664">
        <v>164.35999999999996</v>
      </c>
      <c r="K164" s="677">
        <v>1</v>
      </c>
      <c r="L164" s="664">
        <v>2</v>
      </c>
      <c r="M164" s="665">
        <v>164.35999999999996</v>
      </c>
    </row>
    <row r="165" spans="1:13" ht="14.4" customHeight="1" x14ac:dyDescent="0.3">
      <c r="A165" s="660" t="s">
        <v>611</v>
      </c>
      <c r="B165" s="661" t="s">
        <v>3698</v>
      </c>
      <c r="C165" s="661" t="s">
        <v>1646</v>
      </c>
      <c r="D165" s="661" t="s">
        <v>1647</v>
      </c>
      <c r="E165" s="661" t="s">
        <v>1648</v>
      </c>
      <c r="F165" s="664"/>
      <c r="G165" s="664"/>
      <c r="H165" s="677">
        <v>0</v>
      </c>
      <c r="I165" s="664">
        <v>5</v>
      </c>
      <c r="J165" s="664">
        <v>315.1197309397399</v>
      </c>
      <c r="K165" s="677">
        <v>1</v>
      </c>
      <c r="L165" s="664">
        <v>5</v>
      </c>
      <c r="M165" s="665">
        <v>315.1197309397399</v>
      </c>
    </row>
    <row r="166" spans="1:13" ht="14.4" customHeight="1" x14ac:dyDescent="0.3">
      <c r="A166" s="660" t="s">
        <v>611</v>
      </c>
      <c r="B166" s="661" t="s">
        <v>3699</v>
      </c>
      <c r="C166" s="661" t="s">
        <v>1673</v>
      </c>
      <c r="D166" s="661" t="s">
        <v>1674</v>
      </c>
      <c r="E166" s="661" t="s">
        <v>1675</v>
      </c>
      <c r="F166" s="664"/>
      <c r="G166" s="664"/>
      <c r="H166" s="677">
        <v>0</v>
      </c>
      <c r="I166" s="664">
        <v>3</v>
      </c>
      <c r="J166" s="664">
        <v>323.38</v>
      </c>
      <c r="K166" s="677">
        <v>1</v>
      </c>
      <c r="L166" s="664">
        <v>3</v>
      </c>
      <c r="M166" s="665">
        <v>323.38</v>
      </c>
    </row>
    <row r="167" spans="1:13" ht="14.4" customHeight="1" x14ac:dyDescent="0.3">
      <c r="A167" s="660" t="s">
        <v>611</v>
      </c>
      <c r="B167" s="661" t="s">
        <v>3700</v>
      </c>
      <c r="C167" s="661" t="s">
        <v>1545</v>
      </c>
      <c r="D167" s="661" t="s">
        <v>1546</v>
      </c>
      <c r="E167" s="661" t="s">
        <v>1066</v>
      </c>
      <c r="F167" s="664"/>
      <c r="G167" s="664"/>
      <c r="H167" s="677">
        <v>0</v>
      </c>
      <c r="I167" s="664">
        <v>1</v>
      </c>
      <c r="J167" s="664">
        <v>49.550000000000011</v>
      </c>
      <c r="K167" s="677">
        <v>1</v>
      </c>
      <c r="L167" s="664">
        <v>1</v>
      </c>
      <c r="M167" s="665">
        <v>49.550000000000011</v>
      </c>
    </row>
    <row r="168" spans="1:13" ht="14.4" customHeight="1" x14ac:dyDescent="0.3">
      <c r="A168" s="660" t="s">
        <v>611</v>
      </c>
      <c r="B168" s="661" t="s">
        <v>3701</v>
      </c>
      <c r="C168" s="661" t="s">
        <v>1657</v>
      </c>
      <c r="D168" s="661" t="s">
        <v>1658</v>
      </c>
      <c r="E168" s="661" t="s">
        <v>1017</v>
      </c>
      <c r="F168" s="664"/>
      <c r="G168" s="664"/>
      <c r="H168" s="677">
        <v>0</v>
      </c>
      <c r="I168" s="664">
        <v>1</v>
      </c>
      <c r="J168" s="664">
        <v>63.869999999999941</v>
      </c>
      <c r="K168" s="677">
        <v>1</v>
      </c>
      <c r="L168" s="664">
        <v>1</v>
      </c>
      <c r="M168" s="665">
        <v>63.869999999999941</v>
      </c>
    </row>
    <row r="169" spans="1:13" ht="14.4" customHeight="1" x14ac:dyDescent="0.3">
      <c r="A169" s="660" t="s">
        <v>611</v>
      </c>
      <c r="B169" s="661" t="s">
        <v>3702</v>
      </c>
      <c r="C169" s="661" t="s">
        <v>2652</v>
      </c>
      <c r="D169" s="661" t="s">
        <v>2701</v>
      </c>
      <c r="E169" s="661" t="s">
        <v>1689</v>
      </c>
      <c r="F169" s="664"/>
      <c r="G169" s="664"/>
      <c r="H169" s="677">
        <v>0</v>
      </c>
      <c r="I169" s="664">
        <v>2</v>
      </c>
      <c r="J169" s="664">
        <v>97.920000000000016</v>
      </c>
      <c r="K169" s="677">
        <v>1</v>
      </c>
      <c r="L169" s="664">
        <v>2</v>
      </c>
      <c r="M169" s="665">
        <v>97.920000000000016</v>
      </c>
    </row>
    <row r="170" spans="1:13" ht="14.4" customHeight="1" x14ac:dyDescent="0.3">
      <c r="A170" s="660" t="s">
        <v>611</v>
      </c>
      <c r="B170" s="661" t="s">
        <v>3702</v>
      </c>
      <c r="C170" s="661" t="s">
        <v>2700</v>
      </c>
      <c r="D170" s="661" t="s">
        <v>2701</v>
      </c>
      <c r="E170" s="661" t="s">
        <v>1507</v>
      </c>
      <c r="F170" s="664"/>
      <c r="G170" s="664"/>
      <c r="H170" s="677">
        <v>0</v>
      </c>
      <c r="I170" s="664">
        <v>1</v>
      </c>
      <c r="J170" s="664">
        <v>163.14870740022255</v>
      </c>
      <c r="K170" s="677">
        <v>1</v>
      </c>
      <c r="L170" s="664">
        <v>1</v>
      </c>
      <c r="M170" s="665">
        <v>163.14870740022255</v>
      </c>
    </row>
    <row r="171" spans="1:13" ht="14.4" customHeight="1" x14ac:dyDescent="0.3">
      <c r="A171" s="660" t="s">
        <v>611</v>
      </c>
      <c r="B171" s="661" t="s">
        <v>3702</v>
      </c>
      <c r="C171" s="661" t="s">
        <v>1635</v>
      </c>
      <c r="D171" s="661" t="s">
        <v>3160</v>
      </c>
      <c r="E171" s="661" t="s">
        <v>1017</v>
      </c>
      <c r="F171" s="664"/>
      <c r="G171" s="664"/>
      <c r="H171" s="677">
        <v>0</v>
      </c>
      <c r="I171" s="664">
        <v>2</v>
      </c>
      <c r="J171" s="664">
        <v>195.96199999999999</v>
      </c>
      <c r="K171" s="677">
        <v>1</v>
      </c>
      <c r="L171" s="664">
        <v>2</v>
      </c>
      <c r="M171" s="665">
        <v>195.96199999999999</v>
      </c>
    </row>
    <row r="172" spans="1:13" ht="14.4" customHeight="1" x14ac:dyDescent="0.3">
      <c r="A172" s="660" t="s">
        <v>611</v>
      </c>
      <c r="B172" s="661" t="s">
        <v>3704</v>
      </c>
      <c r="C172" s="661" t="s">
        <v>1687</v>
      </c>
      <c r="D172" s="661" t="s">
        <v>1688</v>
      </c>
      <c r="E172" s="661" t="s">
        <v>1689</v>
      </c>
      <c r="F172" s="664"/>
      <c r="G172" s="664"/>
      <c r="H172" s="677">
        <v>0</v>
      </c>
      <c r="I172" s="664">
        <v>1</v>
      </c>
      <c r="J172" s="664">
        <v>97.899999999999991</v>
      </c>
      <c r="K172" s="677">
        <v>1</v>
      </c>
      <c r="L172" s="664">
        <v>1</v>
      </c>
      <c r="M172" s="665">
        <v>97.899999999999991</v>
      </c>
    </row>
    <row r="173" spans="1:13" ht="14.4" customHeight="1" x14ac:dyDescent="0.3">
      <c r="A173" s="660" t="s">
        <v>611</v>
      </c>
      <c r="B173" s="661" t="s">
        <v>3704</v>
      </c>
      <c r="C173" s="661" t="s">
        <v>2661</v>
      </c>
      <c r="D173" s="661" t="s">
        <v>2662</v>
      </c>
      <c r="E173" s="661" t="s">
        <v>1017</v>
      </c>
      <c r="F173" s="664"/>
      <c r="G173" s="664"/>
      <c r="H173" s="677">
        <v>0</v>
      </c>
      <c r="I173" s="664">
        <v>1</v>
      </c>
      <c r="J173" s="664">
        <v>151.34000000000003</v>
      </c>
      <c r="K173" s="677">
        <v>1</v>
      </c>
      <c r="L173" s="664">
        <v>1</v>
      </c>
      <c r="M173" s="665">
        <v>151.34000000000003</v>
      </c>
    </row>
    <row r="174" spans="1:13" ht="14.4" customHeight="1" x14ac:dyDescent="0.3">
      <c r="A174" s="660" t="s">
        <v>611</v>
      </c>
      <c r="B174" s="661" t="s">
        <v>3704</v>
      </c>
      <c r="C174" s="661" t="s">
        <v>1697</v>
      </c>
      <c r="D174" s="661" t="s">
        <v>1698</v>
      </c>
      <c r="E174" s="661" t="s">
        <v>1699</v>
      </c>
      <c r="F174" s="664"/>
      <c r="G174" s="664"/>
      <c r="H174" s="677">
        <v>0</v>
      </c>
      <c r="I174" s="664">
        <v>1</v>
      </c>
      <c r="J174" s="664">
        <v>236.47</v>
      </c>
      <c r="K174" s="677">
        <v>1</v>
      </c>
      <c r="L174" s="664">
        <v>1</v>
      </c>
      <c r="M174" s="665">
        <v>236.47</v>
      </c>
    </row>
    <row r="175" spans="1:13" ht="14.4" customHeight="1" x14ac:dyDescent="0.3">
      <c r="A175" s="660" t="s">
        <v>611</v>
      </c>
      <c r="B175" s="661" t="s">
        <v>3708</v>
      </c>
      <c r="C175" s="661" t="s">
        <v>1732</v>
      </c>
      <c r="D175" s="661" t="s">
        <v>3709</v>
      </c>
      <c r="E175" s="661" t="s">
        <v>3710</v>
      </c>
      <c r="F175" s="664"/>
      <c r="G175" s="664"/>
      <c r="H175" s="677">
        <v>0</v>
      </c>
      <c r="I175" s="664">
        <v>18</v>
      </c>
      <c r="J175" s="664">
        <v>26638.362162269736</v>
      </c>
      <c r="K175" s="677">
        <v>1</v>
      </c>
      <c r="L175" s="664">
        <v>18</v>
      </c>
      <c r="M175" s="665">
        <v>26638.362162269736</v>
      </c>
    </row>
    <row r="176" spans="1:13" ht="14.4" customHeight="1" x14ac:dyDescent="0.3">
      <c r="A176" s="660" t="s">
        <v>611</v>
      </c>
      <c r="B176" s="661" t="s">
        <v>3711</v>
      </c>
      <c r="C176" s="661" t="s">
        <v>1530</v>
      </c>
      <c r="D176" s="661" t="s">
        <v>3712</v>
      </c>
      <c r="E176" s="661" t="s">
        <v>3713</v>
      </c>
      <c r="F176" s="664"/>
      <c r="G176" s="664"/>
      <c r="H176" s="677">
        <v>0</v>
      </c>
      <c r="I176" s="664">
        <v>20</v>
      </c>
      <c r="J176" s="664">
        <v>726.60050518006665</v>
      </c>
      <c r="K176" s="677">
        <v>1</v>
      </c>
      <c r="L176" s="664">
        <v>20</v>
      </c>
      <c r="M176" s="665">
        <v>726.60050518006665</v>
      </c>
    </row>
    <row r="177" spans="1:13" ht="14.4" customHeight="1" x14ac:dyDescent="0.3">
      <c r="A177" s="660" t="s">
        <v>611</v>
      </c>
      <c r="B177" s="661" t="s">
        <v>3812</v>
      </c>
      <c r="C177" s="661" t="s">
        <v>2023</v>
      </c>
      <c r="D177" s="661" t="s">
        <v>2024</v>
      </c>
      <c r="E177" s="661" t="s">
        <v>2025</v>
      </c>
      <c r="F177" s="664">
        <v>1</v>
      </c>
      <c r="G177" s="664">
        <v>82.420156073962971</v>
      </c>
      <c r="H177" s="677">
        <v>1</v>
      </c>
      <c r="I177" s="664"/>
      <c r="J177" s="664"/>
      <c r="K177" s="677">
        <v>0</v>
      </c>
      <c r="L177" s="664">
        <v>1</v>
      </c>
      <c r="M177" s="665">
        <v>82.420156073962971</v>
      </c>
    </row>
    <row r="178" spans="1:13" ht="14.4" customHeight="1" x14ac:dyDescent="0.3">
      <c r="A178" s="660" t="s">
        <v>611</v>
      </c>
      <c r="B178" s="661" t="s">
        <v>3812</v>
      </c>
      <c r="C178" s="661" t="s">
        <v>2020</v>
      </c>
      <c r="D178" s="661" t="s">
        <v>2021</v>
      </c>
      <c r="E178" s="661" t="s">
        <v>2022</v>
      </c>
      <c r="F178" s="664">
        <v>1</v>
      </c>
      <c r="G178" s="664">
        <v>64.729999999999976</v>
      </c>
      <c r="H178" s="677">
        <v>1</v>
      </c>
      <c r="I178" s="664"/>
      <c r="J178" s="664"/>
      <c r="K178" s="677">
        <v>0</v>
      </c>
      <c r="L178" s="664">
        <v>1</v>
      </c>
      <c r="M178" s="665">
        <v>64.729999999999976</v>
      </c>
    </row>
    <row r="179" spans="1:13" ht="14.4" customHeight="1" x14ac:dyDescent="0.3">
      <c r="A179" s="660" t="s">
        <v>611</v>
      </c>
      <c r="B179" s="661" t="s">
        <v>3812</v>
      </c>
      <c r="C179" s="661" t="s">
        <v>2704</v>
      </c>
      <c r="D179" s="661" t="s">
        <v>2705</v>
      </c>
      <c r="E179" s="661" t="s">
        <v>3813</v>
      </c>
      <c r="F179" s="664"/>
      <c r="G179" s="664"/>
      <c r="H179" s="677">
        <v>0</v>
      </c>
      <c r="I179" s="664">
        <v>3</v>
      </c>
      <c r="J179" s="664">
        <v>292.90018476263737</v>
      </c>
      <c r="K179" s="677">
        <v>1</v>
      </c>
      <c r="L179" s="664">
        <v>3</v>
      </c>
      <c r="M179" s="665">
        <v>292.90018476263737</v>
      </c>
    </row>
    <row r="180" spans="1:13" ht="14.4" customHeight="1" x14ac:dyDescent="0.3">
      <c r="A180" s="660" t="s">
        <v>611</v>
      </c>
      <c r="B180" s="661" t="s">
        <v>3812</v>
      </c>
      <c r="C180" s="661" t="s">
        <v>2607</v>
      </c>
      <c r="D180" s="661" t="s">
        <v>2608</v>
      </c>
      <c r="E180" s="661" t="s">
        <v>3814</v>
      </c>
      <c r="F180" s="664"/>
      <c r="G180" s="664"/>
      <c r="H180" s="677">
        <v>0</v>
      </c>
      <c r="I180" s="664">
        <v>1</v>
      </c>
      <c r="J180" s="664">
        <v>60.900000000000013</v>
      </c>
      <c r="K180" s="677">
        <v>1</v>
      </c>
      <c r="L180" s="664">
        <v>1</v>
      </c>
      <c r="M180" s="665">
        <v>60.900000000000013</v>
      </c>
    </row>
    <row r="181" spans="1:13" ht="14.4" customHeight="1" x14ac:dyDescent="0.3">
      <c r="A181" s="660" t="s">
        <v>611</v>
      </c>
      <c r="B181" s="661" t="s">
        <v>3716</v>
      </c>
      <c r="C181" s="661" t="s">
        <v>1981</v>
      </c>
      <c r="D181" s="661" t="s">
        <v>1982</v>
      </c>
      <c r="E181" s="661" t="s">
        <v>1983</v>
      </c>
      <c r="F181" s="664"/>
      <c r="G181" s="664"/>
      <c r="H181" s="677">
        <v>0</v>
      </c>
      <c r="I181" s="664">
        <v>9</v>
      </c>
      <c r="J181" s="664">
        <v>113249.21200000001</v>
      </c>
      <c r="K181" s="677">
        <v>1</v>
      </c>
      <c r="L181" s="664">
        <v>9</v>
      </c>
      <c r="M181" s="665">
        <v>113249.21200000001</v>
      </c>
    </row>
    <row r="182" spans="1:13" ht="14.4" customHeight="1" x14ac:dyDescent="0.3">
      <c r="A182" s="660" t="s">
        <v>611</v>
      </c>
      <c r="B182" s="661" t="s">
        <v>3717</v>
      </c>
      <c r="C182" s="661" t="s">
        <v>1943</v>
      </c>
      <c r="D182" s="661" t="s">
        <v>1944</v>
      </c>
      <c r="E182" s="661" t="s">
        <v>1945</v>
      </c>
      <c r="F182" s="664"/>
      <c r="G182" s="664"/>
      <c r="H182" s="677">
        <v>0</v>
      </c>
      <c r="I182" s="664">
        <v>483</v>
      </c>
      <c r="J182" s="664">
        <v>22114.589378319408</v>
      </c>
      <c r="K182" s="677">
        <v>1</v>
      </c>
      <c r="L182" s="664">
        <v>483</v>
      </c>
      <c r="M182" s="665">
        <v>22114.589378319408</v>
      </c>
    </row>
    <row r="183" spans="1:13" ht="14.4" customHeight="1" x14ac:dyDescent="0.3">
      <c r="A183" s="660" t="s">
        <v>611</v>
      </c>
      <c r="B183" s="661" t="s">
        <v>3718</v>
      </c>
      <c r="C183" s="661" t="s">
        <v>1932</v>
      </c>
      <c r="D183" s="661" t="s">
        <v>1933</v>
      </c>
      <c r="E183" s="661" t="s">
        <v>1934</v>
      </c>
      <c r="F183" s="664">
        <v>2.1999999999999997</v>
      </c>
      <c r="G183" s="664">
        <v>377.49799999999993</v>
      </c>
      <c r="H183" s="677">
        <v>1</v>
      </c>
      <c r="I183" s="664"/>
      <c r="J183" s="664"/>
      <c r="K183" s="677">
        <v>0</v>
      </c>
      <c r="L183" s="664">
        <v>2.1999999999999997</v>
      </c>
      <c r="M183" s="665">
        <v>377.49799999999993</v>
      </c>
    </row>
    <row r="184" spans="1:13" ht="14.4" customHeight="1" x14ac:dyDescent="0.3">
      <c r="A184" s="660" t="s">
        <v>611</v>
      </c>
      <c r="B184" s="661" t="s">
        <v>3718</v>
      </c>
      <c r="C184" s="661" t="s">
        <v>1839</v>
      </c>
      <c r="D184" s="661" t="s">
        <v>3719</v>
      </c>
      <c r="E184" s="661" t="s">
        <v>3720</v>
      </c>
      <c r="F184" s="664"/>
      <c r="G184" s="664"/>
      <c r="H184" s="677">
        <v>0</v>
      </c>
      <c r="I184" s="664">
        <v>21</v>
      </c>
      <c r="J184" s="664">
        <v>3200.1434351626008</v>
      </c>
      <c r="K184" s="677">
        <v>1</v>
      </c>
      <c r="L184" s="664">
        <v>21</v>
      </c>
      <c r="M184" s="665">
        <v>3200.1434351626008</v>
      </c>
    </row>
    <row r="185" spans="1:13" ht="14.4" customHeight="1" x14ac:dyDescent="0.3">
      <c r="A185" s="660" t="s">
        <v>611</v>
      </c>
      <c r="B185" s="661" t="s">
        <v>3718</v>
      </c>
      <c r="C185" s="661" t="s">
        <v>1862</v>
      </c>
      <c r="D185" s="661" t="s">
        <v>3721</v>
      </c>
      <c r="E185" s="661" t="s">
        <v>3722</v>
      </c>
      <c r="F185" s="664"/>
      <c r="G185" s="664"/>
      <c r="H185" s="677">
        <v>0</v>
      </c>
      <c r="I185" s="664">
        <v>307.59999999999997</v>
      </c>
      <c r="J185" s="664">
        <v>29085.63440026121</v>
      </c>
      <c r="K185" s="677">
        <v>1</v>
      </c>
      <c r="L185" s="664">
        <v>307.59999999999997</v>
      </c>
      <c r="M185" s="665">
        <v>29085.63440026121</v>
      </c>
    </row>
    <row r="186" spans="1:13" ht="14.4" customHeight="1" x14ac:dyDescent="0.3">
      <c r="A186" s="660" t="s">
        <v>611</v>
      </c>
      <c r="B186" s="661" t="s">
        <v>3718</v>
      </c>
      <c r="C186" s="661" t="s">
        <v>2779</v>
      </c>
      <c r="D186" s="661" t="s">
        <v>3815</v>
      </c>
      <c r="E186" s="661" t="s">
        <v>3816</v>
      </c>
      <c r="F186" s="664"/>
      <c r="G186" s="664"/>
      <c r="H186" s="677">
        <v>0</v>
      </c>
      <c r="I186" s="664">
        <v>3</v>
      </c>
      <c r="J186" s="664">
        <v>347.94024195183636</v>
      </c>
      <c r="K186" s="677">
        <v>1</v>
      </c>
      <c r="L186" s="664">
        <v>3</v>
      </c>
      <c r="M186" s="665">
        <v>347.94024195183636</v>
      </c>
    </row>
    <row r="187" spans="1:13" ht="14.4" customHeight="1" x14ac:dyDescent="0.3">
      <c r="A187" s="660" t="s">
        <v>611</v>
      </c>
      <c r="B187" s="661" t="s">
        <v>3723</v>
      </c>
      <c r="C187" s="661" t="s">
        <v>1831</v>
      </c>
      <c r="D187" s="661" t="s">
        <v>1832</v>
      </c>
      <c r="E187" s="661" t="s">
        <v>1833</v>
      </c>
      <c r="F187" s="664">
        <v>8.1</v>
      </c>
      <c r="G187" s="664">
        <v>2136.8138416557481</v>
      </c>
      <c r="H187" s="677">
        <v>1</v>
      </c>
      <c r="I187" s="664"/>
      <c r="J187" s="664"/>
      <c r="K187" s="677">
        <v>0</v>
      </c>
      <c r="L187" s="664">
        <v>8.1</v>
      </c>
      <c r="M187" s="665">
        <v>2136.8138416557481</v>
      </c>
    </row>
    <row r="188" spans="1:13" ht="14.4" customHeight="1" x14ac:dyDescent="0.3">
      <c r="A188" s="660" t="s">
        <v>611</v>
      </c>
      <c r="B188" s="661" t="s">
        <v>3723</v>
      </c>
      <c r="C188" s="661" t="s">
        <v>1817</v>
      </c>
      <c r="D188" s="661" t="s">
        <v>1818</v>
      </c>
      <c r="E188" s="661" t="s">
        <v>3724</v>
      </c>
      <c r="F188" s="664">
        <v>1.1600000000000001</v>
      </c>
      <c r="G188" s="664">
        <v>752.66599999999983</v>
      </c>
      <c r="H188" s="677">
        <v>1</v>
      </c>
      <c r="I188" s="664"/>
      <c r="J188" s="664"/>
      <c r="K188" s="677">
        <v>0</v>
      </c>
      <c r="L188" s="664">
        <v>1.1600000000000001</v>
      </c>
      <c r="M188" s="665">
        <v>752.66599999999983</v>
      </c>
    </row>
    <row r="189" spans="1:13" ht="14.4" customHeight="1" x14ac:dyDescent="0.3">
      <c r="A189" s="660" t="s">
        <v>611</v>
      </c>
      <c r="B189" s="661" t="s">
        <v>3723</v>
      </c>
      <c r="C189" s="661" t="s">
        <v>1963</v>
      </c>
      <c r="D189" s="661" t="s">
        <v>1964</v>
      </c>
      <c r="E189" s="661" t="s">
        <v>1860</v>
      </c>
      <c r="F189" s="664"/>
      <c r="G189" s="664"/>
      <c r="H189" s="677">
        <v>0</v>
      </c>
      <c r="I189" s="664">
        <v>93.9</v>
      </c>
      <c r="J189" s="664">
        <v>19497.53482778135</v>
      </c>
      <c r="K189" s="677">
        <v>1</v>
      </c>
      <c r="L189" s="664">
        <v>93.9</v>
      </c>
      <c r="M189" s="665">
        <v>19497.53482778135</v>
      </c>
    </row>
    <row r="190" spans="1:13" ht="14.4" customHeight="1" x14ac:dyDescent="0.3">
      <c r="A190" s="660" t="s">
        <v>611</v>
      </c>
      <c r="B190" s="661" t="s">
        <v>3723</v>
      </c>
      <c r="C190" s="661" t="s">
        <v>1825</v>
      </c>
      <c r="D190" s="661" t="s">
        <v>3725</v>
      </c>
      <c r="E190" s="661" t="s">
        <v>1860</v>
      </c>
      <c r="F190" s="664">
        <v>1.5999999999999999</v>
      </c>
      <c r="G190" s="664">
        <v>441.59999999999997</v>
      </c>
      <c r="H190" s="677">
        <v>1</v>
      </c>
      <c r="I190" s="664"/>
      <c r="J190" s="664"/>
      <c r="K190" s="677">
        <v>0</v>
      </c>
      <c r="L190" s="664">
        <v>1.5999999999999999</v>
      </c>
      <c r="M190" s="665">
        <v>441.59999999999997</v>
      </c>
    </row>
    <row r="191" spans="1:13" ht="14.4" customHeight="1" x14ac:dyDescent="0.3">
      <c r="A191" s="660" t="s">
        <v>611</v>
      </c>
      <c r="B191" s="661" t="s">
        <v>3726</v>
      </c>
      <c r="C191" s="661" t="s">
        <v>1947</v>
      </c>
      <c r="D191" s="661" t="s">
        <v>1948</v>
      </c>
      <c r="E191" s="661" t="s">
        <v>3727</v>
      </c>
      <c r="F191" s="664"/>
      <c r="G191" s="664"/>
      <c r="H191" s="677">
        <v>0</v>
      </c>
      <c r="I191" s="664">
        <v>6</v>
      </c>
      <c r="J191" s="664">
        <v>828.80781188963215</v>
      </c>
      <c r="K191" s="677">
        <v>1</v>
      </c>
      <c r="L191" s="664">
        <v>6</v>
      </c>
      <c r="M191" s="665">
        <v>828.80781188963215</v>
      </c>
    </row>
    <row r="192" spans="1:13" ht="14.4" customHeight="1" x14ac:dyDescent="0.3">
      <c r="A192" s="660" t="s">
        <v>611</v>
      </c>
      <c r="B192" s="661" t="s">
        <v>3726</v>
      </c>
      <c r="C192" s="661" t="s">
        <v>1966</v>
      </c>
      <c r="D192" s="661" t="s">
        <v>3728</v>
      </c>
      <c r="E192" s="661" t="s">
        <v>1945</v>
      </c>
      <c r="F192" s="664"/>
      <c r="G192" s="664"/>
      <c r="H192" s="677">
        <v>0</v>
      </c>
      <c r="I192" s="664">
        <v>104</v>
      </c>
      <c r="J192" s="664">
        <v>7822.8954276806408</v>
      </c>
      <c r="K192" s="677">
        <v>1</v>
      </c>
      <c r="L192" s="664">
        <v>104</v>
      </c>
      <c r="M192" s="665">
        <v>7822.8954276806408</v>
      </c>
    </row>
    <row r="193" spans="1:13" ht="14.4" customHeight="1" x14ac:dyDescent="0.3">
      <c r="A193" s="660" t="s">
        <v>611</v>
      </c>
      <c r="B193" s="661" t="s">
        <v>3726</v>
      </c>
      <c r="C193" s="661" t="s">
        <v>2805</v>
      </c>
      <c r="D193" s="661" t="s">
        <v>3817</v>
      </c>
      <c r="E193" s="661" t="s">
        <v>3818</v>
      </c>
      <c r="F193" s="664"/>
      <c r="G193" s="664"/>
      <c r="H193" s="677">
        <v>0</v>
      </c>
      <c r="I193" s="664">
        <v>20</v>
      </c>
      <c r="J193" s="664">
        <v>924</v>
      </c>
      <c r="K193" s="677">
        <v>1</v>
      </c>
      <c r="L193" s="664">
        <v>20</v>
      </c>
      <c r="M193" s="665">
        <v>924</v>
      </c>
    </row>
    <row r="194" spans="1:13" ht="14.4" customHeight="1" x14ac:dyDescent="0.3">
      <c r="A194" s="660" t="s">
        <v>611</v>
      </c>
      <c r="B194" s="661" t="s">
        <v>3819</v>
      </c>
      <c r="C194" s="661" t="s">
        <v>2755</v>
      </c>
      <c r="D194" s="661" t="s">
        <v>2756</v>
      </c>
      <c r="E194" s="661" t="s">
        <v>1937</v>
      </c>
      <c r="F194" s="664">
        <v>66</v>
      </c>
      <c r="G194" s="664">
        <v>2283.9999954932359</v>
      </c>
      <c r="H194" s="677">
        <v>1</v>
      </c>
      <c r="I194" s="664"/>
      <c r="J194" s="664"/>
      <c r="K194" s="677">
        <v>0</v>
      </c>
      <c r="L194" s="664">
        <v>66</v>
      </c>
      <c r="M194" s="665">
        <v>2283.9999954932359</v>
      </c>
    </row>
    <row r="195" spans="1:13" ht="14.4" customHeight="1" x14ac:dyDescent="0.3">
      <c r="A195" s="660" t="s">
        <v>611</v>
      </c>
      <c r="B195" s="661" t="s">
        <v>3820</v>
      </c>
      <c r="C195" s="661" t="s">
        <v>2801</v>
      </c>
      <c r="D195" s="661" t="s">
        <v>2802</v>
      </c>
      <c r="E195" s="661" t="s">
        <v>1937</v>
      </c>
      <c r="F195" s="664"/>
      <c r="G195" s="664"/>
      <c r="H195" s="677">
        <v>0</v>
      </c>
      <c r="I195" s="664">
        <v>60</v>
      </c>
      <c r="J195" s="664">
        <v>9243.0053161438027</v>
      </c>
      <c r="K195" s="677">
        <v>1</v>
      </c>
      <c r="L195" s="664">
        <v>60</v>
      </c>
      <c r="M195" s="665">
        <v>9243.0053161438027</v>
      </c>
    </row>
    <row r="196" spans="1:13" ht="14.4" customHeight="1" x14ac:dyDescent="0.3">
      <c r="A196" s="660" t="s">
        <v>611</v>
      </c>
      <c r="B196" s="661" t="s">
        <v>3729</v>
      </c>
      <c r="C196" s="661" t="s">
        <v>1895</v>
      </c>
      <c r="D196" s="661" t="s">
        <v>1896</v>
      </c>
      <c r="E196" s="661" t="s">
        <v>1897</v>
      </c>
      <c r="F196" s="664"/>
      <c r="G196" s="664"/>
      <c r="H196" s="677">
        <v>0</v>
      </c>
      <c r="I196" s="664">
        <v>4</v>
      </c>
      <c r="J196" s="664">
        <v>5980</v>
      </c>
      <c r="K196" s="677">
        <v>1</v>
      </c>
      <c r="L196" s="664">
        <v>4</v>
      </c>
      <c r="M196" s="665">
        <v>5980</v>
      </c>
    </row>
    <row r="197" spans="1:13" ht="14.4" customHeight="1" x14ac:dyDescent="0.3">
      <c r="A197" s="660" t="s">
        <v>611</v>
      </c>
      <c r="B197" s="661" t="s">
        <v>3730</v>
      </c>
      <c r="C197" s="661" t="s">
        <v>1959</v>
      </c>
      <c r="D197" s="661" t="s">
        <v>1960</v>
      </c>
      <c r="E197" s="661" t="s">
        <v>3732</v>
      </c>
      <c r="F197" s="664"/>
      <c r="G197" s="664"/>
      <c r="H197" s="677">
        <v>0</v>
      </c>
      <c r="I197" s="664">
        <v>30</v>
      </c>
      <c r="J197" s="664">
        <v>7851.9989925894652</v>
      </c>
      <c r="K197" s="677">
        <v>1</v>
      </c>
      <c r="L197" s="664">
        <v>30</v>
      </c>
      <c r="M197" s="665">
        <v>7851.9989925894652</v>
      </c>
    </row>
    <row r="198" spans="1:13" ht="14.4" customHeight="1" x14ac:dyDescent="0.3">
      <c r="A198" s="660" t="s">
        <v>611</v>
      </c>
      <c r="B198" s="661" t="s">
        <v>3730</v>
      </c>
      <c r="C198" s="661" t="s">
        <v>1985</v>
      </c>
      <c r="D198" s="661" t="s">
        <v>3733</v>
      </c>
      <c r="E198" s="661" t="s">
        <v>2591</v>
      </c>
      <c r="F198" s="664"/>
      <c r="G198" s="664"/>
      <c r="H198" s="677">
        <v>0</v>
      </c>
      <c r="I198" s="664">
        <v>1</v>
      </c>
      <c r="J198" s="664">
        <v>120</v>
      </c>
      <c r="K198" s="677">
        <v>1</v>
      </c>
      <c r="L198" s="664">
        <v>1</v>
      </c>
      <c r="M198" s="665">
        <v>120</v>
      </c>
    </row>
    <row r="199" spans="1:13" ht="14.4" customHeight="1" x14ac:dyDescent="0.3">
      <c r="A199" s="660" t="s">
        <v>611</v>
      </c>
      <c r="B199" s="661" t="s">
        <v>3734</v>
      </c>
      <c r="C199" s="661" t="s">
        <v>1970</v>
      </c>
      <c r="D199" s="661" t="s">
        <v>1971</v>
      </c>
      <c r="E199" s="661" t="s">
        <v>1972</v>
      </c>
      <c r="F199" s="664"/>
      <c r="G199" s="664"/>
      <c r="H199" s="677">
        <v>0</v>
      </c>
      <c r="I199" s="664">
        <v>5</v>
      </c>
      <c r="J199" s="664">
        <v>522.1</v>
      </c>
      <c r="K199" s="677">
        <v>1</v>
      </c>
      <c r="L199" s="664">
        <v>5</v>
      </c>
      <c r="M199" s="665">
        <v>522.1</v>
      </c>
    </row>
    <row r="200" spans="1:13" ht="14.4" customHeight="1" x14ac:dyDescent="0.3">
      <c r="A200" s="660" t="s">
        <v>611</v>
      </c>
      <c r="B200" s="661" t="s">
        <v>3734</v>
      </c>
      <c r="C200" s="661" t="s">
        <v>1978</v>
      </c>
      <c r="D200" s="661" t="s">
        <v>3232</v>
      </c>
      <c r="E200" s="661" t="s">
        <v>3736</v>
      </c>
      <c r="F200" s="664"/>
      <c r="G200" s="664"/>
      <c r="H200" s="677">
        <v>0</v>
      </c>
      <c r="I200" s="664">
        <v>20</v>
      </c>
      <c r="J200" s="664">
        <v>1480.0000848783063</v>
      </c>
      <c r="K200" s="677">
        <v>1</v>
      </c>
      <c r="L200" s="664">
        <v>20</v>
      </c>
      <c r="M200" s="665">
        <v>1480.0000848783063</v>
      </c>
    </row>
    <row r="201" spans="1:13" ht="14.4" customHeight="1" x14ac:dyDescent="0.3">
      <c r="A201" s="660" t="s">
        <v>611</v>
      </c>
      <c r="B201" s="661" t="s">
        <v>3734</v>
      </c>
      <c r="C201" s="661" t="s">
        <v>1939</v>
      </c>
      <c r="D201" s="661" t="s">
        <v>3232</v>
      </c>
      <c r="E201" s="661" t="s">
        <v>3737</v>
      </c>
      <c r="F201" s="664"/>
      <c r="G201" s="664"/>
      <c r="H201" s="677">
        <v>0</v>
      </c>
      <c r="I201" s="664">
        <v>110</v>
      </c>
      <c r="J201" s="664">
        <v>9746.0004676898716</v>
      </c>
      <c r="K201" s="677">
        <v>1</v>
      </c>
      <c r="L201" s="664">
        <v>110</v>
      </c>
      <c r="M201" s="665">
        <v>9746.0004676898716</v>
      </c>
    </row>
    <row r="202" spans="1:13" ht="14.4" customHeight="1" x14ac:dyDescent="0.3">
      <c r="A202" s="660" t="s">
        <v>611</v>
      </c>
      <c r="B202" s="661" t="s">
        <v>3738</v>
      </c>
      <c r="C202" s="661" t="s">
        <v>1974</v>
      </c>
      <c r="D202" s="661" t="s">
        <v>1975</v>
      </c>
      <c r="E202" s="661" t="s">
        <v>3740</v>
      </c>
      <c r="F202" s="664"/>
      <c r="G202" s="664"/>
      <c r="H202" s="677">
        <v>0</v>
      </c>
      <c r="I202" s="664">
        <v>20</v>
      </c>
      <c r="J202" s="664">
        <v>1088.601974122864</v>
      </c>
      <c r="K202" s="677">
        <v>1</v>
      </c>
      <c r="L202" s="664">
        <v>20</v>
      </c>
      <c r="M202" s="665">
        <v>1088.601974122864</v>
      </c>
    </row>
    <row r="203" spans="1:13" ht="14.4" customHeight="1" x14ac:dyDescent="0.3">
      <c r="A203" s="660" t="s">
        <v>611</v>
      </c>
      <c r="B203" s="661" t="s">
        <v>3821</v>
      </c>
      <c r="C203" s="661" t="s">
        <v>2795</v>
      </c>
      <c r="D203" s="661" t="s">
        <v>2796</v>
      </c>
      <c r="E203" s="661" t="s">
        <v>3727</v>
      </c>
      <c r="F203" s="664"/>
      <c r="G203" s="664"/>
      <c r="H203" s="677">
        <v>0</v>
      </c>
      <c r="I203" s="664">
        <v>8</v>
      </c>
      <c r="J203" s="664">
        <v>458.96</v>
      </c>
      <c r="K203" s="677">
        <v>1</v>
      </c>
      <c r="L203" s="664">
        <v>8</v>
      </c>
      <c r="M203" s="665">
        <v>458.96</v>
      </c>
    </row>
    <row r="204" spans="1:13" ht="14.4" customHeight="1" x14ac:dyDescent="0.3">
      <c r="A204" s="660" t="s">
        <v>611</v>
      </c>
      <c r="B204" s="661" t="s">
        <v>3821</v>
      </c>
      <c r="C204" s="661" t="s">
        <v>2798</v>
      </c>
      <c r="D204" s="661" t="s">
        <v>3822</v>
      </c>
      <c r="E204" s="661" t="s">
        <v>3823</v>
      </c>
      <c r="F204" s="664"/>
      <c r="G204" s="664"/>
      <c r="H204" s="677">
        <v>0</v>
      </c>
      <c r="I204" s="664">
        <v>10</v>
      </c>
      <c r="J204" s="664">
        <v>747.00000000000023</v>
      </c>
      <c r="K204" s="677">
        <v>1</v>
      </c>
      <c r="L204" s="664">
        <v>10</v>
      </c>
      <c r="M204" s="665">
        <v>747.00000000000023</v>
      </c>
    </row>
    <row r="205" spans="1:13" ht="14.4" customHeight="1" x14ac:dyDescent="0.3">
      <c r="A205" s="660" t="s">
        <v>611</v>
      </c>
      <c r="B205" s="661" t="s">
        <v>3743</v>
      </c>
      <c r="C205" s="661" t="s">
        <v>1998</v>
      </c>
      <c r="D205" s="661" t="s">
        <v>3744</v>
      </c>
      <c r="E205" s="661" t="s">
        <v>3740</v>
      </c>
      <c r="F205" s="664"/>
      <c r="G205" s="664"/>
      <c r="H205" s="677">
        <v>0</v>
      </c>
      <c r="I205" s="664">
        <v>220</v>
      </c>
      <c r="J205" s="664">
        <v>6949.7930000941014</v>
      </c>
      <c r="K205" s="677">
        <v>1</v>
      </c>
      <c r="L205" s="664">
        <v>220</v>
      </c>
      <c r="M205" s="665">
        <v>6949.7930000941014</v>
      </c>
    </row>
    <row r="206" spans="1:13" ht="14.4" customHeight="1" x14ac:dyDescent="0.3">
      <c r="A206" s="660" t="s">
        <v>611</v>
      </c>
      <c r="B206" s="661" t="s">
        <v>3743</v>
      </c>
      <c r="C206" s="661" t="s">
        <v>2005</v>
      </c>
      <c r="D206" s="661" t="s">
        <v>2002</v>
      </c>
      <c r="E206" s="661" t="s">
        <v>3746</v>
      </c>
      <c r="F206" s="664"/>
      <c r="G206" s="664"/>
      <c r="H206" s="677">
        <v>0</v>
      </c>
      <c r="I206" s="664">
        <v>2</v>
      </c>
      <c r="J206" s="664">
        <v>917.34477333956613</v>
      </c>
      <c r="K206" s="677">
        <v>1</v>
      </c>
      <c r="L206" s="664">
        <v>2</v>
      </c>
      <c r="M206" s="665">
        <v>917.34477333956613</v>
      </c>
    </row>
    <row r="207" spans="1:13" ht="14.4" customHeight="1" x14ac:dyDescent="0.3">
      <c r="A207" s="660" t="s">
        <v>611</v>
      </c>
      <c r="B207" s="661" t="s">
        <v>3750</v>
      </c>
      <c r="C207" s="661" t="s">
        <v>1534</v>
      </c>
      <c r="D207" s="661" t="s">
        <v>1535</v>
      </c>
      <c r="E207" s="661" t="s">
        <v>3751</v>
      </c>
      <c r="F207" s="664"/>
      <c r="G207" s="664"/>
      <c r="H207" s="677">
        <v>0</v>
      </c>
      <c r="I207" s="664">
        <v>4</v>
      </c>
      <c r="J207" s="664">
        <v>448.66000000000008</v>
      </c>
      <c r="K207" s="677">
        <v>1</v>
      </c>
      <c r="L207" s="664">
        <v>4</v>
      </c>
      <c r="M207" s="665">
        <v>448.66000000000008</v>
      </c>
    </row>
    <row r="208" spans="1:13" ht="14.4" customHeight="1" x14ac:dyDescent="0.3">
      <c r="A208" s="660" t="s">
        <v>611</v>
      </c>
      <c r="B208" s="661" t="s">
        <v>3755</v>
      </c>
      <c r="C208" s="661" t="s">
        <v>2714</v>
      </c>
      <c r="D208" s="661" t="s">
        <v>2715</v>
      </c>
      <c r="E208" s="661" t="s">
        <v>3824</v>
      </c>
      <c r="F208" s="664"/>
      <c r="G208" s="664"/>
      <c r="H208" s="677">
        <v>0</v>
      </c>
      <c r="I208" s="664">
        <v>2</v>
      </c>
      <c r="J208" s="664">
        <v>59.180553427441183</v>
      </c>
      <c r="K208" s="677">
        <v>1</v>
      </c>
      <c r="L208" s="664">
        <v>2</v>
      </c>
      <c r="M208" s="665">
        <v>59.180553427441183</v>
      </c>
    </row>
    <row r="209" spans="1:13" ht="14.4" customHeight="1" x14ac:dyDescent="0.3">
      <c r="A209" s="660" t="s">
        <v>611</v>
      </c>
      <c r="B209" s="661" t="s">
        <v>3755</v>
      </c>
      <c r="C209" s="661" t="s">
        <v>2730</v>
      </c>
      <c r="D209" s="661" t="s">
        <v>2731</v>
      </c>
      <c r="E209" s="661" t="s">
        <v>879</v>
      </c>
      <c r="F209" s="664"/>
      <c r="G209" s="664"/>
      <c r="H209" s="677">
        <v>0</v>
      </c>
      <c r="I209" s="664">
        <v>1</v>
      </c>
      <c r="J209" s="664">
        <v>133.34015731673318</v>
      </c>
      <c r="K209" s="677">
        <v>1</v>
      </c>
      <c r="L209" s="664">
        <v>1</v>
      </c>
      <c r="M209" s="665">
        <v>133.34015731673318</v>
      </c>
    </row>
    <row r="210" spans="1:13" ht="14.4" customHeight="1" x14ac:dyDescent="0.3">
      <c r="A210" s="660" t="s">
        <v>611</v>
      </c>
      <c r="B210" s="661" t="s">
        <v>3755</v>
      </c>
      <c r="C210" s="661" t="s">
        <v>2622</v>
      </c>
      <c r="D210" s="661" t="s">
        <v>1620</v>
      </c>
      <c r="E210" s="661" t="s">
        <v>3825</v>
      </c>
      <c r="F210" s="664"/>
      <c r="G210" s="664"/>
      <c r="H210" s="677">
        <v>0</v>
      </c>
      <c r="I210" s="664">
        <v>3</v>
      </c>
      <c r="J210" s="664">
        <v>103.23002716842004</v>
      </c>
      <c r="K210" s="677">
        <v>1</v>
      </c>
      <c r="L210" s="664">
        <v>3</v>
      </c>
      <c r="M210" s="665">
        <v>103.23002716842004</v>
      </c>
    </row>
    <row r="211" spans="1:13" ht="14.4" customHeight="1" x14ac:dyDescent="0.3">
      <c r="A211" s="660" t="s">
        <v>611</v>
      </c>
      <c r="B211" s="661" t="s">
        <v>3755</v>
      </c>
      <c r="C211" s="661" t="s">
        <v>1619</v>
      </c>
      <c r="D211" s="661" t="s">
        <v>1620</v>
      </c>
      <c r="E211" s="661" t="s">
        <v>3756</v>
      </c>
      <c r="F211" s="664"/>
      <c r="G211" s="664"/>
      <c r="H211" s="677">
        <v>0</v>
      </c>
      <c r="I211" s="664">
        <v>8</v>
      </c>
      <c r="J211" s="664">
        <v>763.80038398279783</v>
      </c>
      <c r="K211" s="677">
        <v>1</v>
      </c>
      <c r="L211" s="664">
        <v>8</v>
      </c>
      <c r="M211" s="665">
        <v>763.80038398279783</v>
      </c>
    </row>
    <row r="212" spans="1:13" ht="14.4" customHeight="1" x14ac:dyDescent="0.3">
      <c r="A212" s="660" t="s">
        <v>611</v>
      </c>
      <c r="B212" s="661" t="s">
        <v>3755</v>
      </c>
      <c r="C212" s="661" t="s">
        <v>2625</v>
      </c>
      <c r="D212" s="661" t="s">
        <v>1620</v>
      </c>
      <c r="E212" s="661" t="s">
        <v>3826</v>
      </c>
      <c r="F212" s="664"/>
      <c r="G212" s="664"/>
      <c r="H212" s="677">
        <v>0</v>
      </c>
      <c r="I212" s="664">
        <v>1</v>
      </c>
      <c r="J212" s="664">
        <v>122.96978767791175</v>
      </c>
      <c r="K212" s="677">
        <v>1</v>
      </c>
      <c r="L212" s="664">
        <v>1</v>
      </c>
      <c r="M212" s="665">
        <v>122.96978767791175</v>
      </c>
    </row>
    <row r="213" spans="1:13" ht="14.4" customHeight="1" x14ac:dyDescent="0.3">
      <c r="A213" s="660" t="s">
        <v>611</v>
      </c>
      <c r="B213" s="661" t="s">
        <v>3760</v>
      </c>
      <c r="C213" s="661" t="s">
        <v>2718</v>
      </c>
      <c r="D213" s="661" t="s">
        <v>3827</v>
      </c>
      <c r="E213" s="661" t="s">
        <v>3828</v>
      </c>
      <c r="F213" s="664"/>
      <c r="G213" s="664"/>
      <c r="H213" s="677">
        <v>0</v>
      </c>
      <c r="I213" s="664">
        <v>1</v>
      </c>
      <c r="J213" s="664">
        <v>84.18</v>
      </c>
      <c r="K213" s="677">
        <v>1</v>
      </c>
      <c r="L213" s="664">
        <v>1</v>
      </c>
      <c r="M213" s="665">
        <v>84.18</v>
      </c>
    </row>
    <row r="214" spans="1:13" ht="14.4" customHeight="1" x14ac:dyDescent="0.3">
      <c r="A214" s="660" t="s">
        <v>611</v>
      </c>
      <c r="B214" s="661" t="s">
        <v>3760</v>
      </c>
      <c r="C214" s="661" t="s">
        <v>1627</v>
      </c>
      <c r="D214" s="661" t="s">
        <v>3761</v>
      </c>
      <c r="E214" s="661" t="s">
        <v>3762</v>
      </c>
      <c r="F214" s="664"/>
      <c r="G214" s="664"/>
      <c r="H214" s="677">
        <v>0</v>
      </c>
      <c r="I214" s="664">
        <v>1</v>
      </c>
      <c r="J214" s="664">
        <v>337.79999999999995</v>
      </c>
      <c r="K214" s="677">
        <v>1</v>
      </c>
      <c r="L214" s="664">
        <v>1</v>
      </c>
      <c r="M214" s="665">
        <v>337.79999999999995</v>
      </c>
    </row>
    <row r="215" spans="1:13" ht="14.4" customHeight="1" x14ac:dyDescent="0.3">
      <c r="A215" s="660" t="s">
        <v>611</v>
      </c>
      <c r="B215" s="661" t="s">
        <v>3760</v>
      </c>
      <c r="C215" s="661" t="s">
        <v>2737</v>
      </c>
      <c r="D215" s="661" t="s">
        <v>3829</v>
      </c>
      <c r="E215" s="661" t="s">
        <v>3830</v>
      </c>
      <c r="F215" s="664"/>
      <c r="G215" s="664"/>
      <c r="H215" s="677">
        <v>0</v>
      </c>
      <c r="I215" s="664">
        <v>1</v>
      </c>
      <c r="J215" s="664">
        <v>382.50000000000006</v>
      </c>
      <c r="K215" s="677">
        <v>1</v>
      </c>
      <c r="L215" s="664">
        <v>1</v>
      </c>
      <c r="M215" s="665">
        <v>382.50000000000006</v>
      </c>
    </row>
    <row r="216" spans="1:13" ht="14.4" customHeight="1" x14ac:dyDescent="0.3">
      <c r="A216" s="660" t="s">
        <v>611</v>
      </c>
      <c r="B216" s="661" t="s">
        <v>3763</v>
      </c>
      <c r="C216" s="661" t="s">
        <v>1631</v>
      </c>
      <c r="D216" s="661" t="s">
        <v>3764</v>
      </c>
      <c r="E216" s="661" t="s">
        <v>3765</v>
      </c>
      <c r="F216" s="664"/>
      <c r="G216" s="664"/>
      <c r="H216" s="677">
        <v>0</v>
      </c>
      <c r="I216" s="664">
        <v>4</v>
      </c>
      <c r="J216" s="664">
        <v>189.13986720626147</v>
      </c>
      <c r="K216" s="677">
        <v>1</v>
      </c>
      <c r="L216" s="664">
        <v>4</v>
      </c>
      <c r="M216" s="665">
        <v>189.13986720626147</v>
      </c>
    </row>
    <row r="217" spans="1:13" ht="14.4" customHeight="1" x14ac:dyDescent="0.3">
      <c r="A217" s="660" t="s">
        <v>611</v>
      </c>
      <c r="B217" s="661" t="s">
        <v>3763</v>
      </c>
      <c r="C217" s="661" t="s">
        <v>1711</v>
      </c>
      <c r="D217" s="661" t="s">
        <v>3766</v>
      </c>
      <c r="E217" s="661" t="s">
        <v>3767</v>
      </c>
      <c r="F217" s="664"/>
      <c r="G217" s="664"/>
      <c r="H217" s="677">
        <v>0</v>
      </c>
      <c r="I217" s="664">
        <v>2</v>
      </c>
      <c r="J217" s="664">
        <v>124.01999999999997</v>
      </c>
      <c r="K217" s="677">
        <v>1</v>
      </c>
      <c r="L217" s="664">
        <v>2</v>
      </c>
      <c r="M217" s="665">
        <v>124.01999999999997</v>
      </c>
    </row>
    <row r="218" spans="1:13" ht="14.4" customHeight="1" x14ac:dyDescent="0.3">
      <c r="A218" s="660" t="s">
        <v>611</v>
      </c>
      <c r="B218" s="661" t="s">
        <v>3831</v>
      </c>
      <c r="C218" s="661" t="s">
        <v>2599</v>
      </c>
      <c r="D218" s="661" t="s">
        <v>3832</v>
      </c>
      <c r="E218" s="661" t="s">
        <v>3833</v>
      </c>
      <c r="F218" s="664"/>
      <c r="G218" s="664"/>
      <c r="H218" s="677">
        <v>0</v>
      </c>
      <c r="I218" s="664">
        <v>1</v>
      </c>
      <c r="J218" s="664">
        <v>59.169962018470827</v>
      </c>
      <c r="K218" s="677">
        <v>1</v>
      </c>
      <c r="L218" s="664">
        <v>1</v>
      </c>
      <c r="M218" s="665">
        <v>59.169962018470827</v>
      </c>
    </row>
    <row r="219" spans="1:13" ht="14.4" customHeight="1" x14ac:dyDescent="0.3">
      <c r="A219" s="660" t="s">
        <v>611</v>
      </c>
      <c r="B219" s="661" t="s">
        <v>3768</v>
      </c>
      <c r="C219" s="661" t="s">
        <v>2676</v>
      </c>
      <c r="D219" s="661" t="s">
        <v>2677</v>
      </c>
      <c r="E219" s="661" t="s">
        <v>3834</v>
      </c>
      <c r="F219" s="664"/>
      <c r="G219" s="664"/>
      <c r="H219" s="677">
        <v>0</v>
      </c>
      <c r="I219" s="664">
        <v>1</v>
      </c>
      <c r="J219" s="664">
        <v>51.81</v>
      </c>
      <c r="K219" s="677">
        <v>1</v>
      </c>
      <c r="L219" s="664">
        <v>1</v>
      </c>
      <c r="M219" s="665">
        <v>51.81</v>
      </c>
    </row>
    <row r="220" spans="1:13" ht="14.4" customHeight="1" x14ac:dyDescent="0.3">
      <c r="A220" s="660" t="s">
        <v>611</v>
      </c>
      <c r="B220" s="661" t="s">
        <v>3771</v>
      </c>
      <c r="C220" s="661" t="s">
        <v>1736</v>
      </c>
      <c r="D220" s="661" t="s">
        <v>1737</v>
      </c>
      <c r="E220" s="661" t="s">
        <v>1017</v>
      </c>
      <c r="F220" s="664"/>
      <c r="G220" s="664"/>
      <c r="H220" s="677">
        <v>0</v>
      </c>
      <c r="I220" s="664">
        <v>1</v>
      </c>
      <c r="J220" s="664">
        <v>118.43981779589799</v>
      </c>
      <c r="K220" s="677">
        <v>1</v>
      </c>
      <c r="L220" s="664">
        <v>1</v>
      </c>
      <c r="M220" s="665">
        <v>118.43981779589799</v>
      </c>
    </row>
    <row r="221" spans="1:13" ht="14.4" customHeight="1" x14ac:dyDescent="0.3">
      <c r="A221" s="660" t="s">
        <v>611</v>
      </c>
      <c r="B221" s="661" t="s">
        <v>3772</v>
      </c>
      <c r="C221" s="661" t="s">
        <v>1717</v>
      </c>
      <c r="D221" s="661" t="s">
        <v>3773</v>
      </c>
      <c r="E221" s="661" t="s">
        <v>3774</v>
      </c>
      <c r="F221" s="664"/>
      <c r="G221" s="664"/>
      <c r="H221" s="677">
        <v>0</v>
      </c>
      <c r="I221" s="664">
        <v>1</v>
      </c>
      <c r="J221" s="664">
        <v>96.550000000000026</v>
      </c>
      <c r="K221" s="677">
        <v>1</v>
      </c>
      <c r="L221" s="664">
        <v>1</v>
      </c>
      <c r="M221" s="665">
        <v>96.550000000000026</v>
      </c>
    </row>
    <row r="222" spans="1:13" ht="14.4" customHeight="1" x14ac:dyDescent="0.3">
      <c r="A222" s="660" t="s">
        <v>611</v>
      </c>
      <c r="B222" s="661" t="s">
        <v>3775</v>
      </c>
      <c r="C222" s="661" t="s">
        <v>1691</v>
      </c>
      <c r="D222" s="661" t="s">
        <v>1692</v>
      </c>
      <c r="E222" s="661" t="s">
        <v>1689</v>
      </c>
      <c r="F222" s="664"/>
      <c r="G222" s="664"/>
      <c r="H222" s="677">
        <v>0</v>
      </c>
      <c r="I222" s="664">
        <v>1</v>
      </c>
      <c r="J222" s="664">
        <v>103.64999999999998</v>
      </c>
      <c r="K222" s="677">
        <v>1</v>
      </c>
      <c r="L222" s="664">
        <v>1</v>
      </c>
      <c r="M222" s="665">
        <v>103.64999999999998</v>
      </c>
    </row>
    <row r="223" spans="1:13" ht="14.4" customHeight="1" x14ac:dyDescent="0.3">
      <c r="A223" s="660" t="s">
        <v>611</v>
      </c>
      <c r="B223" s="661" t="s">
        <v>3835</v>
      </c>
      <c r="C223" s="661" t="s">
        <v>2722</v>
      </c>
      <c r="D223" s="661" t="s">
        <v>2723</v>
      </c>
      <c r="E223" s="661" t="s">
        <v>2724</v>
      </c>
      <c r="F223" s="664"/>
      <c r="G223" s="664"/>
      <c r="H223" s="677">
        <v>0</v>
      </c>
      <c r="I223" s="664">
        <v>1</v>
      </c>
      <c r="J223" s="664">
        <v>318.31999999999994</v>
      </c>
      <c r="K223" s="677">
        <v>1</v>
      </c>
      <c r="L223" s="664">
        <v>1</v>
      </c>
      <c r="M223" s="665">
        <v>318.31999999999994</v>
      </c>
    </row>
    <row r="224" spans="1:13" ht="14.4" customHeight="1" x14ac:dyDescent="0.3">
      <c r="A224" s="660" t="s">
        <v>611</v>
      </c>
      <c r="B224" s="661" t="s">
        <v>3836</v>
      </c>
      <c r="C224" s="661" t="s">
        <v>2596</v>
      </c>
      <c r="D224" s="661" t="s">
        <v>2597</v>
      </c>
      <c r="E224" s="661" t="s">
        <v>1062</v>
      </c>
      <c r="F224" s="664"/>
      <c r="G224" s="664"/>
      <c r="H224" s="677">
        <v>0</v>
      </c>
      <c r="I224" s="664">
        <v>1</v>
      </c>
      <c r="J224" s="664">
        <v>94.480000000000018</v>
      </c>
      <c r="K224" s="677">
        <v>1</v>
      </c>
      <c r="L224" s="664">
        <v>1</v>
      </c>
      <c r="M224" s="665">
        <v>94.480000000000018</v>
      </c>
    </row>
    <row r="225" spans="1:13" ht="14.4" customHeight="1" x14ac:dyDescent="0.3">
      <c r="A225" s="660" t="s">
        <v>611</v>
      </c>
      <c r="B225" s="661" t="s">
        <v>3836</v>
      </c>
      <c r="C225" s="661" t="s">
        <v>2593</v>
      </c>
      <c r="D225" s="661" t="s">
        <v>2594</v>
      </c>
      <c r="E225" s="661" t="s">
        <v>3837</v>
      </c>
      <c r="F225" s="664"/>
      <c r="G225" s="664"/>
      <c r="H225" s="677">
        <v>0</v>
      </c>
      <c r="I225" s="664">
        <v>1</v>
      </c>
      <c r="J225" s="664">
        <v>106.84922116190425</v>
      </c>
      <c r="K225" s="677">
        <v>1</v>
      </c>
      <c r="L225" s="664">
        <v>1</v>
      </c>
      <c r="M225" s="665">
        <v>106.84922116190425</v>
      </c>
    </row>
    <row r="226" spans="1:13" ht="14.4" customHeight="1" x14ac:dyDescent="0.3">
      <c r="A226" s="660" t="s">
        <v>611</v>
      </c>
      <c r="B226" s="661" t="s">
        <v>3776</v>
      </c>
      <c r="C226" s="661" t="s">
        <v>1201</v>
      </c>
      <c r="D226" s="661" t="s">
        <v>1684</v>
      </c>
      <c r="E226" s="661" t="s">
        <v>1685</v>
      </c>
      <c r="F226" s="664"/>
      <c r="G226" s="664"/>
      <c r="H226" s="677">
        <v>0</v>
      </c>
      <c r="I226" s="664">
        <v>1</v>
      </c>
      <c r="J226" s="664">
        <v>81.34999999999998</v>
      </c>
      <c r="K226" s="677">
        <v>1</v>
      </c>
      <c r="L226" s="664">
        <v>1</v>
      </c>
      <c r="M226" s="665">
        <v>81.34999999999998</v>
      </c>
    </row>
    <row r="227" spans="1:13" ht="14.4" customHeight="1" x14ac:dyDescent="0.3">
      <c r="A227" s="660" t="s">
        <v>611</v>
      </c>
      <c r="B227" s="661" t="s">
        <v>3838</v>
      </c>
      <c r="C227" s="661" t="s">
        <v>2692</v>
      </c>
      <c r="D227" s="661" t="s">
        <v>2693</v>
      </c>
      <c r="E227" s="661" t="s">
        <v>2694</v>
      </c>
      <c r="F227" s="664"/>
      <c r="G227" s="664"/>
      <c r="H227" s="677">
        <v>0</v>
      </c>
      <c r="I227" s="664">
        <v>1</v>
      </c>
      <c r="J227" s="664">
        <v>696.92999999999961</v>
      </c>
      <c r="K227" s="677">
        <v>1</v>
      </c>
      <c r="L227" s="664">
        <v>1</v>
      </c>
      <c r="M227" s="665">
        <v>696.92999999999961</v>
      </c>
    </row>
    <row r="228" spans="1:13" ht="14.4" customHeight="1" x14ac:dyDescent="0.3">
      <c r="A228" s="660" t="s">
        <v>611</v>
      </c>
      <c r="B228" s="661" t="s">
        <v>3780</v>
      </c>
      <c r="C228" s="661" t="s">
        <v>2641</v>
      </c>
      <c r="D228" s="661" t="s">
        <v>1624</v>
      </c>
      <c r="E228" s="661" t="s">
        <v>2453</v>
      </c>
      <c r="F228" s="664"/>
      <c r="G228" s="664"/>
      <c r="H228" s="677">
        <v>0</v>
      </c>
      <c r="I228" s="664">
        <v>4</v>
      </c>
      <c r="J228" s="664">
        <v>231.58000000000004</v>
      </c>
      <c r="K228" s="677">
        <v>1</v>
      </c>
      <c r="L228" s="664">
        <v>4</v>
      </c>
      <c r="M228" s="665">
        <v>231.58000000000004</v>
      </c>
    </row>
    <row r="229" spans="1:13" ht="14.4" customHeight="1" x14ac:dyDescent="0.3">
      <c r="A229" s="660" t="s">
        <v>611</v>
      </c>
      <c r="B229" s="661" t="s">
        <v>3780</v>
      </c>
      <c r="C229" s="661" t="s">
        <v>1623</v>
      </c>
      <c r="D229" s="661" t="s">
        <v>1624</v>
      </c>
      <c r="E229" s="661" t="s">
        <v>1689</v>
      </c>
      <c r="F229" s="664"/>
      <c r="G229" s="664"/>
      <c r="H229" s="677">
        <v>0</v>
      </c>
      <c r="I229" s="664">
        <v>11</v>
      </c>
      <c r="J229" s="664">
        <v>1137.3212047318139</v>
      </c>
      <c r="K229" s="677">
        <v>1</v>
      </c>
      <c r="L229" s="664">
        <v>11</v>
      </c>
      <c r="M229" s="665">
        <v>1137.3212047318139</v>
      </c>
    </row>
    <row r="230" spans="1:13" ht="14.4" customHeight="1" x14ac:dyDescent="0.3">
      <c r="A230" s="660" t="s">
        <v>611</v>
      </c>
      <c r="B230" s="661" t="s">
        <v>3839</v>
      </c>
      <c r="C230" s="661" t="s">
        <v>2552</v>
      </c>
      <c r="D230" s="661" t="s">
        <v>2553</v>
      </c>
      <c r="E230" s="661" t="s">
        <v>3840</v>
      </c>
      <c r="F230" s="664"/>
      <c r="G230" s="664"/>
      <c r="H230" s="677">
        <v>0</v>
      </c>
      <c r="I230" s="664">
        <v>1</v>
      </c>
      <c r="J230" s="664">
        <v>230.24</v>
      </c>
      <c r="K230" s="677">
        <v>1</v>
      </c>
      <c r="L230" s="664">
        <v>1</v>
      </c>
      <c r="M230" s="665">
        <v>230.24</v>
      </c>
    </row>
    <row r="231" spans="1:13" ht="14.4" customHeight="1" x14ac:dyDescent="0.3">
      <c r="A231" s="660" t="s">
        <v>611</v>
      </c>
      <c r="B231" s="661" t="s">
        <v>3781</v>
      </c>
      <c r="C231" s="661" t="s">
        <v>1798</v>
      </c>
      <c r="D231" s="661" t="s">
        <v>1799</v>
      </c>
      <c r="E231" s="661" t="s">
        <v>1800</v>
      </c>
      <c r="F231" s="664"/>
      <c r="G231" s="664"/>
      <c r="H231" s="677">
        <v>0</v>
      </c>
      <c r="I231" s="664">
        <v>3</v>
      </c>
      <c r="J231" s="664">
        <v>594.78007974613081</v>
      </c>
      <c r="K231" s="677">
        <v>1</v>
      </c>
      <c r="L231" s="664">
        <v>3</v>
      </c>
      <c r="M231" s="665">
        <v>594.78007974613081</v>
      </c>
    </row>
    <row r="232" spans="1:13" ht="14.4" customHeight="1" x14ac:dyDescent="0.3">
      <c r="A232" s="660" t="s">
        <v>611</v>
      </c>
      <c r="B232" s="661" t="s">
        <v>3781</v>
      </c>
      <c r="C232" s="661" t="s">
        <v>2741</v>
      </c>
      <c r="D232" s="661" t="s">
        <v>3841</v>
      </c>
      <c r="E232" s="661" t="s">
        <v>2743</v>
      </c>
      <c r="F232" s="664"/>
      <c r="G232" s="664"/>
      <c r="H232" s="677">
        <v>0</v>
      </c>
      <c r="I232" s="664">
        <v>14</v>
      </c>
      <c r="J232" s="664">
        <v>688.26941064404218</v>
      </c>
      <c r="K232" s="677">
        <v>1</v>
      </c>
      <c r="L232" s="664">
        <v>14</v>
      </c>
      <c r="M232" s="665">
        <v>688.26941064404218</v>
      </c>
    </row>
    <row r="233" spans="1:13" ht="14.4" customHeight="1" x14ac:dyDescent="0.3">
      <c r="A233" s="660" t="s">
        <v>611</v>
      </c>
      <c r="B233" s="661" t="s">
        <v>3781</v>
      </c>
      <c r="C233" s="661" t="s">
        <v>2745</v>
      </c>
      <c r="D233" s="661" t="s">
        <v>3842</v>
      </c>
      <c r="E233" s="661" t="s">
        <v>2743</v>
      </c>
      <c r="F233" s="664"/>
      <c r="G233" s="664"/>
      <c r="H233" s="677">
        <v>0</v>
      </c>
      <c r="I233" s="664">
        <v>18</v>
      </c>
      <c r="J233" s="664">
        <v>898.43886431291003</v>
      </c>
      <c r="K233" s="677">
        <v>1</v>
      </c>
      <c r="L233" s="664">
        <v>18</v>
      </c>
      <c r="M233" s="665">
        <v>898.43886431291003</v>
      </c>
    </row>
    <row r="234" spans="1:13" ht="14.4" customHeight="1" x14ac:dyDescent="0.3">
      <c r="A234" s="660" t="s">
        <v>611</v>
      </c>
      <c r="B234" s="661" t="s">
        <v>3781</v>
      </c>
      <c r="C234" s="661" t="s">
        <v>2748</v>
      </c>
      <c r="D234" s="661" t="s">
        <v>3843</v>
      </c>
      <c r="E234" s="661" t="s">
        <v>1802</v>
      </c>
      <c r="F234" s="664"/>
      <c r="G234" s="664"/>
      <c r="H234" s="677">
        <v>0</v>
      </c>
      <c r="I234" s="664">
        <v>10</v>
      </c>
      <c r="J234" s="664">
        <v>2175</v>
      </c>
      <c r="K234" s="677">
        <v>1</v>
      </c>
      <c r="L234" s="664">
        <v>10</v>
      </c>
      <c r="M234" s="665">
        <v>2175</v>
      </c>
    </row>
    <row r="235" spans="1:13" ht="14.4" customHeight="1" x14ac:dyDescent="0.3">
      <c r="A235" s="660" t="s">
        <v>611</v>
      </c>
      <c r="B235" s="661" t="s">
        <v>3781</v>
      </c>
      <c r="C235" s="661" t="s">
        <v>1801</v>
      </c>
      <c r="D235" s="661" t="s">
        <v>1791</v>
      </c>
      <c r="E235" s="661" t="s">
        <v>1802</v>
      </c>
      <c r="F235" s="664"/>
      <c r="G235" s="664"/>
      <c r="H235" s="677">
        <v>0</v>
      </c>
      <c r="I235" s="664">
        <v>30</v>
      </c>
      <c r="J235" s="664">
        <v>5501.0988507504289</v>
      </c>
      <c r="K235" s="677">
        <v>1</v>
      </c>
      <c r="L235" s="664">
        <v>30</v>
      </c>
      <c r="M235" s="665">
        <v>5501.0988507504289</v>
      </c>
    </row>
    <row r="236" spans="1:13" ht="14.4" customHeight="1" x14ac:dyDescent="0.3">
      <c r="A236" s="660" t="s">
        <v>611</v>
      </c>
      <c r="B236" s="661" t="s">
        <v>3781</v>
      </c>
      <c r="C236" s="661" t="s">
        <v>1790</v>
      </c>
      <c r="D236" s="661" t="s">
        <v>1791</v>
      </c>
      <c r="E236" s="661" t="s">
        <v>1792</v>
      </c>
      <c r="F236" s="664"/>
      <c r="G236" s="664"/>
      <c r="H236" s="677">
        <v>0</v>
      </c>
      <c r="I236" s="664">
        <v>18</v>
      </c>
      <c r="J236" s="664">
        <v>1294.92</v>
      </c>
      <c r="K236" s="677">
        <v>1</v>
      </c>
      <c r="L236" s="664">
        <v>18</v>
      </c>
      <c r="M236" s="665">
        <v>1294.92</v>
      </c>
    </row>
    <row r="237" spans="1:13" ht="14.4" customHeight="1" x14ac:dyDescent="0.3">
      <c r="A237" s="660" t="s">
        <v>611</v>
      </c>
      <c r="B237" s="661" t="s">
        <v>3781</v>
      </c>
      <c r="C237" s="661" t="s">
        <v>2752</v>
      </c>
      <c r="D237" s="661" t="s">
        <v>3844</v>
      </c>
      <c r="E237" s="661" t="s">
        <v>2743</v>
      </c>
      <c r="F237" s="664"/>
      <c r="G237" s="664"/>
      <c r="H237" s="677">
        <v>0</v>
      </c>
      <c r="I237" s="664">
        <v>3</v>
      </c>
      <c r="J237" s="664">
        <v>121.71000000000002</v>
      </c>
      <c r="K237" s="677">
        <v>1</v>
      </c>
      <c r="L237" s="664">
        <v>3</v>
      </c>
      <c r="M237" s="665">
        <v>121.71000000000002</v>
      </c>
    </row>
    <row r="238" spans="1:13" ht="14.4" customHeight="1" x14ac:dyDescent="0.3">
      <c r="A238" s="660" t="s">
        <v>614</v>
      </c>
      <c r="B238" s="661" t="s">
        <v>3657</v>
      </c>
      <c r="C238" s="661" t="s">
        <v>2649</v>
      </c>
      <c r="D238" s="661" t="s">
        <v>3782</v>
      </c>
      <c r="E238" s="661" t="s">
        <v>3783</v>
      </c>
      <c r="F238" s="664"/>
      <c r="G238" s="664"/>
      <c r="H238" s="677">
        <v>0</v>
      </c>
      <c r="I238" s="664">
        <v>1</v>
      </c>
      <c r="J238" s="664">
        <v>47.240377629266909</v>
      </c>
      <c r="K238" s="677">
        <v>1</v>
      </c>
      <c r="L238" s="664">
        <v>1</v>
      </c>
      <c r="M238" s="665">
        <v>47.240377629266909</v>
      </c>
    </row>
    <row r="239" spans="1:13" ht="14.4" customHeight="1" x14ac:dyDescent="0.3">
      <c r="A239" s="660" t="s">
        <v>614</v>
      </c>
      <c r="B239" s="661" t="s">
        <v>3657</v>
      </c>
      <c r="C239" s="661" t="s">
        <v>1639</v>
      </c>
      <c r="D239" s="661" t="s">
        <v>3658</v>
      </c>
      <c r="E239" s="661" t="s">
        <v>3659</v>
      </c>
      <c r="F239" s="664"/>
      <c r="G239" s="664"/>
      <c r="H239" s="677">
        <v>0</v>
      </c>
      <c r="I239" s="664">
        <v>73</v>
      </c>
      <c r="J239" s="664">
        <v>5220.6988758938132</v>
      </c>
      <c r="K239" s="677">
        <v>1</v>
      </c>
      <c r="L239" s="664">
        <v>73</v>
      </c>
      <c r="M239" s="665">
        <v>5220.6988758938132</v>
      </c>
    </row>
    <row r="240" spans="1:13" ht="14.4" customHeight="1" x14ac:dyDescent="0.3">
      <c r="A240" s="660" t="s">
        <v>614</v>
      </c>
      <c r="B240" s="661" t="s">
        <v>3660</v>
      </c>
      <c r="C240" s="661" t="s">
        <v>1520</v>
      </c>
      <c r="D240" s="661" t="s">
        <v>1521</v>
      </c>
      <c r="E240" s="661" t="s">
        <v>1522</v>
      </c>
      <c r="F240" s="664"/>
      <c r="G240" s="664"/>
      <c r="H240" s="677">
        <v>0</v>
      </c>
      <c r="I240" s="664">
        <v>2</v>
      </c>
      <c r="J240" s="664">
        <v>256.25991767566137</v>
      </c>
      <c r="K240" s="677">
        <v>1</v>
      </c>
      <c r="L240" s="664">
        <v>2</v>
      </c>
      <c r="M240" s="665">
        <v>256.25991767566137</v>
      </c>
    </row>
    <row r="241" spans="1:13" ht="14.4" customHeight="1" x14ac:dyDescent="0.3">
      <c r="A241" s="660" t="s">
        <v>614</v>
      </c>
      <c r="B241" s="661" t="s">
        <v>3660</v>
      </c>
      <c r="C241" s="661" t="s">
        <v>1670</v>
      </c>
      <c r="D241" s="661" t="s">
        <v>1671</v>
      </c>
      <c r="E241" s="661" t="s">
        <v>1672</v>
      </c>
      <c r="F241" s="664"/>
      <c r="G241" s="664"/>
      <c r="H241" s="677">
        <v>0</v>
      </c>
      <c r="I241" s="664">
        <v>571</v>
      </c>
      <c r="J241" s="664">
        <v>40507.797510343727</v>
      </c>
      <c r="K241" s="677">
        <v>1</v>
      </c>
      <c r="L241" s="664">
        <v>571</v>
      </c>
      <c r="M241" s="665">
        <v>40507.797510343727</v>
      </c>
    </row>
    <row r="242" spans="1:13" ht="14.4" customHeight="1" x14ac:dyDescent="0.3">
      <c r="A242" s="660" t="s">
        <v>614</v>
      </c>
      <c r="B242" s="661" t="s">
        <v>3786</v>
      </c>
      <c r="C242" s="661" t="s">
        <v>2603</v>
      </c>
      <c r="D242" s="661" t="s">
        <v>3787</v>
      </c>
      <c r="E242" s="661" t="s">
        <v>3788</v>
      </c>
      <c r="F242" s="664"/>
      <c r="G242" s="664"/>
      <c r="H242" s="677">
        <v>0</v>
      </c>
      <c r="I242" s="664">
        <v>1</v>
      </c>
      <c r="J242" s="664">
        <v>103.62999999999997</v>
      </c>
      <c r="K242" s="677">
        <v>1</v>
      </c>
      <c r="L242" s="664">
        <v>1</v>
      </c>
      <c r="M242" s="665">
        <v>103.62999999999997</v>
      </c>
    </row>
    <row r="243" spans="1:13" ht="14.4" customHeight="1" x14ac:dyDescent="0.3">
      <c r="A243" s="660" t="s">
        <v>614</v>
      </c>
      <c r="B243" s="661" t="s">
        <v>3661</v>
      </c>
      <c r="C243" s="661" t="s">
        <v>2643</v>
      </c>
      <c r="D243" s="661" t="s">
        <v>1725</v>
      </c>
      <c r="E243" s="661" t="s">
        <v>2644</v>
      </c>
      <c r="F243" s="664"/>
      <c r="G243" s="664"/>
      <c r="H243" s="677">
        <v>0</v>
      </c>
      <c r="I243" s="664">
        <v>2</v>
      </c>
      <c r="J243" s="664">
        <v>130.57999999999998</v>
      </c>
      <c r="K243" s="677">
        <v>1</v>
      </c>
      <c r="L243" s="664">
        <v>2</v>
      </c>
      <c r="M243" s="665">
        <v>130.57999999999998</v>
      </c>
    </row>
    <row r="244" spans="1:13" ht="14.4" customHeight="1" x14ac:dyDescent="0.3">
      <c r="A244" s="660" t="s">
        <v>614</v>
      </c>
      <c r="B244" s="661" t="s">
        <v>3662</v>
      </c>
      <c r="C244" s="661" t="s">
        <v>634</v>
      </c>
      <c r="D244" s="661" t="s">
        <v>635</v>
      </c>
      <c r="E244" s="661" t="s">
        <v>3663</v>
      </c>
      <c r="F244" s="664">
        <v>3</v>
      </c>
      <c r="G244" s="664">
        <v>341.07000000000005</v>
      </c>
      <c r="H244" s="677">
        <v>1</v>
      </c>
      <c r="I244" s="664"/>
      <c r="J244" s="664"/>
      <c r="K244" s="677">
        <v>0</v>
      </c>
      <c r="L244" s="664">
        <v>3</v>
      </c>
      <c r="M244" s="665">
        <v>341.07000000000005</v>
      </c>
    </row>
    <row r="245" spans="1:13" ht="14.4" customHeight="1" x14ac:dyDescent="0.3">
      <c r="A245" s="660" t="s">
        <v>614</v>
      </c>
      <c r="B245" s="661" t="s">
        <v>3662</v>
      </c>
      <c r="C245" s="661" t="s">
        <v>1663</v>
      </c>
      <c r="D245" s="661" t="s">
        <v>1589</v>
      </c>
      <c r="E245" s="661" t="s">
        <v>1664</v>
      </c>
      <c r="F245" s="664"/>
      <c r="G245" s="664"/>
      <c r="H245" s="677">
        <v>0</v>
      </c>
      <c r="I245" s="664">
        <v>3</v>
      </c>
      <c r="J245" s="664">
        <v>216.63047210284955</v>
      </c>
      <c r="K245" s="677">
        <v>1</v>
      </c>
      <c r="L245" s="664">
        <v>3</v>
      </c>
      <c r="M245" s="665">
        <v>216.63047210284955</v>
      </c>
    </row>
    <row r="246" spans="1:13" ht="14.4" customHeight="1" x14ac:dyDescent="0.3">
      <c r="A246" s="660" t="s">
        <v>614</v>
      </c>
      <c r="B246" s="661" t="s">
        <v>3662</v>
      </c>
      <c r="C246" s="661" t="s">
        <v>1588</v>
      </c>
      <c r="D246" s="661" t="s">
        <v>1589</v>
      </c>
      <c r="E246" s="661" t="s">
        <v>1590</v>
      </c>
      <c r="F246" s="664"/>
      <c r="G246" s="664"/>
      <c r="H246" s="677">
        <v>0</v>
      </c>
      <c r="I246" s="664">
        <v>34</v>
      </c>
      <c r="J246" s="664">
        <v>3908.6488605099353</v>
      </c>
      <c r="K246" s="677">
        <v>1</v>
      </c>
      <c r="L246" s="664">
        <v>34</v>
      </c>
      <c r="M246" s="665">
        <v>3908.6488605099353</v>
      </c>
    </row>
    <row r="247" spans="1:13" ht="14.4" customHeight="1" x14ac:dyDescent="0.3">
      <c r="A247" s="660" t="s">
        <v>614</v>
      </c>
      <c r="B247" s="661" t="s">
        <v>3845</v>
      </c>
      <c r="C247" s="661" t="s">
        <v>3174</v>
      </c>
      <c r="D247" s="661" t="s">
        <v>3846</v>
      </c>
      <c r="E247" s="661" t="s">
        <v>3176</v>
      </c>
      <c r="F247" s="664"/>
      <c r="G247" s="664"/>
      <c r="H247" s="677">
        <v>0</v>
      </c>
      <c r="I247" s="664">
        <v>1</v>
      </c>
      <c r="J247" s="664">
        <v>653.2600000000001</v>
      </c>
      <c r="K247" s="677">
        <v>1</v>
      </c>
      <c r="L247" s="664">
        <v>1</v>
      </c>
      <c r="M247" s="665">
        <v>653.2600000000001</v>
      </c>
    </row>
    <row r="248" spans="1:13" ht="14.4" customHeight="1" x14ac:dyDescent="0.3">
      <c r="A248" s="660" t="s">
        <v>614</v>
      </c>
      <c r="B248" s="661" t="s">
        <v>3664</v>
      </c>
      <c r="C248" s="661" t="s">
        <v>1660</v>
      </c>
      <c r="D248" s="661" t="s">
        <v>1661</v>
      </c>
      <c r="E248" s="661" t="s">
        <v>1413</v>
      </c>
      <c r="F248" s="664"/>
      <c r="G248" s="664"/>
      <c r="H248" s="677">
        <v>0</v>
      </c>
      <c r="I248" s="664">
        <v>15</v>
      </c>
      <c r="J248" s="664">
        <v>7115.3787911492682</v>
      </c>
      <c r="K248" s="677">
        <v>1</v>
      </c>
      <c r="L248" s="664">
        <v>15</v>
      </c>
      <c r="M248" s="665">
        <v>7115.3787911492682</v>
      </c>
    </row>
    <row r="249" spans="1:13" ht="14.4" customHeight="1" x14ac:dyDescent="0.3">
      <c r="A249" s="660" t="s">
        <v>614</v>
      </c>
      <c r="B249" s="661" t="s">
        <v>3664</v>
      </c>
      <c r="C249" s="661" t="s">
        <v>3204</v>
      </c>
      <c r="D249" s="661" t="s">
        <v>3205</v>
      </c>
      <c r="E249" s="661" t="s">
        <v>3176</v>
      </c>
      <c r="F249" s="664"/>
      <c r="G249" s="664"/>
      <c r="H249" s="677">
        <v>0</v>
      </c>
      <c r="I249" s="664">
        <v>1</v>
      </c>
      <c r="J249" s="664">
        <v>910.82</v>
      </c>
      <c r="K249" s="677">
        <v>1</v>
      </c>
      <c r="L249" s="664">
        <v>1</v>
      </c>
      <c r="M249" s="665">
        <v>910.82</v>
      </c>
    </row>
    <row r="250" spans="1:13" ht="14.4" customHeight="1" x14ac:dyDescent="0.3">
      <c r="A250" s="660" t="s">
        <v>614</v>
      </c>
      <c r="B250" s="661" t="s">
        <v>3665</v>
      </c>
      <c r="C250" s="661" t="s">
        <v>1745</v>
      </c>
      <c r="D250" s="661" t="s">
        <v>1746</v>
      </c>
      <c r="E250" s="661" t="s">
        <v>1747</v>
      </c>
      <c r="F250" s="664"/>
      <c r="G250" s="664"/>
      <c r="H250" s="677">
        <v>0</v>
      </c>
      <c r="I250" s="664">
        <v>1</v>
      </c>
      <c r="J250" s="664">
        <v>97.300000000000026</v>
      </c>
      <c r="K250" s="677">
        <v>1</v>
      </c>
      <c r="L250" s="664">
        <v>1</v>
      </c>
      <c r="M250" s="665">
        <v>97.300000000000026</v>
      </c>
    </row>
    <row r="251" spans="1:13" ht="14.4" customHeight="1" x14ac:dyDescent="0.3">
      <c r="A251" s="660" t="s">
        <v>614</v>
      </c>
      <c r="B251" s="661" t="s">
        <v>3665</v>
      </c>
      <c r="C251" s="661" t="s">
        <v>1603</v>
      </c>
      <c r="D251" s="661" t="s">
        <v>1604</v>
      </c>
      <c r="E251" s="661" t="s">
        <v>3666</v>
      </c>
      <c r="F251" s="664"/>
      <c r="G251" s="664"/>
      <c r="H251" s="677">
        <v>0</v>
      </c>
      <c r="I251" s="664">
        <v>1</v>
      </c>
      <c r="J251" s="664">
        <v>76.489763562054961</v>
      </c>
      <c r="K251" s="677">
        <v>1</v>
      </c>
      <c r="L251" s="664">
        <v>1</v>
      </c>
      <c r="M251" s="665">
        <v>76.489763562054961</v>
      </c>
    </row>
    <row r="252" spans="1:13" ht="14.4" customHeight="1" x14ac:dyDescent="0.3">
      <c r="A252" s="660" t="s">
        <v>614</v>
      </c>
      <c r="B252" s="661" t="s">
        <v>3665</v>
      </c>
      <c r="C252" s="661" t="s">
        <v>1607</v>
      </c>
      <c r="D252" s="661" t="s">
        <v>1608</v>
      </c>
      <c r="E252" s="661" t="s">
        <v>3667</v>
      </c>
      <c r="F252" s="664"/>
      <c r="G252" s="664"/>
      <c r="H252" s="677">
        <v>0</v>
      </c>
      <c r="I252" s="664">
        <v>1</v>
      </c>
      <c r="J252" s="664">
        <v>85.359999999999985</v>
      </c>
      <c r="K252" s="677">
        <v>1</v>
      </c>
      <c r="L252" s="664">
        <v>1</v>
      </c>
      <c r="M252" s="665">
        <v>85.359999999999985</v>
      </c>
    </row>
    <row r="253" spans="1:13" ht="14.4" customHeight="1" x14ac:dyDescent="0.3">
      <c r="A253" s="660" t="s">
        <v>614</v>
      </c>
      <c r="B253" s="661" t="s">
        <v>3668</v>
      </c>
      <c r="C253" s="661" t="s">
        <v>1653</v>
      </c>
      <c r="D253" s="661" t="s">
        <v>1654</v>
      </c>
      <c r="E253" s="661" t="s">
        <v>1655</v>
      </c>
      <c r="F253" s="664"/>
      <c r="G253" s="664"/>
      <c r="H253" s="677">
        <v>0</v>
      </c>
      <c r="I253" s="664">
        <v>1</v>
      </c>
      <c r="J253" s="664">
        <v>23.970006538730871</v>
      </c>
      <c r="K253" s="677">
        <v>1</v>
      </c>
      <c r="L253" s="664">
        <v>1</v>
      </c>
      <c r="M253" s="665">
        <v>23.970006538730871</v>
      </c>
    </row>
    <row r="254" spans="1:13" ht="14.4" customHeight="1" x14ac:dyDescent="0.3">
      <c r="A254" s="660" t="s">
        <v>614</v>
      </c>
      <c r="B254" s="661" t="s">
        <v>3668</v>
      </c>
      <c r="C254" s="661" t="s">
        <v>2664</v>
      </c>
      <c r="D254" s="661" t="s">
        <v>2665</v>
      </c>
      <c r="E254" s="661" t="s">
        <v>2666</v>
      </c>
      <c r="F254" s="664"/>
      <c r="G254" s="664"/>
      <c r="H254" s="677">
        <v>0</v>
      </c>
      <c r="I254" s="664">
        <v>1</v>
      </c>
      <c r="J254" s="664">
        <v>30.650126186193202</v>
      </c>
      <c r="K254" s="677">
        <v>1</v>
      </c>
      <c r="L254" s="664">
        <v>1</v>
      </c>
      <c r="M254" s="665">
        <v>30.650126186193202</v>
      </c>
    </row>
    <row r="255" spans="1:13" ht="14.4" customHeight="1" x14ac:dyDescent="0.3">
      <c r="A255" s="660" t="s">
        <v>614</v>
      </c>
      <c r="B255" s="661" t="s">
        <v>3669</v>
      </c>
      <c r="C255" s="661" t="s">
        <v>1642</v>
      </c>
      <c r="D255" s="661" t="s">
        <v>3672</v>
      </c>
      <c r="E255" s="661" t="s">
        <v>1055</v>
      </c>
      <c r="F255" s="664"/>
      <c r="G255" s="664"/>
      <c r="H255" s="677">
        <v>0</v>
      </c>
      <c r="I255" s="664">
        <v>1</v>
      </c>
      <c r="J255" s="664">
        <v>145.071051188719</v>
      </c>
      <c r="K255" s="677">
        <v>1</v>
      </c>
      <c r="L255" s="664">
        <v>1</v>
      </c>
      <c r="M255" s="665">
        <v>145.071051188719</v>
      </c>
    </row>
    <row r="256" spans="1:13" ht="14.4" customHeight="1" x14ac:dyDescent="0.3">
      <c r="A256" s="660" t="s">
        <v>614</v>
      </c>
      <c r="B256" s="661" t="s">
        <v>3673</v>
      </c>
      <c r="C256" s="661" t="s">
        <v>1599</v>
      </c>
      <c r="D256" s="661" t="s">
        <v>1600</v>
      </c>
      <c r="E256" s="661" t="s">
        <v>3674</v>
      </c>
      <c r="F256" s="664"/>
      <c r="G256" s="664"/>
      <c r="H256" s="677">
        <v>0</v>
      </c>
      <c r="I256" s="664">
        <v>48</v>
      </c>
      <c r="J256" s="664">
        <v>165600.01861891791</v>
      </c>
      <c r="K256" s="677">
        <v>1</v>
      </c>
      <c r="L256" s="664">
        <v>48</v>
      </c>
      <c r="M256" s="665">
        <v>165600.01861891791</v>
      </c>
    </row>
    <row r="257" spans="1:13" ht="14.4" customHeight="1" x14ac:dyDescent="0.3">
      <c r="A257" s="660" t="s">
        <v>614</v>
      </c>
      <c r="B257" s="661" t="s">
        <v>3795</v>
      </c>
      <c r="C257" s="661" t="s">
        <v>3201</v>
      </c>
      <c r="D257" s="661" t="s">
        <v>3202</v>
      </c>
      <c r="E257" s="661" t="s">
        <v>3203</v>
      </c>
      <c r="F257" s="664"/>
      <c r="G257" s="664"/>
      <c r="H257" s="677">
        <v>0</v>
      </c>
      <c r="I257" s="664">
        <v>1</v>
      </c>
      <c r="J257" s="664">
        <v>73.220266077961838</v>
      </c>
      <c r="K257" s="677">
        <v>1</v>
      </c>
      <c r="L257" s="664">
        <v>1</v>
      </c>
      <c r="M257" s="665">
        <v>73.220266077961838</v>
      </c>
    </row>
    <row r="258" spans="1:13" ht="14.4" customHeight="1" x14ac:dyDescent="0.3">
      <c r="A258" s="660" t="s">
        <v>614</v>
      </c>
      <c r="B258" s="661" t="s">
        <v>3678</v>
      </c>
      <c r="C258" s="661" t="s">
        <v>1538</v>
      </c>
      <c r="D258" s="661" t="s">
        <v>1539</v>
      </c>
      <c r="E258" s="661" t="s">
        <v>3679</v>
      </c>
      <c r="F258" s="664"/>
      <c r="G258" s="664"/>
      <c r="H258" s="677">
        <v>0</v>
      </c>
      <c r="I258" s="664">
        <v>1</v>
      </c>
      <c r="J258" s="664">
        <v>47.33013606067982</v>
      </c>
      <c r="K258" s="677">
        <v>1</v>
      </c>
      <c r="L258" s="664">
        <v>1</v>
      </c>
      <c r="M258" s="665">
        <v>47.33013606067982</v>
      </c>
    </row>
    <row r="259" spans="1:13" ht="14.4" customHeight="1" x14ac:dyDescent="0.3">
      <c r="A259" s="660" t="s">
        <v>614</v>
      </c>
      <c r="B259" s="661" t="s">
        <v>3681</v>
      </c>
      <c r="C259" s="661" t="s">
        <v>1551</v>
      </c>
      <c r="D259" s="661" t="s">
        <v>3682</v>
      </c>
      <c r="E259" s="661" t="s">
        <v>3683</v>
      </c>
      <c r="F259" s="664"/>
      <c r="G259" s="664"/>
      <c r="H259" s="677">
        <v>0</v>
      </c>
      <c r="I259" s="664">
        <v>1</v>
      </c>
      <c r="J259" s="664">
        <v>110.419999545661</v>
      </c>
      <c r="K259" s="677">
        <v>1</v>
      </c>
      <c r="L259" s="664">
        <v>1</v>
      </c>
      <c r="M259" s="665">
        <v>110.419999545661</v>
      </c>
    </row>
    <row r="260" spans="1:13" ht="14.4" customHeight="1" x14ac:dyDescent="0.3">
      <c r="A260" s="660" t="s">
        <v>614</v>
      </c>
      <c r="B260" s="661" t="s">
        <v>3684</v>
      </c>
      <c r="C260" s="661" t="s">
        <v>1595</v>
      </c>
      <c r="D260" s="661" t="s">
        <v>1596</v>
      </c>
      <c r="E260" s="661" t="s">
        <v>1597</v>
      </c>
      <c r="F260" s="664"/>
      <c r="G260" s="664"/>
      <c r="H260" s="677">
        <v>0</v>
      </c>
      <c r="I260" s="664">
        <v>2</v>
      </c>
      <c r="J260" s="664">
        <v>159.66</v>
      </c>
      <c r="K260" s="677">
        <v>1</v>
      </c>
      <c r="L260" s="664">
        <v>2</v>
      </c>
      <c r="M260" s="665">
        <v>159.66</v>
      </c>
    </row>
    <row r="261" spans="1:13" ht="14.4" customHeight="1" x14ac:dyDescent="0.3">
      <c r="A261" s="660" t="s">
        <v>614</v>
      </c>
      <c r="B261" s="661" t="s">
        <v>3684</v>
      </c>
      <c r="C261" s="661" t="s">
        <v>3148</v>
      </c>
      <c r="D261" s="661" t="s">
        <v>1596</v>
      </c>
      <c r="E261" s="661" t="s">
        <v>3149</v>
      </c>
      <c r="F261" s="664"/>
      <c r="G261" s="664"/>
      <c r="H261" s="677">
        <v>0</v>
      </c>
      <c r="I261" s="664">
        <v>1</v>
      </c>
      <c r="J261" s="664">
        <v>279.42</v>
      </c>
      <c r="K261" s="677">
        <v>1</v>
      </c>
      <c r="L261" s="664">
        <v>1</v>
      </c>
      <c r="M261" s="665">
        <v>279.42</v>
      </c>
    </row>
    <row r="262" spans="1:13" ht="14.4" customHeight="1" x14ac:dyDescent="0.3">
      <c r="A262" s="660" t="s">
        <v>614</v>
      </c>
      <c r="B262" s="661" t="s">
        <v>3685</v>
      </c>
      <c r="C262" s="661" t="s">
        <v>1592</v>
      </c>
      <c r="D262" s="661" t="s">
        <v>1593</v>
      </c>
      <c r="E262" s="661" t="s">
        <v>1010</v>
      </c>
      <c r="F262" s="664"/>
      <c r="G262" s="664"/>
      <c r="H262" s="677">
        <v>0</v>
      </c>
      <c r="I262" s="664">
        <v>8</v>
      </c>
      <c r="J262" s="664">
        <v>364.58</v>
      </c>
      <c r="K262" s="677">
        <v>1</v>
      </c>
      <c r="L262" s="664">
        <v>8</v>
      </c>
      <c r="M262" s="665">
        <v>364.58</v>
      </c>
    </row>
    <row r="263" spans="1:13" ht="14.4" customHeight="1" x14ac:dyDescent="0.3">
      <c r="A263" s="660" t="s">
        <v>614</v>
      </c>
      <c r="B263" s="661" t="s">
        <v>3689</v>
      </c>
      <c r="C263" s="661" t="s">
        <v>1057</v>
      </c>
      <c r="D263" s="661" t="s">
        <v>1054</v>
      </c>
      <c r="E263" s="661" t="s">
        <v>1058</v>
      </c>
      <c r="F263" s="664"/>
      <c r="G263" s="664"/>
      <c r="H263" s="677">
        <v>0</v>
      </c>
      <c r="I263" s="664">
        <v>2</v>
      </c>
      <c r="J263" s="664">
        <v>72.64</v>
      </c>
      <c r="K263" s="677">
        <v>1</v>
      </c>
      <c r="L263" s="664">
        <v>2</v>
      </c>
      <c r="M263" s="665">
        <v>72.64</v>
      </c>
    </row>
    <row r="264" spans="1:13" ht="14.4" customHeight="1" x14ac:dyDescent="0.3">
      <c r="A264" s="660" t="s">
        <v>614</v>
      </c>
      <c r="B264" s="661" t="s">
        <v>3690</v>
      </c>
      <c r="C264" s="661" t="s">
        <v>3185</v>
      </c>
      <c r="D264" s="661" t="s">
        <v>3186</v>
      </c>
      <c r="E264" s="661" t="s">
        <v>1062</v>
      </c>
      <c r="F264" s="664"/>
      <c r="G264" s="664"/>
      <c r="H264" s="677">
        <v>0</v>
      </c>
      <c r="I264" s="664">
        <v>2</v>
      </c>
      <c r="J264" s="664">
        <v>85.920280607316201</v>
      </c>
      <c r="K264" s="677">
        <v>1</v>
      </c>
      <c r="L264" s="664">
        <v>2</v>
      </c>
      <c r="M264" s="665">
        <v>85.920280607316201</v>
      </c>
    </row>
    <row r="265" spans="1:13" ht="14.4" customHeight="1" x14ac:dyDescent="0.3">
      <c r="A265" s="660" t="s">
        <v>614</v>
      </c>
      <c r="B265" s="661" t="s">
        <v>3690</v>
      </c>
      <c r="C265" s="661" t="s">
        <v>3182</v>
      </c>
      <c r="D265" s="661" t="s">
        <v>1695</v>
      </c>
      <c r="E265" s="661" t="s">
        <v>3183</v>
      </c>
      <c r="F265" s="664"/>
      <c r="G265" s="664"/>
      <c r="H265" s="677">
        <v>0</v>
      </c>
      <c r="I265" s="664">
        <v>1</v>
      </c>
      <c r="J265" s="664">
        <v>138.38000000000005</v>
      </c>
      <c r="K265" s="677">
        <v>1</v>
      </c>
      <c r="L265" s="664">
        <v>1</v>
      </c>
      <c r="M265" s="665">
        <v>138.38000000000005</v>
      </c>
    </row>
    <row r="266" spans="1:13" ht="14.4" customHeight="1" x14ac:dyDescent="0.3">
      <c r="A266" s="660" t="s">
        <v>614</v>
      </c>
      <c r="B266" s="661" t="s">
        <v>3847</v>
      </c>
      <c r="C266" s="661" t="s">
        <v>2895</v>
      </c>
      <c r="D266" s="661" t="s">
        <v>2896</v>
      </c>
      <c r="E266" s="661" t="s">
        <v>1055</v>
      </c>
      <c r="F266" s="664"/>
      <c r="G266" s="664"/>
      <c r="H266" s="677">
        <v>0</v>
      </c>
      <c r="I266" s="664">
        <v>1</v>
      </c>
      <c r="J266" s="664">
        <v>95.76</v>
      </c>
      <c r="K266" s="677">
        <v>1</v>
      </c>
      <c r="L266" s="664">
        <v>1</v>
      </c>
      <c r="M266" s="665">
        <v>95.76</v>
      </c>
    </row>
    <row r="267" spans="1:13" ht="14.4" customHeight="1" x14ac:dyDescent="0.3">
      <c r="A267" s="660" t="s">
        <v>614</v>
      </c>
      <c r="B267" s="661" t="s">
        <v>3803</v>
      </c>
      <c r="C267" s="661" t="s">
        <v>2683</v>
      </c>
      <c r="D267" s="661" t="s">
        <v>3804</v>
      </c>
      <c r="E267" s="661" t="s">
        <v>1089</v>
      </c>
      <c r="F267" s="664"/>
      <c r="G267" s="664"/>
      <c r="H267" s="677">
        <v>0</v>
      </c>
      <c r="I267" s="664">
        <v>1</v>
      </c>
      <c r="J267" s="664">
        <v>18.93</v>
      </c>
      <c r="K267" s="677">
        <v>1</v>
      </c>
      <c r="L267" s="664">
        <v>1</v>
      </c>
      <c r="M267" s="665">
        <v>18.93</v>
      </c>
    </row>
    <row r="268" spans="1:13" ht="14.4" customHeight="1" x14ac:dyDescent="0.3">
      <c r="A268" s="660" t="s">
        <v>614</v>
      </c>
      <c r="B268" s="661" t="s">
        <v>3694</v>
      </c>
      <c r="C268" s="661" t="s">
        <v>1523</v>
      </c>
      <c r="D268" s="661" t="s">
        <v>1524</v>
      </c>
      <c r="E268" s="661" t="s">
        <v>1525</v>
      </c>
      <c r="F268" s="664"/>
      <c r="G268" s="664"/>
      <c r="H268" s="677">
        <v>0</v>
      </c>
      <c r="I268" s="664">
        <v>1</v>
      </c>
      <c r="J268" s="664">
        <v>8.1700592004676142</v>
      </c>
      <c r="K268" s="677">
        <v>1</v>
      </c>
      <c r="L268" s="664">
        <v>1</v>
      </c>
      <c r="M268" s="665">
        <v>8.1700592004676142</v>
      </c>
    </row>
    <row r="269" spans="1:13" ht="14.4" customHeight="1" x14ac:dyDescent="0.3">
      <c r="A269" s="660" t="s">
        <v>614</v>
      </c>
      <c r="B269" s="661" t="s">
        <v>3694</v>
      </c>
      <c r="C269" s="661" t="s">
        <v>1526</v>
      </c>
      <c r="D269" s="661" t="s">
        <v>1527</v>
      </c>
      <c r="E269" s="661" t="s">
        <v>1528</v>
      </c>
      <c r="F269" s="664"/>
      <c r="G269" s="664"/>
      <c r="H269" s="677">
        <v>0</v>
      </c>
      <c r="I269" s="664">
        <v>2</v>
      </c>
      <c r="J269" s="664">
        <v>36.990000000000009</v>
      </c>
      <c r="K269" s="677">
        <v>1</v>
      </c>
      <c r="L269" s="664">
        <v>2</v>
      </c>
      <c r="M269" s="665">
        <v>36.990000000000009</v>
      </c>
    </row>
    <row r="270" spans="1:13" ht="14.4" customHeight="1" x14ac:dyDescent="0.3">
      <c r="A270" s="660" t="s">
        <v>614</v>
      </c>
      <c r="B270" s="661" t="s">
        <v>3694</v>
      </c>
      <c r="C270" s="661" t="s">
        <v>1611</v>
      </c>
      <c r="D270" s="661" t="s">
        <v>3696</v>
      </c>
      <c r="E270" s="661" t="s">
        <v>1058</v>
      </c>
      <c r="F270" s="664"/>
      <c r="G270" s="664"/>
      <c r="H270" s="677">
        <v>0</v>
      </c>
      <c r="I270" s="664">
        <v>2</v>
      </c>
      <c r="J270" s="664">
        <v>101.16983074038346</v>
      </c>
      <c r="K270" s="677">
        <v>1</v>
      </c>
      <c r="L270" s="664">
        <v>2</v>
      </c>
      <c r="M270" s="665">
        <v>101.16983074038346</v>
      </c>
    </row>
    <row r="271" spans="1:13" ht="14.4" customHeight="1" x14ac:dyDescent="0.3">
      <c r="A271" s="660" t="s">
        <v>614</v>
      </c>
      <c r="B271" s="661" t="s">
        <v>3698</v>
      </c>
      <c r="C271" s="661" t="s">
        <v>1646</v>
      </c>
      <c r="D271" s="661" t="s">
        <v>1647</v>
      </c>
      <c r="E271" s="661" t="s">
        <v>1648</v>
      </c>
      <c r="F271" s="664"/>
      <c r="G271" s="664"/>
      <c r="H271" s="677">
        <v>0</v>
      </c>
      <c r="I271" s="664">
        <v>3</v>
      </c>
      <c r="J271" s="664">
        <v>188.95007181317391</v>
      </c>
      <c r="K271" s="677">
        <v>1</v>
      </c>
      <c r="L271" s="664">
        <v>3</v>
      </c>
      <c r="M271" s="665">
        <v>188.95007181317391</v>
      </c>
    </row>
    <row r="272" spans="1:13" ht="14.4" customHeight="1" x14ac:dyDescent="0.3">
      <c r="A272" s="660" t="s">
        <v>614</v>
      </c>
      <c r="B272" s="661" t="s">
        <v>3698</v>
      </c>
      <c r="C272" s="661" t="s">
        <v>3198</v>
      </c>
      <c r="D272" s="661" t="s">
        <v>1647</v>
      </c>
      <c r="E272" s="661" t="s">
        <v>3848</v>
      </c>
      <c r="F272" s="664"/>
      <c r="G272" s="664"/>
      <c r="H272" s="677">
        <v>0</v>
      </c>
      <c r="I272" s="664">
        <v>1</v>
      </c>
      <c r="J272" s="664">
        <v>129.51978107366531</v>
      </c>
      <c r="K272" s="677">
        <v>1</v>
      </c>
      <c r="L272" s="664">
        <v>1</v>
      </c>
      <c r="M272" s="665">
        <v>129.51978107366531</v>
      </c>
    </row>
    <row r="273" spans="1:13" ht="14.4" customHeight="1" x14ac:dyDescent="0.3">
      <c r="A273" s="660" t="s">
        <v>614</v>
      </c>
      <c r="B273" s="661" t="s">
        <v>3699</v>
      </c>
      <c r="C273" s="661" t="s">
        <v>1673</v>
      </c>
      <c r="D273" s="661" t="s">
        <v>1674</v>
      </c>
      <c r="E273" s="661" t="s">
        <v>1675</v>
      </c>
      <c r="F273" s="664"/>
      <c r="G273" s="664"/>
      <c r="H273" s="677">
        <v>0</v>
      </c>
      <c r="I273" s="664">
        <v>2</v>
      </c>
      <c r="J273" s="664">
        <v>215.65999999999997</v>
      </c>
      <c r="K273" s="677">
        <v>1</v>
      </c>
      <c r="L273" s="664">
        <v>2</v>
      </c>
      <c r="M273" s="665">
        <v>215.65999999999997</v>
      </c>
    </row>
    <row r="274" spans="1:13" ht="14.4" customHeight="1" x14ac:dyDescent="0.3">
      <c r="A274" s="660" t="s">
        <v>614</v>
      </c>
      <c r="B274" s="661" t="s">
        <v>3701</v>
      </c>
      <c r="C274" s="661" t="s">
        <v>3196</v>
      </c>
      <c r="D274" s="661" t="s">
        <v>1658</v>
      </c>
      <c r="E274" s="661" t="s">
        <v>1310</v>
      </c>
      <c r="F274" s="664"/>
      <c r="G274" s="664"/>
      <c r="H274" s="677">
        <v>0</v>
      </c>
      <c r="I274" s="664">
        <v>1</v>
      </c>
      <c r="J274" s="664">
        <v>193.54999999999993</v>
      </c>
      <c r="K274" s="677">
        <v>1</v>
      </c>
      <c r="L274" s="664">
        <v>1</v>
      </c>
      <c r="M274" s="665">
        <v>193.54999999999993</v>
      </c>
    </row>
    <row r="275" spans="1:13" ht="14.4" customHeight="1" x14ac:dyDescent="0.3">
      <c r="A275" s="660" t="s">
        <v>614</v>
      </c>
      <c r="B275" s="661" t="s">
        <v>3702</v>
      </c>
      <c r="C275" s="661" t="s">
        <v>2652</v>
      </c>
      <c r="D275" s="661" t="s">
        <v>2701</v>
      </c>
      <c r="E275" s="661" t="s">
        <v>1689</v>
      </c>
      <c r="F275" s="664"/>
      <c r="G275" s="664"/>
      <c r="H275" s="677">
        <v>0</v>
      </c>
      <c r="I275" s="664">
        <v>1</v>
      </c>
      <c r="J275" s="664">
        <v>48.960000000000022</v>
      </c>
      <c r="K275" s="677">
        <v>1</v>
      </c>
      <c r="L275" s="664">
        <v>1</v>
      </c>
      <c r="M275" s="665">
        <v>48.960000000000022</v>
      </c>
    </row>
    <row r="276" spans="1:13" ht="14.4" customHeight="1" x14ac:dyDescent="0.3">
      <c r="A276" s="660" t="s">
        <v>614</v>
      </c>
      <c r="B276" s="661" t="s">
        <v>3702</v>
      </c>
      <c r="C276" s="661" t="s">
        <v>1635</v>
      </c>
      <c r="D276" s="661" t="s">
        <v>3160</v>
      </c>
      <c r="E276" s="661" t="s">
        <v>1017</v>
      </c>
      <c r="F276" s="664"/>
      <c r="G276" s="664"/>
      <c r="H276" s="677">
        <v>0</v>
      </c>
      <c r="I276" s="664">
        <v>2</v>
      </c>
      <c r="J276" s="664">
        <v>196.14009062505377</v>
      </c>
      <c r="K276" s="677">
        <v>1</v>
      </c>
      <c r="L276" s="664">
        <v>2</v>
      </c>
      <c r="M276" s="665">
        <v>196.14009062505377</v>
      </c>
    </row>
    <row r="277" spans="1:13" ht="14.4" customHeight="1" x14ac:dyDescent="0.3">
      <c r="A277" s="660" t="s">
        <v>614</v>
      </c>
      <c r="B277" s="661" t="s">
        <v>3702</v>
      </c>
      <c r="C277" s="661" t="s">
        <v>3159</v>
      </c>
      <c r="D277" s="661" t="s">
        <v>3160</v>
      </c>
      <c r="E277" s="661" t="s">
        <v>1310</v>
      </c>
      <c r="F277" s="664"/>
      <c r="G277" s="664"/>
      <c r="H277" s="677">
        <v>0</v>
      </c>
      <c r="I277" s="664">
        <v>1</v>
      </c>
      <c r="J277" s="664">
        <v>330.8</v>
      </c>
      <c r="K277" s="677">
        <v>1</v>
      </c>
      <c r="L277" s="664">
        <v>1</v>
      </c>
      <c r="M277" s="665">
        <v>330.8</v>
      </c>
    </row>
    <row r="278" spans="1:13" ht="14.4" customHeight="1" x14ac:dyDescent="0.3">
      <c r="A278" s="660" t="s">
        <v>614</v>
      </c>
      <c r="B278" s="661" t="s">
        <v>3704</v>
      </c>
      <c r="C278" s="661" t="s">
        <v>2661</v>
      </c>
      <c r="D278" s="661" t="s">
        <v>2662</v>
      </c>
      <c r="E278" s="661" t="s">
        <v>1017</v>
      </c>
      <c r="F278" s="664"/>
      <c r="G278" s="664"/>
      <c r="H278" s="677">
        <v>0</v>
      </c>
      <c r="I278" s="664">
        <v>1</v>
      </c>
      <c r="J278" s="664">
        <v>151.34</v>
      </c>
      <c r="K278" s="677">
        <v>1</v>
      </c>
      <c r="L278" s="664">
        <v>1</v>
      </c>
      <c r="M278" s="665">
        <v>151.34</v>
      </c>
    </row>
    <row r="279" spans="1:13" ht="14.4" customHeight="1" x14ac:dyDescent="0.3">
      <c r="A279" s="660" t="s">
        <v>614</v>
      </c>
      <c r="B279" s="661" t="s">
        <v>3704</v>
      </c>
      <c r="C279" s="661" t="s">
        <v>1697</v>
      </c>
      <c r="D279" s="661" t="s">
        <v>1698</v>
      </c>
      <c r="E279" s="661" t="s">
        <v>1699</v>
      </c>
      <c r="F279" s="664"/>
      <c r="G279" s="664"/>
      <c r="H279" s="677">
        <v>0</v>
      </c>
      <c r="I279" s="664">
        <v>2</v>
      </c>
      <c r="J279" s="664">
        <v>472.0200000000001</v>
      </c>
      <c r="K279" s="677">
        <v>1</v>
      </c>
      <c r="L279" s="664">
        <v>2</v>
      </c>
      <c r="M279" s="665">
        <v>472.0200000000001</v>
      </c>
    </row>
    <row r="280" spans="1:13" ht="14.4" customHeight="1" x14ac:dyDescent="0.3">
      <c r="A280" s="660" t="s">
        <v>614</v>
      </c>
      <c r="B280" s="661" t="s">
        <v>3849</v>
      </c>
      <c r="C280" s="661" t="s">
        <v>3151</v>
      </c>
      <c r="D280" s="661" t="s">
        <v>3152</v>
      </c>
      <c r="E280" s="661" t="s">
        <v>3850</v>
      </c>
      <c r="F280" s="664"/>
      <c r="G280" s="664"/>
      <c r="H280" s="677">
        <v>0</v>
      </c>
      <c r="I280" s="664">
        <v>1</v>
      </c>
      <c r="J280" s="664">
        <v>175.19000000000003</v>
      </c>
      <c r="K280" s="677">
        <v>1</v>
      </c>
      <c r="L280" s="664">
        <v>1</v>
      </c>
      <c r="M280" s="665">
        <v>175.19000000000003</v>
      </c>
    </row>
    <row r="281" spans="1:13" ht="14.4" customHeight="1" x14ac:dyDescent="0.3">
      <c r="A281" s="660" t="s">
        <v>614</v>
      </c>
      <c r="B281" s="661" t="s">
        <v>3849</v>
      </c>
      <c r="C281" s="661" t="s">
        <v>3155</v>
      </c>
      <c r="D281" s="661" t="s">
        <v>3193</v>
      </c>
      <c r="E281" s="661" t="s">
        <v>3851</v>
      </c>
      <c r="F281" s="664"/>
      <c r="G281" s="664"/>
      <c r="H281" s="677">
        <v>0</v>
      </c>
      <c r="I281" s="664">
        <v>2</v>
      </c>
      <c r="J281" s="664">
        <v>361.36</v>
      </c>
      <c r="K281" s="677">
        <v>1</v>
      </c>
      <c r="L281" s="664">
        <v>2</v>
      </c>
      <c r="M281" s="665">
        <v>361.36</v>
      </c>
    </row>
    <row r="282" spans="1:13" ht="14.4" customHeight="1" x14ac:dyDescent="0.3">
      <c r="A282" s="660" t="s">
        <v>614</v>
      </c>
      <c r="B282" s="661" t="s">
        <v>3849</v>
      </c>
      <c r="C282" s="661" t="s">
        <v>3192</v>
      </c>
      <c r="D282" s="661" t="s">
        <v>3193</v>
      </c>
      <c r="E282" s="661" t="s">
        <v>3852</v>
      </c>
      <c r="F282" s="664"/>
      <c r="G282" s="664"/>
      <c r="H282" s="677">
        <v>0</v>
      </c>
      <c r="I282" s="664">
        <v>1</v>
      </c>
      <c r="J282" s="664">
        <v>412.05</v>
      </c>
      <c r="K282" s="677">
        <v>1</v>
      </c>
      <c r="L282" s="664">
        <v>1</v>
      </c>
      <c r="M282" s="665">
        <v>412.05</v>
      </c>
    </row>
    <row r="283" spans="1:13" ht="14.4" customHeight="1" x14ac:dyDescent="0.3">
      <c r="A283" s="660" t="s">
        <v>614</v>
      </c>
      <c r="B283" s="661" t="s">
        <v>3853</v>
      </c>
      <c r="C283" s="661" t="s">
        <v>3137</v>
      </c>
      <c r="D283" s="661" t="s">
        <v>3138</v>
      </c>
      <c r="E283" s="661" t="s">
        <v>3854</v>
      </c>
      <c r="F283" s="664"/>
      <c r="G283" s="664"/>
      <c r="H283" s="677">
        <v>0</v>
      </c>
      <c r="I283" s="664">
        <v>2</v>
      </c>
      <c r="J283" s="664">
        <v>246.58078452608368</v>
      </c>
      <c r="K283" s="677">
        <v>1</v>
      </c>
      <c r="L283" s="664">
        <v>2</v>
      </c>
      <c r="M283" s="665">
        <v>246.58078452608368</v>
      </c>
    </row>
    <row r="284" spans="1:13" ht="14.4" customHeight="1" x14ac:dyDescent="0.3">
      <c r="A284" s="660" t="s">
        <v>614</v>
      </c>
      <c r="B284" s="661" t="s">
        <v>3707</v>
      </c>
      <c r="C284" s="661" t="s">
        <v>1728</v>
      </c>
      <c r="D284" s="661" t="s">
        <v>1729</v>
      </c>
      <c r="E284" s="661" t="s">
        <v>1730</v>
      </c>
      <c r="F284" s="664"/>
      <c r="G284" s="664"/>
      <c r="H284" s="677">
        <v>0</v>
      </c>
      <c r="I284" s="664">
        <v>1</v>
      </c>
      <c r="J284" s="664">
        <v>550.61</v>
      </c>
      <c r="K284" s="677">
        <v>1</v>
      </c>
      <c r="L284" s="664">
        <v>1</v>
      </c>
      <c r="M284" s="665">
        <v>550.61</v>
      </c>
    </row>
    <row r="285" spans="1:13" ht="14.4" customHeight="1" x14ac:dyDescent="0.3">
      <c r="A285" s="660" t="s">
        <v>614</v>
      </c>
      <c r="B285" s="661" t="s">
        <v>3708</v>
      </c>
      <c r="C285" s="661" t="s">
        <v>1732</v>
      </c>
      <c r="D285" s="661" t="s">
        <v>3709</v>
      </c>
      <c r="E285" s="661" t="s">
        <v>3710</v>
      </c>
      <c r="F285" s="664"/>
      <c r="G285" s="664"/>
      <c r="H285" s="677">
        <v>0</v>
      </c>
      <c r="I285" s="664">
        <v>14</v>
      </c>
      <c r="J285" s="664">
        <v>20366.519999999997</v>
      </c>
      <c r="K285" s="677">
        <v>1</v>
      </c>
      <c r="L285" s="664">
        <v>14</v>
      </c>
      <c r="M285" s="665">
        <v>20366.519999999997</v>
      </c>
    </row>
    <row r="286" spans="1:13" ht="14.4" customHeight="1" x14ac:dyDescent="0.3">
      <c r="A286" s="660" t="s">
        <v>614</v>
      </c>
      <c r="B286" s="661" t="s">
        <v>3711</v>
      </c>
      <c r="C286" s="661" t="s">
        <v>1584</v>
      </c>
      <c r="D286" s="661" t="s">
        <v>1585</v>
      </c>
      <c r="E286" s="661" t="s">
        <v>2674</v>
      </c>
      <c r="F286" s="664"/>
      <c r="G286" s="664"/>
      <c r="H286" s="677">
        <v>0</v>
      </c>
      <c r="I286" s="664">
        <v>1</v>
      </c>
      <c r="J286" s="664">
        <v>49.040392018189003</v>
      </c>
      <c r="K286" s="677">
        <v>1</v>
      </c>
      <c r="L286" s="664">
        <v>1</v>
      </c>
      <c r="M286" s="665">
        <v>49.040392018189003</v>
      </c>
    </row>
    <row r="287" spans="1:13" ht="14.4" customHeight="1" x14ac:dyDescent="0.3">
      <c r="A287" s="660" t="s">
        <v>614</v>
      </c>
      <c r="B287" s="661" t="s">
        <v>3711</v>
      </c>
      <c r="C287" s="661" t="s">
        <v>3144</v>
      </c>
      <c r="D287" s="661" t="s">
        <v>3145</v>
      </c>
      <c r="E287" s="661" t="s">
        <v>3855</v>
      </c>
      <c r="F287" s="664"/>
      <c r="G287" s="664"/>
      <c r="H287" s="677">
        <v>0</v>
      </c>
      <c r="I287" s="664">
        <v>1</v>
      </c>
      <c r="J287" s="664">
        <v>218.09974515609628</v>
      </c>
      <c r="K287" s="677">
        <v>1</v>
      </c>
      <c r="L287" s="664">
        <v>1</v>
      </c>
      <c r="M287" s="665">
        <v>218.09974515609628</v>
      </c>
    </row>
    <row r="288" spans="1:13" ht="14.4" customHeight="1" x14ac:dyDescent="0.3">
      <c r="A288" s="660" t="s">
        <v>614</v>
      </c>
      <c r="B288" s="661" t="s">
        <v>3711</v>
      </c>
      <c r="C288" s="661" t="s">
        <v>1530</v>
      </c>
      <c r="D288" s="661" t="s">
        <v>3712</v>
      </c>
      <c r="E288" s="661" t="s">
        <v>3713</v>
      </c>
      <c r="F288" s="664"/>
      <c r="G288" s="664"/>
      <c r="H288" s="677">
        <v>0</v>
      </c>
      <c r="I288" s="664">
        <v>20</v>
      </c>
      <c r="J288" s="664">
        <v>726.6002020720266</v>
      </c>
      <c r="K288" s="677">
        <v>1</v>
      </c>
      <c r="L288" s="664">
        <v>20</v>
      </c>
      <c r="M288" s="665">
        <v>726.6002020720266</v>
      </c>
    </row>
    <row r="289" spans="1:13" ht="14.4" customHeight="1" x14ac:dyDescent="0.3">
      <c r="A289" s="660" t="s">
        <v>614</v>
      </c>
      <c r="B289" s="661" t="s">
        <v>3812</v>
      </c>
      <c r="C289" s="661" t="s">
        <v>2607</v>
      </c>
      <c r="D289" s="661" t="s">
        <v>2608</v>
      </c>
      <c r="E289" s="661" t="s">
        <v>3814</v>
      </c>
      <c r="F289" s="664"/>
      <c r="G289" s="664"/>
      <c r="H289" s="677">
        <v>0</v>
      </c>
      <c r="I289" s="664">
        <v>1</v>
      </c>
      <c r="J289" s="664">
        <v>62.049999999999969</v>
      </c>
      <c r="K289" s="677">
        <v>1</v>
      </c>
      <c r="L289" s="664">
        <v>1</v>
      </c>
      <c r="M289" s="665">
        <v>62.049999999999969</v>
      </c>
    </row>
    <row r="290" spans="1:13" ht="14.4" customHeight="1" x14ac:dyDescent="0.3">
      <c r="A290" s="660" t="s">
        <v>614</v>
      </c>
      <c r="B290" s="661" t="s">
        <v>3716</v>
      </c>
      <c r="C290" s="661" t="s">
        <v>1981</v>
      </c>
      <c r="D290" s="661" t="s">
        <v>1982</v>
      </c>
      <c r="E290" s="661" t="s">
        <v>1983</v>
      </c>
      <c r="F290" s="664"/>
      <c r="G290" s="664"/>
      <c r="H290" s="677">
        <v>0</v>
      </c>
      <c r="I290" s="664">
        <v>12</v>
      </c>
      <c r="J290" s="664">
        <v>151109.81351047067</v>
      </c>
      <c r="K290" s="677">
        <v>1</v>
      </c>
      <c r="L290" s="664">
        <v>12</v>
      </c>
      <c r="M290" s="665">
        <v>151109.81351047067</v>
      </c>
    </row>
    <row r="291" spans="1:13" ht="14.4" customHeight="1" x14ac:dyDescent="0.3">
      <c r="A291" s="660" t="s">
        <v>614</v>
      </c>
      <c r="B291" s="661" t="s">
        <v>3717</v>
      </c>
      <c r="C291" s="661" t="s">
        <v>1943</v>
      </c>
      <c r="D291" s="661" t="s">
        <v>1944</v>
      </c>
      <c r="E291" s="661" t="s">
        <v>1945</v>
      </c>
      <c r="F291" s="664"/>
      <c r="G291" s="664"/>
      <c r="H291" s="677">
        <v>0</v>
      </c>
      <c r="I291" s="664">
        <v>1292</v>
      </c>
      <c r="J291" s="664">
        <v>59196.713242793747</v>
      </c>
      <c r="K291" s="677">
        <v>1</v>
      </c>
      <c r="L291" s="664">
        <v>1292</v>
      </c>
      <c r="M291" s="665">
        <v>59196.713242793747</v>
      </c>
    </row>
    <row r="292" spans="1:13" ht="14.4" customHeight="1" x14ac:dyDescent="0.3">
      <c r="A292" s="660" t="s">
        <v>614</v>
      </c>
      <c r="B292" s="661" t="s">
        <v>3718</v>
      </c>
      <c r="C292" s="661" t="s">
        <v>1839</v>
      </c>
      <c r="D292" s="661" t="s">
        <v>3719</v>
      </c>
      <c r="E292" s="661" t="s">
        <v>3720</v>
      </c>
      <c r="F292" s="664"/>
      <c r="G292" s="664"/>
      <c r="H292" s="677">
        <v>0</v>
      </c>
      <c r="I292" s="664">
        <v>9</v>
      </c>
      <c r="J292" s="664">
        <v>1522.0079658988577</v>
      </c>
      <c r="K292" s="677">
        <v>1</v>
      </c>
      <c r="L292" s="664">
        <v>9</v>
      </c>
      <c r="M292" s="665">
        <v>1522.0079658988577</v>
      </c>
    </row>
    <row r="293" spans="1:13" ht="14.4" customHeight="1" x14ac:dyDescent="0.3">
      <c r="A293" s="660" t="s">
        <v>614</v>
      </c>
      <c r="B293" s="661" t="s">
        <v>3718</v>
      </c>
      <c r="C293" s="661" t="s">
        <v>1862</v>
      </c>
      <c r="D293" s="661" t="s">
        <v>3721</v>
      </c>
      <c r="E293" s="661" t="s">
        <v>3722</v>
      </c>
      <c r="F293" s="664"/>
      <c r="G293" s="664"/>
      <c r="H293" s="677">
        <v>0</v>
      </c>
      <c r="I293" s="664">
        <v>214.60000000000002</v>
      </c>
      <c r="J293" s="664">
        <v>22183.824970122845</v>
      </c>
      <c r="K293" s="677">
        <v>1</v>
      </c>
      <c r="L293" s="664">
        <v>214.60000000000002</v>
      </c>
      <c r="M293" s="665">
        <v>22183.824970122845</v>
      </c>
    </row>
    <row r="294" spans="1:13" ht="14.4" customHeight="1" x14ac:dyDescent="0.3">
      <c r="A294" s="660" t="s">
        <v>614</v>
      </c>
      <c r="B294" s="661" t="s">
        <v>3718</v>
      </c>
      <c r="C294" s="661" t="s">
        <v>2779</v>
      </c>
      <c r="D294" s="661" t="s">
        <v>3815</v>
      </c>
      <c r="E294" s="661" t="s">
        <v>3816</v>
      </c>
      <c r="F294" s="664"/>
      <c r="G294" s="664"/>
      <c r="H294" s="677">
        <v>0</v>
      </c>
      <c r="I294" s="664">
        <v>5</v>
      </c>
      <c r="J294" s="664">
        <v>601.00020540618561</v>
      </c>
      <c r="K294" s="677">
        <v>1</v>
      </c>
      <c r="L294" s="664">
        <v>5</v>
      </c>
      <c r="M294" s="665">
        <v>601.00020540618561</v>
      </c>
    </row>
    <row r="295" spans="1:13" ht="14.4" customHeight="1" x14ac:dyDescent="0.3">
      <c r="A295" s="660" t="s">
        <v>614</v>
      </c>
      <c r="B295" s="661" t="s">
        <v>3723</v>
      </c>
      <c r="C295" s="661" t="s">
        <v>1831</v>
      </c>
      <c r="D295" s="661" t="s">
        <v>1832</v>
      </c>
      <c r="E295" s="661" t="s">
        <v>1833</v>
      </c>
      <c r="F295" s="664">
        <v>0.2</v>
      </c>
      <c r="G295" s="664">
        <v>40.707999999999998</v>
      </c>
      <c r="H295" s="677">
        <v>1</v>
      </c>
      <c r="I295" s="664"/>
      <c r="J295" s="664"/>
      <c r="K295" s="677">
        <v>0</v>
      </c>
      <c r="L295" s="664">
        <v>0.2</v>
      </c>
      <c r="M295" s="665">
        <v>40.707999999999998</v>
      </c>
    </row>
    <row r="296" spans="1:13" ht="14.4" customHeight="1" x14ac:dyDescent="0.3">
      <c r="A296" s="660" t="s">
        <v>614</v>
      </c>
      <c r="B296" s="661" t="s">
        <v>3723</v>
      </c>
      <c r="C296" s="661" t="s">
        <v>1963</v>
      </c>
      <c r="D296" s="661" t="s">
        <v>1964</v>
      </c>
      <c r="E296" s="661" t="s">
        <v>1860</v>
      </c>
      <c r="F296" s="664"/>
      <c r="G296" s="664"/>
      <c r="H296" s="677">
        <v>0</v>
      </c>
      <c r="I296" s="664">
        <v>8.2999999999999989</v>
      </c>
      <c r="J296" s="664">
        <v>1898.8169216748058</v>
      </c>
      <c r="K296" s="677">
        <v>1</v>
      </c>
      <c r="L296" s="664">
        <v>8.2999999999999989</v>
      </c>
      <c r="M296" s="665">
        <v>1898.8169216748058</v>
      </c>
    </row>
    <row r="297" spans="1:13" ht="14.4" customHeight="1" x14ac:dyDescent="0.3">
      <c r="A297" s="660" t="s">
        <v>614</v>
      </c>
      <c r="B297" s="661" t="s">
        <v>3723</v>
      </c>
      <c r="C297" s="661" t="s">
        <v>1825</v>
      </c>
      <c r="D297" s="661" t="s">
        <v>3725</v>
      </c>
      <c r="E297" s="661" t="s">
        <v>1860</v>
      </c>
      <c r="F297" s="664">
        <v>0.6</v>
      </c>
      <c r="G297" s="664">
        <v>165.6</v>
      </c>
      <c r="H297" s="677">
        <v>1</v>
      </c>
      <c r="I297" s="664"/>
      <c r="J297" s="664"/>
      <c r="K297" s="677">
        <v>0</v>
      </c>
      <c r="L297" s="664">
        <v>0.6</v>
      </c>
      <c r="M297" s="665">
        <v>165.6</v>
      </c>
    </row>
    <row r="298" spans="1:13" ht="14.4" customHeight="1" x14ac:dyDescent="0.3">
      <c r="A298" s="660" t="s">
        <v>614</v>
      </c>
      <c r="B298" s="661" t="s">
        <v>3726</v>
      </c>
      <c r="C298" s="661" t="s">
        <v>1947</v>
      </c>
      <c r="D298" s="661" t="s">
        <v>1948</v>
      </c>
      <c r="E298" s="661" t="s">
        <v>3727</v>
      </c>
      <c r="F298" s="664"/>
      <c r="G298" s="664"/>
      <c r="H298" s="677">
        <v>0</v>
      </c>
      <c r="I298" s="664">
        <v>5</v>
      </c>
      <c r="J298" s="664">
        <v>691.79999999999973</v>
      </c>
      <c r="K298" s="677">
        <v>1</v>
      </c>
      <c r="L298" s="664">
        <v>5</v>
      </c>
      <c r="M298" s="665">
        <v>691.79999999999973</v>
      </c>
    </row>
    <row r="299" spans="1:13" ht="14.4" customHeight="1" x14ac:dyDescent="0.3">
      <c r="A299" s="660" t="s">
        <v>614</v>
      </c>
      <c r="B299" s="661" t="s">
        <v>3726</v>
      </c>
      <c r="C299" s="661" t="s">
        <v>1966</v>
      </c>
      <c r="D299" s="661" t="s">
        <v>3728</v>
      </c>
      <c r="E299" s="661" t="s">
        <v>1945</v>
      </c>
      <c r="F299" s="664"/>
      <c r="G299" s="664"/>
      <c r="H299" s="677">
        <v>0</v>
      </c>
      <c r="I299" s="664">
        <v>103</v>
      </c>
      <c r="J299" s="664">
        <v>7747.6640153719018</v>
      </c>
      <c r="K299" s="677">
        <v>1</v>
      </c>
      <c r="L299" s="664">
        <v>103</v>
      </c>
      <c r="M299" s="665">
        <v>7747.6640153719018</v>
      </c>
    </row>
    <row r="300" spans="1:13" ht="14.4" customHeight="1" x14ac:dyDescent="0.3">
      <c r="A300" s="660" t="s">
        <v>614</v>
      </c>
      <c r="B300" s="661" t="s">
        <v>3820</v>
      </c>
      <c r="C300" s="661" t="s">
        <v>2801</v>
      </c>
      <c r="D300" s="661" t="s">
        <v>2802</v>
      </c>
      <c r="E300" s="661" t="s">
        <v>1937</v>
      </c>
      <c r="F300" s="664"/>
      <c r="G300" s="664"/>
      <c r="H300" s="677">
        <v>0</v>
      </c>
      <c r="I300" s="664">
        <v>30</v>
      </c>
      <c r="J300" s="664">
        <v>4621.4916526139423</v>
      </c>
      <c r="K300" s="677">
        <v>1</v>
      </c>
      <c r="L300" s="664">
        <v>30</v>
      </c>
      <c r="M300" s="665">
        <v>4621.4916526139423</v>
      </c>
    </row>
    <row r="301" spans="1:13" ht="14.4" customHeight="1" x14ac:dyDescent="0.3">
      <c r="A301" s="660" t="s">
        <v>614</v>
      </c>
      <c r="B301" s="661" t="s">
        <v>3729</v>
      </c>
      <c r="C301" s="661" t="s">
        <v>1895</v>
      </c>
      <c r="D301" s="661" t="s">
        <v>1896</v>
      </c>
      <c r="E301" s="661" t="s">
        <v>1897</v>
      </c>
      <c r="F301" s="664"/>
      <c r="G301" s="664"/>
      <c r="H301" s="677">
        <v>0</v>
      </c>
      <c r="I301" s="664">
        <v>9</v>
      </c>
      <c r="J301" s="664">
        <v>13455</v>
      </c>
      <c r="K301" s="677">
        <v>1</v>
      </c>
      <c r="L301" s="664">
        <v>9</v>
      </c>
      <c r="M301" s="665">
        <v>13455</v>
      </c>
    </row>
    <row r="302" spans="1:13" ht="14.4" customHeight="1" x14ac:dyDescent="0.3">
      <c r="A302" s="660" t="s">
        <v>614</v>
      </c>
      <c r="B302" s="661" t="s">
        <v>3730</v>
      </c>
      <c r="C302" s="661" t="s">
        <v>1951</v>
      </c>
      <c r="D302" s="661" t="s">
        <v>1952</v>
      </c>
      <c r="E302" s="661" t="s">
        <v>3731</v>
      </c>
      <c r="F302" s="664"/>
      <c r="G302" s="664"/>
      <c r="H302" s="677">
        <v>0</v>
      </c>
      <c r="I302" s="664">
        <v>2</v>
      </c>
      <c r="J302" s="664">
        <v>307.18425416537065</v>
      </c>
      <c r="K302" s="677">
        <v>1</v>
      </c>
      <c r="L302" s="664">
        <v>2</v>
      </c>
      <c r="M302" s="665">
        <v>307.18425416537065</v>
      </c>
    </row>
    <row r="303" spans="1:13" ht="14.4" customHeight="1" x14ac:dyDescent="0.3">
      <c r="A303" s="660" t="s">
        <v>614</v>
      </c>
      <c r="B303" s="661" t="s">
        <v>3730</v>
      </c>
      <c r="C303" s="661" t="s">
        <v>1959</v>
      </c>
      <c r="D303" s="661" t="s">
        <v>1960</v>
      </c>
      <c r="E303" s="661" t="s">
        <v>3732</v>
      </c>
      <c r="F303" s="664"/>
      <c r="G303" s="664"/>
      <c r="H303" s="677">
        <v>0</v>
      </c>
      <c r="I303" s="664">
        <v>6</v>
      </c>
      <c r="J303" s="664">
        <v>1566.3000000000002</v>
      </c>
      <c r="K303" s="677">
        <v>1</v>
      </c>
      <c r="L303" s="664">
        <v>6</v>
      </c>
      <c r="M303" s="665">
        <v>1566.3000000000002</v>
      </c>
    </row>
    <row r="304" spans="1:13" ht="14.4" customHeight="1" x14ac:dyDescent="0.3">
      <c r="A304" s="660" t="s">
        <v>614</v>
      </c>
      <c r="B304" s="661" t="s">
        <v>3734</v>
      </c>
      <c r="C304" s="661" t="s">
        <v>1978</v>
      </c>
      <c r="D304" s="661" t="s">
        <v>3232</v>
      </c>
      <c r="E304" s="661" t="s">
        <v>3736</v>
      </c>
      <c r="F304" s="664"/>
      <c r="G304" s="664"/>
      <c r="H304" s="677">
        <v>0</v>
      </c>
      <c r="I304" s="664">
        <v>20</v>
      </c>
      <c r="J304" s="664">
        <v>1480</v>
      </c>
      <c r="K304" s="677">
        <v>1</v>
      </c>
      <c r="L304" s="664">
        <v>20</v>
      </c>
      <c r="M304" s="665">
        <v>1480</v>
      </c>
    </row>
    <row r="305" spans="1:13" ht="14.4" customHeight="1" x14ac:dyDescent="0.3">
      <c r="A305" s="660" t="s">
        <v>614</v>
      </c>
      <c r="B305" s="661" t="s">
        <v>3734</v>
      </c>
      <c r="C305" s="661" t="s">
        <v>1939</v>
      </c>
      <c r="D305" s="661" t="s">
        <v>3232</v>
      </c>
      <c r="E305" s="661" t="s">
        <v>3737</v>
      </c>
      <c r="F305" s="664"/>
      <c r="G305" s="664"/>
      <c r="H305" s="677">
        <v>0</v>
      </c>
      <c r="I305" s="664">
        <v>40</v>
      </c>
      <c r="J305" s="664">
        <v>3544</v>
      </c>
      <c r="K305" s="677">
        <v>1</v>
      </c>
      <c r="L305" s="664">
        <v>40</v>
      </c>
      <c r="M305" s="665">
        <v>3544</v>
      </c>
    </row>
    <row r="306" spans="1:13" ht="14.4" customHeight="1" x14ac:dyDescent="0.3">
      <c r="A306" s="660" t="s">
        <v>614</v>
      </c>
      <c r="B306" s="661" t="s">
        <v>3734</v>
      </c>
      <c r="C306" s="661" t="s">
        <v>3231</v>
      </c>
      <c r="D306" s="661" t="s">
        <v>3232</v>
      </c>
      <c r="E306" s="661" t="s">
        <v>3233</v>
      </c>
      <c r="F306" s="664"/>
      <c r="G306" s="664"/>
      <c r="H306" s="677">
        <v>0</v>
      </c>
      <c r="I306" s="664">
        <v>30</v>
      </c>
      <c r="J306" s="664">
        <v>1793.6999999999998</v>
      </c>
      <c r="K306" s="677">
        <v>1</v>
      </c>
      <c r="L306" s="664">
        <v>30</v>
      </c>
      <c r="M306" s="665">
        <v>1793.6999999999998</v>
      </c>
    </row>
    <row r="307" spans="1:13" ht="14.4" customHeight="1" x14ac:dyDescent="0.3">
      <c r="A307" s="660" t="s">
        <v>614</v>
      </c>
      <c r="B307" s="661" t="s">
        <v>3738</v>
      </c>
      <c r="C307" s="661" t="s">
        <v>1955</v>
      </c>
      <c r="D307" s="661" t="s">
        <v>1956</v>
      </c>
      <c r="E307" s="661" t="s">
        <v>3739</v>
      </c>
      <c r="F307" s="664"/>
      <c r="G307" s="664"/>
      <c r="H307" s="677">
        <v>0</v>
      </c>
      <c r="I307" s="664">
        <v>2</v>
      </c>
      <c r="J307" s="664">
        <v>111.10000000000002</v>
      </c>
      <c r="K307" s="677">
        <v>1</v>
      </c>
      <c r="L307" s="664">
        <v>2</v>
      </c>
      <c r="M307" s="665">
        <v>111.10000000000002</v>
      </c>
    </row>
    <row r="308" spans="1:13" ht="14.4" customHeight="1" x14ac:dyDescent="0.3">
      <c r="A308" s="660" t="s">
        <v>614</v>
      </c>
      <c r="B308" s="661" t="s">
        <v>3738</v>
      </c>
      <c r="C308" s="661" t="s">
        <v>1974</v>
      </c>
      <c r="D308" s="661" t="s">
        <v>1975</v>
      </c>
      <c r="E308" s="661" t="s">
        <v>3740</v>
      </c>
      <c r="F308" s="664"/>
      <c r="G308" s="664"/>
      <c r="H308" s="677">
        <v>0</v>
      </c>
      <c r="I308" s="664">
        <v>31</v>
      </c>
      <c r="J308" s="664">
        <v>1687.3320025691944</v>
      </c>
      <c r="K308" s="677">
        <v>1</v>
      </c>
      <c r="L308" s="664">
        <v>31</v>
      </c>
      <c r="M308" s="665">
        <v>1687.3320025691944</v>
      </c>
    </row>
    <row r="309" spans="1:13" ht="14.4" customHeight="1" x14ac:dyDescent="0.3">
      <c r="A309" s="660" t="s">
        <v>614</v>
      </c>
      <c r="B309" s="661" t="s">
        <v>3821</v>
      </c>
      <c r="C309" s="661" t="s">
        <v>2795</v>
      </c>
      <c r="D309" s="661" t="s">
        <v>2796</v>
      </c>
      <c r="E309" s="661" t="s">
        <v>3727</v>
      </c>
      <c r="F309" s="664"/>
      <c r="G309" s="664"/>
      <c r="H309" s="677">
        <v>0</v>
      </c>
      <c r="I309" s="664">
        <v>3</v>
      </c>
      <c r="J309" s="664">
        <v>172.10999999999996</v>
      </c>
      <c r="K309" s="677">
        <v>1</v>
      </c>
      <c r="L309" s="664">
        <v>3</v>
      </c>
      <c r="M309" s="665">
        <v>172.10999999999996</v>
      </c>
    </row>
    <row r="310" spans="1:13" ht="14.4" customHeight="1" x14ac:dyDescent="0.3">
      <c r="A310" s="660" t="s">
        <v>614</v>
      </c>
      <c r="B310" s="661" t="s">
        <v>3743</v>
      </c>
      <c r="C310" s="661" t="s">
        <v>1998</v>
      </c>
      <c r="D310" s="661" t="s">
        <v>3744</v>
      </c>
      <c r="E310" s="661" t="s">
        <v>3740</v>
      </c>
      <c r="F310" s="664"/>
      <c r="G310" s="664"/>
      <c r="H310" s="677">
        <v>0</v>
      </c>
      <c r="I310" s="664">
        <v>225</v>
      </c>
      <c r="J310" s="664">
        <v>7588.706498345713</v>
      </c>
      <c r="K310" s="677">
        <v>1</v>
      </c>
      <c r="L310" s="664">
        <v>225</v>
      </c>
      <c r="M310" s="665">
        <v>7588.706498345713</v>
      </c>
    </row>
    <row r="311" spans="1:13" ht="14.4" customHeight="1" x14ac:dyDescent="0.3">
      <c r="A311" s="660" t="s">
        <v>614</v>
      </c>
      <c r="B311" s="661" t="s">
        <v>3743</v>
      </c>
      <c r="C311" s="661" t="s">
        <v>2001</v>
      </c>
      <c r="D311" s="661" t="s">
        <v>2002</v>
      </c>
      <c r="E311" s="661" t="s">
        <v>3745</v>
      </c>
      <c r="F311" s="664"/>
      <c r="G311" s="664"/>
      <c r="H311" s="677">
        <v>0</v>
      </c>
      <c r="I311" s="664">
        <v>2</v>
      </c>
      <c r="J311" s="664">
        <v>3669.8106905715249</v>
      </c>
      <c r="K311" s="677">
        <v>1</v>
      </c>
      <c r="L311" s="664">
        <v>2</v>
      </c>
      <c r="M311" s="665">
        <v>3669.8106905715249</v>
      </c>
    </row>
    <row r="312" spans="1:13" ht="14.4" customHeight="1" x14ac:dyDescent="0.3">
      <c r="A312" s="660" t="s">
        <v>614</v>
      </c>
      <c r="B312" s="661" t="s">
        <v>3750</v>
      </c>
      <c r="C312" s="661" t="s">
        <v>3167</v>
      </c>
      <c r="D312" s="661" t="s">
        <v>1535</v>
      </c>
      <c r="E312" s="661" t="s">
        <v>3856</v>
      </c>
      <c r="F312" s="664"/>
      <c r="G312" s="664"/>
      <c r="H312" s="677">
        <v>0</v>
      </c>
      <c r="I312" s="664">
        <v>1</v>
      </c>
      <c r="J312" s="664">
        <v>61.410270982926839</v>
      </c>
      <c r="K312" s="677">
        <v>1</v>
      </c>
      <c r="L312" s="664">
        <v>1</v>
      </c>
      <c r="M312" s="665">
        <v>61.410270982926839</v>
      </c>
    </row>
    <row r="313" spans="1:13" ht="14.4" customHeight="1" x14ac:dyDescent="0.3">
      <c r="A313" s="660" t="s">
        <v>614</v>
      </c>
      <c r="B313" s="661" t="s">
        <v>3753</v>
      </c>
      <c r="C313" s="661" t="s">
        <v>1666</v>
      </c>
      <c r="D313" s="661" t="s">
        <v>1667</v>
      </c>
      <c r="E313" s="661" t="s">
        <v>1668</v>
      </c>
      <c r="F313" s="664"/>
      <c r="G313" s="664"/>
      <c r="H313" s="677">
        <v>0</v>
      </c>
      <c r="I313" s="664">
        <v>1</v>
      </c>
      <c r="J313" s="664">
        <v>714.44214171206079</v>
      </c>
      <c r="K313" s="677">
        <v>1</v>
      </c>
      <c r="L313" s="664">
        <v>1</v>
      </c>
      <c r="M313" s="665">
        <v>714.44214171206079</v>
      </c>
    </row>
    <row r="314" spans="1:13" ht="14.4" customHeight="1" x14ac:dyDescent="0.3">
      <c r="A314" s="660" t="s">
        <v>614</v>
      </c>
      <c r="B314" s="661" t="s">
        <v>3753</v>
      </c>
      <c r="C314" s="661" t="s">
        <v>1739</v>
      </c>
      <c r="D314" s="661" t="s">
        <v>3754</v>
      </c>
      <c r="E314" s="661" t="s">
        <v>1741</v>
      </c>
      <c r="F314" s="664"/>
      <c r="G314" s="664"/>
      <c r="H314" s="677">
        <v>0</v>
      </c>
      <c r="I314" s="664">
        <v>4</v>
      </c>
      <c r="J314" s="664">
        <v>4121.4799999999996</v>
      </c>
      <c r="K314" s="677">
        <v>1</v>
      </c>
      <c r="L314" s="664">
        <v>4</v>
      </c>
      <c r="M314" s="665">
        <v>4121.4799999999996</v>
      </c>
    </row>
    <row r="315" spans="1:13" ht="14.4" customHeight="1" x14ac:dyDescent="0.3">
      <c r="A315" s="660" t="s">
        <v>614</v>
      </c>
      <c r="B315" s="661" t="s">
        <v>3755</v>
      </c>
      <c r="C315" s="661" t="s">
        <v>2714</v>
      </c>
      <c r="D315" s="661" t="s">
        <v>2715</v>
      </c>
      <c r="E315" s="661" t="s">
        <v>3824</v>
      </c>
      <c r="F315" s="664"/>
      <c r="G315" s="664"/>
      <c r="H315" s="677">
        <v>0</v>
      </c>
      <c r="I315" s="664">
        <v>2</v>
      </c>
      <c r="J315" s="664">
        <v>59.18</v>
      </c>
      <c r="K315" s="677">
        <v>1</v>
      </c>
      <c r="L315" s="664">
        <v>2</v>
      </c>
      <c r="M315" s="665">
        <v>59.18</v>
      </c>
    </row>
    <row r="316" spans="1:13" ht="14.4" customHeight="1" x14ac:dyDescent="0.3">
      <c r="A316" s="660" t="s">
        <v>614</v>
      </c>
      <c r="B316" s="661" t="s">
        <v>3755</v>
      </c>
      <c r="C316" s="661" t="s">
        <v>1576</v>
      </c>
      <c r="D316" s="661" t="s">
        <v>1577</v>
      </c>
      <c r="E316" s="661" t="s">
        <v>1578</v>
      </c>
      <c r="F316" s="664"/>
      <c r="G316" s="664"/>
      <c r="H316" s="677">
        <v>0</v>
      </c>
      <c r="I316" s="664">
        <v>2</v>
      </c>
      <c r="J316" s="664">
        <v>122.6794002525571</v>
      </c>
      <c r="K316" s="677">
        <v>1</v>
      </c>
      <c r="L316" s="664">
        <v>2</v>
      </c>
      <c r="M316" s="665">
        <v>122.6794002525571</v>
      </c>
    </row>
    <row r="317" spans="1:13" ht="14.4" customHeight="1" x14ac:dyDescent="0.3">
      <c r="A317" s="660" t="s">
        <v>614</v>
      </c>
      <c r="B317" s="661" t="s">
        <v>3760</v>
      </c>
      <c r="C317" s="661" t="s">
        <v>2718</v>
      </c>
      <c r="D317" s="661" t="s">
        <v>3827</v>
      </c>
      <c r="E317" s="661" t="s">
        <v>3828</v>
      </c>
      <c r="F317" s="664"/>
      <c r="G317" s="664"/>
      <c r="H317" s="677">
        <v>0</v>
      </c>
      <c r="I317" s="664">
        <v>1</v>
      </c>
      <c r="J317" s="664">
        <v>84.18</v>
      </c>
      <c r="K317" s="677">
        <v>1</v>
      </c>
      <c r="L317" s="664">
        <v>1</v>
      </c>
      <c r="M317" s="665">
        <v>84.18</v>
      </c>
    </row>
    <row r="318" spans="1:13" ht="14.4" customHeight="1" x14ac:dyDescent="0.3">
      <c r="A318" s="660" t="s">
        <v>614</v>
      </c>
      <c r="B318" s="661" t="s">
        <v>3760</v>
      </c>
      <c r="C318" s="661" t="s">
        <v>1627</v>
      </c>
      <c r="D318" s="661" t="s">
        <v>3761</v>
      </c>
      <c r="E318" s="661" t="s">
        <v>3762</v>
      </c>
      <c r="F318" s="664"/>
      <c r="G318" s="664"/>
      <c r="H318" s="677">
        <v>0</v>
      </c>
      <c r="I318" s="664">
        <v>3</v>
      </c>
      <c r="J318" s="664">
        <v>1012.7499999999995</v>
      </c>
      <c r="K318" s="677">
        <v>1</v>
      </c>
      <c r="L318" s="664">
        <v>3</v>
      </c>
      <c r="M318" s="665">
        <v>1012.7499999999995</v>
      </c>
    </row>
    <row r="319" spans="1:13" ht="14.4" customHeight="1" x14ac:dyDescent="0.3">
      <c r="A319" s="660" t="s">
        <v>614</v>
      </c>
      <c r="B319" s="661" t="s">
        <v>3857</v>
      </c>
      <c r="C319" s="661" t="s">
        <v>3170</v>
      </c>
      <c r="D319" s="661" t="s">
        <v>3171</v>
      </c>
      <c r="E319" s="661" t="s">
        <v>3858</v>
      </c>
      <c r="F319" s="664"/>
      <c r="G319" s="664"/>
      <c r="H319" s="677">
        <v>0</v>
      </c>
      <c r="I319" s="664">
        <v>2</v>
      </c>
      <c r="J319" s="664">
        <v>500.22</v>
      </c>
      <c r="K319" s="677">
        <v>1</v>
      </c>
      <c r="L319" s="664">
        <v>2</v>
      </c>
      <c r="M319" s="665">
        <v>500.22</v>
      </c>
    </row>
    <row r="320" spans="1:13" ht="14.4" customHeight="1" x14ac:dyDescent="0.3">
      <c r="A320" s="660" t="s">
        <v>614</v>
      </c>
      <c r="B320" s="661" t="s">
        <v>3859</v>
      </c>
      <c r="C320" s="661" t="s">
        <v>3207</v>
      </c>
      <c r="D320" s="661" t="s">
        <v>3208</v>
      </c>
      <c r="E320" s="661" t="s">
        <v>3209</v>
      </c>
      <c r="F320" s="664"/>
      <c r="G320" s="664"/>
      <c r="H320" s="677">
        <v>0</v>
      </c>
      <c r="I320" s="664">
        <v>1</v>
      </c>
      <c r="J320" s="664">
        <v>414.93000000000023</v>
      </c>
      <c r="K320" s="677">
        <v>1</v>
      </c>
      <c r="L320" s="664">
        <v>1</v>
      </c>
      <c r="M320" s="665">
        <v>414.93000000000023</v>
      </c>
    </row>
    <row r="321" spans="1:13" ht="14.4" customHeight="1" x14ac:dyDescent="0.3">
      <c r="A321" s="660" t="s">
        <v>614</v>
      </c>
      <c r="B321" s="661" t="s">
        <v>3860</v>
      </c>
      <c r="C321" s="661" t="s">
        <v>2819</v>
      </c>
      <c r="D321" s="661" t="s">
        <v>2820</v>
      </c>
      <c r="E321" s="661" t="s">
        <v>2821</v>
      </c>
      <c r="F321" s="664">
        <v>1</v>
      </c>
      <c r="G321" s="664">
        <v>310.27000000000004</v>
      </c>
      <c r="H321" s="677">
        <v>1</v>
      </c>
      <c r="I321" s="664"/>
      <c r="J321" s="664"/>
      <c r="K321" s="677">
        <v>0</v>
      </c>
      <c r="L321" s="664">
        <v>1</v>
      </c>
      <c r="M321" s="665">
        <v>310.27000000000004</v>
      </c>
    </row>
    <row r="322" spans="1:13" ht="14.4" customHeight="1" x14ac:dyDescent="0.3">
      <c r="A322" s="660" t="s">
        <v>614</v>
      </c>
      <c r="B322" s="661" t="s">
        <v>3763</v>
      </c>
      <c r="C322" s="661" t="s">
        <v>1631</v>
      </c>
      <c r="D322" s="661" t="s">
        <v>3764</v>
      </c>
      <c r="E322" s="661" t="s">
        <v>3765</v>
      </c>
      <c r="F322" s="664"/>
      <c r="G322" s="664"/>
      <c r="H322" s="677">
        <v>0</v>
      </c>
      <c r="I322" s="664">
        <v>2</v>
      </c>
      <c r="J322" s="664">
        <v>94.570206516745827</v>
      </c>
      <c r="K322" s="677">
        <v>1</v>
      </c>
      <c r="L322" s="664">
        <v>2</v>
      </c>
      <c r="M322" s="665">
        <v>94.570206516745827</v>
      </c>
    </row>
    <row r="323" spans="1:13" ht="14.4" customHeight="1" x14ac:dyDescent="0.3">
      <c r="A323" s="660" t="s">
        <v>614</v>
      </c>
      <c r="B323" s="661" t="s">
        <v>3763</v>
      </c>
      <c r="C323" s="661" t="s">
        <v>3162</v>
      </c>
      <c r="D323" s="661" t="s">
        <v>3861</v>
      </c>
      <c r="E323" s="661" t="s">
        <v>3862</v>
      </c>
      <c r="F323" s="664"/>
      <c r="G323" s="664"/>
      <c r="H323" s="677">
        <v>0</v>
      </c>
      <c r="I323" s="664">
        <v>2</v>
      </c>
      <c r="J323" s="664">
        <v>211.63127704665808</v>
      </c>
      <c r="K323" s="677">
        <v>1</v>
      </c>
      <c r="L323" s="664">
        <v>2</v>
      </c>
      <c r="M323" s="665">
        <v>211.63127704665808</v>
      </c>
    </row>
    <row r="324" spans="1:13" ht="14.4" customHeight="1" x14ac:dyDescent="0.3">
      <c r="A324" s="660" t="s">
        <v>614</v>
      </c>
      <c r="B324" s="661" t="s">
        <v>3768</v>
      </c>
      <c r="C324" s="661" t="s">
        <v>2676</v>
      </c>
      <c r="D324" s="661" t="s">
        <v>2677</v>
      </c>
      <c r="E324" s="661" t="s">
        <v>3834</v>
      </c>
      <c r="F324" s="664"/>
      <c r="G324" s="664"/>
      <c r="H324" s="677">
        <v>0</v>
      </c>
      <c r="I324" s="664">
        <v>5</v>
      </c>
      <c r="J324" s="664">
        <v>538.89046047208126</v>
      </c>
      <c r="K324" s="677">
        <v>1</v>
      </c>
      <c r="L324" s="664">
        <v>5</v>
      </c>
      <c r="M324" s="665">
        <v>538.89046047208126</v>
      </c>
    </row>
    <row r="325" spans="1:13" ht="14.4" customHeight="1" x14ac:dyDescent="0.3">
      <c r="A325" s="660" t="s">
        <v>614</v>
      </c>
      <c r="B325" s="661" t="s">
        <v>3768</v>
      </c>
      <c r="C325" s="661" t="s">
        <v>1714</v>
      </c>
      <c r="D325" s="661" t="s">
        <v>1556</v>
      </c>
      <c r="E325" s="661" t="s">
        <v>3769</v>
      </c>
      <c r="F325" s="664"/>
      <c r="G325" s="664"/>
      <c r="H325" s="677">
        <v>0</v>
      </c>
      <c r="I325" s="664">
        <v>3</v>
      </c>
      <c r="J325" s="664">
        <v>427.8390614200182</v>
      </c>
      <c r="K325" s="677">
        <v>1</v>
      </c>
      <c r="L325" s="664">
        <v>3</v>
      </c>
      <c r="M325" s="665">
        <v>427.8390614200182</v>
      </c>
    </row>
    <row r="326" spans="1:13" ht="14.4" customHeight="1" x14ac:dyDescent="0.3">
      <c r="A326" s="660" t="s">
        <v>614</v>
      </c>
      <c r="B326" s="661" t="s">
        <v>3772</v>
      </c>
      <c r="C326" s="661" t="s">
        <v>1717</v>
      </c>
      <c r="D326" s="661" t="s">
        <v>3773</v>
      </c>
      <c r="E326" s="661" t="s">
        <v>3774</v>
      </c>
      <c r="F326" s="664"/>
      <c r="G326" s="664"/>
      <c r="H326" s="677">
        <v>0</v>
      </c>
      <c r="I326" s="664">
        <v>1</v>
      </c>
      <c r="J326" s="664">
        <v>151.25</v>
      </c>
      <c r="K326" s="677">
        <v>1</v>
      </c>
      <c r="L326" s="664">
        <v>1</v>
      </c>
      <c r="M326" s="665">
        <v>151.25</v>
      </c>
    </row>
    <row r="327" spans="1:13" ht="14.4" customHeight="1" x14ac:dyDescent="0.3">
      <c r="A327" s="660" t="s">
        <v>614</v>
      </c>
      <c r="B327" s="661" t="s">
        <v>3775</v>
      </c>
      <c r="C327" s="661" t="s">
        <v>1691</v>
      </c>
      <c r="D327" s="661" t="s">
        <v>1692</v>
      </c>
      <c r="E327" s="661" t="s">
        <v>1689</v>
      </c>
      <c r="F327" s="664"/>
      <c r="G327" s="664"/>
      <c r="H327" s="677">
        <v>0</v>
      </c>
      <c r="I327" s="664">
        <v>2</v>
      </c>
      <c r="J327" s="664">
        <v>336.24962756958178</v>
      </c>
      <c r="K327" s="677">
        <v>1</v>
      </c>
      <c r="L327" s="664">
        <v>2</v>
      </c>
      <c r="M327" s="665">
        <v>336.24962756958178</v>
      </c>
    </row>
    <row r="328" spans="1:13" ht="14.4" customHeight="1" x14ac:dyDescent="0.3">
      <c r="A328" s="660" t="s">
        <v>614</v>
      </c>
      <c r="B328" s="661" t="s">
        <v>3835</v>
      </c>
      <c r="C328" s="661" t="s">
        <v>3188</v>
      </c>
      <c r="D328" s="661" t="s">
        <v>3863</v>
      </c>
      <c r="E328" s="661" t="s">
        <v>3190</v>
      </c>
      <c r="F328" s="664"/>
      <c r="G328" s="664"/>
      <c r="H328" s="677">
        <v>0</v>
      </c>
      <c r="I328" s="664">
        <v>1</v>
      </c>
      <c r="J328" s="664">
        <v>139.62034955227205</v>
      </c>
      <c r="K328" s="677">
        <v>1</v>
      </c>
      <c r="L328" s="664">
        <v>1</v>
      </c>
      <c r="M328" s="665">
        <v>139.62034955227205</v>
      </c>
    </row>
    <row r="329" spans="1:13" ht="14.4" customHeight="1" x14ac:dyDescent="0.3">
      <c r="A329" s="660" t="s">
        <v>614</v>
      </c>
      <c r="B329" s="661" t="s">
        <v>3836</v>
      </c>
      <c r="C329" s="661" t="s">
        <v>2596</v>
      </c>
      <c r="D329" s="661" t="s">
        <v>2597</v>
      </c>
      <c r="E329" s="661" t="s">
        <v>1062</v>
      </c>
      <c r="F329" s="664"/>
      <c r="G329" s="664"/>
      <c r="H329" s="677">
        <v>0</v>
      </c>
      <c r="I329" s="664">
        <v>2</v>
      </c>
      <c r="J329" s="664">
        <v>189.44098353825134</v>
      </c>
      <c r="K329" s="677">
        <v>1</v>
      </c>
      <c r="L329" s="664">
        <v>2</v>
      </c>
      <c r="M329" s="665">
        <v>189.44098353825134</v>
      </c>
    </row>
    <row r="330" spans="1:13" ht="14.4" customHeight="1" x14ac:dyDescent="0.3">
      <c r="A330" s="660" t="s">
        <v>614</v>
      </c>
      <c r="B330" s="661" t="s">
        <v>3776</v>
      </c>
      <c r="C330" s="661" t="s">
        <v>3178</v>
      </c>
      <c r="D330" s="661" t="s">
        <v>3179</v>
      </c>
      <c r="E330" s="661" t="s">
        <v>3864</v>
      </c>
      <c r="F330" s="664"/>
      <c r="G330" s="664"/>
      <c r="H330" s="677">
        <v>0</v>
      </c>
      <c r="I330" s="664">
        <v>2</v>
      </c>
      <c r="J330" s="664">
        <v>255.97000000000003</v>
      </c>
      <c r="K330" s="677">
        <v>1</v>
      </c>
      <c r="L330" s="664">
        <v>2</v>
      </c>
      <c r="M330" s="665">
        <v>255.97000000000003</v>
      </c>
    </row>
    <row r="331" spans="1:13" ht="14.4" customHeight="1" x14ac:dyDescent="0.3">
      <c r="A331" s="660" t="s">
        <v>614</v>
      </c>
      <c r="B331" s="661" t="s">
        <v>3780</v>
      </c>
      <c r="C331" s="661" t="s">
        <v>2641</v>
      </c>
      <c r="D331" s="661" t="s">
        <v>1624</v>
      </c>
      <c r="E331" s="661" t="s">
        <v>2453</v>
      </c>
      <c r="F331" s="664"/>
      <c r="G331" s="664"/>
      <c r="H331" s="677">
        <v>0</v>
      </c>
      <c r="I331" s="664">
        <v>2</v>
      </c>
      <c r="J331" s="664">
        <v>115.96011670854801</v>
      </c>
      <c r="K331" s="677">
        <v>1</v>
      </c>
      <c r="L331" s="664">
        <v>2</v>
      </c>
      <c r="M331" s="665">
        <v>115.96011670854801</v>
      </c>
    </row>
    <row r="332" spans="1:13" ht="14.4" customHeight="1" x14ac:dyDescent="0.3">
      <c r="A332" s="660" t="s">
        <v>614</v>
      </c>
      <c r="B332" s="661" t="s">
        <v>3865</v>
      </c>
      <c r="C332" s="661" t="s">
        <v>3164</v>
      </c>
      <c r="D332" s="661" t="s">
        <v>3165</v>
      </c>
      <c r="E332" s="661" t="s">
        <v>1010</v>
      </c>
      <c r="F332" s="664"/>
      <c r="G332" s="664"/>
      <c r="H332" s="677">
        <v>0</v>
      </c>
      <c r="I332" s="664">
        <v>1</v>
      </c>
      <c r="J332" s="664">
        <v>89.080674441064104</v>
      </c>
      <c r="K332" s="677">
        <v>1</v>
      </c>
      <c r="L332" s="664">
        <v>1</v>
      </c>
      <c r="M332" s="665">
        <v>89.080674441064104</v>
      </c>
    </row>
    <row r="333" spans="1:13" ht="14.4" customHeight="1" x14ac:dyDescent="0.3">
      <c r="A333" s="660" t="s">
        <v>614</v>
      </c>
      <c r="B333" s="661" t="s">
        <v>3839</v>
      </c>
      <c r="C333" s="661" t="s">
        <v>2552</v>
      </c>
      <c r="D333" s="661" t="s">
        <v>2553</v>
      </c>
      <c r="E333" s="661" t="s">
        <v>3840</v>
      </c>
      <c r="F333" s="664"/>
      <c r="G333" s="664"/>
      <c r="H333" s="677">
        <v>0</v>
      </c>
      <c r="I333" s="664">
        <v>1</v>
      </c>
      <c r="J333" s="664">
        <v>230.24</v>
      </c>
      <c r="K333" s="677">
        <v>1</v>
      </c>
      <c r="L333" s="664">
        <v>1</v>
      </c>
      <c r="M333" s="665">
        <v>230.24</v>
      </c>
    </row>
    <row r="334" spans="1:13" ht="14.4" customHeight="1" x14ac:dyDescent="0.3">
      <c r="A334" s="660" t="s">
        <v>614</v>
      </c>
      <c r="B334" s="661" t="s">
        <v>3781</v>
      </c>
      <c r="C334" s="661" t="s">
        <v>3215</v>
      </c>
      <c r="D334" s="661" t="s">
        <v>3866</v>
      </c>
      <c r="E334" s="661" t="s">
        <v>2743</v>
      </c>
      <c r="F334" s="664"/>
      <c r="G334" s="664"/>
      <c r="H334" s="677">
        <v>0</v>
      </c>
      <c r="I334" s="664">
        <v>28</v>
      </c>
      <c r="J334" s="664">
        <v>1524.88</v>
      </c>
      <c r="K334" s="677">
        <v>1</v>
      </c>
      <c r="L334" s="664">
        <v>28</v>
      </c>
      <c r="M334" s="665">
        <v>1524.88</v>
      </c>
    </row>
    <row r="335" spans="1:13" ht="14.4" customHeight="1" x14ac:dyDescent="0.3">
      <c r="A335" s="660" t="s">
        <v>614</v>
      </c>
      <c r="B335" s="661" t="s">
        <v>3781</v>
      </c>
      <c r="C335" s="661" t="s">
        <v>3218</v>
      </c>
      <c r="D335" s="661" t="s">
        <v>3867</v>
      </c>
      <c r="E335" s="661" t="s">
        <v>2743</v>
      </c>
      <c r="F335" s="664"/>
      <c r="G335" s="664"/>
      <c r="H335" s="677">
        <v>0</v>
      </c>
      <c r="I335" s="664">
        <v>4</v>
      </c>
      <c r="J335" s="664">
        <v>217.84</v>
      </c>
      <c r="K335" s="677">
        <v>1</v>
      </c>
      <c r="L335" s="664">
        <v>4</v>
      </c>
      <c r="M335" s="665">
        <v>217.84</v>
      </c>
    </row>
    <row r="336" spans="1:13" ht="14.4" customHeight="1" x14ac:dyDescent="0.3">
      <c r="A336" s="660" t="s">
        <v>614</v>
      </c>
      <c r="B336" s="661" t="s">
        <v>3781</v>
      </c>
      <c r="C336" s="661" t="s">
        <v>3141</v>
      </c>
      <c r="D336" s="661" t="s">
        <v>3868</v>
      </c>
      <c r="E336" s="661" t="s">
        <v>2743</v>
      </c>
      <c r="F336" s="664"/>
      <c r="G336" s="664"/>
      <c r="H336" s="677">
        <v>0</v>
      </c>
      <c r="I336" s="664">
        <v>4</v>
      </c>
      <c r="J336" s="664">
        <v>217.84</v>
      </c>
      <c r="K336" s="677">
        <v>1</v>
      </c>
      <c r="L336" s="664">
        <v>4</v>
      </c>
      <c r="M336" s="665">
        <v>217.84</v>
      </c>
    </row>
    <row r="337" spans="1:13" ht="14.4" customHeight="1" x14ac:dyDescent="0.3">
      <c r="A337" s="660" t="s">
        <v>614</v>
      </c>
      <c r="B337" s="661" t="s">
        <v>3781</v>
      </c>
      <c r="C337" s="661" t="s">
        <v>1801</v>
      </c>
      <c r="D337" s="661" t="s">
        <v>1791</v>
      </c>
      <c r="E337" s="661" t="s">
        <v>1802</v>
      </c>
      <c r="F337" s="664"/>
      <c r="G337" s="664"/>
      <c r="H337" s="677">
        <v>0</v>
      </c>
      <c r="I337" s="664">
        <v>55</v>
      </c>
      <c r="J337" s="664">
        <v>10085.349663814708</v>
      </c>
      <c r="K337" s="677">
        <v>1</v>
      </c>
      <c r="L337" s="664">
        <v>55</v>
      </c>
      <c r="M337" s="665">
        <v>10085.349663814708</v>
      </c>
    </row>
    <row r="338" spans="1:13" ht="14.4" customHeight="1" x14ac:dyDescent="0.3">
      <c r="A338" s="660" t="s">
        <v>614</v>
      </c>
      <c r="B338" s="661" t="s">
        <v>3781</v>
      </c>
      <c r="C338" s="661" t="s">
        <v>1790</v>
      </c>
      <c r="D338" s="661" t="s">
        <v>1791</v>
      </c>
      <c r="E338" s="661" t="s">
        <v>1792</v>
      </c>
      <c r="F338" s="664"/>
      <c r="G338" s="664"/>
      <c r="H338" s="677">
        <v>0</v>
      </c>
      <c r="I338" s="664">
        <v>5</v>
      </c>
      <c r="J338" s="664">
        <v>359.7</v>
      </c>
      <c r="K338" s="677">
        <v>1</v>
      </c>
      <c r="L338" s="664">
        <v>5</v>
      </c>
      <c r="M338" s="665">
        <v>359.7</v>
      </c>
    </row>
    <row r="339" spans="1:13" ht="14.4" customHeight="1" x14ac:dyDescent="0.3">
      <c r="A339" s="660" t="s">
        <v>620</v>
      </c>
      <c r="B339" s="661" t="s">
        <v>3657</v>
      </c>
      <c r="C339" s="661" t="s">
        <v>1639</v>
      </c>
      <c r="D339" s="661" t="s">
        <v>3658</v>
      </c>
      <c r="E339" s="661" t="s">
        <v>3659</v>
      </c>
      <c r="F339" s="664"/>
      <c r="G339" s="664"/>
      <c r="H339" s="677">
        <v>0</v>
      </c>
      <c r="I339" s="664">
        <v>1012</v>
      </c>
      <c r="J339" s="664">
        <v>72285.976564926954</v>
      </c>
      <c r="K339" s="677">
        <v>1</v>
      </c>
      <c r="L339" s="664">
        <v>1012</v>
      </c>
      <c r="M339" s="665">
        <v>72285.976564926954</v>
      </c>
    </row>
    <row r="340" spans="1:13" ht="14.4" customHeight="1" x14ac:dyDescent="0.3">
      <c r="A340" s="660" t="s">
        <v>620</v>
      </c>
      <c r="B340" s="661" t="s">
        <v>3869</v>
      </c>
      <c r="C340" s="661" t="s">
        <v>1308</v>
      </c>
      <c r="D340" s="661" t="s">
        <v>1309</v>
      </c>
      <c r="E340" s="661" t="s">
        <v>1310</v>
      </c>
      <c r="F340" s="664"/>
      <c r="G340" s="664"/>
      <c r="H340" s="677">
        <v>0</v>
      </c>
      <c r="I340" s="664">
        <v>2</v>
      </c>
      <c r="J340" s="664">
        <v>263.27895807663663</v>
      </c>
      <c r="K340" s="677">
        <v>1</v>
      </c>
      <c r="L340" s="664">
        <v>2</v>
      </c>
      <c r="M340" s="665">
        <v>263.27895807663663</v>
      </c>
    </row>
    <row r="341" spans="1:13" ht="14.4" customHeight="1" x14ac:dyDescent="0.3">
      <c r="A341" s="660" t="s">
        <v>620</v>
      </c>
      <c r="B341" s="661" t="s">
        <v>3660</v>
      </c>
      <c r="C341" s="661" t="s">
        <v>1670</v>
      </c>
      <c r="D341" s="661" t="s">
        <v>1671</v>
      </c>
      <c r="E341" s="661" t="s">
        <v>1672</v>
      </c>
      <c r="F341" s="664"/>
      <c r="G341" s="664"/>
      <c r="H341" s="677">
        <v>0</v>
      </c>
      <c r="I341" s="664">
        <v>370</v>
      </c>
      <c r="J341" s="664">
        <v>26249.159286117792</v>
      </c>
      <c r="K341" s="677">
        <v>1</v>
      </c>
      <c r="L341" s="664">
        <v>370</v>
      </c>
      <c r="M341" s="665">
        <v>26249.159286117792</v>
      </c>
    </row>
    <row r="342" spans="1:13" ht="14.4" customHeight="1" x14ac:dyDescent="0.3">
      <c r="A342" s="660" t="s">
        <v>620</v>
      </c>
      <c r="B342" s="661" t="s">
        <v>3662</v>
      </c>
      <c r="C342" s="661" t="s">
        <v>1663</v>
      </c>
      <c r="D342" s="661" t="s">
        <v>1589</v>
      </c>
      <c r="E342" s="661" t="s">
        <v>1664</v>
      </c>
      <c r="F342" s="664"/>
      <c r="G342" s="664"/>
      <c r="H342" s="677">
        <v>0</v>
      </c>
      <c r="I342" s="664">
        <v>8</v>
      </c>
      <c r="J342" s="664">
        <v>597.64953324181965</v>
      </c>
      <c r="K342" s="677">
        <v>1</v>
      </c>
      <c r="L342" s="664">
        <v>8</v>
      </c>
      <c r="M342" s="665">
        <v>597.64953324181965</v>
      </c>
    </row>
    <row r="343" spans="1:13" ht="14.4" customHeight="1" x14ac:dyDescent="0.3">
      <c r="A343" s="660" t="s">
        <v>620</v>
      </c>
      <c r="B343" s="661" t="s">
        <v>3664</v>
      </c>
      <c r="C343" s="661" t="s">
        <v>1660</v>
      </c>
      <c r="D343" s="661" t="s">
        <v>1661</v>
      </c>
      <c r="E343" s="661" t="s">
        <v>1413</v>
      </c>
      <c r="F343" s="664"/>
      <c r="G343" s="664"/>
      <c r="H343" s="677">
        <v>0</v>
      </c>
      <c r="I343" s="664">
        <v>25</v>
      </c>
      <c r="J343" s="664">
        <v>11877.618638768068</v>
      </c>
      <c r="K343" s="677">
        <v>1</v>
      </c>
      <c r="L343" s="664">
        <v>25</v>
      </c>
      <c r="M343" s="665">
        <v>11877.618638768068</v>
      </c>
    </row>
    <row r="344" spans="1:13" ht="14.4" customHeight="1" x14ac:dyDescent="0.3">
      <c r="A344" s="660" t="s">
        <v>620</v>
      </c>
      <c r="B344" s="661" t="s">
        <v>3665</v>
      </c>
      <c r="C344" s="661" t="s">
        <v>1607</v>
      </c>
      <c r="D344" s="661" t="s">
        <v>1608</v>
      </c>
      <c r="E344" s="661" t="s">
        <v>3667</v>
      </c>
      <c r="F344" s="664"/>
      <c r="G344" s="664"/>
      <c r="H344" s="677">
        <v>0</v>
      </c>
      <c r="I344" s="664">
        <v>1</v>
      </c>
      <c r="J344" s="664">
        <v>98.34</v>
      </c>
      <c r="K344" s="677">
        <v>1</v>
      </c>
      <c r="L344" s="664">
        <v>1</v>
      </c>
      <c r="M344" s="665">
        <v>98.34</v>
      </c>
    </row>
    <row r="345" spans="1:13" ht="14.4" customHeight="1" x14ac:dyDescent="0.3">
      <c r="A345" s="660" t="s">
        <v>620</v>
      </c>
      <c r="B345" s="661" t="s">
        <v>3792</v>
      </c>
      <c r="C345" s="661" t="s">
        <v>1221</v>
      </c>
      <c r="D345" s="661" t="s">
        <v>3870</v>
      </c>
      <c r="E345" s="661" t="s">
        <v>3871</v>
      </c>
      <c r="F345" s="664"/>
      <c r="G345" s="664"/>
      <c r="H345" s="677">
        <v>0</v>
      </c>
      <c r="I345" s="664">
        <v>10</v>
      </c>
      <c r="J345" s="664">
        <v>3893.6573085830687</v>
      </c>
      <c r="K345" s="677">
        <v>1</v>
      </c>
      <c r="L345" s="664">
        <v>10</v>
      </c>
      <c r="M345" s="665">
        <v>3893.6573085830687</v>
      </c>
    </row>
    <row r="346" spans="1:13" ht="14.4" customHeight="1" x14ac:dyDescent="0.3">
      <c r="A346" s="660" t="s">
        <v>620</v>
      </c>
      <c r="B346" s="661" t="s">
        <v>3673</v>
      </c>
      <c r="C346" s="661" t="s">
        <v>1704</v>
      </c>
      <c r="D346" s="661" t="s">
        <v>1563</v>
      </c>
      <c r="E346" s="661" t="s">
        <v>1705</v>
      </c>
      <c r="F346" s="664"/>
      <c r="G346" s="664"/>
      <c r="H346" s="677">
        <v>0</v>
      </c>
      <c r="I346" s="664">
        <v>10</v>
      </c>
      <c r="J346" s="664">
        <v>4140</v>
      </c>
      <c r="K346" s="677">
        <v>1</v>
      </c>
      <c r="L346" s="664">
        <v>10</v>
      </c>
      <c r="M346" s="665">
        <v>4140</v>
      </c>
    </row>
    <row r="347" spans="1:13" ht="14.4" customHeight="1" x14ac:dyDescent="0.3">
      <c r="A347" s="660" t="s">
        <v>620</v>
      </c>
      <c r="B347" s="661" t="s">
        <v>3673</v>
      </c>
      <c r="C347" s="661" t="s">
        <v>1562</v>
      </c>
      <c r="D347" s="661" t="s">
        <v>1563</v>
      </c>
      <c r="E347" s="661" t="s">
        <v>1564</v>
      </c>
      <c r="F347" s="664"/>
      <c r="G347" s="664"/>
      <c r="H347" s="677">
        <v>0</v>
      </c>
      <c r="I347" s="664">
        <v>2</v>
      </c>
      <c r="J347" s="664">
        <v>984.4</v>
      </c>
      <c r="K347" s="677">
        <v>1</v>
      </c>
      <c r="L347" s="664">
        <v>2</v>
      </c>
      <c r="M347" s="665">
        <v>984.4</v>
      </c>
    </row>
    <row r="348" spans="1:13" ht="14.4" customHeight="1" x14ac:dyDescent="0.3">
      <c r="A348" s="660" t="s">
        <v>620</v>
      </c>
      <c r="B348" s="661" t="s">
        <v>3673</v>
      </c>
      <c r="C348" s="661" t="s">
        <v>1599</v>
      </c>
      <c r="D348" s="661" t="s">
        <v>1600</v>
      </c>
      <c r="E348" s="661" t="s">
        <v>3674</v>
      </c>
      <c r="F348" s="664"/>
      <c r="G348" s="664"/>
      <c r="H348" s="677">
        <v>0</v>
      </c>
      <c r="I348" s="664">
        <v>21</v>
      </c>
      <c r="J348" s="664">
        <v>80284.389717008773</v>
      </c>
      <c r="K348" s="677">
        <v>1</v>
      </c>
      <c r="L348" s="664">
        <v>21</v>
      </c>
      <c r="M348" s="665">
        <v>80284.389717008773</v>
      </c>
    </row>
    <row r="349" spans="1:13" ht="14.4" customHeight="1" x14ac:dyDescent="0.3">
      <c r="A349" s="660" t="s">
        <v>620</v>
      </c>
      <c r="B349" s="661" t="s">
        <v>3796</v>
      </c>
      <c r="C349" s="661" t="s">
        <v>2615</v>
      </c>
      <c r="D349" s="661" t="s">
        <v>2616</v>
      </c>
      <c r="E349" s="661" t="s">
        <v>3797</v>
      </c>
      <c r="F349" s="664"/>
      <c r="G349" s="664"/>
      <c r="H349" s="677">
        <v>0</v>
      </c>
      <c r="I349" s="664">
        <v>1</v>
      </c>
      <c r="J349" s="664">
        <v>125.47975234688475</v>
      </c>
      <c r="K349" s="677">
        <v>1</v>
      </c>
      <c r="L349" s="664">
        <v>1</v>
      </c>
      <c r="M349" s="665">
        <v>125.47975234688475</v>
      </c>
    </row>
    <row r="350" spans="1:13" ht="14.4" customHeight="1" x14ac:dyDescent="0.3">
      <c r="A350" s="660" t="s">
        <v>620</v>
      </c>
      <c r="B350" s="661" t="s">
        <v>3678</v>
      </c>
      <c r="C350" s="661" t="s">
        <v>2658</v>
      </c>
      <c r="D350" s="661" t="s">
        <v>1539</v>
      </c>
      <c r="E350" s="661" t="s">
        <v>2659</v>
      </c>
      <c r="F350" s="664"/>
      <c r="G350" s="664"/>
      <c r="H350" s="677">
        <v>0</v>
      </c>
      <c r="I350" s="664">
        <v>73</v>
      </c>
      <c r="J350" s="664">
        <v>9875.2697434109323</v>
      </c>
      <c r="K350" s="677">
        <v>1</v>
      </c>
      <c r="L350" s="664">
        <v>73</v>
      </c>
      <c r="M350" s="665">
        <v>9875.2697434109323</v>
      </c>
    </row>
    <row r="351" spans="1:13" ht="14.4" customHeight="1" x14ac:dyDescent="0.3">
      <c r="A351" s="660" t="s">
        <v>620</v>
      </c>
      <c r="B351" s="661" t="s">
        <v>3678</v>
      </c>
      <c r="C351" s="661" t="s">
        <v>1538</v>
      </c>
      <c r="D351" s="661" t="s">
        <v>1539</v>
      </c>
      <c r="E351" s="661" t="s">
        <v>3679</v>
      </c>
      <c r="F351" s="664"/>
      <c r="G351" s="664"/>
      <c r="H351" s="677">
        <v>0</v>
      </c>
      <c r="I351" s="664">
        <v>5</v>
      </c>
      <c r="J351" s="664">
        <v>236.55959608418186</v>
      </c>
      <c r="K351" s="677">
        <v>1</v>
      </c>
      <c r="L351" s="664">
        <v>5</v>
      </c>
      <c r="M351" s="665">
        <v>236.55959608418186</v>
      </c>
    </row>
    <row r="352" spans="1:13" ht="14.4" customHeight="1" x14ac:dyDescent="0.3">
      <c r="A352" s="660" t="s">
        <v>620</v>
      </c>
      <c r="B352" s="661" t="s">
        <v>3681</v>
      </c>
      <c r="C352" s="661" t="s">
        <v>1551</v>
      </c>
      <c r="D352" s="661" t="s">
        <v>3682</v>
      </c>
      <c r="E352" s="661" t="s">
        <v>3683</v>
      </c>
      <c r="F352" s="664"/>
      <c r="G352" s="664"/>
      <c r="H352" s="677">
        <v>0</v>
      </c>
      <c r="I352" s="664">
        <v>1</v>
      </c>
      <c r="J352" s="664">
        <v>110.419999545661</v>
      </c>
      <c r="K352" s="677">
        <v>1</v>
      </c>
      <c r="L352" s="664">
        <v>1</v>
      </c>
      <c r="M352" s="665">
        <v>110.419999545661</v>
      </c>
    </row>
    <row r="353" spans="1:13" ht="14.4" customHeight="1" x14ac:dyDescent="0.3">
      <c r="A353" s="660" t="s">
        <v>620</v>
      </c>
      <c r="B353" s="661" t="s">
        <v>3684</v>
      </c>
      <c r="C353" s="661" t="s">
        <v>1595</v>
      </c>
      <c r="D353" s="661" t="s">
        <v>1596</v>
      </c>
      <c r="E353" s="661" t="s">
        <v>1597</v>
      </c>
      <c r="F353" s="664"/>
      <c r="G353" s="664"/>
      <c r="H353" s="677">
        <v>0</v>
      </c>
      <c r="I353" s="664">
        <v>1</v>
      </c>
      <c r="J353" s="664">
        <v>79.830023001030952</v>
      </c>
      <c r="K353" s="677">
        <v>1</v>
      </c>
      <c r="L353" s="664">
        <v>1</v>
      </c>
      <c r="M353" s="665">
        <v>79.830023001030952</v>
      </c>
    </row>
    <row r="354" spans="1:13" ht="14.4" customHeight="1" x14ac:dyDescent="0.3">
      <c r="A354" s="660" t="s">
        <v>620</v>
      </c>
      <c r="B354" s="661" t="s">
        <v>3685</v>
      </c>
      <c r="C354" s="661" t="s">
        <v>1592</v>
      </c>
      <c r="D354" s="661" t="s">
        <v>1593</v>
      </c>
      <c r="E354" s="661" t="s">
        <v>1010</v>
      </c>
      <c r="F354" s="664"/>
      <c r="G354" s="664"/>
      <c r="H354" s="677">
        <v>0</v>
      </c>
      <c r="I354" s="664">
        <v>1</v>
      </c>
      <c r="J354" s="664">
        <v>45.64</v>
      </c>
      <c r="K354" s="677">
        <v>1</v>
      </c>
      <c r="L354" s="664">
        <v>1</v>
      </c>
      <c r="M354" s="665">
        <v>45.64</v>
      </c>
    </row>
    <row r="355" spans="1:13" ht="14.4" customHeight="1" x14ac:dyDescent="0.3">
      <c r="A355" s="660" t="s">
        <v>620</v>
      </c>
      <c r="B355" s="661" t="s">
        <v>3690</v>
      </c>
      <c r="C355" s="661" t="s">
        <v>1694</v>
      </c>
      <c r="D355" s="661" t="s">
        <v>1695</v>
      </c>
      <c r="E355" s="661" t="s">
        <v>1462</v>
      </c>
      <c r="F355" s="664"/>
      <c r="G355" s="664"/>
      <c r="H355" s="677">
        <v>0</v>
      </c>
      <c r="I355" s="664">
        <v>1</v>
      </c>
      <c r="J355" s="664">
        <v>41.52000000000001</v>
      </c>
      <c r="K355" s="677">
        <v>1</v>
      </c>
      <c r="L355" s="664">
        <v>1</v>
      </c>
      <c r="M355" s="665">
        <v>41.52000000000001</v>
      </c>
    </row>
    <row r="356" spans="1:13" ht="14.4" customHeight="1" x14ac:dyDescent="0.3">
      <c r="A356" s="660" t="s">
        <v>620</v>
      </c>
      <c r="B356" s="661" t="s">
        <v>3694</v>
      </c>
      <c r="C356" s="661" t="s">
        <v>1611</v>
      </c>
      <c r="D356" s="661" t="s">
        <v>3696</v>
      </c>
      <c r="E356" s="661" t="s">
        <v>1058</v>
      </c>
      <c r="F356" s="664"/>
      <c r="G356" s="664"/>
      <c r="H356" s="677">
        <v>0</v>
      </c>
      <c r="I356" s="664">
        <v>1</v>
      </c>
      <c r="J356" s="664">
        <v>50.630157573828164</v>
      </c>
      <c r="K356" s="677">
        <v>1</v>
      </c>
      <c r="L356" s="664">
        <v>1</v>
      </c>
      <c r="M356" s="665">
        <v>50.630157573828164</v>
      </c>
    </row>
    <row r="357" spans="1:13" ht="14.4" customHeight="1" x14ac:dyDescent="0.3">
      <c r="A357" s="660" t="s">
        <v>620</v>
      </c>
      <c r="B357" s="661" t="s">
        <v>3808</v>
      </c>
      <c r="C357" s="661" t="s">
        <v>2734</v>
      </c>
      <c r="D357" s="661" t="s">
        <v>2735</v>
      </c>
      <c r="E357" s="661" t="s">
        <v>969</v>
      </c>
      <c r="F357" s="664"/>
      <c r="G357" s="664"/>
      <c r="H357" s="677">
        <v>0</v>
      </c>
      <c r="I357" s="664">
        <v>1</v>
      </c>
      <c r="J357" s="664">
        <v>101.64000000000003</v>
      </c>
      <c r="K357" s="677">
        <v>1</v>
      </c>
      <c r="L357" s="664">
        <v>1</v>
      </c>
      <c r="M357" s="665">
        <v>101.64000000000003</v>
      </c>
    </row>
    <row r="358" spans="1:13" ht="14.4" customHeight="1" x14ac:dyDescent="0.3">
      <c r="A358" s="660" t="s">
        <v>620</v>
      </c>
      <c r="B358" s="661" t="s">
        <v>3698</v>
      </c>
      <c r="C358" s="661" t="s">
        <v>3411</v>
      </c>
      <c r="D358" s="661" t="s">
        <v>3872</v>
      </c>
      <c r="E358" s="661" t="s">
        <v>3873</v>
      </c>
      <c r="F358" s="664"/>
      <c r="G358" s="664"/>
      <c r="H358" s="677">
        <v>0</v>
      </c>
      <c r="I358" s="664">
        <v>1</v>
      </c>
      <c r="J358" s="664">
        <v>46.839999999999989</v>
      </c>
      <c r="K358" s="677">
        <v>1</v>
      </c>
      <c r="L358" s="664">
        <v>1</v>
      </c>
      <c r="M358" s="665">
        <v>46.839999999999989</v>
      </c>
    </row>
    <row r="359" spans="1:13" ht="14.4" customHeight="1" x14ac:dyDescent="0.3">
      <c r="A359" s="660" t="s">
        <v>620</v>
      </c>
      <c r="B359" s="661" t="s">
        <v>3698</v>
      </c>
      <c r="C359" s="661" t="s">
        <v>1646</v>
      </c>
      <c r="D359" s="661" t="s">
        <v>1647</v>
      </c>
      <c r="E359" s="661" t="s">
        <v>1648</v>
      </c>
      <c r="F359" s="664"/>
      <c r="G359" s="664"/>
      <c r="H359" s="677">
        <v>0</v>
      </c>
      <c r="I359" s="664">
        <v>1</v>
      </c>
      <c r="J359" s="664">
        <v>43.100000000000016</v>
      </c>
      <c r="K359" s="677">
        <v>1</v>
      </c>
      <c r="L359" s="664">
        <v>1</v>
      </c>
      <c r="M359" s="665">
        <v>43.100000000000016</v>
      </c>
    </row>
    <row r="360" spans="1:13" ht="14.4" customHeight="1" x14ac:dyDescent="0.3">
      <c r="A360" s="660" t="s">
        <v>620</v>
      </c>
      <c r="B360" s="661" t="s">
        <v>3701</v>
      </c>
      <c r="C360" s="661" t="s">
        <v>3426</v>
      </c>
      <c r="D360" s="661" t="s">
        <v>3427</v>
      </c>
      <c r="E360" s="661" t="s">
        <v>1689</v>
      </c>
      <c r="F360" s="664"/>
      <c r="G360" s="664"/>
      <c r="H360" s="677">
        <v>0</v>
      </c>
      <c r="I360" s="664">
        <v>1</v>
      </c>
      <c r="J360" s="664">
        <v>39.39</v>
      </c>
      <c r="K360" s="677">
        <v>1</v>
      </c>
      <c r="L360" s="664">
        <v>1</v>
      </c>
      <c r="M360" s="665">
        <v>39.39</v>
      </c>
    </row>
    <row r="361" spans="1:13" ht="14.4" customHeight="1" x14ac:dyDescent="0.3">
      <c r="A361" s="660" t="s">
        <v>620</v>
      </c>
      <c r="B361" s="661" t="s">
        <v>3702</v>
      </c>
      <c r="C361" s="661" t="s">
        <v>1677</v>
      </c>
      <c r="D361" s="661" t="s">
        <v>3703</v>
      </c>
      <c r="E361" s="661" t="s">
        <v>1699</v>
      </c>
      <c r="F361" s="664"/>
      <c r="G361" s="664"/>
      <c r="H361" s="677">
        <v>0</v>
      </c>
      <c r="I361" s="664">
        <v>1</v>
      </c>
      <c r="J361" s="664">
        <v>151.34000000000003</v>
      </c>
      <c r="K361" s="677">
        <v>1</v>
      </c>
      <c r="L361" s="664">
        <v>1</v>
      </c>
      <c r="M361" s="665">
        <v>151.34000000000003</v>
      </c>
    </row>
    <row r="362" spans="1:13" ht="14.4" customHeight="1" x14ac:dyDescent="0.3">
      <c r="A362" s="660" t="s">
        <v>620</v>
      </c>
      <c r="B362" s="661" t="s">
        <v>3853</v>
      </c>
      <c r="C362" s="661" t="s">
        <v>3137</v>
      </c>
      <c r="D362" s="661" t="s">
        <v>3138</v>
      </c>
      <c r="E362" s="661" t="s">
        <v>3854</v>
      </c>
      <c r="F362" s="664"/>
      <c r="G362" s="664"/>
      <c r="H362" s="677">
        <v>0</v>
      </c>
      <c r="I362" s="664">
        <v>1</v>
      </c>
      <c r="J362" s="664">
        <v>123.05</v>
      </c>
      <c r="K362" s="677">
        <v>1</v>
      </c>
      <c r="L362" s="664">
        <v>1</v>
      </c>
      <c r="M362" s="665">
        <v>123.05</v>
      </c>
    </row>
    <row r="363" spans="1:13" ht="14.4" customHeight="1" x14ac:dyDescent="0.3">
      <c r="A363" s="660" t="s">
        <v>620</v>
      </c>
      <c r="B363" s="661" t="s">
        <v>3708</v>
      </c>
      <c r="C363" s="661" t="s">
        <v>1732</v>
      </c>
      <c r="D363" s="661" t="s">
        <v>3709</v>
      </c>
      <c r="E363" s="661" t="s">
        <v>3710</v>
      </c>
      <c r="F363" s="664"/>
      <c r="G363" s="664"/>
      <c r="H363" s="677">
        <v>0</v>
      </c>
      <c r="I363" s="664">
        <v>20</v>
      </c>
      <c r="J363" s="664">
        <v>29534.93667749007</v>
      </c>
      <c r="K363" s="677">
        <v>1</v>
      </c>
      <c r="L363" s="664">
        <v>20</v>
      </c>
      <c r="M363" s="665">
        <v>29534.93667749007</v>
      </c>
    </row>
    <row r="364" spans="1:13" ht="14.4" customHeight="1" x14ac:dyDescent="0.3">
      <c r="A364" s="660" t="s">
        <v>620</v>
      </c>
      <c r="B364" s="661" t="s">
        <v>3711</v>
      </c>
      <c r="C364" s="661" t="s">
        <v>3419</v>
      </c>
      <c r="D364" s="661" t="s">
        <v>3874</v>
      </c>
      <c r="E364" s="661" t="s">
        <v>3875</v>
      </c>
      <c r="F364" s="664"/>
      <c r="G364" s="664"/>
      <c r="H364" s="677">
        <v>0</v>
      </c>
      <c r="I364" s="664">
        <v>1</v>
      </c>
      <c r="J364" s="664">
        <v>130.8001654098768</v>
      </c>
      <c r="K364" s="677">
        <v>1</v>
      </c>
      <c r="L364" s="664">
        <v>1</v>
      </c>
      <c r="M364" s="665">
        <v>130.8001654098768</v>
      </c>
    </row>
    <row r="365" spans="1:13" ht="14.4" customHeight="1" x14ac:dyDescent="0.3">
      <c r="A365" s="660" t="s">
        <v>620</v>
      </c>
      <c r="B365" s="661" t="s">
        <v>3711</v>
      </c>
      <c r="C365" s="661" t="s">
        <v>1530</v>
      </c>
      <c r="D365" s="661" t="s">
        <v>3712</v>
      </c>
      <c r="E365" s="661" t="s">
        <v>3713</v>
      </c>
      <c r="F365" s="664"/>
      <c r="G365" s="664"/>
      <c r="H365" s="677">
        <v>0</v>
      </c>
      <c r="I365" s="664">
        <v>10</v>
      </c>
      <c r="J365" s="664">
        <v>363.29999999999995</v>
      </c>
      <c r="K365" s="677">
        <v>1</v>
      </c>
      <c r="L365" s="664">
        <v>10</v>
      </c>
      <c r="M365" s="665">
        <v>363.29999999999995</v>
      </c>
    </row>
    <row r="366" spans="1:13" ht="14.4" customHeight="1" x14ac:dyDescent="0.3">
      <c r="A366" s="660" t="s">
        <v>620</v>
      </c>
      <c r="B366" s="661" t="s">
        <v>3716</v>
      </c>
      <c r="C366" s="661" t="s">
        <v>1981</v>
      </c>
      <c r="D366" s="661" t="s">
        <v>1982</v>
      </c>
      <c r="E366" s="661" t="s">
        <v>1983</v>
      </c>
      <c r="F366" s="664"/>
      <c r="G366" s="664"/>
      <c r="H366" s="677">
        <v>0</v>
      </c>
      <c r="I366" s="664">
        <v>4.5999999999999996</v>
      </c>
      <c r="J366" s="664">
        <v>57900.937365313774</v>
      </c>
      <c r="K366" s="677">
        <v>1</v>
      </c>
      <c r="L366" s="664">
        <v>4.5999999999999996</v>
      </c>
      <c r="M366" s="665">
        <v>57900.937365313774</v>
      </c>
    </row>
    <row r="367" spans="1:13" ht="14.4" customHeight="1" x14ac:dyDescent="0.3">
      <c r="A367" s="660" t="s">
        <v>620</v>
      </c>
      <c r="B367" s="661" t="s">
        <v>3717</v>
      </c>
      <c r="C367" s="661" t="s">
        <v>1943</v>
      </c>
      <c r="D367" s="661" t="s">
        <v>1944</v>
      </c>
      <c r="E367" s="661" t="s">
        <v>1945</v>
      </c>
      <c r="F367" s="664"/>
      <c r="G367" s="664"/>
      <c r="H367" s="677">
        <v>0</v>
      </c>
      <c r="I367" s="664">
        <v>502</v>
      </c>
      <c r="J367" s="664">
        <v>23022.001580270877</v>
      </c>
      <c r="K367" s="677">
        <v>1</v>
      </c>
      <c r="L367" s="664">
        <v>502</v>
      </c>
      <c r="M367" s="665">
        <v>23022.001580270877</v>
      </c>
    </row>
    <row r="368" spans="1:13" ht="14.4" customHeight="1" x14ac:dyDescent="0.3">
      <c r="A368" s="660" t="s">
        <v>620</v>
      </c>
      <c r="B368" s="661" t="s">
        <v>3718</v>
      </c>
      <c r="C368" s="661" t="s">
        <v>1932</v>
      </c>
      <c r="D368" s="661" t="s">
        <v>1933</v>
      </c>
      <c r="E368" s="661" t="s">
        <v>1934</v>
      </c>
      <c r="F368" s="664">
        <v>2.5999999999999956</v>
      </c>
      <c r="G368" s="664">
        <v>446.13399999999922</v>
      </c>
      <c r="H368" s="677">
        <v>1</v>
      </c>
      <c r="I368" s="664"/>
      <c r="J368" s="664"/>
      <c r="K368" s="677">
        <v>0</v>
      </c>
      <c r="L368" s="664">
        <v>2.5999999999999956</v>
      </c>
      <c r="M368" s="665">
        <v>446.13399999999922</v>
      </c>
    </row>
    <row r="369" spans="1:13" ht="14.4" customHeight="1" x14ac:dyDescent="0.3">
      <c r="A369" s="660" t="s">
        <v>620</v>
      </c>
      <c r="B369" s="661" t="s">
        <v>3718</v>
      </c>
      <c r="C369" s="661" t="s">
        <v>1862</v>
      </c>
      <c r="D369" s="661" t="s">
        <v>3721</v>
      </c>
      <c r="E369" s="661" t="s">
        <v>3722</v>
      </c>
      <c r="F369" s="664"/>
      <c r="G369" s="664"/>
      <c r="H369" s="677">
        <v>0</v>
      </c>
      <c r="I369" s="664">
        <v>121.39999999999999</v>
      </c>
      <c r="J369" s="664">
        <v>13636.535731385942</v>
      </c>
      <c r="K369" s="677">
        <v>1</v>
      </c>
      <c r="L369" s="664">
        <v>121.39999999999999</v>
      </c>
      <c r="M369" s="665">
        <v>13636.535731385942</v>
      </c>
    </row>
    <row r="370" spans="1:13" ht="14.4" customHeight="1" x14ac:dyDescent="0.3">
      <c r="A370" s="660" t="s">
        <v>620</v>
      </c>
      <c r="B370" s="661" t="s">
        <v>3723</v>
      </c>
      <c r="C370" s="661" t="s">
        <v>1963</v>
      </c>
      <c r="D370" s="661" t="s">
        <v>1964</v>
      </c>
      <c r="E370" s="661" t="s">
        <v>1860</v>
      </c>
      <c r="F370" s="664"/>
      <c r="G370" s="664"/>
      <c r="H370" s="677">
        <v>0</v>
      </c>
      <c r="I370" s="664">
        <v>1.7</v>
      </c>
      <c r="J370" s="664">
        <v>351.89959365249115</v>
      </c>
      <c r="K370" s="677">
        <v>1</v>
      </c>
      <c r="L370" s="664">
        <v>1.7</v>
      </c>
      <c r="M370" s="665">
        <v>351.89959365249115</v>
      </c>
    </row>
    <row r="371" spans="1:13" ht="14.4" customHeight="1" x14ac:dyDescent="0.3">
      <c r="A371" s="660" t="s">
        <v>620</v>
      </c>
      <c r="B371" s="661" t="s">
        <v>3729</v>
      </c>
      <c r="C371" s="661" t="s">
        <v>1895</v>
      </c>
      <c r="D371" s="661" t="s">
        <v>1896</v>
      </c>
      <c r="E371" s="661" t="s">
        <v>1897</v>
      </c>
      <c r="F371" s="664"/>
      <c r="G371" s="664"/>
      <c r="H371" s="677">
        <v>0</v>
      </c>
      <c r="I371" s="664">
        <v>8</v>
      </c>
      <c r="J371" s="664">
        <v>11960</v>
      </c>
      <c r="K371" s="677">
        <v>1</v>
      </c>
      <c r="L371" s="664">
        <v>8</v>
      </c>
      <c r="M371" s="665">
        <v>11960</v>
      </c>
    </row>
    <row r="372" spans="1:13" ht="14.4" customHeight="1" x14ac:dyDescent="0.3">
      <c r="A372" s="660" t="s">
        <v>620</v>
      </c>
      <c r="B372" s="661" t="s">
        <v>3730</v>
      </c>
      <c r="C372" s="661" t="s">
        <v>1951</v>
      </c>
      <c r="D372" s="661" t="s">
        <v>1952</v>
      </c>
      <c r="E372" s="661" t="s">
        <v>3731</v>
      </c>
      <c r="F372" s="664"/>
      <c r="G372" s="664"/>
      <c r="H372" s="677">
        <v>0</v>
      </c>
      <c r="I372" s="664">
        <v>1</v>
      </c>
      <c r="J372" s="664">
        <v>153.59016510229284</v>
      </c>
      <c r="K372" s="677">
        <v>1</v>
      </c>
      <c r="L372" s="664">
        <v>1</v>
      </c>
      <c r="M372" s="665">
        <v>153.59016510229284</v>
      </c>
    </row>
    <row r="373" spans="1:13" ht="14.4" customHeight="1" x14ac:dyDescent="0.3">
      <c r="A373" s="660" t="s">
        <v>620</v>
      </c>
      <c r="B373" s="661" t="s">
        <v>3730</v>
      </c>
      <c r="C373" s="661" t="s">
        <v>1959</v>
      </c>
      <c r="D373" s="661" t="s">
        <v>1960</v>
      </c>
      <c r="E373" s="661" t="s">
        <v>3732</v>
      </c>
      <c r="F373" s="664"/>
      <c r="G373" s="664"/>
      <c r="H373" s="677">
        <v>0</v>
      </c>
      <c r="I373" s="664">
        <v>33</v>
      </c>
      <c r="J373" s="664">
        <v>8614.65</v>
      </c>
      <c r="K373" s="677">
        <v>1</v>
      </c>
      <c r="L373" s="664">
        <v>33</v>
      </c>
      <c r="M373" s="665">
        <v>8614.65</v>
      </c>
    </row>
    <row r="374" spans="1:13" ht="14.4" customHeight="1" x14ac:dyDescent="0.3">
      <c r="A374" s="660" t="s">
        <v>620</v>
      </c>
      <c r="B374" s="661" t="s">
        <v>3734</v>
      </c>
      <c r="C374" s="661" t="s">
        <v>1978</v>
      </c>
      <c r="D374" s="661" t="s">
        <v>3232</v>
      </c>
      <c r="E374" s="661" t="s">
        <v>3736</v>
      </c>
      <c r="F374" s="664"/>
      <c r="G374" s="664"/>
      <c r="H374" s="677">
        <v>0</v>
      </c>
      <c r="I374" s="664">
        <v>21</v>
      </c>
      <c r="J374" s="664">
        <v>1554.0055936446979</v>
      </c>
      <c r="K374" s="677">
        <v>1</v>
      </c>
      <c r="L374" s="664">
        <v>21</v>
      </c>
      <c r="M374" s="665">
        <v>1554.0055936446979</v>
      </c>
    </row>
    <row r="375" spans="1:13" ht="14.4" customHeight="1" x14ac:dyDescent="0.3">
      <c r="A375" s="660" t="s">
        <v>620</v>
      </c>
      <c r="B375" s="661" t="s">
        <v>3734</v>
      </c>
      <c r="C375" s="661" t="s">
        <v>1939</v>
      </c>
      <c r="D375" s="661" t="s">
        <v>3232</v>
      </c>
      <c r="E375" s="661" t="s">
        <v>3737</v>
      </c>
      <c r="F375" s="664"/>
      <c r="G375" s="664"/>
      <c r="H375" s="677">
        <v>0</v>
      </c>
      <c r="I375" s="664">
        <v>76</v>
      </c>
      <c r="J375" s="664">
        <v>6733.6140397266372</v>
      </c>
      <c r="K375" s="677">
        <v>1</v>
      </c>
      <c r="L375" s="664">
        <v>76</v>
      </c>
      <c r="M375" s="665">
        <v>6733.6140397266372</v>
      </c>
    </row>
    <row r="376" spans="1:13" ht="14.4" customHeight="1" x14ac:dyDescent="0.3">
      <c r="A376" s="660" t="s">
        <v>620</v>
      </c>
      <c r="B376" s="661" t="s">
        <v>3738</v>
      </c>
      <c r="C376" s="661" t="s">
        <v>1974</v>
      </c>
      <c r="D376" s="661" t="s">
        <v>1975</v>
      </c>
      <c r="E376" s="661" t="s">
        <v>3740</v>
      </c>
      <c r="F376" s="664"/>
      <c r="G376" s="664"/>
      <c r="H376" s="677">
        <v>0</v>
      </c>
      <c r="I376" s="664">
        <v>22</v>
      </c>
      <c r="J376" s="664">
        <v>1197.46</v>
      </c>
      <c r="K376" s="677">
        <v>1</v>
      </c>
      <c r="L376" s="664">
        <v>22</v>
      </c>
      <c r="M376" s="665">
        <v>1197.46</v>
      </c>
    </row>
    <row r="377" spans="1:13" ht="14.4" customHeight="1" x14ac:dyDescent="0.3">
      <c r="A377" s="660" t="s">
        <v>620</v>
      </c>
      <c r="B377" s="661" t="s">
        <v>3741</v>
      </c>
      <c r="C377" s="661" t="s">
        <v>3470</v>
      </c>
      <c r="D377" s="661" t="s">
        <v>3876</v>
      </c>
      <c r="E377" s="661" t="s">
        <v>3732</v>
      </c>
      <c r="F377" s="664"/>
      <c r="G377" s="664"/>
      <c r="H377" s="677">
        <v>0</v>
      </c>
      <c r="I377" s="664">
        <v>20</v>
      </c>
      <c r="J377" s="664">
        <v>3238.3999999999996</v>
      </c>
      <c r="K377" s="677">
        <v>1</v>
      </c>
      <c r="L377" s="664">
        <v>20</v>
      </c>
      <c r="M377" s="665">
        <v>3238.3999999999996</v>
      </c>
    </row>
    <row r="378" spans="1:13" ht="14.4" customHeight="1" x14ac:dyDescent="0.3">
      <c r="A378" s="660" t="s">
        <v>620</v>
      </c>
      <c r="B378" s="661" t="s">
        <v>3743</v>
      </c>
      <c r="C378" s="661" t="s">
        <v>1998</v>
      </c>
      <c r="D378" s="661" t="s">
        <v>3744</v>
      </c>
      <c r="E378" s="661" t="s">
        <v>3740</v>
      </c>
      <c r="F378" s="664"/>
      <c r="G378" s="664"/>
      <c r="H378" s="677">
        <v>0</v>
      </c>
      <c r="I378" s="664">
        <v>201</v>
      </c>
      <c r="J378" s="664">
        <v>6710.3129980287476</v>
      </c>
      <c r="K378" s="677">
        <v>1</v>
      </c>
      <c r="L378" s="664">
        <v>201</v>
      </c>
      <c r="M378" s="665">
        <v>6710.3129980287476</v>
      </c>
    </row>
    <row r="379" spans="1:13" ht="14.4" customHeight="1" x14ac:dyDescent="0.3">
      <c r="A379" s="660" t="s">
        <v>620</v>
      </c>
      <c r="B379" s="661" t="s">
        <v>3747</v>
      </c>
      <c r="C379" s="661" t="s">
        <v>3479</v>
      </c>
      <c r="D379" s="661" t="s">
        <v>2009</v>
      </c>
      <c r="E379" s="661" t="s">
        <v>3480</v>
      </c>
      <c r="F379" s="664"/>
      <c r="G379" s="664"/>
      <c r="H379" s="677">
        <v>0</v>
      </c>
      <c r="I379" s="664">
        <v>43</v>
      </c>
      <c r="J379" s="664">
        <v>128794.11983440336</v>
      </c>
      <c r="K379" s="677">
        <v>1</v>
      </c>
      <c r="L379" s="664">
        <v>43</v>
      </c>
      <c r="M379" s="665">
        <v>128794.11983440336</v>
      </c>
    </row>
    <row r="380" spans="1:13" ht="14.4" customHeight="1" x14ac:dyDescent="0.3">
      <c r="A380" s="660" t="s">
        <v>620</v>
      </c>
      <c r="B380" s="661" t="s">
        <v>3752</v>
      </c>
      <c r="C380" s="661" t="s">
        <v>1038</v>
      </c>
      <c r="D380" s="661" t="s">
        <v>1039</v>
      </c>
      <c r="E380" s="661" t="s">
        <v>1040</v>
      </c>
      <c r="F380" s="664"/>
      <c r="G380" s="664"/>
      <c r="H380" s="677">
        <v>0</v>
      </c>
      <c r="I380" s="664">
        <v>1</v>
      </c>
      <c r="J380" s="664">
        <v>71.670000000000016</v>
      </c>
      <c r="K380" s="677">
        <v>1</v>
      </c>
      <c r="L380" s="664">
        <v>1</v>
      </c>
      <c r="M380" s="665">
        <v>71.670000000000016</v>
      </c>
    </row>
    <row r="381" spans="1:13" ht="14.4" customHeight="1" x14ac:dyDescent="0.3">
      <c r="A381" s="660" t="s">
        <v>620</v>
      </c>
      <c r="B381" s="661" t="s">
        <v>3877</v>
      </c>
      <c r="C381" s="661" t="s">
        <v>3415</v>
      </c>
      <c r="D381" s="661" t="s">
        <v>3416</v>
      </c>
      <c r="E381" s="661" t="s">
        <v>3417</v>
      </c>
      <c r="F381" s="664"/>
      <c r="G381" s="664"/>
      <c r="H381" s="677">
        <v>0</v>
      </c>
      <c r="I381" s="664">
        <v>1</v>
      </c>
      <c r="J381" s="664">
        <v>863.08</v>
      </c>
      <c r="K381" s="677">
        <v>1</v>
      </c>
      <c r="L381" s="664">
        <v>1</v>
      </c>
      <c r="M381" s="665">
        <v>863.08</v>
      </c>
    </row>
    <row r="382" spans="1:13" ht="14.4" customHeight="1" x14ac:dyDescent="0.3">
      <c r="A382" s="660" t="s">
        <v>620</v>
      </c>
      <c r="B382" s="661" t="s">
        <v>3757</v>
      </c>
      <c r="C382" s="661" t="s">
        <v>3429</v>
      </c>
      <c r="D382" s="661" t="s">
        <v>3430</v>
      </c>
      <c r="E382" s="661" t="s">
        <v>3431</v>
      </c>
      <c r="F382" s="664"/>
      <c r="G382" s="664"/>
      <c r="H382" s="677">
        <v>0</v>
      </c>
      <c r="I382" s="664">
        <v>4</v>
      </c>
      <c r="J382" s="664">
        <v>4017.5200000000004</v>
      </c>
      <c r="K382" s="677">
        <v>1</v>
      </c>
      <c r="L382" s="664">
        <v>4</v>
      </c>
      <c r="M382" s="665">
        <v>4017.5200000000004</v>
      </c>
    </row>
    <row r="383" spans="1:13" ht="14.4" customHeight="1" x14ac:dyDescent="0.3">
      <c r="A383" s="660" t="s">
        <v>620</v>
      </c>
      <c r="B383" s="661" t="s">
        <v>3878</v>
      </c>
      <c r="C383" s="661" t="s">
        <v>3422</v>
      </c>
      <c r="D383" s="661" t="s">
        <v>3423</v>
      </c>
      <c r="E383" s="661" t="s">
        <v>3424</v>
      </c>
      <c r="F383" s="664"/>
      <c r="G383" s="664"/>
      <c r="H383" s="677">
        <v>0</v>
      </c>
      <c r="I383" s="664">
        <v>1</v>
      </c>
      <c r="J383" s="664">
        <v>182.55</v>
      </c>
      <c r="K383" s="677">
        <v>1</v>
      </c>
      <c r="L383" s="664">
        <v>1</v>
      </c>
      <c r="M383" s="665">
        <v>182.55</v>
      </c>
    </row>
    <row r="384" spans="1:13" ht="14.4" customHeight="1" x14ac:dyDescent="0.3">
      <c r="A384" s="660" t="s">
        <v>620</v>
      </c>
      <c r="B384" s="661" t="s">
        <v>3760</v>
      </c>
      <c r="C384" s="661" t="s">
        <v>2718</v>
      </c>
      <c r="D384" s="661" t="s">
        <v>3827</v>
      </c>
      <c r="E384" s="661" t="s">
        <v>3828</v>
      </c>
      <c r="F384" s="664"/>
      <c r="G384" s="664"/>
      <c r="H384" s="677">
        <v>0</v>
      </c>
      <c r="I384" s="664">
        <v>1</v>
      </c>
      <c r="J384" s="664">
        <v>84.180159406772674</v>
      </c>
      <c r="K384" s="677">
        <v>1</v>
      </c>
      <c r="L384" s="664">
        <v>1</v>
      </c>
      <c r="M384" s="665">
        <v>84.180159406772674</v>
      </c>
    </row>
    <row r="385" spans="1:13" ht="14.4" customHeight="1" x14ac:dyDescent="0.3">
      <c r="A385" s="660" t="s">
        <v>620</v>
      </c>
      <c r="B385" s="661" t="s">
        <v>3860</v>
      </c>
      <c r="C385" s="661" t="s">
        <v>3281</v>
      </c>
      <c r="D385" s="661" t="s">
        <v>3282</v>
      </c>
      <c r="E385" s="661" t="s">
        <v>3283</v>
      </c>
      <c r="F385" s="664">
        <v>1</v>
      </c>
      <c r="G385" s="664">
        <v>115.679996288284</v>
      </c>
      <c r="H385" s="677">
        <v>1</v>
      </c>
      <c r="I385" s="664"/>
      <c r="J385" s="664"/>
      <c r="K385" s="677">
        <v>0</v>
      </c>
      <c r="L385" s="664">
        <v>1</v>
      </c>
      <c r="M385" s="665">
        <v>115.679996288284</v>
      </c>
    </row>
    <row r="386" spans="1:13" ht="14.4" customHeight="1" x14ac:dyDescent="0.3">
      <c r="A386" s="660" t="s">
        <v>620</v>
      </c>
      <c r="B386" s="661" t="s">
        <v>3763</v>
      </c>
      <c r="C386" s="661" t="s">
        <v>1711</v>
      </c>
      <c r="D386" s="661" t="s">
        <v>3766</v>
      </c>
      <c r="E386" s="661" t="s">
        <v>3767</v>
      </c>
      <c r="F386" s="664"/>
      <c r="G386" s="664"/>
      <c r="H386" s="677">
        <v>0</v>
      </c>
      <c r="I386" s="664">
        <v>1</v>
      </c>
      <c r="J386" s="664">
        <v>62.009999999999991</v>
      </c>
      <c r="K386" s="677">
        <v>1</v>
      </c>
      <c r="L386" s="664">
        <v>1</v>
      </c>
      <c r="M386" s="665">
        <v>62.009999999999991</v>
      </c>
    </row>
    <row r="387" spans="1:13" ht="14.4" customHeight="1" x14ac:dyDescent="0.3">
      <c r="A387" s="660" t="s">
        <v>620</v>
      </c>
      <c r="B387" s="661" t="s">
        <v>3831</v>
      </c>
      <c r="C387" s="661" t="s">
        <v>3407</v>
      </c>
      <c r="D387" s="661" t="s">
        <v>3408</v>
      </c>
      <c r="E387" s="661" t="s">
        <v>3409</v>
      </c>
      <c r="F387" s="664"/>
      <c r="G387" s="664"/>
      <c r="H387" s="677">
        <v>0</v>
      </c>
      <c r="I387" s="664">
        <v>16</v>
      </c>
      <c r="J387" s="664">
        <v>2312.4789814385817</v>
      </c>
      <c r="K387" s="677">
        <v>1</v>
      </c>
      <c r="L387" s="664">
        <v>16</v>
      </c>
      <c r="M387" s="665">
        <v>2312.4789814385817</v>
      </c>
    </row>
    <row r="388" spans="1:13" ht="14.4" customHeight="1" x14ac:dyDescent="0.3">
      <c r="A388" s="660" t="s">
        <v>620</v>
      </c>
      <c r="B388" s="661" t="s">
        <v>3768</v>
      </c>
      <c r="C388" s="661" t="s">
        <v>1714</v>
      </c>
      <c r="D388" s="661" t="s">
        <v>1556</v>
      </c>
      <c r="E388" s="661" t="s">
        <v>3769</v>
      </c>
      <c r="F388" s="664"/>
      <c r="G388" s="664"/>
      <c r="H388" s="677">
        <v>0</v>
      </c>
      <c r="I388" s="664">
        <v>2</v>
      </c>
      <c r="J388" s="664">
        <v>207.3</v>
      </c>
      <c r="K388" s="677">
        <v>1</v>
      </c>
      <c r="L388" s="664">
        <v>2</v>
      </c>
      <c r="M388" s="665">
        <v>207.3</v>
      </c>
    </row>
    <row r="389" spans="1:13" ht="14.4" customHeight="1" x14ac:dyDescent="0.3">
      <c r="A389" s="660" t="s">
        <v>620</v>
      </c>
      <c r="B389" s="661" t="s">
        <v>3835</v>
      </c>
      <c r="C389" s="661" t="s">
        <v>2722</v>
      </c>
      <c r="D389" s="661" t="s">
        <v>2723</v>
      </c>
      <c r="E389" s="661" t="s">
        <v>2724</v>
      </c>
      <c r="F389" s="664"/>
      <c r="G389" s="664"/>
      <c r="H389" s="677">
        <v>0</v>
      </c>
      <c r="I389" s="664">
        <v>1</v>
      </c>
      <c r="J389" s="664">
        <v>318.32</v>
      </c>
      <c r="K389" s="677">
        <v>1</v>
      </c>
      <c r="L389" s="664">
        <v>1</v>
      </c>
      <c r="M389" s="665">
        <v>318.32</v>
      </c>
    </row>
    <row r="390" spans="1:13" ht="14.4" customHeight="1" x14ac:dyDescent="0.3">
      <c r="A390" s="660" t="s">
        <v>620</v>
      </c>
      <c r="B390" s="661" t="s">
        <v>3776</v>
      </c>
      <c r="C390" s="661" t="s">
        <v>1201</v>
      </c>
      <c r="D390" s="661" t="s">
        <v>1684</v>
      </c>
      <c r="E390" s="661" t="s">
        <v>1685</v>
      </c>
      <c r="F390" s="664"/>
      <c r="G390" s="664"/>
      <c r="H390" s="677">
        <v>0</v>
      </c>
      <c r="I390" s="664">
        <v>1</v>
      </c>
      <c r="J390" s="664">
        <v>103.16000000000007</v>
      </c>
      <c r="K390" s="677">
        <v>1</v>
      </c>
      <c r="L390" s="664">
        <v>1</v>
      </c>
      <c r="M390" s="665">
        <v>103.16000000000007</v>
      </c>
    </row>
    <row r="391" spans="1:13" ht="14.4" customHeight="1" x14ac:dyDescent="0.3">
      <c r="A391" s="660" t="s">
        <v>620</v>
      </c>
      <c r="B391" s="661" t="s">
        <v>3777</v>
      </c>
      <c r="C391" s="661" t="s">
        <v>1615</v>
      </c>
      <c r="D391" s="661" t="s">
        <v>1616</v>
      </c>
      <c r="E391" s="661" t="s">
        <v>1617</v>
      </c>
      <c r="F391" s="664"/>
      <c r="G391" s="664"/>
      <c r="H391" s="677">
        <v>0</v>
      </c>
      <c r="I391" s="664">
        <v>2</v>
      </c>
      <c r="J391" s="664">
        <v>170.9603929062105</v>
      </c>
      <c r="K391" s="677">
        <v>1</v>
      </c>
      <c r="L391" s="664">
        <v>2</v>
      </c>
      <c r="M391" s="665">
        <v>170.9603929062105</v>
      </c>
    </row>
    <row r="392" spans="1:13" ht="14.4" customHeight="1" x14ac:dyDescent="0.3">
      <c r="A392" s="660" t="s">
        <v>620</v>
      </c>
      <c r="B392" s="661" t="s">
        <v>3780</v>
      </c>
      <c r="C392" s="661" t="s">
        <v>2641</v>
      </c>
      <c r="D392" s="661" t="s">
        <v>1624</v>
      </c>
      <c r="E392" s="661" t="s">
        <v>2453</v>
      </c>
      <c r="F392" s="664"/>
      <c r="G392" s="664"/>
      <c r="H392" s="677">
        <v>0</v>
      </c>
      <c r="I392" s="664">
        <v>1</v>
      </c>
      <c r="J392" s="664">
        <v>57.98</v>
      </c>
      <c r="K392" s="677">
        <v>1</v>
      </c>
      <c r="L392" s="664">
        <v>1</v>
      </c>
      <c r="M392" s="665">
        <v>57.98</v>
      </c>
    </row>
    <row r="393" spans="1:13" ht="14.4" customHeight="1" x14ac:dyDescent="0.3">
      <c r="A393" s="660" t="s">
        <v>620</v>
      </c>
      <c r="B393" s="661" t="s">
        <v>3781</v>
      </c>
      <c r="C393" s="661" t="s">
        <v>3463</v>
      </c>
      <c r="D393" s="661" t="s">
        <v>3879</v>
      </c>
      <c r="E393" s="661" t="s">
        <v>1792</v>
      </c>
      <c r="F393" s="664"/>
      <c r="G393" s="664"/>
      <c r="H393" s="677">
        <v>0</v>
      </c>
      <c r="I393" s="664">
        <v>4</v>
      </c>
      <c r="J393" s="664">
        <v>864.87882161767936</v>
      </c>
      <c r="K393" s="677">
        <v>1</v>
      </c>
      <c r="L393" s="664">
        <v>4</v>
      </c>
      <c r="M393" s="665">
        <v>864.87882161767936</v>
      </c>
    </row>
    <row r="394" spans="1:13" ht="14.4" customHeight="1" x14ac:dyDescent="0.3">
      <c r="A394" s="660" t="s">
        <v>620</v>
      </c>
      <c r="B394" s="661" t="s">
        <v>3781</v>
      </c>
      <c r="C394" s="661" t="s">
        <v>1798</v>
      </c>
      <c r="D394" s="661" t="s">
        <v>1799</v>
      </c>
      <c r="E394" s="661" t="s">
        <v>1800</v>
      </c>
      <c r="F394" s="664"/>
      <c r="G394" s="664"/>
      <c r="H394" s="677">
        <v>0</v>
      </c>
      <c r="I394" s="664">
        <v>2</v>
      </c>
      <c r="J394" s="664">
        <v>396.51998761276298</v>
      </c>
      <c r="K394" s="677">
        <v>1</v>
      </c>
      <c r="L394" s="664">
        <v>2</v>
      </c>
      <c r="M394" s="665">
        <v>396.51998761276298</v>
      </c>
    </row>
    <row r="395" spans="1:13" ht="14.4" customHeight="1" x14ac:dyDescent="0.3">
      <c r="A395" s="660" t="s">
        <v>620</v>
      </c>
      <c r="B395" s="661" t="s">
        <v>3781</v>
      </c>
      <c r="C395" s="661" t="s">
        <v>3467</v>
      </c>
      <c r="D395" s="661" t="s">
        <v>3880</v>
      </c>
      <c r="E395" s="661" t="s">
        <v>2743</v>
      </c>
      <c r="F395" s="664"/>
      <c r="G395" s="664"/>
      <c r="H395" s="677">
        <v>0</v>
      </c>
      <c r="I395" s="664">
        <v>6</v>
      </c>
      <c r="J395" s="664">
        <v>243.41999999999996</v>
      </c>
      <c r="K395" s="677">
        <v>1</v>
      </c>
      <c r="L395" s="664">
        <v>6</v>
      </c>
      <c r="M395" s="665">
        <v>243.41999999999996</v>
      </c>
    </row>
    <row r="396" spans="1:13" ht="14.4" customHeight="1" x14ac:dyDescent="0.3">
      <c r="A396" s="660" t="s">
        <v>620</v>
      </c>
      <c r="B396" s="661" t="s">
        <v>3781</v>
      </c>
      <c r="C396" s="661" t="s">
        <v>3456</v>
      </c>
      <c r="D396" s="661" t="s">
        <v>3457</v>
      </c>
      <c r="E396" s="661" t="s">
        <v>3458</v>
      </c>
      <c r="F396" s="664"/>
      <c r="G396" s="664"/>
      <c r="H396" s="677">
        <v>0</v>
      </c>
      <c r="I396" s="664">
        <v>9</v>
      </c>
      <c r="J396" s="664">
        <v>1825.7400584490688</v>
      </c>
      <c r="K396" s="677">
        <v>1</v>
      </c>
      <c r="L396" s="664">
        <v>9</v>
      </c>
      <c r="M396" s="665">
        <v>1825.7400584490688</v>
      </c>
    </row>
    <row r="397" spans="1:13" ht="14.4" customHeight="1" x14ac:dyDescent="0.3">
      <c r="A397" s="660" t="s">
        <v>620</v>
      </c>
      <c r="B397" s="661" t="s">
        <v>3781</v>
      </c>
      <c r="C397" s="661" t="s">
        <v>2741</v>
      </c>
      <c r="D397" s="661" t="s">
        <v>3841</v>
      </c>
      <c r="E397" s="661" t="s">
        <v>2743</v>
      </c>
      <c r="F397" s="664"/>
      <c r="G397" s="664"/>
      <c r="H397" s="677">
        <v>0</v>
      </c>
      <c r="I397" s="664">
        <v>2</v>
      </c>
      <c r="J397" s="664">
        <v>108.24000000000004</v>
      </c>
      <c r="K397" s="677">
        <v>1</v>
      </c>
      <c r="L397" s="664">
        <v>2</v>
      </c>
      <c r="M397" s="665">
        <v>108.24000000000004</v>
      </c>
    </row>
    <row r="398" spans="1:13" ht="14.4" customHeight="1" x14ac:dyDescent="0.3">
      <c r="A398" s="660" t="s">
        <v>620</v>
      </c>
      <c r="B398" s="661" t="s">
        <v>3781</v>
      </c>
      <c r="C398" s="661" t="s">
        <v>2745</v>
      </c>
      <c r="D398" s="661" t="s">
        <v>3842</v>
      </c>
      <c r="E398" s="661" t="s">
        <v>2743</v>
      </c>
      <c r="F398" s="664"/>
      <c r="G398" s="664"/>
      <c r="H398" s="677">
        <v>0</v>
      </c>
      <c r="I398" s="664">
        <v>2</v>
      </c>
      <c r="J398" s="664">
        <v>108.23999999999998</v>
      </c>
      <c r="K398" s="677">
        <v>1</v>
      </c>
      <c r="L398" s="664">
        <v>2</v>
      </c>
      <c r="M398" s="665">
        <v>108.23999999999998</v>
      </c>
    </row>
    <row r="399" spans="1:13" ht="14.4" customHeight="1" x14ac:dyDescent="0.3">
      <c r="A399" s="660" t="s">
        <v>620</v>
      </c>
      <c r="B399" s="661" t="s">
        <v>3781</v>
      </c>
      <c r="C399" s="661" t="s">
        <v>3215</v>
      </c>
      <c r="D399" s="661" t="s">
        <v>3866</v>
      </c>
      <c r="E399" s="661" t="s">
        <v>2743</v>
      </c>
      <c r="F399" s="664"/>
      <c r="G399" s="664"/>
      <c r="H399" s="677">
        <v>0</v>
      </c>
      <c r="I399" s="664">
        <v>3</v>
      </c>
      <c r="J399" s="664">
        <v>144.29986144459116</v>
      </c>
      <c r="K399" s="677">
        <v>1</v>
      </c>
      <c r="L399" s="664">
        <v>3</v>
      </c>
      <c r="M399" s="665">
        <v>144.29986144459116</v>
      </c>
    </row>
    <row r="400" spans="1:13" ht="14.4" customHeight="1" x14ac:dyDescent="0.3">
      <c r="A400" s="660" t="s">
        <v>620</v>
      </c>
      <c r="B400" s="661" t="s">
        <v>3781</v>
      </c>
      <c r="C400" s="661" t="s">
        <v>3218</v>
      </c>
      <c r="D400" s="661" t="s">
        <v>3867</v>
      </c>
      <c r="E400" s="661" t="s">
        <v>2743</v>
      </c>
      <c r="F400" s="664"/>
      <c r="G400" s="664"/>
      <c r="H400" s="677">
        <v>0</v>
      </c>
      <c r="I400" s="664">
        <v>3</v>
      </c>
      <c r="J400" s="664">
        <v>144.29999999999995</v>
      </c>
      <c r="K400" s="677">
        <v>1</v>
      </c>
      <c r="L400" s="664">
        <v>3</v>
      </c>
      <c r="M400" s="665">
        <v>144.29999999999995</v>
      </c>
    </row>
    <row r="401" spans="1:13" ht="14.4" customHeight="1" x14ac:dyDescent="0.3">
      <c r="A401" s="660" t="s">
        <v>620</v>
      </c>
      <c r="B401" s="661" t="s">
        <v>3781</v>
      </c>
      <c r="C401" s="661" t="s">
        <v>3141</v>
      </c>
      <c r="D401" s="661" t="s">
        <v>3868</v>
      </c>
      <c r="E401" s="661" t="s">
        <v>2743</v>
      </c>
      <c r="F401" s="664"/>
      <c r="G401" s="664"/>
      <c r="H401" s="677">
        <v>0</v>
      </c>
      <c r="I401" s="664">
        <v>3</v>
      </c>
      <c r="J401" s="664">
        <v>144.29999999999995</v>
      </c>
      <c r="K401" s="677">
        <v>1</v>
      </c>
      <c r="L401" s="664">
        <v>3</v>
      </c>
      <c r="M401" s="665">
        <v>144.29999999999995</v>
      </c>
    </row>
    <row r="402" spans="1:13" ht="14.4" customHeight="1" x14ac:dyDescent="0.3">
      <c r="A402" s="660" t="s">
        <v>620</v>
      </c>
      <c r="B402" s="661" t="s">
        <v>3781</v>
      </c>
      <c r="C402" s="661" t="s">
        <v>1804</v>
      </c>
      <c r="D402" s="661" t="s">
        <v>1805</v>
      </c>
      <c r="E402" s="661" t="s">
        <v>1789</v>
      </c>
      <c r="F402" s="664"/>
      <c r="G402" s="664"/>
      <c r="H402" s="677">
        <v>0</v>
      </c>
      <c r="I402" s="664">
        <v>1</v>
      </c>
      <c r="J402" s="664">
        <v>123.21000000000002</v>
      </c>
      <c r="K402" s="677">
        <v>1</v>
      </c>
      <c r="L402" s="664">
        <v>1</v>
      </c>
      <c r="M402" s="665">
        <v>123.21000000000002</v>
      </c>
    </row>
    <row r="403" spans="1:13" ht="14.4" customHeight="1" x14ac:dyDescent="0.3">
      <c r="A403" s="660" t="s">
        <v>620</v>
      </c>
      <c r="B403" s="661" t="s">
        <v>3781</v>
      </c>
      <c r="C403" s="661" t="s">
        <v>1813</v>
      </c>
      <c r="D403" s="661" t="s">
        <v>1814</v>
      </c>
      <c r="E403" s="661" t="s">
        <v>1789</v>
      </c>
      <c r="F403" s="664"/>
      <c r="G403" s="664"/>
      <c r="H403" s="677">
        <v>0</v>
      </c>
      <c r="I403" s="664">
        <v>1</v>
      </c>
      <c r="J403" s="664">
        <v>123.21000000000002</v>
      </c>
      <c r="K403" s="677">
        <v>1</v>
      </c>
      <c r="L403" s="664">
        <v>1</v>
      </c>
      <c r="M403" s="665">
        <v>123.21000000000002</v>
      </c>
    </row>
    <row r="404" spans="1:13" ht="14.4" customHeight="1" x14ac:dyDescent="0.3">
      <c r="A404" s="660" t="s">
        <v>620</v>
      </c>
      <c r="B404" s="661" t="s">
        <v>3781</v>
      </c>
      <c r="C404" s="661" t="s">
        <v>1810</v>
      </c>
      <c r="D404" s="661" t="s">
        <v>1811</v>
      </c>
      <c r="E404" s="661" t="s">
        <v>1789</v>
      </c>
      <c r="F404" s="664"/>
      <c r="G404" s="664"/>
      <c r="H404" s="677">
        <v>0</v>
      </c>
      <c r="I404" s="664">
        <v>1</v>
      </c>
      <c r="J404" s="664">
        <v>123.21000000000002</v>
      </c>
      <c r="K404" s="677">
        <v>1</v>
      </c>
      <c r="L404" s="664">
        <v>1</v>
      </c>
      <c r="M404" s="665">
        <v>123.21000000000002</v>
      </c>
    </row>
    <row r="405" spans="1:13" ht="14.4" customHeight="1" x14ac:dyDescent="0.3">
      <c r="A405" s="660" t="s">
        <v>620</v>
      </c>
      <c r="B405" s="661" t="s">
        <v>3781</v>
      </c>
      <c r="C405" s="661" t="s">
        <v>1801</v>
      </c>
      <c r="D405" s="661" t="s">
        <v>1791</v>
      </c>
      <c r="E405" s="661" t="s">
        <v>1802</v>
      </c>
      <c r="F405" s="664"/>
      <c r="G405" s="664"/>
      <c r="H405" s="677">
        <v>0</v>
      </c>
      <c r="I405" s="664">
        <v>74</v>
      </c>
      <c r="J405" s="664">
        <v>13569.374244313616</v>
      </c>
      <c r="K405" s="677">
        <v>1</v>
      </c>
      <c r="L405" s="664">
        <v>74</v>
      </c>
      <c r="M405" s="665">
        <v>13569.374244313616</v>
      </c>
    </row>
    <row r="406" spans="1:13" ht="14.4" customHeight="1" x14ac:dyDescent="0.3">
      <c r="A406" s="660" t="s">
        <v>620</v>
      </c>
      <c r="B406" s="661" t="s">
        <v>3781</v>
      </c>
      <c r="C406" s="661" t="s">
        <v>1794</v>
      </c>
      <c r="D406" s="661" t="s">
        <v>1795</v>
      </c>
      <c r="E406" s="661" t="s">
        <v>1802</v>
      </c>
      <c r="F406" s="664"/>
      <c r="G406" s="664"/>
      <c r="H406" s="677">
        <v>0</v>
      </c>
      <c r="I406" s="664">
        <v>47</v>
      </c>
      <c r="J406" s="664">
        <v>9728.9999991482691</v>
      </c>
      <c r="K406" s="677">
        <v>1</v>
      </c>
      <c r="L406" s="664">
        <v>47</v>
      </c>
      <c r="M406" s="665">
        <v>9728.9999991482691</v>
      </c>
    </row>
    <row r="407" spans="1:13" ht="14.4" customHeight="1" x14ac:dyDescent="0.3">
      <c r="A407" s="660" t="s">
        <v>620</v>
      </c>
      <c r="B407" s="661" t="s">
        <v>3781</v>
      </c>
      <c r="C407" s="661" t="s">
        <v>3460</v>
      </c>
      <c r="D407" s="661" t="s">
        <v>3881</v>
      </c>
      <c r="E407" s="661" t="s">
        <v>2743</v>
      </c>
      <c r="F407" s="664"/>
      <c r="G407" s="664"/>
      <c r="H407" s="677">
        <v>0</v>
      </c>
      <c r="I407" s="664">
        <v>2</v>
      </c>
      <c r="J407" s="664">
        <v>108.23907533017818</v>
      </c>
      <c r="K407" s="677">
        <v>1</v>
      </c>
      <c r="L407" s="664">
        <v>2</v>
      </c>
      <c r="M407" s="665">
        <v>108.23907533017818</v>
      </c>
    </row>
    <row r="408" spans="1:13" ht="14.4" customHeight="1" x14ac:dyDescent="0.3">
      <c r="A408" s="660" t="s">
        <v>629</v>
      </c>
      <c r="B408" s="661" t="s">
        <v>3711</v>
      </c>
      <c r="C408" s="661" t="s">
        <v>3533</v>
      </c>
      <c r="D408" s="661" t="s">
        <v>3882</v>
      </c>
      <c r="E408" s="661" t="s">
        <v>3883</v>
      </c>
      <c r="F408" s="664"/>
      <c r="G408" s="664"/>
      <c r="H408" s="677">
        <v>0</v>
      </c>
      <c r="I408" s="664">
        <v>2</v>
      </c>
      <c r="J408" s="664">
        <v>222.47999999999996</v>
      </c>
      <c r="K408" s="677">
        <v>1</v>
      </c>
      <c r="L408" s="664">
        <v>2</v>
      </c>
      <c r="M408" s="665">
        <v>222.47999999999996</v>
      </c>
    </row>
    <row r="409" spans="1:13" ht="14.4" customHeight="1" x14ac:dyDescent="0.3">
      <c r="A409" s="660" t="s">
        <v>629</v>
      </c>
      <c r="B409" s="661" t="s">
        <v>3755</v>
      </c>
      <c r="C409" s="661" t="s">
        <v>1576</v>
      </c>
      <c r="D409" s="661" t="s">
        <v>1577</v>
      </c>
      <c r="E409" s="661" t="s">
        <v>1578</v>
      </c>
      <c r="F409" s="664"/>
      <c r="G409" s="664"/>
      <c r="H409" s="677">
        <v>0</v>
      </c>
      <c r="I409" s="664">
        <v>32</v>
      </c>
      <c r="J409" s="664">
        <v>1962.8788330270909</v>
      </c>
      <c r="K409" s="677">
        <v>1</v>
      </c>
      <c r="L409" s="664">
        <v>32</v>
      </c>
      <c r="M409" s="665">
        <v>1962.8788330270909</v>
      </c>
    </row>
    <row r="410" spans="1:13" ht="14.4" customHeight="1" x14ac:dyDescent="0.3">
      <c r="A410" s="660" t="s">
        <v>629</v>
      </c>
      <c r="B410" s="661" t="s">
        <v>3755</v>
      </c>
      <c r="C410" s="661" t="s">
        <v>1580</v>
      </c>
      <c r="D410" s="661" t="s">
        <v>1581</v>
      </c>
      <c r="E410" s="661" t="s">
        <v>1582</v>
      </c>
      <c r="F410" s="664"/>
      <c r="G410" s="664"/>
      <c r="H410" s="677">
        <v>0</v>
      </c>
      <c r="I410" s="664">
        <v>7</v>
      </c>
      <c r="J410" s="664">
        <v>411.72</v>
      </c>
      <c r="K410" s="677">
        <v>1</v>
      </c>
      <c r="L410" s="664">
        <v>7</v>
      </c>
      <c r="M410" s="665">
        <v>411.72</v>
      </c>
    </row>
    <row r="411" spans="1:13" ht="14.4" customHeight="1" thickBot="1" x14ac:dyDescent="0.35">
      <c r="A411" s="666" t="s">
        <v>629</v>
      </c>
      <c r="B411" s="667" t="s">
        <v>3831</v>
      </c>
      <c r="C411" s="667" t="s">
        <v>3529</v>
      </c>
      <c r="D411" s="667" t="s">
        <v>3884</v>
      </c>
      <c r="E411" s="667" t="s">
        <v>3885</v>
      </c>
      <c r="F411" s="670"/>
      <c r="G411" s="670"/>
      <c r="H411" s="678">
        <v>0</v>
      </c>
      <c r="I411" s="670">
        <v>3</v>
      </c>
      <c r="J411" s="670">
        <v>419.00976391722378</v>
      </c>
      <c r="K411" s="678">
        <v>1</v>
      </c>
      <c r="L411" s="670">
        <v>3</v>
      </c>
      <c r="M411" s="671">
        <v>419.00976391722378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5370</v>
      </c>
      <c r="C3" s="460">
        <f>SUM(C6:C1048576)</f>
        <v>1931</v>
      </c>
      <c r="D3" s="460">
        <f>SUM(D6:D1048576)</f>
        <v>3006</v>
      </c>
      <c r="E3" s="461">
        <f>SUM(E6:E1048576)</f>
        <v>0</v>
      </c>
      <c r="F3" s="458">
        <f>IF(SUM($B3:$E3)=0,"",B3/SUM($B3:$E3))</f>
        <v>0.52100514213641214</v>
      </c>
      <c r="G3" s="456">
        <f t="shared" ref="G3:I3" si="0">IF(SUM($B3:$E3)=0,"",C3/SUM($B3:$E3))</f>
        <v>0.18734840399728339</v>
      </c>
      <c r="H3" s="456">
        <f t="shared" si="0"/>
        <v>0.29164645386630444</v>
      </c>
      <c r="I3" s="457">
        <f t="shared" si="0"/>
        <v>0</v>
      </c>
      <c r="J3" s="460">
        <f>SUM(J6:J1048576)</f>
        <v>661</v>
      </c>
      <c r="K3" s="460">
        <f>SUM(K6:K1048576)</f>
        <v>874</v>
      </c>
      <c r="L3" s="460">
        <f>SUM(L6:L1048576)</f>
        <v>3006</v>
      </c>
      <c r="M3" s="461">
        <f>SUM(M6:M1048576)</f>
        <v>0</v>
      </c>
      <c r="N3" s="458">
        <f>IF(SUM($J3:$M3)=0,"",J3/SUM($J3:$M3))</f>
        <v>0.14556265139837041</v>
      </c>
      <c r="O3" s="456">
        <f t="shared" ref="O3:Q3" si="1">IF(SUM($J3:$M3)=0,"",K3/SUM($J3:$M3))</f>
        <v>0.19246861924686193</v>
      </c>
      <c r="P3" s="456">
        <f t="shared" si="1"/>
        <v>0.66196872935476769</v>
      </c>
      <c r="Q3" s="457">
        <f t="shared" si="1"/>
        <v>0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3887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3888</v>
      </c>
      <c r="B7" s="709">
        <v>1497</v>
      </c>
      <c r="C7" s="664">
        <v>270</v>
      </c>
      <c r="D7" s="664">
        <v>898</v>
      </c>
      <c r="E7" s="665"/>
      <c r="F7" s="706">
        <v>0.56172607879924952</v>
      </c>
      <c r="G7" s="677">
        <v>0.10131332082551595</v>
      </c>
      <c r="H7" s="677">
        <v>0.33696060037523451</v>
      </c>
      <c r="I7" s="712">
        <v>0</v>
      </c>
      <c r="J7" s="709">
        <v>159</v>
      </c>
      <c r="K7" s="664">
        <v>186</v>
      </c>
      <c r="L7" s="664">
        <v>898</v>
      </c>
      <c r="M7" s="665"/>
      <c r="N7" s="706">
        <v>0.12791633145615447</v>
      </c>
      <c r="O7" s="677">
        <v>0.14963797264682221</v>
      </c>
      <c r="P7" s="677">
        <v>0.72244569589702334</v>
      </c>
      <c r="Q7" s="700">
        <v>0</v>
      </c>
    </row>
    <row r="8" spans="1:17" ht="14.4" customHeight="1" x14ac:dyDescent="0.3">
      <c r="A8" s="703" t="s">
        <v>3889</v>
      </c>
      <c r="B8" s="709">
        <v>1041</v>
      </c>
      <c r="C8" s="664">
        <v>776</v>
      </c>
      <c r="D8" s="664">
        <v>1151</v>
      </c>
      <c r="E8" s="665"/>
      <c r="F8" s="706">
        <v>0.35074123989218331</v>
      </c>
      <c r="G8" s="677">
        <v>0.26145552560646901</v>
      </c>
      <c r="H8" s="677">
        <v>0.38780323450134768</v>
      </c>
      <c r="I8" s="712">
        <v>0</v>
      </c>
      <c r="J8" s="709">
        <v>137</v>
      </c>
      <c r="K8" s="664">
        <v>294</v>
      </c>
      <c r="L8" s="664">
        <v>1151</v>
      </c>
      <c r="M8" s="665"/>
      <c r="N8" s="706">
        <v>8.6599241466498098E-2</v>
      </c>
      <c r="O8" s="677">
        <v>0.18584070796460178</v>
      </c>
      <c r="P8" s="677">
        <v>0.72756005056890016</v>
      </c>
      <c r="Q8" s="700">
        <v>0</v>
      </c>
    </row>
    <row r="9" spans="1:17" ht="14.4" customHeight="1" x14ac:dyDescent="0.3">
      <c r="A9" s="703" t="s">
        <v>3890</v>
      </c>
      <c r="B9" s="709">
        <v>750</v>
      </c>
      <c r="C9" s="664">
        <v>594</v>
      </c>
      <c r="D9" s="664">
        <v>685</v>
      </c>
      <c r="E9" s="665"/>
      <c r="F9" s="706">
        <v>0.36964021685559389</v>
      </c>
      <c r="G9" s="677">
        <v>0.29275505174963035</v>
      </c>
      <c r="H9" s="677">
        <v>0.33760473139477576</v>
      </c>
      <c r="I9" s="712">
        <v>0</v>
      </c>
      <c r="J9" s="709">
        <v>115</v>
      </c>
      <c r="K9" s="664">
        <v>246</v>
      </c>
      <c r="L9" s="664">
        <v>685</v>
      </c>
      <c r="M9" s="665"/>
      <c r="N9" s="706">
        <v>0.10994263862332695</v>
      </c>
      <c r="O9" s="677">
        <v>0.23518164435946462</v>
      </c>
      <c r="P9" s="677">
        <v>0.65487571701720837</v>
      </c>
      <c r="Q9" s="700">
        <v>0</v>
      </c>
    </row>
    <row r="10" spans="1:17" ht="14.4" customHeight="1" x14ac:dyDescent="0.3">
      <c r="A10" s="703" t="s">
        <v>3891</v>
      </c>
      <c r="B10" s="709">
        <v>62</v>
      </c>
      <c r="C10" s="664">
        <v>50</v>
      </c>
      <c r="D10" s="664"/>
      <c r="E10" s="665"/>
      <c r="F10" s="706">
        <v>0.5535714285714286</v>
      </c>
      <c r="G10" s="677">
        <v>0.44642857142857145</v>
      </c>
      <c r="H10" s="677">
        <v>0</v>
      </c>
      <c r="I10" s="712">
        <v>0</v>
      </c>
      <c r="J10" s="709">
        <v>27</v>
      </c>
      <c r="K10" s="664">
        <v>11</v>
      </c>
      <c r="L10" s="664"/>
      <c r="M10" s="665"/>
      <c r="N10" s="706">
        <v>0.71052631578947367</v>
      </c>
      <c r="O10" s="677">
        <v>0.28947368421052633</v>
      </c>
      <c r="P10" s="677">
        <v>0</v>
      </c>
      <c r="Q10" s="700">
        <v>0</v>
      </c>
    </row>
    <row r="11" spans="1:17" ht="14.4" customHeight="1" x14ac:dyDescent="0.3">
      <c r="A11" s="703" t="s">
        <v>3892</v>
      </c>
      <c r="B11" s="709">
        <v>1860</v>
      </c>
      <c r="C11" s="664">
        <v>230</v>
      </c>
      <c r="D11" s="664">
        <v>272</v>
      </c>
      <c r="E11" s="665"/>
      <c r="F11" s="706">
        <v>0.78746824724809483</v>
      </c>
      <c r="G11" s="677">
        <v>9.7375105842506346E-2</v>
      </c>
      <c r="H11" s="677">
        <v>0.11515664690939881</v>
      </c>
      <c r="I11" s="712">
        <v>0</v>
      </c>
      <c r="J11" s="709">
        <v>142</v>
      </c>
      <c r="K11" s="664">
        <v>132</v>
      </c>
      <c r="L11" s="664">
        <v>272</v>
      </c>
      <c r="M11" s="665"/>
      <c r="N11" s="706">
        <v>0.26007326007326009</v>
      </c>
      <c r="O11" s="677">
        <v>0.24175824175824176</v>
      </c>
      <c r="P11" s="677">
        <v>0.49816849816849818</v>
      </c>
      <c r="Q11" s="700">
        <v>0</v>
      </c>
    </row>
    <row r="12" spans="1:17" ht="14.4" customHeight="1" x14ac:dyDescent="0.3">
      <c r="A12" s="703" t="s">
        <v>3893</v>
      </c>
      <c r="B12" s="709">
        <v>8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5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thickBot="1" x14ac:dyDescent="0.35">
      <c r="A13" s="704" t="s">
        <v>3894</v>
      </c>
      <c r="B13" s="710">
        <v>152</v>
      </c>
      <c r="C13" s="670">
        <v>11</v>
      </c>
      <c r="D13" s="670"/>
      <c r="E13" s="671"/>
      <c r="F13" s="707">
        <v>0.93251533742331283</v>
      </c>
      <c r="G13" s="678">
        <v>6.7484662576687116E-2</v>
      </c>
      <c r="H13" s="678">
        <v>0</v>
      </c>
      <c r="I13" s="713">
        <v>0</v>
      </c>
      <c r="J13" s="710">
        <v>76</v>
      </c>
      <c r="K13" s="670">
        <v>5</v>
      </c>
      <c r="L13" s="670"/>
      <c r="M13" s="671"/>
      <c r="N13" s="707">
        <v>0.93827160493827155</v>
      </c>
      <c r="O13" s="678">
        <v>6.1728395061728392E-2</v>
      </c>
      <c r="P13" s="678">
        <v>0</v>
      </c>
      <c r="Q13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4</v>
      </c>
      <c r="B5" s="645" t="s">
        <v>3542</v>
      </c>
      <c r="C5" s="648">
        <v>11750929.730000004</v>
      </c>
      <c r="D5" s="648">
        <v>8510</v>
      </c>
      <c r="E5" s="648">
        <v>9814282.5600000042</v>
      </c>
      <c r="F5" s="714">
        <v>0.83519200484573064</v>
      </c>
      <c r="G5" s="648">
        <v>5970</v>
      </c>
      <c r="H5" s="714">
        <v>0.70152761457109281</v>
      </c>
      <c r="I5" s="648">
        <v>1936647.1699999997</v>
      </c>
      <c r="J5" s="714">
        <v>0.1648079951542693</v>
      </c>
      <c r="K5" s="648">
        <v>2540</v>
      </c>
      <c r="L5" s="714">
        <v>0.29847238542890719</v>
      </c>
      <c r="M5" s="648" t="s">
        <v>74</v>
      </c>
      <c r="N5" s="277"/>
    </row>
    <row r="6" spans="1:14" ht="14.4" customHeight="1" x14ac:dyDescent="0.3">
      <c r="A6" s="644">
        <v>4</v>
      </c>
      <c r="B6" s="645" t="s">
        <v>3895</v>
      </c>
      <c r="C6" s="648">
        <v>1403222.6199999987</v>
      </c>
      <c r="D6" s="648">
        <v>3696</v>
      </c>
      <c r="E6" s="648">
        <v>580119.94999999891</v>
      </c>
      <c r="F6" s="714">
        <v>0.41341975373800588</v>
      </c>
      <c r="G6" s="648">
        <v>1744</v>
      </c>
      <c r="H6" s="714">
        <v>0.47186147186147187</v>
      </c>
      <c r="I6" s="648">
        <v>823102.66999999969</v>
      </c>
      <c r="J6" s="714">
        <v>0.58658024626199401</v>
      </c>
      <c r="K6" s="648">
        <v>1952</v>
      </c>
      <c r="L6" s="714">
        <v>0.52813852813852813</v>
      </c>
      <c r="M6" s="648" t="s">
        <v>1</v>
      </c>
      <c r="N6" s="277"/>
    </row>
    <row r="7" spans="1:14" ht="14.4" customHeight="1" x14ac:dyDescent="0.3">
      <c r="A7" s="644">
        <v>4</v>
      </c>
      <c r="B7" s="645" t="s">
        <v>3896</v>
      </c>
      <c r="C7" s="648">
        <v>0</v>
      </c>
      <c r="D7" s="648">
        <v>328</v>
      </c>
      <c r="E7" s="648">
        <v>0</v>
      </c>
      <c r="F7" s="714" t="s">
        <v>602</v>
      </c>
      <c r="G7" s="648">
        <v>259</v>
      </c>
      <c r="H7" s="714">
        <v>0.78963414634146345</v>
      </c>
      <c r="I7" s="648">
        <v>0</v>
      </c>
      <c r="J7" s="714" t="s">
        <v>602</v>
      </c>
      <c r="K7" s="648">
        <v>69</v>
      </c>
      <c r="L7" s="714">
        <v>0.21036585365853658</v>
      </c>
      <c r="M7" s="648" t="s">
        <v>1</v>
      </c>
      <c r="N7" s="277"/>
    </row>
    <row r="8" spans="1:14" ht="14.4" customHeight="1" x14ac:dyDescent="0.3">
      <c r="A8" s="644">
        <v>4</v>
      </c>
      <c r="B8" s="645" t="s">
        <v>3897</v>
      </c>
      <c r="C8" s="648">
        <v>10347707.110000005</v>
      </c>
      <c r="D8" s="648">
        <v>4486</v>
      </c>
      <c r="E8" s="648">
        <v>9234162.610000005</v>
      </c>
      <c r="F8" s="714">
        <v>0.89238731941650407</v>
      </c>
      <c r="G8" s="648">
        <v>3967</v>
      </c>
      <c r="H8" s="714">
        <v>0.8843067320552831</v>
      </c>
      <c r="I8" s="648">
        <v>1113544.5</v>
      </c>
      <c r="J8" s="714">
        <v>0.10761268058349589</v>
      </c>
      <c r="K8" s="648">
        <v>519</v>
      </c>
      <c r="L8" s="714">
        <v>0.11569326794471689</v>
      </c>
      <c r="M8" s="648" t="s">
        <v>1</v>
      </c>
      <c r="N8" s="277"/>
    </row>
    <row r="9" spans="1:14" ht="14.4" customHeight="1" x14ac:dyDescent="0.3">
      <c r="A9" s="644" t="s">
        <v>3898</v>
      </c>
      <c r="B9" s="645" t="s">
        <v>3</v>
      </c>
      <c r="C9" s="648">
        <v>11750929.730000004</v>
      </c>
      <c r="D9" s="648">
        <v>8510</v>
      </c>
      <c r="E9" s="648">
        <v>9814282.5600000042</v>
      </c>
      <c r="F9" s="714">
        <v>0.83519200484573064</v>
      </c>
      <c r="G9" s="648">
        <v>5970</v>
      </c>
      <c r="H9" s="714">
        <v>0.70152761457109281</v>
      </c>
      <c r="I9" s="648">
        <v>1936647.1699999997</v>
      </c>
      <c r="J9" s="714">
        <v>0.1648079951542693</v>
      </c>
      <c r="K9" s="648">
        <v>2540</v>
      </c>
      <c r="L9" s="714">
        <v>0.29847238542890719</v>
      </c>
      <c r="M9" s="648" t="s">
        <v>605</v>
      </c>
      <c r="N9" s="277"/>
    </row>
    <row r="11" spans="1:14" ht="14.4" customHeight="1" x14ac:dyDescent="0.3">
      <c r="A11" s="644">
        <v>4</v>
      </c>
      <c r="B11" s="645" t="s">
        <v>3542</v>
      </c>
      <c r="C11" s="648" t="s">
        <v>602</v>
      </c>
      <c r="D11" s="648" t="s">
        <v>602</v>
      </c>
      <c r="E11" s="648" t="s">
        <v>602</v>
      </c>
      <c r="F11" s="714" t="s">
        <v>602</v>
      </c>
      <c r="G11" s="648" t="s">
        <v>602</v>
      </c>
      <c r="H11" s="714" t="s">
        <v>602</v>
      </c>
      <c r="I11" s="648" t="s">
        <v>602</v>
      </c>
      <c r="J11" s="714" t="s">
        <v>602</v>
      </c>
      <c r="K11" s="648" t="s">
        <v>602</v>
      </c>
      <c r="L11" s="714" t="s">
        <v>602</v>
      </c>
      <c r="M11" s="648" t="s">
        <v>74</v>
      </c>
      <c r="N11" s="277"/>
    </row>
    <row r="12" spans="1:14" ht="14.4" customHeight="1" x14ac:dyDescent="0.3">
      <c r="A12" s="644">
        <v>89301041</v>
      </c>
      <c r="B12" s="645" t="s">
        <v>3895</v>
      </c>
      <c r="C12" s="648">
        <v>170761.8900000001</v>
      </c>
      <c r="D12" s="648">
        <v>381</v>
      </c>
      <c r="E12" s="648">
        <v>60167.790000000015</v>
      </c>
      <c r="F12" s="714">
        <v>0.35234905165315272</v>
      </c>
      <c r="G12" s="648">
        <v>147</v>
      </c>
      <c r="H12" s="714">
        <v>0.38582677165354329</v>
      </c>
      <c r="I12" s="648">
        <v>110594.10000000009</v>
      </c>
      <c r="J12" s="714">
        <v>0.64765094834684733</v>
      </c>
      <c r="K12" s="648">
        <v>234</v>
      </c>
      <c r="L12" s="714">
        <v>0.61417322834645671</v>
      </c>
      <c r="M12" s="648" t="s">
        <v>1</v>
      </c>
      <c r="N12" s="277"/>
    </row>
    <row r="13" spans="1:14" ht="14.4" customHeight="1" x14ac:dyDescent="0.3">
      <c r="A13" s="644">
        <v>89301041</v>
      </c>
      <c r="B13" s="645" t="s">
        <v>3896</v>
      </c>
      <c r="C13" s="648">
        <v>0</v>
      </c>
      <c r="D13" s="648">
        <v>19</v>
      </c>
      <c r="E13" s="648">
        <v>0</v>
      </c>
      <c r="F13" s="714" t="s">
        <v>602</v>
      </c>
      <c r="G13" s="648">
        <v>11</v>
      </c>
      <c r="H13" s="714">
        <v>0.57894736842105265</v>
      </c>
      <c r="I13" s="648">
        <v>0</v>
      </c>
      <c r="J13" s="714" t="s">
        <v>602</v>
      </c>
      <c r="K13" s="648">
        <v>8</v>
      </c>
      <c r="L13" s="714">
        <v>0.42105263157894735</v>
      </c>
      <c r="M13" s="648" t="s">
        <v>1</v>
      </c>
      <c r="N13" s="277"/>
    </row>
    <row r="14" spans="1:14" ht="14.4" customHeight="1" x14ac:dyDescent="0.3">
      <c r="A14" s="644">
        <v>89301041</v>
      </c>
      <c r="B14" s="645" t="s">
        <v>3897</v>
      </c>
      <c r="C14" s="648">
        <v>2292.1800000000003</v>
      </c>
      <c r="D14" s="648">
        <v>3</v>
      </c>
      <c r="E14" s="648">
        <v>2292.1800000000003</v>
      </c>
      <c r="F14" s="714">
        <v>1</v>
      </c>
      <c r="G14" s="648">
        <v>3</v>
      </c>
      <c r="H14" s="714">
        <v>1</v>
      </c>
      <c r="I14" s="648" t="s">
        <v>602</v>
      </c>
      <c r="J14" s="714">
        <v>0</v>
      </c>
      <c r="K14" s="648" t="s">
        <v>602</v>
      </c>
      <c r="L14" s="714">
        <v>0</v>
      </c>
      <c r="M14" s="648" t="s">
        <v>1</v>
      </c>
      <c r="N14" s="277"/>
    </row>
    <row r="15" spans="1:14" ht="14.4" customHeight="1" x14ac:dyDescent="0.3">
      <c r="A15" s="644" t="s">
        <v>3899</v>
      </c>
      <c r="B15" s="645" t="s">
        <v>3900</v>
      </c>
      <c r="C15" s="648">
        <v>173054.07000000009</v>
      </c>
      <c r="D15" s="648">
        <v>403</v>
      </c>
      <c r="E15" s="648">
        <v>62459.970000000016</v>
      </c>
      <c r="F15" s="714">
        <v>0.3609274835315921</v>
      </c>
      <c r="G15" s="648">
        <v>161</v>
      </c>
      <c r="H15" s="714">
        <v>0.39950372208436724</v>
      </c>
      <c r="I15" s="648">
        <v>110594.10000000009</v>
      </c>
      <c r="J15" s="714">
        <v>0.63907251646840801</v>
      </c>
      <c r="K15" s="648">
        <v>242</v>
      </c>
      <c r="L15" s="714">
        <v>0.60049627791563276</v>
      </c>
      <c r="M15" s="648" t="s">
        <v>609</v>
      </c>
      <c r="N15" s="277"/>
    </row>
    <row r="16" spans="1:14" ht="14.4" customHeight="1" x14ac:dyDescent="0.3">
      <c r="A16" s="644" t="s">
        <v>602</v>
      </c>
      <c r="B16" s="645" t="s">
        <v>602</v>
      </c>
      <c r="C16" s="648" t="s">
        <v>602</v>
      </c>
      <c r="D16" s="648" t="s">
        <v>602</v>
      </c>
      <c r="E16" s="648" t="s">
        <v>602</v>
      </c>
      <c r="F16" s="714" t="s">
        <v>602</v>
      </c>
      <c r="G16" s="648" t="s">
        <v>602</v>
      </c>
      <c r="H16" s="714" t="s">
        <v>602</v>
      </c>
      <c r="I16" s="648" t="s">
        <v>602</v>
      </c>
      <c r="J16" s="714" t="s">
        <v>602</v>
      </c>
      <c r="K16" s="648" t="s">
        <v>602</v>
      </c>
      <c r="L16" s="714" t="s">
        <v>602</v>
      </c>
      <c r="M16" s="648" t="s">
        <v>610</v>
      </c>
      <c r="N16" s="277"/>
    </row>
    <row r="17" spans="1:14" ht="14.4" customHeight="1" x14ac:dyDescent="0.3">
      <c r="A17" s="644">
        <v>89301042</v>
      </c>
      <c r="B17" s="645" t="s">
        <v>3895</v>
      </c>
      <c r="C17" s="648">
        <v>845753.58999999939</v>
      </c>
      <c r="D17" s="648">
        <v>2418</v>
      </c>
      <c r="E17" s="648">
        <v>348694.62999999971</v>
      </c>
      <c r="F17" s="714">
        <v>0.41228867854997808</v>
      </c>
      <c r="G17" s="648">
        <v>1176.5</v>
      </c>
      <c r="H17" s="714">
        <v>0.48655913978494625</v>
      </c>
      <c r="I17" s="648">
        <v>497058.95999999961</v>
      </c>
      <c r="J17" s="714">
        <v>0.58771132145002181</v>
      </c>
      <c r="K17" s="648">
        <v>1241.5</v>
      </c>
      <c r="L17" s="714">
        <v>0.51344086021505375</v>
      </c>
      <c r="M17" s="648" t="s">
        <v>1</v>
      </c>
      <c r="N17" s="277"/>
    </row>
    <row r="18" spans="1:14" ht="14.4" customHeight="1" x14ac:dyDescent="0.3">
      <c r="A18" s="644">
        <v>89301042</v>
      </c>
      <c r="B18" s="645" t="s">
        <v>3896</v>
      </c>
      <c r="C18" s="648">
        <v>0</v>
      </c>
      <c r="D18" s="648">
        <v>252</v>
      </c>
      <c r="E18" s="648">
        <v>0</v>
      </c>
      <c r="F18" s="714" t="s">
        <v>602</v>
      </c>
      <c r="G18" s="648">
        <v>203.5</v>
      </c>
      <c r="H18" s="714">
        <v>0.80753968253968256</v>
      </c>
      <c r="I18" s="648">
        <v>0</v>
      </c>
      <c r="J18" s="714" t="s">
        <v>602</v>
      </c>
      <c r="K18" s="648">
        <v>48.5</v>
      </c>
      <c r="L18" s="714">
        <v>0.19246031746031747</v>
      </c>
      <c r="M18" s="648" t="s">
        <v>1</v>
      </c>
      <c r="N18" s="277"/>
    </row>
    <row r="19" spans="1:14" ht="14.4" customHeight="1" x14ac:dyDescent="0.3">
      <c r="A19" s="644">
        <v>89301042</v>
      </c>
      <c r="B19" s="645" t="s">
        <v>3897</v>
      </c>
      <c r="C19" s="648">
        <v>10283386.490000006</v>
      </c>
      <c r="D19" s="648">
        <v>4337</v>
      </c>
      <c r="E19" s="648">
        <v>9174888.9500000048</v>
      </c>
      <c r="F19" s="714">
        <v>0.89220501037494304</v>
      </c>
      <c r="G19" s="648">
        <v>3830</v>
      </c>
      <c r="H19" s="714">
        <v>0.88309891630159099</v>
      </c>
      <c r="I19" s="648">
        <v>1108497.54</v>
      </c>
      <c r="J19" s="714">
        <v>0.10779498962505682</v>
      </c>
      <c r="K19" s="648">
        <v>507</v>
      </c>
      <c r="L19" s="714">
        <v>0.11690108369840904</v>
      </c>
      <c r="M19" s="648" t="s">
        <v>1</v>
      </c>
      <c r="N19" s="277"/>
    </row>
    <row r="20" spans="1:14" ht="14.4" customHeight="1" x14ac:dyDescent="0.3">
      <c r="A20" s="644" t="s">
        <v>3901</v>
      </c>
      <c r="B20" s="645" t="s">
        <v>3902</v>
      </c>
      <c r="C20" s="648">
        <v>11129140.080000006</v>
      </c>
      <c r="D20" s="648">
        <v>7007</v>
      </c>
      <c r="E20" s="648">
        <v>9523583.5800000038</v>
      </c>
      <c r="F20" s="714">
        <v>0.85573400204699368</v>
      </c>
      <c r="G20" s="648">
        <v>5210</v>
      </c>
      <c r="H20" s="714">
        <v>0.74354217211360063</v>
      </c>
      <c r="I20" s="648">
        <v>1605556.4999999995</v>
      </c>
      <c r="J20" s="714">
        <v>0.14426599795300615</v>
      </c>
      <c r="K20" s="648">
        <v>1797</v>
      </c>
      <c r="L20" s="714">
        <v>0.25645782788639931</v>
      </c>
      <c r="M20" s="648" t="s">
        <v>609</v>
      </c>
      <c r="N20" s="277"/>
    </row>
    <row r="21" spans="1:14" ht="14.4" customHeight="1" x14ac:dyDescent="0.3">
      <c r="A21" s="644" t="s">
        <v>602</v>
      </c>
      <c r="B21" s="645" t="s">
        <v>602</v>
      </c>
      <c r="C21" s="648" t="s">
        <v>602</v>
      </c>
      <c r="D21" s="648" t="s">
        <v>602</v>
      </c>
      <c r="E21" s="648" t="s">
        <v>602</v>
      </c>
      <c r="F21" s="714" t="s">
        <v>602</v>
      </c>
      <c r="G21" s="648" t="s">
        <v>602</v>
      </c>
      <c r="H21" s="714" t="s">
        <v>602</v>
      </c>
      <c r="I21" s="648" t="s">
        <v>602</v>
      </c>
      <c r="J21" s="714" t="s">
        <v>602</v>
      </c>
      <c r="K21" s="648" t="s">
        <v>602</v>
      </c>
      <c r="L21" s="714" t="s">
        <v>602</v>
      </c>
      <c r="M21" s="648" t="s">
        <v>610</v>
      </c>
      <c r="N21" s="277"/>
    </row>
    <row r="22" spans="1:14" ht="14.4" customHeight="1" x14ac:dyDescent="0.3">
      <c r="A22" s="644">
        <v>89301045</v>
      </c>
      <c r="B22" s="645" t="s">
        <v>3895</v>
      </c>
      <c r="C22" s="648">
        <v>327099.2699999999</v>
      </c>
      <c r="D22" s="648">
        <v>642</v>
      </c>
      <c r="E22" s="648">
        <v>145576.1999999999</v>
      </c>
      <c r="F22" s="714">
        <v>0.44505204796085279</v>
      </c>
      <c r="G22" s="648">
        <v>301.5</v>
      </c>
      <c r="H22" s="714">
        <v>0.46962616822429909</v>
      </c>
      <c r="I22" s="648">
        <v>181523.06999999998</v>
      </c>
      <c r="J22" s="714">
        <v>0.55494795203914715</v>
      </c>
      <c r="K22" s="648">
        <v>340.5</v>
      </c>
      <c r="L22" s="714">
        <v>0.53037383177570097</v>
      </c>
      <c r="M22" s="648" t="s">
        <v>1</v>
      </c>
      <c r="N22" s="277"/>
    </row>
    <row r="23" spans="1:14" ht="14.4" customHeight="1" x14ac:dyDescent="0.3">
      <c r="A23" s="644">
        <v>89301045</v>
      </c>
      <c r="B23" s="645" t="s">
        <v>3896</v>
      </c>
      <c r="C23" s="648">
        <v>0</v>
      </c>
      <c r="D23" s="648">
        <v>34</v>
      </c>
      <c r="E23" s="648">
        <v>0</v>
      </c>
      <c r="F23" s="714" t="s">
        <v>602</v>
      </c>
      <c r="G23" s="648">
        <v>23.5</v>
      </c>
      <c r="H23" s="714">
        <v>0.69117647058823528</v>
      </c>
      <c r="I23" s="648">
        <v>0</v>
      </c>
      <c r="J23" s="714" t="s">
        <v>602</v>
      </c>
      <c r="K23" s="648">
        <v>10.5</v>
      </c>
      <c r="L23" s="714">
        <v>0.30882352941176472</v>
      </c>
      <c r="M23" s="648" t="s">
        <v>1</v>
      </c>
      <c r="N23" s="277"/>
    </row>
    <row r="24" spans="1:14" ht="14.4" customHeight="1" x14ac:dyDescent="0.3">
      <c r="A24" s="644">
        <v>89301045</v>
      </c>
      <c r="B24" s="645" t="s">
        <v>3897</v>
      </c>
      <c r="C24" s="648">
        <v>58077.960000000006</v>
      </c>
      <c r="D24" s="648">
        <v>139</v>
      </c>
      <c r="E24" s="648">
        <v>54629.48</v>
      </c>
      <c r="F24" s="714">
        <v>0.94062325880592224</v>
      </c>
      <c r="G24" s="648">
        <v>130</v>
      </c>
      <c r="H24" s="714">
        <v>0.93525179856115104</v>
      </c>
      <c r="I24" s="648">
        <v>3448.48</v>
      </c>
      <c r="J24" s="714">
        <v>5.9376741194077751E-2</v>
      </c>
      <c r="K24" s="648">
        <v>9</v>
      </c>
      <c r="L24" s="714">
        <v>6.4748201438848921E-2</v>
      </c>
      <c r="M24" s="648" t="s">
        <v>1</v>
      </c>
      <c r="N24" s="277"/>
    </row>
    <row r="25" spans="1:14" ht="14.4" customHeight="1" x14ac:dyDescent="0.3">
      <c r="A25" s="644" t="s">
        <v>3903</v>
      </c>
      <c r="B25" s="645" t="s">
        <v>3904</v>
      </c>
      <c r="C25" s="648">
        <v>385177.22999999992</v>
      </c>
      <c r="D25" s="648">
        <v>815</v>
      </c>
      <c r="E25" s="648">
        <v>200205.67999999991</v>
      </c>
      <c r="F25" s="714">
        <v>0.51977548101688131</v>
      </c>
      <c r="G25" s="648">
        <v>455</v>
      </c>
      <c r="H25" s="714">
        <v>0.55828220858895705</v>
      </c>
      <c r="I25" s="648">
        <v>184971.55</v>
      </c>
      <c r="J25" s="714">
        <v>0.48022451898311858</v>
      </c>
      <c r="K25" s="648">
        <v>360</v>
      </c>
      <c r="L25" s="714">
        <v>0.44171779141104295</v>
      </c>
      <c r="M25" s="648" t="s">
        <v>609</v>
      </c>
      <c r="N25" s="277"/>
    </row>
    <row r="26" spans="1:14" ht="14.4" customHeight="1" x14ac:dyDescent="0.3">
      <c r="A26" s="644" t="s">
        <v>602</v>
      </c>
      <c r="B26" s="645" t="s">
        <v>602</v>
      </c>
      <c r="C26" s="648" t="s">
        <v>602</v>
      </c>
      <c r="D26" s="648" t="s">
        <v>602</v>
      </c>
      <c r="E26" s="648" t="s">
        <v>602</v>
      </c>
      <c r="F26" s="714" t="s">
        <v>602</v>
      </c>
      <c r="G26" s="648" t="s">
        <v>602</v>
      </c>
      <c r="H26" s="714" t="s">
        <v>602</v>
      </c>
      <c r="I26" s="648" t="s">
        <v>602</v>
      </c>
      <c r="J26" s="714" t="s">
        <v>602</v>
      </c>
      <c r="K26" s="648" t="s">
        <v>602</v>
      </c>
      <c r="L26" s="714" t="s">
        <v>602</v>
      </c>
      <c r="M26" s="648" t="s">
        <v>610</v>
      </c>
      <c r="N26" s="277"/>
    </row>
    <row r="27" spans="1:14" ht="14.4" customHeight="1" x14ac:dyDescent="0.3">
      <c r="A27" s="644">
        <v>89301046</v>
      </c>
      <c r="B27" s="645" t="s">
        <v>3895</v>
      </c>
      <c r="C27" s="648">
        <v>1903.8700000000001</v>
      </c>
      <c r="D27" s="648">
        <v>6</v>
      </c>
      <c r="E27" s="648" t="s">
        <v>602</v>
      </c>
      <c r="F27" s="714">
        <v>0</v>
      </c>
      <c r="G27" s="648" t="s">
        <v>602</v>
      </c>
      <c r="H27" s="714">
        <v>0</v>
      </c>
      <c r="I27" s="648">
        <v>1903.8700000000001</v>
      </c>
      <c r="J27" s="714">
        <v>1</v>
      </c>
      <c r="K27" s="648">
        <v>6</v>
      </c>
      <c r="L27" s="714">
        <v>1</v>
      </c>
      <c r="M27" s="648" t="s">
        <v>1</v>
      </c>
      <c r="N27" s="277"/>
    </row>
    <row r="28" spans="1:14" ht="14.4" customHeight="1" x14ac:dyDescent="0.3">
      <c r="A28" s="644">
        <v>89301046</v>
      </c>
      <c r="B28" s="645" t="s">
        <v>3897</v>
      </c>
      <c r="C28" s="648">
        <v>820</v>
      </c>
      <c r="D28" s="648">
        <v>2</v>
      </c>
      <c r="E28" s="648">
        <v>820</v>
      </c>
      <c r="F28" s="714">
        <v>1</v>
      </c>
      <c r="G28" s="648">
        <v>2</v>
      </c>
      <c r="H28" s="714">
        <v>1</v>
      </c>
      <c r="I28" s="648" t="s">
        <v>602</v>
      </c>
      <c r="J28" s="714">
        <v>0</v>
      </c>
      <c r="K28" s="648" t="s">
        <v>602</v>
      </c>
      <c r="L28" s="714">
        <v>0</v>
      </c>
      <c r="M28" s="648" t="s">
        <v>1</v>
      </c>
      <c r="N28" s="277"/>
    </row>
    <row r="29" spans="1:14" ht="14.4" customHeight="1" x14ac:dyDescent="0.3">
      <c r="A29" s="644" t="s">
        <v>3905</v>
      </c>
      <c r="B29" s="645" t="s">
        <v>3906</v>
      </c>
      <c r="C29" s="648">
        <v>2723.87</v>
      </c>
      <c r="D29" s="648">
        <v>8</v>
      </c>
      <c r="E29" s="648">
        <v>820</v>
      </c>
      <c r="F29" s="714">
        <v>0.30104226706854587</v>
      </c>
      <c r="G29" s="648">
        <v>2</v>
      </c>
      <c r="H29" s="714">
        <v>0.25</v>
      </c>
      <c r="I29" s="648">
        <v>1903.8700000000001</v>
      </c>
      <c r="J29" s="714">
        <v>0.69895773293145425</v>
      </c>
      <c r="K29" s="648">
        <v>6</v>
      </c>
      <c r="L29" s="714">
        <v>0.75</v>
      </c>
      <c r="M29" s="648" t="s">
        <v>609</v>
      </c>
      <c r="N29" s="277"/>
    </row>
    <row r="30" spans="1:14" ht="14.4" customHeight="1" x14ac:dyDescent="0.3">
      <c r="A30" s="644" t="s">
        <v>602</v>
      </c>
      <c r="B30" s="645" t="s">
        <v>602</v>
      </c>
      <c r="C30" s="648" t="s">
        <v>602</v>
      </c>
      <c r="D30" s="648" t="s">
        <v>602</v>
      </c>
      <c r="E30" s="648" t="s">
        <v>602</v>
      </c>
      <c r="F30" s="714" t="s">
        <v>602</v>
      </c>
      <c r="G30" s="648" t="s">
        <v>602</v>
      </c>
      <c r="H30" s="714" t="s">
        <v>602</v>
      </c>
      <c r="I30" s="648" t="s">
        <v>602</v>
      </c>
      <c r="J30" s="714" t="s">
        <v>602</v>
      </c>
      <c r="K30" s="648" t="s">
        <v>602</v>
      </c>
      <c r="L30" s="714" t="s">
        <v>602</v>
      </c>
      <c r="M30" s="648" t="s">
        <v>610</v>
      </c>
      <c r="N30" s="277"/>
    </row>
    <row r="31" spans="1:14" ht="14.4" customHeight="1" x14ac:dyDescent="0.3">
      <c r="A31" s="644">
        <v>89301047</v>
      </c>
      <c r="B31" s="645" t="s">
        <v>3895</v>
      </c>
      <c r="C31" s="648">
        <v>2401.7299999999996</v>
      </c>
      <c r="D31" s="648">
        <v>22</v>
      </c>
      <c r="E31" s="648">
        <v>2106.3999999999996</v>
      </c>
      <c r="F31" s="714">
        <v>0.87703447098549792</v>
      </c>
      <c r="G31" s="648">
        <v>19</v>
      </c>
      <c r="H31" s="714">
        <v>0.86363636363636365</v>
      </c>
      <c r="I31" s="648">
        <v>295.33</v>
      </c>
      <c r="J31" s="714">
        <v>0.12296552901450206</v>
      </c>
      <c r="K31" s="648">
        <v>3</v>
      </c>
      <c r="L31" s="714">
        <v>0.13636363636363635</v>
      </c>
      <c r="M31" s="648" t="s">
        <v>1</v>
      </c>
      <c r="N31" s="277"/>
    </row>
    <row r="32" spans="1:14" ht="14.4" customHeight="1" x14ac:dyDescent="0.3">
      <c r="A32" s="644">
        <v>89301047</v>
      </c>
      <c r="B32" s="645" t="s">
        <v>3896</v>
      </c>
      <c r="C32" s="648">
        <v>0</v>
      </c>
      <c r="D32" s="648">
        <v>23</v>
      </c>
      <c r="E32" s="648">
        <v>0</v>
      </c>
      <c r="F32" s="714" t="s">
        <v>602</v>
      </c>
      <c r="G32" s="648">
        <v>21</v>
      </c>
      <c r="H32" s="714">
        <v>0.91304347826086951</v>
      </c>
      <c r="I32" s="648">
        <v>0</v>
      </c>
      <c r="J32" s="714" t="s">
        <v>602</v>
      </c>
      <c r="K32" s="648">
        <v>2</v>
      </c>
      <c r="L32" s="714">
        <v>8.6956521739130432E-2</v>
      </c>
      <c r="M32" s="648" t="s">
        <v>1</v>
      </c>
      <c r="N32" s="277"/>
    </row>
    <row r="33" spans="1:14" ht="14.4" customHeight="1" x14ac:dyDescent="0.3">
      <c r="A33" s="644" t="s">
        <v>3907</v>
      </c>
      <c r="B33" s="645" t="s">
        <v>3908</v>
      </c>
      <c r="C33" s="648">
        <v>2401.7299999999996</v>
      </c>
      <c r="D33" s="648">
        <v>45</v>
      </c>
      <c r="E33" s="648">
        <v>2106.3999999999996</v>
      </c>
      <c r="F33" s="714">
        <v>0.87703447098549792</v>
      </c>
      <c r="G33" s="648">
        <v>40</v>
      </c>
      <c r="H33" s="714">
        <v>0.88888888888888884</v>
      </c>
      <c r="I33" s="648">
        <v>295.33</v>
      </c>
      <c r="J33" s="714">
        <v>0.12296552901450206</v>
      </c>
      <c r="K33" s="648">
        <v>5</v>
      </c>
      <c r="L33" s="714">
        <v>0.1111111111111111</v>
      </c>
      <c r="M33" s="648" t="s">
        <v>609</v>
      </c>
      <c r="N33" s="277"/>
    </row>
    <row r="34" spans="1:14" ht="14.4" customHeight="1" x14ac:dyDescent="0.3">
      <c r="A34" s="644" t="s">
        <v>602</v>
      </c>
      <c r="B34" s="645" t="s">
        <v>602</v>
      </c>
      <c r="C34" s="648" t="s">
        <v>602</v>
      </c>
      <c r="D34" s="648" t="s">
        <v>602</v>
      </c>
      <c r="E34" s="648" t="s">
        <v>602</v>
      </c>
      <c r="F34" s="714" t="s">
        <v>602</v>
      </c>
      <c r="G34" s="648" t="s">
        <v>602</v>
      </c>
      <c r="H34" s="714" t="s">
        <v>602</v>
      </c>
      <c r="I34" s="648" t="s">
        <v>602</v>
      </c>
      <c r="J34" s="714" t="s">
        <v>602</v>
      </c>
      <c r="K34" s="648" t="s">
        <v>602</v>
      </c>
      <c r="L34" s="714" t="s">
        <v>602</v>
      </c>
      <c r="M34" s="648" t="s">
        <v>610</v>
      </c>
      <c r="N34" s="277"/>
    </row>
    <row r="35" spans="1:14" ht="14.4" customHeight="1" x14ac:dyDescent="0.3">
      <c r="A35" s="644">
        <v>89301048</v>
      </c>
      <c r="B35" s="645" t="s">
        <v>3895</v>
      </c>
      <c r="C35" s="648">
        <v>55302.270000000004</v>
      </c>
      <c r="D35" s="648">
        <v>227</v>
      </c>
      <c r="E35" s="648">
        <v>23574.93</v>
      </c>
      <c r="F35" s="714">
        <v>0.4262922661221682</v>
      </c>
      <c r="G35" s="648">
        <v>100</v>
      </c>
      <c r="H35" s="714">
        <v>0.44052863436123346</v>
      </c>
      <c r="I35" s="648">
        <v>31727.340000000004</v>
      </c>
      <c r="J35" s="714">
        <v>0.5737077338778318</v>
      </c>
      <c r="K35" s="648">
        <v>127</v>
      </c>
      <c r="L35" s="714">
        <v>0.55947136563876654</v>
      </c>
      <c r="M35" s="648" t="s">
        <v>1</v>
      </c>
      <c r="N35" s="277"/>
    </row>
    <row r="36" spans="1:14" ht="14.4" customHeight="1" x14ac:dyDescent="0.3">
      <c r="A36" s="644">
        <v>89301048</v>
      </c>
      <c r="B36" s="645" t="s">
        <v>3897</v>
      </c>
      <c r="C36" s="648">
        <v>3130.48</v>
      </c>
      <c r="D36" s="648">
        <v>5</v>
      </c>
      <c r="E36" s="648">
        <v>1532</v>
      </c>
      <c r="F36" s="714">
        <v>0.48938182004037717</v>
      </c>
      <c r="G36" s="648">
        <v>2</v>
      </c>
      <c r="H36" s="714">
        <v>0.4</v>
      </c>
      <c r="I36" s="648">
        <v>1598.48</v>
      </c>
      <c r="J36" s="714">
        <v>0.51061817995962278</v>
      </c>
      <c r="K36" s="648">
        <v>3</v>
      </c>
      <c r="L36" s="714">
        <v>0.6</v>
      </c>
      <c r="M36" s="648" t="s">
        <v>1</v>
      </c>
      <c r="N36" s="277"/>
    </row>
    <row r="37" spans="1:14" ht="14.4" customHeight="1" x14ac:dyDescent="0.3">
      <c r="A37" s="644" t="s">
        <v>3909</v>
      </c>
      <c r="B37" s="645" t="s">
        <v>3900</v>
      </c>
      <c r="C37" s="648">
        <v>58432.750000000007</v>
      </c>
      <c r="D37" s="648">
        <v>232</v>
      </c>
      <c r="E37" s="648">
        <v>25106.93</v>
      </c>
      <c r="F37" s="714">
        <v>0.42967223004222799</v>
      </c>
      <c r="G37" s="648">
        <v>102</v>
      </c>
      <c r="H37" s="714">
        <v>0.43965517241379309</v>
      </c>
      <c r="I37" s="648">
        <v>33325.820000000007</v>
      </c>
      <c r="J37" s="714">
        <v>0.57032776995777201</v>
      </c>
      <c r="K37" s="648">
        <v>130</v>
      </c>
      <c r="L37" s="714">
        <v>0.56034482758620685</v>
      </c>
      <c r="M37" s="648" t="s">
        <v>609</v>
      </c>
      <c r="N37" s="277"/>
    </row>
    <row r="38" spans="1:14" ht="14.4" customHeight="1" x14ac:dyDescent="0.3">
      <c r="A38" s="644" t="s">
        <v>602</v>
      </c>
      <c r="B38" s="645" t="s">
        <v>602</v>
      </c>
      <c r="C38" s="648" t="s">
        <v>602</v>
      </c>
      <c r="D38" s="648" t="s">
        <v>602</v>
      </c>
      <c r="E38" s="648" t="s">
        <v>602</v>
      </c>
      <c r="F38" s="714" t="s">
        <v>602</v>
      </c>
      <c r="G38" s="648" t="s">
        <v>602</v>
      </c>
      <c r="H38" s="714" t="s">
        <v>602</v>
      </c>
      <c r="I38" s="648" t="s">
        <v>602</v>
      </c>
      <c r="J38" s="714" t="s">
        <v>602</v>
      </c>
      <c r="K38" s="648" t="s">
        <v>602</v>
      </c>
      <c r="L38" s="714" t="s">
        <v>602</v>
      </c>
      <c r="M38" s="648" t="s">
        <v>610</v>
      </c>
      <c r="N38" s="277"/>
    </row>
    <row r="39" spans="1:14" ht="14.4" customHeight="1" x14ac:dyDescent="0.3">
      <c r="A39" s="644" t="s">
        <v>3898</v>
      </c>
      <c r="B39" s="645" t="s">
        <v>3910</v>
      </c>
      <c r="C39" s="648">
        <v>11750929.730000006</v>
      </c>
      <c r="D39" s="648">
        <v>8510</v>
      </c>
      <c r="E39" s="648">
        <v>9814282.5600000042</v>
      </c>
      <c r="F39" s="714">
        <v>0.83519200484573053</v>
      </c>
      <c r="G39" s="648">
        <v>5970</v>
      </c>
      <c r="H39" s="714">
        <v>0.70152761457109281</v>
      </c>
      <c r="I39" s="648">
        <v>1936647.17</v>
      </c>
      <c r="J39" s="714">
        <v>0.16480799515426928</v>
      </c>
      <c r="K39" s="648">
        <v>2540</v>
      </c>
      <c r="L39" s="714">
        <v>0.29847238542890719</v>
      </c>
      <c r="M39" s="648" t="s">
        <v>605</v>
      </c>
      <c r="N39" s="277"/>
    </row>
  </sheetData>
  <autoFilter ref="A4:M4"/>
  <mergeCells count="4">
    <mergeCell ref="E3:H3"/>
    <mergeCell ref="C3:D3"/>
    <mergeCell ref="I3:L3"/>
    <mergeCell ref="A1:L1"/>
  </mergeCells>
  <conditionalFormatting sqref="F4 F10 F4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9">
    <cfRule type="expression" dxfId="46" priority="4">
      <formula>AND(LEFT(M11,6)&lt;&gt;"mezera",M11&lt;&gt;"")</formula>
    </cfRule>
  </conditionalFormatting>
  <conditionalFormatting sqref="A11:A39">
    <cfRule type="expression" dxfId="45" priority="2">
      <formula>AND(M11&lt;&gt;"",M11&lt;&gt;"mezeraKL")</formula>
    </cfRule>
  </conditionalFormatting>
  <conditionalFormatting sqref="F11:F39">
    <cfRule type="cellIs" dxfId="44" priority="1" operator="lessThan">
      <formula>0.6</formula>
    </cfRule>
  </conditionalFormatting>
  <conditionalFormatting sqref="B11:L3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3911</v>
      </c>
      <c r="B5" s="708">
        <v>135235.69</v>
      </c>
      <c r="C5" s="655">
        <v>1</v>
      </c>
      <c r="D5" s="719">
        <v>230</v>
      </c>
      <c r="E5" s="722" t="s">
        <v>3911</v>
      </c>
      <c r="F5" s="708">
        <v>87384.06</v>
      </c>
      <c r="G5" s="676">
        <v>0.64616123155063576</v>
      </c>
      <c r="H5" s="658">
        <v>151</v>
      </c>
      <c r="I5" s="699">
        <v>0.65652173913043477</v>
      </c>
      <c r="J5" s="725">
        <v>47851.630000000012</v>
      </c>
      <c r="K5" s="676">
        <v>0.35383876844936429</v>
      </c>
      <c r="L5" s="658">
        <v>79</v>
      </c>
      <c r="M5" s="699">
        <v>0.34347826086956523</v>
      </c>
    </row>
    <row r="6" spans="1:13" ht="14.4" customHeight="1" x14ac:dyDescent="0.3">
      <c r="A6" s="716" t="s">
        <v>3912</v>
      </c>
      <c r="B6" s="709">
        <v>93346.21</v>
      </c>
      <c r="C6" s="661">
        <v>1</v>
      </c>
      <c r="D6" s="720">
        <v>173</v>
      </c>
      <c r="E6" s="723" t="s">
        <v>3912</v>
      </c>
      <c r="F6" s="709">
        <v>62502.670000000006</v>
      </c>
      <c r="G6" s="677">
        <v>0.66957908628534568</v>
      </c>
      <c r="H6" s="664">
        <v>128</v>
      </c>
      <c r="I6" s="700">
        <v>0.73988439306358378</v>
      </c>
      <c r="J6" s="726">
        <v>30843.539999999997</v>
      </c>
      <c r="K6" s="677">
        <v>0.33042091371465426</v>
      </c>
      <c r="L6" s="664">
        <v>45</v>
      </c>
      <c r="M6" s="700">
        <v>0.26011560693641617</v>
      </c>
    </row>
    <row r="7" spans="1:13" ht="14.4" customHeight="1" x14ac:dyDescent="0.3">
      <c r="A7" s="716" t="s">
        <v>3913</v>
      </c>
      <c r="B7" s="709">
        <v>35255.660000000003</v>
      </c>
      <c r="C7" s="661">
        <v>1</v>
      </c>
      <c r="D7" s="720">
        <v>26</v>
      </c>
      <c r="E7" s="723" t="s">
        <v>3913</v>
      </c>
      <c r="F7" s="709">
        <v>10088.01</v>
      </c>
      <c r="G7" s="677">
        <v>0.28613873630503583</v>
      </c>
      <c r="H7" s="664">
        <v>13</v>
      </c>
      <c r="I7" s="700">
        <v>0.5</v>
      </c>
      <c r="J7" s="726">
        <v>25167.65</v>
      </c>
      <c r="K7" s="677">
        <v>0.71386126369496417</v>
      </c>
      <c r="L7" s="664">
        <v>13</v>
      </c>
      <c r="M7" s="700">
        <v>0.5</v>
      </c>
    </row>
    <row r="8" spans="1:13" ht="14.4" customHeight="1" x14ac:dyDescent="0.3">
      <c r="A8" s="716" t="s">
        <v>3914</v>
      </c>
      <c r="B8" s="709">
        <v>6437.08</v>
      </c>
      <c r="C8" s="661">
        <v>1</v>
      </c>
      <c r="D8" s="720">
        <v>17</v>
      </c>
      <c r="E8" s="723" t="s">
        <v>3914</v>
      </c>
      <c r="F8" s="709">
        <v>4302.46</v>
      </c>
      <c r="G8" s="677">
        <v>0.66838690834974868</v>
      </c>
      <c r="H8" s="664">
        <v>12</v>
      </c>
      <c r="I8" s="700">
        <v>0.70588235294117652</v>
      </c>
      <c r="J8" s="726">
        <v>2134.62</v>
      </c>
      <c r="K8" s="677">
        <v>0.33161309165025132</v>
      </c>
      <c r="L8" s="664">
        <v>5</v>
      </c>
      <c r="M8" s="700">
        <v>0.29411764705882354</v>
      </c>
    </row>
    <row r="9" spans="1:13" ht="14.4" customHeight="1" x14ac:dyDescent="0.3">
      <c r="A9" s="716" t="s">
        <v>3915</v>
      </c>
      <c r="B9" s="709">
        <v>2496295.37</v>
      </c>
      <c r="C9" s="661">
        <v>1</v>
      </c>
      <c r="D9" s="720">
        <v>1061</v>
      </c>
      <c r="E9" s="723" t="s">
        <v>3915</v>
      </c>
      <c r="F9" s="709">
        <v>2165482.9300000002</v>
      </c>
      <c r="G9" s="677">
        <v>0.86747864696796684</v>
      </c>
      <c r="H9" s="664">
        <v>841</v>
      </c>
      <c r="I9" s="700">
        <v>0.79264844486333652</v>
      </c>
      <c r="J9" s="726">
        <v>330812.44</v>
      </c>
      <c r="K9" s="677">
        <v>0.13252135303203322</v>
      </c>
      <c r="L9" s="664">
        <v>220</v>
      </c>
      <c r="M9" s="700">
        <v>0.20735155513666353</v>
      </c>
    </row>
    <row r="10" spans="1:13" ht="14.4" customHeight="1" x14ac:dyDescent="0.3">
      <c r="A10" s="716" t="s">
        <v>3916</v>
      </c>
      <c r="B10" s="709">
        <v>68482.44</v>
      </c>
      <c r="C10" s="661">
        <v>1</v>
      </c>
      <c r="D10" s="720">
        <v>135</v>
      </c>
      <c r="E10" s="723" t="s">
        <v>3916</v>
      </c>
      <c r="F10" s="709">
        <v>53645.850000000006</v>
      </c>
      <c r="G10" s="677">
        <v>0.78335190743787753</v>
      </c>
      <c r="H10" s="664">
        <v>98</v>
      </c>
      <c r="I10" s="700">
        <v>0.72592592592592597</v>
      </c>
      <c r="J10" s="726">
        <v>14836.59</v>
      </c>
      <c r="K10" s="677">
        <v>0.2166480925621225</v>
      </c>
      <c r="L10" s="664">
        <v>37</v>
      </c>
      <c r="M10" s="700">
        <v>0.27407407407407408</v>
      </c>
    </row>
    <row r="11" spans="1:13" ht="14.4" customHeight="1" x14ac:dyDescent="0.3">
      <c r="A11" s="716" t="s">
        <v>3917</v>
      </c>
      <c r="B11" s="709">
        <v>3188.79</v>
      </c>
      <c r="C11" s="661">
        <v>1</v>
      </c>
      <c r="D11" s="720">
        <v>8</v>
      </c>
      <c r="E11" s="723" t="s">
        <v>3917</v>
      </c>
      <c r="F11" s="709">
        <v>3188.79</v>
      </c>
      <c r="G11" s="677">
        <v>1</v>
      </c>
      <c r="H11" s="664">
        <v>8</v>
      </c>
      <c r="I11" s="700">
        <v>1</v>
      </c>
      <c r="J11" s="726"/>
      <c r="K11" s="677">
        <v>0</v>
      </c>
      <c r="L11" s="664"/>
      <c r="M11" s="700">
        <v>0</v>
      </c>
    </row>
    <row r="12" spans="1:13" ht="14.4" customHeight="1" x14ac:dyDescent="0.3">
      <c r="A12" s="716" t="s">
        <v>3918</v>
      </c>
      <c r="B12" s="709">
        <v>15098.579999999998</v>
      </c>
      <c r="C12" s="661">
        <v>1</v>
      </c>
      <c r="D12" s="720">
        <v>47</v>
      </c>
      <c r="E12" s="723" t="s">
        <v>3918</v>
      </c>
      <c r="F12" s="709">
        <v>8928.6999999999989</v>
      </c>
      <c r="G12" s="677">
        <v>0.59136024712257707</v>
      </c>
      <c r="H12" s="664">
        <v>26</v>
      </c>
      <c r="I12" s="700">
        <v>0.55319148936170215</v>
      </c>
      <c r="J12" s="726">
        <v>6169.88</v>
      </c>
      <c r="K12" s="677">
        <v>0.40863975287742299</v>
      </c>
      <c r="L12" s="664">
        <v>21</v>
      </c>
      <c r="M12" s="700">
        <v>0.44680851063829785</v>
      </c>
    </row>
    <row r="13" spans="1:13" ht="14.4" customHeight="1" x14ac:dyDescent="0.3">
      <c r="A13" s="716" t="s">
        <v>3919</v>
      </c>
      <c r="B13" s="709">
        <v>34469.949999999997</v>
      </c>
      <c r="C13" s="661">
        <v>1</v>
      </c>
      <c r="D13" s="720">
        <v>97</v>
      </c>
      <c r="E13" s="723" t="s">
        <v>3919</v>
      </c>
      <c r="F13" s="709">
        <v>27660.119999999995</v>
      </c>
      <c r="G13" s="677">
        <v>0.80244154691260061</v>
      </c>
      <c r="H13" s="664">
        <v>70</v>
      </c>
      <c r="I13" s="700">
        <v>0.72164948453608246</v>
      </c>
      <c r="J13" s="726">
        <v>6809.83</v>
      </c>
      <c r="K13" s="677">
        <v>0.19755845308739933</v>
      </c>
      <c r="L13" s="664">
        <v>27</v>
      </c>
      <c r="M13" s="700">
        <v>0.27835051546391754</v>
      </c>
    </row>
    <row r="14" spans="1:13" ht="14.4" customHeight="1" x14ac:dyDescent="0.3">
      <c r="A14" s="716" t="s">
        <v>3920</v>
      </c>
      <c r="B14" s="709">
        <v>147975.65</v>
      </c>
      <c r="C14" s="661">
        <v>1</v>
      </c>
      <c r="D14" s="720">
        <v>384</v>
      </c>
      <c r="E14" s="723" t="s">
        <v>3920</v>
      </c>
      <c r="F14" s="709">
        <v>104748.35999999999</v>
      </c>
      <c r="G14" s="677">
        <v>0.70787565386602447</v>
      </c>
      <c r="H14" s="664">
        <v>232</v>
      </c>
      <c r="I14" s="700">
        <v>0.60416666666666663</v>
      </c>
      <c r="J14" s="726">
        <v>43227.29</v>
      </c>
      <c r="K14" s="677">
        <v>0.29212434613397542</v>
      </c>
      <c r="L14" s="664">
        <v>152</v>
      </c>
      <c r="M14" s="700">
        <v>0.39583333333333331</v>
      </c>
    </row>
    <row r="15" spans="1:13" ht="14.4" customHeight="1" x14ac:dyDescent="0.3">
      <c r="A15" s="716" t="s">
        <v>3921</v>
      </c>
      <c r="B15" s="709">
        <v>3769312.51</v>
      </c>
      <c r="C15" s="661">
        <v>1</v>
      </c>
      <c r="D15" s="720">
        <v>1419</v>
      </c>
      <c r="E15" s="723" t="s">
        <v>3921</v>
      </c>
      <c r="F15" s="709">
        <v>3388726.4599999995</v>
      </c>
      <c r="G15" s="677">
        <v>0.89903038047646511</v>
      </c>
      <c r="H15" s="664">
        <v>1092</v>
      </c>
      <c r="I15" s="700">
        <v>0.76955602536997891</v>
      </c>
      <c r="J15" s="726">
        <v>380586.05000000005</v>
      </c>
      <c r="K15" s="677">
        <v>0.10096961952353482</v>
      </c>
      <c r="L15" s="664">
        <v>327</v>
      </c>
      <c r="M15" s="700">
        <v>0.23044397463002114</v>
      </c>
    </row>
    <row r="16" spans="1:13" ht="14.4" customHeight="1" x14ac:dyDescent="0.3">
      <c r="A16" s="716" t="s">
        <v>3922</v>
      </c>
      <c r="B16" s="709">
        <v>249154.35999999996</v>
      </c>
      <c r="C16" s="661">
        <v>1</v>
      </c>
      <c r="D16" s="720">
        <v>212</v>
      </c>
      <c r="E16" s="723" t="s">
        <v>3922</v>
      </c>
      <c r="F16" s="709">
        <v>188499.04999999996</v>
      </c>
      <c r="G16" s="677">
        <v>0.75655529367417051</v>
      </c>
      <c r="H16" s="664">
        <v>147</v>
      </c>
      <c r="I16" s="700">
        <v>0.69339622641509435</v>
      </c>
      <c r="J16" s="726">
        <v>60655.31</v>
      </c>
      <c r="K16" s="677">
        <v>0.24344470632582954</v>
      </c>
      <c r="L16" s="664">
        <v>65</v>
      </c>
      <c r="M16" s="700">
        <v>0.30660377358490565</v>
      </c>
    </row>
    <row r="17" spans="1:13" ht="14.4" customHeight="1" x14ac:dyDescent="0.3">
      <c r="A17" s="716" t="s">
        <v>3923</v>
      </c>
      <c r="B17" s="709">
        <v>23826.97</v>
      </c>
      <c r="C17" s="661">
        <v>1</v>
      </c>
      <c r="D17" s="720">
        <v>105</v>
      </c>
      <c r="E17" s="723" t="s">
        <v>3923</v>
      </c>
      <c r="F17" s="709">
        <v>14549.23</v>
      </c>
      <c r="G17" s="677">
        <v>0.61062023412964384</v>
      </c>
      <c r="H17" s="664">
        <v>77</v>
      </c>
      <c r="I17" s="700">
        <v>0.73333333333333328</v>
      </c>
      <c r="J17" s="726">
        <v>9277.74</v>
      </c>
      <c r="K17" s="677">
        <v>0.38937976587035611</v>
      </c>
      <c r="L17" s="664">
        <v>28</v>
      </c>
      <c r="M17" s="700">
        <v>0.26666666666666666</v>
      </c>
    </row>
    <row r="18" spans="1:13" ht="14.4" customHeight="1" x14ac:dyDescent="0.3">
      <c r="A18" s="716" t="s">
        <v>3924</v>
      </c>
      <c r="B18" s="709">
        <v>250360.02999999997</v>
      </c>
      <c r="C18" s="661">
        <v>1</v>
      </c>
      <c r="D18" s="720">
        <v>290</v>
      </c>
      <c r="E18" s="723" t="s">
        <v>3924</v>
      </c>
      <c r="F18" s="709">
        <v>120792.64999999998</v>
      </c>
      <c r="G18" s="677">
        <v>0.4824757769840497</v>
      </c>
      <c r="H18" s="664">
        <v>155</v>
      </c>
      <c r="I18" s="700">
        <v>0.53448275862068961</v>
      </c>
      <c r="J18" s="726">
        <v>129567.37999999999</v>
      </c>
      <c r="K18" s="677">
        <v>0.51752422301595025</v>
      </c>
      <c r="L18" s="664">
        <v>135</v>
      </c>
      <c r="M18" s="700">
        <v>0.46551724137931033</v>
      </c>
    </row>
    <row r="19" spans="1:13" ht="14.4" customHeight="1" x14ac:dyDescent="0.3">
      <c r="A19" s="716" t="s">
        <v>3925</v>
      </c>
      <c r="B19" s="709">
        <v>5805.869999999999</v>
      </c>
      <c r="C19" s="661">
        <v>1</v>
      </c>
      <c r="D19" s="720">
        <v>26</v>
      </c>
      <c r="E19" s="723" t="s">
        <v>3925</v>
      </c>
      <c r="F19" s="709">
        <v>611.36</v>
      </c>
      <c r="G19" s="677">
        <v>0.10530032536036807</v>
      </c>
      <c r="H19" s="664">
        <v>9</v>
      </c>
      <c r="I19" s="700">
        <v>0.34615384615384615</v>
      </c>
      <c r="J19" s="726">
        <v>5194.5099999999993</v>
      </c>
      <c r="K19" s="677">
        <v>0.89469967463963196</v>
      </c>
      <c r="L19" s="664">
        <v>17</v>
      </c>
      <c r="M19" s="700">
        <v>0.65384615384615385</v>
      </c>
    </row>
    <row r="20" spans="1:13" ht="14.4" customHeight="1" x14ac:dyDescent="0.3">
      <c r="A20" s="716" t="s">
        <v>3926</v>
      </c>
      <c r="B20" s="709">
        <v>11438.089999999998</v>
      </c>
      <c r="C20" s="661">
        <v>1</v>
      </c>
      <c r="D20" s="720">
        <v>28</v>
      </c>
      <c r="E20" s="723" t="s">
        <v>3926</v>
      </c>
      <c r="F20" s="709">
        <v>10748.769999999999</v>
      </c>
      <c r="G20" s="677">
        <v>0.93973469346717853</v>
      </c>
      <c r="H20" s="664">
        <v>25</v>
      </c>
      <c r="I20" s="700">
        <v>0.8928571428571429</v>
      </c>
      <c r="J20" s="726">
        <v>689.31999999999994</v>
      </c>
      <c r="K20" s="677">
        <v>6.0265306532821479E-2</v>
      </c>
      <c r="L20" s="664">
        <v>3</v>
      </c>
      <c r="M20" s="700">
        <v>0.10714285714285714</v>
      </c>
    </row>
    <row r="21" spans="1:13" ht="14.4" customHeight="1" x14ac:dyDescent="0.3">
      <c r="A21" s="716" t="s">
        <v>3927</v>
      </c>
      <c r="B21" s="709">
        <v>121596.86000000002</v>
      </c>
      <c r="C21" s="661">
        <v>1</v>
      </c>
      <c r="D21" s="720">
        <v>201</v>
      </c>
      <c r="E21" s="723" t="s">
        <v>3927</v>
      </c>
      <c r="F21" s="709">
        <v>96511.49</v>
      </c>
      <c r="G21" s="677">
        <v>0.79370051167439681</v>
      </c>
      <c r="H21" s="664">
        <v>140</v>
      </c>
      <c r="I21" s="700">
        <v>0.69651741293532343</v>
      </c>
      <c r="J21" s="726">
        <v>25085.370000000003</v>
      </c>
      <c r="K21" s="677">
        <v>0.20629948832560313</v>
      </c>
      <c r="L21" s="664">
        <v>61</v>
      </c>
      <c r="M21" s="700">
        <v>0.30348258706467662</v>
      </c>
    </row>
    <row r="22" spans="1:13" ht="14.4" customHeight="1" x14ac:dyDescent="0.3">
      <c r="A22" s="716" t="s">
        <v>3928</v>
      </c>
      <c r="B22" s="709">
        <v>140256.70000000001</v>
      </c>
      <c r="C22" s="661">
        <v>1</v>
      </c>
      <c r="D22" s="720">
        <v>256</v>
      </c>
      <c r="E22" s="723" t="s">
        <v>3928</v>
      </c>
      <c r="F22" s="709">
        <v>73419.370000000024</v>
      </c>
      <c r="G22" s="677">
        <v>0.52346426231331566</v>
      </c>
      <c r="H22" s="664">
        <v>148</v>
      </c>
      <c r="I22" s="700">
        <v>0.578125</v>
      </c>
      <c r="J22" s="726">
        <v>66837.33</v>
      </c>
      <c r="K22" s="677">
        <v>0.47653573768668445</v>
      </c>
      <c r="L22" s="664">
        <v>108</v>
      </c>
      <c r="M22" s="700">
        <v>0.421875</v>
      </c>
    </row>
    <row r="23" spans="1:13" ht="14.4" customHeight="1" x14ac:dyDescent="0.3">
      <c r="A23" s="716" t="s">
        <v>3929</v>
      </c>
      <c r="B23" s="709">
        <v>128028.3</v>
      </c>
      <c r="C23" s="661">
        <v>1</v>
      </c>
      <c r="D23" s="720">
        <v>251</v>
      </c>
      <c r="E23" s="723" t="s">
        <v>3929</v>
      </c>
      <c r="F23" s="709">
        <v>111121.14</v>
      </c>
      <c r="G23" s="677">
        <v>0.86794200969629365</v>
      </c>
      <c r="H23" s="664">
        <v>199</v>
      </c>
      <c r="I23" s="700">
        <v>0.79282868525896411</v>
      </c>
      <c r="J23" s="726">
        <v>16907.16</v>
      </c>
      <c r="K23" s="677">
        <v>0.1320579903037063</v>
      </c>
      <c r="L23" s="664">
        <v>52</v>
      </c>
      <c r="M23" s="700">
        <v>0.20717131474103587</v>
      </c>
    </row>
    <row r="24" spans="1:13" ht="14.4" customHeight="1" x14ac:dyDescent="0.3">
      <c r="A24" s="716" t="s">
        <v>3930</v>
      </c>
      <c r="B24" s="709">
        <v>2006707.7600000002</v>
      </c>
      <c r="C24" s="661">
        <v>1</v>
      </c>
      <c r="D24" s="720">
        <v>696</v>
      </c>
      <c r="E24" s="723" t="s">
        <v>3930</v>
      </c>
      <c r="F24" s="709">
        <v>1817118.7800000003</v>
      </c>
      <c r="G24" s="677">
        <v>0.90552237661153012</v>
      </c>
      <c r="H24" s="664">
        <v>553</v>
      </c>
      <c r="I24" s="700">
        <v>0.79454022988505746</v>
      </c>
      <c r="J24" s="726">
        <v>189588.97999999998</v>
      </c>
      <c r="K24" s="677">
        <v>9.4477623388469864E-2</v>
      </c>
      <c r="L24" s="664">
        <v>143</v>
      </c>
      <c r="M24" s="700">
        <v>0.20545977011494254</v>
      </c>
    </row>
    <row r="25" spans="1:13" ht="14.4" customHeight="1" x14ac:dyDescent="0.3">
      <c r="A25" s="716" t="s">
        <v>3931</v>
      </c>
      <c r="B25" s="709">
        <v>223731.59999999998</v>
      </c>
      <c r="C25" s="661">
        <v>1</v>
      </c>
      <c r="D25" s="720">
        <v>442</v>
      </c>
      <c r="E25" s="723" t="s">
        <v>3931</v>
      </c>
      <c r="F25" s="709">
        <v>92809.739999999976</v>
      </c>
      <c r="G25" s="677">
        <v>0.41482624716401251</v>
      </c>
      <c r="H25" s="664">
        <v>245</v>
      </c>
      <c r="I25" s="700">
        <v>0.55429864253393668</v>
      </c>
      <c r="J25" s="726">
        <v>130921.86000000002</v>
      </c>
      <c r="K25" s="677">
        <v>0.58517375283598749</v>
      </c>
      <c r="L25" s="664">
        <v>197</v>
      </c>
      <c r="M25" s="700">
        <v>0.44570135746606337</v>
      </c>
    </row>
    <row r="26" spans="1:13" ht="14.4" customHeight="1" x14ac:dyDescent="0.3">
      <c r="A26" s="716" t="s">
        <v>3932</v>
      </c>
      <c r="B26" s="709">
        <v>1132</v>
      </c>
      <c r="C26" s="661">
        <v>1</v>
      </c>
      <c r="D26" s="720">
        <v>1</v>
      </c>
      <c r="E26" s="723" t="s">
        <v>3932</v>
      </c>
      <c r="F26" s="709">
        <v>1132</v>
      </c>
      <c r="G26" s="677">
        <v>1</v>
      </c>
      <c r="H26" s="664">
        <v>1</v>
      </c>
      <c r="I26" s="700">
        <v>1</v>
      </c>
      <c r="J26" s="726"/>
      <c r="K26" s="677">
        <v>0</v>
      </c>
      <c r="L26" s="664"/>
      <c r="M26" s="700">
        <v>0</v>
      </c>
    </row>
    <row r="27" spans="1:13" ht="14.4" customHeight="1" x14ac:dyDescent="0.3">
      <c r="A27" s="716" t="s">
        <v>3933</v>
      </c>
      <c r="B27" s="709">
        <v>17896.89</v>
      </c>
      <c r="C27" s="661">
        <v>1</v>
      </c>
      <c r="D27" s="720">
        <v>57</v>
      </c>
      <c r="E27" s="723" t="s">
        <v>3933</v>
      </c>
      <c r="F27" s="709">
        <v>13956.82</v>
      </c>
      <c r="G27" s="677">
        <v>0.77984610734043736</v>
      </c>
      <c r="H27" s="664">
        <v>45</v>
      </c>
      <c r="I27" s="700">
        <v>0.78947368421052633</v>
      </c>
      <c r="J27" s="726">
        <v>3940.0699999999997</v>
      </c>
      <c r="K27" s="677">
        <v>0.22015389265956262</v>
      </c>
      <c r="L27" s="664">
        <v>12</v>
      </c>
      <c r="M27" s="700">
        <v>0.21052631578947367</v>
      </c>
    </row>
    <row r="28" spans="1:13" ht="14.4" customHeight="1" x14ac:dyDescent="0.3">
      <c r="A28" s="716" t="s">
        <v>3934</v>
      </c>
      <c r="B28" s="709">
        <v>556.86</v>
      </c>
      <c r="C28" s="661">
        <v>1</v>
      </c>
      <c r="D28" s="720">
        <v>2</v>
      </c>
      <c r="E28" s="723" t="s">
        <v>3934</v>
      </c>
      <c r="F28" s="709"/>
      <c r="G28" s="677">
        <v>0</v>
      </c>
      <c r="H28" s="664"/>
      <c r="I28" s="700">
        <v>0</v>
      </c>
      <c r="J28" s="726">
        <v>556.86</v>
      </c>
      <c r="K28" s="677">
        <v>1</v>
      </c>
      <c r="L28" s="664">
        <v>2</v>
      </c>
      <c r="M28" s="700">
        <v>1</v>
      </c>
    </row>
    <row r="29" spans="1:13" ht="14.4" customHeight="1" x14ac:dyDescent="0.3">
      <c r="A29" s="716" t="s">
        <v>3935</v>
      </c>
      <c r="B29" s="709">
        <v>316433.05</v>
      </c>
      <c r="C29" s="661">
        <v>1</v>
      </c>
      <c r="D29" s="720">
        <v>485</v>
      </c>
      <c r="E29" s="723" t="s">
        <v>3935</v>
      </c>
      <c r="F29" s="709">
        <v>199126.26</v>
      </c>
      <c r="G29" s="677">
        <v>0.62928401442264015</v>
      </c>
      <c r="H29" s="664">
        <v>360</v>
      </c>
      <c r="I29" s="700">
        <v>0.74226804123711343</v>
      </c>
      <c r="J29" s="726">
        <v>117306.79</v>
      </c>
      <c r="K29" s="677">
        <v>0.37071598557735991</v>
      </c>
      <c r="L29" s="664">
        <v>125</v>
      </c>
      <c r="M29" s="700">
        <v>0.25773195876288657</v>
      </c>
    </row>
    <row r="30" spans="1:13" ht="14.4" customHeight="1" x14ac:dyDescent="0.3">
      <c r="A30" s="716" t="s">
        <v>3936</v>
      </c>
      <c r="B30" s="709">
        <v>2106.3999999999996</v>
      </c>
      <c r="C30" s="661">
        <v>1</v>
      </c>
      <c r="D30" s="720">
        <v>1</v>
      </c>
      <c r="E30" s="723" t="s">
        <v>3936</v>
      </c>
      <c r="F30" s="709">
        <v>2106.3999999999996</v>
      </c>
      <c r="G30" s="677">
        <v>1</v>
      </c>
      <c r="H30" s="664">
        <v>1</v>
      </c>
      <c r="I30" s="700">
        <v>1</v>
      </c>
      <c r="J30" s="726"/>
      <c r="K30" s="677">
        <v>0</v>
      </c>
      <c r="L30" s="664"/>
      <c r="M30" s="700">
        <v>0</v>
      </c>
    </row>
    <row r="31" spans="1:13" ht="14.4" customHeight="1" x14ac:dyDescent="0.3">
      <c r="A31" s="716" t="s">
        <v>3937</v>
      </c>
      <c r="B31" s="709">
        <v>465.8</v>
      </c>
      <c r="C31" s="661">
        <v>1</v>
      </c>
      <c r="D31" s="720">
        <v>3</v>
      </c>
      <c r="E31" s="723" t="s">
        <v>3937</v>
      </c>
      <c r="F31" s="709">
        <v>166.18</v>
      </c>
      <c r="G31" s="677">
        <v>0.35676255903821386</v>
      </c>
      <c r="H31" s="664">
        <v>1</v>
      </c>
      <c r="I31" s="700">
        <v>0.33333333333333331</v>
      </c>
      <c r="J31" s="726">
        <v>299.62</v>
      </c>
      <c r="K31" s="677">
        <v>0.64323744096178614</v>
      </c>
      <c r="L31" s="664">
        <v>2</v>
      </c>
      <c r="M31" s="700">
        <v>0.66666666666666663</v>
      </c>
    </row>
    <row r="32" spans="1:13" ht="14.4" customHeight="1" x14ac:dyDescent="0.3">
      <c r="A32" s="716" t="s">
        <v>3938</v>
      </c>
      <c r="B32" s="709">
        <v>14987.47</v>
      </c>
      <c r="C32" s="661">
        <v>1</v>
      </c>
      <c r="D32" s="720">
        <v>54</v>
      </c>
      <c r="E32" s="723" t="s">
        <v>3938</v>
      </c>
      <c r="F32" s="709">
        <v>12752.08</v>
      </c>
      <c r="G32" s="677">
        <v>0.85084940954010257</v>
      </c>
      <c r="H32" s="664">
        <v>38</v>
      </c>
      <c r="I32" s="700">
        <v>0.70370370370370372</v>
      </c>
      <c r="J32" s="726">
        <v>2235.39</v>
      </c>
      <c r="K32" s="677">
        <v>0.14915059045989751</v>
      </c>
      <c r="L32" s="664">
        <v>16</v>
      </c>
      <c r="M32" s="700">
        <v>0.29629629629629628</v>
      </c>
    </row>
    <row r="33" spans="1:13" ht="14.4" customHeight="1" x14ac:dyDescent="0.3">
      <c r="A33" s="716" t="s">
        <v>3939</v>
      </c>
      <c r="B33" s="709">
        <v>69173.820000000007</v>
      </c>
      <c r="C33" s="661">
        <v>1</v>
      </c>
      <c r="D33" s="720">
        <v>136</v>
      </c>
      <c r="E33" s="723" t="s">
        <v>3939</v>
      </c>
      <c r="F33" s="709">
        <v>45993.55</v>
      </c>
      <c r="G33" s="677">
        <v>0.66489822305606372</v>
      </c>
      <c r="H33" s="664">
        <v>98</v>
      </c>
      <c r="I33" s="700">
        <v>0.72058823529411764</v>
      </c>
      <c r="J33" s="726">
        <v>23180.27</v>
      </c>
      <c r="K33" s="677">
        <v>0.33510177694393628</v>
      </c>
      <c r="L33" s="664">
        <v>38</v>
      </c>
      <c r="M33" s="700">
        <v>0.27941176470588236</v>
      </c>
    </row>
    <row r="34" spans="1:13" ht="14.4" customHeight="1" x14ac:dyDescent="0.3">
      <c r="A34" s="716" t="s">
        <v>3940</v>
      </c>
      <c r="B34" s="709">
        <v>71485.569999999992</v>
      </c>
      <c r="C34" s="661">
        <v>1</v>
      </c>
      <c r="D34" s="720">
        <v>198</v>
      </c>
      <c r="E34" s="723" t="s">
        <v>3940</v>
      </c>
      <c r="F34" s="709">
        <v>31173.709999999995</v>
      </c>
      <c r="G34" s="677">
        <v>0.43608395372660524</v>
      </c>
      <c r="H34" s="664">
        <v>99</v>
      </c>
      <c r="I34" s="700">
        <v>0.5</v>
      </c>
      <c r="J34" s="726">
        <v>40311.86</v>
      </c>
      <c r="K34" s="677">
        <v>0.56391604627339487</v>
      </c>
      <c r="L34" s="664">
        <v>99</v>
      </c>
      <c r="M34" s="700">
        <v>0.5</v>
      </c>
    </row>
    <row r="35" spans="1:13" ht="14.4" customHeight="1" x14ac:dyDescent="0.3">
      <c r="A35" s="716" t="s">
        <v>3941</v>
      </c>
      <c r="B35" s="709">
        <v>1014381.5100000001</v>
      </c>
      <c r="C35" s="661">
        <v>1</v>
      </c>
      <c r="D35" s="720">
        <v>845</v>
      </c>
      <c r="E35" s="723" t="s">
        <v>3941</v>
      </c>
      <c r="F35" s="709">
        <v>890796.3600000001</v>
      </c>
      <c r="G35" s="677">
        <v>0.87816699261405107</v>
      </c>
      <c r="H35" s="664">
        <v>562</v>
      </c>
      <c r="I35" s="700">
        <v>0.66508875739644968</v>
      </c>
      <c r="J35" s="726">
        <v>123585.15</v>
      </c>
      <c r="K35" s="677">
        <v>0.12183300738594888</v>
      </c>
      <c r="L35" s="664">
        <v>283</v>
      </c>
      <c r="M35" s="700">
        <v>0.33491124260355032</v>
      </c>
    </row>
    <row r="36" spans="1:13" ht="14.4" customHeight="1" x14ac:dyDescent="0.3">
      <c r="A36" s="716" t="s">
        <v>3942</v>
      </c>
      <c r="B36" s="709">
        <v>35561.299999999988</v>
      </c>
      <c r="C36" s="661">
        <v>1</v>
      </c>
      <c r="D36" s="720">
        <v>51</v>
      </c>
      <c r="E36" s="723" t="s">
        <v>3942</v>
      </c>
      <c r="F36" s="709">
        <v>683.33999999999992</v>
      </c>
      <c r="G36" s="677">
        <v>1.9215832941990314E-2</v>
      </c>
      <c r="H36" s="664">
        <v>7</v>
      </c>
      <c r="I36" s="700">
        <v>0.13725490196078433</v>
      </c>
      <c r="J36" s="726">
        <v>34877.959999999992</v>
      </c>
      <c r="K36" s="677">
        <v>0.98078416705800975</v>
      </c>
      <c r="L36" s="664">
        <v>44</v>
      </c>
      <c r="M36" s="700">
        <v>0.86274509803921573</v>
      </c>
    </row>
    <row r="37" spans="1:13" ht="14.4" customHeight="1" x14ac:dyDescent="0.3">
      <c r="A37" s="716" t="s">
        <v>3943</v>
      </c>
      <c r="B37" s="709">
        <v>102297.54</v>
      </c>
      <c r="C37" s="661">
        <v>1</v>
      </c>
      <c r="D37" s="720">
        <v>204</v>
      </c>
      <c r="E37" s="723" t="s">
        <v>3943</v>
      </c>
      <c r="F37" s="709">
        <v>73697.289999999994</v>
      </c>
      <c r="G37" s="677">
        <v>0.72042094071861351</v>
      </c>
      <c r="H37" s="664">
        <v>164</v>
      </c>
      <c r="I37" s="700">
        <v>0.80392156862745101</v>
      </c>
      <c r="J37" s="726">
        <v>28600.25</v>
      </c>
      <c r="K37" s="677">
        <v>0.27957905928138643</v>
      </c>
      <c r="L37" s="664">
        <v>40</v>
      </c>
      <c r="M37" s="700">
        <v>0.19607843137254902</v>
      </c>
    </row>
    <row r="38" spans="1:13" ht="14.4" customHeight="1" x14ac:dyDescent="0.3">
      <c r="A38" s="716" t="s">
        <v>3944</v>
      </c>
      <c r="B38" s="709">
        <v>139.72</v>
      </c>
      <c r="C38" s="661">
        <v>1</v>
      </c>
      <c r="D38" s="720">
        <v>1</v>
      </c>
      <c r="E38" s="723" t="s">
        <v>3944</v>
      </c>
      <c r="F38" s="709">
        <v>139.72</v>
      </c>
      <c r="G38" s="677">
        <v>1</v>
      </c>
      <c r="H38" s="664">
        <v>1</v>
      </c>
      <c r="I38" s="700">
        <v>1</v>
      </c>
      <c r="J38" s="726"/>
      <c r="K38" s="677">
        <v>0</v>
      </c>
      <c r="L38" s="664"/>
      <c r="M38" s="700">
        <v>0</v>
      </c>
    </row>
    <row r="39" spans="1:13" ht="14.4" customHeight="1" x14ac:dyDescent="0.3">
      <c r="A39" s="716" t="s">
        <v>3945</v>
      </c>
      <c r="B39" s="709">
        <v>75638.320000000007</v>
      </c>
      <c r="C39" s="661">
        <v>1</v>
      </c>
      <c r="D39" s="720">
        <v>204</v>
      </c>
      <c r="E39" s="723" t="s">
        <v>3945</v>
      </c>
      <c r="F39" s="709">
        <v>58498.570000000007</v>
      </c>
      <c r="G39" s="677">
        <v>0.77339858949802165</v>
      </c>
      <c r="H39" s="664">
        <v>151</v>
      </c>
      <c r="I39" s="700">
        <v>0.74019607843137258</v>
      </c>
      <c r="J39" s="726">
        <v>17139.75</v>
      </c>
      <c r="K39" s="677">
        <v>0.22660141050197835</v>
      </c>
      <c r="L39" s="664">
        <v>53</v>
      </c>
      <c r="M39" s="700">
        <v>0.25980392156862747</v>
      </c>
    </row>
    <row r="40" spans="1:13" ht="14.4" customHeight="1" x14ac:dyDescent="0.3">
      <c r="A40" s="716" t="s">
        <v>3946</v>
      </c>
      <c r="B40" s="709">
        <v>15715.159999999998</v>
      </c>
      <c r="C40" s="661">
        <v>1</v>
      </c>
      <c r="D40" s="720">
        <v>78</v>
      </c>
      <c r="E40" s="723" t="s">
        <v>3946</v>
      </c>
      <c r="F40" s="709">
        <v>8617.9399999999987</v>
      </c>
      <c r="G40" s="677">
        <v>0.548383853552875</v>
      </c>
      <c r="H40" s="664">
        <v>39</v>
      </c>
      <c r="I40" s="700">
        <v>0.5</v>
      </c>
      <c r="J40" s="726">
        <v>7097.2199999999993</v>
      </c>
      <c r="K40" s="677">
        <v>0.45161614644712494</v>
      </c>
      <c r="L40" s="664">
        <v>39</v>
      </c>
      <c r="M40" s="700">
        <v>0.5</v>
      </c>
    </row>
    <row r="41" spans="1:13" ht="14.4" customHeight="1" x14ac:dyDescent="0.3">
      <c r="A41" s="716" t="s">
        <v>3947</v>
      </c>
      <c r="B41" s="709">
        <v>20124.28</v>
      </c>
      <c r="C41" s="661">
        <v>1</v>
      </c>
      <c r="D41" s="720">
        <v>78</v>
      </c>
      <c r="E41" s="723" t="s">
        <v>3947</v>
      </c>
      <c r="F41" s="709">
        <v>5816.9299999999985</v>
      </c>
      <c r="G41" s="677">
        <v>0.28905034117990797</v>
      </c>
      <c r="H41" s="664">
        <v>27</v>
      </c>
      <c r="I41" s="700">
        <v>0.34615384615384615</v>
      </c>
      <c r="J41" s="726">
        <v>14307.35</v>
      </c>
      <c r="K41" s="677">
        <v>0.71094965882009198</v>
      </c>
      <c r="L41" s="664">
        <v>51</v>
      </c>
      <c r="M41" s="700">
        <v>0.65384615384615385</v>
      </c>
    </row>
    <row r="42" spans="1:13" ht="14.4" customHeight="1" x14ac:dyDescent="0.3">
      <c r="A42" s="716" t="s">
        <v>3948</v>
      </c>
      <c r="B42" s="709">
        <v>601.01</v>
      </c>
      <c r="C42" s="661">
        <v>1</v>
      </c>
      <c r="D42" s="720">
        <v>3</v>
      </c>
      <c r="E42" s="723" t="s">
        <v>3948</v>
      </c>
      <c r="F42" s="709">
        <v>556.86</v>
      </c>
      <c r="G42" s="677">
        <v>0.92654032378828977</v>
      </c>
      <c r="H42" s="664">
        <v>2</v>
      </c>
      <c r="I42" s="700">
        <v>0.66666666666666663</v>
      </c>
      <c r="J42" s="726">
        <v>44.15</v>
      </c>
      <c r="K42" s="677">
        <v>7.345967621171029E-2</v>
      </c>
      <c r="L42" s="664">
        <v>1</v>
      </c>
      <c r="M42" s="700">
        <v>0.33333333333333331</v>
      </c>
    </row>
    <row r="43" spans="1:13" ht="14.4" customHeight="1" x14ac:dyDescent="0.3">
      <c r="A43" s="716" t="s">
        <v>3949</v>
      </c>
      <c r="B43" s="709">
        <v>479.86</v>
      </c>
      <c r="C43" s="661">
        <v>1</v>
      </c>
      <c r="D43" s="720">
        <v>2</v>
      </c>
      <c r="E43" s="723" t="s">
        <v>3949</v>
      </c>
      <c r="F43" s="709">
        <v>479.86</v>
      </c>
      <c r="G43" s="677">
        <v>1</v>
      </c>
      <c r="H43" s="664">
        <v>2</v>
      </c>
      <c r="I43" s="700">
        <v>1</v>
      </c>
      <c r="J43" s="726"/>
      <c r="K43" s="677">
        <v>0</v>
      </c>
      <c r="L43" s="664"/>
      <c r="M43" s="700">
        <v>0</v>
      </c>
    </row>
    <row r="44" spans="1:13" ht="14.4" customHeight="1" thickBot="1" x14ac:dyDescent="0.35">
      <c r="A44" s="717" t="s">
        <v>3950</v>
      </c>
      <c r="B44" s="710">
        <v>25748.699999999997</v>
      </c>
      <c r="C44" s="667">
        <v>1</v>
      </c>
      <c r="D44" s="721">
        <v>3</v>
      </c>
      <c r="E44" s="724" t="s">
        <v>3950</v>
      </c>
      <c r="F44" s="710">
        <v>25748.699999999997</v>
      </c>
      <c r="G44" s="678">
        <v>1</v>
      </c>
      <c r="H44" s="670">
        <v>3</v>
      </c>
      <c r="I44" s="701">
        <v>1</v>
      </c>
      <c r="J44" s="727"/>
      <c r="K44" s="678">
        <v>0</v>
      </c>
      <c r="L44" s="670"/>
      <c r="M44" s="701">
        <v>0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81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6164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11750929.730000025</v>
      </c>
      <c r="N3" s="70">
        <f>SUBTOTAL(9,N7:N1048576)</f>
        <v>16376</v>
      </c>
      <c r="O3" s="70">
        <f>SUBTOTAL(9,O7:O1048576)</f>
        <v>8510</v>
      </c>
      <c r="P3" s="70">
        <f>SUBTOTAL(9,P7:P1048576)</f>
        <v>9814282.5599999949</v>
      </c>
      <c r="Q3" s="71">
        <f>IF(M3=0,0,P3/M3)</f>
        <v>0.83519200484572842</v>
      </c>
      <c r="R3" s="70">
        <f>SUBTOTAL(9,R7:R1048576)</f>
        <v>11299</v>
      </c>
      <c r="S3" s="71">
        <f>IF(N3=0,0,R3/N3)</f>
        <v>0.68997313141182215</v>
      </c>
      <c r="T3" s="70">
        <f>SUBTOTAL(9,T7:T1048576)</f>
        <v>5970</v>
      </c>
      <c r="U3" s="72">
        <f>IF(O3=0,0,T3/O3)</f>
        <v>0.70152761457109281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4</v>
      </c>
      <c r="B7" s="734" t="s">
        <v>3542</v>
      </c>
      <c r="C7" s="734">
        <v>89301041</v>
      </c>
      <c r="D7" s="735" t="s">
        <v>6159</v>
      </c>
      <c r="E7" s="736" t="s">
        <v>3911</v>
      </c>
      <c r="F7" s="734" t="s">
        <v>3895</v>
      </c>
      <c r="G7" s="734" t="s">
        <v>3951</v>
      </c>
      <c r="H7" s="734" t="s">
        <v>602</v>
      </c>
      <c r="I7" s="734" t="s">
        <v>2071</v>
      </c>
      <c r="J7" s="734" t="s">
        <v>2072</v>
      </c>
      <c r="K7" s="734" t="s">
        <v>3952</v>
      </c>
      <c r="L7" s="737">
        <v>766.89</v>
      </c>
      <c r="M7" s="737">
        <v>1533.78</v>
      </c>
      <c r="N7" s="734">
        <v>2</v>
      </c>
      <c r="O7" s="738">
        <v>0.5</v>
      </c>
      <c r="P7" s="737">
        <v>1533.78</v>
      </c>
      <c r="Q7" s="739">
        <v>1</v>
      </c>
      <c r="R7" s="734">
        <v>2</v>
      </c>
      <c r="S7" s="739">
        <v>1</v>
      </c>
      <c r="T7" s="738">
        <v>0.5</v>
      </c>
      <c r="U7" s="235">
        <v>1</v>
      </c>
    </row>
    <row r="8" spans="1:21" ht="14.4" customHeight="1" x14ac:dyDescent="0.3">
      <c r="A8" s="660">
        <v>4</v>
      </c>
      <c r="B8" s="661" t="s">
        <v>3542</v>
      </c>
      <c r="C8" s="661">
        <v>89301041</v>
      </c>
      <c r="D8" s="740" t="s">
        <v>6159</v>
      </c>
      <c r="E8" s="741" t="s">
        <v>3911</v>
      </c>
      <c r="F8" s="661" t="s">
        <v>3895</v>
      </c>
      <c r="G8" s="661" t="s">
        <v>3953</v>
      </c>
      <c r="H8" s="661" t="s">
        <v>602</v>
      </c>
      <c r="I8" s="661" t="s">
        <v>1484</v>
      </c>
      <c r="J8" s="661" t="s">
        <v>851</v>
      </c>
      <c r="K8" s="661" t="s">
        <v>1485</v>
      </c>
      <c r="L8" s="662">
        <v>113.37</v>
      </c>
      <c r="M8" s="662">
        <v>226.74</v>
      </c>
      <c r="N8" s="661">
        <v>2</v>
      </c>
      <c r="O8" s="742">
        <v>0.5</v>
      </c>
      <c r="P8" s="662">
        <v>226.74</v>
      </c>
      <c r="Q8" s="677">
        <v>1</v>
      </c>
      <c r="R8" s="661">
        <v>2</v>
      </c>
      <c r="S8" s="677">
        <v>1</v>
      </c>
      <c r="T8" s="742">
        <v>0.5</v>
      </c>
      <c r="U8" s="700">
        <v>1</v>
      </c>
    </row>
    <row r="9" spans="1:21" ht="14.4" customHeight="1" x14ac:dyDescent="0.3">
      <c r="A9" s="660">
        <v>4</v>
      </c>
      <c r="B9" s="661" t="s">
        <v>3542</v>
      </c>
      <c r="C9" s="661">
        <v>89301041</v>
      </c>
      <c r="D9" s="740" t="s">
        <v>6159</v>
      </c>
      <c r="E9" s="741" t="s">
        <v>3912</v>
      </c>
      <c r="F9" s="661" t="s">
        <v>3895</v>
      </c>
      <c r="G9" s="661" t="s">
        <v>3954</v>
      </c>
      <c r="H9" s="661" t="s">
        <v>602</v>
      </c>
      <c r="I9" s="661" t="s">
        <v>1839</v>
      </c>
      <c r="J9" s="661" t="s">
        <v>3719</v>
      </c>
      <c r="K9" s="661" t="s">
        <v>3720</v>
      </c>
      <c r="L9" s="662">
        <v>156.86000000000001</v>
      </c>
      <c r="M9" s="662">
        <v>470.58000000000004</v>
      </c>
      <c r="N9" s="661">
        <v>3</v>
      </c>
      <c r="O9" s="742">
        <v>2</v>
      </c>
      <c r="P9" s="662">
        <v>313.72000000000003</v>
      </c>
      <c r="Q9" s="677">
        <v>0.66666666666666663</v>
      </c>
      <c r="R9" s="661">
        <v>2</v>
      </c>
      <c r="S9" s="677">
        <v>0.66666666666666663</v>
      </c>
      <c r="T9" s="742">
        <v>1</v>
      </c>
      <c r="U9" s="700">
        <v>0.5</v>
      </c>
    </row>
    <row r="10" spans="1:21" ht="14.4" customHeight="1" x14ac:dyDescent="0.3">
      <c r="A10" s="660">
        <v>4</v>
      </c>
      <c r="B10" s="661" t="s">
        <v>3542</v>
      </c>
      <c r="C10" s="661">
        <v>89301041</v>
      </c>
      <c r="D10" s="740" t="s">
        <v>6159</v>
      </c>
      <c r="E10" s="741" t="s">
        <v>3912</v>
      </c>
      <c r="F10" s="661" t="s">
        <v>3895</v>
      </c>
      <c r="G10" s="661" t="s">
        <v>3955</v>
      </c>
      <c r="H10" s="661" t="s">
        <v>602</v>
      </c>
      <c r="I10" s="661" t="s">
        <v>2057</v>
      </c>
      <c r="J10" s="661" t="s">
        <v>3956</v>
      </c>
      <c r="K10" s="661" t="s">
        <v>3765</v>
      </c>
      <c r="L10" s="662">
        <v>29.48</v>
      </c>
      <c r="M10" s="662">
        <v>29.48</v>
      </c>
      <c r="N10" s="661">
        <v>1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4</v>
      </c>
      <c r="B11" s="661" t="s">
        <v>3542</v>
      </c>
      <c r="C11" s="661">
        <v>89301041</v>
      </c>
      <c r="D11" s="740" t="s">
        <v>6159</v>
      </c>
      <c r="E11" s="741" t="s">
        <v>3912</v>
      </c>
      <c r="F11" s="661" t="s">
        <v>3895</v>
      </c>
      <c r="G11" s="661" t="s">
        <v>3955</v>
      </c>
      <c r="H11" s="661" t="s">
        <v>602</v>
      </c>
      <c r="I11" s="661" t="s">
        <v>909</v>
      </c>
      <c r="J11" s="661" t="s">
        <v>3957</v>
      </c>
      <c r="K11" s="661" t="s">
        <v>3958</v>
      </c>
      <c r="L11" s="662">
        <v>36.89</v>
      </c>
      <c r="M11" s="662">
        <v>36.89</v>
      </c>
      <c r="N11" s="661">
        <v>1</v>
      </c>
      <c r="O11" s="742">
        <v>0.5</v>
      </c>
      <c r="P11" s="662">
        <v>36.89</v>
      </c>
      <c r="Q11" s="677">
        <v>1</v>
      </c>
      <c r="R11" s="661">
        <v>1</v>
      </c>
      <c r="S11" s="677">
        <v>1</v>
      </c>
      <c r="T11" s="742">
        <v>0.5</v>
      </c>
      <c r="U11" s="700">
        <v>1</v>
      </c>
    </row>
    <row r="12" spans="1:21" ht="14.4" customHeight="1" x14ac:dyDescent="0.3">
      <c r="A12" s="660">
        <v>4</v>
      </c>
      <c r="B12" s="661" t="s">
        <v>3542</v>
      </c>
      <c r="C12" s="661">
        <v>89301041</v>
      </c>
      <c r="D12" s="740" t="s">
        <v>6159</v>
      </c>
      <c r="E12" s="741" t="s">
        <v>3912</v>
      </c>
      <c r="F12" s="661" t="s">
        <v>3895</v>
      </c>
      <c r="G12" s="661" t="s">
        <v>3959</v>
      </c>
      <c r="H12" s="661" t="s">
        <v>602</v>
      </c>
      <c r="I12" s="661" t="s">
        <v>3960</v>
      </c>
      <c r="J12" s="661" t="s">
        <v>3961</v>
      </c>
      <c r="K12" s="661" t="s">
        <v>3962</v>
      </c>
      <c r="L12" s="662">
        <v>0</v>
      </c>
      <c r="M12" s="662">
        <v>0</v>
      </c>
      <c r="N12" s="661">
        <v>1</v>
      </c>
      <c r="O12" s="742">
        <v>0.5</v>
      </c>
      <c r="P12" s="662"/>
      <c r="Q12" s="677"/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4</v>
      </c>
      <c r="B13" s="661" t="s">
        <v>3542</v>
      </c>
      <c r="C13" s="661">
        <v>89301041</v>
      </c>
      <c r="D13" s="740" t="s">
        <v>6159</v>
      </c>
      <c r="E13" s="741" t="s">
        <v>3912</v>
      </c>
      <c r="F13" s="661" t="s">
        <v>3895</v>
      </c>
      <c r="G13" s="661" t="s">
        <v>3959</v>
      </c>
      <c r="H13" s="661" t="s">
        <v>602</v>
      </c>
      <c r="I13" s="661" t="s">
        <v>2053</v>
      </c>
      <c r="J13" s="661" t="s">
        <v>3963</v>
      </c>
      <c r="K13" s="661" t="s">
        <v>3964</v>
      </c>
      <c r="L13" s="662">
        <v>41.09</v>
      </c>
      <c r="M13" s="662">
        <v>41.09</v>
      </c>
      <c r="N13" s="661">
        <v>1</v>
      </c>
      <c r="O13" s="742">
        <v>0.5</v>
      </c>
      <c r="P13" s="662">
        <v>41.09</v>
      </c>
      <c r="Q13" s="677">
        <v>1</v>
      </c>
      <c r="R13" s="661">
        <v>1</v>
      </c>
      <c r="S13" s="677">
        <v>1</v>
      </c>
      <c r="T13" s="742">
        <v>0.5</v>
      </c>
      <c r="U13" s="700">
        <v>1</v>
      </c>
    </row>
    <row r="14" spans="1:21" ht="14.4" customHeight="1" x14ac:dyDescent="0.3">
      <c r="A14" s="660">
        <v>4</v>
      </c>
      <c r="B14" s="661" t="s">
        <v>3542</v>
      </c>
      <c r="C14" s="661">
        <v>89301041</v>
      </c>
      <c r="D14" s="740" t="s">
        <v>6159</v>
      </c>
      <c r="E14" s="741" t="s">
        <v>3912</v>
      </c>
      <c r="F14" s="661" t="s">
        <v>3895</v>
      </c>
      <c r="G14" s="661" t="s">
        <v>3965</v>
      </c>
      <c r="H14" s="661" t="s">
        <v>602</v>
      </c>
      <c r="I14" s="661" t="s">
        <v>2850</v>
      </c>
      <c r="J14" s="661" t="s">
        <v>2851</v>
      </c>
      <c r="K14" s="661" t="s">
        <v>3824</v>
      </c>
      <c r="L14" s="662">
        <v>0</v>
      </c>
      <c r="M14" s="662">
        <v>0</v>
      </c>
      <c r="N14" s="661">
        <v>1</v>
      </c>
      <c r="O14" s="742">
        <v>1</v>
      </c>
      <c r="P14" s="662">
        <v>0</v>
      </c>
      <c r="Q14" s="677"/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4</v>
      </c>
      <c r="B15" s="661" t="s">
        <v>3542</v>
      </c>
      <c r="C15" s="661">
        <v>89301041</v>
      </c>
      <c r="D15" s="740" t="s">
        <v>6159</v>
      </c>
      <c r="E15" s="741" t="s">
        <v>3912</v>
      </c>
      <c r="F15" s="661" t="s">
        <v>3895</v>
      </c>
      <c r="G15" s="661" t="s">
        <v>3966</v>
      </c>
      <c r="H15" s="661" t="s">
        <v>602</v>
      </c>
      <c r="I15" s="661" t="s">
        <v>1239</v>
      </c>
      <c r="J15" s="661" t="s">
        <v>3967</v>
      </c>
      <c r="K15" s="661" t="s">
        <v>3968</v>
      </c>
      <c r="L15" s="662">
        <v>0</v>
      </c>
      <c r="M15" s="662">
        <v>0</v>
      </c>
      <c r="N15" s="661">
        <v>2</v>
      </c>
      <c r="O15" s="742">
        <v>2</v>
      </c>
      <c r="P15" s="662"/>
      <c r="Q15" s="677"/>
      <c r="R15" s="661"/>
      <c r="S15" s="677">
        <v>0</v>
      </c>
      <c r="T15" s="742"/>
      <c r="U15" s="700">
        <v>0</v>
      </c>
    </row>
    <row r="16" spans="1:21" ht="14.4" customHeight="1" x14ac:dyDescent="0.3">
      <c r="A16" s="660">
        <v>4</v>
      </c>
      <c r="B16" s="661" t="s">
        <v>3542</v>
      </c>
      <c r="C16" s="661">
        <v>89301041</v>
      </c>
      <c r="D16" s="740" t="s">
        <v>6159</v>
      </c>
      <c r="E16" s="741" t="s">
        <v>3912</v>
      </c>
      <c r="F16" s="661" t="s">
        <v>3895</v>
      </c>
      <c r="G16" s="661" t="s">
        <v>3969</v>
      </c>
      <c r="H16" s="661" t="s">
        <v>602</v>
      </c>
      <c r="I16" s="661" t="s">
        <v>3970</v>
      </c>
      <c r="J16" s="661" t="s">
        <v>770</v>
      </c>
      <c r="K16" s="661" t="s">
        <v>3971</v>
      </c>
      <c r="L16" s="662">
        <v>0</v>
      </c>
      <c r="M16" s="662">
        <v>0</v>
      </c>
      <c r="N16" s="661">
        <v>1</v>
      </c>
      <c r="O16" s="742">
        <v>1</v>
      </c>
      <c r="P16" s="662"/>
      <c r="Q16" s="677"/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4</v>
      </c>
      <c r="B17" s="661" t="s">
        <v>3542</v>
      </c>
      <c r="C17" s="661">
        <v>89301041</v>
      </c>
      <c r="D17" s="740" t="s">
        <v>6159</v>
      </c>
      <c r="E17" s="741" t="s">
        <v>3912</v>
      </c>
      <c r="F17" s="661" t="s">
        <v>3895</v>
      </c>
      <c r="G17" s="661" t="s">
        <v>3972</v>
      </c>
      <c r="H17" s="661" t="s">
        <v>602</v>
      </c>
      <c r="I17" s="661" t="s">
        <v>3235</v>
      </c>
      <c r="J17" s="661" t="s">
        <v>3236</v>
      </c>
      <c r="K17" s="661" t="s">
        <v>3237</v>
      </c>
      <c r="L17" s="662">
        <v>0</v>
      </c>
      <c r="M17" s="662">
        <v>0</v>
      </c>
      <c r="N17" s="661">
        <v>1</v>
      </c>
      <c r="O17" s="742">
        <v>1</v>
      </c>
      <c r="P17" s="662"/>
      <c r="Q17" s="677"/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4</v>
      </c>
      <c r="B18" s="661" t="s">
        <v>3542</v>
      </c>
      <c r="C18" s="661">
        <v>89301041</v>
      </c>
      <c r="D18" s="740" t="s">
        <v>6159</v>
      </c>
      <c r="E18" s="741" t="s">
        <v>3912</v>
      </c>
      <c r="F18" s="661" t="s">
        <v>3895</v>
      </c>
      <c r="G18" s="661" t="s">
        <v>3973</v>
      </c>
      <c r="H18" s="661" t="s">
        <v>602</v>
      </c>
      <c r="I18" s="661" t="s">
        <v>3974</v>
      </c>
      <c r="J18" s="661" t="s">
        <v>3975</v>
      </c>
      <c r="K18" s="661" t="s">
        <v>3976</v>
      </c>
      <c r="L18" s="662">
        <v>0</v>
      </c>
      <c r="M18" s="662">
        <v>0</v>
      </c>
      <c r="N18" s="661">
        <v>1</v>
      </c>
      <c r="O18" s="742">
        <v>1</v>
      </c>
      <c r="P18" s="662">
        <v>0</v>
      </c>
      <c r="Q18" s="677"/>
      <c r="R18" s="661">
        <v>1</v>
      </c>
      <c r="S18" s="677">
        <v>1</v>
      </c>
      <c r="T18" s="742">
        <v>1</v>
      </c>
      <c r="U18" s="700">
        <v>1</v>
      </c>
    </row>
    <row r="19" spans="1:21" ht="14.4" customHeight="1" x14ac:dyDescent="0.3">
      <c r="A19" s="660">
        <v>4</v>
      </c>
      <c r="B19" s="661" t="s">
        <v>3542</v>
      </c>
      <c r="C19" s="661">
        <v>89301041</v>
      </c>
      <c r="D19" s="740" t="s">
        <v>6159</v>
      </c>
      <c r="E19" s="741" t="s">
        <v>3912</v>
      </c>
      <c r="F19" s="661" t="s">
        <v>3895</v>
      </c>
      <c r="G19" s="661" t="s">
        <v>3977</v>
      </c>
      <c r="H19" s="661" t="s">
        <v>602</v>
      </c>
      <c r="I19" s="661" t="s">
        <v>3978</v>
      </c>
      <c r="J19" s="661" t="s">
        <v>2765</v>
      </c>
      <c r="K19" s="661" t="s">
        <v>3979</v>
      </c>
      <c r="L19" s="662">
        <v>35.75</v>
      </c>
      <c r="M19" s="662">
        <v>71.5</v>
      </c>
      <c r="N19" s="661">
        <v>2</v>
      </c>
      <c r="O19" s="742">
        <v>1</v>
      </c>
      <c r="P19" s="662">
        <v>71.5</v>
      </c>
      <c r="Q19" s="677">
        <v>1</v>
      </c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4</v>
      </c>
      <c r="B20" s="661" t="s">
        <v>3542</v>
      </c>
      <c r="C20" s="661">
        <v>89301041</v>
      </c>
      <c r="D20" s="740" t="s">
        <v>6159</v>
      </c>
      <c r="E20" s="741" t="s">
        <v>3912</v>
      </c>
      <c r="F20" s="661" t="s">
        <v>3895</v>
      </c>
      <c r="G20" s="661" t="s">
        <v>3980</v>
      </c>
      <c r="H20" s="661" t="s">
        <v>1519</v>
      </c>
      <c r="I20" s="661" t="s">
        <v>1704</v>
      </c>
      <c r="J20" s="661" t="s">
        <v>1563</v>
      </c>
      <c r="K20" s="661" t="s">
        <v>1705</v>
      </c>
      <c r="L20" s="662">
        <v>625.29</v>
      </c>
      <c r="M20" s="662">
        <v>1250.58</v>
      </c>
      <c r="N20" s="661">
        <v>2</v>
      </c>
      <c r="O20" s="742">
        <v>2</v>
      </c>
      <c r="P20" s="662">
        <v>1250.58</v>
      </c>
      <c r="Q20" s="677">
        <v>1</v>
      </c>
      <c r="R20" s="661">
        <v>2</v>
      </c>
      <c r="S20" s="677">
        <v>1</v>
      </c>
      <c r="T20" s="742">
        <v>2</v>
      </c>
      <c r="U20" s="700">
        <v>1</v>
      </c>
    </row>
    <row r="21" spans="1:21" ht="14.4" customHeight="1" x14ac:dyDescent="0.3">
      <c r="A21" s="660">
        <v>4</v>
      </c>
      <c r="B21" s="661" t="s">
        <v>3542</v>
      </c>
      <c r="C21" s="661">
        <v>89301041</v>
      </c>
      <c r="D21" s="740" t="s">
        <v>6159</v>
      </c>
      <c r="E21" s="741" t="s">
        <v>3912</v>
      </c>
      <c r="F21" s="661" t="s">
        <v>3895</v>
      </c>
      <c r="G21" s="661" t="s">
        <v>3980</v>
      </c>
      <c r="H21" s="661" t="s">
        <v>1519</v>
      </c>
      <c r="I21" s="661" t="s">
        <v>1562</v>
      </c>
      <c r="J21" s="661" t="s">
        <v>1563</v>
      </c>
      <c r="K21" s="661" t="s">
        <v>1564</v>
      </c>
      <c r="L21" s="662">
        <v>937.93</v>
      </c>
      <c r="M21" s="662">
        <v>937.93</v>
      </c>
      <c r="N21" s="661">
        <v>1</v>
      </c>
      <c r="O21" s="742">
        <v>1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4</v>
      </c>
      <c r="B22" s="661" t="s">
        <v>3542</v>
      </c>
      <c r="C22" s="661">
        <v>89301041</v>
      </c>
      <c r="D22" s="740" t="s">
        <v>6159</v>
      </c>
      <c r="E22" s="741" t="s">
        <v>3912</v>
      </c>
      <c r="F22" s="661" t="s">
        <v>3895</v>
      </c>
      <c r="G22" s="661" t="s">
        <v>3980</v>
      </c>
      <c r="H22" s="661" t="s">
        <v>1519</v>
      </c>
      <c r="I22" s="661" t="s">
        <v>1566</v>
      </c>
      <c r="J22" s="661" t="s">
        <v>1563</v>
      </c>
      <c r="K22" s="661" t="s">
        <v>1567</v>
      </c>
      <c r="L22" s="662">
        <v>1166.47</v>
      </c>
      <c r="M22" s="662">
        <v>1166.47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4</v>
      </c>
      <c r="B23" s="661" t="s">
        <v>3542</v>
      </c>
      <c r="C23" s="661">
        <v>89301041</v>
      </c>
      <c r="D23" s="740" t="s">
        <v>6159</v>
      </c>
      <c r="E23" s="741" t="s">
        <v>3912</v>
      </c>
      <c r="F23" s="661" t="s">
        <v>3895</v>
      </c>
      <c r="G23" s="661" t="s">
        <v>3980</v>
      </c>
      <c r="H23" s="661" t="s">
        <v>1519</v>
      </c>
      <c r="I23" s="661" t="s">
        <v>2632</v>
      </c>
      <c r="J23" s="661" t="s">
        <v>2629</v>
      </c>
      <c r="K23" s="661" t="s">
        <v>1567</v>
      </c>
      <c r="L23" s="662">
        <v>2332.92</v>
      </c>
      <c r="M23" s="662">
        <v>2332.92</v>
      </c>
      <c r="N23" s="661">
        <v>1</v>
      </c>
      <c r="O23" s="742">
        <v>1</v>
      </c>
      <c r="P23" s="662">
        <v>2332.92</v>
      </c>
      <c r="Q23" s="677">
        <v>1</v>
      </c>
      <c r="R23" s="661">
        <v>1</v>
      </c>
      <c r="S23" s="677">
        <v>1</v>
      </c>
      <c r="T23" s="742">
        <v>1</v>
      </c>
      <c r="U23" s="700">
        <v>1</v>
      </c>
    </row>
    <row r="24" spans="1:21" ht="14.4" customHeight="1" x14ac:dyDescent="0.3">
      <c r="A24" s="660">
        <v>4</v>
      </c>
      <c r="B24" s="661" t="s">
        <v>3542</v>
      </c>
      <c r="C24" s="661">
        <v>89301041</v>
      </c>
      <c r="D24" s="740" t="s">
        <v>6159</v>
      </c>
      <c r="E24" s="741" t="s">
        <v>3912</v>
      </c>
      <c r="F24" s="661" t="s">
        <v>3895</v>
      </c>
      <c r="G24" s="661" t="s">
        <v>3981</v>
      </c>
      <c r="H24" s="661" t="s">
        <v>602</v>
      </c>
      <c r="I24" s="661" t="s">
        <v>3982</v>
      </c>
      <c r="J24" s="661" t="s">
        <v>3983</v>
      </c>
      <c r="K24" s="661" t="s">
        <v>3984</v>
      </c>
      <c r="L24" s="662">
        <v>40.93</v>
      </c>
      <c r="M24" s="662">
        <v>40.93</v>
      </c>
      <c r="N24" s="661">
        <v>1</v>
      </c>
      <c r="O24" s="742">
        <v>1</v>
      </c>
      <c r="P24" s="662">
        <v>40.93</v>
      </c>
      <c r="Q24" s="677">
        <v>1</v>
      </c>
      <c r="R24" s="661">
        <v>1</v>
      </c>
      <c r="S24" s="677">
        <v>1</v>
      </c>
      <c r="T24" s="742">
        <v>1</v>
      </c>
      <c r="U24" s="700">
        <v>1</v>
      </c>
    </row>
    <row r="25" spans="1:21" ht="14.4" customHeight="1" x14ac:dyDescent="0.3">
      <c r="A25" s="660">
        <v>4</v>
      </c>
      <c r="B25" s="661" t="s">
        <v>3542</v>
      </c>
      <c r="C25" s="661">
        <v>89301041</v>
      </c>
      <c r="D25" s="740" t="s">
        <v>6159</v>
      </c>
      <c r="E25" s="741" t="s">
        <v>3912</v>
      </c>
      <c r="F25" s="661" t="s">
        <v>3895</v>
      </c>
      <c r="G25" s="661" t="s">
        <v>3985</v>
      </c>
      <c r="H25" s="661" t="s">
        <v>1519</v>
      </c>
      <c r="I25" s="661" t="s">
        <v>3986</v>
      </c>
      <c r="J25" s="661" t="s">
        <v>1524</v>
      </c>
      <c r="K25" s="661" t="s">
        <v>3987</v>
      </c>
      <c r="L25" s="662">
        <v>16.32</v>
      </c>
      <c r="M25" s="662">
        <v>16.32</v>
      </c>
      <c r="N25" s="661">
        <v>1</v>
      </c>
      <c r="O25" s="742">
        <v>0.5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4</v>
      </c>
      <c r="B26" s="661" t="s">
        <v>3542</v>
      </c>
      <c r="C26" s="661">
        <v>89301041</v>
      </c>
      <c r="D26" s="740" t="s">
        <v>6159</v>
      </c>
      <c r="E26" s="741" t="s">
        <v>3912</v>
      </c>
      <c r="F26" s="661" t="s">
        <v>3895</v>
      </c>
      <c r="G26" s="661" t="s">
        <v>3988</v>
      </c>
      <c r="H26" s="661" t="s">
        <v>602</v>
      </c>
      <c r="I26" s="661" t="s">
        <v>3058</v>
      </c>
      <c r="J26" s="661" t="s">
        <v>3059</v>
      </c>
      <c r="K26" s="661" t="s">
        <v>3989</v>
      </c>
      <c r="L26" s="662">
        <v>0</v>
      </c>
      <c r="M26" s="662">
        <v>0</v>
      </c>
      <c r="N26" s="661">
        <v>3</v>
      </c>
      <c r="O26" s="742">
        <v>1.5</v>
      </c>
      <c r="P26" s="662">
        <v>0</v>
      </c>
      <c r="Q26" s="677"/>
      <c r="R26" s="661">
        <v>2</v>
      </c>
      <c r="S26" s="677">
        <v>0.66666666666666663</v>
      </c>
      <c r="T26" s="742">
        <v>1</v>
      </c>
      <c r="U26" s="700">
        <v>0.66666666666666663</v>
      </c>
    </row>
    <row r="27" spans="1:21" ht="14.4" customHeight="1" x14ac:dyDescent="0.3">
      <c r="A27" s="660">
        <v>4</v>
      </c>
      <c r="B27" s="661" t="s">
        <v>3542</v>
      </c>
      <c r="C27" s="661">
        <v>89301041</v>
      </c>
      <c r="D27" s="740" t="s">
        <v>6159</v>
      </c>
      <c r="E27" s="741" t="s">
        <v>3912</v>
      </c>
      <c r="F27" s="661" t="s">
        <v>3895</v>
      </c>
      <c r="G27" s="661" t="s">
        <v>3990</v>
      </c>
      <c r="H27" s="661" t="s">
        <v>602</v>
      </c>
      <c r="I27" s="661" t="s">
        <v>1333</v>
      </c>
      <c r="J27" s="661" t="s">
        <v>1334</v>
      </c>
      <c r="K27" s="661" t="s">
        <v>848</v>
      </c>
      <c r="L27" s="662">
        <v>80.650000000000006</v>
      </c>
      <c r="M27" s="662">
        <v>80.650000000000006</v>
      </c>
      <c r="N27" s="661">
        <v>1</v>
      </c>
      <c r="O27" s="742">
        <v>0.5</v>
      </c>
      <c r="P27" s="662">
        <v>80.650000000000006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4</v>
      </c>
      <c r="B28" s="661" t="s">
        <v>3542</v>
      </c>
      <c r="C28" s="661">
        <v>89301041</v>
      </c>
      <c r="D28" s="740" t="s">
        <v>6159</v>
      </c>
      <c r="E28" s="741" t="s">
        <v>3912</v>
      </c>
      <c r="F28" s="661" t="s">
        <v>3895</v>
      </c>
      <c r="G28" s="661" t="s">
        <v>3991</v>
      </c>
      <c r="H28" s="661" t="s">
        <v>602</v>
      </c>
      <c r="I28" s="661" t="s">
        <v>3497</v>
      </c>
      <c r="J28" s="661" t="s">
        <v>1268</v>
      </c>
      <c r="K28" s="661" t="s">
        <v>3992</v>
      </c>
      <c r="L28" s="662">
        <v>127.5</v>
      </c>
      <c r="M28" s="662">
        <v>127.5</v>
      </c>
      <c r="N28" s="661">
        <v>1</v>
      </c>
      <c r="O28" s="742">
        <v>1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4</v>
      </c>
      <c r="B29" s="661" t="s">
        <v>3542</v>
      </c>
      <c r="C29" s="661">
        <v>89301041</v>
      </c>
      <c r="D29" s="740" t="s">
        <v>6159</v>
      </c>
      <c r="E29" s="741" t="s">
        <v>3912</v>
      </c>
      <c r="F29" s="661" t="s">
        <v>3895</v>
      </c>
      <c r="G29" s="661" t="s">
        <v>3993</v>
      </c>
      <c r="H29" s="661" t="s">
        <v>602</v>
      </c>
      <c r="I29" s="661" t="s">
        <v>854</v>
      </c>
      <c r="J29" s="661" t="s">
        <v>3994</v>
      </c>
      <c r="K29" s="661" t="s">
        <v>3995</v>
      </c>
      <c r="L29" s="662">
        <v>0</v>
      </c>
      <c r="M29" s="662">
        <v>0</v>
      </c>
      <c r="N29" s="661">
        <v>3</v>
      </c>
      <c r="O29" s="742">
        <v>2.5</v>
      </c>
      <c r="P29" s="662">
        <v>0</v>
      </c>
      <c r="Q29" s="677"/>
      <c r="R29" s="661">
        <v>1</v>
      </c>
      <c r="S29" s="677">
        <v>0.33333333333333331</v>
      </c>
      <c r="T29" s="742">
        <v>1</v>
      </c>
      <c r="U29" s="700">
        <v>0.4</v>
      </c>
    </row>
    <row r="30" spans="1:21" ht="14.4" customHeight="1" x14ac:dyDescent="0.3">
      <c r="A30" s="660">
        <v>4</v>
      </c>
      <c r="B30" s="661" t="s">
        <v>3542</v>
      </c>
      <c r="C30" s="661">
        <v>89301041</v>
      </c>
      <c r="D30" s="740" t="s">
        <v>6159</v>
      </c>
      <c r="E30" s="741" t="s">
        <v>3912</v>
      </c>
      <c r="F30" s="661" t="s">
        <v>3895</v>
      </c>
      <c r="G30" s="661" t="s">
        <v>3996</v>
      </c>
      <c r="H30" s="661" t="s">
        <v>602</v>
      </c>
      <c r="I30" s="661" t="s">
        <v>3997</v>
      </c>
      <c r="J30" s="661" t="s">
        <v>1907</v>
      </c>
      <c r="K30" s="661" t="s">
        <v>3998</v>
      </c>
      <c r="L30" s="662">
        <v>23.46</v>
      </c>
      <c r="M30" s="662">
        <v>23.46</v>
      </c>
      <c r="N30" s="661">
        <v>1</v>
      </c>
      <c r="O30" s="742">
        <v>1</v>
      </c>
      <c r="P30" s="662">
        <v>23.46</v>
      </c>
      <c r="Q30" s="677">
        <v>1</v>
      </c>
      <c r="R30" s="661">
        <v>1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4</v>
      </c>
      <c r="B31" s="661" t="s">
        <v>3542</v>
      </c>
      <c r="C31" s="661">
        <v>89301041</v>
      </c>
      <c r="D31" s="740" t="s">
        <v>6159</v>
      </c>
      <c r="E31" s="741" t="s">
        <v>3912</v>
      </c>
      <c r="F31" s="661" t="s">
        <v>3895</v>
      </c>
      <c r="G31" s="661" t="s">
        <v>3999</v>
      </c>
      <c r="H31" s="661" t="s">
        <v>602</v>
      </c>
      <c r="I31" s="661" t="s">
        <v>2768</v>
      </c>
      <c r="J31" s="661" t="s">
        <v>1944</v>
      </c>
      <c r="K31" s="661" t="s">
        <v>4000</v>
      </c>
      <c r="L31" s="662">
        <v>194.73</v>
      </c>
      <c r="M31" s="662">
        <v>194.73</v>
      </c>
      <c r="N31" s="661">
        <v>1</v>
      </c>
      <c r="O31" s="742">
        <v>0.5</v>
      </c>
      <c r="P31" s="662">
        <v>194.73</v>
      </c>
      <c r="Q31" s="677">
        <v>1</v>
      </c>
      <c r="R31" s="661">
        <v>1</v>
      </c>
      <c r="S31" s="677">
        <v>1</v>
      </c>
      <c r="T31" s="742">
        <v>0.5</v>
      </c>
      <c r="U31" s="700">
        <v>1</v>
      </c>
    </row>
    <row r="32" spans="1:21" ht="14.4" customHeight="1" x14ac:dyDescent="0.3">
      <c r="A32" s="660">
        <v>4</v>
      </c>
      <c r="B32" s="661" t="s">
        <v>3542</v>
      </c>
      <c r="C32" s="661">
        <v>89301041</v>
      </c>
      <c r="D32" s="740" t="s">
        <v>6159</v>
      </c>
      <c r="E32" s="741" t="s">
        <v>3913</v>
      </c>
      <c r="F32" s="661" t="s">
        <v>3895</v>
      </c>
      <c r="G32" s="661" t="s">
        <v>4001</v>
      </c>
      <c r="H32" s="661" t="s">
        <v>602</v>
      </c>
      <c r="I32" s="661" t="s">
        <v>4002</v>
      </c>
      <c r="J32" s="661" t="s">
        <v>4003</v>
      </c>
      <c r="K32" s="661"/>
      <c r="L32" s="662">
        <v>0</v>
      </c>
      <c r="M32" s="662">
        <v>0</v>
      </c>
      <c r="N32" s="661">
        <v>1</v>
      </c>
      <c r="O32" s="742">
        <v>1</v>
      </c>
      <c r="P32" s="662"/>
      <c r="Q32" s="677"/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4</v>
      </c>
      <c r="B33" s="661" t="s">
        <v>3542</v>
      </c>
      <c r="C33" s="661">
        <v>89301041</v>
      </c>
      <c r="D33" s="740" t="s">
        <v>6159</v>
      </c>
      <c r="E33" s="741" t="s">
        <v>3913</v>
      </c>
      <c r="F33" s="661" t="s">
        <v>3895</v>
      </c>
      <c r="G33" s="661" t="s">
        <v>4004</v>
      </c>
      <c r="H33" s="661" t="s">
        <v>602</v>
      </c>
      <c r="I33" s="661" t="s">
        <v>2075</v>
      </c>
      <c r="J33" s="661" t="s">
        <v>2076</v>
      </c>
      <c r="K33" s="661" t="s">
        <v>2576</v>
      </c>
      <c r="L33" s="662">
        <v>391.83</v>
      </c>
      <c r="M33" s="662">
        <v>391.83</v>
      </c>
      <c r="N33" s="661">
        <v>1</v>
      </c>
      <c r="O33" s="742">
        <v>0.5</v>
      </c>
      <c r="P33" s="662"/>
      <c r="Q33" s="677">
        <v>0</v>
      </c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4</v>
      </c>
      <c r="B34" s="661" t="s">
        <v>3542</v>
      </c>
      <c r="C34" s="661">
        <v>89301041</v>
      </c>
      <c r="D34" s="740" t="s">
        <v>6159</v>
      </c>
      <c r="E34" s="741" t="s">
        <v>3913</v>
      </c>
      <c r="F34" s="661" t="s">
        <v>3895</v>
      </c>
      <c r="G34" s="661" t="s">
        <v>3980</v>
      </c>
      <c r="H34" s="661" t="s">
        <v>1519</v>
      </c>
      <c r="I34" s="661" t="s">
        <v>1704</v>
      </c>
      <c r="J34" s="661" t="s">
        <v>1563</v>
      </c>
      <c r="K34" s="661" t="s">
        <v>1705</v>
      </c>
      <c r="L34" s="662">
        <v>625.29</v>
      </c>
      <c r="M34" s="662">
        <v>625.29</v>
      </c>
      <c r="N34" s="661">
        <v>1</v>
      </c>
      <c r="O34" s="742">
        <v>1</v>
      </c>
      <c r="P34" s="662">
        <v>625.29</v>
      </c>
      <c r="Q34" s="677">
        <v>1</v>
      </c>
      <c r="R34" s="661">
        <v>1</v>
      </c>
      <c r="S34" s="677">
        <v>1</v>
      </c>
      <c r="T34" s="742">
        <v>1</v>
      </c>
      <c r="U34" s="700">
        <v>1</v>
      </c>
    </row>
    <row r="35" spans="1:21" ht="14.4" customHeight="1" x14ac:dyDescent="0.3">
      <c r="A35" s="660">
        <v>4</v>
      </c>
      <c r="B35" s="661" t="s">
        <v>3542</v>
      </c>
      <c r="C35" s="661">
        <v>89301041</v>
      </c>
      <c r="D35" s="740" t="s">
        <v>6159</v>
      </c>
      <c r="E35" s="741" t="s">
        <v>3913</v>
      </c>
      <c r="F35" s="661" t="s">
        <v>3895</v>
      </c>
      <c r="G35" s="661" t="s">
        <v>4005</v>
      </c>
      <c r="H35" s="661" t="s">
        <v>1519</v>
      </c>
      <c r="I35" s="661" t="s">
        <v>3456</v>
      </c>
      <c r="J35" s="661" t="s">
        <v>3457</v>
      </c>
      <c r="K35" s="661" t="s">
        <v>3458</v>
      </c>
      <c r="L35" s="662">
        <v>194.26</v>
      </c>
      <c r="M35" s="662">
        <v>1942.6</v>
      </c>
      <c r="N35" s="661">
        <v>10</v>
      </c>
      <c r="O35" s="742">
        <v>0.5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4</v>
      </c>
      <c r="B36" s="661" t="s">
        <v>3542</v>
      </c>
      <c r="C36" s="661">
        <v>89301041</v>
      </c>
      <c r="D36" s="740" t="s">
        <v>6159</v>
      </c>
      <c r="E36" s="741" t="s">
        <v>3913</v>
      </c>
      <c r="F36" s="661" t="s">
        <v>3895</v>
      </c>
      <c r="G36" s="661" t="s">
        <v>4005</v>
      </c>
      <c r="H36" s="661" t="s">
        <v>1519</v>
      </c>
      <c r="I36" s="661" t="s">
        <v>2745</v>
      </c>
      <c r="J36" s="661" t="s">
        <v>3842</v>
      </c>
      <c r="K36" s="661" t="s">
        <v>2743</v>
      </c>
      <c r="L36" s="662">
        <v>21.06</v>
      </c>
      <c r="M36" s="662">
        <v>1263.5999999999999</v>
      </c>
      <c r="N36" s="661">
        <v>60</v>
      </c>
      <c r="O36" s="742">
        <v>1</v>
      </c>
      <c r="P36" s="662">
        <v>1263.5999999999999</v>
      </c>
      <c r="Q36" s="677">
        <v>1</v>
      </c>
      <c r="R36" s="661">
        <v>60</v>
      </c>
      <c r="S36" s="677">
        <v>1</v>
      </c>
      <c r="T36" s="742">
        <v>1</v>
      </c>
      <c r="U36" s="700">
        <v>1</v>
      </c>
    </row>
    <row r="37" spans="1:21" ht="14.4" customHeight="1" x14ac:dyDescent="0.3">
      <c r="A37" s="660">
        <v>4</v>
      </c>
      <c r="B37" s="661" t="s">
        <v>3542</v>
      </c>
      <c r="C37" s="661">
        <v>89301041</v>
      </c>
      <c r="D37" s="740" t="s">
        <v>6159</v>
      </c>
      <c r="E37" s="741" t="s">
        <v>3913</v>
      </c>
      <c r="F37" s="661" t="s">
        <v>3895</v>
      </c>
      <c r="G37" s="661" t="s">
        <v>4005</v>
      </c>
      <c r="H37" s="661" t="s">
        <v>1519</v>
      </c>
      <c r="I37" s="661" t="s">
        <v>1801</v>
      </c>
      <c r="J37" s="661" t="s">
        <v>1791</v>
      </c>
      <c r="K37" s="661" t="s">
        <v>1802</v>
      </c>
      <c r="L37" s="662">
        <v>105.31</v>
      </c>
      <c r="M37" s="662">
        <v>7477.01</v>
      </c>
      <c r="N37" s="661">
        <v>71</v>
      </c>
      <c r="O37" s="742">
        <v>4</v>
      </c>
      <c r="P37" s="662">
        <v>2106.1999999999998</v>
      </c>
      <c r="Q37" s="677">
        <v>0.28169014084507038</v>
      </c>
      <c r="R37" s="661">
        <v>20</v>
      </c>
      <c r="S37" s="677">
        <v>0.28169014084507044</v>
      </c>
      <c r="T37" s="742">
        <v>1</v>
      </c>
      <c r="U37" s="700">
        <v>0.25</v>
      </c>
    </row>
    <row r="38" spans="1:21" ht="14.4" customHeight="1" x14ac:dyDescent="0.3">
      <c r="A38" s="660">
        <v>4</v>
      </c>
      <c r="B38" s="661" t="s">
        <v>3542</v>
      </c>
      <c r="C38" s="661">
        <v>89301041</v>
      </c>
      <c r="D38" s="740" t="s">
        <v>6159</v>
      </c>
      <c r="E38" s="741" t="s">
        <v>3913</v>
      </c>
      <c r="F38" s="661" t="s">
        <v>3895</v>
      </c>
      <c r="G38" s="661" t="s">
        <v>4005</v>
      </c>
      <c r="H38" s="661" t="s">
        <v>1519</v>
      </c>
      <c r="I38" s="661" t="s">
        <v>1794</v>
      </c>
      <c r="J38" s="661" t="s">
        <v>1795</v>
      </c>
      <c r="K38" s="661" t="s">
        <v>1802</v>
      </c>
      <c r="L38" s="662">
        <v>108.47</v>
      </c>
      <c r="M38" s="662">
        <v>3254.1</v>
      </c>
      <c r="N38" s="661">
        <v>30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4</v>
      </c>
      <c r="B39" s="661" t="s">
        <v>3542</v>
      </c>
      <c r="C39" s="661">
        <v>89301041</v>
      </c>
      <c r="D39" s="740" t="s">
        <v>6159</v>
      </c>
      <c r="E39" s="741" t="s">
        <v>3913</v>
      </c>
      <c r="F39" s="661" t="s">
        <v>3895</v>
      </c>
      <c r="G39" s="661" t="s">
        <v>4005</v>
      </c>
      <c r="H39" s="661" t="s">
        <v>1519</v>
      </c>
      <c r="I39" s="661" t="s">
        <v>4006</v>
      </c>
      <c r="J39" s="661" t="s">
        <v>4007</v>
      </c>
      <c r="K39" s="661" t="s">
        <v>4008</v>
      </c>
      <c r="L39" s="662">
        <v>242.63</v>
      </c>
      <c r="M39" s="662">
        <v>7278.9</v>
      </c>
      <c r="N39" s="661">
        <v>30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4</v>
      </c>
      <c r="B40" s="661" t="s">
        <v>3542</v>
      </c>
      <c r="C40" s="661">
        <v>89301041</v>
      </c>
      <c r="D40" s="740" t="s">
        <v>6159</v>
      </c>
      <c r="E40" s="741" t="s">
        <v>3913</v>
      </c>
      <c r="F40" s="661" t="s">
        <v>3895</v>
      </c>
      <c r="G40" s="661" t="s">
        <v>4005</v>
      </c>
      <c r="H40" s="661" t="s">
        <v>1519</v>
      </c>
      <c r="I40" s="661" t="s">
        <v>3463</v>
      </c>
      <c r="J40" s="661" t="s">
        <v>3879</v>
      </c>
      <c r="K40" s="661" t="s">
        <v>1792</v>
      </c>
      <c r="L40" s="662">
        <v>67.61</v>
      </c>
      <c r="M40" s="662">
        <v>6084.9</v>
      </c>
      <c r="N40" s="661">
        <v>90</v>
      </c>
      <c r="O40" s="742">
        <v>1.5</v>
      </c>
      <c r="P40" s="662"/>
      <c r="Q40" s="677">
        <v>0</v>
      </c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4</v>
      </c>
      <c r="B41" s="661" t="s">
        <v>3542</v>
      </c>
      <c r="C41" s="661">
        <v>89301041</v>
      </c>
      <c r="D41" s="740" t="s">
        <v>6159</v>
      </c>
      <c r="E41" s="741" t="s">
        <v>3913</v>
      </c>
      <c r="F41" s="661" t="s">
        <v>3895</v>
      </c>
      <c r="G41" s="661" t="s">
        <v>4005</v>
      </c>
      <c r="H41" s="661" t="s">
        <v>602</v>
      </c>
      <c r="I41" s="661" t="s">
        <v>4009</v>
      </c>
      <c r="J41" s="661" t="s">
        <v>4010</v>
      </c>
      <c r="K41" s="661" t="s">
        <v>3458</v>
      </c>
      <c r="L41" s="662">
        <v>194.26</v>
      </c>
      <c r="M41" s="662">
        <v>1359.82</v>
      </c>
      <c r="N41" s="661">
        <v>7</v>
      </c>
      <c r="O41" s="742">
        <v>1.5</v>
      </c>
      <c r="P41" s="662">
        <v>971.3</v>
      </c>
      <c r="Q41" s="677">
        <v>0.7142857142857143</v>
      </c>
      <c r="R41" s="661">
        <v>5</v>
      </c>
      <c r="S41" s="677">
        <v>0.7142857142857143</v>
      </c>
      <c r="T41" s="742">
        <v>1</v>
      </c>
      <c r="U41" s="700">
        <v>0.66666666666666663</v>
      </c>
    </row>
    <row r="42" spans="1:21" ht="14.4" customHeight="1" x14ac:dyDescent="0.3">
      <c r="A42" s="660">
        <v>4</v>
      </c>
      <c r="B42" s="661" t="s">
        <v>3542</v>
      </c>
      <c r="C42" s="661">
        <v>89301041</v>
      </c>
      <c r="D42" s="740" t="s">
        <v>6159</v>
      </c>
      <c r="E42" s="741" t="s">
        <v>3913</v>
      </c>
      <c r="F42" s="661" t="s">
        <v>3895</v>
      </c>
      <c r="G42" s="661" t="s">
        <v>3996</v>
      </c>
      <c r="H42" s="661" t="s">
        <v>602</v>
      </c>
      <c r="I42" s="661" t="s">
        <v>3997</v>
      </c>
      <c r="J42" s="661" t="s">
        <v>1907</v>
      </c>
      <c r="K42" s="661" t="s">
        <v>3998</v>
      </c>
      <c r="L42" s="662">
        <v>23.46</v>
      </c>
      <c r="M42" s="662">
        <v>23.46</v>
      </c>
      <c r="N42" s="661">
        <v>1</v>
      </c>
      <c r="O42" s="742">
        <v>0.5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4</v>
      </c>
      <c r="B43" s="661" t="s">
        <v>3542</v>
      </c>
      <c r="C43" s="661">
        <v>89301041</v>
      </c>
      <c r="D43" s="740" t="s">
        <v>6159</v>
      </c>
      <c r="E43" s="741" t="s">
        <v>3915</v>
      </c>
      <c r="F43" s="661" t="s">
        <v>3895</v>
      </c>
      <c r="G43" s="661" t="s">
        <v>4011</v>
      </c>
      <c r="H43" s="661" t="s">
        <v>1519</v>
      </c>
      <c r="I43" s="661" t="s">
        <v>1947</v>
      </c>
      <c r="J43" s="661" t="s">
        <v>1948</v>
      </c>
      <c r="K43" s="661" t="s">
        <v>3727</v>
      </c>
      <c r="L43" s="662">
        <v>178.27</v>
      </c>
      <c r="M43" s="662">
        <v>178.27</v>
      </c>
      <c r="N43" s="661">
        <v>1</v>
      </c>
      <c r="O43" s="742">
        <v>0.5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4</v>
      </c>
      <c r="B44" s="661" t="s">
        <v>3542</v>
      </c>
      <c r="C44" s="661">
        <v>89301041</v>
      </c>
      <c r="D44" s="740" t="s">
        <v>6159</v>
      </c>
      <c r="E44" s="741" t="s">
        <v>3915</v>
      </c>
      <c r="F44" s="661" t="s">
        <v>3895</v>
      </c>
      <c r="G44" s="661" t="s">
        <v>4012</v>
      </c>
      <c r="H44" s="661" t="s">
        <v>602</v>
      </c>
      <c r="I44" s="661" t="s">
        <v>1012</v>
      </c>
      <c r="J44" s="661" t="s">
        <v>4013</v>
      </c>
      <c r="K44" s="661" t="s">
        <v>4014</v>
      </c>
      <c r="L44" s="662">
        <v>33.090000000000003</v>
      </c>
      <c r="M44" s="662">
        <v>33.090000000000003</v>
      </c>
      <c r="N44" s="661">
        <v>1</v>
      </c>
      <c r="O44" s="742">
        <v>0.5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4</v>
      </c>
      <c r="B45" s="661" t="s">
        <v>3542</v>
      </c>
      <c r="C45" s="661">
        <v>89301041</v>
      </c>
      <c r="D45" s="740" t="s">
        <v>6159</v>
      </c>
      <c r="E45" s="741" t="s">
        <v>3915</v>
      </c>
      <c r="F45" s="661" t="s">
        <v>3895</v>
      </c>
      <c r="G45" s="661" t="s">
        <v>3953</v>
      </c>
      <c r="H45" s="661" t="s">
        <v>602</v>
      </c>
      <c r="I45" s="661" t="s">
        <v>1484</v>
      </c>
      <c r="J45" s="661" t="s">
        <v>851</v>
      </c>
      <c r="K45" s="661" t="s">
        <v>1485</v>
      </c>
      <c r="L45" s="662">
        <v>113.37</v>
      </c>
      <c r="M45" s="662">
        <v>113.37</v>
      </c>
      <c r="N45" s="661">
        <v>1</v>
      </c>
      <c r="O45" s="742">
        <v>1</v>
      </c>
      <c r="P45" s="662">
        <v>113.37</v>
      </c>
      <c r="Q45" s="677">
        <v>1</v>
      </c>
      <c r="R45" s="661">
        <v>1</v>
      </c>
      <c r="S45" s="677">
        <v>1</v>
      </c>
      <c r="T45" s="742">
        <v>1</v>
      </c>
      <c r="U45" s="700">
        <v>1</v>
      </c>
    </row>
    <row r="46" spans="1:21" ht="14.4" customHeight="1" x14ac:dyDescent="0.3">
      <c r="A46" s="660">
        <v>4</v>
      </c>
      <c r="B46" s="661" t="s">
        <v>3542</v>
      </c>
      <c r="C46" s="661">
        <v>89301041</v>
      </c>
      <c r="D46" s="740" t="s">
        <v>6159</v>
      </c>
      <c r="E46" s="741" t="s">
        <v>3915</v>
      </c>
      <c r="F46" s="661" t="s">
        <v>3895</v>
      </c>
      <c r="G46" s="661" t="s">
        <v>4015</v>
      </c>
      <c r="H46" s="661" t="s">
        <v>602</v>
      </c>
      <c r="I46" s="661" t="s">
        <v>4016</v>
      </c>
      <c r="J46" s="661" t="s">
        <v>4017</v>
      </c>
      <c r="K46" s="661" t="s">
        <v>4018</v>
      </c>
      <c r="L46" s="662">
        <v>32.74</v>
      </c>
      <c r="M46" s="662">
        <v>32.74</v>
      </c>
      <c r="N46" s="661">
        <v>1</v>
      </c>
      <c r="O46" s="742">
        <v>1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4</v>
      </c>
      <c r="B47" s="661" t="s">
        <v>3542</v>
      </c>
      <c r="C47" s="661">
        <v>89301041</v>
      </c>
      <c r="D47" s="740" t="s">
        <v>6159</v>
      </c>
      <c r="E47" s="741" t="s">
        <v>3916</v>
      </c>
      <c r="F47" s="661" t="s">
        <v>3895</v>
      </c>
      <c r="G47" s="661" t="s">
        <v>3954</v>
      </c>
      <c r="H47" s="661" t="s">
        <v>602</v>
      </c>
      <c r="I47" s="661" t="s">
        <v>1839</v>
      </c>
      <c r="J47" s="661" t="s">
        <v>3719</v>
      </c>
      <c r="K47" s="661" t="s">
        <v>3720</v>
      </c>
      <c r="L47" s="662">
        <v>156.86000000000001</v>
      </c>
      <c r="M47" s="662">
        <v>156.86000000000001</v>
      </c>
      <c r="N47" s="661">
        <v>1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4</v>
      </c>
      <c r="B48" s="661" t="s">
        <v>3542</v>
      </c>
      <c r="C48" s="661">
        <v>89301041</v>
      </c>
      <c r="D48" s="740" t="s">
        <v>6159</v>
      </c>
      <c r="E48" s="741" t="s">
        <v>3916</v>
      </c>
      <c r="F48" s="661" t="s">
        <v>3895</v>
      </c>
      <c r="G48" s="661" t="s">
        <v>4019</v>
      </c>
      <c r="H48" s="661" t="s">
        <v>602</v>
      </c>
      <c r="I48" s="661" t="s">
        <v>4020</v>
      </c>
      <c r="J48" s="661" t="s">
        <v>4021</v>
      </c>
      <c r="K48" s="661" t="s">
        <v>1062</v>
      </c>
      <c r="L48" s="662">
        <v>9.7100000000000009</v>
      </c>
      <c r="M48" s="662">
        <v>9.7100000000000009</v>
      </c>
      <c r="N48" s="661">
        <v>1</v>
      </c>
      <c r="O48" s="742">
        <v>1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4</v>
      </c>
      <c r="B49" s="661" t="s">
        <v>3542</v>
      </c>
      <c r="C49" s="661">
        <v>89301041</v>
      </c>
      <c r="D49" s="740" t="s">
        <v>6159</v>
      </c>
      <c r="E49" s="741" t="s">
        <v>3916</v>
      </c>
      <c r="F49" s="661" t="s">
        <v>3895</v>
      </c>
      <c r="G49" s="661" t="s">
        <v>4022</v>
      </c>
      <c r="H49" s="661" t="s">
        <v>602</v>
      </c>
      <c r="I49" s="661" t="s">
        <v>944</v>
      </c>
      <c r="J49" s="661" t="s">
        <v>4023</v>
      </c>
      <c r="K49" s="661" t="s">
        <v>946</v>
      </c>
      <c r="L49" s="662">
        <v>17.579999999999998</v>
      </c>
      <c r="M49" s="662">
        <v>17.579999999999998</v>
      </c>
      <c r="N49" s="661">
        <v>1</v>
      </c>
      <c r="O49" s="742">
        <v>1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4</v>
      </c>
      <c r="B50" s="661" t="s">
        <v>3542</v>
      </c>
      <c r="C50" s="661">
        <v>89301041</v>
      </c>
      <c r="D50" s="740" t="s">
        <v>6159</v>
      </c>
      <c r="E50" s="741" t="s">
        <v>3916</v>
      </c>
      <c r="F50" s="661" t="s">
        <v>3895</v>
      </c>
      <c r="G50" s="661" t="s">
        <v>4024</v>
      </c>
      <c r="H50" s="661" t="s">
        <v>602</v>
      </c>
      <c r="I50" s="661" t="s">
        <v>952</v>
      </c>
      <c r="J50" s="661" t="s">
        <v>4025</v>
      </c>
      <c r="K50" s="661" t="s">
        <v>4026</v>
      </c>
      <c r="L50" s="662">
        <v>56.01</v>
      </c>
      <c r="M50" s="662">
        <v>168.03</v>
      </c>
      <c r="N50" s="661">
        <v>3</v>
      </c>
      <c r="O50" s="742">
        <v>2</v>
      </c>
      <c r="P50" s="662">
        <v>112.02</v>
      </c>
      <c r="Q50" s="677">
        <v>0.66666666666666663</v>
      </c>
      <c r="R50" s="661">
        <v>2</v>
      </c>
      <c r="S50" s="677">
        <v>0.66666666666666663</v>
      </c>
      <c r="T50" s="742">
        <v>1.5</v>
      </c>
      <c r="U50" s="700">
        <v>0.75</v>
      </c>
    </row>
    <row r="51" spans="1:21" ht="14.4" customHeight="1" x14ac:dyDescent="0.3">
      <c r="A51" s="660">
        <v>4</v>
      </c>
      <c r="B51" s="661" t="s">
        <v>3542</v>
      </c>
      <c r="C51" s="661">
        <v>89301041</v>
      </c>
      <c r="D51" s="740" t="s">
        <v>6159</v>
      </c>
      <c r="E51" s="741" t="s">
        <v>3916</v>
      </c>
      <c r="F51" s="661" t="s">
        <v>3895</v>
      </c>
      <c r="G51" s="661" t="s">
        <v>4004</v>
      </c>
      <c r="H51" s="661" t="s">
        <v>602</v>
      </c>
      <c r="I51" s="661" t="s">
        <v>4027</v>
      </c>
      <c r="J51" s="661" t="s">
        <v>2076</v>
      </c>
      <c r="K51" s="661" t="s">
        <v>4028</v>
      </c>
      <c r="L51" s="662">
        <v>0</v>
      </c>
      <c r="M51" s="662">
        <v>0</v>
      </c>
      <c r="N51" s="661">
        <v>1</v>
      </c>
      <c r="O51" s="742">
        <v>0.5</v>
      </c>
      <c r="P51" s="662"/>
      <c r="Q51" s="677"/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4</v>
      </c>
      <c r="B52" s="661" t="s">
        <v>3542</v>
      </c>
      <c r="C52" s="661">
        <v>89301041</v>
      </c>
      <c r="D52" s="740" t="s">
        <v>6159</v>
      </c>
      <c r="E52" s="741" t="s">
        <v>3916</v>
      </c>
      <c r="F52" s="661" t="s">
        <v>3895</v>
      </c>
      <c r="G52" s="661" t="s">
        <v>3980</v>
      </c>
      <c r="H52" s="661" t="s">
        <v>1519</v>
      </c>
      <c r="I52" s="661" t="s">
        <v>1704</v>
      </c>
      <c r="J52" s="661" t="s">
        <v>1563</v>
      </c>
      <c r="K52" s="661" t="s">
        <v>1705</v>
      </c>
      <c r="L52" s="662">
        <v>625.29</v>
      </c>
      <c r="M52" s="662">
        <v>1250.58</v>
      </c>
      <c r="N52" s="661">
        <v>2</v>
      </c>
      <c r="O52" s="742">
        <v>1.5</v>
      </c>
      <c r="P52" s="662"/>
      <c r="Q52" s="677">
        <v>0</v>
      </c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4</v>
      </c>
      <c r="B53" s="661" t="s">
        <v>3542</v>
      </c>
      <c r="C53" s="661">
        <v>89301041</v>
      </c>
      <c r="D53" s="740" t="s">
        <v>6159</v>
      </c>
      <c r="E53" s="741" t="s">
        <v>3916</v>
      </c>
      <c r="F53" s="661" t="s">
        <v>3895</v>
      </c>
      <c r="G53" s="661" t="s">
        <v>3980</v>
      </c>
      <c r="H53" s="661" t="s">
        <v>1519</v>
      </c>
      <c r="I53" s="661" t="s">
        <v>1562</v>
      </c>
      <c r="J53" s="661" t="s">
        <v>1563</v>
      </c>
      <c r="K53" s="661" t="s">
        <v>1564</v>
      </c>
      <c r="L53" s="662">
        <v>937.93</v>
      </c>
      <c r="M53" s="662">
        <v>937.93</v>
      </c>
      <c r="N53" s="661">
        <v>1</v>
      </c>
      <c r="O53" s="742">
        <v>1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4</v>
      </c>
      <c r="B54" s="661" t="s">
        <v>3542</v>
      </c>
      <c r="C54" s="661">
        <v>89301041</v>
      </c>
      <c r="D54" s="740" t="s">
        <v>6159</v>
      </c>
      <c r="E54" s="741" t="s">
        <v>3916</v>
      </c>
      <c r="F54" s="661" t="s">
        <v>3895</v>
      </c>
      <c r="G54" s="661" t="s">
        <v>4029</v>
      </c>
      <c r="H54" s="661" t="s">
        <v>602</v>
      </c>
      <c r="I54" s="661" t="s">
        <v>4030</v>
      </c>
      <c r="J54" s="661" t="s">
        <v>4031</v>
      </c>
      <c r="K54" s="661" t="s">
        <v>2096</v>
      </c>
      <c r="L54" s="662">
        <v>97.97</v>
      </c>
      <c r="M54" s="662">
        <v>97.97</v>
      </c>
      <c r="N54" s="661">
        <v>1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4</v>
      </c>
      <c r="B55" s="661" t="s">
        <v>3542</v>
      </c>
      <c r="C55" s="661">
        <v>89301041</v>
      </c>
      <c r="D55" s="740" t="s">
        <v>6159</v>
      </c>
      <c r="E55" s="741" t="s">
        <v>3916</v>
      </c>
      <c r="F55" s="661" t="s">
        <v>3895</v>
      </c>
      <c r="G55" s="661" t="s">
        <v>4029</v>
      </c>
      <c r="H55" s="661" t="s">
        <v>602</v>
      </c>
      <c r="I55" s="661" t="s">
        <v>4032</v>
      </c>
      <c r="J55" s="661" t="s">
        <v>4031</v>
      </c>
      <c r="K55" s="661" t="s">
        <v>786</v>
      </c>
      <c r="L55" s="662">
        <v>314.89999999999998</v>
      </c>
      <c r="M55" s="662">
        <v>314.89999999999998</v>
      </c>
      <c r="N55" s="661">
        <v>1</v>
      </c>
      <c r="O55" s="742">
        <v>0.5</v>
      </c>
      <c r="P55" s="662">
        <v>314.89999999999998</v>
      </c>
      <c r="Q55" s="677">
        <v>1</v>
      </c>
      <c r="R55" s="661">
        <v>1</v>
      </c>
      <c r="S55" s="677">
        <v>1</v>
      </c>
      <c r="T55" s="742">
        <v>0.5</v>
      </c>
      <c r="U55" s="700">
        <v>1</v>
      </c>
    </row>
    <row r="56" spans="1:21" ht="14.4" customHeight="1" x14ac:dyDescent="0.3">
      <c r="A56" s="660">
        <v>4</v>
      </c>
      <c r="B56" s="661" t="s">
        <v>3542</v>
      </c>
      <c r="C56" s="661">
        <v>89301041</v>
      </c>
      <c r="D56" s="740" t="s">
        <v>6159</v>
      </c>
      <c r="E56" s="741" t="s">
        <v>3916</v>
      </c>
      <c r="F56" s="661" t="s">
        <v>3895</v>
      </c>
      <c r="G56" s="661" t="s">
        <v>4005</v>
      </c>
      <c r="H56" s="661" t="s">
        <v>1519</v>
      </c>
      <c r="I56" s="661" t="s">
        <v>3456</v>
      </c>
      <c r="J56" s="661" t="s">
        <v>3457</v>
      </c>
      <c r="K56" s="661" t="s">
        <v>3458</v>
      </c>
      <c r="L56" s="662">
        <v>194.26</v>
      </c>
      <c r="M56" s="662">
        <v>1359.82</v>
      </c>
      <c r="N56" s="661">
        <v>7</v>
      </c>
      <c r="O56" s="742">
        <v>2</v>
      </c>
      <c r="P56" s="662">
        <v>1359.82</v>
      </c>
      <c r="Q56" s="677">
        <v>1</v>
      </c>
      <c r="R56" s="661">
        <v>7</v>
      </c>
      <c r="S56" s="677">
        <v>1</v>
      </c>
      <c r="T56" s="742">
        <v>2</v>
      </c>
      <c r="U56" s="700">
        <v>1</v>
      </c>
    </row>
    <row r="57" spans="1:21" ht="14.4" customHeight="1" x14ac:dyDescent="0.3">
      <c r="A57" s="660">
        <v>4</v>
      </c>
      <c r="B57" s="661" t="s">
        <v>3542</v>
      </c>
      <c r="C57" s="661">
        <v>89301041</v>
      </c>
      <c r="D57" s="740" t="s">
        <v>6159</v>
      </c>
      <c r="E57" s="741" t="s">
        <v>3916</v>
      </c>
      <c r="F57" s="661" t="s">
        <v>3895</v>
      </c>
      <c r="G57" s="661" t="s">
        <v>4005</v>
      </c>
      <c r="H57" s="661" t="s">
        <v>1519</v>
      </c>
      <c r="I57" s="661" t="s">
        <v>1801</v>
      </c>
      <c r="J57" s="661" t="s">
        <v>1791</v>
      </c>
      <c r="K57" s="661" t="s">
        <v>1802</v>
      </c>
      <c r="L57" s="662">
        <v>105.31</v>
      </c>
      <c r="M57" s="662">
        <v>210.62</v>
      </c>
      <c r="N57" s="661">
        <v>2</v>
      </c>
      <c r="O57" s="742">
        <v>1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4</v>
      </c>
      <c r="B58" s="661" t="s">
        <v>3542</v>
      </c>
      <c r="C58" s="661">
        <v>89301041</v>
      </c>
      <c r="D58" s="740" t="s">
        <v>6159</v>
      </c>
      <c r="E58" s="741" t="s">
        <v>3916</v>
      </c>
      <c r="F58" s="661" t="s">
        <v>3896</v>
      </c>
      <c r="G58" s="661" t="s">
        <v>4001</v>
      </c>
      <c r="H58" s="661" t="s">
        <v>602</v>
      </c>
      <c r="I58" s="661" t="s">
        <v>4033</v>
      </c>
      <c r="J58" s="661" t="s">
        <v>4003</v>
      </c>
      <c r="K58" s="661"/>
      <c r="L58" s="662">
        <v>0</v>
      </c>
      <c r="M58" s="662">
        <v>0</v>
      </c>
      <c r="N58" s="661">
        <v>1</v>
      </c>
      <c r="O58" s="742">
        <v>1</v>
      </c>
      <c r="P58" s="662"/>
      <c r="Q58" s="677"/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4</v>
      </c>
      <c r="B59" s="661" t="s">
        <v>3542</v>
      </c>
      <c r="C59" s="661">
        <v>89301041</v>
      </c>
      <c r="D59" s="740" t="s">
        <v>6159</v>
      </c>
      <c r="E59" s="741" t="s">
        <v>3916</v>
      </c>
      <c r="F59" s="661" t="s">
        <v>3897</v>
      </c>
      <c r="G59" s="661" t="s">
        <v>4034</v>
      </c>
      <c r="H59" s="661" t="s">
        <v>602</v>
      </c>
      <c r="I59" s="661" t="s">
        <v>4035</v>
      </c>
      <c r="J59" s="661" t="s">
        <v>4036</v>
      </c>
      <c r="K59" s="661" t="s">
        <v>4037</v>
      </c>
      <c r="L59" s="662">
        <v>492.18</v>
      </c>
      <c r="M59" s="662">
        <v>492.18</v>
      </c>
      <c r="N59" s="661">
        <v>1</v>
      </c>
      <c r="O59" s="742">
        <v>1</v>
      </c>
      <c r="P59" s="662">
        <v>492.18</v>
      </c>
      <c r="Q59" s="677">
        <v>1</v>
      </c>
      <c r="R59" s="661">
        <v>1</v>
      </c>
      <c r="S59" s="677">
        <v>1</v>
      </c>
      <c r="T59" s="742">
        <v>1</v>
      </c>
      <c r="U59" s="700">
        <v>1</v>
      </c>
    </row>
    <row r="60" spans="1:21" ht="14.4" customHeight="1" x14ac:dyDescent="0.3">
      <c r="A60" s="660">
        <v>4</v>
      </c>
      <c r="B60" s="661" t="s">
        <v>3542</v>
      </c>
      <c r="C60" s="661">
        <v>89301041</v>
      </c>
      <c r="D60" s="740" t="s">
        <v>6159</v>
      </c>
      <c r="E60" s="741" t="s">
        <v>3919</v>
      </c>
      <c r="F60" s="661" t="s">
        <v>3895</v>
      </c>
      <c r="G60" s="661" t="s">
        <v>4038</v>
      </c>
      <c r="H60" s="661" t="s">
        <v>602</v>
      </c>
      <c r="I60" s="661" t="s">
        <v>4039</v>
      </c>
      <c r="J60" s="661" t="s">
        <v>1061</v>
      </c>
      <c r="K60" s="661" t="s">
        <v>4040</v>
      </c>
      <c r="L60" s="662">
        <v>0</v>
      </c>
      <c r="M60" s="662">
        <v>0</v>
      </c>
      <c r="N60" s="661">
        <v>1</v>
      </c>
      <c r="O60" s="742">
        <v>1</v>
      </c>
      <c r="P60" s="662">
        <v>0</v>
      </c>
      <c r="Q60" s="677"/>
      <c r="R60" s="661">
        <v>1</v>
      </c>
      <c r="S60" s="677">
        <v>1</v>
      </c>
      <c r="T60" s="742">
        <v>1</v>
      </c>
      <c r="U60" s="700">
        <v>1</v>
      </c>
    </row>
    <row r="61" spans="1:21" ht="14.4" customHeight="1" x14ac:dyDescent="0.3">
      <c r="A61" s="660">
        <v>4</v>
      </c>
      <c r="B61" s="661" t="s">
        <v>3542</v>
      </c>
      <c r="C61" s="661">
        <v>89301041</v>
      </c>
      <c r="D61" s="740" t="s">
        <v>6159</v>
      </c>
      <c r="E61" s="741" t="s">
        <v>3919</v>
      </c>
      <c r="F61" s="661" t="s">
        <v>3895</v>
      </c>
      <c r="G61" s="661" t="s">
        <v>3954</v>
      </c>
      <c r="H61" s="661" t="s">
        <v>602</v>
      </c>
      <c r="I61" s="661" t="s">
        <v>4041</v>
      </c>
      <c r="J61" s="661" t="s">
        <v>3719</v>
      </c>
      <c r="K61" s="661" t="s">
        <v>4042</v>
      </c>
      <c r="L61" s="662">
        <v>0</v>
      </c>
      <c r="M61" s="662">
        <v>0</v>
      </c>
      <c r="N61" s="661">
        <v>1</v>
      </c>
      <c r="O61" s="742">
        <v>1</v>
      </c>
      <c r="P61" s="662">
        <v>0</v>
      </c>
      <c r="Q61" s="677"/>
      <c r="R61" s="661">
        <v>1</v>
      </c>
      <c r="S61" s="677">
        <v>1</v>
      </c>
      <c r="T61" s="742">
        <v>1</v>
      </c>
      <c r="U61" s="700">
        <v>1</v>
      </c>
    </row>
    <row r="62" spans="1:21" ht="14.4" customHeight="1" x14ac:dyDescent="0.3">
      <c r="A62" s="660">
        <v>4</v>
      </c>
      <c r="B62" s="661" t="s">
        <v>3542</v>
      </c>
      <c r="C62" s="661">
        <v>89301041</v>
      </c>
      <c r="D62" s="740" t="s">
        <v>6159</v>
      </c>
      <c r="E62" s="741" t="s">
        <v>3919</v>
      </c>
      <c r="F62" s="661" t="s">
        <v>3895</v>
      </c>
      <c r="G62" s="661" t="s">
        <v>3954</v>
      </c>
      <c r="H62" s="661" t="s">
        <v>602</v>
      </c>
      <c r="I62" s="661" t="s">
        <v>1839</v>
      </c>
      <c r="J62" s="661" t="s">
        <v>3719</v>
      </c>
      <c r="K62" s="661" t="s">
        <v>3720</v>
      </c>
      <c r="L62" s="662">
        <v>156.86000000000001</v>
      </c>
      <c r="M62" s="662">
        <v>627.44000000000005</v>
      </c>
      <c r="N62" s="661">
        <v>4</v>
      </c>
      <c r="O62" s="742">
        <v>3.5</v>
      </c>
      <c r="P62" s="662">
        <v>156.86000000000001</v>
      </c>
      <c r="Q62" s="677">
        <v>0.25</v>
      </c>
      <c r="R62" s="661">
        <v>1</v>
      </c>
      <c r="S62" s="677">
        <v>0.25</v>
      </c>
      <c r="T62" s="742">
        <v>0.5</v>
      </c>
      <c r="U62" s="700">
        <v>0.14285714285714285</v>
      </c>
    </row>
    <row r="63" spans="1:21" ht="14.4" customHeight="1" x14ac:dyDescent="0.3">
      <c r="A63" s="660">
        <v>4</v>
      </c>
      <c r="B63" s="661" t="s">
        <v>3542</v>
      </c>
      <c r="C63" s="661">
        <v>89301041</v>
      </c>
      <c r="D63" s="740" t="s">
        <v>6159</v>
      </c>
      <c r="E63" s="741" t="s">
        <v>3919</v>
      </c>
      <c r="F63" s="661" t="s">
        <v>3895</v>
      </c>
      <c r="G63" s="661" t="s">
        <v>4043</v>
      </c>
      <c r="H63" s="661" t="s">
        <v>602</v>
      </c>
      <c r="I63" s="661" t="s">
        <v>4044</v>
      </c>
      <c r="J63" s="661" t="s">
        <v>4045</v>
      </c>
      <c r="K63" s="661" t="s">
        <v>4046</v>
      </c>
      <c r="L63" s="662">
        <v>0</v>
      </c>
      <c r="M63" s="662">
        <v>0</v>
      </c>
      <c r="N63" s="661">
        <v>1</v>
      </c>
      <c r="O63" s="742">
        <v>0.5</v>
      </c>
      <c r="P63" s="662"/>
      <c r="Q63" s="677"/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4</v>
      </c>
      <c r="B64" s="661" t="s">
        <v>3542</v>
      </c>
      <c r="C64" s="661">
        <v>89301041</v>
      </c>
      <c r="D64" s="740" t="s">
        <v>6159</v>
      </c>
      <c r="E64" s="741" t="s">
        <v>3919</v>
      </c>
      <c r="F64" s="661" t="s">
        <v>3895</v>
      </c>
      <c r="G64" s="661" t="s">
        <v>4011</v>
      </c>
      <c r="H64" s="661" t="s">
        <v>1519</v>
      </c>
      <c r="I64" s="661" t="s">
        <v>4047</v>
      </c>
      <c r="J64" s="661" t="s">
        <v>4048</v>
      </c>
      <c r="K64" s="661" t="s">
        <v>2591</v>
      </c>
      <c r="L64" s="662">
        <v>138.16</v>
      </c>
      <c r="M64" s="662">
        <v>138.16</v>
      </c>
      <c r="N64" s="661">
        <v>1</v>
      </c>
      <c r="O64" s="742">
        <v>0.5</v>
      </c>
      <c r="P64" s="662">
        <v>138.16</v>
      </c>
      <c r="Q64" s="677">
        <v>1</v>
      </c>
      <c r="R64" s="661">
        <v>1</v>
      </c>
      <c r="S64" s="677">
        <v>1</v>
      </c>
      <c r="T64" s="742">
        <v>0.5</v>
      </c>
      <c r="U64" s="700">
        <v>1</v>
      </c>
    </row>
    <row r="65" spans="1:21" ht="14.4" customHeight="1" x14ac:dyDescent="0.3">
      <c r="A65" s="660">
        <v>4</v>
      </c>
      <c r="B65" s="661" t="s">
        <v>3542</v>
      </c>
      <c r="C65" s="661">
        <v>89301041</v>
      </c>
      <c r="D65" s="740" t="s">
        <v>6159</v>
      </c>
      <c r="E65" s="741" t="s">
        <v>3919</v>
      </c>
      <c r="F65" s="661" t="s">
        <v>3895</v>
      </c>
      <c r="G65" s="661" t="s">
        <v>4019</v>
      </c>
      <c r="H65" s="661" t="s">
        <v>602</v>
      </c>
      <c r="I65" s="661" t="s">
        <v>4020</v>
      </c>
      <c r="J65" s="661" t="s">
        <v>4021</v>
      </c>
      <c r="K65" s="661" t="s">
        <v>1062</v>
      </c>
      <c r="L65" s="662">
        <v>9.7100000000000009</v>
      </c>
      <c r="M65" s="662">
        <v>9.7100000000000009</v>
      </c>
      <c r="N65" s="661">
        <v>1</v>
      </c>
      <c r="O65" s="742">
        <v>0.5</v>
      </c>
      <c r="P65" s="662">
        <v>9.7100000000000009</v>
      </c>
      <c r="Q65" s="677">
        <v>1</v>
      </c>
      <c r="R65" s="661">
        <v>1</v>
      </c>
      <c r="S65" s="677">
        <v>1</v>
      </c>
      <c r="T65" s="742">
        <v>0.5</v>
      </c>
      <c r="U65" s="700">
        <v>1</v>
      </c>
    </row>
    <row r="66" spans="1:21" ht="14.4" customHeight="1" x14ac:dyDescent="0.3">
      <c r="A66" s="660">
        <v>4</v>
      </c>
      <c r="B66" s="661" t="s">
        <v>3542</v>
      </c>
      <c r="C66" s="661">
        <v>89301041</v>
      </c>
      <c r="D66" s="740" t="s">
        <v>6159</v>
      </c>
      <c r="E66" s="741" t="s">
        <v>3919</v>
      </c>
      <c r="F66" s="661" t="s">
        <v>3895</v>
      </c>
      <c r="G66" s="661" t="s">
        <v>4049</v>
      </c>
      <c r="H66" s="661" t="s">
        <v>602</v>
      </c>
      <c r="I66" s="661" t="s">
        <v>4050</v>
      </c>
      <c r="J66" s="661" t="s">
        <v>1256</v>
      </c>
      <c r="K66" s="661" t="s">
        <v>2242</v>
      </c>
      <c r="L66" s="662">
        <v>0</v>
      </c>
      <c r="M66" s="662">
        <v>0</v>
      </c>
      <c r="N66" s="661">
        <v>1</v>
      </c>
      <c r="O66" s="742">
        <v>0.5</v>
      </c>
      <c r="P66" s="662">
        <v>0</v>
      </c>
      <c r="Q66" s="677"/>
      <c r="R66" s="661">
        <v>1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4</v>
      </c>
      <c r="B67" s="661" t="s">
        <v>3542</v>
      </c>
      <c r="C67" s="661">
        <v>89301041</v>
      </c>
      <c r="D67" s="740" t="s">
        <v>6159</v>
      </c>
      <c r="E67" s="741" t="s">
        <v>3919</v>
      </c>
      <c r="F67" s="661" t="s">
        <v>3895</v>
      </c>
      <c r="G67" s="661" t="s">
        <v>3959</v>
      </c>
      <c r="H67" s="661" t="s">
        <v>602</v>
      </c>
      <c r="I67" s="661" t="s">
        <v>979</v>
      </c>
      <c r="J67" s="661" t="s">
        <v>3961</v>
      </c>
      <c r="K67" s="661" t="s">
        <v>4051</v>
      </c>
      <c r="L67" s="662">
        <v>66.599999999999994</v>
      </c>
      <c r="M67" s="662">
        <v>66.599999999999994</v>
      </c>
      <c r="N67" s="661">
        <v>1</v>
      </c>
      <c r="O67" s="742">
        <v>0.5</v>
      </c>
      <c r="P67" s="662">
        <v>66.599999999999994</v>
      </c>
      <c r="Q67" s="677">
        <v>1</v>
      </c>
      <c r="R67" s="661">
        <v>1</v>
      </c>
      <c r="S67" s="677">
        <v>1</v>
      </c>
      <c r="T67" s="742">
        <v>0.5</v>
      </c>
      <c r="U67" s="700">
        <v>1</v>
      </c>
    </row>
    <row r="68" spans="1:21" ht="14.4" customHeight="1" x14ac:dyDescent="0.3">
      <c r="A68" s="660">
        <v>4</v>
      </c>
      <c r="B68" s="661" t="s">
        <v>3542</v>
      </c>
      <c r="C68" s="661">
        <v>89301041</v>
      </c>
      <c r="D68" s="740" t="s">
        <v>6159</v>
      </c>
      <c r="E68" s="741" t="s">
        <v>3919</v>
      </c>
      <c r="F68" s="661" t="s">
        <v>3895</v>
      </c>
      <c r="G68" s="661" t="s">
        <v>4052</v>
      </c>
      <c r="H68" s="661" t="s">
        <v>1519</v>
      </c>
      <c r="I68" s="661" t="s">
        <v>1951</v>
      </c>
      <c r="J68" s="661" t="s">
        <v>1952</v>
      </c>
      <c r="K68" s="661" t="s">
        <v>3731</v>
      </c>
      <c r="L68" s="662">
        <v>116.8</v>
      </c>
      <c r="M68" s="662">
        <v>116.8</v>
      </c>
      <c r="N68" s="661">
        <v>1</v>
      </c>
      <c r="O68" s="742">
        <v>0.5</v>
      </c>
      <c r="P68" s="662">
        <v>116.8</v>
      </c>
      <c r="Q68" s="677">
        <v>1</v>
      </c>
      <c r="R68" s="661">
        <v>1</v>
      </c>
      <c r="S68" s="677">
        <v>1</v>
      </c>
      <c r="T68" s="742">
        <v>0.5</v>
      </c>
      <c r="U68" s="700">
        <v>1</v>
      </c>
    </row>
    <row r="69" spans="1:21" ht="14.4" customHeight="1" x14ac:dyDescent="0.3">
      <c r="A69" s="660">
        <v>4</v>
      </c>
      <c r="B69" s="661" t="s">
        <v>3542</v>
      </c>
      <c r="C69" s="661">
        <v>89301041</v>
      </c>
      <c r="D69" s="740" t="s">
        <v>6159</v>
      </c>
      <c r="E69" s="741" t="s">
        <v>3919</v>
      </c>
      <c r="F69" s="661" t="s">
        <v>3895</v>
      </c>
      <c r="G69" s="661" t="s">
        <v>3980</v>
      </c>
      <c r="H69" s="661" t="s">
        <v>1519</v>
      </c>
      <c r="I69" s="661" t="s">
        <v>1704</v>
      </c>
      <c r="J69" s="661" t="s">
        <v>1563</v>
      </c>
      <c r="K69" s="661" t="s">
        <v>1705</v>
      </c>
      <c r="L69" s="662">
        <v>625.29</v>
      </c>
      <c r="M69" s="662">
        <v>5002.32</v>
      </c>
      <c r="N69" s="661">
        <v>8</v>
      </c>
      <c r="O69" s="742">
        <v>7</v>
      </c>
      <c r="P69" s="662">
        <v>3751.74</v>
      </c>
      <c r="Q69" s="677">
        <v>0.75</v>
      </c>
      <c r="R69" s="661">
        <v>6</v>
      </c>
      <c r="S69" s="677">
        <v>0.75</v>
      </c>
      <c r="T69" s="742">
        <v>5</v>
      </c>
      <c r="U69" s="700">
        <v>0.7142857142857143</v>
      </c>
    </row>
    <row r="70" spans="1:21" ht="14.4" customHeight="1" x14ac:dyDescent="0.3">
      <c r="A70" s="660">
        <v>4</v>
      </c>
      <c r="B70" s="661" t="s">
        <v>3542</v>
      </c>
      <c r="C70" s="661">
        <v>89301041</v>
      </c>
      <c r="D70" s="740" t="s">
        <v>6159</v>
      </c>
      <c r="E70" s="741" t="s">
        <v>3919</v>
      </c>
      <c r="F70" s="661" t="s">
        <v>3895</v>
      </c>
      <c r="G70" s="661" t="s">
        <v>3980</v>
      </c>
      <c r="H70" s="661" t="s">
        <v>1519</v>
      </c>
      <c r="I70" s="661" t="s">
        <v>1562</v>
      </c>
      <c r="J70" s="661" t="s">
        <v>1563</v>
      </c>
      <c r="K70" s="661" t="s">
        <v>1564</v>
      </c>
      <c r="L70" s="662">
        <v>937.93</v>
      </c>
      <c r="M70" s="662">
        <v>937.93</v>
      </c>
      <c r="N70" s="661">
        <v>1</v>
      </c>
      <c r="O70" s="742">
        <v>1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4</v>
      </c>
      <c r="B71" s="661" t="s">
        <v>3542</v>
      </c>
      <c r="C71" s="661">
        <v>89301041</v>
      </c>
      <c r="D71" s="740" t="s">
        <v>6159</v>
      </c>
      <c r="E71" s="741" t="s">
        <v>3919</v>
      </c>
      <c r="F71" s="661" t="s">
        <v>3895</v>
      </c>
      <c r="G71" s="661" t="s">
        <v>4029</v>
      </c>
      <c r="H71" s="661" t="s">
        <v>602</v>
      </c>
      <c r="I71" s="661" t="s">
        <v>4030</v>
      </c>
      <c r="J71" s="661" t="s">
        <v>4031</v>
      </c>
      <c r="K71" s="661" t="s">
        <v>2096</v>
      </c>
      <c r="L71" s="662">
        <v>97.97</v>
      </c>
      <c r="M71" s="662">
        <v>195.94</v>
      </c>
      <c r="N71" s="661">
        <v>2</v>
      </c>
      <c r="O71" s="742">
        <v>1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4</v>
      </c>
      <c r="B72" s="661" t="s">
        <v>3542</v>
      </c>
      <c r="C72" s="661">
        <v>89301041</v>
      </c>
      <c r="D72" s="740" t="s">
        <v>6159</v>
      </c>
      <c r="E72" s="741" t="s">
        <v>3919</v>
      </c>
      <c r="F72" s="661" t="s">
        <v>3895</v>
      </c>
      <c r="G72" s="661" t="s">
        <v>4029</v>
      </c>
      <c r="H72" s="661" t="s">
        <v>602</v>
      </c>
      <c r="I72" s="661" t="s">
        <v>4032</v>
      </c>
      <c r="J72" s="661" t="s">
        <v>4031</v>
      </c>
      <c r="K72" s="661" t="s">
        <v>786</v>
      </c>
      <c r="L72" s="662">
        <v>314.89999999999998</v>
      </c>
      <c r="M72" s="662">
        <v>314.89999999999998</v>
      </c>
      <c r="N72" s="661">
        <v>1</v>
      </c>
      <c r="O72" s="742">
        <v>1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4</v>
      </c>
      <c r="B73" s="661" t="s">
        <v>3542</v>
      </c>
      <c r="C73" s="661">
        <v>89301041</v>
      </c>
      <c r="D73" s="740" t="s">
        <v>6159</v>
      </c>
      <c r="E73" s="741" t="s">
        <v>3919</v>
      </c>
      <c r="F73" s="661" t="s">
        <v>3895</v>
      </c>
      <c r="G73" s="661" t="s">
        <v>4029</v>
      </c>
      <c r="H73" s="661" t="s">
        <v>602</v>
      </c>
      <c r="I73" s="661" t="s">
        <v>2095</v>
      </c>
      <c r="J73" s="661" t="s">
        <v>785</v>
      </c>
      <c r="K73" s="661" t="s">
        <v>4053</v>
      </c>
      <c r="L73" s="662">
        <v>97.97</v>
      </c>
      <c r="M73" s="662">
        <v>97.97</v>
      </c>
      <c r="N73" s="661">
        <v>1</v>
      </c>
      <c r="O73" s="742">
        <v>0.5</v>
      </c>
      <c r="P73" s="662">
        <v>97.97</v>
      </c>
      <c r="Q73" s="677">
        <v>1</v>
      </c>
      <c r="R73" s="661">
        <v>1</v>
      </c>
      <c r="S73" s="677">
        <v>1</v>
      </c>
      <c r="T73" s="742">
        <v>0.5</v>
      </c>
      <c r="U73" s="700">
        <v>1</v>
      </c>
    </row>
    <row r="74" spans="1:21" ht="14.4" customHeight="1" x14ac:dyDescent="0.3">
      <c r="A74" s="660">
        <v>4</v>
      </c>
      <c r="B74" s="661" t="s">
        <v>3542</v>
      </c>
      <c r="C74" s="661">
        <v>89301041</v>
      </c>
      <c r="D74" s="740" t="s">
        <v>6159</v>
      </c>
      <c r="E74" s="741" t="s">
        <v>3919</v>
      </c>
      <c r="F74" s="661" t="s">
        <v>3895</v>
      </c>
      <c r="G74" s="661" t="s">
        <v>4054</v>
      </c>
      <c r="H74" s="661" t="s">
        <v>602</v>
      </c>
      <c r="I74" s="661" t="s">
        <v>668</v>
      </c>
      <c r="J74" s="661" t="s">
        <v>4055</v>
      </c>
      <c r="K74" s="661" t="s">
        <v>4056</v>
      </c>
      <c r="L74" s="662">
        <v>22.88</v>
      </c>
      <c r="M74" s="662">
        <v>45.76</v>
      </c>
      <c r="N74" s="661">
        <v>2</v>
      </c>
      <c r="O74" s="742">
        <v>0.5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4</v>
      </c>
      <c r="B75" s="661" t="s">
        <v>3542</v>
      </c>
      <c r="C75" s="661">
        <v>89301041</v>
      </c>
      <c r="D75" s="740" t="s">
        <v>6159</v>
      </c>
      <c r="E75" s="741" t="s">
        <v>3919</v>
      </c>
      <c r="F75" s="661" t="s">
        <v>3895</v>
      </c>
      <c r="G75" s="661" t="s">
        <v>4057</v>
      </c>
      <c r="H75" s="661" t="s">
        <v>602</v>
      </c>
      <c r="I75" s="661" t="s">
        <v>750</v>
      </c>
      <c r="J75" s="661" t="s">
        <v>751</v>
      </c>
      <c r="K75" s="661" t="s">
        <v>4058</v>
      </c>
      <c r="L75" s="662">
        <v>0</v>
      </c>
      <c r="M75" s="662">
        <v>0</v>
      </c>
      <c r="N75" s="661">
        <v>1</v>
      </c>
      <c r="O75" s="742">
        <v>0.5</v>
      </c>
      <c r="P75" s="662">
        <v>0</v>
      </c>
      <c r="Q75" s="677"/>
      <c r="R75" s="661">
        <v>1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4</v>
      </c>
      <c r="B76" s="661" t="s">
        <v>3542</v>
      </c>
      <c r="C76" s="661">
        <v>89301041</v>
      </c>
      <c r="D76" s="740" t="s">
        <v>6159</v>
      </c>
      <c r="E76" s="741" t="s">
        <v>3919</v>
      </c>
      <c r="F76" s="661" t="s">
        <v>3895</v>
      </c>
      <c r="G76" s="661" t="s">
        <v>3990</v>
      </c>
      <c r="H76" s="661" t="s">
        <v>602</v>
      </c>
      <c r="I76" s="661" t="s">
        <v>1333</v>
      </c>
      <c r="J76" s="661" t="s">
        <v>1334</v>
      </c>
      <c r="K76" s="661" t="s">
        <v>848</v>
      </c>
      <c r="L76" s="662">
        <v>145.38999999999999</v>
      </c>
      <c r="M76" s="662">
        <v>145.38999999999999</v>
      </c>
      <c r="N76" s="661">
        <v>1</v>
      </c>
      <c r="O76" s="742">
        <v>1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4</v>
      </c>
      <c r="B77" s="661" t="s">
        <v>3542</v>
      </c>
      <c r="C77" s="661">
        <v>89301041</v>
      </c>
      <c r="D77" s="740" t="s">
        <v>6159</v>
      </c>
      <c r="E77" s="741" t="s">
        <v>3919</v>
      </c>
      <c r="F77" s="661" t="s">
        <v>3895</v>
      </c>
      <c r="G77" s="661" t="s">
        <v>3993</v>
      </c>
      <c r="H77" s="661" t="s">
        <v>602</v>
      </c>
      <c r="I77" s="661" t="s">
        <v>854</v>
      </c>
      <c r="J77" s="661" t="s">
        <v>3994</v>
      </c>
      <c r="K77" s="661" t="s">
        <v>3995</v>
      </c>
      <c r="L77" s="662">
        <v>0</v>
      </c>
      <c r="M77" s="662">
        <v>0</v>
      </c>
      <c r="N77" s="661">
        <v>3</v>
      </c>
      <c r="O77" s="742">
        <v>3</v>
      </c>
      <c r="P77" s="662">
        <v>0</v>
      </c>
      <c r="Q77" s="677"/>
      <c r="R77" s="661">
        <v>3</v>
      </c>
      <c r="S77" s="677">
        <v>1</v>
      </c>
      <c r="T77" s="742">
        <v>3</v>
      </c>
      <c r="U77" s="700">
        <v>1</v>
      </c>
    </row>
    <row r="78" spans="1:21" ht="14.4" customHeight="1" x14ac:dyDescent="0.3">
      <c r="A78" s="660">
        <v>4</v>
      </c>
      <c r="B78" s="661" t="s">
        <v>3542</v>
      </c>
      <c r="C78" s="661">
        <v>89301041</v>
      </c>
      <c r="D78" s="740" t="s">
        <v>6159</v>
      </c>
      <c r="E78" s="741" t="s">
        <v>3919</v>
      </c>
      <c r="F78" s="661" t="s">
        <v>3895</v>
      </c>
      <c r="G78" s="661" t="s">
        <v>4015</v>
      </c>
      <c r="H78" s="661" t="s">
        <v>602</v>
      </c>
      <c r="I78" s="661" t="s">
        <v>4059</v>
      </c>
      <c r="J78" s="661" t="s">
        <v>4060</v>
      </c>
      <c r="K78" s="661" t="s">
        <v>3756</v>
      </c>
      <c r="L78" s="662">
        <v>98.23</v>
      </c>
      <c r="M78" s="662">
        <v>98.23</v>
      </c>
      <c r="N78" s="661">
        <v>1</v>
      </c>
      <c r="O78" s="742">
        <v>1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4</v>
      </c>
      <c r="B79" s="661" t="s">
        <v>3542</v>
      </c>
      <c r="C79" s="661">
        <v>89301041</v>
      </c>
      <c r="D79" s="740" t="s">
        <v>6159</v>
      </c>
      <c r="E79" s="741" t="s">
        <v>3919</v>
      </c>
      <c r="F79" s="661" t="s">
        <v>3895</v>
      </c>
      <c r="G79" s="661" t="s">
        <v>4061</v>
      </c>
      <c r="H79" s="661" t="s">
        <v>1519</v>
      </c>
      <c r="I79" s="661" t="s">
        <v>1681</v>
      </c>
      <c r="J79" s="661" t="s">
        <v>3670</v>
      </c>
      <c r="K79" s="661" t="s">
        <v>3671</v>
      </c>
      <c r="L79" s="662">
        <v>126.09</v>
      </c>
      <c r="M79" s="662">
        <v>126.09</v>
      </c>
      <c r="N79" s="661">
        <v>1</v>
      </c>
      <c r="O79" s="742">
        <v>1</v>
      </c>
      <c r="P79" s="662">
        <v>126.09</v>
      </c>
      <c r="Q79" s="677">
        <v>1</v>
      </c>
      <c r="R79" s="661">
        <v>1</v>
      </c>
      <c r="S79" s="677">
        <v>1</v>
      </c>
      <c r="T79" s="742">
        <v>1</v>
      </c>
      <c r="U79" s="700">
        <v>1</v>
      </c>
    </row>
    <row r="80" spans="1:21" ht="14.4" customHeight="1" x14ac:dyDescent="0.3">
      <c r="A80" s="660">
        <v>4</v>
      </c>
      <c r="B80" s="661" t="s">
        <v>3542</v>
      </c>
      <c r="C80" s="661">
        <v>89301041</v>
      </c>
      <c r="D80" s="740" t="s">
        <v>6159</v>
      </c>
      <c r="E80" s="741" t="s">
        <v>3920</v>
      </c>
      <c r="F80" s="661" t="s">
        <v>3895</v>
      </c>
      <c r="G80" s="661" t="s">
        <v>4012</v>
      </c>
      <c r="H80" s="661" t="s">
        <v>602</v>
      </c>
      <c r="I80" s="661" t="s">
        <v>4062</v>
      </c>
      <c r="J80" s="661" t="s">
        <v>4013</v>
      </c>
      <c r="K80" s="661" t="s">
        <v>3751</v>
      </c>
      <c r="L80" s="662">
        <v>0</v>
      </c>
      <c r="M80" s="662">
        <v>0</v>
      </c>
      <c r="N80" s="661">
        <v>1</v>
      </c>
      <c r="O80" s="742">
        <v>0.5</v>
      </c>
      <c r="P80" s="662"/>
      <c r="Q80" s="677"/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4</v>
      </c>
      <c r="B81" s="661" t="s">
        <v>3542</v>
      </c>
      <c r="C81" s="661">
        <v>89301041</v>
      </c>
      <c r="D81" s="740" t="s">
        <v>6159</v>
      </c>
      <c r="E81" s="741" t="s">
        <v>3920</v>
      </c>
      <c r="F81" s="661" t="s">
        <v>3895</v>
      </c>
      <c r="G81" s="661" t="s">
        <v>3951</v>
      </c>
      <c r="H81" s="661" t="s">
        <v>602</v>
      </c>
      <c r="I81" s="661" t="s">
        <v>2071</v>
      </c>
      <c r="J81" s="661" t="s">
        <v>2072</v>
      </c>
      <c r="K81" s="661" t="s">
        <v>3952</v>
      </c>
      <c r="L81" s="662">
        <v>766.89</v>
      </c>
      <c r="M81" s="662">
        <v>766.89</v>
      </c>
      <c r="N81" s="661">
        <v>1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4</v>
      </c>
      <c r="B82" s="661" t="s">
        <v>3542</v>
      </c>
      <c r="C82" s="661">
        <v>89301041</v>
      </c>
      <c r="D82" s="740" t="s">
        <v>6159</v>
      </c>
      <c r="E82" s="741" t="s">
        <v>3920</v>
      </c>
      <c r="F82" s="661" t="s">
        <v>3895</v>
      </c>
      <c r="G82" s="661" t="s">
        <v>4063</v>
      </c>
      <c r="H82" s="661" t="s">
        <v>1519</v>
      </c>
      <c r="I82" s="661" t="s">
        <v>1663</v>
      </c>
      <c r="J82" s="661" t="s">
        <v>1589</v>
      </c>
      <c r="K82" s="661" t="s">
        <v>1664</v>
      </c>
      <c r="L82" s="662">
        <v>0</v>
      </c>
      <c r="M82" s="662">
        <v>0</v>
      </c>
      <c r="N82" s="661">
        <v>1</v>
      </c>
      <c r="O82" s="742">
        <v>1</v>
      </c>
      <c r="P82" s="662">
        <v>0</v>
      </c>
      <c r="Q82" s="677"/>
      <c r="R82" s="661">
        <v>1</v>
      </c>
      <c r="S82" s="677">
        <v>1</v>
      </c>
      <c r="T82" s="742">
        <v>1</v>
      </c>
      <c r="U82" s="700">
        <v>1</v>
      </c>
    </row>
    <row r="83" spans="1:21" ht="14.4" customHeight="1" x14ac:dyDescent="0.3">
      <c r="A83" s="660">
        <v>4</v>
      </c>
      <c r="B83" s="661" t="s">
        <v>3542</v>
      </c>
      <c r="C83" s="661">
        <v>89301041</v>
      </c>
      <c r="D83" s="740" t="s">
        <v>6159</v>
      </c>
      <c r="E83" s="741" t="s">
        <v>3920</v>
      </c>
      <c r="F83" s="661" t="s">
        <v>3895</v>
      </c>
      <c r="G83" s="661" t="s">
        <v>4064</v>
      </c>
      <c r="H83" s="661" t="s">
        <v>602</v>
      </c>
      <c r="I83" s="661" t="s">
        <v>4065</v>
      </c>
      <c r="J83" s="661" t="s">
        <v>4066</v>
      </c>
      <c r="K83" s="661" t="s">
        <v>4067</v>
      </c>
      <c r="L83" s="662">
        <v>0</v>
      </c>
      <c r="M83" s="662">
        <v>0</v>
      </c>
      <c r="N83" s="661">
        <v>1</v>
      </c>
      <c r="O83" s="742">
        <v>0.5</v>
      </c>
      <c r="P83" s="662"/>
      <c r="Q83" s="677"/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4</v>
      </c>
      <c r="B84" s="661" t="s">
        <v>3542</v>
      </c>
      <c r="C84" s="661">
        <v>89301041</v>
      </c>
      <c r="D84" s="740" t="s">
        <v>6159</v>
      </c>
      <c r="E84" s="741" t="s">
        <v>3920</v>
      </c>
      <c r="F84" s="661" t="s">
        <v>3895</v>
      </c>
      <c r="G84" s="661" t="s">
        <v>4068</v>
      </c>
      <c r="H84" s="661" t="s">
        <v>602</v>
      </c>
      <c r="I84" s="661" t="s">
        <v>2443</v>
      </c>
      <c r="J84" s="661" t="s">
        <v>4069</v>
      </c>
      <c r="K84" s="661" t="s">
        <v>3837</v>
      </c>
      <c r="L84" s="662">
        <v>0</v>
      </c>
      <c r="M84" s="662">
        <v>0</v>
      </c>
      <c r="N84" s="661">
        <v>1</v>
      </c>
      <c r="O84" s="742">
        <v>0.5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4</v>
      </c>
      <c r="B85" s="661" t="s">
        <v>3542</v>
      </c>
      <c r="C85" s="661">
        <v>89301041</v>
      </c>
      <c r="D85" s="740" t="s">
        <v>6159</v>
      </c>
      <c r="E85" s="741" t="s">
        <v>3920</v>
      </c>
      <c r="F85" s="661" t="s">
        <v>3895</v>
      </c>
      <c r="G85" s="661" t="s">
        <v>4004</v>
      </c>
      <c r="H85" s="661" t="s">
        <v>602</v>
      </c>
      <c r="I85" s="661" t="s">
        <v>4070</v>
      </c>
      <c r="J85" s="661" t="s">
        <v>2076</v>
      </c>
      <c r="K85" s="661" t="s">
        <v>4028</v>
      </c>
      <c r="L85" s="662">
        <v>0</v>
      </c>
      <c r="M85" s="662">
        <v>0</v>
      </c>
      <c r="N85" s="661">
        <v>1</v>
      </c>
      <c r="O85" s="742">
        <v>0.5</v>
      </c>
      <c r="P85" s="662"/>
      <c r="Q85" s="677"/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4</v>
      </c>
      <c r="B86" s="661" t="s">
        <v>3542</v>
      </c>
      <c r="C86" s="661">
        <v>89301041</v>
      </c>
      <c r="D86" s="740" t="s">
        <v>6159</v>
      </c>
      <c r="E86" s="741" t="s">
        <v>3920</v>
      </c>
      <c r="F86" s="661" t="s">
        <v>3895</v>
      </c>
      <c r="G86" s="661" t="s">
        <v>4029</v>
      </c>
      <c r="H86" s="661" t="s">
        <v>602</v>
      </c>
      <c r="I86" s="661" t="s">
        <v>4032</v>
      </c>
      <c r="J86" s="661" t="s">
        <v>4031</v>
      </c>
      <c r="K86" s="661" t="s">
        <v>786</v>
      </c>
      <c r="L86" s="662">
        <v>314.89999999999998</v>
      </c>
      <c r="M86" s="662">
        <v>314.89999999999998</v>
      </c>
      <c r="N86" s="661">
        <v>1</v>
      </c>
      <c r="O86" s="742">
        <v>0.5</v>
      </c>
      <c r="P86" s="662"/>
      <c r="Q86" s="677">
        <v>0</v>
      </c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4</v>
      </c>
      <c r="B87" s="661" t="s">
        <v>3542</v>
      </c>
      <c r="C87" s="661">
        <v>89301041</v>
      </c>
      <c r="D87" s="740" t="s">
        <v>6159</v>
      </c>
      <c r="E87" s="741" t="s">
        <v>3920</v>
      </c>
      <c r="F87" s="661" t="s">
        <v>3895</v>
      </c>
      <c r="G87" s="661" t="s">
        <v>3993</v>
      </c>
      <c r="H87" s="661" t="s">
        <v>602</v>
      </c>
      <c r="I87" s="661" t="s">
        <v>854</v>
      </c>
      <c r="J87" s="661" t="s">
        <v>3994</v>
      </c>
      <c r="K87" s="661" t="s">
        <v>3995</v>
      </c>
      <c r="L87" s="662">
        <v>0</v>
      </c>
      <c r="M87" s="662">
        <v>0</v>
      </c>
      <c r="N87" s="661">
        <v>1</v>
      </c>
      <c r="O87" s="742">
        <v>0.5</v>
      </c>
      <c r="P87" s="662"/>
      <c r="Q87" s="677"/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4</v>
      </c>
      <c r="B88" s="661" t="s">
        <v>3542</v>
      </c>
      <c r="C88" s="661">
        <v>89301041</v>
      </c>
      <c r="D88" s="740" t="s">
        <v>6159</v>
      </c>
      <c r="E88" s="741" t="s">
        <v>3921</v>
      </c>
      <c r="F88" s="661" t="s">
        <v>3895</v>
      </c>
      <c r="G88" s="661" t="s">
        <v>3954</v>
      </c>
      <c r="H88" s="661" t="s">
        <v>602</v>
      </c>
      <c r="I88" s="661" t="s">
        <v>4041</v>
      </c>
      <c r="J88" s="661" t="s">
        <v>3719</v>
      </c>
      <c r="K88" s="661" t="s">
        <v>4042</v>
      </c>
      <c r="L88" s="662">
        <v>0</v>
      </c>
      <c r="M88" s="662">
        <v>0</v>
      </c>
      <c r="N88" s="661">
        <v>1</v>
      </c>
      <c r="O88" s="742">
        <v>1</v>
      </c>
      <c r="P88" s="662"/>
      <c r="Q88" s="677"/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4</v>
      </c>
      <c r="B89" s="661" t="s">
        <v>3542</v>
      </c>
      <c r="C89" s="661">
        <v>89301041</v>
      </c>
      <c r="D89" s="740" t="s">
        <v>6159</v>
      </c>
      <c r="E89" s="741" t="s">
        <v>3921</v>
      </c>
      <c r="F89" s="661" t="s">
        <v>3895</v>
      </c>
      <c r="G89" s="661" t="s">
        <v>4043</v>
      </c>
      <c r="H89" s="661" t="s">
        <v>602</v>
      </c>
      <c r="I89" s="661" t="s">
        <v>929</v>
      </c>
      <c r="J89" s="661" t="s">
        <v>4045</v>
      </c>
      <c r="K89" s="661" t="s">
        <v>4046</v>
      </c>
      <c r="L89" s="662">
        <v>0</v>
      </c>
      <c r="M89" s="662">
        <v>0</v>
      </c>
      <c r="N89" s="661">
        <v>2</v>
      </c>
      <c r="O89" s="742">
        <v>1</v>
      </c>
      <c r="P89" s="662">
        <v>0</v>
      </c>
      <c r="Q89" s="677"/>
      <c r="R89" s="661">
        <v>1</v>
      </c>
      <c r="S89" s="677">
        <v>0.5</v>
      </c>
      <c r="T89" s="742">
        <v>0.5</v>
      </c>
      <c r="U89" s="700">
        <v>0.5</v>
      </c>
    </row>
    <row r="90" spans="1:21" ht="14.4" customHeight="1" x14ac:dyDescent="0.3">
      <c r="A90" s="660">
        <v>4</v>
      </c>
      <c r="B90" s="661" t="s">
        <v>3542</v>
      </c>
      <c r="C90" s="661">
        <v>89301041</v>
      </c>
      <c r="D90" s="740" t="s">
        <v>6159</v>
      </c>
      <c r="E90" s="741" t="s">
        <v>3921</v>
      </c>
      <c r="F90" s="661" t="s">
        <v>3895</v>
      </c>
      <c r="G90" s="661" t="s">
        <v>3966</v>
      </c>
      <c r="H90" s="661" t="s">
        <v>602</v>
      </c>
      <c r="I90" s="661" t="s">
        <v>1239</v>
      </c>
      <c r="J90" s="661" t="s">
        <v>3967</v>
      </c>
      <c r="K90" s="661" t="s">
        <v>3968</v>
      </c>
      <c r="L90" s="662">
        <v>0</v>
      </c>
      <c r="M90" s="662">
        <v>0</v>
      </c>
      <c r="N90" s="661">
        <v>5</v>
      </c>
      <c r="O90" s="742">
        <v>3</v>
      </c>
      <c r="P90" s="662">
        <v>0</v>
      </c>
      <c r="Q90" s="677"/>
      <c r="R90" s="661">
        <v>2</v>
      </c>
      <c r="S90" s="677">
        <v>0.4</v>
      </c>
      <c r="T90" s="742">
        <v>1</v>
      </c>
      <c r="U90" s="700">
        <v>0.33333333333333331</v>
      </c>
    </row>
    <row r="91" spans="1:21" ht="14.4" customHeight="1" x14ac:dyDescent="0.3">
      <c r="A91" s="660">
        <v>4</v>
      </c>
      <c r="B91" s="661" t="s">
        <v>3542</v>
      </c>
      <c r="C91" s="661">
        <v>89301041</v>
      </c>
      <c r="D91" s="740" t="s">
        <v>6159</v>
      </c>
      <c r="E91" s="741" t="s">
        <v>3921</v>
      </c>
      <c r="F91" s="661" t="s">
        <v>3895</v>
      </c>
      <c r="G91" s="661" t="s">
        <v>4071</v>
      </c>
      <c r="H91" s="661" t="s">
        <v>602</v>
      </c>
      <c r="I91" s="661" t="s">
        <v>4072</v>
      </c>
      <c r="J91" s="661" t="s">
        <v>4073</v>
      </c>
      <c r="K91" s="661" t="s">
        <v>2233</v>
      </c>
      <c r="L91" s="662">
        <v>0</v>
      </c>
      <c r="M91" s="662">
        <v>0</v>
      </c>
      <c r="N91" s="661">
        <v>1</v>
      </c>
      <c r="O91" s="742">
        <v>0.5</v>
      </c>
      <c r="P91" s="662">
        <v>0</v>
      </c>
      <c r="Q91" s="677"/>
      <c r="R91" s="661">
        <v>1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4</v>
      </c>
      <c r="B92" s="661" t="s">
        <v>3542</v>
      </c>
      <c r="C92" s="661">
        <v>89301041</v>
      </c>
      <c r="D92" s="740" t="s">
        <v>6159</v>
      </c>
      <c r="E92" s="741" t="s">
        <v>3921</v>
      </c>
      <c r="F92" s="661" t="s">
        <v>3895</v>
      </c>
      <c r="G92" s="661" t="s">
        <v>4074</v>
      </c>
      <c r="H92" s="661" t="s">
        <v>602</v>
      </c>
      <c r="I92" s="661" t="s">
        <v>1165</v>
      </c>
      <c r="J92" s="661" t="s">
        <v>1166</v>
      </c>
      <c r="K92" s="661" t="s">
        <v>4075</v>
      </c>
      <c r="L92" s="662">
        <v>63.67</v>
      </c>
      <c r="M92" s="662">
        <v>127.34</v>
      </c>
      <c r="N92" s="661">
        <v>2</v>
      </c>
      <c r="O92" s="742">
        <v>0.5</v>
      </c>
      <c r="P92" s="662">
        <v>127.34</v>
      </c>
      <c r="Q92" s="677">
        <v>1</v>
      </c>
      <c r="R92" s="661">
        <v>2</v>
      </c>
      <c r="S92" s="677">
        <v>1</v>
      </c>
      <c r="T92" s="742">
        <v>0.5</v>
      </c>
      <c r="U92" s="700">
        <v>1</v>
      </c>
    </row>
    <row r="93" spans="1:21" ht="14.4" customHeight="1" x14ac:dyDescent="0.3">
      <c r="A93" s="660">
        <v>4</v>
      </c>
      <c r="B93" s="661" t="s">
        <v>3542</v>
      </c>
      <c r="C93" s="661">
        <v>89301041</v>
      </c>
      <c r="D93" s="740" t="s">
        <v>6159</v>
      </c>
      <c r="E93" s="741" t="s">
        <v>3921</v>
      </c>
      <c r="F93" s="661" t="s">
        <v>3895</v>
      </c>
      <c r="G93" s="661" t="s">
        <v>4076</v>
      </c>
      <c r="H93" s="661" t="s">
        <v>602</v>
      </c>
      <c r="I93" s="661" t="s">
        <v>4077</v>
      </c>
      <c r="J93" s="661" t="s">
        <v>4078</v>
      </c>
      <c r="K93" s="661" t="s">
        <v>4079</v>
      </c>
      <c r="L93" s="662">
        <v>0</v>
      </c>
      <c r="M93" s="662">
        <v>0</v>
      </c>
      <c r="N93" s="661">
        <v>1</v>
      </c>
      <c r="O93" s="742">
        <v>0.5</v>
      </c>
      <c r="P93" s="662">
        <v>0</v>
      </c>
      <c r="Q93" s="677"/>
      <c r="R93" s="661">
        <v>1</v>
      </c>
      <c r="S93" s="677">
        <v>1</v>
      </c>
      <c r="T93" s="742">
        <v>0.5</v>
      </c>
      <c r="U93" s="700">
        <v>1</v>
      </c>
    </row>
    <row r="94" spans="1:21" ht="14.4" customHeight="1" x14ac:dyDescent="0.3">
      <c r="A94" s="660">
        <v>4</v>
      </c>
      <c r="B94" s="661" t="s">
        <v>3542</v>
      </c>
      <c r="C94" s="661">
        <v>89301041</v>
      </c>
      <c r="D94" s="740" t="s">
        <v>6159</v>
      </c>
      <c r="E94" s="741" t="s">
        <v>3921</v>
      </c>
      <c r="F94" s="661" t="s">
        <v>3895</v>
      </c>
      <c r="G94" s="661" t="s">
        <v>3951</v>
      </c>
      <c r="H94" s="661" t="s">
        <v>602</v>
      </c>
      <c r="I94" s="661" t="s">
        <v>2071</v>
      </c>
      <c r="J94" s="661" t="s">
        <v>2072</v>
      </c>
      <c r="K94" s="661" t="s">
        <v>3952</v>
      </c>
      <c r="L94" s="662">
        <v>766.89</v>
      </c>
      <c r="M94" s="662">
        <v>1533.78</v>
      </c>
      <c r="N94" s="661">
        <v>2</v>
      </c>
      <c r="O94" s="742">
        <v>0.5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4</v>
      </c>
      <c r="B95" s="661" t="s">
        <v>3542</v>
      </c>
      <c r="C95" s="661">
        <v>89301041</v>
      </c>
      <c r="D95" s="740" t="s">
        <v>6159</v>
      </c>
      <c r="E95" s="741" t="s">
        <v>3921</v>
      </c>
      <c r="F95" s="661" t="s">
        <v>3895</v>
      </c>
      <c r="G95" s="661" t="s">
        <v>4063</v>
      </c>
      <c r="H95" s="661" t="s">
        <v>1519</v>
      </c>
      <c r="I95" s="661" t="s">
        <v>1663</v>
      </c>
      <c r="J95" s="661" t="s">
        <v>1589</v>
      </c>
      <c r="K95" s="661" t="s">
        <v>1664</v>
      </c>
      <c r="L95" s="662">
        <v>0</v>
      </c>
      <c r="M95" s="662">
        <v>0</v>
      </c>
      <c r="N95" s="661">
        <v>1</v>
      </c>
      <c r="O95" s="742">
        <v>0.5</v>
      </c>
      <c r="P95" s="662">
        <v>0</v>
      </c>
      <c r="Q95" s="677"/>
      <c r="R95" s="661">
        <v>1</v>
      </c>
      <c r="S95" s="677">
        <v>1</v>
      </c>
      <c r="T95" s="742">
        <v>0.5</v>
      </c>
      <c r="U95" s="700">
        <v>1</v>
      </c>
    </row>
    <row r="96" spans="1:21" ht="14.4" customHeight="1" x14ac:dyDescent="0.3">
      <c r="A96" s="660">
        <v>4</v>
      </c>
      <c r="B96" s="661" t="s">
        <v>3542</v>
      </c>
      <c r="C96" s="661">
        <v>89301041</v>
      </c>
      <c r="D96" s="740" t="s">
        <v>6159</v>
      </c>
      <c r="E96" s="741" t="s">
        <v>3921</v>
      </c>
      <c r="F96" s="661" t="s">
        <v>3895</v>
      </c>
      <c r="G96" s="661" t="s">
        <v>4063</v>
      </c>
      <c r="H96" s="661" t="s">
        <v>1519</v>
      </c>
      <c r="I96" s="661" t="s">
        <v>1588</v>
      </c>
      <c r="J96" s="661" t="s">
        <v>1589</v>
      </c>
      <c r="K96" s="661" t="s">
        <v>1590</v>
      </c>
      <c r="L96" s="662">
        <v>0</v>
      </c>
      <c r="M96" s="662">
        <v>0</v>
      </c>
      <c r="N96" s="661">
        <v>5</v>
      </c>
      <c r="O96" s="742">
        <v>4</v>
      </c>
      <c r="P96" s="662">
        <v>0</v>
      </c>
      <c r="Q96" s="677"/>
      <c r="R96" s="661">
        <v>2</v>
      </c>
      <c r="S96" s="677">
        <v>0.4</v>
      </c>
      <c r="T96" s="742">
        <v>1.5</v>
      </c>
      <c r="U96" s="700">
        <v>0.375</v>
      </c>
    </row>
    <row r="97" spans="1:21" ht="14.4" customHeight="1" x14ac:dyDescent="0.3">
      <c r="A97" s="660">
        <v>4</v>
      </c>
      <c r="B97" s="661" t="s">
        <v>3542</v>
      </c>
      <c r="C97" s="661">
        <v>89301041</v>
      </c>
      <c r="D97" s="740" t="s">
        <v>6159</v>
      </c>
      <c r="E97" s="741" t="s">
        <v>3921</v>
      </c>
      <c r="F97" s="661" t="s">
        <v>3895</v>
      </c>
      <c r="G97" s="661" t="s">
        <v>4063</v>
      </c>
      <c r="H97" s="661" t="s">
        <v>602</v>
      </c>
      <c r="I97" s="661" t="s">
        <v>4080</v>
      </c>
      <c r="J97" s="661" t="s">
        <v>4081</v>
      </c>
      <c r="K97" s="661" t="s">
        <v>4082</v>
      </c>
      <c r="L97" s="662">
        <v>0</v>
      </c>
      <c r="M97" s="662">
        <v>0</v>
      </c>
      <c r="N97" s="661">
        <v>1</v>
      </c>
      <c r="O97" s="742">
        <v>0.5</v>
      </c>
      <c r="P97" s="662"/>
      <c r="Q97" s="677"/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4</v>
      </c>
      <c r="B98" s="661" t="s">
        <v>3542</v>
      </c>
      <c r="C98" s="661">
        <v>89301041</v>
      </c>
      <c r="D98" s="740" t="s">
        <v>6159</v>
      </c>
      <c r="E98" s="741" t="s">
        <v>3921</v>
      </c>
      <c r="F98" s="661" t="s">
        <v>3895</v>
      </c>
      <c r="G98" s="661" t="s">
        <v>4064</v>
      </c>
      <c r="H98" s="661" t="s">
        <v>602</v>
      </c>
      <c r="I98" s="661" t="s">
        <v>4083</v>
      </c>
      <c r="J98" s="661" t="s">
        <v>2301</v>
      </c>
      <c r="K98" s="661" t="s">
        <v>4084</v>
      </c>
      <c r="L98" s="662">
        <v>0</v>
      </c>
      <c r="M98" s="662">
        <v>0</v>
      </c>
      <c r="N98" s="661">
        <v>1</v>
      </c>
      <c r="O98" s="742">
        <v>0.5</v>
      </c>
      <c r="P98" s="662"/>
      <c r="Q98" s="677"/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4</v>
      </c>
      <c r="B99" s="661" t="s">
        <v>3542</v>
      </c>
      <c r="C99" s="661">
        <v>89301041</v>
      </c>
      <c r="D99" s="740" t="s">
        <v>6159</v>
      </c>
      <c r="E99" s="741" t="s">
        <v>3921</v>
      </c>
      <c r="F99" s="661" t="s">
        <v>3895</v>
      </c>
      <c r="G99" s="661" t="s">
        <v>4024</v>
      </c>
      <c r="H99" s="661" t="s">
        <v>602</v>
      </c>
      <c r="I99" s="661" t="s">
        <v>952</v>
      </c>
      <c r="J99" s="661" t="s">
        <v>4025</v>
      </c>
      <c r="K99" s="661" t="s">
        <v>4026</v>
      </c>
      <c r="L99" s="662">
        <v>56.01</v>
      </c>
      <c r="M99" s="662">
        <v>168.03</v>
      </c>
      <c r="N99" s="661">
        <v>3</v>
      </c>
      <c r="O99" s="742">
        <v>1</v>
      </c>
      <c r="P99" s="662">
        <v>56.01</v>
      </c>
      <c r="Q99" s="677">
        <v>0.33333333333333331</v>
      </c>
      <c r="R99" s="661">
        <v>1</v>
      </c>
      <c r="S99" s="677">
        <v>0.33333333333333331</v>
      </c>
      <c r="T99" s="742">
        <v>0.5</v>
      </c>
      <c r="U99" s="700">
        <v>0.5</v>
      </c>
    </row>
    <row r="100" spans="1:21" ht="14.4" customHeight="1" x14ac:dyDescent="0.3">
      <c r="A100" s="660">
        <v>4</v>
      </c>
      <c r="B100" s="661" t="s">
        <v>3542</v>
      </c>
      <c r="C100" s="661">
        <v>89301041</v>
      </c>
      <c r="D100" s="740" t="s">
        <v>6159</v>
      </c>
      <c r="E100" s="741" t="s">
        <v>3921</v>
      </c>
      <c r="F100" s="661" t="s">
        <v>3895</v>
      </c>
      <c r="G100" s="661" t="s">
        <v>3980</v>
      </c>
      <c r="H100" s="661" t="s">
        <v>1519</v>
      </c>
      <c r="I100" s="661" t="s">
        <v>1704</v>
      </c>
      <c r="J100" s="661" t="s">
        <v>1563</v>
      </c>
      <c r="K100" s="661" t="s">
        <v>1705</v>
      </c>
      <c r="L100" s="662">
        <v>625.29</v>
      </c>
      <c r="M100" s="662">
        <v>625.29</v>
      </c>
      <c r="N100" s="661">
        <v>1</v>
      </c>
      <c r="O100" s="742">
        <v>1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4</v>
      </c>
      <c r="B101" s="661" t="s">
        <v>3542</v>
      </c>
      <c r="C101" s="661">
        <v>89301041</v>
      </c>
      <c r="D101" s="740" t="s">
        <v>6159</v>
      </c>
      <c r="E101" s="741" t="s">
        <v>3921</v>
      </c>
      <c r="F101" s="661" t="s">
        <v>3895</v>
      </c>
      <c r="G101" s="661" t="s">
        <v>4029</v>
      </c>
      <c r="H101" s="661" t="s">
        <v>602</v>
      </c>
      <c r="I101" s="661" t="s">
        <v>4085</v>
      </c>
      <c r="J101" s="661" t="s">
        <v>4086</v>
      </c>
      <c r="K101" s="661" t="s">
        <v>4087</v>
      </c>
      <c r="L101" s="662">
        <v>0</v>
      </c>
      <c r="M101" s="662">
        <v>0</v>
      </c>
      <c r="N101" s="661">
        <v>1</v>
      </c>
      <c r="O101" s="742">
        <v>0.5</v>
      </c>
      <c r="P101" s="662"/>
      <c r="Q101" s="677"/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4</v>
      </c>
      <c r="B102" s="661" t="s">
        <v>3542</v>
      </c>
      <c r="C102" s="661">
        <v>89301041</v>
      </c>
      <c r="D102" s="740" t="s">
        <v>6159</v>
      </c>
      <c r="E102" s="741" t="s">
        <v>3921</v>
      </c>
      <c r="F102" s="661" t="s">
        <v>3895</v>
      </c>
      <c r="G102" s="661" t="s">
        <v>4029</v>
      </c>
      <c r="H102" s="661" t="s">
        <v>602</v>
      </c>
      <c r="I102" s="661" t="s">
        <v>4030</v>
      </c>
      <c r="J102" s="661" t="s">
        <v>4031</v>
      </c>
      <c r="K102" s="661" t="s">
        <v>2096</v>
      </c>
      <c r="L102" s="662">
        <v>97.97</v>
      </c>
      <c r="M102" s="662">
        <v>195.94</v>
      </c>
      <c r="N102" s="661">
        <v>2</v>
      </c>
      <c r="O102" s="742">
        <v>0.5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4</v>
      </c>
      <c r="B103" s="661" t="s">
        <v>3542</v>
      </c>
      <c r="C103" s="661">
        <v>89301041</v>
      </c>
      <c r="D103" s="740" t="s">
        <v>6159</v>
      </c>
      <c r="E103" s="741" t="s">
        <v>3921</v>
      </c>
      <c r="F103" s="661" t="s">
        <v>3895</v>
      </c>
      <c r="G103" s="661" t="s">
        <v>4088</v>
      </c>
      <c r="H103" s="661" t="s">
        <v>602</v>
      </c>
      <c r="I103" s="661" t="s">
        <v>1910</v>
      </c>
      <c r="J103" s="661" t="s">
        <v>4089</v>
      </c>
      <c r="K103" s="661" t="s">
        <v>4090</v>
      </c>
      <c r="L103" s="662">
        <v>69.86</v>
      </c>
      <c r="M103" s="662">
        <v>69.86</v>
      </c>
      <c r="N103" s="661">
        <v>1</v>
      </c>
      <c r="O103" s="742">
        <v>0.5</v>
      </c>
      <c r="P103" s="662"/>
      <c r="Q103" s="677">
        <v>0</v>
      </c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4</v>
      </c>
      <c r="B104" s="661" t="s">
        <v>3542</v>
      </c>
      <c r="C104" s="661">
        <v>89301041</v>
      </c>
      <c r="D104" s="740" t="s">
        <v>6159</v>
      </c>
      <c r="E104" s="741" t="s">
        <v>3921</v>
      </c>
      <c r="F104" s="661" t="s">
        <v>3895</v>
      </c>
      <c r="G104" s="661" t="s">
        <v>4091</v>
      </c>
      <c r="H104" s="661" t="s">
        <v>602</v>
      </c>
      <c r="I104" s="661" t="s">
        <v>2783</v>
      </c>
      <c r="J104" s="661" t="s">
        <v>2784</v>
      </c>
      <c r="K104" s="661" t="s">
        <v>4092</v>
      </c>
      <c r="L104" s="662">
        <v>203.33</v>
      </c>
      <c r="M104" s="662">
        <v>406.66</v>
      </c>
      <c r="N104" s="661">
        <v>2</v>
      </c>
      <c r="O104" s="742">
        <v>0.5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4</v>
      </c>
      <c r="B105" s="661" t="s">
        <v>3542</v>
      </c>
      <c r="C105" s="661">
        <v>89301041</v>
      </c>
      <c r="D105" s="740" t="s">
        <v>6159</v>
      </c>
      <c r="E105" s="741" t="s">
        <v>3921</v>
      </c>
      <c r="F105" s="661" t="s">
        <v>3895</v>
      </c>
      <c r="G105" s="661" t="s">
        <v>4091</v>
      </c>
      <c r="H105" s="661" t="s">
        <v>602</v>
      </c>
      <c r="I105" s="661" t="s">
        <v>4093</v>
      </c>
      <c r="J105" s="661" t="s">
        <v>2784</v>
      </c>
      <c r="K105" s="661" t="s">
        <v>4094</v>
      </c>
      <c r="L105" s="662">
        <v>0</v>
      </c>
      <c r="M105" s="662">
        <v>0</v>
      </c>
      <c r="N105" s="661">
        <v>1</v>
      </c>
      <c r="O105" s="742">
        <v>1</v>
      </c>
      <c r="P105" s="662">
        <v>0</v>
      </c>
      <c r="Q105" s="677"/>
      <c r="R105" s="661">
        <v>1</v>
      </c>
      <c r="S105" s="677">
        <v>1</v>
      </c>
      <c r="T105" s="742">
        <v>1</v>
      </c>
      <c r="U105" s="700">
        <v>1</v>
      </c>
    </row>
    <row r="106" spans="1:21" ht="14.4" customHeight="1" x14ac:dyDescent="0.3">
      <c r="A106" s="660">
        <v>4</v>
      </c>
      <c r="B106" s="661" t="s">
        <v>3542</v>
      </c>
      <c r="C106" s="661">
        <v>89301041</v>
      </c>
      <c r="D106" s="740" t="s">
        <v>6159</v>
      </c>
      <c r="E106" s="741" t="s">
        <v>3921</v>
      </c>
      <c r="F106" s="661" t="s">
        <v>3895</v>
      </c>
      <c r="G106" s="661" t="s">
        <v>3988</v>
      </c>
      <c r="H106" s="661" t="s">
        <v>602</v>
      </c>
      <c r="I106" s="661" t="s">
        <v>3058</v>
      </c>
      <c r="J106" s="661" t="s">
        <v>3059</v>
      </c>
      <c r="K106" s="661" t="s">
        <v>3989</v>
      </c>
      <c r="L106" s="662">
        <v>0</v>
      </c>
      <c r="M106" s="662">
        <v>0</v>
      </c>
      <c r="N106" s="661">
        <v>4</v>
      </c>
      <c r="O106" s="742">
        <v>1</v>
      </c>
      <c r="P106" s="662">
        <v>0</v>
      </c>
      <c r="Q106" s="677"/>
      <c r="R106" s="661">
        <v>4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4</v>
      </c>
      <c r="B107" s="661" t="s">
        <v>3542</v>
      </c>
      <c r="C107" s="661">
        <v>89301041</v>
      </c>
      <c r="D107" s="740" t="s">
        <v>6159</v>
      </c>
      <c r="E107" s="741" t="s">
        <v>3921</v>
      </c>
      <c r="F107" s="661" t="s">
        <v>3895</v>
      </c>
      <c r="G107" s="661" t="s">
        <v>3990</v>
      </c>
      <c r="H107" s="661" t="s">
        <v>602</v>
      </c>
      <c r="I107" s="661" t="s">
        <v>4095</v>
      </c>
      <c r="J107" s="661" t="s">
        <v>1334</v>
      </c>
      <c r="K107" s="661" t="s">
        <v>4096</v>
      </c>
      <c r="L107" s="662">
        <v>0</v>
      </c>
      <c r="M107" s="662">
        <v>0</v>
      </c>
      <c r="N107" s="661">
        <v>2</v>
      </c>
      <c r="O107" s="742">
        <v>1</v>
      </c>
      <c r="P107" s="662">
        <v>0</v>
      </c>
      <c r="Q107" s="677"/>
      <c r="R107" s="661">
        <v>1</v>
      </c>
      <c r="S107" s="677">
        <v>0.5</v>
      </c>
      <c r="T107" s="742">
        <v>0.5</v>
      </c>
      <c r="U107" s="700">
        <v>0.5</v>
      </c>
    </row>
    <row r="108" spans="1:21" ht="14.4" customHeight="1" x14ac:dyDescent="0.3">
      <c r="A108" s="660">
        <v>4</v>
      </c>
      <c r="B108" s="661" t="s">
        <v>3542</v>
      </c>
      <c r="C108" s="661">
        <v>89301041</v>
      </c>
      <c r="D108" s="740" t="s">
        <v>6159</v>
      </c>
      <c r="E108" s="741" t="s">
        <v>3921</v>
      </c>
      <c r="F108" s="661" t="s">
        <v>3895</v>
      </c>
      <c r="G108" s="661" t="s">
        <v>3993</v>
      </c>
      <c r="H108" s="661" t="s">
        <v>602</v>
      </c>
      <c r="I108" s="661" t="s">
        <v>854</v>
      </c>
      <c r="J108" s="661" t="s">
        <v>3994</v>
      </c>
      <c r="K108" s="661" t="s">
        <v>3995</v>
      </c>
      <c r="L108" s="662">
        <v>0</v>
      </c>
      <c r="M108" s="662">
        <v>0</v>
      </c>
      <c r="N108" s="661">
        <v>7</v>
      </c>
      <c r="O108" s="742">
        <v>3.5</v>
      </c>
      <c r="P108" s="662">
        <v>0</v>
      </c>
      <c r="Q108" s="677"/>
      <c r="R108" s="661">
        <v>3</v>
      </c>
      <c r="S108" s="677">
        <v>0.42857142857142855</v>
      </c>
      <c r="T108" s="742">
        <v>1.5</v>
      </c>
      <c r="U108" s="700">
        <v>0.42857142857142855</v>
      </c>
    </row>
    <row r="109" spans="1:21" ht="14.4" customHeight="1" x14ac:dyDescent="0.3">
      <c r="A109" s="660">
        <v>4</v>
      </c>
      <c r="B109" s="661" t="s">
        <v>3542</v>
      </c>
      <c r="C109" s="661">
        <v>89301041</v>
      </c>
      <c r="D109" s="740" t="s">
        <v>6159</v>
      </c>
      <c r="E109" s="741" t="s">
        <v>3921</v>
      </c>
      <c r="F109" s="661" t="s">
        <v>3895</v>
      </c>
      <c r="G109" s="661" t="s">
        <v>4015</v>
      </c>
      <c r="H109" s="661" t="s">
        <v>1519</v>
      </c>
      <c r="I109" s="661" t="s">
        <v>4097</v>
      </c>
      <c r="J109" s="661" t="s">
        <v>4098</v>
      </c>
      <c r="K109" s="661" t="s">
        <v>4099</v>
      </c>
      <c r="L109" s="662">
        <v>147.36000000000001</v>
      </c>
      <c r="M109" s="662">
        <v>147.36000000000001</v>
      </c>
      <c r="N109" s="661">
        <v>1</v>
      </c>
      <c r="O109" s="742">
        <v>0.5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4</v>
      </c>
      <c r="B110" s="661" t="s">
        <v>3542</v>
      </c>
      <c r="C110" s="661">
        <v>89301041</v>
      </c>
      <c r="D110" s="740" t="s">
        <v>6159</v>
      </c>
      <c r="E110" s="741" t="s">
        <v>3921</v>
      </c>
      <c r="F110" s="661" t="s">
        <v>3895</v>
      </c>
      <c r="G110" s="661" t="s">
        <v>4015</v>
      </c>
      <c r="H110" s="661" t="s">
        <v>1519</v>
      </c>
      <c r="I110" s="661" t="s">
        <v>4100</v>
      </c>
      <c r="J110" s="661" t="s">
        <v>2715</v>
      </c>
      <c r="K110" s="661" t="s">
        <v>4101</v>
      </c>
      <c r="L110" s="662">
        <v>314.33999999999997</v>
      </c>
      <c r="M110" s="662">
        <v>314.33999999999997</v>
      </c>
      <c r="N110" s="661">
        <v>1</v>
      </c>
      <c r="O110" s="742">
        <v>0.5</v>
      </c>
      <c r="P110" s="662">
        <v>314.33999999999997</v>
      </c>
      <c r="Q110" s="677">
        <v>1</v>
      </c>
      <c r="R110" s="661">
        <v>1</v>
      </c>
      <c r="S110" s="677">
        <v>1</v>
      </c>
      <c r="T110" s="742">
        <v>0.5</v>
      </c>
      <c r="U110" s="700">
        <v>1</v>
      </c>
    </row>
    <row r="111" spans="1:21" ht="14.4" customHeight="1" x14ac:dyDescent="0.3">
      <c r="A111" s="660">
        <v>4</v>
      </c>
      <c r="B111" s="661" t="s">
        <v>3542</v>
      </c>
      <c r="C111" s="661">
        <v>89301041</v>
      </c>
      <c r="D111" s="740" t="s">
        <v>6159</v>
      </c>
      <c r="E111" s="741" t="s">
        <v>3921</v>
      </c>
      <c r="F111" s="661" t="s">
        <v>3896</v>
      </c>
      <c r="G111" s="661" t="s">
        <v>4001</v>
      </c>
      <c r="H111" s="661" t="s">
        <v>602</v>
      </c>
      <c r="I111" s="661" t="s">
        <v>4102</v>
      </c>
      <c r="J111" s="661" t="s">
        <v>4003</v>
      </c>
      <c r="K111" s="661"/>
      <c r="L111" s="662">
        <v>0</v>
      </c>
      <c r="M111" s="662">
        <v>0</v>
      </c>
      <c r="N111" s="661">
        <v>2</v>
      </c>
      <c r="O111" s="742">
        <v>2</v>
      </c>
      <c r="P111" s="662"/>
      <c r="Q111" s="677"/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4</v>
      </c>
      <c r="B112" s="661" t="s">
        <v>3542</v>
      </c>
      <c r="C112" s="661">
        <v>89301041</v>
      </c>
      <c r="D112" s="740" t="s">
        <v>6159</v>
      </c>
      <c r="E112" s="741" t="s">
        <v>3921</v>
      </c>
      <c r="F112" s="661" t="s">
        <v>3896</v>
      </c>
      <c r="G112" s="661" t="s">
        <v>4001</v>
      </c>
      <c r="H112" s="661" t="s">
        <v>602</v>
      </c>
      <c r="I112" s="661" t="s">
        <v>4033</v>
      </c>
      <c r="J112" s="661" t="s">
        <v>4003</v>
      </c>
      <c r="K112" s="661"/>
      <c r="L112" s="662">
        <v>0</v>
      </c>
      <c r="M112" s="662">
        <v>0</v>
      </c>
      <c r="N112" s="661">
        <v>1</v>
      </c>
      <c r="O112" s="742">
        <v>1</v>
      </c>
      <c r="P112" s="662">
        <v>0</v>
      </c>
      <c r="Q112" s="677"/>
      <c r="R112" s="661">
        <v>1</v>
      </c>
      <c r="S112" s="677">
        <v>1</v>
      </c>
      <c r="T112" s="742">
        <v>1</v>
      </c>
      <c r="U112" s="700">
        <v>1</v>
      </c>
    </row>
    <row r="113" spans="1:21" ht="14.4" customHeight="1" x14ac:dyDescent="0.3">
      <c r="A113" s="660">
        <v>4</v>
      </c>
      <c r="B113" s="661" t="s">
        <v>3542</v>
      </c>
      <c r="C113" s="661">
        <v>89301041</v>
      </c>
      <c r="D113" s="740" t="s">
        <v>6159</v>
      </c>
      <c r="E113" s="741" t="s">
        <v>3922</v>
      </c>
      <c r="F113" s="661" t="s">
        <v>3895</v>
      </c>
      <c r="G113" s="661" t="s">
        <v>4103</v>
      </c>
      <c r="H113" s="661" t="s">
        <v>602</v>
      </c>
      <c r="I113" s="661" t="s">
        <v>2254</v>
      </c>
      <c r="J113" s="661" t="s">
        <v>941</v>
      </c>
      <c r="K113" s="661" t="s">
        <v>4104</v>
      </c>
      <c r="L113" s="662">
        <v>96.72</v>
      </c>
      <c r="M113" s="662">
        <v>96.72</v>
      </c>
      <c r="N113" s="661">
        <v>1</v>
      </c>
      <c r="O113" s="742">
        <v>0.5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4</v>
      </c>
      <c r="B114" s="661" t="s">
        <v>3542</v>
      </c>
      <c r="C114" s="661">
        <v>89301041</v>
      </c>
      <c r="D114" s="740" t="s">
        <v>6159</v>
      </c>
      <c r="E114" s="741" t="s">
        <v>3922</v>
      </c>
      <c r="F114" s="661" t="s">
        <v>3895</v>
      </c>
      <c r="G114" s="661" t="s">
        <v>4015</v>
      </c>
      <c r="H114" s="661" t="s">
        <v>1519</v>
      </c>
      <c r="I114" s="661" t="s">
        <v>2714</v>
      </c>
      <c r="J114" s="661" t="s">
        <v>2715</v>
      </c>
      <c r="K114" s="661" t="s">
        <v>3824</v>
      </c>
      <c r="L114" s="662">
        <v>32.74</v>
      </c>
      <c r="M114" s="662">
        <v>32.74</v>
      </c>
      <c r="N114" s="661">
        <v>1</v>
      </c>
      <c r="O114" s="742">
        <v>0.5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4</v>
      </c>
      <c r="B115" s="661" t="s">
        <v>3542</v>
      </c>
      <c r="C115" s="661">
        <v>89301041</v>
      </c>
      <c r="D115" s="740" t="s">
        <v>6159</v>
      </c>
      <c r="E115" s="741" t="s">
        <v>3923</v>
      </c>
      <c r="F115" s="661" t="s">
        <v>3895</v>
      </c>
      <c r="G115" s="661" t="s">
        <v>4105</v>
      </c>
      <c r="H115" s="661" t="s">
        <v>602</v>
      </c>
      <c r="I115" s="661" t="s">
        <v>2333</v>
      </c>
      <c r="J115" s="661" t="s">
        <v>3793</v>
      </c>
      <c r="K115" s="661" t="s">
        <v>3794</v>
      </c>
      <c r="L115" s="662">
        <v>416.46</v>
      </c>
      <c r="M115" s="662">
        <v>416.46</v>
      </c>
      <c r="N115" s="661">
        <v>1</v>
      </c>
      <c r="O115" s="742">
        <v>0.5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4</v>
      </c>
      <c r="B116" s="661" t="s">
        <v>3542</v>
      </c>
      <c r="C116" s="661">
        <v>89301041</v>
      </c>
      <c r="D116" s="740" t="s">
        <v>6159</v>
      </c>
      <c r="E116" s="741" t="s">
        <v>3923</v>
      </c>
      <c r="F116" s="661" t="s">
        <v>3895</v>
      </c>
      <c r="G116" s="661" t="s">
        <v>3954</v>
      </c>
      <c r="H116" s="661" t="s">
        <v>602</v>
      </c>
      <c r="I116" s="661" t="s">
        <v>1839</v>
      </c>
      <c r="J116" s="661" t="s">
        <v>3719</v>
      </c>
      <c r="K116" s="661" t="s">
        <v>3720</v>
      </c>
      <c r="L116" s="662">
        <v>333.31</v>
      </c>
      <c r="M116" s="662">
        <v>333.31</v>
      </c>
      <c r="N116" s="661">
        <v>1</v>
      </c>
      <c r="O116" s="742">
        <v>1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4</v>
      </c>
      <c r="B117" s="661" t="s">
        <v>3542</v>
      </c>
      <c r="C117" s="661">
        <v>89301041</v>
      </c>
      <c r="D117" s="740" t="s">
        <v>6159</v>
      </c>
      <c r="E117" s="741" t="s">
        <v>3923</v>
      </c>
      <c r="F117" s="661" t="s">
        <v>3895</v>
      </c>
      <c r="G117" s="661" t="s">
        <v>3954</v>
      </c>
      <c r="H117" s="661" t="s">
        <v>602</v>
      </c>
      <c r="I117" s="661" t="s">
        <v>1839</v>
      </c>
      <c r="J117" s="661" t="s">
        <v>3719</v>
      </c>
      <c r="K117" s="661" t="s">
        <v>3720</v>
      </c>
      <c r="L117" s="662">
        <v>156.86000000000001</v>
      </c>
      <c r="M117" s="662">
        <v>156.86000000000001</v>
      </c>
      <c r="N117" s="661">
        <v>1</v>
      </c>
      <c r="O117" s="742">
        <v>1</v>
      </c>
      <c r="P117" s="662">
        <v>156.86000000000001</v>
      </c>
      <c r="Q117" s="677">
        <v>1</v>
      </c>
      <c r="R117" s="661">
        <v>1</v>
      </c>
      <c r="S117" s="677">
        <v>1</v>
      </c>
      <c r="T117" s="742">
        <v>1</v>
      </c>
      <c r="U117" s="700">
        <v>1</v>
      </c>
    </row>
    <row r="118" spans="1:21" ht="14.4" customHeight="1" x14ac:dyDescent="0.3">
      <c r="A118" s="660">
        <v>4</v>
      </c>
      <c r="B118" s="661" t="s">
        <v>3542</v>
      </c>
      <c r="C118" s="661">
        <v>89301041</v>
      </c>
      <c r="D118" s="740" t="s">
        <v>6159</v>
      </c>
      <c r="E118" s="741" t="s">
        <v>3923</v>
      </c>
      <c r="F118" s="661" t="s">
        <v>3895</v>
      </c>
      <c r="G118" s="661" t="s">
        <v>3954</v>
      </c>
      <c r="H118" s="661" t="s">
        <v>602</v>
      </c>
      <c r="I118" s="661" t="s">
        <v>2779</v>
      </c>
      <c r="J118" s="661" t="s">
        <v>3815</v>
      </c>
      <c r="K118" s="661" t="s">
        <v>3816</v>
      </c>
      <c r="L118" s="662">
        <v>151.61000000000001</v>
      </c>
      <c r="M118" s="662">
        <v>151.61000000000001</v>
      </c>
      <c r="N118" s="661">
        <v>1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4</v>
      </c>
      <c r="B119" s="661" t="s">
        <v>3542</v>
      </c>
      <c r="C119" s="661">
        <v>89301041</v>
      </c>
      <c r="D119" s="740" t="s">
        <v>6159</v>
      </c>
      <c r="E119" s="741" t="s">
        <v>3923</v>
      </c>
      <c r="F119" s="661" t="s">
        <v>3895</v>
      </c>
      <c r="G119" s="661" t="s">
        <v>3959</v>
      </c>
      <c r="H119" s="661" t="s">
        <v>602</v>
      </c>
      <c r="I119" s="661" t="s">
        <v>4106</v>
      </c>
      <c r="J119" s="661" t="s">
        <v>4107</v>
      </c>
      <c r="K119" s="661" t="s">
        <v>3962</v>
      </c>
      <c r="L119" s="662">
        <v>26.64</v>
      </c>
      <c r="M119" s="662">
        <v>26.64</v>
      </c>
      <c r="N119" s="661">
        <v>1</v>
      </c>
      <c r="O119" s="742">
        <v>0.5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4</v>
      </c>
      <c r="B120" s="661" t="s">
        <v>3542</v>
      </c>
      <c r="C120" s="661">
        <v>89301041</v>
      </c>
      <c r="D120" s="740" t="s">
        <v>6159</v>
      </c>
      <c r="E120" s="741" t="s">
        <v>3923</v>
      </c>
      <c r="F120" s="661" t="s">
        <v>3895</v>
      </c>
      <c r="G120" s="661" t="s">
        <v>3969</v>
      </c>
      <c r="H120" s="661" t="s">
        <v>602</v>
      </c>
      <c r="I120" s="661" t="s">
        <v>2217</v>
      </c>
      <c r="J120" s="661" t="s">
        <v>2218</v>
      </c>
      <c r="K120" s="661" t="s">
        <v>2219</v>
      </c>
      <c r="L120" s="662">
        <v>24.22</v>
      </c>
      <c r="M120" s="662">
        <v>24.22</v>
      </c>
      <c r="N120" s="661">
        <v>1</v>
      </c>
      <c r="O120" s="742">
        <v>1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4</v>
      </c>
      <c r="B121" s="661" t="s">
        <v>3542</v>
      </c>
      <c r="C121" s="661">
        <v>89301041</v>
      </c>
      <c r="D121" s="740" t="s">
        <v>6159</v>
      </c>
      <c r="E121" s="741" t="s">
        <v>3923</v>
      </c>
      <c r="F121" s="661" t="s">
        <v>3895</v>
      </c>
      <c r="G121" s="661" t="s">
        <v>3969</v>
      </c>
      <c r="H121" s="661" t="s">
        <v>602</v>
      </c>
      <c r="I121" s="661" t="s">
        <v>3970</v>
      </c>
      <c r="J121" s="661" t="s">
        <v>770</v>
      </c>
      <c r="K121" s="661" t="s">
        <v>3971</v>
      </c>
      <c r="L121" s="662">
        <v>0</v>
      </c>
      <c r="M121" s="662">
        <v>0</v>
      </c>
      <c r="N121" s="661">
        <v>1</v>
      </c>
      <c r="O121" s="742">
        <v>1</v>
      </c>
      <c r="P121" s="662">
        <v>0</v>
      </c>
      <c r="Q121" s="677"/>
      <c r="R121" s="661">
        <v>1</v>
      </c>
      <c r="S121" s="677">
        <v>1</v>
      </c>
      <c r="T121" s="742">
        <v>1</v>
      </c>
      <c r="U121" s="700">
        <v>1</v>
      </c>
    </row>
    <row r="122" spans="1:21" ht="14.4" customHeight="1" x14ac:dyDescent="0.3">
      <c r="A122" s="660">
        <v>4</v>
      </c>
      <c r="B122" s="661" t="s">
        <v>3542</v>
      </c>
      <c r="C122" s="661">
        <v>89301041</v>
      </c>
      <c r="D122" s="740" t="s">
        <v>6159</v>
      </c>
      <c r="E122" s="741" t="s">
        <v>3923</v>
      </c>
      <c r="F122" s="661" t="s">
        <v>3895</v>
      </c>
      <c r="G122" s="661" t="s">
        <v>3951</v>
      </c>
      <c r="H122" s="661" t="s">
        <v>602</v>
      </c>
      <c r="I122" s="661" t="s">
        <v>2071</v>
      </c>
      <c r="J122" s="661" t="s">
        <v>2072</v>
      </c>
      <c r="K122" s="661" t="s">
        <v>3952</v>
      </c>
      <c r="L122" s="662">
        <v>766.89</v>
      </c>
      <c r="M122" s="662">
        <v>766.89</v>
      </c>
      <c r="N122" s="661">
        <v>1</v>
      </c>
      <c r="O122" s="742">
        <v>0.5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4</v>
      </c>
      <c r="B123" s="661" t="s">
        <v>3542</v>
      </c>
      <c r="C123" s="661">
        <v>89301041</v>
      </c>
      <c r="D123" s="740" t="s">
        <v>6159</v>
      </c>
      <c r="E123" s="741" t="s">
        <v>3923</v>
      </c>
      <c r="F123" s="661" t="s">
        <v>3895</v>
      </c>
      <c r="G123" s="661" t="s">
        <v>4108</v>
      </c>
      <c r="H123" s="661" t="s">
        <v>1519</v>
      </c>
      <c r="I123" s="661" t="s">
        <v>2619</v>
      </c>
      <c r="J123" s="661" t="s">
        <v>3787</v>
      </c>
      <c r="K123" s="661" t="s">
        <v>3789</v>
      </c>
      <c r="L123" s="662">
        <v>48.98</v>
      </c>
      <c r="M123" s="662">
        <v>48.98</v>
      </c>
      <c r="N123" s="661">
        <v>1</v>
      </c>
      <c r="O123" s="742">
        <v>1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4</v>
      </c>
      <c r="B124" s="661" t="s">
        <v>3542</v>
      </c>
      <c r="C124" s="661">
        <v>89301041</v>
      </c>
      <c r="D124" s="740" t="s">
        <v>6159</v>
      </c>
      <c r="E124" s="741" t="s">
        <v>3923</v>
      </c>
      <c r="F124" s="661" t="s">
        <v>3895</v>
      </c>
      <c r="G124" s="661" t="s">
        <v>4004</v>
      </c>
      <c r="H124" s="661" t="s">
        <v>602</v>
      </c>
      <c r="I124" s="661" t="s">
        <v>4027</v>
      </c>
      <c r="J124" s="661" t="s">
        <v>2076</v>
      </c>
      <c r="K124" s="661" t="s">
        <v>4028</v>
      </c>
      <c r="L124" s="662">
        <v>0</v>
      </c>
      <c r="M124" s="662">
        <v>0</v>
      </c>
      <c r="N124" s="661">
        <v>3</v>
      </c>
      <c r="O124" s="742">
        <v>1.5</v>
      </c>
      <c r="P124" s="662"/>
      <c r="Q124" s="677"/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4</v>
      </c>
      <c r="B125" s="661" t="s">
        <v>3542</v>
      </c>
      <c r="C125" s="661">
        <v>89301041</v>
      </c>
      <c r="D125" s="740" t="s">
        <v>6159</v>
      </c>
      <c r="E125" s="741" t="s">
        <v>3923</v>
      </c>
      <c r="F125" s="661" t="s">
        <v>3895</v>
      </c>
      <c r="G125" s="661" t="s">
        <v>4004</v>
      </c>
      <c r="H125" s="661" t="s">
        <v>602</v>
      </c>
      <c r="I125" s="661" t="s">
        <v>4109</v>
      </c>
      <c r="J125" s="661" t="s">
        <v>2044</v>
      </c>
      <c r="K125" s="661" t="s">
        <v>4110</v>
      </c>
      <c r="L125" s="662">
        <v>0</v>
      </c>
      <c r="M125" s="662">
        <v>0</v>
      </c>
      <c r="N125" s="661">
        <v>1</v>
      </c>
      <c r="O125" s="742">
        <v>1</v>
      </c>
      <c r="P125" s="662"/>
      <c r="Q125" s="677"/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4</v>
      </c>
      <c r="B126" s="661" t="s">
        <v>3542</v>
      </c>
      <c r="C126" s="661">
        <v>89301041</v>
      </c>
      <c r="D126" s="740" t="s">
        <v>6159</v>
      </c>
      <c r="E126" s="741" t="s">
        <v>3923</v>
      </c>
      <c r="F126" s="661" t="s">
        <v>3895</v>
      </c>
      <c r="G126" s="661" t="s">
        <v>3980</v>
      </c>
      <c r="H126" s="661" t="s">
        <v>1519</v>
      </c>
      <c r="I126" s="661" t="s">
        <v>1562</v>
      </c>
      <c r="J126" s="661" t="s">
        <v>1563</v>
      </c>
      <c r="K126" s="661" t="s">
        <v>1564</v>
      </c>
      <c r="L126" s="662">
        <v>937.93</v>
      </c>
      <c r="M126" s="662">
        <v>2813.79</v>
      </c>
      <c r="N126" s="661">
        <v>3</v>
      </c>
      <c r="O126" s="742">
        <v>2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4</v>
      </c>
      <c r="B127" s="661" t="s">
        <v>3542</v>
      </c>
      <c r="C127" s="661">
        <v>89301041</v>
      </c>
      <c r="D127" s="740" t="s">
        <v>6159</v>
      </c>
      <c r="E127" s="741" t="s">
        <v>3923</v>
      </c>
      <c r="F127" s="661" t="s">
        <v>3895</v>
      </c>
      <c r="G127" s="661" t="s">
        <v>4111</v>
      </c>
      <c r="H127" s="661" t="s">
        <v>1519</v>
      </c>
      <c r="I127" s="661" t="s">
        <v>1955</v>
      </c>
      <c r="J127" s="661" t="s">
        <v>1956</v>
      </c>
      <c r="K127" s="661" t="s">
        <v>3739</v>
      </c>
      <c r="L127" s="662">
        <v>69.86</v>
      </c>
      <c r="M127" s="662">
        <v>69.86</v>
      </c>
      <c r="N127" s="661">
        <v>1</v>
      </c>
      <c r="O127" s="742">
        <v>1</v>
      </c>
      <c r="P127" s="662"/>
      <c r="Q127" s="677">
        <v>0</v>
      </c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4</v>
      </c>
      <c r="B128" s="661" t="s">
        <v>3542</v>
      </c>
      <c r="C128" s="661">
        <v>89301041</v>
      </c>
      <c r="D128" s="740" t="s">
        <v>6159</v>
      </c>
      <c r="E128" s="741" t="s">
        <v>3923</v>
      </c>
      <c r="F128" s="661" t="s">
        <v>3895</v>
      </c>
      <c r="G128" s="661" t="s">
        <v>4029</v>
      </c>
      <c r="H128" s="661" t="s">
        <v>602</v>
      </c>
      <c r="I128" s="661" t="s">
        <v>4112</v>
      </c>
      <c r="J128" s="661" t="s">
        <v>785</v>
      </c>
      <c r="K128" s="661" t="s">
        <v>4113</v>
      </c>
      <c r="L128" s="662">
        <v>0</v>
      </c>
      <c r="M128" s="662">
        <v>0</v>
      </c>
      <c r="N128" s="661">
        <v>1</v>
      </c>
      <c r="O128" s="742">
        <v>0.5</v>
      </c>
      <c r="P128" s="662"/>
      <c r="Q128" s="677"/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4</v>
      </c>
      <c r="B129" s="661" t="s">
        <v>3542</v>
      </c>
      <c r="C129" s="661">
        <v>89301041</v>
      </c>
      <c r="D129" s="740" t="s">
        <v>6159</v>
      </c>
      <c r="E129" s="741" t="s">
        <v>3923</v>
      </c>
      <c r="F129" s="661" t="s">
        <v>3895</v>
      </c>
      <c r="G129" s="661" t="s">
        <v>4029</v>
      </c>
      <c r="H129" s="661" t="s">
        <v>602</v>
      </c>
      <c r="I129" s="661" t="s">
        <v>4032</v>
      </c>
      <c r="J129" s="661" t="s">
        <v>4031</v>
      </c>
      <c r="K129" s="661" t="s">
        <v>786</v>
      </c>
      <c r="L129" s="662">
        <v>314.89999999999998</v>
      </c>
      <c r="M129" s="662">
        <v>1574.5</v>
      </c>
      <c r="N129" s="661">
        <v>5</v>
      </c>
      <c r="O129" s="742">
        <v>3</v>
      </c>
      <c r="P129" s="662">
        <v>314.89999999999998</v>
      </c>
      <c r="Q129" s="677">
        <v>0.19999999999999998</v>
      </c>
      <c r="R129" s="661">
        <v>1</v>
      </c>
      <c r="S129" s="677">
        <v>0.2</v>
      </c>
      <c r="T129" s="742">
        <v>1</v>
      </c>
      <c r="U129" s="700">
        <v>0.33333333333333331</v>
      </c>
    </row>
    <row r="130" spans="1:21" ht="14.4" customHeight="1" x14ac:dyDescent="0.3">
      <c r="A130" s="660">
        <v>4</v>
      </c>
      <c r="B130" s="661" t="s">
        <v>3542</v>
      </c>
      <c r="C130" s="661">
        <v>89301041</v>
      </c>
      <c r="D130" s="740" t="s">
        <v>6159</v>
      </c>
      <c r="E130" s="741" t="s">
        <v>3923</v>
      </c>
      <c r="F130" s="661" t="s">
        <v>3895</v>
      </c>
      <c r="G130" s="661" t="s">
        <v>4029</v>
      </c>
      <c r="H130" s="661" t="s">
        <v>602</v>
      </c>
      <c r="I130" s="661" t="s">
        <v>784</v>
      </c>
      <c r="J130" s="661" t="s">
        <v>785</v>
      </c>
      <c r="K130" s="661" t="s">
        <v>4114</v>
      </c>
      <c r="L130" s="662">
        <v>314.89999999999998</v>
      </c>
      <c r="M130" s="662">
        <v>629.79999999999995</v>
      </c>
      <c r="N130" s="661">
        <v>2</v>
      </c>
      <c r="O130" s="742">
        <v>1.5</v>
      </c>
      <c r="P130" s="662">
        <v>314.89999999999998</v>
      </c>
      <c r="Q130" s="677">
        <v>0.5</v>
      </c>
      <c r="R130" s="661">
        <v>1</v>
      </c>
      <c r="S130" s="677">
        <v>0.5</v>
      </c>
      <c r="T130" s="742">
        <v>1</v>
      </c>
      <c r="U130" s="700">
        <v>0.66666666666666663</v>
      </c>
    </row>
    <row r="131" spans="1:21" ht="14.4" customHeight="1" x14ac:dyDescent="0.3">
      <c r="A131" s="660">
        <v>4</v>
      </c>
      <c r="B131" s="661" t="s">
        <v>3542</v>
      </c>
      <c r="C131" s="661">
        <v>89301041</v>
      </c>
      <c r="D131" s="740" t="s">
        <v>6159</v>
      </c>
      <c r="E131" s="741" t="s">
        <v>3923</v>
      </c>
      <c r="F131" s="661" t="s">
        <v>3895</v>
      </c>
      <c r="G131" s="661" t="s">
        <v>4115</v>
      </c>
      <c r="H131" s="661" t="s">
        <v>1519</v>
      </c>
      <c r="I131" s="661" t="s">
        <v>1520</v>
      </c>
      <c r="J131" s="661" t="s">
        <v>1521</v>
      </c>
      <c r="K131" s="661" t="s">
        <v>1522</v>
      </c>
      <c r="L131" s="662">
        <v>174.94</v>
      </c>
      <c r="M131" s="662">
        <v>174.94</v>
      </c>
      <c r="N131" s="661">
        <v>1</v>
      </c>
      <c r="O131" s="742">
        <v>0.5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4</v>
      </c>
      <c r="B132" s="661" t="s">
        <v>3542</v>
      </c>
      <c r="C132" s="661">
        <v>89301041</v>
      </c>
      <c r="D132" s="740" t="s">
        <v>6159</v>
      </c>
      <c r="E132" s="741" t="s">
        <v>3923</v>
      </c>
      <c r="F132" s="661" t="s">
        <v>3895</v>
      </c>
      <c r="G132" s="661" t="s">
        <v>4088</v>
      </c>
      <c r="H132" s="661" t="s">
        <v>602</v>
      </c>
      <c r="I132" s="661" t="s">
        <v>1910</v>
      </c>
      <c r="J132" s="661" t="s">
        <v>4089</v>
      </c>
      <c r="K132" s="661" t="s">
        <v>4090</v>
      </c>
      <c r="L132" s="662">
        <v>69.86</v>
      </c>
      <c r="M132" s="662">
        <v>69.86</v>
      </c>
      <c r="N132" s="661">
        <v>1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4</v>
      </c>
      <c r="B133" s="661" t="s">
        <v>3542</v>
      </c>
      <c r="C133" s="661">
        <v>89301041</v>
      </c>
      <c r="D133" s="740" t="s">
        <v>6159</v>
      </c>
      <c r="E133" s="741" t="s">
        <v>3923</v>
      </c>
      <c r="F133" s="661" t="s">
        <v>3895</v>
      </c>
      <c r="G133" s="661" t="s">
        <v>4116</v>
      </c>
      <c r="H133" s="661" t="s">
        <v>1519</v>
      </c>
      <c r="I133" s="661" t="s">
        <v>1724</v>
      </c>
      <c r="J133" s="661" t="s">
        <v>1725</v>
      </c>
      <c r="K133" s="661" t="s">
        <v>1726</v>
      </c>
      <c r="L133" s="662">
        <v>140.03</v>
      </c>
      <c r="M133" s="662">
        <v>280.06</v>
      </c>
      <c r="N133" s="661">
        <v>2</v>
      </c>
      <c r="O133" s="742">
        <v>1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4</v>
      </c>
      <c r="B134" s="661" t="s">
        <v>3542</v>
      </c>
      <c r="C134" s="661">
        <v>89301041</v>
      </c>
      <c r="D134" s="740" t="s">
        <v>6159</v>
      </c>
      <c r="E134" s="741" t="s">
        <v>3923</v>
      </c>
      <c r="F134" s="661" t="s">
        <v>3895</v>
      </c>
      <c r="G134" s="661" t="s">
        <v>3993</v>
      </c>
      <c r="H134" s="661" t="s">
        <v>602</v>
      </c>
      <c r="I134" s="661" t="s">
        <v>854</v>
      </c>
      <c r="J134" s="661" t="s">
        <v>3994</v>
      </c>
      <c r="K134" s="661" t="s">
        <v>3995</v>
      </c>
      <c r="L134" s="662">
        <v>0</v>
      </c>
      <c r="M134" s="662">
        <v>0</v>
      </c>
      <c r="N134" s="661">
        <v>4</v>
      </c>
      <c r="O134" s="742">
        <v>3</v>
      </c>
      <c r="P134" s="662">
        <v>0</v>
      </c>
      <c r="Q134" s="677"/>
      <c r="R134" s="661">
        <v>1</v>
      </c>
      <c r="S134" s="677">
        <v>0.25</v>
      </c>
      <c r="T134" s="742">
        <v>1</v>
      </c>
      <c r="U134" s="700">
        <v>0.33333333333333331</v>
      </c>
    </row>
    <row r="135" spans="1:21" ht="14.4" customHeight="1" x14ac:dyDescent="0.3">
      <c r="A135" s="660">
        <v>4</v>
      </c>
      <c r="B135" s="661" t="s">
        <v>3542</v>
      </c>
      <c r="C135" s="661">
        <v>89301041</v>
      </c>
      <c r="D135" s="740" t="s">
        <v>6159</v>
      </c>
      <c r="E135" s="741" t="s">
        <v>3923</v>
      </c>
      <c r="F135" s="661" t="s">
        <v>3895</v>
      </c>
      <c r="G135" s="661" t="s">
        <v>4117</v>
      </c>
      <c r="H135" s="661" t="s">
        <v>602</v>
      </c>
      <c r="I135" s="661" t="s">
        <v>728</v>
      </c>
      <c r="J135" s="661" t="s">
        <v>729</v>
      </c>
      <c r="K135" s="661" t="s">
        <v>4118</v>
      </c>
      <c r="L135" s="662">
        <v>43.99</v>
      </c>
      <c r="M135" s="662">
        <v>43.99</v>
      </c>
      <c r="N135" s="661">
        <v>1</v>
      </c>
      <c r="O135" s="742">
        <v>0.5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4</v>
      </c>
      <c r="B136" s="661" t="s">
        <v>3542</v>
      </c>
      <c r="C136" s="661">
        <v>89301041</v>
      </c>
      <c r="D136" s="740" t="s">
        <v>6159</v>
      </c>
      <c r="E136" s="741" t="s">
        <v>3923</v>
      </c>
      <c r="F136" s="661" t="s">
        <v>3895</v>
      </c>
      <c r="G136" s="661" t="s">
        <v>3996</v>
      </c>
      <c r="H136" s="661" t="s">
        <v>602</v>
      </c>
      <c r="I136" s="661" t="s">
        <v>3997</v>
      </c>
      <c r="J136" s="661" t="s">
        <v>1907</v>
      </c>
      <c r="K136" s="661" t="s">
        <v>3998</v>
      </c>
      <c r="L136" s="662">
        <v>23.46</v>
      </c>
      <c r="M136" s="662">
        <v>23.46</v>
      </c>
      <c r="N136" s="661">
        <v>1</v>
      </c>
      <c r="O136" s="742">
        <v>1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4</v>
      </c>
      <c r="B137" s="661" t="s">
        <v>3542</v>
      </c>
      <c r="C137" s="661">
        <v>89301041</v>
      </c>
      <c r="D137" s="740" t="s">
        <v>6159</v>
      </c>
      <c r="E137" s="741" t="s">
        <v>3923</v>
      </c>
      <c r="F137" s="661" t="s">
        <v>3895</v>
      </c>
      <c r="G137" s="661" t="s">
        <v>3996</v>
      </c>
      <c r="H137" s="661" t="s">
        <v>602</v>
      </c>
      <c r="I137" s="661" t="s">
        <v>1843</v>
      </c>
      <c r="J137" s="661" t="s">
        <v>1844</v>
      </c>
      <c r="K137" s="661" t="s">
        <v>3998</v>
      </c>
      <c r="L137" s="662">
        <v>23.46</v>
      </c>
      <c r="M137" s="662">
        <v>93.84</v>
      </c>
      <c r="N137" s="661">
        <v>4</v>
      </c>
      <c r="O137" s="742">
        <v>3</v>
      </c>
      <c r="P137" s="662">
        <v>70.38</v>
      </c>
      <c r="Q137" s="677">
        <v>0.74999999999999989</v>
      </c>
      <c r="R137" s="661">
        <v>3</v>
      </c>
      <c r="S137" s="677">
        <v>0.75</v>
      </c>
      <c r="T137" s="742">
        <v>2</v>
      </c>
      <c r="U137" s="700">
        <v>0.66666666666666663</v>
      </c>
    </row>
    <row r="138" spans="1:21" ht="14.4" customHeight="1" x14ac:dyDescent="0.3">
      <c r="A138" s="660">
        <v>4</v>
      </c>
      <c r="B138" s="661" t="s">
        <v>3542</v>
      </c>
      <c r="C138" s="661">
        <v>89301041</v>
      </c>
      <c r="D138" s="740" t="s">
        <v>6159</v>
      </c>
      <c r="E138" s="741" t="s">
        <v>3923</v>
      </c>
      <c r="F138" s="661" t="s">
        <v>3895</v>
      </c>
      <c r="G138" s="661" t="s">
        <v>4103</v>
      </c>
      <c r="H138" s="661" t="s">
        <v>602</v>
      </c>
      <c r="I138" s="661" t="s">
        <v>2064</v>
      </c>
      <c r="J138" s="661" t="s">
        <v>941</v>
      </c>
      <c r="K138" s="661" t="s">
        <v>4119</v>
      </c>
      <c r="L138" s="662">
        <v>57.85</v>
      </c>
      <c r="M138" s="662">
        <v>57.85</v>
      </c>
      <c r="N138" s="661">
        <v>1</v>
      </c>
      <c r="O138" s="742">
        <v>0.5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4</v>
      </c>
      <c r="B139" s="661" t="s">
        <v>3542</v>
      </c>
      <c r="C139" s="661">
        <v>89301041</v>
      </c>
      <c r="D139" s="740" t="s">
        <v>6159</v>
      </c>
      <c r="E139" s="741" t="s">
        <v>3923</v>
      </c>
      <c r="F139" s="661" t="s">
        <v>3895</v>
      </c>
      <c r="G139" s="661" t="s">
        <v>4015</v>
      </c>
      <c r="H139" s="661" t="s">
        <v>1519</v>
      </c>
      <c r="I139" s="661" t="s">
        <v>1619</v>
      </c>
      <c r="J139" s="661" t="s">
        <v>1620</v>
      </c>
      <c r="K139" s="661" t="s">
        <v>3756</v>
      </c>
      <c r="L139" s="662">
        <v>98.23</v>
      </c>
      <c r="M139" s="662">
        <v>196.46</v>
      </c>
      <c r="N139" s="661">
        <v>2</v>
      </c>
      <c r="O139" s="742">
        <v>1.5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4</v>
      </c>
      <c r="B140" s="661" t="s">
        <v>3542</v>
      </c>
      <c r="C140" s="661">
        <v>89301041</v>
      </c>
      <c r="D140" s="740" t="s">
        <v>6159</v>
      </c>
      <c r="E140" s="741" t="s">
        <v>3923</v>
      </c>
      <c r="F140" s="661" t="s">
        <v>3895</v>
      </c>
      <c r="G140" s="661" t="s">
        <v>4120</v>
      </c>
      <c r="H140" s="661" t="s">
        <v>602</v>
      </c>
      <c r="I140" s="661" t="s">
        <v>2540</v>
      </c>
      <c r="J140" s="661" t="s">
        <v>2541</v>
      </c>
      <c r="K140" s="661" t="s">
        <v>2081</v>
      </c>
      <c r="L140" s="662">
        <v>77.97</v>
      </c>
      <c r="M140" s="662">
        <v>77.97</v>
      </c>
      <c r="N140" s="661">
        <v>1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4</v>
      </c>
      <c r="B141" s="661" t="s">
        <v>3542</v>
      </c>
      <c r="C141" s="661">
        <v>89301041</v>
      </c>
      <c r="D141" s="740" t="s">
        <v>6159</v>
      </c>
      <c r="E141" s="741" t="s">
        <v>3924</v>
      </c>
      <c r="F141" s="661" t="s">
        <v>3895</v>
      </c>
      <c r="G141" s="661" t="s">
        <v>3954</v>
      </c>
      <c r="H141" s="661" t="s">
        <v>602</v>
      </c>
      <c r="I141" s="661" t="s">
        <v>1839</v>
      </c>
      <c r="J141" s="661" t="s">
        <v>3719</v>
      </c>
      <c r="K141" s="661" t="s">
        <v>3720</v>
      </c>
      <c r="L141" s="662">
        <v>333.31</v>
      </c>
      <c r="M141" s="662">
        <v>333.31</v>
      </c>
      <c r="N141" s="661">
        <v>1</v>
      </c>
      <c r="O141" s="742">
        <v>1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4</v>
      </c>
      <c r="B142" s="661" t="s">
        <v>3542</v>
      </c>
      <c r="C142" s="661">
        <v>89301041</v>
      </c>
      <c r="D142" s="740" t="s">
        <v>6159</v>
      </c>
      <c r="E142" s="741" t="s">
        <v>3924</v>
      </c>
      <c r="F142" s="661" t="s">
        <v>3895</v>
      </c>
      <c r="G142" s="661" t="s">
        <v>4121</v>
      </c>
      <c r="H142" s="661" t="s">
        <v>1519</v>
      </c>
      <c r="I142" s="661" t="s">
        <v>2795</v>
      </c>
      <c r="J142" s="661" t="s">
        <v>2796</v>
      </c>
      <c r="K142" s="661" t="s">
        <v>3727</v>
      </c>
      <c r="L142" s="662">
        <v>69.86</v>
      </c>
      <c r="M142" s="662">
        <v>209.57999999999998</v>
      </c>
      <c r="N142" s="661">
        <v>3</v>
      </c>
      <c r="O142" s="742">
        <v>1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4</v>
      </c>
      <c r="B143" s="661" t="s">
        <v>3542</v>
      </c>
      <c r="C143" s="661">
        <v>89301041</v>
      </c>
      <c r="D143" s="740" t="s">
        <v>6159</v>
      </c>
      <c r="E143" s="741" t="s">
        <v>3924</v>
      </c>
      <c r="F143" s="661" t="s">
        <v>3895</v>
      </c>
      <c r="G143" s="661" t="s">
        <v>4122</v>
      </c>
      <c r="H143" s="661" t="s">
        <v>602</v>
      </c>
      <c r="I143" s="661" t="s">
        <v>3048</v>
      </c>
      <c r="J143" s="661" t="s">
        <v>3049</v>
      </c>
      <c r="K143" s="661" t="s">
        <v>4123</v>
      </c>
      <c r="L143" s="662">
        <v>147.36000000000001</v>
      </c>
      <c r="M143" s="662">
        <v>147.36000000000001</v>
      </c>
      <c r="N143" s="661">
        <v>1</v>
      </c>
      <c r="O143" s="742">
        <v>0.5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4</v>
      </c>
      <c r="B144" s="661" t="s">
        <v>3542</v>
      </c>
      <c r="C144" s="661">
        <v>89301041</v>
      </c>
      <c r="D144" s="740" t="s">
        <v>6159</v>
      </c>
      <c r="E144" s="741" t="s">
        <v>3924</v>
      </c>
      <c r="F144" s="661" t="s">
        <v>3895</v>
      </c>
      <c r="G144" s="661" t="s">
        <v>4124</v>
      </c>
      <c r="H144" s="661" t="s">
        <v>602</v>
      </c>
      <c r="I144" s="661" t="s">
        <v>720</v>
      </c>
      <c r="J144" s="661" t="s">
        <v>721</v>
      </c>
      <c r="K144" s="661" t="s">
        <v>4125</v>
      </c>
      <c r="L144" s="662">
        <v>26.17</v>
      </c>
      <c r="M144" s="662">
        <v>26.17</v>
      </c>
      <c r="N144" s="661">
        <v>1</v>
      </c>
      <c r="O144" s="742">
        <v>1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4</v>
      </c>
      <c r="B145" s="661" t="s">
        <v>3542</v>
      </c>
      <c r="C145" s="661">
        <v>89301041</v>
      </c>
      <c r="D145" s="740" t="s">
        <v>6159</v>
      </c>
      <c r="E145" s="741" t="s">
        <v>3924</v>
      </c>
      <c r="F145" s="661" t="s">
        <v>3895</v>
      </c>
      <c r="G145" s="661" t="s">
        <v>4012</v>
      </c>
      <c r="H145" s="661" t="s">
        <v>602</v>
      </c>
      <c r="I145" s="661" t="s">
        <v>4126</v>
      </c>
      <c r="J145" s="661" t="s">
        <v>4013</v>
      </c>
      <c r="K145" s="661" t="s">
        <v>4127</v>
      </c>
      <c r="L145" s="662">
        <v>0</v>
      </c>
      <c r="M145" s="662">
        <v>0</v>
      </c>
      <c r="N145" s="661">
        <v>1</v>
      </c>
      <c r="O145" s="742">
        <v>0.5</v>
      </c>
      <c r="P145" s="662">
        <v>0</v>
      </c>
      <c r="Q145" s="677"/>
      <c r="R145" s="661">
        <v>1</v>
      </c>
      <c r="S145" s="677">
        <v>1</v>
      </c>
      <c r="T145" s="742">
        <v>0.5</v>
      </c>
      <c r="U145" s="700">
        <v>1</v>
      </c>
    </row>
    <row r="146" spans="1:21" ht="14.4" customHeight="1" x14ac:dyDescent="0.3">
      <c r="A146" s="660">
        <v>4</v>
      </c>
      <c r="B146" s="661" t="s">
        <v>3542</v>
      </c>
      <c r="C146" s="661">
        <v>89301041</v>
      </c>
      <c r="D146" s="740" t="s">
        <v>6159</v>
      </c>
      <c r="E146" s="741" t="s">
        <v>3924</v>
      </c>
      <c r="F146" s="661" t="s">
        <v>3895</v>
      </c>
      <c r="G146" s="661" t="s">
        <v>3951</v>
      </c>
      <c r="H146" s="661" t="s">
        <v>602</v>
      </c>
      <c r="I146" s="661" t="s">
        <v>2071</v>
      </c>
      <c r="J146" s="661" t="s">
        <v>2072</v>
      </c>
      <c r="K146" s="661" t="s">
        <v>3952</v>
      </c>
      <c r="L146" s="662">
        <v>709.97</v>
      </c>
      <c r="M146" s="662">
        <v>2129.91</v>
      </c>
      <c r="N146" s="661">
        <v>3</v>
      </c>
      <c r="O146" s="742">
        <v>1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4</v>
      </c>
      <c r="B147" s="661" t="s">
        <v>3542</v>
      </c>
      <c r="C147" s="661">
        <v>89301041</v>
      </c>
      <c r="D147" s="740" t="s">
        <v>6159</v>
      </c>
      <c r="E147" s="741" t="s">
        <v>3924</v>
      </c>
      <c r="F147" s="661" t="s">
        <v>3895</v>
      </c>
      <c r="G147" s="661" t="s">
        <v>3951</v>
      </c>
      <c r="H147" s="661" t="s">
        <v>602</v>
      </c>
      <c r="I147" s="661" t="s">
        <v>2071</v>
      </c>
      <c r="J147" s="661" t="s">
        <v>2072</v>
      </c>
      <c r="K147" s="661" t="s">
        <v>3952</v>
      </c>
      <c r="L147" s="662">
        <v>766.89</v>
      </c>
      <c r="M147" s="662">
        <v>766.89</v>
      </c>
      <c r="N147" s="661">
        <v>1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4</v>
      </c>
      <c r="B148" s="661" t="s">
        <v>3542</v>
      </c>
      <c r="C148" s="661">
        <v>89301041</v>
      </c>
      <c r="D148" s="740" t="s">
        <v>6159</v>
      </c>
      <c r="E148" s="741" t="s">
        <v>3924</v>
      </c>
      <c r="F148" s="661" t="s">
        <v>3895</v>
      </c>
      <c r="G148" s="661" t="s">
        <v>4064</v>
      </c>
      <c r="H148" s="661" t="s">
        <v>602</v>
      </c>
      <c r="I148" s="661" t="s">
        <v>4083</v>
      </c>
      <c r="J148" s="661" t="s">
        <v>2301</v>
      </c>
      <c r="K148" s="661" t="s">
        <v>4084</v>
      </c>
      <c r="L148" s="662">
        <v>0</v>
      </c>
      <c r="M148" s="662">
        <v>0</v>
      </c>
      <c r="N148" s="661">
        <v>2</v>
      </c>
      <c r="O148" s="742">
        <v>1</v>
      </c>
      <c r="P148" s="662"/>
      <c r="Q148" s="677"/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4</v>
      </c>
      <c r="B149" s="661" t="s">
        <v>3542</v>
      </c>
      <c r="C149" s="661">
        <v>89301041</v>
      </c>
      <c r="D149" s="740" t="s">
        <v>6159</v>
      </c>
      <c r="E149" s="741" t="s">
        <v>3924</v>
      </c>
      <c r="F149" s="661" t="s">
        <v>3895</v>
      </c>
      <c r="G149" s="661" t="s">
        <v>4128</v>
      </c>
      <c r="H149" s="661" t="s">
        <v>602</v>
      </c>
      <c r="I149" s="661" t="s">
        <v>873</v>
      </c>
      <c r="J149" s="661" t="s">
        <v>1214</v>
      </c>
      <c r="K149" s="661" t="s">
        <v>4129</v>
      </c>
      <c r="L149" s="662">
        <v>33.68</v>
      </c>
      <c r="M149" s="662">
        <v>33.68</v>
      </c>
      <c r="N149" s="661">
        <v>1</v>
      </c>
      <c r="O149" s="742">
        <v>0.5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4</v>
      </c>
      <c r="B150" s="661" t="s">
        <v>3542</v>
      </c>
      <c r="C150" s="661">
        <v>89301041</v>
      </c>
      <c r="D150" s="740" t="s">
        <v>6159</v>
      </c>
      <c r="E150" s="741" t="s">
        <v>3924</v>
      </c>
      <c r="F150" s="661" t="s">
        <v>3895</v>
      </c>
      <c r="G150" s="661" t="s">
        <v>4068</v>
      </c>
      <c r="H150" s="661" t="s">
        <v>602</v>
      </c>
      <c r="I150" s="661" t="s">
        <v>3009</v>
      </c>
      <c r="J150" s="661" t="s">
        <v>4130</v>
      </c>
      <c r="K150" s="661" t="s">
        <v>1528</v>
      </c>
      <c r="L150" s="662">
        <v>0</v>
      </c>
      <c r="M150" s="662">
        <v>0</v>
      </c>
      <c r="N150" s="661">
        <v>2</v>
      </c>
      <c r="O150" s="742">
        <v>0.5</v>
      </c>
      <c r="P150" s="662"/>
      <c r="Q150" s="677"/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4</v>
      </c>
      <c r="B151" s="661" t="s">
        <v>3542</v>
      </c>
      <c r="C151" s="661">
        <v>89301041</v>
      </c>
      <c r="D151" s="740" t="s">
        <v>6159</v>
      </c>
      <c r="E151" s="741" t="s">
        <v>3924</v>
      </c>
      <c r="F151" s="661" t="s">
        <v>3895</v>
      </c>
      <c r="G151" s="661" t="s">
        <v>4004</v>
      </c>
      <c r="H151" s="661" t="s">
        <v>602</v>
      </c>
      <c r="I151" s="661" t="s">
        <v>2075</v>
      </c>
      <c r="J151" s="661" t="s">
        <v>2076</v>
      </c>
      <c r="K151" s="661" t="s">
        <v>2576</v>
      </c>
      <c r="L151" s="662">
        <v>391.83</v>
      </c>
      <c r="M151" s="662">
        <v>7052.94</v>
      </c>
      <c r="N151" s="661">
        <v>18</v>
      </c>
      <c r="O151" s="742">
        <v>2.5</v>
      </c>
      <c r="P151" s="662">
        <v>5485.62</v>
      </c>
      <c r="Q151" s="677">
        <v>0.77777777777777779</v>
      </c>
      <c r="R151" s="661">
        <v>14</v>
      </c>
      <c r="S151" s="677">
        <v>0.77777777777777779</v>
      </c>
      <c r="T151" s="742">
        <v>2</v>
      </c>
      <c r="U151" s="700">
        <v>0.8</v>
      </c>
    </row>
    <row r="152" spans="1:21" ht="14.4" customHeight="1" x14ac:dyDescent="0.3">
      <c r="A152" s="660">
        <v>4</v>
      </c>
      <c r="B152" s="661" t="s">
        <v>3542</v>
      </c>
      <c r="C152" s="661">
        <v>89301041</v>
      </c>
      <c r="D152" s="740" t="s">
        <v>6159</v>
      </c>
      <c r="E152" s="741" t="s">
        <v>3924</v>
      </c>
      <c r="F152" s="661" t="s">
        <v>3895</v>
      </c>
      <c r="G152" s="661" t="s">
        <v>4004</v>
      </c>
      <c r="H152" s="661" t="s">
        <v>602</v>
      </c>
      <c r="I152" s="661" t="s">
        <v>4027</v>
      </c>
      <c r="J152" s="661" t="s">
        <v>2076</v>
      </c>
      <c r="K152" s="661" t="s">
        <v>4028</v>
      </c>
      <c r="L152" s="662">
        <v>0</v>
      </c>
      <c r="M152" s="662">
        <v>0</v>
      </c>
      <c r="N152" s="661">
        <v>4</v>
      </c>
      <c r="O152" s="742">
        <v>1.5</v>
      </c>
      <c r="P152" s="662"/>
      <c r="Q152" s="677"/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4</v>
      </c>
      <c r="B153" s="661" t="s">
        <v>3542</v>
      </c>
      <c r="C153" s="661">
        <v>89301041</v>
      </c>
      <c r="D153" s="740" t="s">
        <v>6159</v>
      </c>
      <c r="E153" s="741" t="s">
        <v>3924</v>
      </c>
      <c r="F153" s="661" t="s">
        <v>3895</v>
      </c>
      <c r="G153" s="661" t="s">
        <v>4004</v>
      </c>
      <c r="H153" s="661" t="s">
        <v>602</v>
      </c>
      <c r="I153" s="661" t="s">
        <v>4109</v>
      </c>
      <c r="J153" s="661" t="s">
        <v>2044</v>
      </c>
      <c r="K153" s="661" t="s">
        <v>4110</v>
      </c>
      <c r="L153" s="662">
        <v>0</v>
      </c>
      <c r="M153" s="662">
        <v>0</v>
      </c>
      <c r="N153" s="661">
        <v>1</v>
      </c>
      <c r="O153" s="742">
        <v>0.5</v>
      </c>
      <c r="P153" s="662"/>
      <c r="Q153" s="677"/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4</v>
      </c>
      <c r="B154" s="661" t="s">
        <v>3542</v>
      </c>
      <c r="C154" s="661">
        <v>89301041</v>
      </c>
      <c r="D154" s="740" t="s">
        <v>6159</v>
      </c>
      <c r="E154" s="741" t="s">
        <v>3924</v>
      </c>
      <c r="F154" s="661" t="s">
        <v>3895</v>
      </c>
      <c r="G154" s="661" t="s">
        <v>4004</v>
      </c>
      <c r="H154" s="661" t="s">
        <v>602</v>
      </c>
      <c r="I154" s="661" t="s">
        <v>4131</v>
      </c>
      <c r="J154" s="661" t="s">
        <v>2076</v>
      </c>
      <c r="K154" s="661" t="s">
        <v>2576</v>
      </c>
      <c r="L154" s="662">
        <v>391.83</v>
      </c>
      <c r="M154" s="662">
        <v>6269.28</v>
      </c>
      <c r="N154" s="661">
        <v>16</v>
      </c>
      <c r="O154" s="742">
        <v>2.5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4</v>
      </c>
      <c r="B155" s="661" t="s">
        <v>3542</v>
      </c>
      <c r="C155" s="661">
        <v>89301041</v>
      </c>
      <c r="D155" s="740" t="s">
        <v>6159</v>
      </c>
      <c r="E155" s="741" t="s">
        <v>3924</v>
      </c>
      <c r="F155" s="661" t="s">
        <v>3895</v>
      </c>
      <c r="G155" s="661" t="s">
        <v>3980</v>
      </c>
      <c r="H155" s="661" t="s">
        <v>1519</v>
      </c>
      <c r="I155" s="661" t="s">
        <v>1704</v>
      </c>
      <c r="J155" s="661" t="s">
        <v>1563</v>
      </c>
      <c r="K155" s="661" t="s">
        <v>1705</v>
      </c>
      <c r="L155" s="662">
        <v>625.29</v>
      </c>
      <c r="M155" s="662">
        <v>3126.45</v>
      </c>
      <c r="N155" s="661">
        <v>5</v>
      </c>
      <c r="O155" s="742">
        <v>3.5</v>
      </c>
      <c r="P155" s="662">
        <v>625.29</v>
      </c>
      <c r="Q155" s="677">
        <v>0.2</v>
      </c>
      <c r="R155" s="661">
        <v>1</v>
      </c>
      <c r="S155" s="677">
        <v>0.2</v>
      </c>
      <c r="T155" s="742">
        <v>0.5</v>
      </c>
      <c r="U155" s="700">
        <v>0.14285714285714285</v>
      </c>
    </row>
    <row r="156" spans="1:21" ht="14.4" customHeight="1" x14ac:dyDescent="0.3">
      <c r="A156" s="660">
        <v>4</v>
      </c>
      <c r="B156" s="661" t="s">
        <v>3542</v>
      </c>
      <c r="C156" s="661">
        <v>89301041</v>
      </c>
      <c r="D156" s="740" t="s">
        <v>6159</v>
      </c>
      <c r="E156" s="741" t="s">
        <v>3924</v>
      </c>
      <c r="F156" s="661" t="s">
        <v>3895</v>
      </c>
      <c r="G156" s="661" t="s">
        <v>3980</v>
      </c>
      <c r="H156" s="661" t="s">
        <v>1519</v>
      </c>
      <c r="I156" s="661" t="s">
        <v>1562</v>
      </c>
      <c r="J156" s="661" t="s">
        <v>1563</v>
      </c>
      <c r="K156" s="661" t="s">
        <v>1564</v>
      </c>
      <c r="L156" s="662">
        <v>937.93</v>
      </c>
      <c r="M156" s="662">
        <v>1875.86</v>
      </c>
      <c r="N156" s="661">
        <v>2</v>
      </c>
      <c r="O156" s="742">
        <v>0.5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4</v>
      </c>
      <c r="B157" s="661" t="s">
        <v>3542</v>
      </c>
      <c r="C157" s="661">
        <v>89301041</v>
      </c>
      <c r="D157" s="740" t="s">
        <v>6159</v>
      </c>
      <c r="E157" s="741" t="s">
        <v>3924</v>
      </c>
      <c r="F157" s="661" t="s">
        <v>3895</v>
      </c>
      <c r="G157" s="661" t="s">
        <v>3980</v>
      </c>
      <c r="H157" s="661" t="s">
        <v>1519</v>
      </c>
      <c r="I157" s="661" t="s">
        <v>1569</v>
      </c>
      <c r="J157" s="661" t="s">
        <v>1563</v>
      </c>
      <c r="K157" s="661" t="s">
        <v>1570</v>
      </c>
      <c r="L157" s="662">
        <v>1458.07</v>
      </c>
      <c r="M157" s="662">
        <v>1458.07</v>
      </c>
      <c r="N157" s="661">
        <v>1</v>
      </c>
      <c r="O157" s="742">
        <v>1</v>
      </c>
      <c r="P157" s="662"/>
      <c r="Q157" s="677">
        <v>0</v>
      </c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4</v>
      </c>
      <c r="B158" s="661" t="s">
        <v>3542</v>
      </c>
      <c r="C158" s="661">
        <v>89301041</v>
      </c>
      <c r="D158" s="740" t="s">
        <v>6159</v>
      </c>
      <c r="E158" s="741" t="s">
        <v>3924</v>
      </c>
      <c r="F158" s="661" t="s">
        <v>3895</v>
      </c>
      <c r="G158" s="661" t="s">
        <v>4029</v>
      </c>
      <c r="H158" s="661" t="s">
        <v>602</v>
      </c>
      <c r="I158" s="661" t="s">
        <v>4030</v>
      </c>
      <c r="J158" s="661" t="s">
        <v>4031</v>
      </c>
      <c r="K158" s="661" t="s">
        <v>2096</v>
      </c>
      <c r="L158" s="662">
        <v>97.97</v>
      </c>
      <c r="M158" s="662">
        <v>97.97</v>
      </c>
      <c r="N158" s="661">
        <v>1</v>
      </c>
      <c r="O158" s="742">
        <v>0.5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4</v>
      </c>
      <c r="B159" s="661" t="s">
        <v>3542</v>
      </c>
      <c r="C159" s="661">
        <v>89301041</v>
      </c>
      <c r="D159" s="740" t="s">
        <v>6159</v>
      </c>
      <c r="E159" s="741" t="s">
        <v>3924</v>
      </c>
      <c r="F159" s="661" t="s">
        <v>3895</v>
      </c>
      <c r="G159" s="661" t="s">
        <v>4029</v>
      </c>
      <c r="H159" s="661" t="s">
        <v>602</v>
      </c>
      <c r="I159" s="661" t="s">
        <v>4032</v>
      </c>
      <c r="J159" s="661" t="s">
        <v>4031</v>
      </c>
      <c r="K159" s="661" t="s">
        <v>786</v>
      </c>
      <c r="L159" s="662">
        <v>314.89999999999998</v>
      </c>
      <c r="M159" s="662">
        <v>2834.1</v>
      </c>
      <c r="N159" s="661">
        <v>9</v>
      </c>
      <c r="O159" s="742">
        <v>5</v>
      </c>
      <c r="P159" s="662">
        <v>944.69999999999993</v>
      </c>
      <c r="Q159" s="677">
        <v>0.33333333333333331</v>
      </c>
      <c r="R159" s="661">
        <v>3</v>
      </c>
      <c r="S159" s="677">
        <v>0.33333333333333331</v>
      </c>
      <c r="T159" s="742">
        <v>1.5</v>
      </c>
      <c r="U159" s="700">
        <v>0.3</v>
      </c>
    </row>
    <row r="160" spans="1:21" ht="14.4" customHeight="1" x14ac:dyDescent="0.3">
      <c r="A160" s="660">
        <v>4</v>
      </c>
      <c r="B160" s="661" t="s">
        <v>3542</v>
      </c>
      <c r="C160" s="661">
        <v>89301041</v>
      </c>
      <c r="D160" s="740" t="s">
        <v>6159</v>
      </c>
      <c r="E160" s="741" t="s">
        <v>3924</v>
      </c>
      <c r="F160" s="661" t="s">
        <v>3895</v>
      </c>
      <c r="G160" s="661" t="s">
        <v>4029</v>
      </c>
      <c r="H160" s="661" t="s">
        <v>602</v>
      </c>
      <c r="I160" s="661" t="s">
        <v>784</v>
      </c>
      <c r="J160" s="661" t="s">
        <v>785</v>
      </c>
      <c r="K160" s="661" t="s">
        <v>4114</v>
      </c>
      <c r="L160" s="662">
        <v>314.89999999999998</v>
      </c>
      <c r="M160" s="662">
        <v>314.89999999999998</v>
      </c>
      <c r="N160" s="661">
        <v>1</v>
      </c>
      <c r="O160" s="742">
        <v>0.5</v>
      </c>
      <c r="P160" s="662">
        <v>314.89999999999998</v>
      </c>
      <c r="Q160" s="677">
        <v>1</v>
      </c>
      <c r="R160" s="661">
        <v>1</v>
      </c>
      <c r="S160" s="677">
        <v>1</v>
      </c>
      <c r="T160" s="742">
        <v>0.5</v>
      </c>
      <c r="U160" s="700">
        <v>1</v>
      </c>
    </row>
    <row r="161" spans="1:21" ht="14.4" customHeight="1" x14ac:dyDescent="0.3">
      <c r="A161" s="660">
        <v>4</v>
      </c>
      <c r="B161" s="661" t="s">
        <v>3542</v>
      </c>
      <c r="C161" s="661">
        <v>89301041</v>
      </c>
      <c r="D161" s="740" t="s">
        <v>6159</v>
      </c>
      <c r="E161" s="741" t="s">
        <v>3924</v>
      </c>
      <c r="F161" s="661" t="s">
        <v>3895</v>
      </c>
      <c r="G161" s="661" t="s">
        <v>4115</v>
      </c>
      <c r="H161" s="661" t="s">
        <v>1519</v>
      </c>
      <c r="I161" s="661" t="s">
        <v>4132</v>
      </c>
      <c r="J161" s="661" t="s">
        <v>1521</v>
      </c>
      <c r="K161" s="661" t="s">
        <v>4133</v>
      </c>
      <c r="L161" s="662">
        <v>0</v>
      </c>
      <c r="M161" s="662">
        <v>0</v>
      </c>
      <c r="N161" s="661">
        <v>1</v>
      </c>
      <c r="O161" s="742">
        <v>1</v>
      </c>
      <c r="P161" s="662">
        <v>0</v>
      </c>
      <c r="Q161" s="677"/>
      <c r="R161" s="661">
        <v>1</v>
      </c>
      <c r="S161" s="677">
        <v>1</v>
      </c>
      <c r="T161" s="742">
        <v>1</v>
      </c>
      <c r="U161" s="700">
        <v>1</v>
      </c>
    </row>
    <row r="162" spans="1:21" ht="14.4" customHeight="1" x14ac:dyDescent="0.3">
      <c r="A162" s="660">
        <v>4</v>
      </c>
      <c r="B162" s="661" t="s">
        <v>3542</v>
      </c>
      <c r="C162" s="661">
        <v>89301041</v>
      </c>
      <c r="D162" s="740" t="s">
        <v>6159</v>
      </c>
      <c r="E162" s="741" t="s">
        <v>3924</v>
      </c>
      <c r="F162" s="661" t="s">
        <v>3895</v>
      </c>
      <c r="G162" s="661" t="s">
        <v>4088</v>
      </c>
      <c r="H162" s="661" t="s">
        <v>602</v>
      </c>
      <c r="I162" s="661" t="s">
        <v>1910</v>
      </c>
      <c r="J162" s="661" t="s">
        <v>4089</v>
      </c>
      <c r="K162" s="661" t="s">
        <v>4090</v>
      </c>
      <c r="L162" s="662">
        <v>69.86</v>
      </c>
      <c r="M162" s="662">
        <v>139.72</v>
      </c>
      <c r="N162" s="661">
        <v>2</v>
      </c>
      <c r="O162" s="742">
        <v>2</v>
      </c>
      <c r="P162" s="662">
        <v>69.86</v>
      </c>
      <c r="Q162" s="677">
        <v>0.5</v>
      </c>
      <c r="R162" s="661">
        <v>1</v>
      </c>
      <c r="S162" s="677">
        <v>0.5</v>
      </c>
      <c r="T162" s="742">
        <v>1</v>
      </c>
      <c r="U162" s="700">
        <v>0.5</v>
      </c>
    </row>
    <row r="163" spans="1:21" ht="14.4" customHeight="1" x14ac:dyDescent="0.3">
      <c r="A163" s="660">
        <v>4</v>
      </c>
      <c r="B163" s="661" t="s">
        <v>3542</v>
      </c>
      <c r="C163" s="661">
        <v>89301041</v>
      </c>
      <c r="D163" s="740" t="s">
        <v>6159</v>
      </c>
      <c r="E163" s="741" t="s">
        <v>3924</v>
      </c>
      <c r="F163" s="661" t="s">
        <v>3895</v>
      </c>
      <c r="G163" s="661" t="s">
        <v>4134</v>
      </c>
      <c r="H163" s="661" t="s">
        <v>1519</v>
      </c>
      <c r="I163" s="661" t="s">
        <v>4135</v>
      </c>
      <c r="J163" s="661" t="s">
        <v>4136</v>
      </c>
      <c r="K163" s="661" t="s">
        <v>969</v>
      </c>
      <c r="L163" s="662">
        <v>141.84</v>
      </c>
      <c r="M163" s="662">
        <v>141.84</v>
      </c>
      <c r="N163" s="661">
        <v>1</v>
      </c>
      <c r="O163" s="742">
        <v>0.5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4</v>
      </c>
      <c r="B164" s="661" t="s">
        <v>3542</v>
      </c>
      <c r="C164" s="661">
        <v>89301041</v>
      </c>
      <c r="D164" s="740" t="s">
        <v>6159</v>
      </c>
      <c r="E164" s="741" t="s">
        <v>3924</v>
      </c>
      <c r="F164" s="661" t="s">
        <v>3895</v>
      </c>
      <c r="G164" s="661" t="s">
        <v>4116</v>
      </c>
      <c r="H164" s="661" t="s">
        <v>1519</v>
      </c>
      <c r="I164" s="661" t="s">
        <v>1724</v>
      </c>
      <c r="J164" s="661" t="s">
        <v>1725</v>
      </c>
      <c r="K164" s="661" t="s">
        <v>1726</v>
      </c>
      <c r="L164" s="662">
        <v>140.03</v>
      </c>
      <c r="M164" s="662">
        <v>140.03</v>
      </c>
      <c r="N164" s="661">
        <v>1</v>
      </c>
      <c r="O164" s="742">
        <v>0.5</v>
      </c>
      <c r="P164" s="662">
        <v>140.03</v>
      </c>
      <c r="Q164" s="677">
        <v>1</v>
      </c>
      <c r="R164" s="661">
        <v>1</v>
      </c>
      <c r="S164" s="677">
        <v>1</v>
      </c>
      <c r="T164" s="742">
        <v>0.5</v>
      </c>
      <c r="U164" s="700">
        <v>1</v>
      </c>
    </row>
    <row r="165" spans="1:21" ht="14.4" customHeight="1" x14ac:dyDescent="0.3">
      <c r="A165" s="660">
        <v>4</v>
      </c>
      <c r="B165" s="661" t="s">
        <v>3542</v>
      </c>
      <c r="C165" s="661">
        <v>89301041</v>
      </c>
      <c r="D165" s="740" t="s">
        <v>6159</v>
      </c>
      <c r="E165" s="741" t="s">
        <v>3924</v>
      </c>
      <c r="F165" s="661" t="s">
        <v>3895</v>
      </c>
      <c r="G165" s="661" t="s">
        <v>4137</v>
      </c>
      <c r="H165" s="661" t="s">
        <v>602</v>
      </c>
      <c r="I165" s="661" t="s">
        <v>4138</v>
      </c>
      <c r="J165" s="661" t="s">
        <v>870</v>
      </c>
      <c r="K165" s="661" t="s">
        <v>4139</v>
      </c>
      <c r="L165" s="662">
        <v>0</v>
      </c>
      <c r="M165" s="662">
        <v>0</v>
      </c>
      <c r="N165" s="661">
        <v>1</v>
      </c>
      <c r="O165" s="742">
        <v>0.5</v>
      </c>
      <c r="P165" s="662"/>
      <c r="Q165" s="677"/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4</v>
      </c>
      <c r="B166" s="661" t="s">
        <v>3542</v>
      </c>
      <c r="C166" s="661">
        <v>89301041</v>
      </c>
      <c r="D166" s="740" t="s">
        <v>6159</v>
      </c>
      <c r="E166" s="741" t="s">
        <v>3924</v>
      </c>
      <c r="F166" s="661" t="s">
        <v>3895</v>
      </c>
      <c r="G166" s="661" t="s">
        <v>4140</v>
      </c>
      <c r="H166" s="661" t="s">
        <v>602</v>
      </c>
      <c r="I166" s="661" t="s">
        <v>4141</v>
      </c>
      <c r="J166" s="661" t="s">
        <v>2518</v>
      </c>
      <c r="K166" s="661" t="s">
        <v>4142</v>
      </c>
      <c r="L166" s="662">
        <v>116.52</v>
      </c>
      <c r="M166" s="662">
        <v>233.04</v>
      </c>
      <c r="N166" s="661">
        <v>2</v>
      </c>
      <c r="O166" s="742">
        <v>1.5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4</v>
      </c>
      <c r="B167" s="661" t="s">
        <v>3542</v>
      </c>
      <c r="C167" s="661">
        <v>89301041</v>
      </c>
      <c r="D167" s="740" t="s">
        <v>6159</v>
      </c>
      <c r="E167" s="741" t="s">
        <v>3924</v>
      </c>
      <c r="F167" s="661" t="s">
        <v>3895</v>
      </c>
      <c r="G167" s="661" t="s">
        <v>3993</v>
      </c>
      <c r="H167" s="661" t="s">
        <v>602</v>
      </c>
      <c r="I167" s="661" t="s">
        <v>854</v>
      </c>
      <c r="J167" s="661" t="s">
        <v>3994</v>
      </c>
      <c r="K167" s="661" t="s">
        <v>3995</v>
      </c>
      <c r="L167" s="662">
        <v>0</v>
      </c>
      <c r="M167" s="662">
        <v>0</v>
      </c>
      <c r="N167" s="661">
        <v>4</v>
      </c>
      <c r="O167" s="742">
        <v>2.5</v>
      </c>
      <c r="P167" s="662"/>
      <c r="Q167" s="677"/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4</v>
      </c>
      <c r="B168" s="661" t="s">
        <v>3542</v>
      </c>
      <c r="C168" s="661">
        <v>89301041</v>
      </c>
      <c r="D168" s="740" t="s">
        <v>6159</v>
      </c>
      <c r="E168" s="741" t="s">
        <v>3924</v>
      </c>
      <c r="F168" s="661" t="s">
        <v>3895</v>
      </c>
      <c r="G168" s="661" t="s">
        <v>4117</v>
      </c>
      <c r="H168" s="661" t="s">
        <v>602</v>
      </c>
      <c r="I168" s="661" t="s">
        <v>728</v>
      </c>
      <c r="J168" s="661" t="s">
        <v>729</v>
      </c>
      <c r="K168" s="661" t="s">
        <v>4118</v>
      </c>
      <c r="L168" s="662">
        <v>43.99</v>
      </c>
      <c r="M168" s="662">
        <v>43.99</v>
      </c>
      <c r="N168" s="661">
        <v>1</v>
      </c>
      <c r="O168" s="742">
        <v>1</v>
      </c>
      <c r="P168" s="662"/>
      <c r="Q168" s="677">
        <v>0</v>
      </c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4</v>
      </c>
      <c r="B169" s="661" t="s">
        <v>3542</v>
      </c>
      <c r="C169" s="661">
        <v>89301041</v>
      </c>
      <c r="D169" s="740" t="s">
        <v>6159</v>
      </c>
      <c r="E169" s="741" t="s">
        <v>3924</v>
      </c>
      <c r="F169" s="661" t="s">
        <v>3895</v>
      </c>
      <c r="G169" s="661" t="s">
        <v>4117</v>
      </c>
      <c r="H169" s="661" t="s">
        <v>602</v>
      </c>
      <c r="I169" s="661" t="s">
        <v>4143</v>
      </c>
      <c r="J169" s="661" t="s">
        <v>729</v>
      </c>
      <c r="K169" s="661" t="s">
        <v>4144</v>
      </c>
      <c r="L169" s="662">
        <v>219.94</v>
      </c>
      <c r="M169" s="662">
        <v>219.94</v>
      </c>
      <c r="N169" s="661">
        <v>1</v>
      </c>
      <c r="O169" s="742">
        <v>0.5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4</v>
      </c>
      <c r="B170" s="661" t="s">
        <v>3542</v>
      </c>
      <c r="C170" s="661">
        <v>89301041</v>
      </c>
      <c r="D170" s="740" t="s">
        <v>6159</v>
      </c>
      <c r="E170" s="741" t="s">
        <v>3924</v>
      </c>
      <c r="F170" s="661" t="s">
        <v>3895</v>
      </c>
      <c r="G170" s="661" t="s">
        <v>3996</v>
      </c>
      <c r="H170" s="661" t="s">
        <v>602</v>
      </c>
      <c r="I170" s="661" t="s">
        <v>3997</v>
      </c>
      <c r="J170" s="661" t="s">
        <v>1907</v>
      </c>
      <c r="K170" s="661" t="s">
        <v>3998</v>
      </c>
      <c r="L170" s="662">
        <v>23.46</v>
      </c>
      <c r="M170" s="662">
        <v>23.46</v>
      </c>
      <c r="N170" s="661">
        <v>1</v>
      </c>
      <c r="O170" s="742">
        <v>0.5</v>
      </c>
      <c r="P170" s="662">
        <v>23.46</v>
      </c>
      <c r="Q170" s="677">
        <v>1</v>
      </c>
      <c r="R170" s="661">
        <v>1</v>
      </c>
      <c r="S170" s="677">
        <v>1</v>
      </c>
      <c r="T170" s="742">
        <v>0.5</v>
      </c>
      <c r="U170" s="700">
        <v>1</v>
      </c>
    </row>
    <row r="171" spans="1:21" ht="14.4" customHeight="1" x14ac:dyDescent="0.3">
      <c r="A171" s="660">
        <v>4</v>
      </c>
      <c r="B171" s="661" t="s">
        <v>3542</v>
      </c>
      <c r="C171" s="661">
        <v>89301041</v>
      </c>
      <c r="D171" s="740" t="s">
        <v>6159</v>
      </c>
      <c r="E171" s="741" t="s">
        <v>3924</v>
      </c>
      <c r="F171" s="661" t="s">
        <v>3895</v>
      </c>
      <c r="G171" s="661" t="s">
        <v>3996</v>
      </c>
      <c r="H171" s="661" t="s">
        <v>602</v>
      </c>
      <c r="I171" s="661" t="s">
        <v>1843</v>
      </c>
      <c r="J171" s="661" t="s">
        <v>1844</v>
      </c>
      <c r="K171" s="661" t="s">
        <v>3998</v>
      </c>
      <c r="L171" s="662">
        <v>23.46</v>
      </c>
      <c r="M171" s="662">
        <v>23.46</v>
      </c>
      <c r="N171" s="661">
        <v>1</v>
      </c>
      <c r="O171" s="742">
        <v>1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4</v>
      </c>
      <c r="B172" s="661" t="s">
        <v>3542</v>
      </c>
      <c r="C172" s="661">
        <v>89301041</v>
      </c>
      <c r="D172" s="740" t="s">
        <v>6159</v>
      </c>
      <c r="E172" s="741" t="s">
        <v>3924</v>
      </c>
      <c r="F172" s="661" t="s">
        <v>3895</v>
      </c>
      <c r="G172" s="661" t="s">
        <v>4145</v>
      </c>
      <c r="H172" s="661" t="s">
        <v>602</v>
      </c>
      <c r="I172" s="661" t="s">
        <v>4146</v>
      </c>
      <c r="J172" s="661" t="s">
        <v>2544</v>
      </c>
      <c r="K172" s="661" t="s">
        <v>2343</v>
      </c>
      <c r="L172" s="662">
        <v>0</v>
      </c>
      <c r="M172" s="662">
        <v>0</v>
      </c>
      <c r="N172" s="661">
        <v>1</v>
      </c>
      <c r="O172" s="742">
        <v>1</v>
      </c>
      <c r="P172" s="662"/>
      <c r="Q172" s="677"/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4</v>
      </c>
      <c r="B173" s="661" t="s">
        <v>3542</v>
      </c>
      <c r="C173" s="661">
        <v>89301041</v>
      </c>
      <c r="D173" s="740" t="s">
        <v>6159</v>
      </c>
      <c r="E173" s="741" t="s">
        <v>3927</v>
      </c>
      <c r="F173" s="661" t="s">
        <v>3895</v>
      </c>
      <c r="G173" s="661" t="s">
        <v>3954</v>
      </c>
      <c r="H173" s="661" t="s">
        <v>602</v>
      </c>
      <c r="I173" s="661" t="s">
        <v>1839</v>
      </c>
      <c r="J173" s="661" t="s">
        <v>3719</v>
      </c>
      <c r="K173" s="661" t="s">
        <v>3720</v>
      </c>
      <c r="L173" s="662">
        <v>333.31</v>
      </c>
      <c r="M173" s="662">
        <v>999.93000000000006</v>
      </c>
      <c r="N173" s="661">
        <v>3</v>
      </c>
      <c r="O173" s="742">
        <v>3</v>
      </c>
      <c r="P173" s="662">
        <v>666.62</v>
      </c>
      <c r="Q173" s="677">
        <v>0.66666666666666663</v>
      </c>
      <c r="R173" s="661">
        <v>2</v>
      </c>
      <c r="S173" s="677">
        <v>0.66666666666666663</v>
      </c>
      <c r="T173" s="742">
        <v>2</v>
      </c>
      <c r="U173" s="700">
        <v>0.66666666666666663</v>
      </c>
    </row>
    <row r="174" spans="1:21" ht="14.4" customHeight="1" x14ac:dyDescent="0.3">
      <c r="A174" s="660">
        <v>4</v>
      </c>
      <c r="B174" s="661" t="s">
        <v>3542</v>
      </c>
      <c r="C174" s="661">
        <v>89301041</v>
      </c>
      <c r="D174" s="740" t="s">
        <v>6159</v>
      </c>
      <c r="E174" s="741" t="s">
        <v>3927</v>
      </c>
      <c r="F174" s="661" t="s">
        <v>3895</v>
      </c>
      <c r="G174" s="661" t="s">
        <v>3966</v>
      </c>
      <c r="H174" s="661" t="s">
        <v>602</v>
      </c>
      <c r="I174" s="661" t="s">
        <v>1239</v>
      </c>
      <c r="J174" s="661" t="s">
        <v>3967</v>
      </c>
      <c r="K174" s="661" t="s">
        <v>3968</v>
      </c>
      <c r="L174" s="662">
        <v>0</v>
      </c>
      <c r="M174" s="662">
        <v>0</v>
      </c>
      <c r="N174" s="661">
        <v>1</v>
      </c>
      <c r="O174" s="742">
        <v>1</v>
      </c>
      <c r="P174" s="662">
        <v>0</v>
      </c>
      <c r="Q174" s="677"/>
      <c r="R174" s="661">
        <v>1</v>
      </c>
      <c r="S174" s="677">
        <v>1</v>
      </c>
      <c r="T174" s="742">
        <v>1</v>
      </c>
      <c r="U174" s="700">
        <v>1</v>
      </c>
    </row>
    <row r="175" spans="1:21" ht="14.4" customHeight="1" x14ac:dyDescent="0.3">
      <c r="A175" s="660">
        <v>4</v>
      </c>
      <c r="B175" s="661" t="s">
        <v>3542</v>
      </c>
      <c r="C175" s="661">
        <v>89301041</v>
      </c>
      <c r="D175" s="740" t="s">
        <v>6159</v>
      </c>
      <c r="E175" s="741" t="s">
        <v>3927</v>
      </c>
      <c r="F175" s="661" t="s">
        <v>3895</v>
      </c>
      <c r="G175" s="661" t="s">
        <v>4147</v>
      </c>
      <c r="H175" s="661" t="s">
        <v>602</v>
      </c>
      <c r="I175" s="661" t="s">
        <v>2938</v>
      </c>
      <c r="J175" s="661" t="s">
        <v>4148</v>
      </c>
      <c r="K175" s="661" t="s">
        <v>4149</v>
      </c>
      <c r="L175" s="662">
        <v>810.99</v>
      </c>
      <c r="M175" s="662">
        <v>810.99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4</v>
      </c>
      <c r="B176" s="661" t="s">
        <v>3542</v>
      </c>
      <c r="C176" s="661">
        <v>89301041</v>
      </c>
      <c r="D176" s="740" t="s">
        <v>6159</v>
      </c>
      <c r="E176" s="741" t="s">
        <v>3927</v>
      </c>
      <c r="F176" s="661" t="s">
        <v>3895</v>
      </c>
      <c r="G176" s="661" t="s">
        <v>3977</v>
      </c>
      <c r="H176" s="661" t="s">
        <v>602</v>
      </c>
      <c r="I176" s="661" t="s">
        <v>2764</v>
      </c>
      <c r="J176" s="661" t="s">
        <v>2765</v>
      </c>
      <c r="K176" s="661" t="s">
        <v>4150</v>
      </c>
      <c r="L176" s="662">
        <v>31.54</v>
      </c>
      <c r="M176" s="662">
        <v>31.54</v>
      </c>
      <c r="N176" s="661">
        <v>1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4</v>
      </c>
      <c r="B177" s="661" t="s">
        <v>3542</v>
      </c>
      <c r="C177" s="661">
        <v>89301041</v>
      </c>
      <c r="D177" s="740" t="s">
        <v>6159</v>
      </c>
      <c r="E177" s="741" t="s">
        <v>3927</v>
      </c>
      <c r="F177" s="661" t="s">
        <v>3895</v>
      </c>
      <c r="G177" s="661" t="s">
        <v>4004</v>
      </c>
      <c r="H177" s="661" t="s">
        <v>602</v>
      </c>
      <c r="I177" s="661" t="s">
        <v>4027</v>
      </c>
      <c r="J177" s="661" t="s">
        <v>2076</v>
      </c>
      <c r="K177" s="661" t="s">
        <v>4028</v>
      </c>
      <c r="L177" s="662">
        <v>0</v>
      </c>
      <c r="M177" s="662">
        <v>0</v>
      </c>
      <c r="N177" s="661">
        <v>1</v>
      </c>
      <c r="O177" s="742">
        <v>1</v>
      </c>
      <c r="P177" s="662">
        <v>0</v>
      </c>
      <c r="Q177" s="677"/>
      <c r="R177" s="661">
        <v>1</v>
      </c>
      <c r="S177" s="677">
        <v>1</v>
      </c>
      <c r="T177" s="742">
        <v>1</v>
      </c>
      <c r="U177" s="700">
        <v>1</v>
      </c>
    </row>
    <row r="178" spans="1:21" ht="14.4" customHeight="1" x14ac:dyDescent="0.3">
      <c r="A178" s="660">
        <v>4</v>
      </c>
      <c r="B178" s="661" t="s">
        <v>3542</v>
      </c>
      <c r="C178" s="661">
        <v>89301041</v>
      </c>
      <c r="D178" s="740" t="s">
        <v>6159</v>
      </c>
      <c r="E178" s="741" t="s">
        <v>3927</v>
      </c>
      <c r="F178" s="661" t="s">
        <v>3895</v>
      </c>
      <c r="G178" s="661" t="s">
        <v>3980</v>
      </c>
      <c r="H178" s="661" t="s">
        <v>1519</v>
      </c>
      <c r="I178" s="661" t="s">
        <v>1704</v>
      </c>
      <c r="J178" s="661" t="s">
        <v>1563</v>
      </c>
      <c r="K178" s="661" t="s">
        <v>1705</v>
      </c>
      <c r="L178" s="662">
        <v>625.29</v>
      </c>
      <c r="M178" s="662">
        <v>625.29</v>
      </c>
      <c r="N178" s="661">
        <v>1</v>
      </c>
      <c r="O178" s="742">
        <v>1</v>
      </c>
      <c r="P178" s="662">
        <v>625.29</v>
      </c>
      <c r="Q178" s="677">
        <v>1</v>
      </c>
      <c r="R178" s="661">
        <v>1</v>
      </c>
      <c r="S178" s="677">
        <v>1</v>
      </c>
      <c r="T178" s="742">
        <v>1</v>
      </c>
      <c r="U178" s="700">
        <v>1</v>
      </c>
    </row>
    <row r="179" spans="1:21" ht="14.4" customHeight="1" x14ac:dyDescent="0.3">
      <c r="A179" s="660">
        <v>4</v>
      </c>
      <c r="B179" s="661" t="s">
        <v>3542</v>
      </c>
      <c r="C179" s="661">
        <v>89301041</v>
      </c>
      <c r="D179" s="740" t="s">
        <v>6159</v>
      </c>
      <c r="E179" s="741" t="s">
        <v>3927</v>
      </c>
      <c r="F179" s="661" t="s">
        <v>3895</v>
      </c>
      <c r="G179" s="661" t="s">
        <v>3980</v>
      </c>
      <c r="H179" s="661" t="s">
        <v>1519</v>
      </c>
      <c r="I179" s="661" t="s">
        <v>1562</v>
      </c>
      <c r="J179" s="661" t="s">
        <v>1563</v>
      </c>
      <c r="K179" s="661" t="s">
        <v>1564</v>
      </c>
      <c r="L179" s="662">
        <v>937.93</v>
      </c>
      <c r="M179" s="662">
        <v>1875.86</v>
      </c>
      <c r="N179" s="661">
        <v>2</v>
      </c>
      <c r="O179" s="742">
        <v>1.5</v>
      </c>
      <c r="P179" s="662">
        <v>1875.86</v>
      </c>
      <c r="Q179" s="677">
        <v>1</v>
      </c>
      <c r="R179" s="661">
        <v>2</v>
      </c>
      <c r="S179" s="677">
        <v>1</v>
      </c>
      <c r="T179" s="742">
        <v>1.5</v>
      </c>
      <c r="U179" s="700">
        <v>1</v>
      </c>
    </row>
    <row r="180" spans="1:21" ht="14.4" customHeight="1" x14ac:dyDescent="0.3">
      <c r="A180" s="660">
        <v>4</v>
      </c>
      <c r="B180" s="661" t="s">
        <v>3542</v>
      </c>
      <c r="C180" s="661">
        <v>89301041</v>
      </c>
      <c r="D180" s="740" t="s">
        <v>6159</v>
      </c>
      <c r="E180" s="741" t="s">
        <v>3927</v>
      </c>
      <c r="F180" s="661" t="s">
        <v>3895</v>
      </c>
      <c r="G180" s="661" t="s">
        <v>3988</v>
      </c>
      <c r="H180" s="661" t="s">
        <v>602</v>
      </c>
      <c r="I180" s="661" t="s">
        <v>3058</v>
      </c>
      <c r="J180" s="661" t="s">
        <v>3059</v>
      </c>
      <c r="K180" s="661" t="s">
        <v>3989</v>
      </c>
      <c r="L180" s="662">
        <v>0</v>
      </c>
      <c r="M180" s="662">
        <v>0</v>
      </c>
      <c r="N180" s="661">
        <v>6</v>
      </c>
      <c r="O180" s="742">
        <v>5</v>
      </c>
      <c r="P180" s="662">
        <v>0</v>
      </c>
      <c r="Q180" s="677"/>
      <c r="R180" s="661">
        <v>3</v>
      </c>
      <c r="S180" s="677">
        <v>0.5</v>
      </c>
      <c r="T180" s="742">
        <v>3</v>
      </c>
      <c r="U180" s="700">
        <v>0.6</v>
      </c>
    </row>
    <row r="181" spans="1:21" ht="14.4" customHeight="1" x14ac:dyDescent="0.3">
      <c r="A181" s="660">
        <v>4</v>
      </c>
      <c r="B181" s="661" t="s">
        <v>3542</v>
      </c>
      <c r="C181" s="661">
        <v>89301041</v>
      </c>
      <c r="D181" s="740" t="s">
        <v>6159</v>
      </c>
      <c r="E181" s="741" t="s">
        <v>3927</v>
      </c>
      <c r="F181" s="661" t="s">
        <v>3895</v>
      </c>
      <c r="G181" s="661" t="s">
        <v>3993</v>
      </c>
      <c r="H181" s="661" t="s">
        <v>602</v>
      </c>
      <c r="I181" s="661" t="s">
        <v>854</v>
      </c>
      <c r="J181" s="661" t="s">
        <v>3994</v>
      </c>
      <c r="K181" s="661" t="s">
        <v>3995</v>
      </c>
      <c r="L181" s="662">
        <v>0</v>
      </c>
      <c r="M181" s="662">
        <v>0</v>
      </c>
      <c r="N181" s="661">
        <v>2</v>
      </c>
      <c r="O181" s="742">
        <v>2</v>
      </c>
      <c r="P181" s="662"/>
      <c r="Q181" s="677"/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4</v>
      </c>
      <c r="B182" s="661" t="s">
        <v>3542</v>
      </c>
      <c r="C182" s="661">
        <v>89301041</v>
      </c>
      <c r="D182" s="740" t="s">
        <v>6159</v>
      </c>
      <c r="E182" s="741" t="s">
        <v>3927</v>
      </c>
      <c r="F182" s="661" t="s">
        <v>3895</v>
      </c>
      <c r="G182" s="661" t="s">
        <v>4061</v>
      </c>
      <c r="H182" s="661" t="s">
        <v>1519</v>
      </c>
      <c r="I182" s="661" t="s">
        <v>1642</v>
      </c>
      <c r="J182" s="661" t="s">
        <v>3672</v>
      </c>
      <c r="K182" s="661" t="s">
        <v>1055</v>
      </c>
      <c r="L182" s="662">
        <v>193.14</v>
      </c>
      <c r="M182" s="662">
        <v>193.14</v>
      </c>
      <c r="N182" s="661">
        <v>1</v>
      </c>
      <c r="O182" s="742">
        <v>0.5</v>
      </c>
      <c r="P182" s="662">
        <v>193.14</v>
      </c>
      <c r="Q182" s="677">
        <v>1</v>
      </c>
      <c r="R182" s="661">
        <v>1</v>
      </c>
      <c r="S182" s="677">
        <v>1</v>
      </c>
      <c r="T182" s="742">
        <v>0.5</v>
      </c>
      <c r="U182" s="700">
        <v>1</v>
      </c>
    </row>
    <row r="183" spans="1:21" ht="14.4" customHeight="1" x14ac:dyDescent="0.3">
      <c r="A183" s="660">
        <v>4</v>
      </c>
      <c r="B183" s="661" t="s">
        <v>3542</v>
      </c>
      <c r="C183" s="661">
        <v>89301041</v>
      </c>
      <c r="D183" s="740" t="s">
        <v>6159</v>
      </c>
      <c r="E183" s="741" t="s">
        <v>3927</v>
      </c>
      <c r="F183" s="661" t="s">
        <v>3896</v>
      </c>
      <c r="G183" s="661" t="s">
        <v>4001</v>
      </c>
      <c r="H183" s="661" t="s">
        <v>602</v>
      </c>
      <c r="I183" s="661" t="s">
        <v>4102</v>
      </c>
      <c r="J183" s="661" t="s">
        <v>4003</v>
      </c>
      <c r="K183" s="661"/>
      <c r="L183" s="662">
        <v>0</v>
      </c>
      <c r="M183" s="662">
        <v>0</v>
      </c>
      <c r="N183" s="661">
        <v>1</v>
      </c>
      <c r="O183" s="742">
        <v>1</v>
      </c>
      <c r="P183" s="662">
        <v>0</v>
      </c>
      <c r="Q183" s="677"/>
      <c r="R183" s="661">
        <v>1</v>
      </c>
      <c r="S183" s="677">
        <v>1</v>
      </c>
      <c r="T183" s="742">
        <v>1</v>
      </c>
      <c r="U183" s="700">
        <v>1</v>
      </c>
    </row>
    <row r="184" spans="1:21" ht="14.4" customHeight="1" x14ac:dyDescent="0.3">
      <c r="A184" s="660">
        <v>4</v>
      </c>
      <c r="B184" s="661" t="s">
        <v>3542</v>
      </c>
      <c r="C184" s="661">
        <v>89301041</v>
      </c>
      <c r="D184" s="740" t="s">
        <v>6159</v>
      </c>
      <c r="E184" s="741" t="s">
        <v>3927</v>
      </c>
      <c r="F184" s="661" t="s">
        <v>3896</v>
      </c>
      <c r="G184" s="661" t="s">
        <v>4001</v>
      </c>
      <c r="H184" s="661" t="s">
        <v>602</v>
      </c>
      <c r="I184" s="661" t="s">
        <v>4033</v>
      </c>
      <c r="J184" s="661" t="s">
        <v>4003</v>
      </c>
      <c r="K184" s="661"/>
      <c r="L184" s="662">
        <v>0</v>
      </c>
      <c r="M184" s="662">
        <v>0</v>
      </c>
      <c r="N184" s="661">
        <v>6</v>
      </c>
      <c r="O184" s="742">
        <v>6</v>
      </c>
      <c r="P184" s="662">
        <v>0</v>
      </c>
      <c r="Q184" s="677"/>
      <c r="R184" s="661">
        <v>4</v>
      </c>
      <c r="S184" s="677">
        <v>0.66666666666666663</v>
      </c>
      <c r="T184" s="742">
        <v>4</v>
      </c>
      <c r="U184" s="700">
        <v>0.66666666666666663</v>
      </c>
    </row>
    <row r="185" spans="1:21" ht="14.4" customHeight="1" x14ac:dyDescent="0.3">
      <c r="A185" s="660">
        <v>4</v>
      </c>
      <c r="B185" s="661" t="s">
        <v>3542</v>
      </c>
      <c r="C185" s="661">
        <v>89301041</v>
      </c>
      <c r="D185" s="740" t="s">
        <v>6159</v>
      </c>
      <c r="E185" s="741" t="s">
        <v>3928</v>
      </c>
      <c r="F185" s="661" t="s">
        <v>3895</v>
      </c>
      <c r="G185" s="661" t="s">
        <v>4151</v>
      </c>
      <c r="H185" s="661" t="s">
        <v>602</v>
      </c>
      <c r="I185" s="661" t="s">
        <v>1169</v>
      </c>
      <c r="J185" s="661" t="s">
        <v>4152</v>
      </c>
      <c r="K185" s="661" t="s">
        <v>4153</v>
      </c>
      <c r="L185" s="662">
        <v>0</v>
      </c>
      <c r="M185" s="662">
        <v>0</v>
      </c>
      <c r="N185" s="661">
        <v>2</v>
      </c>
      <c r="O185" s="742">
        <v>1.5</v>
      </c>
      <c r="P185" s="662"/>
      <c r="Q185" s="677"/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4</v>
      </c>
      <c r="B186" s="661" t="s">
        <v>3542</v>
      </c>
      <c r="C186" s="661">
        <v>89301041</v>
      </c>
      <c r="D186" s="740" t="s">
        <v>6159</v>
      </c>
      <c r="E186" s="741" t="s">
        <v>3928</v>
      </c>
      <c r="F186" s="661" t="s">
        <v>3895</v>
      </c>
      <c r="G186" s="661" t="s">
        <v>4154</v>
      </c>
      <c r="H186" s="661" t="s">
        <v>1519</v>
      </c>
      <c r="I186" s="661" t="s">
        <v>1538</v>
      </c>
      <c r="J186" s="661" t="s">
        <v>1539</v>
      </c>
      <c r="K186" s="661" t="s">
        <v>3679</v>
      </c>
      <c r="L186" s="662">
        <v>75.28</v>
      </c>
      <c r="M186" s="662">
        <v>75.28</v>
      </c>
      <c r="N186" s="661">
        <v>1</v>
      </c>
      <c r="O186" s="742">
        <v>0.5</v>
      </c>
      <c r="P186" s="662">
        <v>75.28</v>
      </c>
      <c r="Q186" s="677">
        <v>1</v>
      </c>
      <c r="R186" s="661">
        <v>1</v>
      </c>
      <c r="S186" s="677">
        <v>1</v>
      </c>
      <c r="T186" s="742">
        <v>0.5</v>
      </c>
      <c r="U186" s="700">
        <v>1</v>
      </c>
    </row>
    <row r="187" spans="1:21" ht="14.4" customHeight="1" x14ac:dyDescent="0.3">
      <c r="A187" s="660">
        <v>4</v>
      </c>
      <c r="B187" s="661" t="s">
        <v>3542</v>
      </c>
      <c r="C187" s="661">
        <v>89301041</v>
      </c>
      <c r="D187" s="740" t="s">
        <v>6159</v>
      </c>
      <c r="E187" s="741" t="s">
        <v>3928</v>
      </c>
      <c r="F187" s="661" t="s">
        <v>3895</v>
      </c>
      <c r="G187" s="661" t="s">
        <v>4038</v>
      </c>
      <c r="H187" s="661" t="s">
        <v>602</v>
      </c>
      <c r="I187" s="661" t="s">
        <v>4155</v>
      </c>
      <c r="J187" s="661" t="s">
        <v>1061</v>
      </c>
      <c r="K187" s="661" t="s">
        <v>3806</v>
      </c>
      <c r="L187" s="662">
        <v>0</v>
      </c>
      <c r="M187" s="662">
        <v>0</v>
      </c>
      <c r="N187" s="661">
        <v>1</v>
      </c>
      <c r="O187" s="742">
        <v>0.5</v>
      </c>
      <c r="P187" s="662"/>
      <c r="Q187" s="677"/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4</v>
      </c>
      <c r="B188" s="661" t="s">
        <v>3542</v>
      </c>
      <c r="C188" s="661">
        <v>89301041</v>
      </c>
      <c r="D188" s="740" t="s">
        <v>6159</v>
      </c>
      <c r="E188" s="741" t="s">
        <v>3928</v>
      </c>
      <c r="F188" s="661" t="s">
        <v>3895</v>
      </c>
      <c r="G188" s="661" t="s">
        <v>3954</v>
      </c>
      <c r="H188" s="661" t="s">
        <v>602</v>
      </c>
      <c r="I188" s="661" t="s">
        <v>1839</v>
      </c>
      <c r="J188" s="661" t="s">
        <v>3719</v>
      </c>
      <c r="K188" s="661" t="s">
        <v>3720</v>
      </c>
      <c r="L188" s="662">
        <v>156.86000000000001</v>
      </c>
      <c r="M188" s="662">
        <v>470.58000000000004</v>
      </c>
      <c r="N188" s="661">
        <v>3</v>
      </c>
      <c r="O188" s="742">
        <v>2.5</v>
      </c>
      <c r="P188" s="662">
        <v>156.86000000000001</v>
      </c>
      <c r="Q188" s="677">
        <v>0.33333333333333331</v>
      </c>
      <c r="R188" s="661">
        <v>1</v>
      </c>
      <c r="S188" s="677">
        <v>0.33333333333333331</v>
      </c>
      <c r="T188" s="742">
        <v>1</v>
      </c>
      <c r="U188" s="700">
        <v>0.4</v>
      </c>
    </row>
    <row r="189" spans="1:21" ht="14.4" customHeight="1" x14ac:dyDescent="0.3">
      <c r="A189" s="660">
        <v>4</v>
      </c>
      <c r="B189" s="661" t="s">
        <v>3542</v>
      </c>
      <c r="C189" s="661">
        <v>89301041</v>
      </c>
      <c r="D189" s="740" t="s">
        <v>6159</v>
      </c>
      <c r="E189" s="741" t="s">
        <v>3928</v>
      </c>
      <c r="F189" s="661" t="s">
        <v>3895</v>
      </c>
      <c r="G189" s="661" t="s">
        <v>3954</v>
      </c>
      <c r="H189" s="661" t="s">
        <v>602</v>
      </c>
      <c r="I189" s="661" t="s">
        <v>2779</v>
      </c>
      <c r="J189" s="661" t="s">
        <v>3815</v>
      </c>
      <c r="K189" s="661" t="s">
        <v>3816</v>
      </c>
      <c r="L189" s="662">
        <v>333.31</v>
      </c>
      <c r="M189" s="662">
        <v>333.31</v>
      </c>
      <c r="N189" s="661">
        <v>1</v>
      </c>
      <c r="O189" s="742">
        <v>1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4</v>
      </c>
      <c r="B190" s="661" t="s">
        <v>3542</v>
      </c>
      <c r="C190" s="661">
        <v>89301041</v>
      </c>
      <c r="D190" s="740" t="s">
        <v>6159</v>
      </c>
      <c r="E190" s="741" t="s">
        <v>3928</v>
      </c>
      <c r="F190" s="661" t="s">
        <v>3895</v>
      </c>
      <c r="G190" s="661" t="s">
        <v>3954</v>
      </c>
      <c r="H190" s="661" t="s">
        <v>602</v>
      </c>
      <c r="I190" s="661" t="s">
        <v>2779</v>
      </c>
      <c r="J190" s="661" t="s">
        <v>3815</v>
      </c>
      <c r="K190" s="661" t="s">
        <v>3816</v>
      </c>
      <c r="L190" s="662">
        <v>151.61000000000001</v>
      </c>
      <c r="M190" s="662">
        <v>151.61000000000001</v>
      </c>
      <c r="N190" s="661">
        <v>1</v>
      </c>
      <c r="O190" s="742">
        <v>1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4</v>
      </c>
      <c r="B191" s="661" t="s">
        <v>3542</v>
      </c>
      <c r="C191" s="661">
        <v>89301041</v>
      </c>
      <c r="D191" s="740" t="s">
        <v>6159</v>
      </c>
      <c r="E191" s="741" t="s">
        <v>3928</v>
      </c>
      <c r="F191" s="661" t="s">
        <v>3895</v>
      </c>
      <c r="G191" s="661" t="s">
        <v>4043</v>
      </c>
      <c r="H191" s="661" t="s">
        <v>602</v>
      </c>
      <c r="I191" s="661" t="s">
        <v>929</v>
      </c>
      <c r="J191" s="661" t="s">
        <v>4045</v>
      </c>
      <c r="K191" s="661" t="s">
        <v>4046</v>
      </c>
      <c r="L191" s="662">
        <v>0</v>
      </c>
      <c r="M191" s="662">
        <v>0</v>
      </c>
      <c r="N191" s="661">
        <v>1</v>
      </c>
      <c r="O191" s="742">
        <v>0.5</v>
      </c>
      <c r="P191" s="662"/>
      <c r="Q191" s="677"/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4</v>
      </c>
      <c r="B192" s="661" t="s">
        <v>3542</v>
      </c>
      <c r="C192" s="661">
        <v>89301041</v>
      </c>
      <c r="D192" s="740" t="s">
        <v>6159</v>
      </c>
      <c r="E192" s="741" t="s">
        <v>3928</v>
      </c>
      <c r="F192" s="661" t="s">
        <v>3895</v>
      </c>
      <c r="G192" s="661" t="s">
        <v>4043</v>
      </c>
      <c r="H192" s="661" t="s">
        <v>602</v>
      </c>
      <c r="I192" s="661" t="s">
        <v>4156</v>
      </c>
      <c r="J192" s="661" t="s">
        <v>4157</v>
      </c>
      <c r="K192" s="661" t="s">
        <v>2666</v>
      </c>
      <c r="L192" s="662">
        <v>0</v>
      </c>
      <c r="M192" s="662">
        <v>0</v>
      </c>
      <c r="N192" s="661">
        <v>1</v>
      </c>
      <c r="O192" s="742">
        <v>1</v>
      </c>
      <c r="P192" s="662">
        <v>0</v>
      </c>
      <c r="Q192" s="677"/>
      <c r="R192" s="661">
        <v>1</v>
      </c>
      <c r="S192" s="677">
        <v>1</v>
      </c>
      <c r="T192" s="742">
        <v>1</v>
      </c>
      <c r="U192" s="700">
        <v>1</v>
      </c>
    </row>
    <row r="193" spans="1:21" ht="14.4" customHeight="1" x14ac:dyDescent="0.3">
      <c r="A193" s="660">
        <v>4</v>
      </c>
      <c r="B193" s="661" t="s">
        <v>3542</v>
      </c>
      <c r="C193" s="661">
        <v>89301041</v>
      </c>
      <c r="D193" s="740" t="s">
        <v>6159</v>
      </c>
      <c r="E193" s="741" t="s">
        <v>3928</v>
      </c>
      <c r="F193" s="661" t="s">
        <v>3895</v>
      </c>
      <c r="G193" s="661" t="s">
        <v>3959</v>
      </c>
      <c r="H193" s="661" t="s">
        <v>602</v>
      </c>
      <c r="I193" s="661" t="s">
        <v>3960</v>
      </c>
      <c r="J193" s="661" t="s">
        <v>3961</v>
      </c>
      <c r="K193" s="661" t="s">
        <v>3962</v>
      </c>
      <c r="L193" s="662">
        <v>0</v>
      </c>
      <c r="M193" s="662">
        <v>0</v>
      </c>
      <c r="N193" s="661">
        <v>1</v>
      </c>
      <c r="O193" s="742">
        <v>1</v>
      </c>
      <c r="P193" s="662"/>
      <c r="Q193" s="677"/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4</v>
      </c>
      <c r="B194" s="661" t="s">
        <v>3542</v>
      </c>
      <c r="C194" s="661">
        <v>89301041</v>
      </c>
      <c r="D194" s="740" t="s">
        <v>6159</v>
      </c>
      <c r="E194" s="741" t="s">
        <v>3928</v>
      </c>
      <c r="F194" s="661" t="s">
        <v>3895</v>
      </c>
      <c r="G194" s="661" t="s">
        <v>4158</v>
      </c>
      <c r="H194" s="661" t="s">
        <v>602</v>
      </c>
      <c r="I194" s="661" t="s">
        <v>695</v>
      </c>
      <c r="J194" s="661" t="s">
        <v>696</v>
      </c>
      <c r="K194" s="661" t="s">
        <v>4159</v>
      </c>
      <c r="L194" s="662">
        <v>103.12</v>
      </c>
      <c r="M194" s="662">
        <v>103.12</v>
      </c>
      <c r="N194" s="661">
        <v>1</v>
      </c>
      <c r="O194" s="742">
        <v>0.5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4</v>
      </c>
      <c r="B195" s="661" t="s">
        <v>3542</v>
      </c>
      <c r="C195" s="661">
        <v>89301041</v>
      </c>
      <c r="D195" s="740" t="s">
        <v>6159</v>
      </c>
      <c r="E195" s="741" t="s">
        <v>3928</v>
      </c>
      <c r="F195" s="661" t="s">
        <v>3895</v>
      </c>
      <c r="G195" s="661" t="s">
        <v>3969</v>
      </c>
      <c r="H195" s="661" t="s">
        <v>602</v>
      </c>
      <c r="I195" s="661" t="s">
        <v>3970</v>
      </c>
      <c r="J195" s="661" t="s">
        <v>770</v>
      </c>
      <c r="K195" s="661" t="s">
        <v>3971</v>
      </c>
      <c r="L195" s="662">
        <v>0</v>
      </c>
      <c r="M195" s="662">
        <v>0</v>
      </c>
      <c r="N195" s="661">
        <v>1</v>
      </c>
      <c r="O195" s="742">
        <v>0.5</v>
      </c>
      <c r="P195" s="662"/>
      <c r="Q195" s="677"/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4</v>
      </c>
      <c r="B196" s="661" t="s">
        <v>3542</v>
      </c>
      <c r="C196" s="661">
        <v>89301041</v>
      </c>
      <c r="D196" s="740" t="s">
        <v>6159</v>
      </c>
      <c r="E196" s="741" t="s">
        <v>3928</v>
      </c>
      <c r="F196" s="661" t="s">
        <v>3895</v>
      </c>
      <c r="G196" s="661" t="s">
        <v>3969</v>
      </c>
      <c r="H196" s="661" t="s">
        <v>602</v>
      </c>
      <c r="I196" s="661" t="s">
        <v>769</v>
      </c>
      <c r="J196" s="661" t="s">
        <v>770</v>
      </c>
      <c r="K196" s="661" t="s">
        <v>4160</v>
      </c>
      <c r="L196" s="662">
        <v>40.36</v>
      </c>
      <c r="M196" s="662">
        <v>80.72</v>
      </c>
      <c r="N196" s="661">
        <v>2</v>
      </c>
      <c r="O196" s="742">
        <v>1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4</v>
      </c>
      <c r="B197" s="661" t="s">
        <v>3542</v>
      </c>
      <c r="C197" s="661">
        <v>89301041</v>
      </c>
      <c r="D197" s="740" t="s">
        <v>6159</v>
      </c>
      <c r="E197" s="741" t="s">
        <v>3928</v>
      </c>
      <c r="F197" s="661" t="s">
        <v>3895</v>
      </c>
      <c r="G197" s="661" t="s">
        <v>4161</v>
      </c>
      <c r="H197" s="661" t="s">
        <v>602</v>
      </c>
      <c r="I197" s="661" t="s">
        <v>2143</v>
      </c>
      <c r="J197" s="661" t="s">
        <v>4162</v>
      </c>
      <c r="K197" s="661" t="s">
        <v>4163</v>
      </c>
      <c r="L197" s="662">
        <v>91.14</v>
      </c>
      <c r="M197" s="662">
        <v>91.14</v>
      </c>
      <c r="N197" s="661">
        <v>1</v>
      </c>
      <c r="O197" s="742">
        <v>0.5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4</v>
      </c>
      <c r="B198" s="661" t="s">
        <v>3542</v>
      </c>
      <c r="C198" s="661">
        <v>89301041</v>
      </c>
      <c r="D198" s="740" t="s">
        <v>6159</v>
      </c>
      <c r="E198" s="741" t="s">
        <v>3928</v>
      </c>
      <c r="F198" s="661" t="s">
        <v>3895</v>
      </c>
      <c r="G198" s="661" t="s">
        <v>3951</v>
      </c>
      <c r="H198" s="661" t="s">
        <v>602</v>
      </c>
      <c r="I198" s="661" t="s">
        <v>2071</v>
      </c>
      <c r="J198" s="661" t="s">
        <v>2072</v>
      </c>
      <c r="K198" s="661" t="s">
        <v>3952</v>
      </c>
      <c r="L198" s="662">
        <v>709.97</v>
      </c>
      <c r="M198" s="662">
        <v>2129.91</v>
      </c>
      <c r="N198" s="661">
        <v>3</v>
      </c>
      <c r="O198" s="742">
        <v>1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4</v>
      </c>
      <c r="B199" s="661" t="s">
        <v>3542</v>
      </c>
      <c r="C199" s="661">
        <v>89301041</v>
      </c>
      <c r="D199" s="740" t="s">
        <v>6159</v>
      </c>
      <c r="E199" s="741" t="s">
        <v>3928</v>
      </c>
      <c r="F199" s="661" t="s">
        <v>3895</v>
      </c>
      <c r="G199" s="661" t="s">
        <v>3951</v>
      </c>
      <c r="H199" s="661" t="s">
        <v>602</v>
      </c>
      <c r="I199" s="661" t="s">
        <v>2071</v>
      </c>
      <c r="J199" s="661" t="s">
        <v>2072</v>
      </c>
      <c r="K199" s="661" t="s">
        <v>3952</v>
      </c>
      <c r="L199" s="662">
        <v>766.89</v>
      </c>
      <c r="M199" s="662">
        <v>1533.78</v>
      </c>
      <c r="N199" s="661">
        <v>2</v>
      </c>
      <c r="O199" s="742">
        <v>1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4</v>
      </c>
      <c r="B200" s="661" t="s">
        <v>3542</v>
      </c>
      <c r="C200" s="661">
        <v>89301041</v>
      </c>
      <c r="D200" s="740" t="s">
        <v>6159</v>
      </c>
      <c r="E200" s="741" t="s">
        <v>3928</v>
      </c>
      <c r="F200" s="661" t="s">
        <v>3895</v>
      </c>
      <c r="G200" s="661" t="s">
        <v>4063</v>
      </c>
      <c r="H200" s="661" t="s">
        <v>1519</v>
      </c>
      <c r="I200" s="661" t="s">
        <v>1588</v>
      </c>
      <c r="J200" s="661" t="s">
        <v>1589</v>
      </c>
      <c r="K200" s="661" t="s">
        <v>1590</v>
      </c>
      <c r="L200" s="662">
        <v>0</v>
      </c>
      <c r="M200" s="662">
        <v>0</v>
      </c>
      <c r="N200" s="661">
        <v>2</v>
      </c>
      <c r="O200" s="742">
        <v>1</v>
      </c>
      <c r="P200" s="662"/>
      <c r="Q200" s="677"/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4</v>
      </c>
      <c r="B201" s="661" t="s">
        <v>3542</v>
      </c>
      <c r="C201" s="661">
        <v>89301041</v>
      </c>
      <c r="D201" s="740" t="s">
        <v>6159</v>
      </c>
      <c r="E201" s="741" t="s">
        <v>3928</v>
      </c>
      <c r="F201" s="661" t="s">
        <v>3895</v>
      </c>
      <c r="G201" s="661" t="s">
        <v>4064</v>
      </c>
      <c r="H201" s="661" t="s">
        <v>602</v>
      </c>
      <c r="I201" s="661" t="s">
        <v>4083</v>
      </c>
      <c r="J201" s="661" t="s">
        <v>2301</v>
      </c>
      <c r="K201" s="661" t="s">
        <v>4084</v>
      </c>
      <c r="L201" s="662">
        <v>0</v>
      </c>
      <c r="M201" s="662">
        <v>0</v>
      </c>
      <c r="N201" s="661">
        <v>3</v>
      </c>
      <c r="O201" s="742">
        <v>1</v>
      </c>
      <c r="P201" s="662"/>
      <c r="Q201" s="677"/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4</v>
      </c>
      <c r="B202" s="661" t="s">
        <v>3542</v>
      </c>
      <c r="C202" s="661">
        <v>89301041</v>
      </c>
      <c r="D202" s="740" t="s">
        <v>6159</v>
      </c>
      <c r="E202" s="741" t="s">
        <v>3928</v>
      </c>
      <c r="F202" s="661" t="s">
        <v>3895</v>
      </c>
      <c r="G202" s="661" t="s">
        <v>4064</v>
      </c>
      <c r="H202" s="661" t="s">
        <v>602</v>
      </c>
      <c r="I202" s="661" t="s">
        <v>4065</v>
      </c>
      <c r="J202" s="661" t="s">
        <v>4066</v>
      </c>
      <c r="K202" s="661" t="s">
        <v>4067</v>
      </c>
      <c r="L202" s="662">
        <v>0</v>
      </c>
      <c r="M202" s="662">
        <v>0</v>
      </c>
      <c r="N202" s="661">
        <v>1</v>
      </c>
      <c r="O202" s="742">
        <v>1</v>
      </c>
      <c r="P202" s="662"/>
      <c r="Q202" s="677"/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4</v>
      </c>
      <c r="B203" s="661" t="s">
        <v>3542</v>
      </c>
      <c r="C203" s="661">
        <v>89301041</v>
      </c>
      <c r="D203" s="740" t="s">
        <v>6159</v>
      </c>
      <c r="E203" s="741" t="s">
        <v>3928</v>
      </c>
      <c r="F203" s="661" t="s">
        <v>3895</v>
      </c>
      <c r="G203" s="661" t="s">
        <v>4164</v>
      </c>
      <c r="H203" s="661" t="s">
        <v>602</v>
      </c>
      <c r="I203" s="661" t="s">
        <v>4165</v>
      </c>
      <c r="J203" s="661" t="s">
        <v>1301</v>
      </c>
      <c r="K203" s="661" t="s">
        <v>1302</v>
      </c>
      <c r="L203" s="662">
        <v>98.31</v>
      </c>
      <c r="M203" s="662">
        <v>98.31</v>
      </c>
      <c r="N203" s="661">
        <v>1</v>
      </c>
      <c r="O203" s="742">
        <v>0.5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4</v>
      </c>
      <c r="B204" s="661" t="s">
        <v>3542</v>
      </c>
      <c r="C204" s="661">
        <v>89301041</v>
      </c>
      <c r="D204" s="740" t="s">
        <v>6159</v>
      </c>
      <c r="E204" s="741" t="s">
        <v>3928</v>
      </c>
      <c r="F204" s="661" t="s">
        <v>3895</v>
      </c>
      <c r="G204" s="661" t="s">
        <v>4024</v>
      </c>
      <c r="H204" s="661" t="s">
        <v>602</v>
      </c>
      <c r="I204" s="661" t="s">
        <v>952</v>
      </c>
      <c r="J204" s="661" t="s">
        <v>4025</v>
      </c>
      <c r="K204" s="661" t="s">
        <v>4026</v>
      </c>
      <c r="L204" s="662">
        <v>56.01</v>
      </c>
      <c r="M204" s="662">
        <v>112.02</v>
      </c>
      <c r="N204" s="661">
        <v>2</v>
      </c>
      <c r="O204" s="742">
        <v>1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4</v>
      </c>
      <c r="B205" s="661" t="s">
        <v>3542</v>
      </c>
      <c r="C205" s="661">
        <v>89301041</v>
      </c>
      <c r="D205" s="740" t="s">
        <v>6159</v>
      </c>
      <c r="E205" s="741" t="s">
        <v>3928</v>
      </c>
      <c r="F205" s="661" t="s">
        <v>3895</v>
      </c>
      <c r="G205" s="661" t="s">
        <v>4128</v>
      </c>
      <c r="H205" s="661" t="s">
        <v>602</v>
      </c>
      <c r="I205" s="661" t="s">
        <v>4166</v>
      </c>
      <c r="J205" s="661" t="s">
        <v>4167</v>
      </c>
      <c r="K205" s="661" t="s">
        <v>4168</v>
      </c>
      <c r="L205" s="662">
        <v>34.49</v>
      </c>
      <c r="M205" s="662">
        <v>34.49</v>
      </c>
      <c r="N205" s="661">
        <v>1</v>
      </c>
      <c r="O205" s="742">
        <v>0.5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4</v>
      </c>
      <c r="B206" s="661" t="s">
        <v>3542</v>
      </c>
      <c r="C206" s="661">
        <v>89301041</v>
      </c>
      <c r="D206" s="740" t="s">
        <v>6159</v>
      </c>
      <c r="E206" s="741" t="s">
        <v>3928</v>
      </c>
      <c r="F206" s="661" t="s">
        <v>3895</v>
      </c>
      <c r="G206" s="661" t="s">
        <v>4169</v>
      </c>
      <c r="H206" s="661" t="s">
        <v>1519</v>
      </c>
      <c r="I206" s="661" t="s">
        <v>2722</v>
      </c>
      <c r="J206" s="661" t="s">
        <v>2723</v>
      </c>
      <c r="K206" s="661" t="s">
        <v>2724</v>
      </c>
      <c r="L206" s="662">
        <v>418.37</v>
      </c>
      <c r="M206" s="662">
        <v>418.37</v>
      </c>
      <c r="N206" s="661">
        <v>1</v>
      </c>
      <c r="O206" s="742">
        <v>0.5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4</v>
      </c>
      <c r="B207" s="661" t="s">
        <v>3542</v>
      </c>
      <c r="C207" s="661">
        <v>89301041</v>
      </c>
      <c r="D207" s="740" t="s">
        <v>6159</v>
      </c>
      <c r="E207" s="741" t="s">
        <v>3928</v>
      </c>
      <c r="F207" s="661" t="s">
        <v>3895</v>
      </c>
      <c r="G207" s="661" t="s">
        <v>4004</v>
      </c>
      <c r="H207" s="661" t="s">
        <v>602</v>
      </c>
      <c r="I207" s="661" t="s">
        <v>2075</v>
      </c>
      <c r="J207" s="661" t="s">
        <v>2076</v>
      </c>
      <c r="K207" s="661" t="s">
        <v>2576</v>
      </c>
      <c r="L207" s="662">
        <v>391.83</v>
      </c>
      <c r="M207" s="662">
        <v>1175.49</v>
      </c>
      <c r="N207" s="661">
        <v>3</v>
      </c>
      <c r="O207" s="742">
        <v>1</v>
      </c>
      <c r="P207" s="662">
        <v>783.66</v>
      </c>
      <c r="Q207" s="677">
        <v>0.66666666666666663</v>
      </c>
      <c r="R207" s="661">
        <v>2</v>
      </c>
      <c r="S207" s="677">
        <v>0.66666666666666663</v>
      </c>
      <c r="T207" s="742">
        <v>0.5</v>
      </c>
      <c r="U207" s="700">
        <v>0.5</v>
      </c>
    </row>
    <row r="208" spans="1:21" ht="14.4" customHeight="1" x14ac:dyDescent="0.3">
      <c r="A208" s="660">
        <v>4</v>
      </c>
      <c r="B208" s="661" t="s">
        <v>3542</v>
      </c>
      <c r="C208" s="661">
        <v>89301041</v>
      </c>
      <c r="D208" s="740" t="s">
        <v>6159</v>
      </c>
      <c r="E208" s="741" t="s">
        <v>3928</v>
      </c>
      <c r="F208" s="661" t="s">
        <v>3895</v>
      </c>
      <c r="G208" s="661" t="s">
        <v>4004</v>
      </c>
      <c r="H208" s="661" t="s">
        <v>602</v>
      </c>
      <c r="I208" s="661" t="s">
        <v>4027</v>
      </c>
      <c r="J208" s="661" t="s">
        <v>2076</v>
      </c>
      <c r="K208" s="661" t="s">
        <v>4028</v>
      </c>
      <c r="L208" s="662">
        <v>0</v>
      </c>
      <c r="M208" s="662">
        <v>0</v>
      </c>
      <c r="N208" s="661">
        <v>2</v>
      </c>
      <c r="O208" s="742">
        <v>1</v>
      </c>
      <c r="P208" s="662"/>
      <c r="Q208" s="677"/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4</v>
      </c>
      <c r="B209" s="661" t="s">
        <v>3542</v>
      </c>
      <c r="C209" s="661">
        <v>89301041</v>
      </c>
      <c r="D209" s="740" t="s">
        <v>6159</v>
      </c>
      <c r="E209" s="741" t="s">
        <v>3928</v>
      </c>
      <c r="F209" s="661" t="s">
        <v>3895</v>
      </c>
      <c r="G209" s="661" t="s">
        <v>3980</v>
      </c>
      <c r="H209" s="661" t="s">
        <v>1519</v>
      </c>
      <c r="I209" s="661" t="s">
        <v>1704</v>
      </c>
      <c r="J209" s="661" t="s">
        <v>1563</v>
      </c>
      <c r="K209" s="661" t="s">
        <v>1705</v>
      </c>
      <c r="L209" s="662">
        <v>625.29</v>
      </c>
      <c r="M209" s="662">
        <v>1250.58</v>
      </c>
      <c r="N209" s="661">
        <v>2</v>
      </c>
      <c r="O209" s="742">
        <v>0.5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4</v>
      </c>
      <c r="B210" s="661" t="s">
        <v>3542</v>
      </c>
      <c r="C210" s="661">
        <v>89301041</v>
      </c>
      <c r="D210" s="740" t="s">
        <v>6159</v>
      </c>
      <c r="E210" s="741" t="s">
        <v>3928</v>
      </c>
      <c r="F210" s="661" t="s">
        <v>3895</v>
      </c>
      <c r="G210" s="661" t="s">
        <v>3980</v>
      </c>
      <c r="H210" s="661" t="s">
        <v>1519</v>
      </c>
      <c r="I210" s="661" t="s">
        <v>1562</v>
      </c>
      <c r="J210" s="661" t="s">
        <v>1563</v>
      </c>
      <c r="K210" s="661" t="s">
        <v>1564</v>
      </c>
      <c r="L210" s="662">
        <v>937.93</v>
      </c>
      <c r="M210" s="662">
        <v>2813.79</v>
      </c>
      <c r="N210" s="661">
        <v>3</v>
      </c>
      <c r="O210" s="742">
        <v>1.5</v>
      </c>
      <c r="P210" s="662">
        <v>1875.86</v>
      </c>
      <c r="Q210" s="677">
        <v>0.66666666666666663</v>
      </c>
      <c r="R210" s="661">
        <v>2</v>
      </c>
      <c r="S210" s="677">
        <v>0.66666666666666663</v>
      </c>
      <c r="T210" s="742">
        <v>1</v>
      </c>
      <c r="U210" s="700">
        <v>0.66666666666666663</v>
      </c>
    </row>
    <row r="211" spans="1:21" ht="14.4" customHeight="1" x14ac:dyDescent="0.3">
      <c r="A211" s="660">
        <v>4</v>
      </c>
      <c r="B211" s="661" t="s">
        <v>3542</v>
      </c>
      <c r="C211" s="661">
        <v>89301041</v>
      </c>
      <c r="D211" s="740" t="s">
        <v>6159</v>
      </c>
      <c r="E211" s="741" t="s">
        <v>3928</v>
      </c>
      <c r="F211" s="661" t="s">
        <v>3895</v>
      </c>
      <c r="G211" s="661" t="s">
        <v>4029</v>
      </c>
      <c r="H211" s="661" t="s">
        <v>602</v>
      </c>
      <c r="I211" s="661" t="s">
        <v>4030</v>
      </c>
      <c r="J211" s="661" t="s">
        <v>4031</v>
      </c>
      <c r="K211" s="661" t="s">
        <v>2096</v>
      </c>
      <c r="L211" s="662">
        <v>97.97</v>
      </c>
      <c r="M211" s="662">
        <v>391.88</v>
      </c>
      <c r="N211" s="661">
        <v>4</v>
      </c>
      <c r="O211" s="742">
        <v>2</v>
      </c>
      <c r="P211" s="662">
        <v>97.97</v>
      </c>
      <c r="Q211" s="677">
        <v>0.25</v>
      </c>
      <c r="R211" s="661">
        <v>1</v>
      </c>
      <c r="S211" s="677">
        <v>0.25</v>
      </c>
      <c r="T211" s="742">
        <v>0.5</v>
      </c>
      <c r="U211" s="700">
        <v>0.25</v>
      </c>
    </row>
    <row r="212" spans="1:21" ht="14.4" customHeight="1" x14ac:dyDescent="0.3">
      <c r="A212" s="660">
        <v>4</v>
      </c>
      <c r="B212" s="661" t="s">
        <v>3542</v>
      </c>
      <c r="C212" s="661">
        <v>89301041</v>
      </c>
      <c r="D212" s="740" t="s">
        <v>6159</v>
      </c>
      <c r="E212" s="741" t="s">
        <v>3928</v>
      </c>
      <c r="F212" s="661" t="s">
        <v>3895</v>
      </c>
      <c r="G212" s="661" t="s">
        <v>4029</v>
      </c>
      <c r="H212" s="661" t="s">
        <v>602</v>
      </c>
      <c r="I212" s="661" t="s">
        <v>4032</v>
      </c>
      <c r="J212" s="661" t="s">
        <v>4031</v>
      </c>
      <c r="K212" s="661" t="s">
        <v>786</v>
      </c>
      <c r="L212" s="662">
        <v>314.89999999999998</v>
      </c>
      <c r="M212" s="662">
        <v>944.69999999999993</v>
      </c>
      <c r="N212" s="661">
        <v>3</v>
      </c>
      <c r="O212" s="742">
        <v>2</v>
      </c>
      <c r="P212" s="662">
        <v>314.89999999999998</v>
      </c>
      <c r="Q212" s="677">
        <v>0.33333333333333331</v>
      </c>
      <c r="R212" s="661">
        <v>1</v>
      </c>
      <c r="S212" s="677">
        <v>0.33333333333333331</v>
      </c>
      <c r="T212" s="742">
        <v>1</v>
      </c>
      <c r="U212" s="700">
        <v>0.5</v>
      </c>
    </row>
    <row r="213" spans="1:21" ht="14.4" customHeight="1" x14ac:dyDescent="0.3">
      <c r="A213" s="660">
        <v>4</v>
      </c>
      <c r="B213" s="661" t="s">
        <v>3542</v>
      </c>
      <c r="C213" s="661">
        <v>89301041</v>
      </c>
      <c r="D213" s="740" t="s">
        <v>6159</v>
      </c>
      <c r="E213" s="741" t="s">
        <v>3928</v>
      </c>
      <c r="F213" s="661" t="s">
        <v>3895</v>
      </c>
      <c r="G213" s="661" t="s">
        <v>4170</v>
      </c>
      <c r="H213" s="661" t="s">
        <v>602</v>
      </c>
      <c r="I213" s="661" t="s">
        <v>4171</v>
      </c>
      <c r="J213" s="661" t="s">
        <v>743</v>
      </c>
      <c r="K213" s="661" t="s">
        <v>4172</v>
      </c>
      <c r="L213" s="662">
        <v>0</v>
      </c>
      <c r="M213" s="662">
        <v>0</v>
      </c>
      <c r="N213" s="661">
        <v>3</v>
      </c>
      <c r="O213" s="742">
        <v>2</v>
      </c>
      <c r="P213" s="662">
        <v>0</v>
      </c>
      <c r="Q213" s="677"/>
      <c r="R213" s="661">
        <v>2</v>
      </c>
      <c r="S213" s="677">
        <v>0.66666666666666663</v>
      </c>
      <c r="T213" s="742">
        <v>1.5</v>
      </c>
      <c r="U213" s="700">
        <v>0.75</v>
      </c>
    </row>
    <row r="214" spans="1:21" ht="14.4" customHeight="1" x14ac:dyDescent="0.3">
      <c r="A214" s="660">
        <v>4</v>
      </c>
      <c r="B214" s="661" t="s">
        <v>3542</v>
      </c>
      <c r="C214" s="661">
        <v>89301041</v>
      </c>
      <c r="D214" s="740" t="s">
        <v>6159</v>
      </c>
      <c r="E214" s="741" t="s">
        <v>3928</v>
      </c>
      <c r="F214" s="661" t="s">
        <v>3895</v>
      </c>
      <c r="G214" s="661" t="s">
        <v>4173</v>
      </c>
      <c r="H214" s="661" t="s">
        <v>602</v>
      </c>
      <c r="I214" s="661" t="s">
        <v>731</v>
      </c>
      <c r="J214" s="661" t="s">
        <v>4174</v>
      </c>
      <c r="K214" s="661" t="s">
        <v>2814</v>
      </c>
      <c r="L214" s="662">
        <v>0</v>
      </c>
      <c r="M214" s="662">
        <v>0</v>
      </c>
      <c r="N214" s="661">
        <v>1</v>
      </c>
      <c r="O214" s="742">
        <v>1</v>
      </c>
      <c r="P214" s="662"/>
      <c r="Q214" s="677"/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4</v>
      </c>
      <c r="B215" s="661" t="s">
        <v>3542</v>
      </c>
      <c r="C215" s="661">
        <v>89301041</v>
      </c>
      <c r="D215" s="740" t="s">
        <v>6159</v>
      </c>
      <c r="E215" s="741" t="s">
        <v>3928</v>
      </c>
      <c r="F215" s="661" t="s">
        <v>3895</v>
      </c>
      <c r="G215" s="661" t="s">
        <v>4116</v>
      </c>
      <c r="H215" s="661" t="s">
        <v>1519</v>
      </c>
      <c r="I215" s="661" t="s">
        <v>1724</v>
      </c>
      <c r="J215" s="661" t="s">
        <v>1725</v>
      </c>
      <c r="K215" s="661" t="s">
        <v>1726</v>
      </c>
      <c r="L215" s="662">
        <v>140.03</v>
      </c>
      <c r="M215" s="662">
        <v>140.03</v>
      </c>
      <c r="N215" s="661">
        <v>1</v>
      </c>
      <c r="O215" s="742">
        <v>0.5</v>
      </c>
      <c r="P215" s="662"/>
      <c r="Q215" s="677">
        <v>0</v>
      </c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4</v>
      </c>
      <c r="B216" s="661" t="s">
        <v>3542</v>
      </c>
      <c r="C216" s="661">
        <v>89301041</v>
      </c>
      <c r="D216" s="740" t="s">
        <v>6159</v>
      </c>
      <c r="E216" s="741" t="s">
        <v>3928</v>
      </c>
      <c r="F216" s="661" t="s">
        <v>3895</v>
      </c>
      <c r="G216" s="661" t="s">
        <v>4091</v>
      </c>
      <c r="H216" s="661" t="s">
        <v>602</v>
      </c>
      <c r="I216" s="661" t="s">
        <v>4093</v>
      </c>
      <c r="J216" s="661" t="s">
        <v>2784</v>
      </c>
      <c r="K216" s="661" t="s">
        <v>4094</v>
      </c>
      <c r="L216" s="662">
        <v>0</v>
      </c>
      <c r="M216" s="662">
        <v>0</v>
      </c>
      <c r="N216" s="661">
        <v>1</v>
      </c>
      <c r="O216" s="742">
        <v>0.5</v>
      </c>
      <c r="P216" s="662"/>
      <c r="Q216" s="677"/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4</v>
      </c>
      <c r="B217" s="661" t="s">
        <v>3542</v>
      </c>
      <c r="C217" s="661">
        <v>89301041</v>
      </c>
      <c r="D217" s="740" t="s">
        <v>6159</v>
      </c>
      <c r="E217" s="741" t="s">
        <v>3928</v>
      </c>
      <c r="F217" s="661" t="s">
        <v>3895</v>
      </c>
      <c r="G217" s="661" t="s">
        <v>4175</v>
      </c>
      <c r="H217" s="661" t="s">
        <v>602</v>
      </c>
      <c r="I217" s="661" t="s">
        <v>4176</v>
      </c>
      <c r="J217" s="661" t="s">
        <v>2204</v>
      </c>
      <c r="K217" s="661" t="s">
        <v>4177</v>
      </c>
      <c r="L217" s="662">
        <v>0</v>
      </c>
      <c r="M217" s="662">
        <v>0</v>
      </c>
      <c r="N217" s="661">
        <v>1</v>
      </c>
      <c r="O217" s="742">
        <v>1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4</v>
      </c>
      <c r="B218" s="661" t="s">
        <v>3542</v>
      </c>
      <c r="C218" s="661">
        <v>89301041</v>
      </c>
      <c r="D218" s="740" t="s">
        <v>6159</v>
      </c>
      <c r="E218" s="741" t="s">
        <v>3928</v>
      </c>
      <c r="F218" s="661" t="s">
        <v>3895</v>
      </c>
      <c r="G218" s="661" t="s">
        <v>3993</v>
      </c>
      <c r="H218" s="661" t="s">
        <v>602</v>
      </c>
      <c r="I218" s="661" t="s">
        <v>854</v>
      </c>
      <c r="J218" s="661" t="s">
        <v>3994</v>
      </c>
      <c r="K218" s="661" t="s">
        <v>3995</v>
      </c>
      <c r="L218" s="662">
        <v>0</v>
      </c>
      <c r="M218" s="662">
        <v>0</v>
      </c>
      <c r="N218" s="661">
        <v>6</v>
      </c>
      <c r="O218" s="742">
        <v>4.5</v>
      </c>
      <c r="P218" s="662">
        <v>0</v>
      </c>
      <c r="Q218" s="677"/>
      <c r="R218" s="661">
        <v>5</v>
      </c>
      <c r="S218" s="677">
        <v>0.83333333333333337</v>
      </c>
      <c r="T218" s="742">
        <v>4</v>
      </c>
      <c r="U218" s="700">
        <v>0.88888888888888884</v>
      </c>
    </row>
    <row r="219" spans="1:21" ht="14.4" customHeight="1" x14ac:dyDescent="0.3">
      <c r="A219" s="660">
        <v>4</v>
      </c>
      <c r="B219" s="661" t="s">
        <v>3542</v>
      </c>
      <c r="C219" s="661">
        <v>89301041</v>
      </c>
      <c r="D219" s="740" t="s">
        <v>6159</v>
      </c>
      <c r="E219" s="741" t="s">
        <v>3928</v>
      </c>
      <c r="F219" s="661" t="s">
        <v>3895</v>
      </c>
      <c r="G219" s="661" t="s">
        <v>3996</v>
      </c>
      <c r="H219" s="661" t="s">
        <v>602</v>
      </c>
      <c r="I219" s="661" t="s">
        <v>3997</v>
      </c>
      <c r="J219" s="661" t="s">
        <v>1907</v>
      </c>
      <c r="K219" s="661" t="s">
        <v>3998</v>
      </c>
      <c r="L219" s="662">
        <v>23.46</v>
      </c>
      <c r="M219" s="662">
        <v>23.46</v>
      </c>
      <c r="N219" s="661">
        <v>1</v>
      </c>
      <c r="O219" s="742">
        <v>1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4</v>
      </c>
      <c r="B220" s="661" t="s">
        <v>3542</v>
      </c>
      <c r="C220" s="661">
        <v>89301041</v>
      </c>
      <c r="D220" s="740" t="s">
        <v>6159</v>
      </c>
      <c r="E220" s="741" t="s">
        <v>3928</v>
      </c>
      <c r="F220" s="661" t="s">
        <v>3895</v>
      </c>
      <c r="G220" s="661" t="s">
        <v>4178</v>
      </c>
      <c r="H220" s="661" t="s">
        <v>602</v>
      </c>
      <c r="I220" s="661" t="s">
        <v>4179</v>
      </c>
      <c r="J220" s="661" t="s">
        <v>2843</v>
      </c>
      <c r="K220" s="661" t="s">
        <v>2844</v>
      </c>
      <c r="L220" s="662">
        <v>91.88</v>
      </c>
      <c r="M220" s="662">
        <v>91.88</v>
      </c>
      <c r="N220" s="661">
        <v>1</v>
      </c>
      <c r="O220" s="742">
        <v>0.5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4</v>
      </c>
      <c r="B221" s="661" t="s">
        <v>3542</v>
      </c>
      <c r="C221" s="661">
        <v>89301041</v>
      </c>
      <c r="D221" s="740" t="s">
        <v>6159</v>
      </c>
      <c r="E221" s="741" t="s">
        <v>3928</v>
      </c>
      <c r="F221" s="661" t="s">
        <v>3895</v>
      </c>
      <c r="G221" s="661" t="s">
        <v>4180</v>
      </c>
      <c r="H221" s="661" t="s">
        <v>602</v>
      </c>
      <c r="I221" s="661" t="s">
        <v>4181</v>
      </c>
      <c r="J221" s="661" t="s">
        <v>2570</v>
      </c>
      <c r="K221" s="661" t="s">
        <v>4182</v>
      </c>
      <c r="L221" s="662">
        <v>0</v>
      </c>
      <c r="M221" s="662">
        <v>0</v>
      </c>
      <c r="N221" s="661">
        <v>1</v>
      </c>
      <c r="O221" s="742">
        <v>0.5</v>
      </c>
      <c r="P221" s="662"/>
      <c r="Q221" s="677"/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4</v>
      </c>
      <c r="B222" s="661" t="s">
        <v>3542</v>
      </c>
      <c r="C222" s="661">
        <v>89301041</v>
      </c>
      <c r="D222" s="740" t="s">
        <v>6159</v>
      </c>
      <c r="E222" s="741" t="s">
        <v>3929</v>
      </c>
      <c r="F222" s="661" t="s">
        <v>3895</v>
      </c>
      <c r="G222" s="661" t="s">
        <v>3993</v>
      </c>
      <c r="H222" s="661" t="s">
        <v>602</v>
      </c>
      <c r="I222" s="661" t="s">
        <v>854</v>
      </c>
      <c r="J222" s="661" t="s">
        <v>3994</v>
      </c>
      <c r="K222" s="661" t="s">
        <v>3995</v>
      </c>
      <c r="L222" s="662">
        <v>0</v>
      </c>
      <c r="M222" s="662">
        <v>0</v>
      </c>
      <c r="N222" s="661">
        <v>1</v>
      </c>
      <c r="O222" s="742">
        <v>1</v>
      </c>
      <c r="P222" s="662">
        <v>0</v>
      </c>
      <c r="Q222" s="677"/>
      <c r="R222" s="661">
        <v>1</v>
      </c>
      <c r="S222" s="677">
        <v>1</v>
      </c>
      <c r="T222" s="742">
        <v>1</v>
      </c>
      <c r="U222" s="700">
        <v>1</v>
      </c>
    </row>
    <row r="223" spans="1:21" ht="14.4" customHeight="1" x14ac:dyDescent="0.3">
      <c r="A223" s="660">
        <v>4</v>
      </c>
      <c r="B223" s="661" t="s">
        <v>3542</v>
      </c>
      <c r="C223" s="661">
        <v>89301041</v>
      </c>
      <c r="D223" s="740" t="s">
        <v>6159</v>
      </c>
      <c r="E223" s="741" t="s">
        <v>3930</v>
      </c>
      <c r="F223" s="661" t="s">
        <v>3895</v>
      </c>
      <c r="G223" s="661" t="s">
        <v>3954</v>
      </c>
      <c r="H223" s="661" t="s">
        <v>602</v>
      </c>
      <c r="I223" s="661" t="s">
        <v>1839</v>
      </c>
      <c r="J223" s="661" t="s">
        <v>3719</v>
      </c>
      <c r="K223" s="661" t="s">
        <v>3720</v>
      </c>
      <c r="L223" s="662">
        <v>156.86000000000001</v>
      </c>
      <c r="M223" s="662">
        <v>156.86000000000001</v>
      </c>
      <c r="N223" s="661">
        <v>1</v>
      </c>
      <c r="O223" s="742">
        <v>1</v>
      </c>
      <c r="P223" s="662">
        <v>156.86000000000001</v>
      </c>
      <c r="Q223" s="677">
        <v>1</v>
      </c>
      <c r="R223" s="661">
        <v>1</v>
      </c>
      <c r="S223" s="677">
        <v>1</v>
      </c>
      <c r="T223" s="742">
        <v>1</v>
      </c>
      <c r="U223" s="700">
        <v>1</v>
      </c>
    </row>
    <row r="224" spans="1:21" ht="14.4" customHeight="1" x14ac:dyDescent="0.3">
      <c r="A224" s="660">
        <v>4</v>
      </c>
      <c r="B224" s="661" t="s">
        <v>3542</v>
      </c>
      <c r="C224" s="661">
        <v>89301041</v>
      </c>
      <c r="D224" s="740" t="s">
        <v>6159</v>
      </c>
      <c r="E224" s="741" t="s">
        <v>3930</v>
      </c>
      <c r="F224" s="661" t="s">
        <v>3895</v>
      </c>
      <c r="G224" s="661" t="s">
        <v>4183</v>
      </c>
      <c r="H224" s="661" t="s">
        <v>602</v>
      </c>
      <c r="I224" s="661" t="s">
        <v>734</v>
      </c>
      <c r="J224" s="661" t="s">
        <v>4184</v>
      </c>
      <c r="K224" s="661" t="s">
        <v>4185</v>
      </c>
      <c r="L224" s="662">
        <v>0</v>
      </c>
      <c r="M224" s="662">
        <v>0</v>
      </c>
      <c r="N224" s="661">
        <v>1</v>
      </c>
      <c r="O224" s="742">
        <v>1</v>
      </c>
      <c r="P224" s="662"/>
      <c r="Q224" s="677"/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4</v>
      </c>
      <c r="B225" s="661" t="s">
        <v>3542</v>
      </c>
      <c r="C225" s="661">
        <v>89301041</v>
      </c>
      <c r="D225" s="740" t="s">
        <v>6159</v>
      </c>
      <c r="E225" s="741" t="s">
        <v>3930</v>
      </c>
      <c r="F225" s="661" t="s">
        <v>3895</v>
      </c>
      <c r="G225" s="661" t="s">
        <v>4186</v>
      </c>
      <c r="H225" s="661" t="s">
        <v>602</v>
      </c>
      <c r="I225" s="661" t="s">
        <v>2047</v>
      </c>
      <c r="J225" s="661" t="s">
        <v>4187</v>
      </c>
      <c r="K225" s="661" t="s">
        <v>4188</v>
      </c>
      <c r="L225" s="662">
        <v>50.95</v>
      </c>
      <c r="M225" s="662">
        <v>50.95</v>
      </c>
      <c r="N225" s="661">
        <v>1</v>
      </c>
      <c r="O225" s="742">
        <v>1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4</v>
      </c>
      <c r="B226" s="661" t="s">
        <v>3542</v>
      </c>
      <c r="C226" s="661">
        <v>89301041</v>
      </c>
      <c r="D226" s="740" t="s">
        <v>6159</v>
      </c>
      <c r="E226" s="741" t="s">
        <v>3930</v>
      </c>
      <c r="F226" s="661" t="s">
        <v>3895</v>
      </c>
      <c r="G226" s="661" t="s">
        <v>3966</v>
      </c>
      <c r="H226" s="661" t="s">
        <v>602</v>
      </c>
      <c r="I226" s="661" t="s">
        <v>1239</v>
      </c>
      <c r="J226" s="661" t="s">
        <v>3967</v>
      </c>
      <c r="K226" s="661" t="s">
        <v>3968</v>
      </c>
      <c r="L226" s="662">
        <v>0</v>
      </c>
      <c r="M226" s="662">
        <v>0</v>
      </c>
      <c r="N226" s="661">
        <v>4</v>
      </c>
      <c r="O226" s="742">
        <v>3</v>
      </c>
      <c r="P226" s="662">
        <v>0</v>
      </c>
      <c r="Q226" s="677"/>
      <c r="R226" s="661">
        <v>1</v>
      </c>
      <c r="S226" s="677">
        <v>0.25</v>
      </c>
      <c r="T226" s="742">
        <v>1</v>
      </c>
      <c r="U226" s="700">
        <v>0.33333333333333331</v>
      </c>
    </row>
    <row r="227" spans="1:21" ht="14.4" customHeight="1" x14ac:dyDescent="0.3">
      <c r="A227" s="660">
        <v>4</v>
      </c>
      <c r="B227" s="661" t="s">
        <v>3542</v>
      </c>
      <c r="C227" s="661">
        <v>89301041</v>
      </c>
      <c r="D227" s="740" t="s">
        <v>6159</v>
      </c>
      <c r="E227" s="741" t="s">
        <v>3930</v>
      </c>
      <c r="F227" s="661" t="s">
        <v>3895</v>
      </c>
      <c r="G227" s="661" t="s">
        <v>3969</v>
      </c>
      <c r="H227" s="661" t="s">
        <v>602</v>
      </c>
      <c r="I227" s="661" t="s">
        <v>3970</v>
      </c>
      <c r="J227" s="661" t="s">
        <v>770</v>
      </c>
      <c r="K227" s="661" t="s">
        <v>3971</v>
      </c>
      <c r="L227" s="662">
        <v>0</v>
      </c>
      <c r="M227" s="662">
        <v>0</v>
      </c>
      <c r="N227" s="661">
        <v>1</v>
      </c>
      <c r="O227" s="742">
        <v>1</v>
      </c>
      <c r="P227" s="662"/>
      <c r="Q227" s="677"/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4</v>
      </c>
      <c r="B228" s="661" t="s">
        <v>3542</v>
      </c>
      <c r="C228" s="661">
        <v>89301041</v>
      </c>
      <c r="D228" s="740" t="s">
        <v>6159</v>
      </c>
      <c r="E228" s="741" t="s">
        <v>3930</v>
      </c>
      <c r="F228" s="661" t="s">
        <v>3895</v>
      </c>
      <c r="G228" s="661" t="s">
        <v>4063</v>
      </c>
      <c r="H228" s="661" t="s">
        <v>1519</v>
      </c>
      <c r="I228" s="661" t="s">
        <v>1663</v>
      </c>
      <c r="J228" s="661" t="s">
        <v>1589</v>
      </c>
      <c r="K228" s="661" t="s">
        <v>1664</v>
      </c>
      <c r="L228" s="662">
        <v>0</v>
      </c>
      <c r="M228" s="662">
        <v>0</v>
      </c>
      <c r="N228" s="661">
        <v>1</v>
      </c>
      <c r="O228" s="742">
        <v>0.5</v>
      </c>
      <c r="P228" s="662"/>
      <c r="Q228" s="677"/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4</v>
      </c>
      <c r="B229" s="661" t="s">
        <v>3542</v>
      </c>
      <c r="C229" s="661">
        <v>89301041</v>
      </c>
      <c r="D229" s="740" t="s">
        <v>6159</v>
      </c>
      <c r="E229" s="741" t="s">
        <v>3930</v>
      </c>
      <c r="F229" s="661" t="s">
        <v>3895</v>
      </c>
      <c r="G229" s="661" t="s">
        <v>3980</v>
      </c>
      <c r="H229" s="661" t="s">
        <v>1519</v>
      </c>
      <c r="I229" s="661" t="s">
        <v>1562</v>
      </c>
      <c r="J229" s="661" t="s">
        <v>1563</v>
      </c>
      <c r="K229" s="661" t="s">
        <v>1564</v>
      </c>
      <c r="L229" s="662">
        <v>937.93</v>
      </c>
      <c r="M229" s="662">
        <v>937.93</v>
      </c>
      <c r="N229" s="661">
        <v>1</v>
      </c>
      <c r="O229" s="742">
        <v>1</v>
      </c>
      <c r="P229" s="662">
        <v>937.93</v>
      </c>
      <c r="Q229" s="677">
        <v>1</v>
      </c>
      <c r="R229" s="661">
        <v>1</v>
      </c>
      <c r="S229" s="677">
        <v>1</v>
      </c>
      <c r="T229" s="742">
        <v>1</v>
      </c>
      <c r="U229" s="700">
        <v>1</v>
      </c>
    </row>
    <row r="230" spans="1:21" ht="14.4" customHeight="1" x14ac:dyDescent="0.3">
      <c r="A230" s="660">
        <v>4</v>
      </c>
      <c r="B230" s="661" t="s">
        <v>3542</v>
      </c>
      <c r="C230" s="661">
        <v>89301041</v>
      </c>
      <c r="D230" s="740" t="s">
        <v>6159</v>
      </c>
      <c r="E230" s="741" t="s">
        <v>3930</v>
      </c>
      <c r="F230" s="661" t="s">
        <v>3895</v>
      </c>
      <c r="G230" s="661" t="s">
        <v>3988</v>
      </c>
      <c r="H230" s="661" t="s">
        <v>602</v>
      </c>
      <c r="I230" s="661" t="s">
        <v>3058</v>
      </c>
      <c r="J230" s="661" t="s">
        <v>3059</v>
      </c>
      <c r="K230" s="661" t="s">
        <v>3989</v>
      </c>
      <c r="L230" s="662">
        <v>0</v>
      </c>
      <c r="M230" s="662">
        <v>0</v>
      </c>
      <c r="N230" s="661">
        <v>1</v>
      </c>
      <c r="O230" s="742">
        <v>0.5</v>
      </c>
      <c r="P230" s="662"/>
      <c r="Q230" s="677"/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4</v>
      </c>
      <c r="B231" s="661" t="s">
        <v>3542</v>
      </c>
      <c r="C231" s="661">
        <v>89301041</v>
      </c>
      <c r="D231" s="740" t="s">
        <v>6159</v>
      </c>
      <c r="E231" s="741" t="s">
        <v>3930</v>
      </c>
      <c r="F231" s="661" t="s">
        <v>3895</v>
      </c>
      <c r="G231" s="661" t="s">
        <v>3990</v>
      </c>
      <c r="H231" s="661" t="s">
        <v>602</v>
      </c>
      <c r="I231" s="661" t="s">
        <v>1333</v>
      </c>
      <c r="J231" s="661" t="s">
        <v>1334</v>
      </c>
      <c r="K231" s="661" t="s">
        <v>848</v>
      </c>
      <c r="L231" s="662">
        <v>80.650000000000006</v>
      </c>
      <c r="M231" s="662">
        <v>80.650000000000006</v>
      </c>
      <c r="N231" s="661">
        <v>1</v>
      </c>
      <c r="O231" s="742">
        <v>1</v>
      </c>
      <c r="P231" s="662">
        <v>80.650000000000006</v>
      </c>
      <c r="Q231" s="677">
        <v>1</v>
      </c>
      <c r="R231" s="661">
        <v>1</v>
      </c>
      <c r="S231" s="677">
        <v>1</v>
      </c>
      <c r="T231" s="742">
        <v>1</v>
      </c>
      <c r="U231" s="700">
        <v>1</v>
      </c>
    </row>
    <row r="232" spans="1:21" ht="14.4" customHeight="1" x14ac:dyDescent="0.3">
      <c r="A232" s="660">
        <v>4</v>
      </c>
      <c r="B232" s="661" t="s">
        <v>3542</v>
      </c>
      <c r="C232" s="661">
        <v>89301041</v>
      </c>
      <c r="D232" s="740" t="s">
        <v>6159</v>
      </c>
      <c r="E232" s="741" t="s">
        <v>3930</v>
      </c>
      <c r="F232" s="661" t="s">
        <v>3895</v>
      </c>
      <c r="G232" s="661" t="s">
        <v>3996</v>
      </c>
      <c r="H232" s="661" t="s">
        <v>602</v>
      </c>
      <c r="I232" s="661" t="s">
        <v>3997</v>
      </c>
      <c r="J232" s="661" t="s">
        <v>1907</v>
      </c>
      <c r="K232" s="661" t="s">
        <v>3998</v>
      </c>
      <c r="L232" s="662">
        <v>23.46</v>
      </c>
      <c r="M232" s="662">
        <v>70.38</v>
      </c>
      <c r="N232" s="661">
        <v>3</v>
      </c>
      <c r="O232" s="742">
        <v>2</v>
      </c>
      <c r="P232" s="662">
        <v>46.92</v>
      </c>
      <c r="Q232" s="677">
        <v>0.66666666666666674</v>
      </c>
      <c r="R232" s="661">
        <v>2</v>
      </c>
      <c r="S232" s="677">
        <v>0.66666666666666663</v>
      </c>
      <c r="T232" s="742">
        <v>1</v>
      </c>
      <c r="U232" s="700">
        <v>0.5</v>
      </c>
    </row>
    <row r="233" spans="1:21" ht="14.4" customHeight="1" x14ac:dyDescent="0.3">
      <c r="A233" s="660">
        <v>4</v>
      </c>
      <c r="B233" s="661" t="s">
        <v>3542</v>
      </c>
      <c r="C233" s="661">
        <v>89301041</v>
      </c>
      <c r="D233" s="740" t="s">
        <v>6159</v>
      </c>
      <c r="E233" s="741" t="s">
        <v>3931</v>
      </c>
      <c r="F233" s="661" t="s">
        <v>3895</v>
      </c>
      <c r="G233" s="661" t="s">
        <v>4154</v>
      </c>
      <c r="H233" s="661" t="s">
        <v>1519</v>
      </c>
      <c r="I233" s="661" t="s">
        <v>1538</v>
      </c>
      <c r="J233" s="661" t="s">
        <v>1539</v>
      </c>
      <c r="K233" s="661" t="s">
        <v>3679</v>
      </c>
      <c r="L233" s="662">
        <v>75.28</v>
      </c>
      <c r="M233" s="662">
        <v>75.28</v>
      </c>
      <c r="N233" s="661">
        <v>1</v>
      </c>
      <c r="O233" s="742">
        <v>0.5</v>
      </c>
      <c r="P233" s="662">
        <v>75.28</v>
      </c>
      <c r="Q233" s="677">
        <v>1</v>
      </c>
      <c r="R233" s="661">
        <v>1</v>
      </c>
      <c r="S233" s="677">
        <v>1</v>
      </c>
      <c r="T233" s="742">
        <v>0.5</v>
      </c>
      <c r="U233" s="700">
        <v>1</v>
      </c>
    </row>
    <row r="234" spans="1:21" ht="14.4" customHeight="1" x14ac:dyDescent="0.3">
      <c r="A234" s="660">
        <v>4</v>
      </c>
      <c r="B234" s="661" t="s">
        <v>3542</v>
      </c>
      <c r="C234" s="661">
        <v>89301041</v>
      </c>
      <c r="D234" s="740" t="s">
        <v>6159</v>
      </c>
      <c r="E234" s="741" t="s">
        <v>3931</v>
      </c>
      <c r="F234" s="661" t="s">
        <v>3895</v>
      </c>
      <c r="G234" s="661" t="s">
        <v>3954</v>
      </c>
      <c r="H234" s="661" t="s">
        <v>602</v>
      </c>
      <c r="I234" s="661" t="s">
        <v>1839</v>
      </c>
      <c r="J234" s="661" t="s">
        <v>3719</v>
      </c>
      <c r="K234" s="661" t="s">
        <v>3720</v>
      </c>
      <c r="L234" s="662">
        <v>333.31</v>
      </c>
      <c r="M234" s="662">
        <v>333.31</v>
      </c>
      <c r="N234" s="661">
        <v>1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4</v>
      </c>
      <c r="B235" s="661" t="s">
        <v>3542</v>
      </c>
      <c r="C235" s="661">
        <v>89301041</v>
      </c>
      <c r="D235" s="740" t="s">
        <v>6159</v>
      </c>
      <c r="E235" s="741" t="s">
        <v>3931</v>
      </c>
      <c r="F235" s="661" t="s">
        <v>3895</v>
      </c>
      <c r="G235" s="661" t="s">
        <v>3954</v>
      </c>
      <c r="H235" s="661" t="s">
        <v>602</v>
      </c>
      <c r="I235" s="661" t="s">
        <v>1839</v>
      </c>
      <c r="J235" s="661" t="s">
        <v>3719</v>
      </c>
      <c r="K235" s="661" t="s">
        <v>3720</v>
      </c>
      <c r="L235" s="662">
        <v>156.86000000000001</v>
      </c>
      <c r="M235" s="662">
        <v>627.44000000000005</v>
      </c>
      <c r="N235" s="661">
        <v>4</v>
      </c>
      <c r="O235" s="742">
        <v>2.5</v>
      </c>
      <c r="P235" s="662">
        <v>313.72000000000003</v>
      </c>
      <c r="Q235" s="677">
        <v>0.5</v>
      </c>
      <c r="R235" s="661">
        <v>2</v>
      </c>
      <c r="S235" s="677">
        <v>0.5</v>
      </c>
      <c r="T235" s="742">
        <v>1</v>
      </c>
      <c r="U235" s="700">
        <v>0.4</v>
      </c>
    </row>
    <row r="236" spans="1:21" ht="14.4" customHeight="1" x14ac:dyDescent="0.3">
      <c r="A236" s="660">
        <v>4</v>
      </c>
      <c r="B236" s="661" t="s">
        <v>3542</v>
      </c>
      <c r="C236" s="661">
        <v>89301041</v>
      </c>
      <c r="D236" s="740" t="s">
        <v>6159</v>
      </c>
      <c r="E236" s="741" t="s">
        <v>3931</v>
      </c>
      <c r="F236" s="661" t="s">
        <v>3895</v>
      </c>
      <c r="G236" s="661" t="s">
        <v>4189</v>
      </c>
      <c r="H236" s="661" t="s">
        <v>602</v>
      </c>
      <c r="I236" s="661" t="s">
        <v>4190</v>
      </c>
      <c r="J236" s="661" t="s">
        <v>4191</v>
      </c>
      <c r="K236" s="661" t="s">
        <v>4192</v>
      </c>
      <c r="L236" s="662">
        <v>469.43</v>
      </c>
      <c r="M236" s="662">
        <v>469.43</v>
      </c>
      <c r="N236" s="661">
        <v>1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4</v>
      </c>
      <c r="B237" s="661" t="s">
        <v>3542</v>
      </c>
      <c r="C237" s="661">
        <v>89301041</v>
      </c>
      <c r="D237" s="740" t="s">
        <v>6159</v>
      </c>
      <c r="E237" s="741" t="s">
        <v>3931</v>
      </c>
      <c r="F237" s="661" t="s">
        <v>3895</v>
      </c>
      <c r="G237" s="661" t="s">
        <v>4193</v>
      </c>
      <c r="H237" s="661" t="s">
        <v>1519</v>
      </c>
      <c r="I237" s="661" t="s">
        <v>1714</v>
      </c>
      <c r="J237" s="661" t="s">
        <v>1556</v>
      </c>
      <c r="K237" s="661" t="s">
        <v>3769</v>
      </c>
      <c r="L237" s="662">
        <v>138</v>
      </c>
      <c r="M237" s="662">
        <v>138</v>
      </c>
      <c r="N237" s="661">
        <v>1</v>
      </c>
      <c r="O237" s="742">
        <v>0.5</v>
      </c>
      <c r="P237" s="662">
        <v>138</v>
      </c>
      <c r="Q237" s="677">
        <v>1</v>
      </c>
      <c r="R237" s="661">
        <v>1</v>
      </c>
      <c r="S237" s="677">
        <v>1</v>
      </c>
      <c r="T237" s="742">
        <v>0.5</v>
      </c>
      <c r="U237" s="700">
        <v>1</v>
      </c>
    </row>
    <row r="238" spans="1:21" ht="14.4" customHeight="1" x14ac:dyDescent="0.3">
      <c r="A238" s="660">
        <v>4</v>
      </c>
      <c r="B238" s="661" t="s">
        <v>3542</v>
      </c>
      <c r="C238" s="661">
        <v>89301041</v>
      </c>
      <c r="D238" s="740" t="s">
        <v>6159</v>
      </c>
      <c r="E238" s="741" t="s">
        <v>3931</v>
      </c>
      <c r="F238" s="661" t="s">
        <v>3895</v>
      </c>
      <c r="G238" s="661" t="s">
        <v>3966</v>
      </c>
      <c r="H238" s="661" t="s">
        <v>602</v>
      </c>
      <c r="I238" s="661" t="s">
        <v>1239</v>
      </c>
      <c r="J238" s="661" t="s">
        <v>3967</v>
      </c>
      <c r="K238" s="661" t="s">
        <v>3968</v>
      </c>
      <c r="L238" s="662">
        <v>0</v>
      </c>
      <c r="M238" s="662">
        <v>0</v>
      </c>
      <c r="N238" s="661">
        <v>2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4</v>
      </c>
      <c r="B239" s="661" t="s">
        <v>3542</v>
      </c>
      <c r="C239" s="661">
        <v>89301041</v>
      </c>
      <c r="D239" s="740" t="s">
        <v>6159</v>
      </c>
      <c r="E239" s="741" t="s">
        <v>3931</v>
      </c>
      <c r="F239" s="661" t="s">
        <v>3895</v>
      </c>
      <c r="G239" s="661" t="s">
        <v>3969</v>
      </c>
      <c r="H239" s="661" t="s">
        <v>602</v>
      </c>
      <c r="I239" s="661" t="s">
        <v>3285</v>
      </c>
      <c r="J239" s="661" t="s">
        <v>4194</v>
      </c>
      <c r="K239" s="661" t="s">
        <v>4195</v>
      </c>
      <c r="L239" s="662">
        <v>11.72</v>
      </c>
      <c r="M239" s="662">
        <v>35.160000000000004</v>
      </c>
      <c r="N239" s="661">
        <v>3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4</v>
      </c>
      <c r="B240" s="661" t="s">
        <v>3542</v>
      </c>
      <c r="C240" s="661">
        <v>89301041</v>
      </c>
      <c r="D240" s="740" t="s">
        <v>6159</v>
      </c>
      <c r="E240" s="741" t="s">
        <v>3931</v>
      </c>
      <c r="F240" s="661" t="s">
        <v>3895</v>
      </c>
      <c r="G240" s="661" t="s">
        <v>4196</v>
      </c>
      <c r="H240" s="661" t="s">
        <v>602</v>
      </c>
      <c r="I240" s="661" t="s">
        <v>4197</v>
      </c>
      <c r="J240" s="661" t="s">
        <v>1016</v>
      </c>
      <c r="K240" s="661" t="s">
        <v>4198</v>
      </c>
      <c r="L240" s="662">
        <v>0</v>
      </c>
      <c r="M240" s="662">
        <v>0</v>
      </c>
      <c r="N240" s="661">
        <v>1</v>
      </c>
      <c r="O240" s="742">
        <v>1</v>
      </c>
      <c r="P240" s="662"/>
      <c r="Q240" s="677"/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4</v>
      </c>
      <c r="B241" s="661" t="s">
        <v>3542</v>
      </c>
      <c r="C241" s="661">
        <v>89301041</v>
      </c>
      <c r="D241" s="740" t="s">
        <v>6159</v>
      </c>
      <c r="E241" s="741" t="s">
        <v>3931</v>
      </c>
      <c r="F241" s="661" t="s">
        <v>3895</v>
      </c>
      <c r="G241" s="661" t="s">
        <v>4052</v>
      </c>
      <c r="H241" s="661" t="s">
        <v>1519</v>
      </c>
      <c r="I241" s="661" t="s">
        <v>1951</v>
      </c>
      <c r="J241" s="661" t="s">
        <v>1952</v>
      </c>
      <c r="K241" s="661" t="s">
        <v>3731</v>
      </c>
      <c r="L241" s="662">
        <v>116.8</v>
      </c>
      <c r="M241" s="662">
        <v>116.8</v>
      </c>
      <c r="N241" s="661">
        <v>1</v>
      </c>
      <c r="O241" s="742">
        <v>0.5</v>
      </c>
      <c r="P241" s="662">
        <v>116.8</v>
      </c>
      <c r="Q241" s="677">
        <v>1</v>
      </c>
      <c r="R241" s="661">
        <v>1</v>
      </c>
      <c r="S241" s="677">
        <v>1</v>
      </c>
      <c r="T241" s="742">
        <v>0.5</v>
      </c>
      <c r="U241" s="700">
        <v>1</v>
      </c>
    </row>
    <row r="242" spans="1:21" ht="14.4" customHeight="1" x14ac:dyDescent="0.3">
      <c r="A242" s="660">
        <v>4</v>
      </c>
      <c r="B242" s="661" t="s">
        <v>3542</v>
      </c>
      <c r="C242" s="661">
        <v>89301041</v>
      </c>
      <c r="D242" s="740" t="s">
        <v>6159</v>
      </c>
      <c r="E242" s="741" t="s">
        <v>3931</v>
      </c>
      <c r="F242" s="661" t="s">
        <v>3895</v>
      </c>
      <c r="G242" s="661" t="s">
        <v>4199</v>
      </c>
      <c r="H242" s="661" t="s">
        <v>1519</v>
      </c>
      <c r="I242" s="661" t="s">
        <v>4200</v>
      </c>
      <c r="J242" s="661" t="s">
        <v>3165</v>
      </c>
      <c r="K242" s="661" t="s">
        <v>4201</v>
      </c>
      <c r="L242" s="662">
        <v>0</v>
      </c>
      <c r="M242" s="662">
        <v>0</v>
      </c>
      <c r="N242" s="661">
        <v>1</v>
      </c>
      <c r="O242" s="742">
        <v>0.5</v>
      </c>
      <c r="P242" s="662"/>
      <c r="Q242" s="677"/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4</v>
      </c>
      <c r="B243" s="661" t="s">
        <v>3542</v>
      </c>
      <c r="C243" s="661">
        <v>89301041</v>
      </c>
      <c r="D243" s="740" t="s">
        <v>6159</v>
      </c>
      <c r="E243" s="741" t="s">
        <v>3931</v>
      </c>
      <c r="F243" s="661" t="s">
        <v>3895</v>
      </c>
      <c r="G243" s="661" t="s">
        <v>4128</v>
      </c>
      <c r="H243" s="661" t="s">
        <v>602</v>
      </c>
      <c r="I243" s="661" t="s">
        <v>4202</v>
      </c>
      <c r="J243" s="661" t="s">
        <v>1214</v>
      </c>
      <c r="K243" s="661" t="s">
        <v>4203</v>
      </c>
      <c r="L243" s="662">
        <v>0</v>
      </c>
      <c r="M243" s="662">
        <v>0</v>
      </c>
      <c r="N243" s="661">
        <v>1</v>
      </c>
      <c r="O243" s="742">
        <v>0.5</v>
      </c>
      <c r="P243" s="662"/>
      <c r="Q243" s="677"/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4</v>
      </c>
      <c r="B244" s="661" t="s">
        <v>3542</v>
      </c>
      <c r="C244" s="661">
        <v>89301041</v>
      </c>
      <c r="D244" s="740" t="s">
        <v>6159</v>
      </c>
      <c r="E244" s="741" t="s">
        <v>3931</v>
      </c>
      <c r="F244" s="661" t="s">
        <v>3895</v>
      </c>
      <c r="G244" s="661" t="s">
        <v>3980</v>
      </c>
      <c r="H244" s="661" t="s">
        <v>1519</v>
      </c>
      <c r="I244" s="661" t="s">
        <v>1704</v>
      </c>
      <c r="J244" s="661" t="s">
        <v>1563</v>
      </c>
      <c r="K244" s="661" t="s">
        <v>1705</v>
      </c>
      <c r="L244" s="662">
        <v>625.29</v>
      </c>
      <c r="M244" s="662">
        <v>1875.87</v>
      </c>
      <c r="N244" s="661">
        <v>3</v>
      </c>
      <c r="O244" s="742">
        <v>2.5</v>
      </c>
      <c r="P244" s="662">
        <v>1250.58</v>
      </c>
      <c r="Q244" s="677">
        <v>0.66666666666666663</v>
      </c>
      <c r="R244" s="661">
        <v>2</v>
      </c>
      <c r="S244" s="677">
        <v>0.66666666666666663</v>
      </c>
      <c r="T244" s="742">
        <v>1.5</v>
      </c>
      <c r="U244" s="700">
        <v>0.6</v>
      </c>
    </row>
    <row r="245" spans="1:21" ht="14.4" customHeight="1" x14ac:dyDescent="0.3">
      <c r="A245" s="660">
        <v>4</v>
      </c>
      <c r="B245" s="661" t="s">
        <v>3542</v>
      </c>
      <c r="C245" s="661">
        <v>89301041</v>
      </c>
      <c r="D245" s="740" t="s">
        <v>6159</v>
      </c>
      <c r="E245" s="741" t="s">
        <v>3931</v>
      </c>
      <c r="F245" s="661" t="s">
        <v>3895</v>
      </c>
      <c r="G245" s="661" t="s">
        <v>3980</v>
      </c>
      <c r="H245" s="661" t="s">
        <v>1519</v>
      </c>
      <c r="I245" s="661" t="s">
        <v>4204</v>
      </c>
      <c r="J245" s="661" t="s">
        <v>1563</v>
      </c>
      <c r="K245" s="661" t="s">
        <v>4205</v>
      </c>
      <c r="L245" s="662">
        <v>187.59</v>
      </c>
      <c r="M245" s="662">
        <v>375.18</v>
      </c>
      <c r="N245" s="661">
        <v>2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4</v>
      </c>
      <c r="B246" s="661" t="s">
        <v>3542</v>
      </c>
      <c r="C246" s="661">
        <v>89301041</v>
      </c>
      <c r="D246" s="740" t="s">
        <v>6159</v>
      </c>
      <c r="E246" s="741" t="s">
        <v>3931</v>
      </c>
      <c r="F246" s="661" t="s">
        <v>3895</v>
      </c>
      <c r="G246" s="661" t="s">
        <v>3980</v>
      </c>
      <c r="H246" s="661" t="s">
        <v>1519</v>
      </c>
      <c r="I246" s="661" t="s">
        <v>1562</v>
      </c>
      <c r="J246" s="661" t="s">
        <v>1563</v>
      </c>
      <c r="K246" s="661" t="s">
        <v>1564</v>
      </c>
      <c r="L246" s="662">
        <v>937.93</v>
      </c>
      <c r="M246" s="662">
        <v>1875.86</v>
      </c>
      <c r="N246" s="661">
        <v>2</v>
      </c>
      <c r="O246" s="742">
        <v>1</v>
      </c>
      <c r="P246" s="662">
        <v>937.93</v>
      </c>
      <c r="Q246" s="677">
        <v>0.5</v>
      </c>
      <c r="R246" s="661">
        <v>1</v>
      </c>
      <c r="S246" s="677">
        <v>0.5</v>
      </c>
      <c r="T246" s="742">
        <v>0.5</v>
      </c>
      <c r="U246" s="700">
        <v>0.5</v>
      </c>
    </row>
    <row r="247" spans="1:21" ht="14.4" customHeight="1" x14ac:dyDescent="0.3">
      <c r="A247" s="660">
        <v>4</v>
      </c>
      <c r="B247" s="661" t="s">
        <v>3542</v>
      </c>
      <c r="C247" s="661">
        <v>89301041</v>
      </c>
      <c r="D247" s="740" t="s">
        <v>6159</v>
      </c>
      <c r="E247" s="741" t="s">
        <v>3931</v>
      </c>
      <c r="F247" s="661" t="s">
        <v>3895</v>
      </c>
      <c r="G247" s="661" t="s">
        <v>4111</v>
      </c>
      <c r="H247" s="661" t="s">
        <v>1519</v>
      </c>
      <c r="I247" s="661" t="s">
        <v>1955</v>
      </c>
      <c r="J247" s="661" t="s">
        <v>1956</v>
      </c>
      <c r="K247" s="661" t="s">
        <v>3739</v>
      </c>
      <c r="L247" s="662">
        <v>69.86</v>
      </c>
      <c r="M247" s="662">
        <v>139.72</v>
      </c>
      <c r="N247" s="661">
        <v>2</v>
      </c>
      <c r="O247" s="742">
        <v>1</v>
      </c>
      <c r="P247" s="662">
        <v>139.72</v>
      </c>
      <c r="Q247" s="677">
        <v>1</v>
      </c>
      <c r="R247" s="661">
        <v>2</v>
      </c>
      <c r="S247" s="677">
        <v>1</v>
      </c>
      <c r="T247" s="742">
        <v>1</v>
      </c>
      <c r="U247" s="700">
        <v>1</v>
      </c>
    </row>
    <row r="248" spans="1:21" ht="14.4" customHeight="1" x14ac:dyDescent="0.3">
      <c r="A248" s="660">
        <v>4</v>
      </c>
      <c r="B248" s="661" t="s">
        <v>3542</v>
      </c>
      <c r="C248" s="661">
        <v>89301041</v>
      </c>
      <c r="D248" s="740" t="s">
        <v>6159</v>
      </c>
      <c r="E248" s="741" t="s">
        <v>3931</v>
      </c>
      <c r="F248" s="661" t="s">
        <v>3895</v>
      </c>
      <c r="G248" s="661" t="s">
        <v>4029</v>
      </c>
      <c r="H248" s="661" t="s">
        <v>602</v>
      </c>
      <c r="I248" s="661" t="s">
        <v>4030</v>
      </c>
      <c r="J248" s="661" t="s">
        <v>4031</v>
      </c>
      <c r="K248" s="661" t="s">
        <v>2096</v>
      </c>
      <c r="L248" s="662">
        <v>97.97</v>
      </c>
      <c r="M248" s="662">
        <v>293.90999999999997</v>
      </c>
      <c r="N248" s="661">
        <v>3</v>
      </c>
      <c r="O248" s="742">
        <v>2</v>
      </c>
      <c r="P248" s="662">
        <v>195.94</v>
      </c>
      <c r="Q248" s="677">
        <v>0.66666666666666674</v>
      </c>
      <c r="R248" s="661">
        <v>2</v>
      </c>
      <c r="S248" s="677">
        <v>0.66666666666666663</v>
      </c>
      <c r="T248" s="742">
        <v>1.5</v>
      </c>
      <c r="U248" s="700">
        <v>0.75</v>
      </c>
    </row>
    <row r="249" spans="1:21" ht="14.4" customHeight="1" x14ac:dyDescent="0.3">
      <c r="A249" s="660">
        <v>4</v>
      </c>
      <c r="B249" s="661" t="s">
        <v>3542</v>
      </c>
      <c r="C249" s="661">
        <v>89301041</v>
      </c>
      <c r="D249" s="740" t="s">
        <v>6159</v>
      </c>
      <c r="E249" s="741" t="s">
        <v>3931</v>
      </c>
      <c r="F249" s="661" t="s">
        <v>3895</v>
      </c>
      <c r="G249" s="661" t="s">
        <v>4029</v>
      </c>
      <c r="H249" s="661" t="s">
        <v>602</v>
      </c>
      <c r="I249" s="661" t="s">
        <v>4032</v>
      </c>
      <c r="J249" s="661" t="s">
        <v>4031</v>
      </c>
      <c r="K249" s="661" t="s">
        <v>786</v>
      </c>
      <c r="L249" s="662">
        <v>314.89999999999998</v>
      </c>
      <c r="M249" s="662">
        <v>629.79999999999995</v>
      </c>
      <c r="N249" s="661">
        <v>2</v>
      </c>
      <c r="O249" s="742">
        <v>1</v>
      </c>
      <c r="P249" s="662">
        <v>314.89999999999998</v>
      </c>
      <c r="Q249" s="677">
        <v>0.5</v>
      </c>
      <c r="R249" s="661">
        <v>1</v>
      </c>
      <c r="S249" s="677">
        <v>0.5</v>
      </c>
      <c r="T249" s="742">
        <v>0.5</v>
      </c>
      <c r="U249" s="700">
        <v>0.5</v>
      </c>
    </row>
    <row r="250" spans="1:21" ht="14.4" customHeight="1" x14ac:dyDescent="0.3">
      <c r="A250" s="660">
        <v>4</v>
      </c>
      <c r="B250" s="661" t="s">
        <v>3542</v>
      </c>
      <c r="C250" s="661">
        <v>89301041</v>
      </c>
      <c r="D250" s="740" t="s">
        <v>6159</v>
      </c>
      <c r="E250" s="741" t="s">
        <v>3931</v>
      </c>
      <c r="F250" s="661" t="s">
        <v>3895</v>
      </c>
      <c r="G250" s="661" t="s">
        <v>4029</v>
      </c>
      <c r="H250" s="661" t="s">
        <v>602</v>
      </c>
      <c r="I250" s="661" t="s">
        <v>2095</v>
      </c>
      <c r="J250" s="661" t="s">
        <v>785</v>
      </c>
      <c r="K250" s="661" t="s">
        <v>4053</v>
      </c>
      <c r="L250" s="662">
        <v>97.97</v>
      </c>
      <c r="M250" s="662">
        <v>97.97</v>
      </c>
      <c r="N250" s="661">
        <v>1</v>
      </c>
      <c r="O250" s="742">
        <v>1</v>
      </c>
      <c r="P250" s="662">
        <v>97.97</v>
      </c>
      <c r="Q250" s="677">
        <v>1</v>
      </c>
      <c r="R250" s="661">
        <v>1</v>
      </c>
      <c r="S250" s="677">
        <v>1</v>
      </c>
      <c r="T250" s="742">
        <v>1</v>
      </c>
      <c r="U250" s="700">
        <v>1</v>
      </c>
    </row>
    <row r="251" spans="1:21" ht="14.4" customHeight="1" x14ac:dyDescent="0.3">
      <c r="A251" s="660">
        <v>4</v>
      </c>
      <c r="B251" s="661" t="s">
        <v>3542</v>
      </c>
      <c r="C251" s="661">
        <v>89301041</v>
      </c>
      <c r="D251" s="740" t="s">
        <v>6159</v>
      </c>
      <c r="E251" s="741" t="s">
        <v>3931</v>
      </c>
      <c r="F251" s="661" t="s">
        <v>3895</v>
      </c>
      <c r="G251" s="661" t="s">
        <v>4206</v>
      </c>
      <c r="H251" s="661" t="s">
        <v>602</v>
      </c>
      <c r="I251" s="661" t="s">
        <v>1008</v>
      </c>
      <c r="J251" s="661" t="s">
        <v>1009</v>
      </c>
      <c r="K251" s="661" t="s">
        <v>1010</v>
      </c>
      <c r="L251" s="662">
        <v>50.47</v>
      </c>
      <c r="M251" s="662">
        <v>50.47</v>
      </c>
      <c r="N251" s="661">
        <v>1</v>
      </c>
      <c r="O251" s="742">
        <v>1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4</v>
      </c>
      <c r="B252" s="661" t="s">
        <v>3542</v>
      </c>
      <c r="C252" s="661">
        <v>89301041</v>
      </c>
      <c r="D252" s="740" t="s">
        <v>6159</v>
      </c>
      <c r="E252" s="741" t="s">
        <v>3931</v>
      </c>
      <c r="F252" s="661" t="s">
        <v>3895</v>
      </c>
      <c r="G252" s="661" t="s">
        <v>4134</v>
      </c>
      <c r="H252" s="661" t="s">
        <v>602</v>
      </c>
      <c r="I252" s="661" t="s">
        <v>1188</v>
      </c>
      <c r="J252" s="661" t="s">
        <v>1189</v>
      </c>
      <c r="K252" s="661" t="s">
        <v>969</v>
      </c>
      <c r="L252" s="662">
        <v>214.07</v>
      </c>
      <c r="M252" s="662">
        <v>214.07</v>
      </c>
      <c r="N252" s="661">
        <v>1</v>
      </c>
      <c r="O252" s="742">
        <v>0.5</v>
      </c>
      <c r="P252" s="662">
        <v>214.07</v>
      </c>
      <c r="Q252" s="677">
        <v>1</v>
      </c>
      <c r="R252" s="661">
        <v>1</v>
      </c>
      <c r="S252" s="677">
        <v>1</v>
      </c>
      <c r="T252" s="742">
        <v>0.5</v>
      </c>
      <c r="U252" s="700">
        <v>1</v>
      </c>
    </row>
    <row r="253" spans="1:21" ht="14.4" customHeight="1" x14ac:dyDescent="0.3">
      <c r="A253" s="660">
        <v>4</v>
      </c>
      <c r="B253" s="661" t="s">
        <v>3542</v>
      </c>
      <c r="C253" s="661">
        <v>89301041</v>
      </c>
      <c r="D253" s="740" t="s">
        <v>6159</v>
      </c>
      <c r="E253" s="741" t="s">
        <v>3931</v>
      </c>
      <c r="F253" s="661" t="s">
        <v>3895</v>
      </c>
      <c r="G253" s="661" t="s">
        <v>4005</v>
      </c>
      <c r="H253" s="661" t="s">
        <v>1519</v>
      </c>
      <c r="I253" s="661" t="s">
        <v>4207</v>
      </c>
      <c r="J253" s="661" t="s">
        <v>4208</v>
      </c>
      <c r="K253" s="661" t="s">
        <v>1789</v>
      </c>
      <c r="L253" s="662">
        <v>127.34</v>
      </c>
      <c r="M253" s="662">
        <v>891.38</v>
      </c>
      <c r="N253" s="661">
        <v>7</v>
      </c>
      <c r="O253" s="742">
        <v>1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4</v>
      </c>
      <c r="B254" s="661" t="s">
        <v>3542</v>
      </c>
      <c r="C254" s="661">
        <v>89301041</v>
      </c>
      <c r="D254" s="740" t="s">
        <v>6159</v>
      </c>
      <c r="E254" s="741" t="s">
        <v>3931</v>
      </c>
      <c r="F254" s="661" t="s">
        <v>3895</v>
      </c>
      <c r="G254" s="661" t="s">
        <v>4054</v>
      </c>
      <c r="H254" s="661" t="s">
        <v>602</v>
      </c>
      <c r="I254" s="661" t="s">
        <v>668</v>
      </c>
      <c r="J254" s="661" t="s">
        <v>4055</v>
      </c>
      <c r="K254" s="661" t="s">
        <v>4056</v>
      </c>
      <c r="L254" s="662">
        <v>25.91</v>
      </c>
      <c r="M254" s="662">
        <v>103.64</v>
      </c>
      <c r="N254" s="661">
        <v>4</v>
      </c>
      <c r="O254" s="742">
        <v>1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4</v>
      </c>
      <c r="B255" s="661" t="s">
        <v>3542</v>
      </c>
      <c r="C255" s="661">
        <v>89301041</v>
      </c>
      <c r="D255" s="740" t="s">
        <v>6159</v>
      </c>
      <c r="E255" s="741" t="s">
        <v>3931</v>
      </c>
      <c r="F255" s="661" t="s">
        <v>3895</v>
      </c>
      <c r="G255" s="661" t="s">
        <v>4054</v>
      </c>
      <c r="H255" s="661" t="s">
        <v>602</v>
      </c>
      <c r="I255" s="661" t="s">
        <v>1232</v>
      </c>
      <c r="J255" s="661" t="s">
        <v>4209</v>
      </c>
      <c r="K255" s="661" t="s">
        <v>4210</v>
      </c>
      <c r="L255" s="662">
        <v>91.52</v>
      </c>
      <c r="M255" s="662">
        <v>91.52</v>
      </c>
      <c r="N255" s="661">
        <v>1</v>
      </c>
      <c r="O255" s="742">
        <v>1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4</v>
      </c>
      <c r="B256" s="661" t="s">
        <v>3542</v>
      </c>
      <c r="C256" s="661">
        <v>89301041</v>
      </c>
      <c r="D256" s="740" t="s">
        <v>6159</v>
      </c>
      <c r="E256" s="741" t="s">
        <v>3931</v>
      </c>
      <c r="F256" s="661" t="s">
        <v>3895</v>
      </c>
      <c r="G256" s="661" t="s">
        <v>4116</v>
      </c>
      <c r="H256" s="661" t="s">
        <v>1519</v>
      </c>
      <c r="I256" s="661" t="s">
        <v>1724</v>
      </c>
      <c r="J256" s="661" t="s">
        <v>1725</v>
      </c>
      <c r="K256" s="661" t="s">
        <v>1726</v>
      </c>
      <c r="L256" s="662">
        <v>140.03</v>
      </c>
      <c r="M256" s="662">
        <v>280.06</v>
      </c>
      <c r="N256" s="661">
        <v>2</v>
      </c>
      <c r="O256" s="742">
        <v>1</v>
      </c>
      <c r="P256" s="662">
        <v>280.06</v>
      </c>
      <c r="Q256" s="677">
        <v>1</v>
      </c>
      <c r="R256" s="661">
        <v>2</v>
      </c>
      <c r="S256" s="677">
        <v>1</v>
      </c>
      <c r="T256" s="742">
        <v>1</v>
      </c>
      <c r="U256" s="700">
        <v>1</v>
      </c>
    </row>
    <row r="257" spans="1:21" ht="14.4" customHeight="1" x14ac:dyDescent="0.3">
      <c r="A257" s="660">
        <v>4</v>
      </c>
      <c r="B257" s="661" t="s">
        <v>3542</v>
      </c>
      <c r="C257" s="661">
        <v>89301041</v>
      </c>
      <c r="D257" s="740" t="s">
        <v>6159</v>
      </c>
      <c r="E257" s="741" t="s">
        <v>3931</v>
      </c>
      <c r="F257" s="661" t="s">
        <v>3895</v>
      </c>
      <c r="G257" s="661" t="s">
        <v>4057</v>
      </c>
      <c r="H257" s="661" t="s">
        <v>602</v>
      </c>
      <c r="I257" s="661" t="s">
        <v>4211</v>
      </c>
      <c r="J257" s="661" t="s">
        <v>751</v>
      </c>
      <c r="K257" s="661" t="s">
        <v>4212</v>
      </c>
      <c r="L257" s="662">
        <v>0</v>
      </c>
      <c r="M257" s="662">
        <v>0</v>
      </c>
      <c r="N257" s="661">
        <v>1</v>
      </c>
      <c r="O257" s="742">
        <v>0.5</v>
      </c>
      <c r="P257" s="662">
        <v>0</v>
      </c>
      <c r="Q257" s="677"/>
      <c r="R257" s="661">
        <v>1</v>
      </c>
      <c r="S257" s="677">
        <v>1</v>
      </c>
      <c r="T257" s="742">
        <v>0.5</v>
      </c>
      <c r="U257" s="700">
        <v>1</v>
      </c>
    </row>
    <row r="258" spans="1:21" ht="14.4" customHeight="1" x14ac:dyDescent="0.3">
      <c r="A258" s="660">
        <v>4</v>
      </c>
      <c r="B258" s="661" t="s">
        <v>3542</v>
      </c>
      <c r="C258" s="661">
        <v>89301041</v>
      </c>
      <c r="D258" s="740" t="s">
        <v>6159</v>
      </c>
      <c r="E258" s="741" t="s">
        <v>3931</v>
      </c>
      <c r="F258" s="661" t="s">
        <v>3895</v>
      </c>
      <c r="G258" s="661" t="s">
        <v>3993</v>
      </c>
      <c r="H258" s="661" t="s">
        <v>602</v>
      </c>
      <c r="I258" s="661" t="s">
        <v>854</v>
      </c>
      <c r="J258" s="661" t="s">
        <v>3994</v>
      </c>
      <c r="K258" s="661" t="s">
        <v>3995</v>
      </c>
      <c r="L258" s="662">
        <v>0</v>
      </c>
      <c r="M258" s="662">
        <v>0</v>
      </c>
      <c r="N258" s="661">
        <v>1</v>
      </c>
      <c r="O258" s="742">
        <v>1</v>
      </c>
      <c r="P258" s="662"/>
      <c r="Q258" s="677"/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4</v>
      </c>
      <c r="B259" s="661" t="s">
        <v>3542</v>
      </c>
      <c r="C259" s="661">
        <v>89301041</v>
      </c>
      <c r="D259" s="740" t="s">
        <v>6159</v>
      </c>
      <c r="E259" s="741" t="s">
        <v>3931</v>
      </c>
      <c r="F259" s="661" t="s">
        <v>3895</v>
      </c>
      <c r="G259" s="661" t="s">
        <v>4117</v>
      </c>
      <c r="H259" s="661" t="s">
        <v>602</v>
      </c>
      <c r="I259" s="661" t="s">
        <v>728</v>
      </c>
      <c r="J259" s="661" t="s">
        <v>729</v>
      </c>
      <c r="K259" s="661" t="s">
        <v>4118</v>
      </c>
      <c r="L259" s="662">
        <v>43.99</v>
      </c>
      <c r="M259" s="662">
        <v>43.99</v>
      </c>
      <c r="N259" s="661">
        <v>1</v>
      </c>
      <c r="O259" s="742">
        <v>0.5</v>
      </c>
      <c r="P259" s="662">
        <v>43.99</v>
      </c>
      <c r="Q259" s="677">
        <v>1</v>
      </c>
      <c r="R259" s="661">
        <v>1</v>
      </c>
      <c r="S259" s="677">
        <v>1</v>
      </c>
      <c r="T259" s="742">
        <v>0.5</v>
      </c>
      <c r="U259" s="700">
        <v>1</v>
      </c>
    </row>
    <row r="260" spans="1:21" ht="14.4" customHeight="1" x14ac:dyDescent="0.3">
      <c r="A260" s="660">
        <v>4</v>
      </c>
      <c r="B260" s="661" t="s">
        <v>3542</v>
      </c>
      <c r="C260" s="661">
        <v>89301041</v>
      </c>
      <c r="D260" s="740" t="s">
        <v>6159</v>
      </c>
      <c r="E260" s="741" t="s">
        <v>3931</v>
      </c>
      <c r="F260" s="661" t="s">
        <v>3895</v>
      </c>
      <c r="G260" s="661" t="s">
        <v>3999</v>
      </c>
      <c r="H260" s="661" t="s">
        <v>602</v>
      </c>
      <c r="I260" s="661" t="s">
        <v>2768</v>
      </c>
      <c r="J260" s="661" t="s">
        <v>1944</v>
      </c>
      <c r="K260" s="661" t="s">
        <v>4000</v>
      </c>
      <c r="L260" s="662">
        <v>194.73</v>
      </c>
      <c r="M260" s="662">
        <v>194.73</v>
      </c>
      <c r="N260" s="661">
        <v>1</v>
      </c>
      <c r="O260" s="742">
        <v>1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4</v>
      </c>
      <c r="B261" s="661" t="s">
        <v>3542</v>
      </c>
      <c r="C261" s="661">
        <v>89301041</v>
      </c>
      <c r="D261" s="740" t="s">
        <v>6159</v>
      </c>
      <c r="E261" s="741" t="s">
        <v>3931</v>
      </c>
      <c r="F261" s="661" t="s">
        <v>3895</v>
      </c>
      <c r="G261" s="661" t="s">
        <v>4213</v>
      </c>
      <c r="H261" s="661" t="s">
        <v>602</v>
      </c>
      <c r="I261" s="661" t="s">
        <v>811</v>
      </c>
      <c r="J261" s="661" t="s">
        <v>812</v>
      </c>
      <c r="K261" s="661" t="s">
        <v>4214</v>
      </c>
      <c r="L261" s="662">
        <v>84.64</v>
      </c>
      <c r="M261" s="662">
        <v>84.64</v>
      </c>
      <c r="N261" s="661">
        <v>1</v>
      </c>
      <c r="O261" s="742">
        <v>0.5</v>
      </c>
      <c r="P261" s="662">
        <v>84.64</v>
      </c>
      <c r="Q261" s="677">
        <v>1</v>
      </c>
      <c r="R261" s="661">
        <v>1</v>
      </c>
      <c r="S261" s="677">
        <v>1</v>
      </c>
      <c r="T261" s="742">
        <v>0.5</v>
      </c>
      <c r="U261" s="700">
        <v>1</v>
      </c>
    </row>
    <row r="262" spans="1:21" ht="14.4" customHeight="1" x14ac:dyDescent="0.3">
      <c r="A262" s="660">
        <v>4</v>
      </c>
      <c r="B262" s="661" t="s">
        <v>3542</v>
      </c>
      <c r="C262" s="661">
        <v>89301041</v>
      </c>
      <c r="D262" s="740" t="s">
        <v>6159</v>
      </c>
      <c r="E262" s="741" t="s">
        <v>3931</v>
      </c>
      <c r="F262" s="661" t="s">
        <v>3895</v>
      </c>
      <c r="G262" s="661" t="s">
        <v>4178</v>
      </c>
      <c r="H262" s="661" t="s">
        <v>602</v>
      </c>
      <c r="I262" s="661" t="s">
        <v>4215</v>
      </c>
      <c r="J262" s="661" t="s">
        <v>2156</v>
      </c>
      <c r="K262" s="661" t="s">
        <v>4216</v>
      </c>
      <c r="L262" s="662">
        <v>0</v>
      </c>
      <c r="M262" s="662">
        <v>0</v>
      </c>
      <c r="N262" s="661">
        <v>1</v>
      </c>
      <c r="O262" s="742">
        <v>0.5</v>
      </c>
      <c r="P262" s="662">
        <v>0</v>
      </c>
      <c r="Q262" s="677"/>
      <c r="R262" s="661">
        <v>1</v>
      </c>
      <c r="S262" s="677">
        <v>1</v>
      </c>
      <c r="T262" s="742">
        <v>0.5</v>
      </c>
      <c r="U262" s="700">
        <v>1</v>
      </c>
    </row>
    <row r="263" spans="1:21" ht="14.4" customHeight="1" x14ac:dyDescent="0.3">
      <c r="A263" s="660">
        <v>4</v>
      </c>
      <c r="B263" s="661" t="s">
        <v>3542</v>
      </c>
      <c r="C263" s="661">
        <v>89301041</v>
      </c>
      <c r="D263" s="740" t="s">
        <v>6159</v>
      </c>
      <c r="E263" s="741" t="s">
        <v>3931</v>
      </c>
      <c r="F263" s="661" t="s">
        <v>3895</v>
      </c>
      <c r="G263" s="661" t="s">
        <v>4217</v>
      </c>
      <c r="H263" s="661" t="s">
        <v>602</v>
      </c>
      <c r="I263" s="661" t="s">
        <v>2825</v>
      </c>
      <c r="J263" s="661" t="s">
        <v>2826</v>
      </c>
      <c r="K263" s="661" t="s">
        <v>2827</v>
      </c>
      <c r="L263" s="662">
        <v>238.94</v>
      </c>
      <c r="M263" s="662">
        <v>238.94</v>
      </c>
      <c r="N263" s="661">
        <v>1</v>
      </c>
      <c r="O263" s="742">
        <v>0.5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4</v>
      </c>
      <c r="B264" s="661" t="s">
        <v>3542</v>
      </c>
      <c r="C264" s="661">
        <v>89301041</v>
      </c>
      <c r="D264" s="740" t="s">
        <v>6159</v>
      </c>
      <c r="E264" s="741" t="s">
        <v>3933</v>
      </c>
      <c r="F264" s="661" t="s">
        <v>3895</v>
      </c>
      <c r="G264" s="661" t="s">
        <v>4218</v>
      </c>
      <c r="H264" s="661" t="s">
        <v>1519</v>
      </c>
      <c r="I264" s="661" t="s">
        <v>1631</v>
      </c>
      <c r="J264" s="661" t="s">
        <v>3764</v>
      </c>
      <c r="K264" s="661" t="s">
        <v>3765</v>
      </c>
      <c r="L264" s="662">
        <v>6.98</v>
      </c>
      <c r="M264" s="662">
        <v>6.98</v>
      </c>
      <c r="N264" s="661">
        <v>1</v>
      </c>
      <c r="O264" s="742">
        <v>0.5</v>
      </c>
      <c r="P264" s="662">
        <v>6.98</v>
      </c>
      <c r="Q264" s="677">
        <v>1</v>
      </c>
      <c r="R264" s="661">
        <v>1</v>
      </c>
      <c r="S264" s="677">
        <v>1</v>
      </c>
      <c r="T264" s="742">
        <v>0.5</v>
      </c>
      <c r="U264" s="700">
        <v>1</v>
      </c>
    </row>
    <row r="265" spans="1:21" ht="14.4" customHeight="1" x14ac:dyDescent="0.3">
      <c r="A265" s="660">
        <v>4</v>
      </c>
      <c r="B265" s="661" t="s">
        <v>3542</v>
      </c>
      <c r="C265" s="661">
        <v>89301041</v>
      </c>
      <c r="D265" s="740" t="s">
        <v>6159</v>
      </c>
      <c r="E265" s="741" t="s">
        <v>3933</v>
      </c>
      <c r="F265" s="661" t="s">
        <v>3895</v>
      </c>
      <c r="G265" s="661" t="s">
        <v>4193</v>
      </c>
      <c r="H265" s="661" t="s">
        <v>1519</v>
      </c>
      <c r="I265" s="661" t="s">
        <v>1714</v>
      </c>
      <c r="J265" s="661" t="s">
        <v>1556</v>
      </c>
      <c r="K265" s="661" t="s">
        <v>3769</v>
      </c>
      <c r="L265" s="662">
        <v>216.16</v>
      </c>
      <c r="M265" s="662">
        <v>216.16</v>
      </c>
      <c r="N265" s="661">
        <v>1</v>
      </c>
      <c r="O265" s="742">
        <v>0.5</v>
      </c>
      <c r="P265" s="662">
        <v>216.16</v>
      </c>
      <c r="Q265" s="677">
        <v>1</v>
      </c>
      <c r="R265" s="661">
        <v>1</v>
      </c>
      <c r="S265" s="677">
        <v>1</v>
      </c>
      <c r="T265" s="742">
        <v>0.5</v>
      </c>
      <c r="U265" s="700">
        <v>1</v>
      </c>
    </row>
    <row r="266" spans="1:21" ht="14.4" customHeight="1" x14ac:dyDescent="0.3">
      <c r="A266" s="660">
        <v>4</v>
      </c>
      <c r="B266" s="661" t="s">
        <v>3542</v>
      </c>
      <c r="C266" s="661">
        <v>89301041</v>
      </c>
      <c r="D266" s="740" t="s">
        <v>6159</v>
      </c>
      <c r="E266" s="741" t="s">
        <v>3933</v>
      </c>
      <c r="F266" s="661" t="s">
        <v>3895</v>
      </c>
      <c r="G266" s="661" t="s">
        <v>4219</v>
      </c>
      <c r="H266" s="661" t="s">
        <v>1519</v>
      </c>
      <c r="I266" s="661" t="s">
        <v>4220</v>
      </c>
      <c r="J266" s="661" t="s">
        <v>4221</v>
      </c>
      <c r="K266" s="661" t="s">
        <v>3715</v>
      </c>
      <c r="L266" s="662">
        <v>41.55</v>
      </c>
      <c r="M266" s="662">
        <v>41.55</v>
      </c>
      <c r="N266" s="661">
        <v>1</v>
      </c>
      <c r="O266" s="742">
        <v>1</v>
      </c>
      <c r="P266" s="662">
        <v>41.55</v>
      </c>
      <c r="Q266" s="677">
        <v>1</v>
      </c>
      <c r="R266" s="661">
        <v>1</v>
      </c>
      <c r="S266" s="677">
        <v>1</v>
      </c>
      <c r="T266" s="742">
        <v>1</v>
      </c>
      <c r="U266" s="700">
        <v>1</v>
      </c>
    </row>
    <row r="267" spans="1:21" ht="14.4" customHeight="1" x14ac:dyDescent="0.3">
      <c r="A267" s="660">
        <v>4</v>
      </c>
      <c r="B267" s="661" t="s">
        <v>3542</v>
      </c>
      <c r="C267" s="661">
        <v>89301041</v>
      </c>
      <c r="D267" s="740" t="s">
        <v>6159</v>
      </c>
      <c r="E267" s="741" t="s">
        <v>3933</v>
      </c>
      <c r="F267" s="661" t="s">
        <v>3895</v>
      </c>
      <c r="G267" s="661" t="s">
        <v>4222</v>
      </c>
      <c r="H267" s="661" t="s">
        <v>602</v>
      </c>
      <c r="I267" s="661" t="s">
        <v>4223</v>
      </c>
      <c r="J267" s="661" t="s">
        <v>4224</v>
      </c>
      <c r="K267" s="661" t="s">
        <v>4225</v>
      </c>
      <c r="L267" s="662">
        <v>0</v>
      </c>
      <c r="M267" s="662">
        <v>0</v>
      </c>
      <c r="N267" s="661">
        <v>1</v>
      </c>
      <c r="O267" s="742">
        <v>0.5</v>
      </c>
      <c r="P267" s="662"/>
      <c r="Q267" s="677"/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4</v>
      </c>
      <c r="B268" s="661" t="s">
        <v>3542</v>
      </c>
      <c r="C268" s="661">
        <v>89301041</v>
      </c>
      <c r="D268" s="740" t="s">
        <v>6159</v>
      </c>
      <c r="E268" s="741" t="s">
        <v>3933</v>
      </c>
      <c r="F268" s="661" t="s">
        <v>3895</v>
      </c>
      <c r="G268" s="661" t="s">
        <v>3959</v>
      </c>
      <c r="H268" s="661" t="s">
        <v>602</v>
      </c>
      <c r="I268" s="661" t="s">
        <v>3960</v>
      </c>
      <c r="J268" s="661" t="s">
        <v>3961</v>
      </c>
      <c r="K268" s="661" t="s">
        <v>3962</v>
      </c>
      <c r="L268" s="662">
        <v>0</v>
      </c>
      <c r="M268" s="662">
        <v>0</v>
      </c>
      <c r="N268" s="661">
        <v>1</v>
      </c>
      <c r="O268" s="742">
        <v>0.5</v>
      </c>
      <c r="P268" s="662">
        <v>0</v>
      </c>
      <c r="Q268" s="677"/>
      <c r="R268" s="661">
        <v>1</v>
      </c>
      <c r="S268" s="677">
        <v>1</v>
      </c>
      <c r="T268" s="742">
        <v>0.5</v>
      </c>
      <c r="U268" s="700">
        <v>1</v>
      </c>
    </row>
    <row r="269" spans="1:21" ht="14.4" customHeight="1" x14ac:dyDescent="0.3">
      <c r="A269" s="660">
        <v>4</v>
      </c>
      <c r="B269" s="661" t="s">
        <v>3542</v>
      </c>
      <c r="C269" s="661">
        <v>89301041</v>
      </c>
      <c r="D269" s="740" t="s">
        <v>6159</v>
      </c>
      <c r="E269" s="741" t="s">
        <v>3933</v>
      </c>
      <c r="F269" s="661" t="s">
        <v>3895</v>
      </c>
      <c r="G269" s="661" t="s">
        <v>3969</v>
      </c>
      <c r="H269" s="661" t="s">
        <v>602</v>
      </c>
      <c r="I269" s="661" t="s">
        <v>3970</v>
      </c>
      <c r="J269" s="661" t="s">
        <v>770</v>
      </c>
      <c r="K269" s="661" t="s">
        <v>3971</v>
      </c>
      <c r="L269" s="662">
        <v>0</v>
      </c>
      <c r="M269" s="662">
        <v>0</v>
      </c>
      <c r="N269" s="661">
        <v>1</v>
      </c>
      <c r="O269" s="742">
        <v>0.5</v>
      </c>
      <c r="P269" s="662">
        <v>0</v>
      </c>
      <c r="Q269" s="677"/>
      <c r="R269" s="661">
        <v>1</v>
      </c>
      <c r="S269" s="677">
        <v>1</v>
      </c>
      <c r="T269" s="742">
        <v>0.5</v>
      </c>
      <c r="U269" s="700">
        <v>1</v>
      </c>
    </row>
    <row r="270" spans="1:21" ht="14.4" customHeight="1" x14ac:dyDescent="0.3">
      <c r="A270" s="660">
        <v>4</v>
      </c>
      <c r="B270" s="661" t="s">
        <v>3542</v>
      </c>
      <c r="C270" s="661">
        <v>89301041</v>
      </c>
      <c r="D270" s="740" t="s">
        <v>6159</v>
      </c>
      <c r="E270" s="741" t="s">
        <v>3933</v>
      </c>
      <c r="F270" s="661" t="s">
        <v>3895</v>
      </c>
      <c r="G270" s="661" t="s">
        <v>3973</v>
      </c>
      <c r="H270" s="661" t="s">
        <v>602</v>
      </c>
      <c r="I270" s="661" t="s">
        <v>3974</v>
      </c>
      <c r="J270" s="661" t="s">
        <v>3975</v>
      </c>
      <c r="K270" s="661" t="s">
        <v>3976</v>
      </c>
      <c r="L270" s="662">
        <v>0</v>
      </c>
      <c r="M270" s="662">
        <v>0</v>
      </c>
      <c r="N270" s="661">
        <v>3</v>
      </c>
      <c r="O270" s="742">
        <v>1.5</v>
      </c>
      <c r="P270" s="662">
        <v>0</v>
      </c>
      <c r="Q270" s="677"/>
      <c r="R270" s="661">
        <v>1</v>
      </c>
      <c r="S270" s="677">
        <v>0.33333333333333331</v>
      </c>
      <c r="T270" s="742">
        <v>1</v>
      </c>
      <c r="U270" s="700">
        <v>0.66666666666666663</v>
      </c>
    </row>
    <row r="271" spans="1:21" ht="14.4" customHeight="1" x14ac:dyDescent="0.3">
      <c r="A271" s="660">
        <v>4</v>
      </c>
      <c r="B271" s="661" t="s">
        <v>3542</v>
      </c>
      <c r="C271" s="661">
        <v>89301041</v>
      </c>
      <c r="D271" s="740" t="s">
        <v>6159</v>
      </c>
      <c r="E271" s="741" t="s">
        <v>3933</v>
      </c>
      <c r="F271" s="661" t="s">
        <v>3895</v>
      </c>
      <c r="G271" s="661" t="s">
        <v>4164</v>
      </c>
      <c r="H271" s="661" t="s">
        <v>602</v>
      </c>
      <c r="I271" s="661" t="s">
        <v>4165</v>
      </c>
      <c r="J271" s="661" t="s">
        <v>1301</v>
      </c>
      <c r="K271" s="661" t="s">
        <v>1302</v>
      </c>
      <c r="L271" s="662">
        <v>98.31</v>
      </c>
      <c r="M271" s="662">
        <v>98.31</v>
      </c>
      <c r="N271" s="661">
        <v>1</v>
      </c>
      <c r="O271" s="742">
        <v>0.5</v>
      </c>
      <c r="P271" s="662">
        <v>98.31</v>
      </c>
      <c r="Q271" s="677">
        <v>1</v>
      </c>
      <c r="R271" s="661">
        <v>1</v>
      </c>
      <c r="S271" s="677">
        <v>1</v>
      </c>
      <c r="T271" s="742">
        <v>0.5</v>
      </c>
      <c r="U271" s="700">
        <v>1</v>
      </c>
    </row>
    <row r="272" spans="1:21" ht="14.4" customHeight="1" x14ac:dyDescent="0.3">
      <c r="A272" s="660">
        <v>4</v>
      </c>
      <c r="B272" s="661" t="s">
        <v>3542</v>
      </c>
      <c r="C272" s="661">
        <v>89301041</v>
      </c>
      <c r="D272" s="740" t="s">
        <v>6159</v>
      </c>
      <c r="E272" s="741" t="s">
        <v>3933</v>
      </c>
      <c r="F272" s="661" t="s">
        <v>3895</v>
      </c>
      <c r="G272" s="661" t="s">
        <v>4024</v>
      </c>
      <c r="H272" s="661" t="s">
        <v>602</v>
      </c>
      <c r="I272" s="661" t="s">
        <v>952</v>
      </c>
      <c r="J272" s="661" t="s">
        <v>4025</v>
      </c>
      <c r="K272" s="661" t="s">
        <v>4026</v>
      </c>
      <c r="L272" s="662">
        <v>56.01</v>
      </c>
      <c r="M272" s="662">
        <v>168.03</v>
      </c>
      <c r="N272" s="661">
        <v>3</v>
      </c>
      <c r="O272" s="742">
        <v>1.5</v>
      </c>
      <c r="P272" s="662">
        <v>112.02</v>
      </c>
      <c r="Q272" s="677">
        <v>0.66666666666666663</v>
      </c>
      <c r="R272" s="661">
        <v>2</v>
      </c>
      <c r="S272" s="677">
        <v>0.66666666666666663</v>
      </c>
      <c r="T272" s="742">
        <v>1</v>
      </c>
      <c r="U272" s="700">
        <v>0.66666666666666663</v>
      </c>
    </row>
    <row r="273" spans="1:21" ht="14.4" customHeight="1" x14ac:dyDescent="0.3">
      <c r="A273" s="660">
        <v>4</v>
      </c>
      <c r="B273" s="661" t="s">
        <v>3542</v>
      </c>
      <c r="C273" s="661">
        <v>89301041</v>
      </c>
      <c r="D273" s="740" t="s">
        <v>6159</v>
      </c>
      <c r="E273" s="741" t="s">
        <v>3933</v>
      </c>
      <c r="F273" s="661" t="s">
        <v>3895</v>
      </c>
      <c r="G273" s="661" t="s">
        <v>4128</v>
      </c>
      <c r="H273" s="661" t="s">
        <v>602</v>
      </c>
      <c r="I273" s="661" t="s">
        <v>873</v>
      </c>
      <c r="J273" s="661" t="s">
        <v>1214</v>
      </c>
      <c r="K273" s="661" t="s">
        <v>4129</v>
      </c>
      <c r="L273" s="662">
        <v>33.68</v>
      </c>
      <c r="M273" s="662">
        <v>33.68</v>
      </c>
      <c r="N273" s="661">
        <v>1</v>
      </c>
      <c r="O273" s="742">
        <v>0.5</v>
      </c>
      <c r="P273" s="662">
        <v>33.68</v>
      </c>
      <c r="Q273" s="677">
        <v>1</v>
      </c>
      <c r="R273" s="661">
        <v>1</v>
      </c>
      <c r="S273" s="677">
        <v>1</v>
      </c>
      <c r="T273" s="742">
        <v>0.5</v>
      </c>
      <c r="U273" s="700">
        <v>1</v>
      </c>
    </row>
    <row r="274" spans="1:21" ht="14.4" customHeight="1" x14ac:dyDescent="0.3">
      <c r="A274" s="660">
        <v>4</v>
      </c>
      <c r="B274" s="661" t="s">
        <v>3542</v>
      </c>
      <c r="C274" s="661">
        <v>89301041</v>
      </c>
      <c r="D274" s="740" t="s">
        <v>6159</v>
      </c>
      <c r="E274" s="741" t="s">
        <v>3933</v>
      </c>
      <c r="F274" s="661" t="s">
        <v>3895</v>
      </c>
      <c r="G274" s="661" t="s">
        <v>3980</v>
      </c>
      <c r="H274" s="661" t="s">
        <v>1519</v>
      </c>
      <c r="I274" s="661" t="s">
        <v>1562</v>
      </c>
      <c r="J274" s="661" t="s">
        <v>1563</v>
      </c>
      <c r="K274" s="661" t="s">
        <v>1564</v>
      </c>
      <c r="L274" s="662">
        <v>937.93</v>
      </c>
      <c r="M274" s="662">
        <v>1875.86</v>
      </c>
      <c r="N274" s="661">
        <v>2</v>
      </c>
      <c r="O274" s="742">
        <v>2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4</v>
      </c>
      <c r="B275" s="661" t="s">
        <v>3542</v>
      </c>
      <c r="C275" s="661">
        <v>89301041</v>
      </c>
      <c r="D275" s="740" t="s">
        <v>6159</v>
      </c>
      <c r="E275" s="741" t="s">
        <v>3933</v>
      </c>
      <c r="F275" s="661" t="s">
        <v>3895</v>
      </c>
      <c r="G275" s="661" t="s">
        <v>4029</v>
      </c>
      <c r="H275" s="661" t="s">
        <v>602</v>
      </c>
      <c r="I275" s="661" t="s">
        <v>4030</v>
      </c>
      <c r="J275" s="661" t="s">
        <v>4031</v>
      </c>
      <c r="K275" s="661" t="s">
        <v>2096</v>
      </c>
      <c r="L275" s="662">
        <v>97.97</v>
      </c>
      <c r="M275" s="662">
        <v>97.97</v>
      </c>
      <c r="N275" s="661">
        <v>1</v>
      </c>
      <c r="O275" s="742">
        <v>1</v>
      </c>
      <c r="P275" s="662">
        <v>97.97</v>
      </c>
      <c r="Q275" s="677">
        <v>1</v>
      </c>
      <c r="R275" s="661">
        <v>1</v>
      </c>
      <c r="S275" s="677">
        <v>1</v>
      </c>
      <c r="T275" s="742">
        <v>1</v>
      </c>
      <c r="U275" s="700">
        <v>1</v>
      </c>
    </row>
    <row r="276" spans="1:21" ht="14.4" customHeight="1" x14ac:dyDescent="0.3">
      <c r="A276" s="660">
        <v>4</v>
      </c>
      <c r="B276" s="661" t="s">
        <v>3542</v>
      </c>
      <c r="C276" s="661">
        <v>89301041</v>
      </c>
      <c r="D276" s="740" t="s">
        <v>6159</v>
      </c>
      <c r="E276" s="741" t="s">
        <v>3933</v>
      </c>
      <c r="F276" s="661" t="s">
        <v>3895</v>
      </c>
      <c r="G276" s="661" t="s">
        <v>4029</v>
      </c>
      <c r="H276" s="661" t="s">
        <v>602</v>
      </c>
      <c r="I276" s="661" t="s">
        <v>4032</v>
      </c>
      <c r="J276" s="661" t="s">
        <v>4031</v>
      </c>
      <c r="K276" s="661" t="s">
        <v>786</v>
      </c>
      <c r="L276" s="662">
        <v>314.89999999999998</v>
      </c>
      <c r="M276" s="662">
        <v>314.89999999999998</v>
      </c>
      <c r="N276" s="661">
        <v>1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4</v>
      </c>
      <c r="B277" s="661" t="s">
        <v>3542</v>
      </c>
      <c r="C277" s="661">
        <v>89301041</v>
      </c>
      <c r="D277" s="740" t="s">
        <v>6159</v>
      </c>
      <c r="E277" s="741" t="s">
        <v>3933</v>
      </c>
      <c r="F277" s="661" t="s">
        <v>3895</v>
      </c>
      <c r="G277" s="661" t="s">
        <v>4029</v>
      </c>
      <c r="H277" s="661" t="s">
        <v>602</v>
      </c>
      <c r="I277" s="661" t="s">
        <v>2095</v>
      </c>
      <c r="J277" s="661" t="s">
        <v>785</v>
      </c>
      <c r="K277" s="661" t="s">
        <v>4053</v>
      </c>
      <c r="L277" s="662">
        <v>97.97</v>
      </c>
      <c r="M277" s="662">
        <v>195.94</v>
      </c>
      <c r="N277" s="661">
        <v>2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4</v>
      </c>
      <c r="B278" s="661" t="s">
        <v>3542</v>
      </c>
      <c r="C278" s="661">
        <v>89301041</v>
      </c>
      <c r="D278" s="740" t="s">
        <v>6159</v>
      </c>
      <c r="E278" s="741" t="s">
        <v>3933</v>
      </c>
      <c r="F278" s="661" t="s">
        <v>3895</v>
      </c>
      <c r="G278" s="661" t="s">
        <v>4029</v>
      </c>
      <c r="H278" s="661" t="s">
        <v>602</v>
      </c>
      <c r="I278" s="661" t="s">
        <v>784</v>
      </c>
      <c r="J278" s="661" t="s">
        <v>785</v>
      </c>
      <c r="K278" s="661" t="s">
        <v>4114</v>
      </c>
      <c r="L278" s="662">
        <v>314.89999999999998</v>
      </c>
      <c r="M278" s="662">
        <v>314.89999999999998</v>
      </c>
      <c r="N278" s="661">
        <v>1</v>
      </c>
      <c r="O278" s="742">
        <v>0.5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4</v>
      </c>
      <c r="B279" s="661" t="s">
        <v>3542</v>
      </c>
      <c r="C279" s="661">
        <v>89301041</v>
      </c>
      <c r="D279" s="740" t="s">
        <v>6159</v>
      </c>
      <c r="E279" s="741" t="s">
        <v>3933</v>
      </c>
      <c r="F279" s="661" t="s">
        <v>3895</v>
      </c>
      <c r="G279" s="661" t="s">
        <v>4170</v>
      </c>
      <c r="H279" s="661" t="s">
        <v>602</v>
      </c>
      <c r="I279" s="661" t="s">
        <v>4171</v>
      </c>
      <c r="J279" s="661" t="s">
        <v>743</v>
      </c>
      <c r="K279" s="661" t="s">
        <v>4172</v>
      </c>
      <c r="L279" s="662">
        <v>0</v>
      </c>
      <c r="M279" s="662">
        <v>0</v>
      </c>
      <c r="N279" s="661">
        <v>1</v>
      </c>
      <c r="O279" s="742">
        <v>0.5</v>
      </c>
      <c r="P279" s="662">
        <v>0</v>
      </c>
      <c r="Q279" s="677"/>
      <c r="R279" s="661">
        <v>1</v>
      </c>
      <c r="S279" s="677">
        <v>1</v>
      </c>
      <c r="T279" s="742">
        <v>0.5</v>
      </c>
      <c r="U279" s="700">
        <v>1</v>
      </c>
    </row>
    <row r="280" spans="1:21" ht="14.4" customHeight="1" x14ac:dyDescent="0.3">
      <c r="A280" s="660">
        <v>4</v>
      </c>
      <c r="B280" s="661" t="s">
        <v>3542</v>
      </c>
      <c r="C280" s="661">
        <v>89301041</v>
      </c>
      <c r="D280" s="740" t="s">
        <v>6159</v>
      </c>
      <c r="E280" s="741" t="s">
        <v>3933</v>
      </c>
      <c r="F280" s="661" t="s">
        <v>3895</v>
      </c>
      <c r="G280" s="661" t="s">
        <v>4005</v>
      </c>
      <c r="H280" s="661" t="s">
        <v>1519</v>
      </c>
      <c r="I280" s="661" t="s">
        <v>1801</v>
      </c>
      <c r="J280" s="661" t="s">
        <v>1791</v>
      </c>
      <c r="K280" s="661" t="s">
        <v>1802</v>
      </c>
      <c r="L280" s="662">
        <v>105.31</v>
      </c>
      <c r="M280" s="662">
        <v>631.86</v>
      </c>
      <c r="N280" s="661">
        <v>6</v>
      </c>
      <c r="O280" s="742">
        <v>0.5</v>
      </c>
      <c r="P280" s="662">
        <v>631.86</v>
      </c>
      <c r="Q280" s="677">
        <v>1</v>
      </c>
      <c r="R280" s="661">
        <v>6</v>
      </c>
      <c r="S280" s="677">
        <v>1</v>
      </c>
      <c r="T280" s="742">
        <v>0.5</v>
      </c>
      <c r="U280" s="700">
        <v>1</v>
      </c>
    </row>
    <row r="281" spans="1:21" ht="14.4" customHeight="1" x14ac:dyDescent="0.3">
      <c r="A281" s="660">
        <v>4</v>
      </c>
      <c r="B281" s="661" t="s">
        <v>3542</v>
      </c>
      <c r="C281" s="661">
        <v>89301041</v>
      </c>
      <c r="D281" s="740" t="s">
        <v>6159</v>
      </c>
      <c r="E281" s="741" t="s">
        <v>3933</v>
      </c>
      <c r="F281" s="661" t="s">
        <v>3895</v>
      </c>
      <c r="G281" s="661" t="s">
        <v>4005</v>
      </c>
      <c r="H281" s="661" t="s">
        <v>1519</v>
      </c>
      <c r="I281" s="661" t="s">
        <v>4226</v>
      </c>
      <c r="J281" s="661" t="s">
        <v>4227</v>
      </c>
      <c r="K281" s="661" t="s">
        <v>4228</v>
      </c>
      <c r="L281" s="662">
        <v>84.89</v>
      </c>
      <c r="M281" s="662">
        <v>848.9</v>
      </c>
      <c r="N281" s="661">
        <v>10</v>
      </c>
      <c r="O281" s="742">
        <v>0.5</v>
      </c>
      <c r="P281" s="662">
        <v>848.9</v>
      </c>
      <c r="Q281" s="677">
        <v>1</v>
      </c>
      <c r="R281" s="661">
        <v>10</v>
      </c>
      <c r="S281" s="677">
        <v>1</v>
      </c>
      <c r="T281" s="742">
        <v>0.5</v>
      </c>
      <c r="U281" s="700">
        <v>1</v>
      </c>
    </row>
    <row r="282" spans="1:21" ht="14.4" customHeight="1" x14ac:dyDescent="0.3">
      <c r="A282" s="660">
        <v>4</v>
      </c>
      <c r="B282" s="661" t="s">
        <v>3542</v>
      </c>
      <c r="C282" s="661">
        <v>89301041</v>
      </c>
      <c r="D282" s="740" t="s">
        <v>6159</v>
      </c>
      <c r="E282" s="741" t="s">
        <v>3933</v>
      </c>
      <c r="F282" s="661" t="s">
        <v>3895</v>
      </c>
      <c r="G282" s="661" t="s">
        <v>4005</v>
      </c>
      <c r="H282" s="661" t="s">
        <v>602</v>
      </c>
      <c r="I282" s="661" t="s">
        <v>4009</v>
      </c>
      <c r="J282" s="661" t="s">
        <v>4010</v>
      </c>
      <c r="K282" s="661" t="s">
        <v>3458</v>
      </c>
      <c r="L282" s="662">
        <v>194.26</v>
      </c>
      <c r="M282" s="662">
        <v>194.26</v>
      </c>
      <c r="N282" s="661">
        <v>1</v>
      </c>
      <c r="O282" s="742">
        <v>0.5</v>
      </c>
      <c r="P282" s="662">
        <v>194.26</v>
      </c>
      <c r="Q282" s="677">
        <v>1</v>
      </c>
      <c r="R282" s="661">
        <v>1</v>
      </c>
      <c r="S282" s="677">
        <v>1</v>
      </c>
      <c r="T282" s="742">
        <v>0.5</v>
      </c>
      <c r="U282" s="700">
        <v>1</v>
      </c>
    </row>
    <row r="283" spans="1:21" ht="14.4" customHeight="1" x14ac:dyDescent="0.3">
      <c r="A283" s="660">
        <v>4</v>
      </c>
      <c r="B283" s="661" t="s">
        <v>3542</v>
      </c>
      <c r="C283" s="661">
        <v>89301041</v>
      </c>
      <c r="D283" s="740" t="s">
        <v>6159</v>
      </c>
      <c r="E283" s="741" t="s">
        <v>3933</v>
      </c>
      <c r="F283" s="661" t="s">
        <v>3895</v>
      </c>
      <c r="G283" s="661" t="s">
        <v>4229</v>
      </c>
      <c r="H283" s="661" t="s">
        <v>1519</v>
      </c>
      <c r="I283" s="661" t="s">
        <v>1717</v>
      </c>
      <c r="J283" s="661" t="s">
        <v>3773</v>
      </c>
      <c r="K283" s="661" t="s">
        <v>3774</v>
      </c>
      <c r="L283" s="662">
        <v>128.80000000000001</v>
      </c>
      <c r="M283" s="662">
        <v>128.80000000000001</v>
      </c>
      <c r="N283" s="661">
        <v>1</v>
      </c>
      <c r="O283" s="742">
        <v>0.5</v>
      </c>
      <c r="P283" s="662">
        <v>128.80000000000001</v>
      </c>
      <c r="Q283" s="677">
        <v>1</v>
      </c>
      <c r="R283" s="661">
        <v>1</v>
      </c>
      <c r="S283" s="677">
        <v>1</v>
      </c>
      <c r="T283" s="742">
        <v>0.5</v>
      </c>
      <c r="U283" s="700">
        <v>1</v>
      </c>
    </row>
    <row r="284" spans="1:21" ht="14.4" customHeight="1" x14ac:dyDescent="0.3">
      <c r="A284" s="660">
        <v>4</v>
      </c>
      <c r="B284" s="661" t="s">
        <v>3542</v>
      </c>
      <c r="C284" s="661">
        <v>89301041</v>
      </c>
      <c r="D284" s="740" t="s">
        <v>6159</v>
      </c>
      <c r="E284" s="741" t="s">
        <v>3933</v>
      </c>
      <c r="F284" s="661" t="s">
        <v>3895</v>
      </c>
      <c r="G284" s="661" t="s">
        <v>3990</v>
      </c>
      <c r="H284" s="661" t="s">
        <v>602</v>
      </c>
      <c r="I284" s="661" t="s">
        <v>1333</v>
      </c>
      <c r="J284" s="661" t="s">
        <v>1334</v>
      </c>
      <c r="K284" s="661" t="s">
        <v>848</v>
      </c>
      <c r="L284" s="662">
        <v>80.650000000000006</v>
      </c>
      <c r="M284" s="662">
        <v>80.650000000000006</v>
      </c>
      <c r="N284" s="661">
        <v>1</v>
      </c>
      <c r="O284" s="742">
        <v>1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4</v>
      </c>
      <c r="B285" s="661" t="s">
        <v>3542</v>
      </c>
      <c r="C285" s="661">
        <v>89301041</v>
      </c>
      <c r="D285" s="740" t="s">
        <v>6159</v>
      </c>
      <c r="E285" s="741" t="s">
        <v>3933</v>
      </c>
      <c r="F285" s="661" t="s">
        <v>3895</v>
      </c>
      <c r="G285" s="661" t="s">
        <v>3993</v>
      </c>
      <c r="H285" s="661" t="s">
        <v>602</v>
      </c>
      <c r="I285" s="661" t="s">
        <v>854</v>
      </c>
      <c r="J285" s="661" t="s">
        <v>3994</v>
      </c>
      <c r="K285" s="661" t="s">
        <v>3995</v>
      </c>
      <c r="L285" s="662">
        <v>0</v>
      </c>
      <c r="M285" s="662">
        <v>0</v>
      </c>
      <c r="N285" s="661">
        <v>3</v>
      </c>
      <c r="O285" s="742">
        <v>1</v>
      </c>
      <c r="P285" s="662"/>
      <c r="Q285" s="677"/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4</v>
      </c>
      <c r="B286" s="661" t="s">
        <v>3542</v>
      </c>
      <c r="C286" s="661">
        <v>89301041</v>
      </c>
      <c r="D286" s="740" t="s">
        <v>6159</v>
      </c>
      <c r="E286" s="741" t="s">
        <v>3933</v>
      </c>
      <c r="F286" s="661" t="s">
        <v>3895</v>
      </c>
      <c r="G286" s="661" t="s">
        <v>4117</v>
      </c>
      <c r="H286" s="661" t="s">
        <v>602</v>
      </c>
      <c r="I286" s="661" t="s">
        <v>2111</v>
      </c>
      <c r="J286" s="661" t="s">
        <v>4230</v>
      </c>
      <c r="K286" s="661" t="s">
        <v>4231</v>
      </c>
      <c r="L286" s="662">
        <v>131.96</v>
      </c>
      <c r="M286" s="662">
        <v>131.96</v>
      </c>
      <c r="N286" s="661">
        <v>1</v>
      </c>
      <c r="O286" s="742">
        <v>0.5</v>
      </c>
      <c r="P286" s="662">
        <v>131.96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4</v>
      </c>
      <c r="B287" s="661" t="s">
        <v>3542</v>
      </c>
      <c r="C287" s="661">
        <v>89301041</v>
      </c>
      <c r="D287" s="740" t="s">
        <v>6159</v>
      </c>
      <c r="E287" s="741" t="s">
        <v>3933</v>
      </c>
      <c r="F287" s="661" t="s">
        <v>3895</v>
      </c>
      <c r="G287" s="661" t="s">
        <v>4232</v>
      </c>
      <c r="H287" s="661" t="s">
        <v>602</v>
      </c>
      <c r="I287" s="661" t="s">
        <v>1434</v>
      </c>
      <c r="J287" s="661" t="s">
        <v>1435</v>
      </c>
      <c r="K287" s="661" t="s">
        <v>4233</v>
      </c>
      <c r="L287" s="662">
        <v>95.82</v>
      </c>
      <c r="M287" s="662">
        <v>191.64</v>
      </c>
      <c r="N287" s="661">
        <v>2</v>
      </c>
      <c r="O287" s="742">
        <v>0.5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4</v>
      </c>
      <c r="B288" s="661" t="s">
        <v>3542</v>
      </c>
      <c r="C288" s="661">
        <v>89301041</v>
      </c>
      <c r="D288" s="740" t="s">
        <v>6159</v>
      </c>
      <c r="E288" s="741" t="s">
        <v>3935</v>
      </c>
      <c r="F288" s="661" t="s">
        <v>3895</v>
      </c>
      <c r="G288" s="661" t="s">
        <v>3954</v>
      </c>
      <c r="H288" s="661" t="s">
        <v>602</v>
      </c>
      <c r="I288" s="661" t="s">
        <v>4234</v>
      </c>
      <c r="J288" s="661" t="s">
        <v>4235</v>
      </c>
      <c r="K288" s="661" t="s">
        <v>3720</v>
      </c>
      <c r="L288" s="662">
        <v>156.86000000000001</v>
      </c>
      <c r="M288" s="662">
        <v>313.72000000000003</v>
      </c>
      <c r="N288" s="661">
        <v>2</v>
      </c>
      <c r="O288" s="742">
        <v>1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4</v>
      </c>
      <c r="B289" s="661" t="s">
        <v>3542</v>
      </c>
      <c r="C289" s="661">
        <v>89301041</v>
      </c>
      <c r="D289" s="740" t="s">
        <v>6159</v>
      </c>
      <c r="E289" s="741" t="s">
        <v>3935</v>
      </c>
      <c r="F289" s="661" t="s">
        <v>3895</v>
      </c>
      <c r="G289" s="661" t="s">
        <v>3954</v>
      </c>
      <c r="H289" s="661" t="s">
        <v>602</v>
      </c>
      <c r="I289" s="661" t="s">
        <v>4041</v>
      </c>
      <c r="J289" s="661" t="s">
        <v>3719</v>
      </c>
      <c r="K289" s="661" t="s">
        <v>4042</v>
      </c>
      <c r="L289" s="662">
        <v>0</v>
      </c>
      <c r="M289" s="662">
        <v>0</v>
      </c>
      <c r="N289" s="661">
        <v>2</v>
      </c>
      <c r="O289" s="742">
        <v>0.5</v>
      </c>
      <c r="P289" s="662">
        <v>0</v>
      </c>
      <c r="Q289" s="677"/>
      <c r="R289" s="661">
        <v>2</v>
      </c>
      <c r="S289" s="677">
        <v>1</v>
      </c>
      <c r="T289" s="742">
        <v>0.5</v>
      </c>
      <c r="U289" s="700">
        <v>1</v>
      </c>
    </row>
    <row r="290" spans="1:21" ht="14.4" customHeight="1" x14ac:dyDescent="0.3">
      <c r="A290" s="660">
        <v>4</v>
      </c>
      <c r="B290" s="661" t="s">
        <v>3542</v>
      </c>
      <c r="C290" s="661">
        <v>89301041</v>
      </c>
      <c r="D290" s="740" t="s">
        <v>6159</v>
      </c>
      <c r="E290" s="741" t="s">
        <v>3935</v>
      </c>
      <c r="F290" s="661" t="s">
        <v>3895</v>
      </c>
      <c r="G290" s="661" t="s">
        <v>3954</v>
      </c>
      <c r="H290" s="661" t="s">
        <v>602</v>
      </c>
      <c r="I290" s="661" t="s">
        <v>1839</v>
      </c>
      <c r="J290" s="661" t="s">
        <v>3719</v>
      </c>
      <c r="K290" s="661" t="s">
        <v>3720</v>
      </c>
      <c r="L290" s="662">
        <v>333.31</v>
      </c>
      <c r="M290" s="662">
        <v>333.31</v>
      </c>
      <c r="N290" s="661">
        <v>1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4</v>
      </c>
      <c r="B291" s="661" t="s">
        <v>3542</v>
      </c>
      <c r="C291" s="661">
        <v>89301041</v>
      </c>
      <c r="D291" s="740" t="s">
        <v>6159</v>
      </c>
      <c r="E291" s="741" t="s">
        <v>3935</v>
      </c>
      <c r="F291" s="661" t="s">
        <v>3895</v>
      </c>
      <c r="G291" s="661" t="s">
        <v>4147</v>
      </c>
      <c r="H291" s="661" t="s">
        <v>602</v>
      </c>
      <c r="I291" s="661" t="s">
        <v>4236</v>
      </c>
      <c r="J291" s="661" t="s">
        <v>4237</v>
      </c>
      <c r="K291" s="661" t="s">
        <v>4238</v>
      </c>
      <c r="L291" s="662">
        <v>1529.98</v>
      </c>
      <c r="M291" s="662">
        <v>1529.98</v>
      </c>
      <c r="N291" s="661">
        <v>1</v>
      </c>
      <c r="O291" s="742">
        <v>0.5</v>
      </c>
      <c r="P291" s="662">
        <v>1529.98</v>
      </c>
      <c r="Q291" s="677">
        <v>1</v>
      </c>
      <c r="R291" s="661">
        <v>1</v>
      </c>
      <c r="S291" s="677">
        <v>1</v>
      </c>
      <c r="T291" s="742">
        <v>0.5</v>
      </c>
      <c r="U291" s="700">
        <v>1</v>
      </c>
    </row>
    <row r="292" spans="1:21" ht="14.4" customHeight="1" x14ac:dyDescent="0.3">
      <c r="A292" s="660">
        <v>4</v>
      </c>
      <c r="B292" s="661" t="s">
        <v>3542</v>
      </c>
      <c r="C292" s="661">
        <v>89301041</v>
      </c>
      <c r="D292" s="740" t="s">
        <v>6159</v>
      </c>
      <c r="E292" s="741" t="s">
        <v>3935</v>
      </c>
      <c r="F292" s="661" t="s">
        <v>3895</v>
      </c>
      <c r="G292" s="661" t="s">
        <v>3980</v>
      </c>
      <c r="H292" s="661" t="s">
        <v>1519</v>
      </c>
      <c r="I292" s="661" t="s">
        <v>4204</v>
      </c>
      <c r="J292" s="661" t="s">
        <v>1563</v>
      </c>
      <c r="K292" s="661" t="s">
        <v>4205</v>
      </c>
      <c r="L292" s="662">
        <v>187.59</v>
      </c>
      <c r="M292" s="662">
        <v>562.77</v>
      </c>
      <c r="N292" s="661">
        <v>3</v>
      </c>
      <c r="O292" s="742">
        <v>1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4</v>
      </c>
      <c r="B293" s="661" t="s">
        <v>3542</v>
      </c>
      <c r="C293" s="661">
        <v>89301041</v>
      </c>
      <c r="D293" s="740" t="s">
        <v>6159</v>
      </c>
      <c r="E293" s="741" t="s">
        <v>3935</v>
      </c>
      <c r="F293" s="661" t="s">
        <v>3895</v>
      </c>
      <c r="G293" s="661" t="s">
        <v>3980</v>
      </c>
      <c r="H293" s="661" t="s">
        <v>1519</v>
      </c>
      <c r="I293" s="661" t="s">
        <v>1562</v>
      </c>
      <c r="J293" s="661" t="s">
        <v>1563</v>
      </c>
      <c r="K293" s="661" t="s">
        <v>1564</v>
      </c>
      <c r="L293" s="662">
        <v>937.93</v>
      </c>
      <c r="M293" s="662">
        <v>937.93</v>
      </c>
      <c r="N293" s="661">
        <v>1</v>
      </c>
      <c r="O293" s="742">
        <v>1</v>
      </c>
      <c r="P293" s="662">
        <v>937.93</v>
      </c>
      <c r="Q293" s="677">
        <v>1</v>
      </c>
      <c r="R293" s="661">
        <v>1</v>
      </c>
      <c r="S293" s="677">
        <v>1</v>
      </c>
      <c r="T293" s="742">
        <v>1</v>
      </c>
      <c r="U293" s="700">
        <v>1</v>
      </c>
    </row>
    <row r="294" spans="1:21" ht="14.4" customHeight="1" x14ac:dyDescent="0.3">
      <c r="A294" s="660">
        <v>4</v>
      </c>
      <c r="B294" s="661" t="s">
        <v>3542</v>
      </c>
      <c r="C294" s="661">
        <v>89301041</v>
      </c>
      <c r="D294" s="740" t="s">
        <v>6159</v>
      </c>
      <c r="E294" s="741" t="s">
        <v>3935</v>
      </c>
      <c r="F294" s="661" t="s">
        <v>3895</v>
      </c>
      <c r="G294" s="661" t="s">
        <v>3980</v>
      </c>
      <c r="H294" s="661" t="s">
        <v>1519</v>
      </c>
      <c r="I294" s="661" t="s">
        <v>1569</v>
      </c>
      <c r="J294" s="661" t="s">
        <v>1563</v>
      </c>
      <c r="K294" s="661" t="s">
        <v>1570</v>
      </c>
      <c r="L294" s="662">
        <v>1458.07</v>
      </c>
      <c r="M294" s="662">
        <v>1458.07</v>
      </c>
      <c r="N294" s="661">
        <v>1</v>
      </c>
      <c r="O294" s="742">
        <v>1</v>
      </c>
      <c r="P294" s="662">
        <v>1458.07</v>
      </c>
      <c r="Q294" s="677">
        <v>1</v>
      </c>
      <c r="R294" s="661">
        <v>1</v>
      </c>
      <c r="S294" s="677">
        <v>1</v>
      </c>
      <c r="T294" s="742">
        <v>1</v>
      </c>
      <c r="U294" s="700">
        <v>1</v>
      </c>
    </row>
    <row r="295" spans="1:21" ht="14.4" customHeight="1" x14ac:dyDescent="0.3">
      <c r="A295" s="660">
        <v>4</v>
      </c>
      <c r="B295" s="661" t="s">
        <v>3542</v>
      </c>
      <c r="C295" s="661">
        <v>89301041</v>
      </c>
      <c r="D295" s="740" t="s">
        <v>6159</v>
      </c>
      <c r="E295" s="741" t="s">
        <v>3935</v>
      </c>
      <c r="F295" s="661" t="s">
        <v>3895</v>
      </c>
      <c r="G295" s="661" t="s">
        <v>3996</v>
      </c>
      <c r="H295" s="661" t="s">
        <v>602</v>
      </c>
      <c r="I295" s="661" t="s">
        <v>1843</v>
      </c>
      <c r="J295" s="661" t="s">
        <v>1844</v>
      </c>
      <c r="K295" s="661" t="s">
        <v>3998</v>
      </c>
      <c r="L295" s="662">
        <v>23.46</v>
      </c>
      <c r="M295" s="662">
        <v>70.38</v>
      </c>
      <c r="N295" s="661">
        <v>3</v>
      </c>
      <c r="O295" s="742">
        <v>2</v>
      </c>
      <c r="P295" s="662">
        <v>46.92</v>
      </c>
      <c r="Q295" s="677">
        <v>0.66666666666666674</v>
      </c>
      <c r="R295" s="661">
        <v>2</v>
      </c>
      <c r="S295" s="677">
        <v>0.66666666666666663</v>
      </c>
      <c r="T295" s="742">
        <v>1</v>
      </c>
      <c r="U295" s="700">
        <v>0.5</v>
      </c>
    </row>
    <row r="296" spans="1:21" ht="14.4" customHeight="1" x14ac:dyDescent="0.3">
      <c r="A296" s="660">
        <v>4</v>
      </c>
      <c r="B296" s="661" t="s">
        <v>3542</v>
      </c>
      <c r="C296" s="661">
        <v>89301041</v>
      </c>
      <c r="D296" s="740" t="s">
        <v>6159</v>
      </c>
      <c r="E296" s="741" t="s">
        <v>3938</v>
      </c>
      <c r="F296" s="661" t="s">
        <v>3895</v>
      </c>
      <c r="G296" s="661" t="s">
        <v>3954</v>
      </c>
      <c r="H296" s="661" t="s">
        <v>602</v>
      </c>
      <c r="I296" s="661" t="s">
        <v>1839</v>
      </c>
      <c r="J296" s="661" t="s">
        <v>3719</v>
      </c>
      <c r="K296" s="661" t="s">
        <v>3720</v>
      </c>
      <c r="L296" s="662">
        <v>156.86000000000001</v>
      </c>
      <c r="M296" s="662">
        <v>156.86000000000001</v>
      </c>
      <c r="N296" s="661">
        <v>1</v>
      </c>
      <c r="O296" s="742">
        <v>1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4</v>
      </c>
      <c r="B297" s="661" t="s">
        <v>3542</v>
      </c>
      <c r="C297" s="661">
        <v>89301041</v>
      </c>
      <c r="D297" s="740" t="s">
        <v>6159</v>
      </c>
      <c r="E297" s="741" t="s">
        <v>3938</v>
      </c>
      <c r="F297" s="661" t="s">
        <v>3895</v>
      </c>
      <c r="G297" s="661" t="s">
        <v>4121</v>
      </c>
      <c r="H297" s="661" t="s">
        <v>1519</v>
      </c>
      <c r="I297" s="661" t="s">
        <v>2795</v>
      </c>
      <c r="J297" s="661" t="s">
        <v>2796</v>
      </c>
      <c r="K297" s="661" t="s">
        <v>3727</v>
      </c>
      <c r="L297" s="662">
        <v>69.86</v>
      </c>
      <c r="M297" s="662">
        <v>69.86</v>
      </c>
      <c r="N297" s="661">
        <v>1</v>
      </c>
      <c r="O297" s="742">
        <v>1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4</v>
      </c>
      <c r="B298" s="661" t="s">
        <v>3542</v>
      </c>
      <c r="C298" s="661">
        <v>89301041</v>
      </c>
      <c r="D298" s="740" t="s">
        <v>6159</v>
      </c>
      <c r="E298" s="741" t="s">
        <v>3938</v>
      </c>
      <c r="F298" s="661" t="s">
        <v>3895</v>
      </c>
      <c r="G298" s="661" t="s">
        <v>3980</v>
      </c>
      <c r="H298" s="661" t="s">
        <v>1519</v>
      </c>
      <c r="I298" s="661" t="s">
        <v>1704</v>
      </c>
      <c r="J298" s="661" t="s">
        <v>1563</v>
      </c>
      <c r="K298" s="661" t="s">
        <v>1705</v>
      </c>
      <c r="L298" s="662">
        <v>625.29</v>
      </c>
      <c r="M298" s="662">
        <v>625.29</v>
      </c>
      <c r="N298" s="661">
        <v>1</v>
      </c>
      <c r="O298" s="742">
        <v>1</v>
      </c>
      <c r="P298" s="662">
        <v>625.29</v>
      </c>
      <c r="Q298" s="677">
        <v>1</v>
      </c>
      <c r="R298" s="661">
        <v>1</v>
      </c>
      <c r="S298" s="677">
        <v>1</v>
      </c>
      <c r="T298" s="742">
        <v>1</v>
      </c>
      <c r="U298" s="700">
        <v>1</v>
      </c>
    </row>
    <row r="299" spans="1:21" ht="14.4" customHeight="1" x14ac:dyDescent="0.3">
      <c r="A299" s="660">
        <v>4</v>
      </c>
      <c r="B299" s="661" t="s">
        <v>3542</v>
      </c>
      <c r="C299" s="661">
        <v>89301041</v>
      </c>
      <c r="D299" s="740" t="s">
        <v>6159</v>
      </c>
      <c r="E299" s="741" t="s">
        <v>3938</v>
      </c>
      <c r="F299" s="661" t="s">
        <v>3895</v>
      </c>
      <c r="G299" s="661" t="s">
        <v>4029</v>
      </c>
      <c r="H299" s="661" t="s">
        <v>602</v>
      </c>
      <c r="I299" s="661" t="s">
        <v>784</v>
      </c>
      <c r="J299" s="661" t="s">
        <v>785</v>
      </c>
      <c r="K299" s="661" t="s">
        <v>4114</v>
      </c>
      <c r="L299" s="662">
        <v>314.89999999999998</v>
      </c>
      <c r="M299" s="662">
        <v>314.89999999999998</v>
      </c>
      <c r="N299" s="661">
        <v>1</v>
      </c>
      <c r="O299" s="742">
        <v>0.5</v>
      </c>
      <c r="P299" s="662">
        <v>314.89999999999998</v>
      </c>
      <c r="Q299" s="677">
        <v>1</v>
      </c>
      <c r="R299" s="661">
        <v>1</v>
      </c>
      <c r="S299" s="677">
        <v>1</v>
      </c>
      <c r="T299" s="742">
        <v>0.5</v>
      </c>
      <c r="U299" s="700">
        <v>1</v>
      </c>
    </row>
    <row r="300" spans="1:21" ht="14.4" customHeight="1" x14ac:dyDescent="0.3">
      <c r="A300" s="660">
        <v>4</v>
      </c>
      <c r="B300" s="661" t="s">
        <v>3542</v>
      </c>
      <c r="C300" s="661">
        <v>89301041</v>
      </c>
      <c r="D300" s="740" t="s">
        <v>6159</v>
      </c>
      <c r="E300" s="741" t="s">
        <v>3938</v>
      </c>
      <c r="F300" s="661" t="s">
        <v>3895</v>
      </c>
      <c r="G300" s="661" t="s">
        <v>4005</v>
      </c>
      <c r="H300" s="661" t="s">
        <v>1519</v>
      </c>
      <c r="I300" s="661" t="s">
        <v>1801</v>
      </c>
      <c r="J300" s="661" t="s">
        <v>1791</v>
      </c>
      <c r="K300" s="661" t="s">
        <v>1802</v>
      </c>
      <c r="L300" s="662">
        <v>105.31</v>
      </c>
      <c r="M300" s="662">
        <v>1053.0999999999999</v>
      </c>
      <c r="N300" s="661">
        <v>10</v>
      </c>
      <c r="O300" s="742">
        <v>1</v>
      </c>
      <c r="P300" s="662">
        <v>1053.0999999999999</v>
      </c>
      <c r="Q300" s="677">
        <v>1</v>
      </c>
      <c r="R300" s="661">
        <v>10</v>
      </c>
      <c r="S300" s="677">
        <v>1</v>
      </c>
      <c r="T300" s="742">
        <v>1</v>
      </c>
      <c r="U300" s="700">
        <v>1</v>
      </c>
    </row>
    <row r="301" spans="1:21" ht="14.4" customHeight="1" x14ac:dyDescent="0.3">
      <c r="A301" s="660">
        <v>4</v>
      </c>
      <c r="B301" s="661" t="s">
        <v>3542</v>
      </c>
      <c r="C301" s="661">
        <v>89301041</v>
      </c>
      <c r="D301" s="740" t="s">
        <v>6159</v>
      </c>
      <c r="E301" s="741" t="s">
        <v>3938</v>
      </c>
      <c r="F301" s="661" t="s">
        <v>3895</v>
      </c>
      <c r="G301" s="661" t="s">
        <v>4116</v>
      </c>
      <c r="H301" s="661" t="s">
        <v>1519</v>
      </c>
      <c r="I301" s="661" t="s">
        <v>2643</v>
      </c>
      <c r="J301" s="661" t="s">
        <v>1725</v>
      </c>
      <c r="K301" s="661" t="s">
        <v>2644</v>
      </c>
      <c r="L301" s="662">
        <v>56.01</v>
      </c>
      <c r="M301" s="662">
        <v>56.01</v>
      </c>
      <c r="N301" s="661">
        <v>1</v>
      </c>
      <c r="O301" s="742">
        <v>0.5</v>
      </c>
      <c r="P301" s="662">
        <v>56.01</v>
      </c>
      <c r="Q301" s="677">
        <v>1</v>
      </c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4</v>
      </c>
      <c r="B302" s="661" t="s">
        <v>3542</v>
      </c>
      <c r="C302" s="661">
        <v>89301041</v>
      </c>
      <c r="D302" s="740" t="s">
        <v>6159</v>
      </c>
      <c r="E302" s="741" t="s">
        <v>3938</v>
      </c>
      <c r="F302" s="661" t="s">
        <v>3895</v>
      </c>
      <c r="G302" s="661" t="s">
        <v>3999</v>
      </c>
      <c r="H302" s="661" t="s">
        <v>602</v>
      </c>
      <c r="I302" s="661" t="s">
        <v>2768</v>
      </c>
      <c r="J302" s="661" t="s">
        <v>1944</v>
      </c>
      <c r="K302" s="661" t="s">
        <v>4000</v>
      </c>
      <c r="L302" s="662">
        <v>194.73</v>
      </c>
      <c r="M302" s="662">
        <v>194.73</v>
      </c>
      <c r="N302" s="661">
        <v>1</v>
      </c>
      <c r="O302" s="742">
        <v>1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4</v>
      </c>
      <c r="B303" s="661" t="s">
        <v>3542</v>
      </c>
      <c r="C303" s="661">
        <v>89301041</v>
      </c>
      <c r="D303" s="740" t="s">
        <v>6159</v>
      </c>
      <c r="E303" s="741" t="s">
        <v>3938</v>
      </c>
      <c r="F303" s="661" t="s">
        <v>3896</v>
      </c>
      <c r="G303" s="661" t="s">
        <v>4001</v>
      </c>
      <c r="H303" s="661" t="s">
        <v>602</v>
      </c>
      <c r="I303" s="661" t="s">
        <v>4033</v>
      </c>
      <c r="J303" s="661" t="s">
        <v>4003</v>
      </c>
      <c r="K303" s="661"/>
      <c r="L303" s="662">
        <v>0</v>
      </c>
      <c r="M303" s="662">
        <v>0</v>
      </c>
      <c r="N303" s="661">
        <v>2</v>
      </c>
      <c r="O303" s="742">
        <v>2</v>
      </c>
      <c r="P303" s="662">
        <v>0</v>
      </c>
      <c r="Q303" s="677"/>
      <c r="R303" s="661">
        <v>2</v>
      </c>
      <c r="S303" s="677">
        <v>1</v>
      </c>
      <c r="T303" s="742">
        <v>2</v>
      </c>
      <c r="U303" s="700">
        <v>1</v>
      </c>
    </row>
    <row r="304" spans="1:21" ht="14.4" customHeight="1" x14ac:dyDescent="0.3">
      <c r="A304" s="660">
        <v>4</v>
      </c>
      <c r="B304" s="661" t="s">
        <v>3542</v>
      </c>
      <c r="C304" s="661">
        <v>89301041</v>
      </c>
      <c r="D304" s="740" t="s">
        <v>6159</v>
      </c>
      <c r="E304" s="741" t="s">
        <v>3939</v>
      </c>
      <c r="F304" s="661" t="s">
        <v>3895</v>
      </c>
      <c r="G304" s="661" t="s">
        <v>3954</v>
      </c>
      <c r="H304" s="661" t="s">
        <v>602</v>
      </c>
      <c r="I304" s="661" t="s">
        <v>1839</v>
      </c>
      <c r="J304" s="661" t="s">
        <v>3719</v>
      </c>
      <c r="K304" s="661" t="s">
        <v>3720</v>
      </c>
      <c r="L304" s="662">
        <v>156.86000000000001</v>
      </c>
      <c r="M304" s="662">
        <v>156.86000000000001</v>
      </c>
      <c r="N304" s="661">
        <v>1</v>
      </c>
      <c r="O304" s="742">
        <v>0.5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4</v>
      </c>
      <c r="B305" s="661" t="s">
        <v>3542</v>
      </c>
      <c r="C305" s="661">
        <v>89301041</v>
      </c>
      <c r="D305" s="740" t="s">
        <v>6159</v>
      </c>
      <c r="E305" s="741" t="s">
        <v>3939</v>
      </c>
      <c r="F305" s="661" t="s">
        <v>3895</v>
      </c>
      <c r="G305" s="661" t="s">
        <v>4239</v>
      </c>
      <c r="H305" s="661" t="s">
        <v>1519</v>
      </c>
      <c r="I305" s="661" t="s">
        <v>2001</v>
      </c>
      <c r="J305" s="661" t="s">
        <v>2002</v>
      </c>
      <c r="K305" s="661" t="s">
        <v>3745</v>
      </c>
      <c r="L305" s="662">
        <v>3127.19</v>
      </c>
      <c r="M305" s="662">
        <v>3127.19</v>
      </c>
      <c r="N305" s="661">
        <v>1</v>
      </c>
      <c r="O305" s="742">
        <v>1</v>
      </c>
      <c r="P305" s="662">
        <v>3127.19</v>
      </c>
      <c r="Q305" s="677">
        <v>1</v>
      </c>
      <c r="R305" s="661">
        <v>1</v>
      </c>
      <c r="S305" s="677">
        <v>1</v>
      </c>
      <c r="T305" s="742">
        <v>1</v>
      </c>
      <c r="U305" s="700">
        <v>1</v>
      </c>
    </row>
    <row r="306" spans="1:21" ht="14.4" customHeight="1" x14ac:dyDescent="0.3">
      <c r="A306" s="660">
        <v>4</v>
      </c>
      <c r="B306" s="661" t="s">
        <v>3542</v>
      </c>
      <c r="C306" s="661">
        <v>89301041</v>
      </c>
      <c r="D306" s="740" t="s">
        <v>6159</v>
      </c>
      <c r="E306" s="741" t="s">
        <v>3939</v>
      </c>
      <c r="F306" s="661" t="s">
        <v>3895</v>
      </c>
      <c r="G306" s="661" t="s">
        <v>4196</v>
      </c>
      <c r="H306" s="661" t="s">
        <v>602</v>
      </c>
      <c r="I306" s="661" t="s">
        <v>4197</v>
      </c>
      <c r="J306" s="661" t="s">
        <v>1016</v>
      </c>
      <c r="K306" s="661" t="s">
        <v>4198</v>
      </c>
      <c r="L306" s="662">
        <v>0</v>
      </c>
      <c r="M306" s="662">
        <v>0</v>
      </c>
      <c r="N306" s="661">
        <v>2</v>
      </c>
      <c r="O306" s="742">
        <v>1</v>
      </c>
      <c r="P306" s="662"/>
      <c r="Q306" s="677"/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4</v>
      </c>
      <c r="B307" s="661" t="s">
        <v>3542</v>
      </c>
      <c r="C307" s="661">
        <v>89301041</v>
      </c>
      <c r="D307" s="740" t="s">
        <v>6159</v>
      </c>
      <c r="E307" s="741" t="s">
        <v>3939</v>
      </c>
      <c r="F307" s="661" t="s">
        <v>3895</v>
      </c>
      <c r="G307" s="661" t="s">
        <v>4196</v>
      </c>
      <c r="H307" s="661" t="s">
        <v>602</v>
      </c>
      <c r="I307" s="661" t="s">
        <v>2572</v>
      </c>
      <c r="J307" s="661" t="s">
        <v>1016</v>
      </c>
      <c r="K307" s="661" t="s">
        <v>2573</v>
      </c>
      <c r="L307" s="662">
        <v>0</v>
      </c>
      <c r="M307" s="662">
        <v>0</v>
      </c>
      <c r="N307" s="661">
        <v>1</v>
      </c>
      <c r="O307" s="742">
        <v>0.5</v>
      </c>
      <c r="P307" s="662"/>
      <c r="Q307" s="677"/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4</v>
      </c>
      <c r="B308" s="661" t="s">
        <v>3542</v>
      </c>
      <c r="C308" s="661">
        <v>89301041</v>
      </c>
      <c r="D308" s="740" t="s">
        <v>6159</v>
      </c>
      <c r="E308" s="741" t="s">
        <v>3939</v>
      </c>
      <c r="F308" s="661" t="s">
        <v>3895</v>
      </c>
      <c r="G308" s="661" t="s">
        <v>3951</v>
      </c>
      <c r="H308" s="661" t="s">
        <v>602</v>
      </c>
      <c r="I308" s="661" t="s">
        <v>2071</v>
      </c>
      <c r="J308" s="661" t="s">
        <v>2072</v>
      </c>
      <c r="K308" s="661" t="s">
        <v>3952</v>
      </c>
      <c r="L308" s="662">
        <v>709.97</v>
      </c>
      <c r="M308" s="662">
        <v>1419.94</v>
      </c>
      <c r="N308" s="661">
        <v>2</v>
      </c>
      <c r="O308" s="742">
        <v>0.5</v>
      </c>
      <c r="P308" s="662">
        <v>1419.94</v>
      </c>
      <c r="Q308" s="677">
        <v>1</v>
      </c>
      <c r="R308" s="661">
        <v>2</v>
      </c>
      <c r="S308" s="677">
        <v>1</v>
      </c>
      <c r="T308" s="742">
        <v>0.5</v>
      </c>
      <c r="U308" s="700">
        <v>1</v>
      </c>
    </row>
    <row r="309" spans="1:21" ht="14.4" customHeight="1" x14ac:dyDescent="0.3">
      <c r="A309" s="660">
        <v>4</v>
      </c>
      <c r="B309" s="661" t="s">
        <v>3542</v>
      </c>
      <c r="C309" s="661">
        <v>89301041</v>
      </c>
      <c r="D309" s="740" t="s">
        <v>6159</v>
      </c>
      <c r="E309" s="741" t="s">
        <v>3939</v>
      </c>
      <c r="F309" s="661" t="s">
        <v>3895</v>
      </c>
      <c r="G309" s="661" t="s">
        <v>4064</v>
      </c>
      <c r="H309" s="661" t="s">
        <v>602</v>
      </c>
      <c r="I309" s="661" t="s">
        <v>4083</v>
      </c>
      <c r="J309" s="661" t="s">
        <v>2301</v>
      </c>
      <c r="K309" s="661" t="s">
        <v>4084</v>
      </c>
      <c r="L309" s="662">
        <v>0</v>
      </c>
      <c r="M309" s="662">
        <v>0</v>
      </c>
      <c r="N309" s="661">
        <v>1</v>
      </c>
      <c r="O309" s="742">
        <v>0.5</v>
      </c>
      <c r="P309" s="662">
        <v>0</v>
      </c>
      <c r="Q309" s="677"/>
      <c r="R309" s="661">
        <v>1</v>
      </c>
      <c r="S309" s="677">
        <v>1</v>
      </c>
      <c r="T309" s="742">
        <v>0.5</v>
      </c>
      <c r="U309" s="700">
        <v>1</v>
      </c>
    </row>
    <row r="310" spans="1:21" ht="14.4" customHeight="1" x14ac:dyDescent="0.3">
      <c r="A310" s="660">
        <v>4</v>
      </c>
      <c r="B310" s="661" t="s">
        <v>3542</v>
      </c>
      <c r="C310" s="661">
        <v>89301041</v>
      </c>
      <c r="D310" s="740" t="s">
        <v>6159</v>
      </c>
      <c r="E310" s="741" t="s">
        <v>3939</v>
      </c>
      <c r="F310" s="661" t="s">
        <v>3895</v>
      </c>
      <c r="G310" s="661" t="s">
        <v>4024</v>
      </c>
      <c r="H310" s="661" t="s">
        <v>602</v>
      </c>
      <c r="I310" s="661" t="s">
        <v>952</v>
      </c>
      <c r="J310" s="661" t="s">
        <v>4025</v>
      </c>
      <c r="K310" s="661" t="s">
        <v>4026</v>
      </c>
      <c r="L310" s="662">
        <v>56.01</v>
      </c>
      <c r="M310" s="662">
        <v>112.02</v>
      </c>
      <c r="N310" s="661">
        <v>2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4</v>
      </c>
      <c r="B311" s="661" t="s">
        <v>3542</v>
      </c>
      <c r="C311" s="661">
        <v>89301041</v>
      </c>
      <c r="D311" s="740" t="s">
        <v>6159</v>
      </c>
      <c r="E311" s="741" t="s">
        <v>3939</v>
      </c>
      <c r="F311" s="661" t="s">
        <v>3895</v>
      </c>
      <c r="G311" s="661" t="s">
        <v>3980</v>
      </c>
      <c r="H311" s="661" t="s">
        <v>1519</v>
      </c>
      <c r="I311" s="661" t="s">
        <v>1566</v>
      </c>
      <c r="J311" s="661" t="s">
        <v>1563</v>
      </c>
      <c r="K311" s="661" t="s">
        <v>1567</v>
      </c>
      <c r="L311" s="662">
        <v>1166.47</v>
      </c>
      <c r="M311" s="662">
        <v>2332.94</v>
      </c>
      <c r="N311" s="661">
        <v>2</v>
      </c>
      <c r="O311" s="742">
        <v>1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4</v>
      </c>
      <c r="B312" s="661" t="s">
        <v>3542</v>
      </c>
      <c r="C312" s="661">
        <v>89301041</v>
      </c>
      <c r="D312" s="740" t="s">
        <v>6159</v>
      </c>
      <c r="E312" s="741" t="s">
        <v>3939</v>
      </c>
      <c r="F312" s="661" t="s">
        <v>3895</v>
      </c>
      <c r="G312" s="661" t="s">
        <v>3980</v>
      </c>
      <c r="H312" s="661" t="s">
        <v>1519</v>
      </c>
      <c r="I312" s="661" t="s">
        <v>1569</v>
      </c>
      <c r="J312" s="661" t="s">
        <v>1563</v>
      </c>
      <c r="K312" s="661" t="s">
        <v>1570</v>
      </c>
      <c r="L312" s="662">
        <v>1458.07</v>
      </c>
      <c r="M312" s="662">
        <v>1458.07</v>
      </c>
      <c r="N312" s="661">
        <v>1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4</v>
      </c>
      <c r="B313" s="661" t="s">
        <v>3542</v>
      </c>
      <c r="C313" s="661">
        <v>89301041</v>
      </c>
      <c r="D313" s="740" t="s">
        <v>6159</v>
      </c>
      <c r="E313" s="741" t="s">
        <v>3939</v>
      </c>
      <c r="F313" s="661" t="s">
        <v>3895</v>
      </c>
      <c r="G313" s="661" t="s">
        <v>3980</v>
      </c>
      <c r="H313" s="661" t="s">
        <v>1519</v>
      </c>
      <c r="I313" s="661" t="s">
        <v>2635</v>
      </c>
      <c r="J313" s="661" t="s">
        <v>2629</v>
      </c>
      <c r="K313" s="661" t="s">
        <v>1570</v>
      </c>
      <c r="L313" s="662">
        <v>2916.16</v>
      </c>
      <c r="M313" s="662">
        <v>2916.16</v>
      </c>
      <c r="N313" s="661">
        <v>1</v>
      </c>
      <c r="O313" s="742"/>
      <c r="P313" s="662"/>
      <c r="Q313" s="677">
        <v>0</v>
      </c>
      <c r="R313" s="661"/>
      <c r="S313" s="677">
        <v>0</v>
      </c>
      <c r="T313" s="742"/>
      <c r="U313" s="700"/>
    </row>
    <row r="314" spans="1:21" ht="14.4" customHeight="1" x14ac:dyDescent="0.3">
      <c r="A314" s="660">
        <v>4</v>
      </c>
      <c r="B314" s="661" t="s">
        <v>3542</v>
      </c>
      <c r="C314" s="661">
        <v>89301041</v>
      </c>
      <c r="D314" s="740" t="s">
        <v>6159</v>
      </c>
      <c r="E314" s="741" t="s">
        <v>3939</v>
      </c>
      <c r="F314" s="661" t="s">
        <v>3895</v>
      </c>
      <c r="G314" s="661" t="s">
        <v>4029</v>
      </c>
      <c r="H314" s="661" t="s">
        <v>602</v>
      </c>
      <c r="I314" s="661" t="s">
        <v>4032</v>
      </c>
      <c r="J314" s="661" t="s">
        <v>4031</v>
      </c>
      <c r="K314" s="661" t="s">
        <v>786</v>
      </c>
      <c r="L314" s="662">
        <v>314.89999999999998</v>
      </c>
      <c r="M314" s="662">
        <v>314.89999999999998</v>
      </c>
      <c r="N314" s="661">
        <v>1</v>
      </c>
      <c r="O314" s="742">
        <v>0.5</v>
      </c>
      <c r="P314" s="662"/>
      <c r="Q314" s="677">
        <v>0</v>
      </c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4</v>
      </c>
      <c r="B315" s="661" t="s">
        <v>3542</v>
      </c>
      <c r="C315" s="661">
        <v>89301041</v>
      </c>
      <c r="D315" s="740" t="s">
        <v>6159</v>
      </c>
      <c r="E315" s="741" t="s">
        <v>3939</v>
      </c>
      <c r="F315" s="661" t="s">
        <v>3895</v>
      </c>
      <c r="G315" s="661" t="s">
        <v>4029</v>
      </c>
      <c r="H315" s="661" t="s">
        <v>602</v>
      </c>
      <c r="I315" s="661" t="s">
        <v>784</v>
      </c>
      <c r="J315" s="661" t="s">
        <v>785</v>
      </c>
      <c r="K315" s="661" t="s">
        <v>4114</v>
      </c>
      <c r="L315" s="662">
        <v>314.89999999999998</v>
      </c>
      <c r="M315" s="662">
        <v>1574.5</v>
      </c>
      <c r="N315" s="661">
        <v>5</v>
      </c>
      <c r="O315" s="742">
        <v>2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4</v>
      </c>
      <c r="B316" s="661" t="s">
        <v>3542</v>
      </c>
      <c r="C316" s="661">
        <v>89301041</v>
      </c>
      <c r="D316" s="740" t="s">
        <v>6159</v>
      </c>
      <c r="E316" s="741" t="s">
        <v>3939</v>
      </c>
      <c r="F316" s="661" t="s">
        <v>3895</v>
      </c>
      <c r="G316" s="661" t="s">
        <v>4116</v>
      </c>
      <c r="H316" s="661" t="s">
        <v>1519</v>
      </c>
      <c r="I316" s="661" t="s">
        <v>1724</v>
      </c>
      <c r="J316" s="661" t="s">
        <v>1725</v>
      </c>
      <c r="K316" s="661" t="s">
        <v>1726</v>
      </c>
      <c r="L316" s="662">
        <v>140.03</v>
      </c>
      <c r="M316" s="662">
        <v>280.06</v>
      </c>
      <c r="N316" s="661">
        <v>2</v>
      </c>
      <c r="O316" s="742">
        <v>0.5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4</v>
      </c>
      <c r="B317" s="661" t="s">
        <v>3542</v>
      </c>
      <c r="C317" s="661">
        <v>89301041</v>
      </c>
      <c r="D317" s="740" t="s">
        <v>6159</v>
      </c>
      <c r="E317" s="741" t="s">
        <v>3939</v>
      </c>
      <c r="F317" s="661" t="s">
        <v>3895</v>
      </c>
      <c r="G317" s="661" t="s">
        <v>3993</v>
      </c>
      <c r="H317" s="661" t="s">
        <v>602</v>
      </c>
      <c r="I317" s="661" t="s">
        <v>854</v>
      </c>
      <c r="J317" s="661" t="s">
        <v>3994</v>
      </c>
      <c r="K317" s="661" t="s">
        <v>3995</v>
      </c>
      <c r="L317" s="662">
        <v>0</v>
      </c>
      <c r="M317" s="662">
        <v>0</v>
      </c>
      <c r="N317" s="661">
        <v>1</v>
      </c>
      <c r="O317" s="742">
        <v>0.5</v>
      </c>
      <c r="P317" s="662"/>
      <c r="Q317" s="677"/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4</v>
      </c>
      <c r="B318" s="661" t="s">
        <v>3542</v>
      </c>
      <c r="C318" s="661">
        <v>89301041</v>
      </c>
      <c r="D318" s="740" t="s">
        <v>6159</v>
      </c>
      <c r="E318" s="741" t="s">
        <v>3939</v>
      </c>
      <c r="F318" s="661" t="s">
        <v>3895</v>
      </c>
      <c r="G318" s="661" t="s">
        <v>3999</v>
      </c>
      <c r="H318" s="661" t="s">
        <v>602</v>
      </c>
      <c r="I318" s="661" t="s">
        <v>2768</v>
      </c>
      <c r="J318" s="661" t="s">
        <v>1944</v>
      </c>
      <c r="K318" s="661" t="s">
        <v>4000</v>
      </c>
      <c r="L318" s="662">
        <v>194.73</v>
      </c>
      <c r="M318" s="662">
        <v>194.73</v>
      </c>
      <c r="N318" s="661">
        <v>1</v>
      </c>
      <c r="O318" s="742">
        <v>1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4</v>
      </c>
      <c r="B319" s="661" t="s">
        <v>3542</v>
      </c>
      <c r="C319" s="661">
        <v>89301041</v>
      </c>
      <c r="D319" s="740" t="s">
        <v>6159</v>
      </c>
      <c r="E319" s="741" t="s">
        <v>3940</v>
      </c>
      <c r="F319" s="661" t="s">
        <v>3897</v>
      </c>
      <c r="G319" s="661" t="s">
        <v>4034</v>
      </c>
      <c r="H319" s="661" t="s">
        <v>602</v>
      </c>
      <c r="I319" s="661" t="s">
        <v>4240</v>
      </c>
      <c r="J319" s="661" t="s">
        <v>4241</v>
      </c>
      <c r="K319" s="661" t="s">
        <v>4242</v>
      </c>
      <c r="L319" s="662">
        <v>900</v>
      </c>
      <c r="M319" s="662">
        <v>900</v>
      </c>
      <c r="N319" s="661">
        <v>1</v>
      </c>
      <c r="O319" s="742">
        <v>1</v>
      </c>
      <c r="P319" s="662">
        <v>900</v>
      </c>
      <c r="Q319" s="677">
        <v>1</v>
      </c>
      <c r="R319" s="661">
        <v>1</v>
      </c>
      <c r="S319" s="677">
        <v>1</v>
      </c>
      <c r="T319" s="742">
        <v>1</v>
      </c>
      <c r="U319" s="700">
        <v>1</v>
      </c>
    </row>
    <row r="320" spans="1:21" ht="14.4" customHeight="1" x14ac:dyDescent="0.3">
      <c r="A320" s="660">
        <v>4</v>
      </c>
      <c r="B320" s="661" t="s">
        <v>3542</v>
      </c>
      <c r="C320" s="661">
        <v>89301041</v>
      </c>
      <c r="D320" s="740" t="s">
        <v>6159</v>
      </c>
      <c r="E320" s="741" t="s">
        <v>3941</v>
      </c>
      <c r="F320" s="661" t="s">
        <v>3895</v>
      </c>
      <c r="G320" s="661" t="s">
        <v>3954</v>
      </c>
      <c r="H320" s="661" t="s">
        <v>602</v>
      </c>
      <c r="I320" s="661" t="s">
        <v>1839</v>
      </c>
      <c r="J320" s="661" t="s">
        <v>3719</v>
      </c>
      <c r="K320" s="661" t="s">
        <v>3720</v>
      </c>
      <c r="L320" s="662">
        <v>156.86000000000001</v>
      </c>
      <c r="M320" s="662">
        <v>156.86000000000001</v>
      </c>
      <c r="N320" s="661">
        <v>1</v>
      </c>
      <c r="O320" s="742">
        <v>0.5</v>
      </c>
      <c r="P320" s="662">
        <v>156.86000000000001</v>
      </c>
      <c r="Q320" s="677">
        <v>1</v>
      </c>
      <c r="R320" s="661">
        <v>1</v>
      </c>
      <c r="S320" s="677">
        <v>1</v>
      </c>
      <c r="T320" s="742">
        <v>0.5</v>
      </c>
      <c r="U320" s="700">
        <v>1</v>
      </c>
    </row>
    <row r="321" spans="1:21" ht="14.4" customHeight="1" x14ac:dyDescent="0.3">
      <c r="A321" s="660">
        <v>4</v>
      </c>
      <c r="B321" s="661" t="s">
        <v>3542</v>
      </c>
      <c r="C321" s="661">
        <v>89301041</v>
      </c>
      <c r="D321" s="740" t="s">
        <v>6159</v>
      </c>
      <c r="E321" s="741" t="s">
        <v>3941</v>
      </c>
      <c r="F321" s="661" t="s">
        <v>3895</v>
      </c>
      <c r="G321" s="661" t="s">
        <v>3954</v>
      </c>
      <c r="H321" s="661" t="s">
        <v>602</v>
      </c>
      <c r="I321" s="661" t="s">
        <v>2779</v>
      </c>
      <c r="J321" s="661" t="s">
        <v>3815</v>
      </c>
      <c r="K321" s="661" t="s">
        <v>3816</v>
      </c>
      <c r="L321" s="662">
        <v>333.31</v>
      </c>
      <c r="M321" s="662">
        <v>333.31</v>
      </c>
      <c r="N321" s="661">
        <v>1</v>
      </c>
      <c r="O321" s="742">
        <v>1</v>
      </c>
      <c r="P321" s="662">
        <v>333.31</v>
      </c>
      <c r="Q321" s="677">
        <v>1</v>
      </c>
      <c r="R321" s="661">
        <v>1</v>
      </c>
      <c r="S321" s="677">
        <v>1</v>
      </c>
      <c r="T321" s="742">
        <v>1</v>
      </c>
      <c r="U321" s="700">
        <v>1</v>
      </c>
    </row>
    <row r="322" spans="1:21" ht="14.4" customHeight="1" x14ac:dyDescent="0.3">
      <c r="A322" s="660">
        <v>4</v>
      </c>
      <c r="B322" s="661" t="s">
        <v>3542</v>
      </c>
      <c r="C322" s="661">
        <v>89301041</v>
      </c>
      <c r="D322" s="740" t="s">
        <v>6159</v>
      </c>
      <c r="E322" s="741" t="s">
        <v>3941</v>
      </c>
      <c r="F322" s="661" t="s">
        <v>3895</v>
      </c>
      <c r="G322" s="661" t="s">
        <v>3965</v>
      </c>
      <c r="H322" s="661" t="s">
        <v>602</v>
      </c>
      <c r="I322" s="661" t="s">
        <v>2850</v>
      </c>
      <c r="J322" s="661" t="s">
        <v>2851</v>
      </c>
      <c r="K322" s="661" t="s">
        <v>3824</v>
      </c>
      <c r="L322" s="662">
        <v>0</v>
      </c>
      <c r="M322" s="662">
        <v>0</v>
      </c>
      <c r="N322" s="661">
        <v>1</v>
      </c>
      <c r="O322" s="742">
        <v>0.5</v>
      </c>
      <c r="P322" s="662">
        <v>0</v>
      </c>
      <c r="Q322" s="677"/>
      <c r="R322" s="661">
        <v>1</v>
      </c>
      <c r="S322" s="677">
        <v>1</v>
      </c>
      <c r="T322" s="742">
        <v>0.5</v>
      </c>
      <c r="U322" s="700">
        <v>1</v>
      </c>
    </row>
    <row r="323" spans="1:21" ht="14.4" customHeight="1" x14ac:dyDescent="0.3">
      <c r="A323" s="660">
        <v>4</v>
      </c>
      <c r="B323" s="661" t="s">
        <v>3542</v>
      </c>
      <c r="C323" s="661">
        <v>89301041</v>
      </c>
      <c r="D323" s="740" t="s">
        <v>6159</v>
      </c>
      <c r="E323" s="741" t="s">
        <v>3941</v>
      </c>
      <c r="F323" s="661" t="s">
        <v>3895</v>
      </c>
      <c r="G323" s="661" t="s">
        <v>4074</v>
      </c>
      <c r="H323" s="661" t="s">
        <v>602</v>
      </c>
      <c r="I323" s="661" t="s">
        <v>1271</v>
      </c>
      <c r="J323" s="661" t="s">
        <v>1272</v>
      </c>
      <c r="K323" s="661" t="s">
        <v>4243</v>
      </c>
      <c r="L323" s="662">
        <v>31.84</v>
      </c>
      <c r="M323" s="662">
        <v>63.68</v>
      </c>
      <c r="N323" s="661">
        <v>2</v>
      </c>
      <c r="O323" s="742">
        <v>0.5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4</v>
      </c>
      <c r="B324" s="661" t="s">
        <v>3542</v>
      </c>
      <c r="C324" s="661">
        <v>89301041</v>
      </c>
      <c r="D324" s="740" t="s">
        <v>6159</v>
      </c>
      <c r="E324" s="741" t="s">
        <v>3941</v>
      </c>
      <c r="F324" s="661" t="s">
        <v>3895</v>
      </c>
      <c r="G324" s="661" t="s">
        <v>4244</v>
      </c>
      <c r="H324" s="661" t="s">
        <v>1519</v>
      </c>
      <c r="I324" s="661" t="s">
        <v>1970</v>
      </c>
      <c r="J324" s="661" t="s">
        <v>1971</v>
      </c>
      <c r="K324" s="661" t="s">
        <v>1972</v>
      </c>
      <c r="L324" s="662">
        <v>154.01</v>
      </c>
      <c r="M324" s="662">
        <v>154.01</v>
      </c>
      <c r="N324" s="661">
        <v>1</v>
      </c>
      <c r="O324" s="742">
        <v>1</v>
      </c>
      <c r="P324" s="662">
        <v>154.01</v>
      </c>
      <c r="Q324" s="677">
        <v>1</v>
      </c>
      <c r="R324" s="661">
        <v>1</v>
      </c>
      <c r="S324" s="677">
        <v>1</v>
      </c>
      <c r="T324" s="742">
        <v>1</v>
      </c>
      <c r="U324" s="700">
        <v>1</v>
      </c>
    </row>
    <row r="325" spans="1:21" ht="14.4" customHeight="1" x14ac:dyDescent="0.3">
      <c r="A325" s="660">
        <v>4</v>
      </c>
      <c r="B325" s="661" t="s">
        <v>3542</v>
      </c>
      <c r="C325" s="661">
        <v>89301041</v>
      </c>
      <c r="D325" s="740" t="s">
        <v>6159</v>
      </c>
      <c r="E325" s="741" t="s">
        <v>3941</v>
      </c>
      <c r="F325" s="661" t="s">
        <v>3895</v>
      </c>
      <c r="G325" s="661" t="s">
        <v>3951</v>
      </c>
      <c r="H325" s="661" t="s">
        <v>602</v>
      </c>
      <c r="I325" s="661" t="s">
        <v>2071</v>
      </c>
      <c r="J325" s="661" t="s">
        <v>2072</v>
      </c>
      <c r="K325" s="661" t="s">
        <v>3952</v>
      </c>
      <c r="L325" s="662">
        <v>709.97</v>
      </c>
      <c r="M325" s="662">
        <v>709.97</v>
      </c>
      <c r="N325" s="661">
        <v>1</v>
      </c>
      <c r="O325" s="742">
        <v>0.5</v>
      </c>
      <c r="P325" s="662">
        <v>709.97</v>
      </c>
      <c r="Q325" s="677">
        <v>1</v>
      </c>
      <c r="R325" s="661">
        <v>1</v>
      </c>
      <c r="S325" s="677">
        <v>1</v>
      </c>
      <c r="T325" s="742">
        <v>0.5</v>
      </c>
      <c r="U325" s="700">
        <v>1</v>
      </c>
    </row>
    <row r="326" spans="1:21" ht="14.4" customHeight="1" x14ac:dyDescent="0.3">
      <c r="A326" s="660">
        <v>4</v>
      </c>
      <c r="B326" s="661" t="s">
        <v>3542</v>
      </c>
      <c r="C326" s="661">
        <v>89301041</v>
      </c>
      <c r="D326" s="740" t="s">
        <v>6159</v>
      </c>
      <c r="E326" s="741" t="s">
        <v>3941</v>
      </c>
      <c r="F326" s="661" t="s">
        <v>3895</v>
      </c>
      <c r="G326" s="661" t="s">
        <v>4063</v>
      </c>
      <c r="H326" s="661" t="s">
        <v>1519</v>
      </c>
      <c r="I326" s="661" t="s">
        <v>1663</v>
      </c>
      <c r="J326" s="661" t="s">
        <v>1589</v>
      </c>
      <c r="K326" s="661" t="s">
        <v>1664</v>
      </c>
      <c r="L326" s="662">
        <v>0</v>
      </c>
      <c r="M326" s="662">
        <v>0</v>
      </c>
      <c r="N326" s="661">
        <v>1</v>
      </c>
      <c r="O326" s="742">
        <v>0.5</v>
      </c>
      <c r="P326" s="662">
        <v>0</v>
      </c>
      <c r="Q326" s="677"/>
      <c r="R326" s="661">
        <v>1</v>
      </c>
      <c r="S326" s="677">
        <v>1</v>
      </c>
      <c r="T326" s="742">
        <v>0.5</v>
      </c>
      <c r="U326" s="700">
        <v>1</v>
      </c>
    </row>
    <row r="327" spans="1:21" ht="14.4" customHeight="1" x14ac:dyDescent="0.3">
      <c r="A327" s="660">
        <v>4</v>
      </c>
      <c r="B327" s="661" t="s">
        <v>3542</v>
      </c>
      <c r="C327" s="661">
        <v>89301041</v>
      </c>
      <c r="D327" s="740" t="s">
        <v>6159</v>
      </c>
      <c r="E327" s="741" t="s">
        <v>3941</v>
      </c>
      <c r="F327" s="661" t="s">
        <v>3895</v>
      </c>
      <c r="G327" s="661" t="s">
        <v>4063</v>
      </c>
      <c r="H327" s="661" t="s">
        <v>1519</v>
      </c>
      <c r="I327" s="661" t="s">
        <v>1588</v>
      </c>
      <c r="J327" s="661" t="s">
        <v>1589</v>
      </c>
      <c r="K327" s="661" t="s">
        <v>1590</v>
      </c>
      <c r="L327" s="662">
        <v>0</v>
      </c>
      <c r="M327" s="662">
        <v>0</v>
      </c>
      <c r="N327" s="661">
        <v>1</v>
      </c>
      <c r="O327" s="742">
        <v>1</v>
      </c>
      <c r="P327" s="662">
        <v>0</v>
      </c>
      <c r="Q327" s="677"/>
      <c r="R327" s="661">
        <v>1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4</v>
      </c>
      <c r="B328" s="661" t="s">
        <v>3542</v>
      </c>
      <c r="C328" s="661">
        <v>89301041</v>
      </c>
      <c r="D328" s="740" t="s">
        <v>6159</v>
      </c>
      <c r="E328" s="741" t="s">
        <v>3941</v>
      </c>
      <c r="F328" s="661" t="s">
        <v>3895</v>
      </c>
      <c r="G328" s="661" t="s">
        <v>4004</v>
      </c>
      <c r="H328" s="661" t="s">
        <v>602</v>
      </c>
      <c r="I328" s="661" t="s">
        <v>4070</v>
      </c>
      <c r="J328" s="661" t="s">
        <v>2076</v>
      </c>
      <c r="K328" s="661" t="s">
        <v>4028</v>
      </c>
      <c r="L328" s="662">
        <v>0</v>
      </c>
      <c r="M328" s="662">
        <v>0</v>
      </c>
      <c r="N328" s="661">
        <v>1</v>
      </c>
      <c r="O328" s="742">
        <v>0.5</v>
      </c>
      <c r="P328" s="662">
        <v>0</v>
      </c>
      <c r="Q328" s="677"/>
      <c r="R328" s="661">
        <v>1</v>
      </c>
      <c r="S328" s="677">
        <v>1</v>
      </c>
      <c r="T328" s="742">
        <v>0.5</v>
      </c>
      <c r="U328" s="700">
        <v>1</v>
      </c>
    </row>
    <row r="329" spans="1:21" ht="14.4" customHeight="1" x14ac:dyDescent="0.3">
      <c r="A329" s="660">
        <v>4</v>
      </c>
      <c r="B329" s="661" t="s">
        <v>3542</v>
      </c>
      <c r="C329" s="661">
        <v>89301041</v>
      </c>
      <c r="D329" s="740" t="s">
        <v>6159</v>
      </c>
      <c r="E329" s="741" t="s">
        <v>3941</v>
      </c>
      <c r="F329" s="661" t="s">
        <v>3895</v>
      </c>
      <c r="G329" s="661" t="s">
        <v>3980</v>
      </c>
      <c r="H329" s="661" t="s">
        <v>1519</v>
      </c>
      <c r="I329" s="661" t="s">
        <v>1704</v>
      </c>
      <c r="J329" s="661" t="s">
        <v>1563</v>
      </c>
      <c r="K329" s="661" t="s">
        <v>1705</v>
      </c>
      <c r="L329" s="662">
        <v>625.29</v>
      </c>
      <c r="M329" s="662">
        <v>625.29</v>
      </c>
      <c r="N329" s="661">
        <v>1</v>
      </c>
      <c r="O329" s="742">
        <v>0.5</v>
      </c>
      <c r="P329" s="662">
        <v>625.29</v>
      </c>
      <c r="Q329" s="677">
        <v>1</v>
      </c>
      <c r="R329" s="661">
        <v>1</v>
      </c>
      <c r="S329" s="677">
        <v>1</v>
      </c>
      <c r="T329" s="742">
        <v>0.5</v>
      </c>
      <c r="U329" s="700">
        <v>1</v>
      </c>
    </row>
    <row r="330" spans="1:21" ht="14.4" customHeight="1" x14ac:dyDescent="0.3">
      <c r="A330" s="660">
        <v>4</v>
      </c>
      <c r="B330" s="661" t="s">
        <v>3542</v>
      </c>
      <c r="C330" s="661">
        <v>89301041</v>
      </c>
      <c r="D330" s="740" t="s">
        <v>6159</v>
      </c>
      <c r="E330" s="741" t="s">
        <v>3941</v>
      </c>
      <c r="F330" s="661" t="s">
        <v>3895</v>
      </c>
      <c r="G330" s="661" t="s">
        <v>3980</v>
      </c>
      <c r="H330" s="661" t="s">
        <v>1519</v>
      </c>
      <c r="I330" s="661" t="s">
        <v>4204</v>
      </c>
      <c r="J330" s="661" t="s">
        <v>1563</v>
      </c>
      <c r="K330" s="661" t="s">
        <v>4205</v>
      </c>
      <c r="L330" s="662">
        <v>187.59</v>
      </c>
      <c r="M330" s="662">
        <v>562.77</v>
      </c>
      <c r="N330" s="661">
        <v>3</v>
      </c>
      <c r="O330" s="742">
        <v>1</v>
      </c>
      <c r="P330" s="662"/>
      <c r="Q330" s="677">
        <v>0</v>
      </c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4</v>
      </c>
      <c r="B331" s="661" t="s">
        <v>3542</v>
      </c>
      <c r="C331" s="661">
        <v>89301041</v>
      </c>
      <c r="D331" s="740" t="s">
        <v>6159</v>
      </c>
      <c r="E331" s="741" t="s">
        <v>3941</v>
      </c>
      <c r="F331" s="661" t="s">
        <v>3895</v>
      </c>
      <c r="G331" s="661" t="s">
        <v>3980</v>
      </c>
      <c r="H331" s="661" t="s">
        <v>1519</v>
      </c>
      <c r="I331" s="661" t="s">
        <v>1562</v>
      </c>
      <c r="J331" s="661" t="s">
        <v>1563</v>
      </c>
      <c r="K331" s="661" t="s">
        <v>1564</v>
      </c>
      <c r="L331" s="662">
        <v>937.93</v>
      </c>
      <c r="M331" s="662">
        <v>2813.79</v>
      </c>
      <c r="N331" s="661">
        <v>3</v>
      </c>
      <c r="O331" s="742">
        <v>3</v>
      </c>
      <c r="P331" s="662">
        <v>937.93</v>
      </c>
      <c r="Q331" s="677">
        <v>0.33333333333333331</v>
      </c>
      <c r="R331" s="661">
        <v>1</v>
      </c>
      <c r="S331" s="677">
        <v>0.33333333333333331</v>
      </c>
      <c r="T331" s="742">
        <v>1</v>
      </c>
      <c r="U331" s="700">
        <v>0.33333333333333331</v>
      </c>
    </row>
    <row r="332" spans="1:21" ht="14.4" customHeight="1" x14ac:dyDescent="0.3">
      <c r="A332" s="660">
        <v>4</v>
      </c>
      <c r="B332" s="661" t="s">
        <v>3542</v>
      </c>
      <c r="C332" s="661">
        <v>89301041</v>
      </c>
      <c r="D332" s="740" t="s">
        <v>6159</v>
      </c>
      <c r="E332" s="741" t="s">
        <v>3941</v>
      </c>
      <c r="F332" s="661" t="s">
        <v>3895</v>
      </c>
      <c r="G332" s="661" t="s">
        <v>3980</v>
      </c>
      <c r="H332" s="661" t="s">
        <v>1519</v>
      </c>
      <c r="I332" s="661" t="s">
        <v>2628</v>
      </c>
      <c r="J332" s="661" t="s">
        <v>2629</v>
      </c>
      <c r="K332" s="661" t="s">
        <v>1564</v>
      </c>
      <c r="L332" s="662">
        <v>1749.69</v>
      </c>
      <c r="M332" s="662">
        <v>1749.69</v>
      </c>
      <c r="N332" s="661">
        <v>1</v>
      </c>
      <c r="O332" s="742">
        <v>1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4</v>
      </c>
      <c r="B333" s="661" t="s">
        <v>3542</v>
      </c>
      <c r="C333" s="661">
        <v>89301041</v>
      </c>
      <c r="D333" s="740" t="s">
        <v>6159</v>
      </c>
      <c r="E333" s="741" t="s">
        <v>3941</v>
      </c>
      <c r="F333" s="661" t="s">
        <v>3895</v>
      </c>
      <c r="G333" s="661" t="s">
        <v>4245</v>
      </c>
      <c r="H333" s="661" t="s">
        <v>602</v>
      </c>
      <c r="I333" s="661" t="s">
        <v>1885</v>
      </c>
      <c r="J333" s="661" t="s">
        <v>1886</v>
      </c>
      <c r="K333" s="661" t="s">
        <v>1887</v>
      </c>
      <c r="L333" s="662">
        <v>153.52000000000001</v>
      </c>
      <c r="M333" s="662">
        <v>153.52000000000001</v>
      </c>
      <c r="N333" s="661">
        <v>1</v>
      </c>
      <c r="O333" s="742">
        <v>1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4</v>
      </c>
      <c r="B334" s="661" t="s">
        <v>3542</v>
      </c>
      <c r="C334" s="661">
        <v>89301041</v>
      </c>
      <c r="D334" s="740" t="s">
        <v>6159</v>
      </c>
      <c r="E334" s="741" t="s">
        <v>3941</v>
      </c>
      <c r="F334" s="661" t="s">
        <v>3895</v>
      </c>
      <c r="G334" s="661" t="s">
        <v>4029</v>
      </c>
      <c r="H334" s="661" t="s">
        <v>602</v>
      </c>
      <c r="I334" s="661" t="s">
        <v>4032</v>
      </c>
      <c r="J334" s="661" t="s">
        <v>4031</v>
      </c>
      <c r="K334" s="661" t="s">
        <v>786</v>
      </c>
      <c r="L334" s="662">
        <v>314.89999999999998</v>
      </c>
      <c r="M334" s="662">
        <v>314.89999999999998</v>
      </c>
      <c r="N334" s="661">
        <v>1</v>
      </c>
      <c r="O334" s="742">
        <v>1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4</v>
      </c>
      <c r="B335" s="661" t="s">
        <v>3542</v>
      </c>
      <c r="C335" s="661">
        <v>89301041</v>
      </c>
      <c r="D335" s="740" t="s">
        <v>6159</v>
      </c>
      <c r="E335" s="741" t="s">
        <v>3941</v>
      </c>
      <c r="F335" s="661" t="s">
        <v>3895</v>
      </c>
      <c r="G335" s="661" t="s">
        <v>3988</v>
      </c>
      <c r="H335" s="661" t="s">
        <v>602</v>
      </c>
      <c r="I335" s="661" t="s">
        <v>3058</v>
      </c>
      <c r="J335" s="661" t="s">
        <v>3059</v>
      </c>
      <c r="K335" s="661" t="s">
        <v>3989</v>
      </c>
      <c r="L335" s="662">
        <v>0</v>
      </c>
      <c r="M335" s="662">
        <v>0</v>
      </c>
      <c r="N335" s="661">
        <v>3</v>
      </c>
      <c r="O335" s="742">
        <v>1</v>
      </c>
      <c r="P335" s="662">
        <v>0</v>
      </c>
      <c r="Q335" s="677"/>
      <c r="R335" s="661">
        <v>1</v>
      </c>
      <c r="S335" s="677">
        <v>0.33333333333333331</v>
      </c>
      <c r="T335" s="742">
        <v>0.5</v>
      </c>
      <c r="U335" s="700">
        <v>0.5</v>
      </c>
    </row>
    <row r="336" spans="1:21" ht="14.4" customHeight="1" x14ac:dyDescent="0.3">
      <c r="A336" s="660">
        <v>4</v>
      </c>
      <c r="B336" s="661" t="s">
        <v>3542</v>
      </c>
      <c r="C336" s="661">
        <v>89301041</v>
      </c>
      <c r="D336" s="740" t="s">
        <v>6159</v>
      </c>
      <c r="E336" s="741" t="s">
        <v>3941</v>
      </c>
      <c r="F336" s="661" t="s">
        <v>3895</v>
      </c>
      <c r="G336" s="661" t="s">
        <v>3996</v>
      </c>
      <c r="H336" s="661" t="s">
        <v>602</v>
      </c>
      <c r="I336" s="661" t="s">
        <v>1843</v>
      </c>
      <c r="J336" s="661" t="s">
        <v>1844</v>
      </c>
      <c r="K336" s="661" t="s">
        <v>3998</v>
      </c>
      <c r="L336" s="662">
        <v>23.46</v>
      </c>
      <c r="M336" s="662">
        <v>23.46</v>
      </c>
      <c r="N336" s="661">
        <v>1</v>
      </c>
      <c r="O336" s="742">
        <v>0.5</v>
      </c>
      <c r="P336" s="662">
        <v>23.46</v>
      </c>
      <c r="Q336" s="677">
        <v>1</v>
      </c>
      <c r="R336" s="661">
        <v>1</v>
      </c>
      <c r="S336" s="677">
        <v>1</v>
      </c>
      <c r="T336" s="742">
        <v>0.5</v>
      </c>
      <c r="U336" s="700">
        <v>1</v>
      </c>
    </row>
    <row r="337" spans="1:21" ht="14.4" customHeight="1" x14ac:dyDescent="0.3">
      <c r="A337" s="660">
        <v>4</v>
      </c>
      <c r="B337" s="661" t="s">
        <v>3542</v>
      </c>
      <c r="C337" s="661">
        <v>89301041</v>
      </c>
      <c r="D337" s="740" t="s">
        <v>6159</v>
      </c>
      <c r="E337" s="741" t="s">
        <v>3941</v>
      </c>
      <c r="F337" s="661" t="s">
        <v>3895</v>
      </c>
      <c r="G337" s="661" t="s">
        <v>4246</v>
      </c>
      <c r="H337" s="661" t="s">
        <v>602</v>
      </c>
      <c r="I337" s="661" t="s">
        <v>2179</v>
      </c>
      <c r="J337" s="661" t="s">
        <v>2180</v>
      </c>
      <c r="K337" s="661" t="s">
        <v>4247</v>
      </c>
      <c r="L337" s="662">
        <v>687.56</v>
      </c>
      <c r="M337" s="662">
        <v>687.56</v>
      </c>
      <c r="N337" s="661">
        <v>1</v>
      </c>
      <c r="O337" s="742">
        <v>1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4</v>
      </c>
      <c r="B338" s="661" t="s">
        <v>3542</v>
      </c>
      <c r="C338" s="661">
        <v>89301041</v>
      </c>
      <c r="D338" s="740" t="s">
        <v>6159</v>
      </c>
      <c r="E338" s="741" t="s">
        <v>3941</v>
      </c>
      <c r="F338" s="661" t="s">
        <v>3895</v>
      </c>
      <c r="G338" s="661" t="s">
        <v>4248</v>
      </c>
      <c r="H338" s="661" t="s">
        <v>602</v>
      </c>
      <c r="I338" s="661" t="s">
        <v>4249</v>
      </c>
      <c r="J338" s="661" t="s">
        <v>4250</v>
      </c>
      <c r="K338" s="661" t="s">
        <v>1194</v>
      </c>
      <c r="L338" s="662">
        <v>102.9</v>
      </c>
      <c r="M338" s="662">
        <v>102.9</v>
      </c>
      <c r="N338" s="661">
        <v>1</v>
      </c>
      <c r="O338" s="742">
        <v>1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4</v>
      </c>
      <c r="B339" s="661" t="s">
        <v>3542</v>
      </c>
      <c r="C339" s="661">
        <v>89301041</v>
      </c>
      <c r="D339" s="740" t="s">
        <v>6159</v>
      </c>
      <c r="E339" s="741" t="s">
        <v>3941</v>
      </c>
      <c r="F339" s="661" t="s">
        <v>3896</v>
      </c>
      <c r="G339" s="661" t="s">
        <v>4001</v>
      </c>
      <c r="H339" s="661" t="s">
        <v>602</v>
      </c>
      <c r="I339" s="661" t="s">
        <v>4102</v>
      </c>
      <c r="J339" s="661" t="s">
        <v>4003</v>
      </c>
      <c r="K339" s="661"/>
      <c r="L339" s="662">
        <v>0</v>
      </c>
      <c r="M339" s="662">
        <v>0</v>
      </c>
      <c r="N339" s="661">
        <v>1</v>
      </c>
      <c r="O339" s="742">
        <v>1</v>
      </c>
      <c r="P339" s="662">
        <v>0</v>
      </c>
      <c r="Q339" s="677"/>
      <c r="R339" s="661">
        <v>1</v>
      </c>
      <c r="S339" s="677">
        <v>1</v>
      </c>
      <c r="T339" s="742">
        <v>1</v>
      </c>
      <c r="U339" s="700">
        <v>1</v>
      </c>
    </row>
    <row r="340" spans="1:21" ht="14.4" customHeight="1" x14ac:dyDescent="0.3">
      <c r="A340" s="660">
        <v>4</v>
      </c>
      <c r="B340" s="661" t="s">
        <v>3542</v>
      </c>
      <c r="C340" s="661">
        <v>89301041</v>
      </c>
      <c r="D340" s="740" t="s">
        <v>6159</v>
      </c>
      <c r="E340" s="741" t="s">
        <v>3941</v>
      </c>
      <c r="F340" s="661" t="s">
        <v>3896</v>
      </c>
      <c r="G340" s="661" t="s">
        <v>4001</v>
      </c>
      <c r="H340" s="661" t="s">
        <v>602</v>
      </c>
      <c r="I340" s="661" t="s">
        <v>4033</v>
      </c>
      <c r="J340" s="661" t="s">
        <v>4003</v>
      </c>
      <c r="K340" s="661"/>
      <c r="L340" s="662">
        <v>0</v>
      </c>
      <c r="M340" s="662">
        <v>0</v>
      </c>
      <c r="N340" s="661">
        <v>4</v>
      </c>
      <c r="O340" s="742">
        <v>4</v>
      </c>
      <c r="P340" s="662">
        <v>0</v>
      </c>
      <c r="Q340" s="677"/>
      <c r="R340" s="661">
        <v>1</v>
      </c>
      <c r="S340" s="677">
        <v>0.25</v>
      </c>
      <c r="T340" s="742">
        <v>1</v>
      </c>
      <c r="U340" s="700">
        <v>0.25</v>
      </c>
    </row>
    <row r="341" spans="1:21" ht="14.4" customHeight="1" x14ac:dyDescent="0.3">
      <c r="A341" s="660">
        <v>4</v>
      </c>
      <c r="B341" s="661" t="s">
        <v>3542</v>
      </c>
      <c r="C341" s="661">
        <v>89301041</v>
      </c>
      <c r="D341" s="740" t="s">
        <v>6159</v>
      </c>
      <c r="E341" s="741" t="s">
        <v>3943</v>
      </c>
      <c r="F341" s="661" t="s">
        <v>3895</v>
      </c>
      <c r="G341" s="661" t="s">
        <v>4043</v>
      </c>
      <c r="H341" s="661" t="s">
        <v>602</v>
      </c>
      <c r="I341" s="661" t="s">
        <v>929</v>
      </c>
      <c r="J341" s="661" t="s">
        <v>4045</v>
      </c>
      <c r="K341" s="661" t="s">
        <v>4046</v>
      </c>
      <c r="L341" s="662">
        <v>0</v>
      </c>
      <c r="M341" s="662">
        <v>0</v>
      </c>
      <c r="N341" s="661">
        <v>1</v>
      </c>
      <c r="O341" s="742">
        <v>0.5</v>
      </c>
      <c r="P341" s="662">
        <v>0</v>
      </c>
      <c r="Q341" s="677"/>
      <c r="R341" s="661">
        <v>1</v>
      </c>
      <c r="S341" s="677">
        <v>1</v>
      </c>
      <c r="T341" s="742">
        <v>0.5</v>
      </c>
      <c r="U341" s="700">
        <v>1</v>
      </c>
    </row>
    <row r="342" spans="1:21" ht="14.4" customHeight="1" x14ac:dyDescent="0.3">
      <c r="A342" s="660">
        <v>4</v>
      </c>
      <c r="B342" s="661" t="s">
        <v>3542</v>
      </c>
      <c r="C342" s="661">
        <v>89301041</v>
      </c>
      <c r="D342" s="740" t="s">
        <v>6159</v>
      </c>
      <c r="E342" s="741" t="s">
        <v>3943</v>
      </c>
      <c r="F342" s="661" t="s">
        <v>3895</v>
      </c>
      <c r="G342" s="661" t="s">
        <v>4063</v>
      </c>
      <c r="H342" s="661" t="s">
        <v>1519</v>
      </c>
      <c r="I342" s="661" t="s">
        <v>1663</v>
      </c>
      <c r="J342" s="661" t="s">
        <v>1589</v>
      </c>
      <c r="K342" s="661" t="s">
        <v>1664</v>
      </c>
      <c r="L342" s="662">
        <v>0</v>
      </c>
      <c r="M342" s="662">
        <v>0</v>
      </c>
      <c r="N342" s="661">
        <v>1</v>
      </c>
      <c r="O342" s="742">
        <v>1</v>
      </c>
      <c r="P342" s="662">
        <v>0</v>
      </c>
      <c r="Q342" s="677"/>
      <c r="R342" s="661">
        <v>1</v>
      </c>
      <c r="S342" s="677">
        <v>1</v>
      </c>
      <c r="T342" s="742">
        <v>1</v>
      </c>
      <c r="U342" s="700">
        <v>1</v>
      </c>
    </row>
    <row r="343" spans="1:21" ht="14.4" customHeight="1" x14ac:dyDescent="0.3">
      <c r="A343" s="660">
        <v>4</v>
      </c>
      <c r="B343" s="661" t="s">
        <v>3542</v>
      </c>
      <c r="C343" s="661">
        <v>89301041</v>
      </c>
      <c r="D343" s="740" t="s">
        <v>6159</v>
      </c>
      <c r="E343" s="741" t="s">
        <v>3943</v>
      </c>
      <c r="F343" s="661" t="s">
        <v>3895</v>
      </c>
      <c r="G343" s="661" t="s">
        <v>4004</v>
      </c>
      <c r="H343" s="661" t="s">
        <v>602</v>
      </c>
      <c r="I343" s="661" t="s">
        <v>4251</v>
      </c>
      <c r="J343" s="661" t="s">
        <v>2076</v>
      </c>
      <c r="K343" s="661" t="s">
        <v>4252</v>
      </c>
      <c r="L343" s="662">
        <v>0</v>
      </c>
      <c r="M343" s="662">
        <v>0</v>
      </c>
      <c r="N343" s="661">
        <v>2</v>
      </c>
      <c r="O343" s="742">
        <v>1</v>
      </c>
      <c r="P343" s="662"/>
      <c r="Q343" s="677"/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4</v>
      </c>
      <c r="B344" s="661" t="s">
        <v>3542</v>
      </c>
      <c r="C344" s="661">
        <v>89301041</v>
      </c>
      <c r="D344" s="740" t="s">
        <v>6159</v>
      </c>
      <c r="E344" s="741" t="s">
        <v>3943</v>
      </c>
      <c r="F344" s="661" t="s">
        <v>3895</v>
      </c>
      <c r="G344" s="661" t="s">
        <v>3980</v>
      </c>
      <c r="H344" s="661" t="s">
        <v>1519</v>
      </c>
      <c r="I344" s="661" t="s">
        <v>1704</v>
      </c>
      <c r="J344" s="661" t="s">
        <v>1563</v>
      </c>
      <c r="K344" s="661" t="s">
        <v>1705</v>
      </c>
      <c r="L344" s="662">
        <v>625.29</v>
      </c>
      <c r="M344" s="662">
        <v>1875.87</v>
      </c>
      <c r="N344" s="661">
        <v>3</v>
      </c>
      <c r="O344" s="742">
        <v>2</v>
      </c>
      <c r="P344" s="662">
        <v>625.29</v>
      </c>
      <c r="Q344" s="677">
        <v>0.33333333333333331</v>
      </c>
      <c r="R344" s="661">
        <v>1</v>
      </c>
      <c r="S344" s="677">
        <v>0.33333333333333331</v>
      </c>
      <c r="T344" s="742">
        <v>0.5</v>
      </c>
      <c r="U344" s="700">
        <v>0.25</v>
      </c>
    </row>
    <row r="345" spans="1:21" ht="14.4" customHeight="1" x14ac:dyDescent="0.3">
      <c r="A345" s="660">
        <v>4</v>
      </c>
      <c r="B345" s="661" t="s">
        <v>3542</v>
      </c>
      <c r="C345" s="661">
        <v>89301041</v>
      </c>
      <c r="D345" s="740" t="s">
        <v>6159</v>
      </c>
      <c r="E345" s="741" t="s">
        <v>3943</v>
      </c>
      <c r="F345" s="661" t="s">
        <v>3895</v>
      </c>
      <c r="G345" s="661" t="s">
        <v>3980</v>
      </c>
      <c r="H345" s="661" t="s">
        <v>1519</v>
      </c>
      <c r="I345" s="661" t="s">
        <v>1562</v>
      </c>
      <c r="J345" s="661" t="s">
        <v>1563</v>
      </c>
      <c r="K345" s="661" t="s">
        <v>1564</v>
      </c>
      <c r="L345" s="662">
        <v>937.93</v>
      </c>
      <c r="M345" s="662">
        <v>937.93</v>
      </c>
      <c r="N345" s="661">
        <v>1</v>
      </c>
      <c r="O345" s="742">
        <v>1</v>
      </c>
      <c r="P345" s="662">
        <v>937.93</v>
      </c>
      <c r="Q345" s="677">
        <v>1</v>
      </c>
      <c r="R345" s="661">
        <v>1</v>
      </c>
      <c r="S345" s="677">
        <v>1</v>
      </c>
      <c r="T345" s="742">
        <v>1</v>
      </c>
      <c r="U345" s="700">
        <v>1</v>
      </c>
    </row>
    <row r="346" spans="1:21" ht="14.4" customHeight="1" x14ac:dyDescent="0.3">
      <c r="A346" s="660">
        <v>4</v>
      </c>
      <c r="B346" s="661" t="s">
        <v>3542</v>
      </c>
      <c r="C346" s="661">
        <v>89301041</v>
      </c>
      <c r="D346" s="740" t="s">
        <v>6159</v>
      </c>
      <c r="E346" s="741" t="s">
        <v>3943</v>
      </c>
      <c r="F346" s="661" t="s">
        <v>3895</v>
      </c>
      <c r="G346" s="661" t="s">
        <v>3980</v>
      </c>
      <c r="H346" s="661" t="s">
        <v>602</v>
      </c>
      <c r="I346" s="661" t="s">
        <v>4253</v>
      </c>
      <c r="J346" s="661" t="s">
        <v>1563</v>
      </c>
      <c r="K346" s="661" t="s">
        <v>4254</v>
      </c>
      <c r="L346" s="662">
        <v>0</v>
      </c>
      <c r="M346" s="662">
        <v>0</v>
      </c>
      <c r="N346" s="661">
        <v>1</v>
      </c>
      <c r="O346" s="742">
        <v>1</v>
      </c>
      <c r="P346" s="662"/>
      <c r="Q346" s="677"/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4</v>
      </c>
      <c r="B347" s="661" t="s">
        <v>3542</v>
      </c>
      <c r="C347" s="661">
        <v>89301041</v>
      </c>
      <c r="D347" s="740" t="s">
        <v>6159</v>
      </c>
      <c r="E347" s="741" t="s">
        <v>3943</v>
      </c>
      <c r="F347" s="661" t="s">
        <v>3895</v>
      </c>
      <c r="G347" s="661" t="s">
        <v>3993</v>
      </c>
      <c r="H347" s="661" t="s">
        <v>602</v>
      </c>
      <c r="I347" s="661" t="s">
        <v>854</v>
      </c>
      <c r="J347" s="661" t="s">
        <v>3994</v>
      </c>
      <c r="K347" s="661" t="s">
        <v>3995</v>
      </c>
      <c r="L347" s="662">
        <v>0</v>
      </c>
      <c r="M347" s="662">
        <v>0</v>
      </c>
      <c r="N347" s="661">
        <v>2</v>
      </c>
      <c r="O347" s="742">
        <v>1.5</v>
      </c>
      <c r="P347" s="662"/>
      <c r="Q347" s="677"/>
      <c r="R347" s="661"/>
      <c r="S347" s="677">
        <v>0</v>
      </c>
      <c r="T347" s="742"/>
      <c r="U347" s="700">
        <v>0</v>
      </c>
    </row>
    <row r="348" spans="1:21" ht="14.4" customHeight="1" x14ac:dyDescent="0.3">
      <c r="A348" s="660">
        <v>4</v>
      </c>
      <c r="B348" s="661" t="s">
        <v>3542</v>
      </c>
      <c r="C348" s="661">
        <v>89301041</v>
      </c>
      <c r="D348" s="740" t="s">
        <v>6159</v>
      </c>
      <c r="E348" s="741" t="s">
        <v>3943</v>
      </c>
      <c r="F348" s="661" t="s">
        <v>3897</v>
      </c>
      <c r="G348" s="661" t="s">
        <v>4034</v>
      </c>
      <c r="H348" s="661" t="s">
        <v>602</v>
      </c>
      <c r="I348" s="661" t="s">
        <v>4240</v>
      </c>
      <c r="J348" s="661" t="s">
        <v>4241</v>
      </c>
      <c r="K348" s="661" t="s">
        <v>4242</v>
      </c>
      <c r="L348" s="662">
        <v>900</v>
      </c>
      <c r="M348" s="662">
        <v>900</v>
      </c>
      <c r="N348" s="661">
        <v>1</v>
      </c>
      <c r="O348" s="742">
        <v>1</v>
      </c>
      <c r="P348" s="662">
        <v>900</v>
      </c>
      <c r="Q348" s="677">
        <v>1</v>
      </c>
      <c r="R348" s="661">
        <v>1</v>
      </c>
      <c r="S348" s="677">
        <v>1</v>
      </c>
      <c r="T348" s="742">
        <v>1</v>
      </c>
      <c r="U348" s="700">
        <v>1</v>
      </c>
    </row>
    <row r="349" spans="1:21" ht="14.4" customHeight="1" x14ac:dyDescent="0.3">
      <c r="A349" s="660">
        <v>4</v>
      </c>
      <c r="B349" s="661" t="s">
        <v>3542</v>
      </c>
      <c r="C349" s="661">
        <v>89301041</v>
      </c>
      <c r="D349" s="740" t="s">
        <v>6159</v>
      </c>
      <c r="E349" s="741" t="s">
        <v>3945</v>
      </c>
      <c r="F349" s="661" t="s">
        <v>3895</v>
      </c>
      <c r="G349" s="661" t="s">
        <v>4255</v>
      </c>
      <c r="H349" s="661" t="s">
        <v>602</v>
      </c>
      <c r="I349" s="661" t="s">
        <v>4256</v>
      </c>
      <c r="J349" s="661" t="s">
        <v>4257</v>
      </c>
      <c r="K349" s="661" t="s">
        <v>4258</v>
      </c>
      <c r="L349" s="662">
        <v>64.23</v>
      </c>
      <c r="M349" s="662">
        <v>64.23</v>
      </c>
      <c r="N349" s="661">
        <v>1</v>
      </c>
      <c r="O349" s="742">
        <v>0.5</v>
      </c>
      <c r="P349" s="662">
        <v>64.23</v>
      </c>
      <c r="Q349" s="677">
        <v>1</v>
      </c>
      <c r="R349" s="661">
        <v>1</v>
      </c>
      <c r="S349" s="677">
        <v>1</v>
      </c>
      <c r="T349" s="742">
        <v>0.5</v>
      </c>
      <c r="U349" s="700">
        <v>1</v>
      </c>
    </row>
    <row r="350" spans="1:21" ht="14.4" customHeight="1" x14ac:dyDescent="0.3">
      <c r="A350" s="660">
        <v>4</v>
      </c>
      <c r="B350" s="661" t="s">
        <v>3542</v>
      </c>
      <c r="C350" s="661">
        <v>89301041</v>
      </c>
      <c r="D350" s="740" t="s">
        <v>6159</v>
      </c>
      <c r="E350" s="741" t="s">
        <v>3945</v>
      </c>
      <c r="F350" s="661" t="s">
        <v>3895</v>
      </c>
      <c r="G350" s="661" t="s">
        <v>3954</v>
      </c>
      <c r="H350" s="661" t="s">
        <v>602</v>
      </c>
      <c r="I350" s="661" t="s">
        <v>1839</v>
      </c>
      <c r="J350" s="661" t="s">
        <v>3719</v>
      </c>
      <c r="K350" s="661" t="s">
        <v>3720</v>
      </c>
      <c r="L350" s="662">
        <v>333.31</v>
      </c>
      <c r="M350" s="662">
        <v>333.31</v>
      </c>
      <c r="N350" s="661">
        <v>1</v>
      </c>
      <c r="O350" s="742">
        <v>1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4</v>
      </c>
      <c r="B351" s="661" t="s">
        <v>3542</v>
      </c>
      <c r="C351" s="661">
        <v>89301041</v>
      </c>
      <c r="D351" s="740" t="s">
        <v>6159</v>
      </c>
      <c r="E351" s="741" t="s">
        <v>3945</v>
      </c>
      <c r="F351" s="661" t="s">
        <v>3895</v>
      </c>
      <c r="G351" s="661" t="s">
        <v>3954</v>
      </c>
      <c r="H351" s="661" t="s">
        <v>602</v>
      </c>
      <c r="I351" s="661" t="s">
        <v>1839</v>
      </c>
      <c r="J351" s="661" t="s">
        <v>3719</v>
      </c>
      <c r="K351" s="661" t="s">
        <v>3720</v>
      </c>
      <c r="L351" s="662">
        <v>156.86000000000001</v>
      </c>
      <c r="M351" s="662">
        <v>1411.74</v>
      </c>
      <c r="N351" s="661">
        <v>9</v>
      </c>
      <c r="O351" s="742">
        <v>8.5</v>
      </c>
      <c r="P351" s="662">
        <v>313.72000000000003</v>
      </c>
      <c r="Q351" s="677">
        <v>0.22222222222222224</v>
      </c>
      <c r="R351" s="661">
        <v>2</v>
      </c>
      <c r="S351" s="677">
        <v>0.22222222222222221</v>
      </c>
      <c r="T351" s="742">
        <v>1.5</v>
      </c>
      <c r="U351" s="700">
        <v>0.17647058823529413</v>
      </c>
    </row>
    <row r="352" spans="1:21" ht="14.4" customHeight="1" x14ac:dyDescent="0.3">
      <c r="A352" s="660">
        <v>4</v>
      </c>
      <c r="B352" s="661" t="s">
        <v>3542</v>
      </c>
      <c r="C352" s="661">
        <v>89301041</v>
      </c>
      <c r="D352" s="740" t="s">
        <v>6159</v>
      </c>
      <c r="E352" s="741" t="s">
        <v>3945</v>
      </c>
      <c r="F352" s="661" t="s">
        <v>3895</v>
      </c>
      <c r="G352" s="661" t="s">
        <v>4043</v>
      </c>
      <c r="H352" s="661" t="s">
        <v>602</v>
      </c>
      <c r="I352" s="661" t="s">
        <v>933</v>
      </c>
      <c r="J352" s="661" t="s">
        <v>4157</v>
      </c>
      <c r="K352" s="661" t="s">
        <v>2666</v>
      </c>
      <c r="L352" s="662">
        <v>0</v>
      </c>
      <c r="M352" s="662">
        <v>0</v>
      </c>
      <c r="N352" s="661">
        <v>1</v>
      </c>
      <c r="O352" s="742">
        <v>1</v>
      </c>
      <c r="P352" s="662"/>
      <c r="Q352" s="677"/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4</v>
      </c>
      <c r="B353" s="661" t="s">
        <v>3542</v>
      </c>
      <c r="C353" s="661">
        <v>89301041</v>
      </c>
      <c r="D353" s="740" t="s">
        <v>6159</v>
      </c>
      <c r="E353" s="741" t="s">
        <v>3945</v>
      </c>
      <c r="F353" s="661" t="s">
        <v>3895</v>
      </c>
      <c r="G353" s="661" t="s">
        <v>4011</v>
      </c>
      <c r="H353" s="661" t="s">
        <v>1519</v>
      </c>
      <c r="I353" s="661" t="s">
        <v>1947</v>
      </c>
      <c r="J353" s="661" t="s">
        <v>1948</v>
      </c>
      <c r="K353" s="661" t="s">
        <v>3727</v>
      </c>
      <c r="L353" s="662">
        <v>184.22</v>
      </c>
      <c r="M353" s="662">
        <v>184.22</v>
      </c>
      <c r="N353" s="661">
        <v>1</v>
      </c>
      <c r="O353" s="742">
        <v>1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4</v>
      </c>
      <c r="B354" s="661" t="s">
        <v>3542</v>
      </c>
      <c r="C354" s="661">
        <v>89301041</v>
      </c>
      <c r="D354" s="740" t="s">
        <v>6159</v>
      </c>
      <c r="E354" s="741" t="s">
        <v>3945</v>
      </c>
      <c r="F354" s="661" t="s">
        <v>3895</v>
      </c>
      <c r="G354" s="661" t="s">
        <v>4222</v>
      </c>
      <c r="H354" s="661" t="s">
        <v>602</v>
      </c>
      <c r="I354" s="661" t="s">
        <v>4223</v>
      </c>
      <c r="J354" s="661" t="s">
        <v>4224</v>
      </c>
      <c r="K354" s="661" t="s">
        <v>4225</v>
      </c>
      <c r="L354" s="662">
        <v>0</v>
      </c>
      <c r="M354" s="662">
        <v>0</v>
      </c>
      <c r="N354" s="661">
        <v>1</v>
      </c>
      <c r="O354" s="742">
        <v>0.5</v>
      </c>
      <c r="P354" s="662">
        <v>0</v>
      </c>
      <c r="Q354" s="677"/>
      <c r="R354" s="661">
        <v>1</v>
      </c>
      <c r="S354" s="677">
        <v>1</v>
      </c>
      <c r="T354" s="742">
        <v>0.5</v>
      </c>
      <c r="U354" s="700">
        <v>1</v>
      </c>
    </row>
    <row r="355" spans="1:21" ht="14.4" customHeight="1" x14ac:dyDescent="0.3">
      <c r="A355" s="660">
        <v>4</v>
      </c>
      <c r="B355" s="661" t="s">
        <v>3542</v>
      </c>
      <c r="C355" s="661">
        <v>89301041</v>
      </c>
      <c r="D355" s="740" t="s">
        <v>6159</v>
      </c>
      <c r="E355" s="741" t="s">
        <v>3945</v>
      </c>
      <c r="F355" s="661" t="s">
        <v>3895</v>
      </c>
      <c r="G355" s="661" t="s">
        <v>4074</v>
      </c>
      <c r="H355" s="661" t="s">
        <v>602</v>
      </c>
      <c r="I355" s="661" t="s">
        <v>1165</v>
      </c>
      <c r="J355" s="661" t="s">
        <v>1166</v>
      </c>
      <c r="K355" s="661" t="s">
        <v>4075</v>
      </c>
      <c r="L355" s="662">
        <v>63.67</v>
      </c>
      <c r="M355" s="662">
        <v>63.67</v>
      </c>
      <c r="N355" s="661">
        <v>1</v>
      </c>
      <c r="O355" s="742">
        <v>0.5</v>
      </c>
      <c r="P355" s="662">
        <v>63.67</v>
      </c>
      <c r="Q355" s="677">
        <v>1</v>
      </c>
      <c r="R355" s="661">
        <v>1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4</v>
      </c>
      <c r="B356" s="661" t="s">
        <v>3542</v>
      </c>
      <c r="C356" s="661">
        <v>89301041</v>
      </c>
      <c r="D356" s="740" t="s">
        <v>6159</v>
      </c>
      <c r="E356" s="741" t="s">
        <v>3945</v>
      </c>
      <c r="F356" s="661" t="s">
        <v>3895</v>
      </c>
      <c r="G356" s="661" t="s">
        <v>4052</v>
      </c>
      <c r="H356" s="661" t="s">
        <v>1519</v>
      </c>
      <c r="I356" s="661" t="s">
        <v>1951</v>
      </c>
      <c r="J356" s="661" t="s">
        <v>1952</v>
      </c>
      <c r="K356" s="661" t="s">
        <v>3731</v>
      </c>
      <c r="L356" s="662">
        <v>116.8</v>
      </c>
      <c r="M356" s="662">
        <v>116.8</v>
      </c>
      <c r="N356" s="661">
        <v>1</v>
      </c>
      <c r="O356" s="742">
        <v>0.5</v>
      </c>
      <c r="P356" s="662">
        <v>116.8</v>
      </c>
      <c r="Q356" s="677">
        <v>1</v>
      </c>
      <c r="R356" s="661">
        <v>1</v>
      </c>
      <c r="S356" s="677">
        <v>1</v>
      </c>
      <c r="T356" s="742">
        <v>0.5</v>
      </c>
      <c r="U356" s="700">
        <v>1</v>
      </c>
    </row>
    <row r="357" spans="1:21" ht="14.4" customHeight="1" x14ac:dyDescent="0.3">
      <c r="A357" s="660">
        <v>4</v>
      </c>
      <c r="B357" s="661" t="s">
        <v>3542</v>
      </c>
      <c r="C357" s="661">
        <v>89301041</v>
      </c>
      <c r="D357" s="740" t="s">
        <v>6159</v>
      </c>
      <c r="E357" s="741" t="s">
        <v>3945</v>
      </c>
      <c r="F357" s="661" t="s">
        <v>3895</v>
      </c>
      <c r="G357" s="661" t="s">
        <v>4024</v>
      </c>
      <c r="H357" s="661" t="s">
        <v>602</v>
      </c>
      <c r="I357" s="661" t="s">
        <v>952</v>
      </c>
      <c r="J357" s="661" t="s">
        <v>4025</v>
      </c>
      <c r="K357" s="661" t="s">
        <v>4026</v>
      </c>
      <c r="L357" s="662">
        <v>56.01</v>
      </c>
      <c r="M357" s="662">
        <v>56.01</v>
      </c>
      <c r="N357" s="661">
        <v>1</v>
      </c>
      <c r="O357" s="742">
        <v>1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4</v>
      </c>
      <c r="B358" s="661" t="s">
        <v>3542</v>
      </c>
      <c r="C358" s="661">
        <v>89301041</v>
      </c>
      <c r="D358" s="740" t="s">
        <v>6159</v>
      </c>
      <c r="E358" s="741" t="s">
        <v>3945</v>
      </c>
      <c r="F358" s="661" t="s">
        <v>3895</v>
      </c>
      <c r="G358" s="661" t="s">
        <v>3977</v>
      </c>
      <c r="H358" s="661" t="s">
        <v>602</v>
      </c>
      <c r="I358" s="661" t="s">
        <v>2764</v>
      </c>
      <c r="J358" s="661" t="s">
        <v>2765</v>
      </c>
      <c r="K358" s="661" t="s">
        <v>4150</v>
      </c>
      <c r="L358" s="662">
        <v>31.54</v>
      </c>
      <c r="M358" s="662">
        <v>31.54</v>
      </c>
      <c r="N358" s="661">
        <v>1</v>
      </c>
      <c r="O358" s="742">
        <v>0.5</v>
      </c>
      <c r="P358" s="662">
        <v>31.54</v>
      </c>
      <c r="Q358" s="677">
        <v>1</v>
      </c>
      <c r="R358" s="661">
        <v>1</v>
      </c>
      <c r="S358" s="677">
        <v>1</v>
      </c>
      <c r="T358" s="742">
        <v>0.5</v>
      </c>
      <c r="U358" s="700">
        <v>1</v>
      </c>
    </row>
    <row r="359" spans="1:21" ht="14.4" customHeight="1" x14ac:dyDescent="0.3">
      <c r="A359" s="660">
        <v>4</v>
      </c>
      <c r="B359" s="661" t="s">
        <v>3542</v>
      </c>
      <c r="C359" s="661">
        <v>89301041</v>
      </c>
      <c r="D359" s="740" t="s">
        <v>6159</v>
      </c>
      <c r="E359" s="741" t="s">
        <v>3945</v>
      </c>
      <c r="F359" s="661" t="s">
        <v>3895</v>
      </c>
      <c r="G359" s="661" t="s">
        <v>4068</v>
      </c>
      <c r="H359" s="661" t="s">
        <v>602</v>
      </c>
      <c r="I359" s="661" t="s">
        <v>3009</v>
      </c>
      <c r="J359" s="661" t="s">
        <v>4130</v>
      </c>
      <c r="K359" s="661" t="s">
        <v>1528</v>
      </c>
      <c r="L359" s="662">
        <v>0</v>
      </c>
      <c r="M359" s="662">
        <v>0</v>
      </c>
      <c r="N359" s="661">
        <v>1</v>
      </c>
      <c r="O359" s="742">
        <v>0.5</v>
      </c>
      <c r="P359" s="662"/>
      <c r="Q359" s="677"/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4</v>
      </c>
      <c r="B360" s="661" t="s">
        <v>3542</v>
      </c>
      <c r="C360" s="661">
        <v>89301041</v>
      </c>
      <c r="D360" s="740" t="s">
        <v>6159</v>
      </c>
      <c r="E360" s="741" t="s">
        <v>3945</v>
      </c>
      <c r="F360" s="661" t="s">
        <v>3895</v>
      </c>
      <c r="G360" s="661" t="s">
        <v>4004</v>
      </c>
      <c r="H360" s="661" t="s">
        <v>602</v>
      </c>
      <c r="I360" s="661" t="s">
        <v>4027</v>
      </c>
      <c r="J360" s="661" t="s">
        <v>2076</v>
      </c>
      <c r="K360" s="661" t="s">
        <v>4028</v>
      </c>
      <c r="L360" s="662">
        <v>0</v>
      </c>
      <c r="M360" s="662">
        <v>0</v>
      </c>
      <c r="N360" s="661">
        <v>4</v>
      </c>
      <c r="O360" s="742">
        <v>2.5</v>
      </c>
      <c r="P360" s="662">
        <v>0</v>
      </c>
      <c r="Q360" s="677"/>
      <c r="R360" s="661">
        <v>2</v>
      </c>
      <c r="S360" s="677">
        <v>0.5</v>
      </c>
      <c r="T360" s="742">
        <v>1</v>
      </c>
      <c r="U360" s="700">
        <v>0.4</v>
      </c>
    </row>
    <row r="361" spans="1:21" ht="14.4" customHeight="1" x14ac:dyDescent="0.3">
      <c r="A361" s="660">
        <v>4</v>
      </c>
      <c r="B361" s="661" t="s">
        <v>3542</v>
      </c>
      <c r="C361" s="661">
        <v>89301041</v>
      </c>
      <c r="D361" s="740" t="s">
        <v>6159</v>
      </c>
      <c r="E361" s="741" t="s">
        <v>3945</v>
      </c>
      <c r="F361" s="661" t="s">
        <v>3895</v>
      </c>
      <c r="G361" s="661" t="s">
        <v>4004</v>
      </c>
      <c r="H361" s="661" t="s">
        <v>602</v>
      </c>
      <c r="I361" s="661" t="s">
        <v>4251</v>
      </c>
      <c r="J361" s="661" t="s">
        <v>2076</v>
      </c>
      <c r="K361" s="661" t="s">
        <v>4252</v>
      </c>
      <c r="L361" s="662">
        <v>0</v>
      </c>
      <c r="M361" s="662">
        <v>0</v>
      </c>
      <c r="N361" s="661">
        <v>1</v>
      </c>
      <c r="O361" s="742">
        <v>0.5</v>
      </c>
      <c r="P361" s="662">
        <v>0</v>
      </c>
      <c r="Q361" s="677"/>
      <c r="R361" s="661">
        <v>1</v>
      </c>
      <c r="S361" s="677">
        <v>1</v>
      </c>
      <c r="T361" s="742">
        <v>0.5</v>
      </c>
      <c r="U361" s="700">
        <v>1</v>
      </c>
    </row>
    <row r="362" spans="1:21" ht="14.4" customHeight="1" x14ac:dyDescent="0.3">
      <c r="A362" s="660">
        <v>4</v>
      </c>
      <c r="B362" s="661" t="s">
        <v>3542</v>
      </c>
      <c r="C362" s="661">
        <v>89301041</v>
      </c>
      <c r="D362" s="740" t="s">
        <v>6159</v>
      </c>
      <c r="E362" s="741" t="s">
        <v>3945</v>
      </c>
      <c r="F362" s="661" t="s">
        <v>3895</v>
      </c>
      <c r="G362" s="661" t="s">
        <v>3980</v>
      </c>
      <c r="H362" s="661" t="s">
        <v>1519</v>
      </c>
      <c r="I362" s="661" t="s">
        <v>1704</v>
      </c>
      <c r="J362" s="661" t="s">
        <v>1563</v>
      </c>
      <c r="K362" s="661" t="s">
        <v>1705</v>
      </c>
      <c r="L362" s="662">
        <v>625.29</v>
      </c>
      <c r="M362" s="662">
        <v>1875.87</v>
      </c>
      <c r="N362" s="661">
        <v>3</v>
      </c>
      <c r="O362" s="742">
        <v>3</v>
      </c>
      <c r="P362" s="662">
        <v>1250.58</v>
      </c>
      <c r="Q362" s="677">
        <v>0.66666666666666663</v>
      </c>
      <c r="R362" s="661">
        <v>2</v>
      </c>
      <c r="S362" s="677">
        <v>0.66666666666666663</v>
      </c>
      <c r="T362" s="742">
        <v>2</v>
      </c>
      <c r="U362" s="700">
        <v>0.66666666666666663</v>
      </c>
    </row>
    <row r="363" spans="1:21" ht="14.4" customHeight="1" x14ac:dyDescent="0.3">
      <c r="A363" s="660">
        <v>4</v>
      </c>
      <c r="B363" s="661" t="s">
        <v>3542</v>
      </c>
      <c r="C363" s="661">
        <v>89301041</v>
      </c>
      <c r="D363" s="740" t="s">
        <v>6159</v>
      </c>
      <c r="E363" s="741" t="s">
        <v>3945</v>
      </c>
      <c r="F363" s="661" t="s">
        <v>3895</v>
      </c>
      <c r="G363" s="661" t="s">
        <v>3980</v>
      </c>
      <c r="H363" s="661" t="s">
        <v>1519</v>
      </c>
      <c r="I363" s="661" t="s">
        <v>1562</v>
      </c>
      <c r="J363" s="661" t="s">
        <v>1563</v>
      </c>
      <c r="K363" s="661" t="s">
        <v>1564</v>
      </c>
      <c r="L363" s="662">
        <v>937.93</v>
      </c>
      <c r="M363" s="662">
        <v>937.93</v>
      </c>
      <c r="N363" s="661">
        <v>1</v>
      </c>
      <c r="O363" s="742">
        <v>1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4</v>
      </c>
      <c r="B364" s="661" t="s">
        <v>3542</v>
      </c>
      <c r="C364" s="661">
        <v>89301041</v>
      </c>
      <c r="D364" s="740" t="s">
        <v>6159</v>
      </c>
      <c r="E364" s="741" t="s">
        <v>3945</v>
      </c>
      <c r="F364" s="661" t="s">
        <v>3895</v>
      </c>
      <c r="G364" s="661" t="s">
        <v>3980</v>
      </c>
      <c r="H364" s="661" t="s">
        <v>1519</v>
      </c>
      <c r="I364" s="661" t="s">
        <v>1566</v>
      </c>
      <c r="J364" s="661" t="s">
        <v>1563</v>
      </c>
      <c r="K364" s="661" t="s">
        <v>1567</v>
      </c>
      <c r="L364" s="662">
        <v>1166.47</v>
      </c>
      <c r="M364" s="662">
        <v>2332.94</v>
      </c>
      <c r="N364" s="661">
        <v>2</v>
      </c>
      <c r="O364" s="742">
        <v>1.5</v>
      </c>
      <c r="P364" s="662">
        <v>1166.47</v>
      </c>
      <c r="Q364" s="677">
        <v>0.5</v>
      </c>
      <c r="R364" s="661">
        <v>1</v>
      </c>
      <c r="S364" s="677">
        <v>0.5</v>
      </c>
      <c r="T364" s="742">
        <v>0.5</v>
      </c>
      <c r="U364" s="700">
        <v>0.33333333333333331</v>
      </c>
    </row>
    <row r="365" spans="1:21" ht="14.4" customHeight="1" x14ac:dyDescent="0.3">
      <c r="A365" s="660">
        <v>4</v>
      </c>
      <c r="B365" s="661" t="s">
        <v>3542</v>
      </c>
      <c r="C365" s="661">
        <v>89301041</v>
      </c>
      <c r="D365" s="740" t="s">
        <v>6159</v>
      </c>
      <c r="E365" s="741" t="s">
        <v>3945</v>
      </c>
      <c r="F365" s="661" t="s">
        <v>3895</v>
      </c>
      <c r="G365" s="661" t="s">
        <v>3980</v>
      </c>
      <c r="H365" s="661" t="s">
        <v>1519</v>
      </c>
      <c r="I365" s="661" t="s">
        <v>1569</v>
      </c>
      <c r="J365" s="661" t="s">
        <v>1563</v>
      </c>
      <c r="K365" s="661" t="s">
        <v>1570</v>
      </c>
      <c r="L365" s="662">
        <v>1458.07</v>
      </c>
      <c r="M365" s="662">
        <v>1458.07</v>
      </c>
      <c r="N365" s="661">
        <v>1</v>
      </c>
      <c r="O365" s="742">
        <v>1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4</v>
      </c>
      <c r="B366" s="661" t="s">
        <v>3542</v>
      </c>
      <c r="C366" s="661">
        <v>89301041</v>
      </c>
      <c r="D366" s="740" t="s">
        <v>6159</v>
      </c>
      <c r="E366" s="741" t="s">
        <v>3945</v>
      </c>
      <c r="F366" s="661" t="s">
        <v>3895</v>
      </c>
      <c r="G366" s="661" t="s">
        <v>3980</v>
      </c>
      <c r="H366" s="661" t="s">
        <v>1519</v>
      </c>
      <c r="I366" s="661" t="s">
        <v>2632</v>
      </c>
      <c r="J366" s="661" t="s">
        <v>2629</v>
      </c>
      <c r="K366" s="661" t="s">
        <v>1567</v>
      </c>
      <c r="L366" s="662">
        <v>2332.92</v>
      </c>
      <c r="M366" s="662">
        <v>2332.92</v>
      </c>
      <c r="N366" s="661">
        <v>1</v>
      </c>
      <c r="O366" s="742">
        <v>1</v>
      </c>
      <c r="P366" s="662"/>
      <c r="Q366" s="677">
        <v>0</v>
      </c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4</v>
      </c>
      <c r="B367" s="661" t="s">
        <v>3542</v>
      </c>
      <c r="C367" s="661">
        <v>89301041</v>
      </c>
      <c r="D367" s="740" t="s">
        <v>6159</v>
      </c>
      <c r="E367" s="741" t="s">
        <v>3945</v>
      </c>
      <c r="F367" s="661" t="s">
        <v>3895</v>
      </c>
      <c r="G367" s="661" t="s">
        <v>4029</v>
      </c>
      <c r="H367" s="661" t="s">
        <v>602</v>
      </c>
      <c r="I367" s="661" t="s">
        <v>4032</v>
      </c>
      <c r="J367" s="661" t="s">
        <v>4031</v>
      </c>
      <c r="K367" s="661" t="s">
        <v>786</v>
      </c>
      <c r="L367" s="662">
        <v>314.89999999999998</v>
      </c>
      <c r="M367" s="662">
        <v>629.79999999999995</v>
      </c>
      <c r="N367" s="661">
        <v>2</v>
      </c>
      <c r="O367" s="742">
        <v>1.5</v>
      </c>
      <c r="P367" s="662">
        <v>314.89999999999998</v>
      </c>
      <c r="Q367" s="677">
        <v>0.5</v>
      </c>
      <c r="R367" s="661">
        <v>1</v>
      </c>
      <c r="S367" s="677">
        <v>0.5</v>
      </c>
      <c r="T367" s="742">
        <v>0.5</v>
      </c>
      <c r="U367" s="700">
        <v>0.33333333333333331</v>
      </c>
    </row>
    <row r="368" spans="1:21" ht="14.4" customHeight="1" x14ac:dyDescent="0.3">
      <c r="A368" s="660">
        <v>4</v>
      </c>
      <c r="B368" s="661" t="s">
        <v>3542</v>
      </c>
      <c r="C368" s="661">
        <v>89301041</v>
      </c>
      <c r="D368" s="740" t="s">
        <v>6159</v>
      </c>
      <c r="E368" s="741" t="s">
        <v>3945</v>
      </c>
      <c r="F368" s="661" t="s">
        <v>3895</v>
      </c>
      <c r="G368" s="661" t="s">
        <v>4029</v>
      </c>
      <c r="H368" s="661" t="s">
        <v>602</v>
      </c>
      <c r="I368" s="661" t="s">
        <v>4259</v>
      </c>
      <c r="J368" s="661" t="s">
        <v>4086</v>
      </c>
      <c r="K368" s="661" t="s">
        <v>4260</v>
      </c>
      <c r="L368" s="662">
        <v>0</v>
      </c>
      <c r="M368" s="662">
        <v>0</v>
      </c>
      <c r="N368" s="661">
        <v>1</v>
      </c>
      <c r="O368" s="742">
        <v>0.5</v>
      </c>
      <c r="P368" s="662">
        <v>0</v>
      </c>
      <c r="Q368" s="677"/>
      <c r="R368" s="661">
        <v>1</v>
      </c>
      <c r="S368" s="677">
        <v>1</v>
      </c>
      <c r="T368" s="742">
        <v>0.5</v>
      </c>
      <c r="U368" s="700">
        <v>1</v>
      </c>
    </row>
    <row r="369" spans="1:21" ht="14.4" customHeight="1" x14ac:dyDescent="0.3">
      <c r="A369" s="660">
        <v>4</v>
      </c>
      <c r="B369" s="661" t="s">
        <v>3542</v>
      </c>
      <c r="C369" s="661">
        <v>89301041</v>
      </c>
      <c r="D369" s="740" t="s">
        <v>6159</v>
      </c>
      <c r="E369" s="741" t="s">
        <v>3945</v>
      </c>
      <c r="F369" s="661" t="s">
        <v>3895</v>
      </c>
      <c r="G369" s="661" t="s">
        <v>4029</v>
      </c>
      <c r="H369" s="661" t="s">
        <v>602</v>
      </c>
      <c r="I369" s="661" t="s">
        <v>784</v>
      </c>
      <c r="J369" s="661" t="s">
        <v>785</v>
      </c>
      <c r="K369" s="661" t="s">
        <v>4114</v>
      </c>
      <c r="L369" s="662">
        <v>314.89999999999998</v>
      </c>
      <c r="M369" s="662">
        <v>629.79999999999995</v>
      </c>
      <c r="N369" s="661">
        <v>2</v>
      </c>
      <c r="O369" s="742">
        <v>1</v>
      </c>
      <c r="P369" s="662">
        <v>314.89999999999998</v>
      </c>
      <c r="Q369" s="677">
        <v>0.5</v>
      </c>
      <c r="R369" s="661">
        <v>1</v>
      </c>
      <c r="S369" s="677">
        <v>0.5</v>
      </c>
      <c r="T369" s="742">
        <v>0.5</v>
      </c>
      <c r="U369" s="700">
        <v>0.5</v>
      </c>
    </row>
    <row r="370" spans="1:21" ht="14.4" customHeight="1" x14ac:dyDescent="0.3">
      <c r="A370" s="660">
        <v>4</v>
      </c>
      <c r="B370" s="661" t="s">
        <v>3542</v>
      </c>
      <c r="C370" s="661">
        <v>89301041</v>
      </c>
      <c r="D370" s="740" t="s">
        <v>6159</v>
      </c>
      <c r="E370" s="741" t="s">
        <v>3945</v>
      </c>
      <c r="F370" s="661" t="s">
        <v>3895</v>
      </c>
      <c r="G370" s="661" t="s">
        <v>4173</v>
      </c>
      <c r="H370" s="661" t="s">
        <v>602</v>
      </c>
      <c r="I370" s="661" t="s">
        <v>731</v>
      </c>
      <c r="J370" s="661" t="s">
        <v>4174</v>
      </c>
      <c r="K370" s="661" t="s">
        <v>2814</v>
      </c>
      <c r="L370" s="662">
        <v>0</v>
      </c>
      <c r="M370" s="662">
        <v>0</v>
      </c>
      <c r="N370" s="661">
        <v>1</v>
      </c>
      <c r="O370" s="742">
        <v>0.5</v>
      </c>
      <c r="P370" s="662">
        <v>0</v>
      </c>
      <c r="Q370" s="677"/>
      <c r="R370" s="661">
        <v>1</v>
      </c>
      <c r="S370" s="677">
        <v>1</v>
      </c>
      <c r="T370" s="742">
        <v>0.5</v>
      </c>
      <c r="U370" s="700">
        <v>1</v>
      </c>
    </row>
    <row r="371" spans="1:21" ht="14.4" customHeight="1" x14ac:dyDescent="0.3">
      <c r="A371" s="660">
        <v>4</v>
      </c>
      <c r="B371" s="661" t="s">
        <v>3542</v>
      </c>
      <c r="C371" s="661">
        <v>89301041</v>
      </c>
      <c r="D371" s="740" t="s">
        <v>6159</v>
      </c>
      <c r="E371" s="741" t="s">
        <v>3945</v>
      </c>
      <c r="F371" s="661" t="s">
        <v>3895</v>
      </c>
      <c r="G371" s="661" t="s">
        <v>4116</v>
      </c>
      <c r="H371" s="661" t="s">
        <v>1519</v>
      </c>
      <c r="I371" s="661" t="s">
        <v>1724</v>
      </c>
      <c r="J371" s="661" t="s">
        <v>1725</v>
      </c>
      <c r="K371" s="661" t="s">
        <v>1726</v>
      </c>
      <c r="L371" s="662">
        <v>140.03</v>
      </c>
      <c r="M371" s="662">
        <v>140.03</v>
      </c>
      <c r="N371" s="661">
        <v>1</v>
      </c>
      <c r="O371" s="742">
        <v>1</v>
      </c>
      <c r="P371" s="662">
        <v>140.03</v>
      </c>
      <c r="Q371" s="677">
        <v>1</v>
      </c>
      <c r="R371" s="661">
        <v>1</v>
      </c>
      <c r="S371" s="677">
        <v>1</v>
      </c>
      <c r="T371" s="742">
        <v>1</v>
      </c>
      <c r="U371" s="700">
        <v>1</v>
      </c>
    </row>
    <row r="372" spans="1:21" ht="14.4" customHeight="1" x14ac:dyDescent="0.3">
      <c r="A372" s="660">
        <v>4</v>
      </c>
      <c r="B372" s="661" t="s">
        <v>3542</v>
      </c>
      <c r="C372" s="661">
        <v>89301041</v>
      </c>
      <c r="D372" s="740" t="s">
        <v>6159</v>
      </c>
      <c r="E372" s="741" t="s">
        <v>3945</v>
      </c>
      <c r="F372" s="661" t="s">
        <v>3895</v>
      </c>
      <c r="G372" s="661" t="s">
        <v>4175</v>
      </c>
      <c r="H372" s="661" t="s">
        <v>602</v>
      </c>
      <c r="I372" s="661" t="s">
        <v>4261</v>
      </c>
      <c r="J372" s="661" t="s">
        <v>2204</v>
      </c>
      <c r="K372" s="661" t="s">
        <v>4262</v>
      </c>
      <c r="L372" s="662">
        <v>224.25</v>
      </c>
      <c r="M372" s="662">
        <v>224.25</v>
      </c>
      <c r="N372" s="661">
        <v>1</v>
      </c>
      <c r="O372" s="742">
        <v>1</v>
      </c>
      <c r="P372" s="662">
        <v>224.25</v>
      </c>
      <c r="Q372" s="677">
        <v>1</v>
      </c>
      <c r="R372" s="661">
        <v>1</v>
      </c>
      <c r="S372" s="677">
        <v>1</v>
      </c>
      <c r="T372" s="742">
        <v>1</v>
      </c>
      <c r="U372" s="700">
        <v>1</v>
      </c>
    </row>
    <row r="373" spans="1:21" ht="14.4" customHeight="1" x14ac:dyDescent="0.3">
      <c r="A373" s="660">
        <v>4</v>
      </c>
      <c r="B373" s="661" t="s">
        <v>3542</v>
      </c>
      <c r="C373" s="661">
        <v>89301041</v>
      </c>
      <c r="D373" s="740" t="s">
        <v>6159</v>
      </c>
      <c r="E373" s="741" t="s">
        <v>3945</v>
      </c>
      <c r="F373" s="661" t="s">
        <v>3895</v>
      </c>
      <c r="G373" s="661" t="s">
        <v>3993</v>
      </c>
      <c r="H373" s="661" t="s">
        <v>602</v>
      </c>
      <c r="I373" s="661" t="s">
        <v>854</v>
      </c>
      <c r="J373" s="661" t="s">
        <v>3994</v>
      </c>
      <c r="K373" s="661" t="s">
        <v>3995</v>
      </c>
      <c r="L373" s="662">
        <v>0</v>
      </c>
      <c r="M373" s="662">
        <v>0</v>
      </c>
      <c r="N373" s="661">
        <v>4</v>
      </c>
      <c r="O373" s="742">
        <v>3.5</v>
      </c>
      <c r="P373" s="662">
        <v>0</v>
      </c>
      <c r="Q373" s="677"/>
      <c r="R373" s="661">
        <v>2</v>
      </c>
      <c r="S373" s="677">
        <v>0.5</v>
      </c>
      <c r="T373" s="742">
        <v>1.5</v>
      </c>
      <c r="U373" s="700">
        <v>0.42857142857142855</v>
      </c>
    </row>
    <row r="374" spans="1:21" ht="14.4" customHeight="1" x14ac:dyDescent="0.3">
      <c r="A374" s="660">
        <v>4</v>
      </c>
      <c r="B374" s="661" t="s">
        <v>3542</v>
      </c>
      <c r="C374" s="661">
        <v>89301041</v>
      </c>
      <c r="D374" s="740" t="s">
        <v>6159</v>
      </c>
      <c r="E374" s="741" t="s">
        <v>3945</v>
      </c>
      <c r="F374" s="661" t="s">
        <v>3895</v>
      </c>
      <c r="G374" s="661" t="s">
        <v>3996</v>
      </c>
      <c r="H374" s="661" t="s">
        <v>602</v>
      </c>
      <c r="I374" s="661" t="s">
        <v>3997</v>
      </c>
      <c r="J374" s="661" t="s">
        <v>1907</v>
      </c>
      <c r="K374" s="661" t="s">
        <v>3998</v>
      </c>
      <c r="L374" s="662">
        <v>23.46</v>
      </c>
      <c r="M374" s="662">
        <v>23.46</v>
      </c>
      <c r="N374" s="661">
        <v>1</v>
      </c>
      <c r="O374" s="742">
        <v>0.5</v>
      </c>
      <c r="P374" s="662">
        <v>23.46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4</v>
      </c>
      <c r="B375" s="661" t="s">
        <v>3542</v>
      </c>
      <c r="C375" s="661">
        <v>89301041</v>
      </c>
      <c r="D375" s="740" t="s">
        <v>6159</v>
      </c>
      <c r="E375" s="741" t="s">
        <v>3945</v>
      </c>
      <c r="F375" s="661" t="s">
        <v>3895</v>
      </c>
      <c r="G375" s="661" t="s">
        <v>3996</v>
      </c>
      <c r="H375" s="661" t="s">
        <v>602</v>
      </c>
      <c r="I375" s="661" t="s">
        <v>1843</v>
      </c>
      <c r="J375" s="661" t="s">
        <v>1844</v>
      </c>
      <c r="K375" s="661" t="s">
        <v>3998</v>
      </c>
      <c r="L375" s="662">
        <v>23.46</v>
      </c>
      <c r="M375" s="662">
        <v>46.92</v>
      </c>
      <c r="N375" s="661">
        <v>2</v>
      </c>
      <c r="O375" s="742">
        <v>2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4</v>
      </c>
      <c r="B376" s="661" t="s">
        <v>3542</v>
      </c>
      <c r="C376" s="661">
        <v>89301041</v>
      </c>
      <c r="D376" s="740" t="s">
        <v>6159</v>
      </c>
      <c r="E376" s="741" t="s">
        <v>3945</v>
      </c>
      <c r="F376" s="661" t="s">
        <v>3895</v>
      </c>
      <c r="G376" s="661" t="s">
        <v>4263</v>
      </c>
      <c r="H376" s="661" t="s">
        <v>602</v>
      </c>
      <c r="I376" s="661" t="s">
        <v>2394</v>
      </c>
      <c r="J376" s="661" t="s">
        <v>2395</v>
      </c>
      <c r="K376" s="661" t="s">
        <v>4264</v>
      </c>
      <c r="L376" s="662">
        <v>137.04</v>
      </c>
      <c r="M376" s="662">
        <v>137.04</v>
      </c>
      <c r="N376" s="661">
        <v>1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4</v>
      </c>
      <c r="B377" s="661" t="s">
        <v>3542</v>
      </c>
      <c r="C377" s="661">
        <v>89301041</v>
      </c>
      <c r="D377" s="740" t="s">
        <v>6159</v>
      </c>
      <c r="E377" s="741" t="s">
        <v>3945</v>
      </c>
      <c r="F377" s="661" t="s">
        <v>3895</v>
      </c>
      <c r="G377" s="661" t="s">
        <v>4061</v>
      </c>
      <c r="H377" s="661" t="s">
        <v>1519</v>
      </c>
      <c r="I377" s="661" t="s">
        <v>1642</v>
      </c>
      <c r="J377" s="661" t="s">
        <v>3672</v>
      </c>
      <c r="K377" s="661" t="s">
        <v>1055</v>
      </c>
      <c r="L377" s="662">
        <v>193.14</v>
      </c>
      <c r="M377" s="662">
        <v>193.14</v>
      </c>
      <c r="N377" s="661">
        <v>1</v>
      </c>
      <c r="O377" s="742">
        <v>1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4</v>
      </c>
      <c r="B378" s="661" t="s">
        <v>3542</v>
      </c>
      <c r="C378" s="661">
        <v>89301041</v>
      </c>
      <c r="D378" s="740" t="s">
        <v>6159</v>
      </c>
      <c r="E378" s="741" t="s">
        <v>3945</v>
      </c>
      <c r="F378" s="661" t="s">
        <v>3896</v>
      </c>
      <c r="G378" s="661" t="s">
        <v>4001</v>
      </c>
      <c r="H378" s="661" t="s">
        <v>602</v>
      </c>
      <c r="I378" s="661" t="s">
        <v>4033</v>
      </c>
      <c r="J378" s="661" t="s">
        <v>4003</v>
      </c>
      <c r="K378" s="661"/>
      <c r="L378" s="662">
        <v>0</v>
      </c>
      <c r="M378" s="662">
        <v>0</v>
      </c>
      <c r="N378" s="661">
        <v>1</v>
      </c>
      <c r="O378" s="742">
        <v>1</v>
      </c>
      <c r="P378" s="662">
        <v>0</v>
      </c>
      <c r="Q378" s="677"/>
      <c r="R378" s="661">
        <v>1</v>
      </c>
      <c r="S378" s="677">
        <v>1</v>
      </c>
      <c r="T378" s="742">
        <v>1</v>
      </c>
      <c r="U378" s="700">
        <v>1</v>
      </c>
    </row>
    <row r="379" spans="1:21" ht="14.4" customHeight="1" x14ac:dyDescent="0.3">
      <c r="A379" s="660">
        <v>4</v>
      </c>
      <c r="B379" s="661" t="s">
        <v>3542</v>
      </c>
      <c r="C379" s="661">
        <v>89301042</v>
      </c>
      <c r="D379" s="740" t="s">
        <v>6160</v>
      </c>
      <c r="E379" s="741" t="s">
        <v>3911</v>
      </c>
      <c r="F379" s="661" t="s">
        <v>3895</v>
      </c>
      <c r="G379" s="661" t="s">
        <v>4038</v>
      </c>
      <c r="H379" s="661" t="s">
        <v>602</v>
      </c>
      <c r="I379" s="661" t="s">
        <v>4265</v>
      </c>
      <c r="J379" s="661" t="s">
        <v>1061</v>
      </c>
      <c r="K379" s="661" t="s">
        <v>4266</v>
      </c>
      <c r="L379" s="662">
        <v>270.69</v>
      </c>
      <c r="M379" s="662">
        <v>270.69</v>
      </c>
      <c r="N379" s="661">
        <v>1</v>
      </c>
      <c r="O379" s="742">
        <v>0.5</v>
      </c>
      <c r="P379" s="662">
        <v>270.69</v>
      </c>
      <c r="Q379" s="677">
        <v>1</v>
      </c>
      <c r="R379" s="661">
        <v>1</v>
      </c>
      <c r="S379" s="677">
        <v>1</v>
      </c>
      <c r="T379" s="742">
        <v>0.5</v>
      </c>
      <c r="U379" s="700">
        <v>1</v>
      </c>
    </row>
    <row r="380" spans="1:21" ht="14.4" customHeight="1" x14ac:dyDescent="0.3">
      <c r="A380" s="660">
        <v>4</v>
      </c>
      <c r="B380" s="661" t="s">
        <v>3542</v>
      </c>
      <c r="C380" s="661">
        <v>89301042</v>
      </c>
      <c r="D380" s="740" t="s">
        <v>6160</v>
      </c>
      <c r="E380" s="741" t="s">
        <v>3911</v>
      </c>
      <c r="F380" s="661" t="s">
        <v>3895</v>
      </c>
      <c r="G380" s="661" t="s">
        <v>4038</v>
      </c>
      <c r="H380" s="661" t="s">
        <v>602</v>
      </c>
      <c r="I380" s="661" t="s">
        <v>4267</v>
      </c>
      <c r="J380" s="661" t="s">
        <v>1061</v>
      </c>
      <c r="K380" s="661" t="s">
        <v>4266</v>
      </c>
      <c r="L380" s="662">
        <v>270.69</v>
      </c>
      <c r="M380" s="662">
        <v>541.38</v>
      </c>
      <c r="N380" s="661">
        <v>2</v>
      </c>
      <c r="O380" s="742">
        <v>0.5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4</v>
      </c>
      <c r="B381" s="661" t="s">
        <v>3542</v>
      </c>
      <c r="C381" s="661">
        <v>89301042</v>
      </c>
      <c r="D381" s="740" t="s">
        <v>6160</v>
      </c>
      <c r="E381" s="741" t="s">
        <v>3911</v>
      </c>
      <c r="F381" s="661" t="s">
        <v>3895</v>
      </c>
      <c r="G381" s="661" t="s">
        <v>3954</v>
      </c>
      <c r="H381" s="661" t="s">
        <v>602</v>
      </c>
      <c r="I381" s="661" t="s">
        <v>1839</v>
      </c>
      <c r="J381" s="661" t="s">
        <v>3719</v>
      </c>
      <c r="K381" s="661" t="s">
        <v>3720</v>
      </c>
      <c r="L381" s="662">
        <v>156.86000000000001</v>
      </c>
      <c r="M381" s="662">
        <v>627.44000000000005</v>
      </c>
      <c r="N381" s="661">
        <v>4</v>
      </c>
      <c r="O381" s="742">
        <v>1.5</v>
      </c>
      <c r="P381" s="662">
        <v>627.44000000000005</v>
      </c>
      <c r="Q381" s="677">
        <v>1</v>
      </c>
      <c r="R381" s="661">
        <v>4</v>
      </c>
      <c r="S381" s="677">
        <v>1</v>
      </c>
      <c r="T381" s="742">
        <v>1.5</v>
      </c>
      <c r="U381" s="700">
        <v>1</v>
      </c>
    </row>
    <row r="382" spans="1:21" ht="14.4" customHeight="1" x14ac:dyDescent="0.3">
      <c r="A382" s="660">
        <v>4</v>
      </c>
      <c r="B382" s="661" t="s">
        <v>3542</v>
      </c>
      <c r="C382" s="661">
        <v>89301042</v>
      </c>
      <c r="D382" s="740" t="s">
        <v>6160</v>
      </c>
      <c r="E382" s="741" t="s">
        <v>3911</v>
      </c>
      <c r="F382" s="661" t="s">
        <v>3895</v>
      </c>
      <c r="G382" s="661" t="s">
        <v>4268</v>
      </c>
      <c r="H382" s="661" t="s">
        <v>602</v>
      </c>
      <c r="I382" s="661" t="s">
        <v>4269</v>
      </c>
      <c r="J382" s="661" t="s">
        <v>4270</v>
      </c>
      <c r="K382" s="661" t="s">
        <v>4271</v>
      </c>
      <c r="L382" s="662">
        <v>32.409999999999997</v>
      </c>
      <c r="M382" s="662">
        <v>32.409999999999997</v>
      </c>
      <c r="N382" s="661">
        <v>1</v>
      </c>
      <c r="O382" s="742">
        <v>0.5</v>
      </c>
      <c r="P382" s="662">
        <v>32.409999999999997</v>
      </c>
      <c r="Q382" s="677">
        <v>1</v>
      </c>
      <c r="R382" s="661">
        <v>1</v>
      </c>
      <c r="S382" s="677">
        <v>1</v>
      </c>
      <c r="T382" s="742">
        <v>0.5</v>
      </c>
      <c r="U382" s="700">
        <v>1</v>
      </c>
    </row>
    <row r="383" spans="1:21" ht="14.4" customHeight="1" x14ac:dyDescent="0.3">
      <c r="A383" s="660">
        <v>4</v>
      </c>
      <c r="B383" s="661" t="s">
        <v>3542</v>
      </c>
      <c r="C383" s="661">
        <v>89301042</v>
      </c>
      <c r="D383" s="740" t="s">
        <v>6160</v>
      </c>
      <c r="E383" s="741" t="s">
        <v>3911</v>
      </c>
      <c r="F383" s="661" t="s">
        <v>3895</v>
      </c>
      <c r="G383" s="661" t="s">
        <v>4268</v>
      </c>
      <c r="H383" s="661" t="s">
        <v>602</v>
      </c>
      <c r="I383" s="661" t="s">
        <v>2131</v>
      </c>
      <c r="J383" s="661" t="s">
        <v>2132</v>
      </c>
      <c r="K383" s="661" t="s">
        <v>1648</v>
      </c>
      <c r="L383" s="662">
        <v>59.55</v>
      </c>
      <c r="M383" s="662">
        <v>119.1</v>
      </c>
      <c r="N383" s="661">
        <v>2</v>
      </c>
      <c r="O383" s="742">
        <v>1</v>
      </c>
      <c r="P383" s="662">
        <v>119.1</v>
      </c>
      <c r="Q383" s="677">
        <v>1</v>
      </c>
      <c r="R383" s="661">
        <v>2</v>
      </c>
      <c r="S383" s="677">
        <v>1</v>
      </c>
      <c r="T383" s="742">
        <v>1</v>
      </c>
      <c r="U383" s="700">
        <v>1</v>
      </c>
    </row>
    <row r="384" spans="1:21" ht="14.4" customHeight="1" x14ac:dyDescent="0.3">
      <c r="A384" s="660">
        <v>4</v>
      </c>
      <c r="B384" s="661" t="s">
        <v>3542</v>
      </c>
      <c r="C384" s="661">
        <v>89301042</v>
      </c>
      <c r="D384" s="740" t="s">
        <v>6160</v>
      </c>
      <c r="E384" s="741" t="s">
        <v>3911</v>
      </c>
      <c r="F384" s="661" t="s">
        <v>3895</v>
      </c>
      <c r="G384" s="661" t="s">
        <v>4272</v>
      </c>
      <c r="H384" s="661" t="s">
        <v>602</v>
      </c>
      <c r="I384" s="661" t="s">
        <v>2139</v>
      </c>
      <c r="J384" s="661" t="s">
        <v>2140</v>
      </c>
      <c r="K384" s="661" t="s">
        <v>4273</v>
      </c>
      <c r="L384" s="662">
        <v>163.9</v>
      </c>
      <c r="M384" s="662">
        <v>1639</v>
      </c>
      <c r="N384" s="661">
        <v>10</v>
      </c>
      <c r="O384" s="742">
        <v>3</v>
      </c>
      <c r="P384" s="662">
        <v>1311.2</v>
      </c>
      <c r="Q384" s="677">
        <v>0.8</v>
      </c>
      <c r="R384" s="661">
        <v>8</v>
      </c>
      <c r="S384" s="677">
        <v>0.8</v>
      </c>
      <c r="T384" s="742">
        <v>2</v>
      </c>
      <c r="U384" s="700">
        <v>0.66666666666666663</v>
      </c>
    </row>
    <row r="385" spans="1:21" ht="14.4" customHeight="1" x14ac:dyDescent="0.3">
      <c r="A385" s="660">
        <v>4</v>
      </c>
      <c r="B385" s="661" t="s">
        <v>3542</v>
      </c>
      <c r="C385" s="661">
        <v>89301042</v>
      </c>
      <c r="D385" s="740" t="s">
        <v>6160</v>
      </c>
      <c r="E385" s="741" t="s">
        <v>3911</v>
      </c>
      <c r="F385" s="661" t="s">
        <v>3895</v>
      </c>
      <c r="G385" s="661" t="s">
        <v>4274</v>
      </c>
      <c r="H385" s="661" t="s">
        <v>602</v>
      </c>
      <c r="I385" s="661" t="s">
        <v>4275</v>
      </c>
      <c r="J385" s="661" t="s">
        <v>4276</v>
      </c>
      <c r="K385" s="661" t="s">
        <v>4277</v>
      </c>
      <c r="L385" s="662">
        <v>0</v>
      </c>
      <c r="M385" s="662">
        <v>0</v>
      </c>
      <c r="N385" s="661">
        <v>1</v>
      </c>
      <c r="O385" s="742">
        <v>0.5</v>
      </c>
      <c r="P385" s="662">
        <v>0</v>
      </c>
      <c r="Q385" s="677"/>
      <c r="R385" s="661">
        <v>1</v>
      </c>
      <c r="S385" s="677">
        <v>1</v>
      </c>
      <c r="T385" s="742">
        <v>0.5</v>
      </c>
      <c r="U385" s="700">
        <v>1</v>
      </c>
    </row>
    <row r="386" spans="1:21" ht="14.4" customHeight="1" x14ac:dyDescent="0.3">
      <c r="A386" s="660">
        <v>4</v>
      </c>
      <c r="B386" s="661" t="s">
        <v>3542</v>
      </c>
      <c r="C386" s="661">
        <v>89301042</v>
      </c>
      <c r="D386" s="740" t="s">
        <v>6160</v>
      </c>
      <c r="E386" s="741" t="s">
        <v>3911</v>
      </c>
      <c r="F386" s="661" t="s">
        <v>3895</v>
      </c>
      <c r="G386" s="661" t="s">
        <v>4052</v>
      </c>
      <c r="H386" s="661" t="s">
        <v>1519</v>
      </c>
      <c r="I386" s="661" t="s">
        <v>1951</v>
      </c>
      <c r="J386" s="661" t="s">
        <v>1952</v>
      </c>
      <c r="K386" s="661" t="s">
        <v>3731</v>
      </c>
      <c r="L386" s="662">
        <v>116.8</v>
      </c>
      <c r="M386" s="662">
        <v>233.6</v>
      </c>
      <c r="N386" s="661">
        <v>2</v>
      </c>
      <c r="O386" s="742">
        <v>0.5</v>
      </c>
      <c r="P386" s="662">
        <v>233.6</v>
      </c>
      <c r="Q386" s="677">
        <v>1</v>
      </c>
      <c r="R386" s="661">
        <v>2</v>
      </c>
      <c r="S386" s="677">
        <v>1</v>
      </c>
      <c r="T386" s="742">
        <v>0.5</v>
      </c>
      <c r="U386" s="700">
        <v>1</v>
      </c>
    </row>
    <row r="387" spans="1:21" ht="14.4" customHeight="1" x14ac:dyDescent="0.3">
      <c r="A387" s="660">
        <v>4</v>
      </c>
      <c r="B387" s="661" t="s">
        <v>3542</v>
      </c>
      <c r="C387" s="661">
        <v>89301042</v>
      </c>
      <c r="D387" s="740" t="s">
        <v>6160</v>
      </c>
      <c r="E387" s="741" t="s">
        <v>3911</v>
      </c>
      <c r="F387" s="661" t="s">
        <v>3895</v>
      </c>
      <c r="G387" s="661" t="s">
        <v>4278</v>
      </c>
      <c r="H387" s="661" t="s">
        <v>1519</v>
      </c>
      <c r="I387" s="661" t="s">
        <v>4279</v>
      </c>
      <c r="J387" s="661" t="s">
        <v>4280</v>
      </c>
      <c r="K387" s="661" t="s">
        <v>4281</v>
      </c>
      <c r="L387" s="662">
        <v>238.21</v>
      </c>
      <c r="M387" s="662">
        <v>476.42</v>
      </c>
      <c r="N387" s="661">
        <v>2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4</v>
      </c>
      <c r="B388" s="661" t="s">
        <v>3542</v>
      </c>
      <c r="C388" s="661">
        <v>89301042</v>
      </c>
      <c r="D388" s="740" t="s">
        <v>6160</v>
      </c>
      <c r="E388" s="741" t="s">
        <v>3911</v>
      </c>
      <c r="F388" s="661" t="s">
        <v>3895</v>
      </c>
      <c r="G388" s="661" t="s">
        <v>4282</v>
      </c>
      <c r="H388" s="661" t="s">
        <v>602</v>
      </c>
      <c r="I388" s="661" t="s">
        <v>2410</v>
      </c>
      <c r="J388" s="661" t="s">
        <v>2411</v>
      </c>
      <c r="K388" s="661" t="s">
        <v>2412</v>
      </c>
      <c r="L388" s="662">
        <v>99.15</v>
      </c>
      <c r="M388" s="662">
        <v>99.15</v>
      </c>
      <c r="N388" s="661">
        <v>1</v>
      </c>
      <c r="O388" s="742">
        <v>0.5</v>
      </c>
      <c r="P388" s="662">
        <v>99.15</v>
      </c>
      <c r="Q388" s="677">
        <v>1</v>
      </c>
      <c r="R388" s="661">
        <v>1</v>
      </c>
      <c r="S388" s="677">
        <v>1</v>
      </c>
      <c r="T388" s="742">
        <v>0.5</v>
      </c>
      <c r="U388" s="700">
        <v>1</v>
      </c>
    </row>
    <row r="389" spans="1:21" ht="14.4" customHeight="1" x14ac:dyDescent="0.3">
      <c r="A389" s="660">
        <v>4</v>
      </c>
      <c r="B389" s="661" t="s">
        <v>3542</v>
      </c>
      <c r="C389" s="661">
        <v>89301042</v>
      </c>
      <c r="D389" s="740" t="s">
        <v>6160</v>
      </c>
      <c r="E389" s="741" t="s">
        <v>3911</v>
      </c>
      <c r="F389" s="661" t="s">
        <v>3895</v>
      </c>
      <c r="G389" s="661" t="s">
        <v>4283</v>
      </c>
      <c r="H389" s="661" t="s">
        <v>1519</v>
      </c>
      <c r="I389" s="661" t="s">
        <v>1534</v>
      </c>
      <c r="J389" s="661" t="s">
        <v>1535</v>
      </c>
      <c r="K389" s="661" t="s">
        <v>3751</v>
      </c>
      <c r="L389" s="662">
        <v>59.55</v>
      </c>
      <c r="M389" s="662">
        <v>119.1</v>
      </c>
      <c r="N389" s="661">
        <v>2</v>
      </c>
      <c r="O389" s="742">
        <v>0.5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4</v>
      </c>
      <c r="B390" s="661" t="s">
        <v>3542</v>
      </c>
      <c r="C390" s="661">
        <v>89301042</v>
      </c>
      <c r="D390" s="740" t="s">
        <v>6160</v>
      </c>
      <c r="E390" s="741" t="s">
        <v>3911</v>
      </c>
      <c r="F390" s="661" t="s">
        <v>3895</v>
      </c>
      <c r="G390" s="661" t="s">
        <v>4029</v>
      </c>
      <c r="H390" s="661" t="s">
        <v>602</v>
      </c>
      <c r="I390" s="661" t="s">
        <v>4032</v>
      </c>
      <c r="J390" s="661" t="s">
        <v>4031</v>
      </c>
      <c r="K390" s="661" t="s">
        <v>786</v>
      </c>
      <c r="L390" s="662">
        <v>314.89999999999998</v>
      </c>
      <c r="M390" s="662">
        <v>629.79999999999995</v>
      </c>
      <c r="N390" s="661">
        <v>2</v>
      </c>
      <c r="O390" s="742">
        <v>1</v>
      </c>
      <c r="P390" s="662">
        <v>629.79999999999995</v>
      </c>
      <c r="Q390" s="677">
        <v>1</v>
      </c>
      <c r="R390" s="661">
        <v>2</v>
      </c>
      <c r="S390" s="677">
        <v>1</v>
      </c>
      <c r="T390" s="742">
        <v>1</v>
      </c>
      <c r="U390" s="700">
        <v>1</v>
      </c>
    </row>
    <row r="391" spans="1:21" ht="14.4" customHeight="1" x14ac:dyDescent="0.3">
      <c r="A391" s="660">
        <v>4</v>
      </c>
      <c r="B391" s="661" t="s">
        <v>3542</v>
      </c>
      <c r="C391" s="661">
        <v>89301042</v>
      </c>
      <c r="D391" s="740" t="s">
        <v>6160</v>
      </c>
      <c r="E391" s="741" t="s">
        <v>3911</v>
      </c>
      <c r="F391" s="661" t="s">
        <v>3895</v>
      </c>
      <c r="G391" s="661" t="s">
        <v>4029</v>
      </c>
      <c r="H391" s="661" t="s">
        <v>602</v>
      </c>
      <c r="I391" s="661" t="s">
        <v>784</v>
      </c>
      <c r="J391" s="661" t="s">
        <v>785</v>
      </c>
      <c r="K391" s="661" t="s">
        <v>4114</v>
      </c>
      <c r="L391" s="662">
        <v>314.89999999999998</v>
      </c>
      <c r="M391" s="662">
        <v>3149</v>
      </c>
      <c r="N391" s="661">
        <v>10</v>
      </c>
      <c r="O391" s="742">
        <v>3</v>
      </c>
      <c r="P391" s="662">
        <v>3149</v>
      </c>
      <c r="Q391" s="677">
        <v>1</v>
      </c>
      <c r="R391" s="661">
        <v>10</v>
      </c>
      <c r="S391" s="677">
        <v>1</v>
      </c>
      <c r="T391" s="742">
        <v>3</v>
      </c>
      <c r="U391" s="700">
        <v>1</v>
      </c>
    </row>
    <row r="392" spans="1:21" ht="14.4" customHeight="1" x14ac:dyDescent="0.3">
      <c r="A392" s="660">
        <v>4</v>
      </c>
      <c r="B392" s="661" t="s">
        <v>3542</v>
      </c>
      <c r="C392" s="661">
        <v>89301042</v>
      </c>
      <c r="D392" s="740" t="s">
        <v>6160</v>
      </c>
      <c r="E392" s="741" t="s">
        <v>3911</v>
      </c>
      <c r="F392" s="661" t="s">
        <v>3895</v>
      </c>
      <c r="G392" s="661" t="s">
        <v>4284</v>
      </c>
      <c r="H392" s="661" t="s">
        <v>1519</v>
      </c>
      <c r="I392" s="661" t="s">
        <v>4285</v>
      </c>
      <c r="J392" s="661" t="s">
        <v>2662</v>
      </c>
      <c r="K392" s="661" t="s">
        <v>4286</v>
      </c>
      <c r="L392" s="662">
        <v>605.65</v>
      </c>
      <c r="M392" s="662">
        <v>3028.25</v>
      </c>
      <c r="N392" s="661">
        <v>5</v>
      </c>
      <c r="O392" s="742">
        <v>2.5</v>
      </c>
      <c r="P392" s="662">
        <v>3028.25</v>
      </c>
      <c r="Q392" s="677">
        <v>1</v>
      </c>
      <c r="R392" s="661">
        <v>5</v>
      </c>
      <c r="S392" s="677">
        <v>1</v>
      </c>
      <c r="T392" s="742">
        <v>2.5</v>
      </c>
      <c r="U392" s="700">
        <v>1</v>
      </c>
    </row>
    <row r="393" spans="1:21" ht="14.4" customHeight="1" x14ac:dyDescent="0.3">
      <c r="A393" s="660">
        <v>4</v>
      </c>
      <c r="B393" s="661" t="s">
        <v>3542</v>
      </c>
      <c r="C393" s="661">
        <v>89301042</v>
      </c>
      <c r="D393" s="740" t="s">
        <v>6160</v>
      </c>
      <c r="E393" s="741" t="s">
        <v>3911</v>
      </c>
      <c r="F393" s="661" t="s">
        <v>3895</v>
      </c>
      <c r="G393" s="661" t="s">
        <v>4057</v>
      </c>
      <c r="H393" s="661" t="s">
        <v>602</v>
      </c>
      <c r="I393" s="661" t="s">
        <v>750</v>
      </c>
      <c r="J393" s="661" t="s">
        <v>751</v>
      </c>
      <c r="K393" s="661" t="s">
        <v>4058</v>
      </c>
      <c r="L393" s="662">
        <v>0</v>
      </c>
      <c r="M393" s="662">
        <v>0</v>
      </c>
      <c r="N393" s="661">
        <v>3</v>
      </c>
      <c r="O393" s="742">
        <v>1.5</v>
      </c>
      <c r="P393" s="662">
        <v>0</v>
      </c>
      <c r="Q393" s="677"/>
      <c r="R393" s="661">
        <v>3</v>
      </c>
      <c r="S393" s="677">
        <v>1</v>
      </c>
      <c r="T393" s="742">
        <v>1.5</v>
      </c>
      <c r="U393" s="700">
        <v>1</v>
      </c>
    </row>
    <row r="394" spans="1:21" ht="14.4" customHeight="1" x14ac:dyDescent="0.3">
      <c r="A394" s="660">
        <v>4</v>
      </c>
      <c r="B394" s="661" t="s">
        <v>3542</v>
      </c>
      <c r="C394" s="661">
        <v>89301042</v>
      </c>
      <c r="D394" s="740" t="s">
        <v>6160</v>
      </c>
      <c r="E394" s="741" t="s">
        <v>3911</v>
      </c>
      <c r="F394" s="661" t="s">
        <v>3895</v>
      </c>
      <c r="G394" s="661" t="s">
        <v>4287</v>
      </c>
      <c r="H394" s="661" t="s">
        <v>602</v>
      </c>
      <c r="I394" s="661" t="s">
        <v>4288</v>
      </c>
      <c r="J394" s="661" t="s">
        <v>4289</v>
      </c>
      <c r="K394" s="661" t="s">
        <v>4290</v>
      </c>
      <c r="L394" s="662">
        <v>0</v>
      </c>
      <c r="M394" s="662">
        <v>0</v>
      </c>
      <c r="N394" s="661">
        <v>1</v>
      </c>
      <c r="O394" s="742">
        <v>1</v>
      </c>
      <c r="P394" s="662">
        <v>0</v>
      </c>
      <c r="Q394" s="677"/>
      <c r="R394" s="661">
        <v>1</v>
      </c>
      <c r="S394" s="677">
        <v>1</v>
      </c>
      <c r="T394" s="742">
        <v>1</v>
      </c>
      <c r="U394" s="700">
        <v>1</v>
      </c>
    </row>
    <row r="395" spans="1:21" ht="14.4" customHeight="1" x14ac:dyDescent="0.3">
      <c r="A395" s="660">
        <v>4</v>
      </c>
      <c r="B395" s="661" t="s">
        <v>3542</v>
      </c>
      <c r="C395" s="661">
        <v>89301042</v>
      </c>
      <c r="D395" s="740" t="s">
        <v>6160</v>
      </c>
      <c r="E395" s="741" t="s">
        <v>3911</v>
      </c>
      <c r="F395" s="661" t="s">
        <v>3895</v>
      </c>
      <c r="G395" s="661" t="s">
        <v>4287</v>
      </c>
      <c r="H395" s="661" t="s">
        <v>602</v>
      </c>
      <c r="I395" s="661" t="s">
        <v>4291</v>
      </c>
      <c r="J395" s="661" t="s">
        <v>4289</v>
      </c>
      <c r="K395" s="661" t="s">
        <v>4292</v>
      </c>
      <c r="L395" s="662">
        <v>0</v>
      </c>
      <c r="M395" s="662">
        <v>0</v>
      </c>
      <c r="N395" s="661">
        <v>1</v>
      </c>
      <c r="O395" s="742">
        <v>0.5</v>
      </c>
      <c r="P395" s="662"/>
      <c r="Q395" s="677"/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4</v>
      </c>
      <c r="B396" s="661" t="s">
        <v>3542</v>
      </c>
      <c r="C396" s="661">
        <v>89301042</v>
      </c>
      <c r="D396" s="740" t="s">
        <v>6160</v>
      </c>
      <c r="E396" s="741" t="s">
        <v>3911</v>
      </c>
      <c r="F396" s="661" t="s">
        <v>3895</v>
      </c>
      <c r="G396" s="661" t="s">
        <v>4293</v>
      </c>
      <c r="H396" s="661" t="s">
        <v>602</v>
      </c>
      <c r="I396" s="661" t="s">
        <v>4294</v>
      </c>
      <c r="J396" s="661" t="s">
        <v>4295</v>
      </c>
      <c r="K396" s="661" t="s">
        <v>4296</v>
      </c>
      <c r="L396" s="662">
        <v>469.44</v>
      </c>
      <c r="M396" s="662">
        <v>938.88</v>
      </c>
      <c r="N396" s="661">
        <v>2</v>
      </c>
      <c r="O396" s="742">
        <v>0.5</v>
      </c>
      <c r="P396" s="662">
        <v>938.88</v>
      </c>
      <c r="Q396" s="677">
        <v>1</v>
      </c>
      <c r="R396" s="661">
        <v>2</v>
      </c>
      <c r="S396" s="677">
        <v>1</v>
      </c>
      <c r="T396" s="742">
        <v>0.5</v>
      </c>
      <c r="U396" s="700">
        <v>1</v>
      </c>
    </row>
    <row r="397" spans="1:21" ht="14.4" customHeight="1" x14ac:dyDescent="0.3">
      <c r="A397" s="660">
        <v>4</v>
      </c>
      <c r="B397" s="661" t="s">
        <v>3542</v>
      </c>
      <c r="C397" s="661">
        <v>89301042</v>
      </c>
      <c r="D397" s="740" t="s">
        <v>6160</v>
      </c>
      <c r="E397" s="741" t="s">
        <v>3911</v>
      </c>
      <c r="F397" s="661" t="s">
        <v>3895</v>
      </c>
      <c r="G397" s="661" t="s">
        <v>4297</v>
      </c>
      <c r="H397" s="661" t="s">
        <v>602</v>
      </c>
      <c r="I397" s="661" t="s">
        <v>2865</v>
      </c>
      <c r="J397" s="661" t="s">
        <v>2866</v>
      </c>
      <c r="K397" s="661" t="s">
        <v>2867</v>
      </c>
      <c r="L397" s="662">
        <v>64.13</v>
      </c>
      <c r="M397" s="662">
        <v>128.26</v>
      </c>
      <c r="N397" s="661">
        <v>2</v>
      </c>
      <c r="O397" s="742">
        <v>1</v>
      </c>
      <c r="P397" s="662">
        <v>128.26</v>
      </c>
      <c r="Q397" s="677">
        <v>1</v>
      </c>
      <c r="R397" s="661">
        <v>2</v>
      </c>
      <c r="S397" s="677">
        <v>1</v>
      </c>
      <c r="T397" s="742">
        <v>1</v>
      </c>
      <c r="U397" s="700">
        <v>1</v>
      </c>
    </row>
    <row r="398" spans="1:21" ht="14.4" customHeight="1" x14ac:dyDescent="0.3">
      <c r="A398" s="660">
        <v>4</v>
      </c>
      <c r="B398" s="661" t="s">
        <v>3542</v>
      </c>
      <c r="C398" s="661">
        <v>89301042</v>
      </c>
      <c r="D398" s="740" t="s">
        <v>6160</v>
      </c>
      <c r="E398" s="741" t="s">
        <v>3911</v>
      </c>
      <c r="F398" s="661" t="s">
        <v>3895</v>
      </c>
      <c r="G398" s="661" t="s">
        <v>4297</v>
      </c>
      <c r="H398" s="661" t="s">
        <v>602</v>
      </c>
      <c r="I398" s="661" t="s">
        <v>4298</v>
      </c>
      <c r="J398" s="661" t="s">
        <v>4299</v>
      </c>
      <c r="K398" s="661" t="s">
        <v>4300</v>
      </c>
      <c r="L398" s="662">
        <v>113.3</v>
      </c>
      <c r="M398" s="662">
        <v>113.3</v>
      </c>
      <c r="N398" s="661">
        <v>1</v>
      </c>
      <c r="O398" s="742">
        <v>0.5</v>
      </c>
      <c r="P398" s="662">
        <v>113.3</v>
      </c>
      <c r="Q398" s="677">
        <v>1</v>
      </c>
      <c r="R398" s="661">
        <v>1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4</v>
      </c>
      <c r="B399" s="661" t="s">
        <v>3542</v>
      </c>
      <c r="C399" s="661">
        <v>89301042</v>
      </c>
      <c r="D399" s="740" t="s">
        <v>6160</v>
      </c>
      <c r="E399" s="741" t="s">
        <v>3911</v>
      </c>
      <c r="F399" s="661" t="s">
        <v>3895</v>
      </c>
      <c r="G399" s="661" t="s">
        <v>4178</v>
      </c>
      <c r="H399" s="661" t="s">
        <v>602</v>
      </c>
      <c r="I399" s="661" t="s">
        <v>2155</v>
      </c>
      <c r="J399" s="661" t="s">
        <v>2156</v>
      </c>
      <c r="K399" s="661" t="s">
        <v>2157</v>
      </c>
      <c r="L399" s="662">
        <v>45.94</v>
      </c>
      <c r="M399" s="662">
        <v>137.82</v>
      </c>
      <c r="N399" s="661">
        <v>3</v>
      </c>
      <c r="O399" s="742">
        <v>0.5</v>
      </c>
      <c r="P399" s="662">
        <v>137.82</v>
      </c>
      <c r="Q399" s="677">
        <v>1</v>
      </c>
      <c r="R399" s="661">
        <v>3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4</v>
      </c>
      <c r="B400" s="661" t="s">
        <v>3542</v>
      </c>
      <c r="C400" s="661">
        <v>89301042</v>
      </c>
      <c r="D400" s="740" t="s">
        <v>6160</v>
      </c>
      <c r="E400" s="741" t="s">
        <v>3911</v>
      </c>
      <c r="F400" s="661" t="s">
        <v>3895</v>
      </c>
      <c r="G400" s="661" t="s">
        <v>4178</v>
      </c>
      <c r="H400" s="661" t="s">
        <v>602</v>
      </c>
      <c r="I400" s="661" t="s">
        <v>4301</v>
      </c>
      <c r="J400" s="661" t="s">
        <v>2156</v>
      </c>
      <c r="K400" s="661" t="s">
        <v>4302</v>
      </c>
      <c r="L400" s="662">
        <v>0</v>
      </c>
      <c r="M400" s="662">
        <v>0</v>
      </c>
      <c r="N400" s="661">
        <v>2</v>
      </c>
      <c r="O400" s="742">
        <v>0.5</v>
      </c>
      <c r="P400" s="662">
        <v>0</v>
      </c>
      <c r="Q400" s="677"/>
      <c r="R400" s="661">
        <v>2</v>
      </c>
      <c r="S400" s="677">
        <v>1</v>
      </c>
      <c r="T400" s="742">
        <v>0.5</v>
      </c>
      <c r="U400" s="700">
        <v>1</v>
      </c>
    </row>
    <row r="401" spans="1:21" ht="14.4" customHeight="1" x14ac:dyDescent="0.3">
      <c r="A401" s="660">
        <v>4</v>
      </c>
      <c r="B401" s="661" t="s">
        <v>3542</v>
      </c>
      <c r="C401" s="661">
        <v>89301042</v>
      </c>
      <c r="D401" s="740" t="s">
        <v>6160</v>
      </c>
      <c r="E401" s="741" t="s">
        <v>3912</v>
      </c>
      <c r="F401" s="661" t="s">
        <v>3895</v>
      </c>
      <c r="G401" s="661" t="s">
        <v>4218</v>
      </c>
      <c r="H401" s="661" t="s">
        <v>1519</v>
      </c>
      <c r="I401" s="661" t="s">
        <v>1711</v>
      </c>
      <c r="J401" s="661" t="s">
        <v>3766</v>
      </c>
      <c r="K401" s="661" t="s">
        <v>3767</v>
      </c>
      <c r="L401" s="662">
        <v>10.73</v>
      </c>
      <c r="M401" s="662">
        <v>10.73</v>
      </c>
      <c r="N401" s="661">
        <v>1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4</v>
      </c>
      <c r="B402" s="661" t="s">
        <v>3542</v>
      </c>
      <c r="C402" s="661">
        <v>89301042</v>
      </c>
      <c r="D402" s="740" t="s">
        <v>6160</v>
      </c>
      <c r="E402" s="741" t="s">
        <v>3912</v>
      </c>
      <c r="F402" s="661" t="s">
        <v>3895</v>
      </c>
      <c r="G402" s="661" t="s">
        <v>3954</v>
      </c>
      <c r="H402" s="661" t="s">
        <v>602</v>
      </c>
      <c r="I402" s="661" t="s">
        <v>1839</v>
      </c>
      <c r="J402" s="661" t="s">
        <v>3719</v>
      </c>
      <c r="K402" s="661" t="s">
        <v>3720</v>
      </c>
      <c r="L402" s="662">
        <v>156.86000000000001</v>
      </c>
      <c r="M402" s="662">
        <v>1882.3200000000002</v>
      </c>
      <c r="N402" s="661">
        <v>12</v>
      </c>
      <c r="O402" s="742">
        <v>6.5</v>
      </c>
      <c r="P402" s="662">
        <v>1882.3200000000002</v>
      </c>
      <c r="Q402" s="677">
        <v>1</v>
      </c>
      <c r="R402" s="661">
        <v>12</v>
      </c>
      <c r="S402" s="677">
        <v>1</v>
      </c>
      <c r="T402" s="742">
        <v>6.5</v>
      </c>
      <c r="U402" s="700">
        <v>1</v>
      </c>
    </row>
    <row r="403" spans="1:21" ht="14.4" customHeight="1" x14ac:dyDescent="0.3">
      <c r="A403" s="660">
        <v>4</v>
      </c>
      <c r="B403" s="661" t="s">
        <v>3542</v>
      </c>
      <c r="C403" s="661">
        <v>89301042</v>
      </c>
      <c r="D403" s="740" t="s">
        <v>6160</v>
      </c>
      <c r="E403" s="741" t="s">
        <v>3912</v>
      </c>
      <c r="F403" s="661" t="s">
        <v>3895</v>
      </c>
      <c r="G403" s="661" t="s">
        <v>4303</v>
      </c>
      <c r="H403" s="661" t="s">
        <v>602</v>
      </c>
      <c r="I403" s="661" t="s">
        <v>4304</v>
      </c>
      <c r="J403" s="661" t="s">
        <v>4305</v>
      </c>
      <c r="K403" s="661" t="s">
        <v>4306</v>
      </c>
      <c r="L403" s="662">
        <v>55.81</v>
      </c>
      <c r="M403" s="662">
        <v>55.81</v>
      </c>
      <c r="N403" s="661">
        <v>1</v>
      </c>
      <c r="O403" s="742">
        <v>1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4</v>
      </c>
      <c r="B404" s="661" t="s">
        <v>3542</v>
      </c>
      <c r="C404" s="661">
        <v>89301042</v>
      </c>
      <c r="D404" s="740" t="s">
        <v>6160</v>
      </c>
      <c r="E404" s="741" t="s">
        <v>3912</v>
      </c>
      <c r="F404" s="661" t="s">
        <v>3895</v>
      </c>
      <c r="G404" s="661" t="s">
        <v>4189</v>
      </c>
      <c r="H404" s="661" t="s">
        <v>602</v>
      </c>
      <c r="I404" s="661" t="s">
        <v>4307</v>
      </c>
      <c r="J404" s="661" t="s">
        <v>4308</v>
      </c>
      <c r="K404" s="661" t="s">
        <v>4309</v>
      </c>
      <c r="L404" s="662">
        <v>1166.76</v>
      </c>
      <c r="M404" s="662">
        <v>3500.2799999999997</v>
      </c>
      <c r="N404" s="661">
        <v>3</v>
      </c>
      <c r="O404" s="742">
        <v>1</v>
      </c>
      <c r="P404" s="662"/>
      <c r="Q404" s="677">
        <v>0</v>
      </c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4</v>
      </c>
      <c r="B405" s="661" t="s">
        <v>3542</v>
      </c>
      <c r="C405" s="661">
        <v>89301042</v>
      </c>
      <c r="D405" s="740" t="s">
        <v>6160</v>
      </c>
      <c r="E405" s="741" t="s">
        <v>3912</v>
      </c>
      <c r="F405" s="661" t="s">
        <v>3895</v>
      </c>
      <c r="G405" s="661" t="s">
        <v>4310</v>
      </c>
      <c r="H405" s="661" t="s">
        <v>602</v>
      </c>
      <c r="I405" s="661" t="s">
        <v>4311</v>
      </c>
      <c r="J405" s="661" t="s">
        <v>4312</v>
      </c>
      <c r="K405" s="661" t="s">
        <v>1010</v>
      </c>
      <c r="L405" s="662">
        <v>118.82</v>
      </c>
      <c r="M405" s="662">
        <v>118.82</v>
      </c>
      <c r="N405" s="661">
        <v>1</v>
      </c>
      <c r="O405" s="742">
        <v>1</v>
      </c>
      <c r="P405" s="662">
        <v>118.82</v>
      </c>
      <c r="Q405" s="677">
        <v>1</v>
      </c>
      <c r="R405" s="661">
        <v>1</v>
      </c>
      <c r="S405" s="677">
        <v>1</v>
      </c>
      <c r="T405" s="742">
        <v>1</v>
      </c>
      <c r="U405" s="700">
        <v>1</v>
      </c>
    </row>
    <row r="406" spans="1:21" ht="14.4" customHeight="1" x14ac:dyDescent="0.3">
      <c r="A406" s="660">
        <v>4</v>
      </c>
      <c r="B406" s="661" t="s">
        <v>3542</v>
      </c>
      <c r="C406" s="661">
        <v>89301042</v>
      </c>
      <c r="D406" s="740" t="s">
        <v>6160</v>
      </c>
      <c r="E406" s="741" t="s">
        <v>3912</v>
      </c>
      <c r="F406" s="661" t="s">
        <v>3895</v>
      </c>
      <c r="G406" s="661" t="s">
        <v>4310</v>
      </c>
      <c r="H406" s="661" t="s">
        <v>602</v>
      </c>
      <c r="I406" s="661" t="s">
        <v>4313</v>
      </c>
      <c r="J406" s="661" t="s">
        <v>4312</v>
      </c>
      <c r="K406" s="661" t="s">
        <v>4314</v>
      </c>
      <c r="L406" s="662">
        <v>198.04</v>
      </c>
      <c r="M406" s="662">
        <v>198.04</v>
      </c>
      <c r="N406" s="661">
        <v>1</v>
      </c>
      <c r="O406" s="742">
        <v>1</v>
      </c>
      <c r="P406" s="662">
        <v>198.04</v>
      </c>
      <c r="Q406" s="677">
        <v>1</v>
      </c>
      <c r="R406" s="661">
        <v>1</v>
      </c>
      <c r="S406" s="677">
        <v>1</v>
      </c>
      <c r="T406" s="742">
        <v>1</v>
      </c>
      <c r="U406" s="700">
        <v>1</v>
      </c>
    </row>
    <row r="407" spans="1:21" ht="14.4" customHeight="1" x14ac:dyDescent="0.3">
      <c r="A407" s="660">
        <v>4</v>
      </c>
      <c r="B407" s="661" t="s">
        <v>3542</v>
      </c>
      <c r="C407" s="661">
        <v>89301042</v>
      </c>
      <c r="D407" s="740" t="s">
        <v>6160</v>
      </c>
      <c r="E407" s="741" t="s">
        <v>3912</v>
      </c>
      <c r="F407" s="661" t="s">
        <v>3895</v>
      </c>
      <c r="G407" s="661" t="s">
        <v>4310</v>
      </c>
      <c r="H407" s="661" t="s">
        <v>602</v>
      </c>
      <c r="I407" s="661" t="s">
        <v>4315</v>
      </c>
      <c r="J407" s="661" t="s">
        <v>4312</v>
      </c>
      <c r="K407" s="661" t="s">
        <v>2388</v>
      </c>
      <c r="L407" s="662">
        <v>0</v>
      </c>
      <c r="M407" s="662">
        <v>0</v>
      </c>
      <c r="N407" s="661">
        <v>1</v>
      </c>
      <c r="O407" s="742">
        <v>1</v>
      </c>
      <c r="P407" s="662"/>
      <c r="Q407" s="677"/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4</v>
      </c>
      <c r="B408" s="661" t="s">
        <v>3542</v>
      </c>
      <c r="C408" s="661">
        <v>89301042</v>
      </c>
      <c r="D408" s="740" t="s">
        <v>6160</v>
      </c>
      <c r="E408" s="741" t="s">
        <v>3912</v>
      </c>
      <c r="F408" s="661" t="s">
        <v>3895</v>
      </c>
      <c r="G408" s="661" t="s">
        <v>4310</v>
      </c>
      <c r="H408" s="661" t="s">
        <v>602</v>
      </c>
      <c r="I408" s="661" t="s">
        <v>4316</v>
      </c>
      <c r="J408" s="661" t="s">
        <v>4312</v>
      </c>
      <c r="K408" s="661" t="s">
        <v>4317</v>
      </c>
      <c r="L408" s="662">
        <v>356.47</v>
      </c>
      <c r="M408" s="662">
        <v>356.47</v>
      </c>
      <c r="N408" s="661">
        <v>1</v>
      </c>
      <c r="O408" s="742">
        <v>0.5</v>
      </c>
      <c r="P408" s="662">
        <v>356.47</v>
      </c>
      <c r="Q408" s="677">
        <v>1</v>
      </c>
      <c r="R408" s="661">
        <v>1</v>
      </c>
      <c r="S408" s="677">
        <v>1</v>
      </c>
      <c r="T408" s="742">
        <v>0.5</v>
      </c>
      <c r="U408" s="700">
        <v>1</v>
      </c>
    </row>
    <row r="409" spans="1:21" ht="14.4" customHeight="1" x14ac:dyDescent="0.3">
      <c r="A409" s="660">
        <v>4</v>
      </c>
      <c r="B409" s="661" t="s">
        <v>3542</v>
      </c>
      <c r="C409" s="661">
        <v>89301042</v>
      </c>
      <c r="D409" s="740" t="s">
        <v>6160</v>
      </c>
      <c r="E409" s="741" t="s">
        <v>3912</v>
      </c>
      <c r="F409" s="661" t="s">
        <v>3895</v>
      </c>
      <c r="G409" s="661" t="s">
        <v>4318</v>
      </c>
      <c r="H409" s="661" t="s">
        <v>602</v>
      </c>
      <c r="I409" s="661" t="s">
        <v>1835</v>
      </c>
      <c r="J409" s="661" t="s">
        <v>1836</v>
      </c>
      <c r="K409" s="661" t="s">
        <v>4319</v>
      </c>
      <c r="L409" s="662">
        <v>50.27</v>
      </c>
      <c r="M409" s="662">
        <v>100.54</v>
      </c>
      <c r="N409" s="661">
        <v>2</v>
      </c>
      <c r="O409" s="742">
        <v>2</v>
      </c>
      <c r="P409" s="662">
        <v>50.27</v>
      </c>
      <c r="Q409" s="677">
        <v>0.5</v>
      </c>
      <c r="R409" s="661">
        <v>1</v>
      </c>
      <c r="S409" s="677">
        <v>0.5</v>
      </c>
      <c r="T409" s="742">
        <v>1</v>
      </c>
      <c r="U409" s="700">
        <v>0.5</v>
      </c>
    </row>
    <row r="410" spans="1:21" ht="14.4" customHeight="1" x14ac:dyDescent="0.3">
      <c r="A410" s="660">
        <v>4</v>
      </c>
      <c r="B410" s="661" t="s">
        <v>3542</v>
      </c>
      <c r="C410" s="661">
        <v>89301042</v>
      </c>
      <c r="D410" s="740" t="s">
        <v>6160</v>
      </c>
      <c r="E410" s="741" t="s">
        <v>3912</v>
      </c>
      <c r="F410" s="661" t="s">
        <v>3895</v>
      </c>
      <c r="G410" s="661" t="s">
        <v>4320</v>
      </c>
      <c r="H410" s="661" t="s">
        <v>602</v>
      </c>
      <c r="I410" s="661" t="s">
        <v>4321</v>
      </c>
      <c r="J410" s="661" t="s">
        <v>4322</v>
      </c>
      <c r="K410" s="661" t="s">
        <v>4323</v>
      </c>
      <c r="L410" s="662">
        <v>0</v>
      </c>
      <c r="M410" s="662">
        <v>0</v>
      </c>
      <c r="N410" s="661">
        <v>1</v>
      </c>
      <c r="O410" s="742">
        <v>0.5</v>
      </c>
      <c r="P410" s="662">
        <v>0</v>
      </c>
      <c r="Q410" s="677"/>
      <c r="R410" s="661">
        <v>1</v>
      </c>
      <c r="S410" s="677">
        <v>1</v>
      </c>
      <c r="T410" s="742">
        <v>0.5</v>
      </c>
      <c r="U410" s="700">
        <v>1</v>
      </c>
    </row>
    <row r="411" spans="1:21" ht="14.4" customHeight="1" x14ac:dyDescent="0.3">
      <c r="A411" s="660">
        <v>4</v>
      </c>
      <c r="B411" s="661" t="s">
        <v>3542</v>
      </c>
      <c r="C411" s="661">
        <v>89301042</v>
      </c>
      <c r="D411" s="740" t="s">
        <v>6160</v>
      </c>
      <c r="E411" s="741" t="s">
        <v>3912</v>
      </c>
      <c r="F411" s="661" t="s">
        <v>3895</v>
      </c>
      <c r="G411" s="661" t="s">
        <v>4324</v>
      </c>
      <c r="H411" s="661" t="s">
        <v>602</v>
      </c>
      <c r="I411" s="661" t="s">
        <v>2375</v>
      </c>
      <c r="J411" s="661" t="s">
        <v>1286</v>
      </c>
      <c r="K411" s="661" t="s">
        <v>2376</v>
      </c>
      <c r="L411" s="662">
        <v>219.78</v>
      </c>
      <c r="M411" s="662">
        <v>219.78</v>
      </c>
      <c r="N411" s="661">
        <v>1</v>
      </c>
      <c r="O411" s="742">
        <v>1</v>
      </c>
      <c r="P411" s="662">
        <v>219.78</v>
      </c>
      <c r="Q411" s="677">
        <v>1</v>
      </c>
      <c r="R411" s="661">
        <v>1</v>
      </c>
      <c r="S411" s="677">
        <v>1</v>
      </c>
      <c r="T411" s="742">
        <v>1</v>
      </c>
      <c r="U411" s="700">
        <v>1</v>
      </c>
    </row>
    <row r="412" spans="1:21" ht="14.4" customHeight="1" x14ac:dyDescent="0.3">
      <c r="A412" s="660">
        <v>4</v>
      </c>
      <c r="B412" s="661" t="s">
        <v>3542</v>
      </c>
      <c r="C412" s="661">
        <v>89301042</v>
      </c>
      <c r="D412" s="740" t="s">
        <v>6160</v>
      </c>
      <c r="E412" s="741" t="s">
        <v>3912</v>
      </c>
      <c r="F412" s="661" t="s">
        <v>3895</v>
      </c>
      <c r="G412" s="661" t="s">
        <v>4244</v>
      </c>
      <c r="H412" s="661" t="s">
        <v>1519</v>
      </c>
      <c r="I412" s="661" t="s">
        <v>1970</v>
      </c>
      <c r="J412" s="661" t="s">
        <v>1971</v>
      </c>
      <c r="K412" s="661" t="s">
        <v>1972</v>
      </c>
      <c r="L412" s="662">
        <v>154.01</v>
      </c>
      <c r="M412" s="662">
        <v>616.04</v>
      </c>
      <c r="N412" s="661">
        <v>4</v>
      </c>
      <c r="O412" s="742">
        <v>2</v>
      </c>
      <c r="P412" s="662">
        <v>616.04</v>
      </c>
      <c r="Q412" s="677">
        <v>1</v>
      </c>
      <c r="R412" s="661">
        <v>4</v>
      </c>
      <c r="S412" s="677">
        <v>1</v>
      </c>
      <c r="T412" s="742">
        <v>2</v>
      </c>
      <c r="U412" s="700">
        <v>1</v>
      </c>
    </row>
    <row r="413" spans="1:21" ht="14.4" customHeight="1" x14ac:dyDescent="0.3">
      <c r="A413" s="660">
        <v>4</v>
      </c>
      <c r="B413" s="661" t="s">
        <v>3542</v>
      </c>
      <c r="C413" s="661">
        <v>89301042</v>
      </c>
      <c r="D413" s="740" t="s">
        <v>6160</v>
      </c>
      <c r="E413" s="741" t="s">
        <v>3912</v>
      </c>
      <c r="F413" s="661" t="s">
        <v>3895</v>
      </c>
      <c r="G413" s="661" t="s">
        <v>3972</v>
      </c>
      <c r="H413" s="661" t="s">
        <v>602</v>
      </c>
      <c r="I413" s="661" t="s">
        <v>3235</v>
      </c>
      <c r="J413" s="661" t="s">
        <v>3236</v>
      </c>
      <c r="K413" s="661" t="s">
        <v>3237</v>
      </c>
      <c r="L413" s="662">
        <v>0</v>
      </c>
      <c r="M413" s="662">
        <v>0</v>
      </c>
      <c r="N413" s="661">
        <v>1</v>
      </c>
      <c r="O413" s="742">
        <v>1</v>
      </c>
      <c r="P413" s="662">
        <v>0</v>
      </c>
      <c r="Q413" s="677"/>
      <c r="R413" s="661">
        <v>1</v>
      </c>
      <c r="S413" s="677">
        <v>1</v>
      </c>
      <c r="T413" s="742">
        <v>1</v>
      </c>
      <c r="U413" s="700">
        <v>1</v>
      </c>
    </row>
    <row r="414" spans="1:21" ht="14.4" customHeight="1" x14ac:dyDescent="0.3">
      <c r="A414" s="660">
        <v>4</v>
      </c>
      <c r="B414" s="661" t="s">
        <v>3542</v>
      </c>
      <c r="C414" s="661">
        <v>89301042</v>
      </c>
      <c r="D414" s="740" t="s">
        <v>6160</v>
      </c>
      <c r="E414" s="741" t="s">
        <v>3912</v>
      </c>
      <c r="F414" s="661" t="s">
        <v>3895</v>
      </c>
      <c r="G414" s="661" t="s">
        <v>3951</v>
      </c>
      <c r="H414" s="661" t="s">
        <v>602</v>
      </c>
      <c r="I414" s="661" t="s">
        <v>2071</v>
      </c>
      <c r="J414" s="661" t="s">
        <v>2072</v>
      </c>
      <c r="K414" s="661" t="s">
        <v>3952</v>
      </c>
      <c r="L414" s="662">
        <v>766.89</v>
      </c>
      <c r="M414" s="662">
        <v>766.89</v>
      </c>
      <c r="N414" s="661">
        <v>1</v>
      </c>
      <c r="O414" s="742">
        <v>1</v>
      </c>
      <c r="P414" s="662">
        <v>766.89</v>
      </c>
      <c r="Q414" s="677">
        <v>1</v>
      </c>
      <c r="R414" s="661">
        <v>1</v>
      </c>
      <c r="S414" s="677">
        <v>1</v>
      </c>
      <c r="T414" s="742">
        <v>1</v>
      </c>
      <c r="U414" s="700">
        <v>1</v>
      </c>
    </row>
    <row r="415" spans="1:21" ht="14.4" customHeight="1" x14ac:dyDescent="0.3">
      <c r="A415" s="660">
        <v>4</v>
      </c>
      <c r="B415" s="661" t="s">
        <v>3542</v>
      </c>
      <c r="C415" s="661">
        <v>89301042</v>
      </c>
      <c r="D415" s="740" t="s">
        <v>6160</v>
      </c>
      <c r="E415" s="741" t="s">
        <v>3912</v>
      </c>
      <c r="F415" s="661" t="s">
        <v>3895</v>
      </c>
      <c r="G415" s="661" t="s">
        <v>4064</v>
      </c>
      <c r="H415" s="661" t="s">
        <v>602</v>
      </c>
      <c r="I415" s="661" t="s">
        <v>2300</v>
      </c>
      <c r="J415" s="661" t="s">
        <v>2301</v>
      </c>
      <c r="K415" s="661" t="s">
        <v>2077</v>
      </c>
      <c r="L415" s="662">
        <v>0</v>
      </c>
      <c r="M415" s="662">
        <v>0</v>
      </c>
      <c r="N415" s="661">
        <v>1</v>
      </c>
      <c r="O415" s="742">
        <v>1</v>
      </c>
      <c r="P415" s="662">
        <v>0</v>
      </c>
      <c r="Q415" s="677"/>
      <c r="R415" s="661">
        <v>1</v>
      </c>
      <c r="S415" s="677">
        <v>1</v>
      </c>
      <c r="T415" s="742">
        <v>1</v>
      </c>
      <c r="U415" s="700">
        <v>1</v>
      </c>
    </row>
    <row r="416" spans="1:21" ht="14.4" customHeight="1" x14ac:dyDescent="0.3">
      <c r="A416" s="660">
        <v>4</v>
      </c>
      <c r="B416" s="661" t="s">
        <v>3542</v>
      </c>
      <c r="C416" s="661">
        <v>89301042</v>
      </c>
      <c r="D416" s="740" t="s">
        <v>6160</v>
      </c>
      <c r="E416" s="741" t="s">
        <v>3912</v>
      </c>
      <c r="F416" s="661" t="s">
        <v>3895</v>
      </c>
      <c r="G416" s="661" t="s">
        <v>4282</v>
      </c>
      <c r="H416" s="661" t="s">
        <v>602</v>
      </c>
      <c r="I416" s="661" t="s">
        <v>4325</v>
      </c>
      <c r="J416" s="661" t="s">
        <v>4326</v>
      </c>
      <c r="K416" s="661" t="s">
        <v>4327</v>
      </c>
      <c r="L416" s="662">
        <v>0</v>
      </c>
      <c r="M416" s="662">
        <v>0</v>
      </c>
      <c r="N416" s="661">
        <v>1</v>
      </c>
      <c r="O416" s="742">
        <v>1</v>
      </c>
      <c r="P416" s="662"/>
      <c r="Q416" s="677"/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4</v>
      </c>
      <c r="B417" s="661" t="s">
        <v>3542</v>
      </c>
      <c r="C417" s="661">
        <v>89301042</v>
      </c>
      <c r="D417" s="740" t="s">
        <v>6160</v>
      </c>
      <c r="E417" s="741" t="s">
        <v>3912</v>
      </c>
      <c r="F417" s="661" t="s">
        <v>3895</v>
      </c>
      <c r="G417" s="661" t="s">
        <v>4029</v>
      </c>
      <c r="H417" s="661" t="s">
        <v>602</v>
      </c>
      <c r="I417" s="661" t="s">
        <v>784</v>
      </c>
      <c r="J417" s="661" t="s">
        <v>785</v>
      </c>
      <c r="K417" s="661" t="s">
        <v>4114</v>
      </c>
      <c r="L417" s="662">
        <v>314.89999999999998</v>
      </c>
      <c r="M417" s="662">
        <v>1889.3999999999999</v>
      </c>
      <c r="N417" s="661">
        <v>6</v>
      </c>
      <c r="O417" s="742">
        <v>2</v>
      </c>
      <c r="P417" s="662">
        <v>629.79999999999995</v>
      </c>
      <c r="Q417" s="677">
        <v>0.33333333333333331</v>
      </c>
      <c r="R417" s="661">
        <v>2</v>
      </c>
      <c r="S417" s="677">
        <v>0.33333333333333331</v>
      </c>
      <c r="T417" s="742">
        <v>0.5</v>
      </c>
      <c r="U417" s="700">
        <v>0.25</v>
      </c>
    </row>
    <row r="418" spans="1:21" ht="14.4" customHeight="1" x14ac:dyDescent="0.3">
      <c r="A418" s="660">
        <v>4</v>
      </c>
      <c r="B418" s="661" t="s">
        <v>3542</v>
      </c>
      <c r="C418" s="661">
        <v>89301042</v>
      </c>
      <c r="D418" s="740" t="s">
        <v>6160</v>
      </c>
      <c r="E418" s="741" t="s">
        <v>3912</v>
      </c>
      <c r="F418" s="661" t="s">
        <v>3895</v>
      </c>
      <c r="G418" s="661" t="s">
        <v>4115</v>
      </c>
      <c r="H418" s="661" t="s">
        <v>1519</v>
      </c>
      <c r="I418" s="661" t="s">
        <v>2711</v>
      </c>
      <c r="J418" s="661" t="s">
        <v>2612</v>
      </c>
      <c r="K418" s="661" t="s">
        <v>3784</v>
      </c>
      <c r="L418" s="662">
        <v>349.88</v>
      </c>
      <c r="M418" s="662">
        <v>349.88</v>
      </c>
      <c r="N418" s="661">
        <v>1</v>
      </c>
      <c r="O418" s="742">
        <v>0.5</v>
      </c>
      <c r="P418" s="662"/>
      <c r="Q418" s="677">
        <v>0</v>
      </c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4</v>
      </c>
      <c r="B419" s="661" t="s">
        <v>3542</v>
      </c>
      <c r="C419" s="661">
        <v>89301042</v>
      </c>
      <c r="D419" s="740" t="s">
        <v>6160</v>
      </c>
      <c r="E419" s="741" t="s">
        <v>3912</v>
      </c>
      <c r="F419" s="661" t="s">
        <v>3895</v>
      </c>
      <c r="G419" s="661" t="s">
        <v>4088</v>
      </c>
      <c r="H419" s="661" t="s">
        <v>602</v>
      </c>
      <c r="I419" s="661" t="s">
        <v>1910</v>
      </c>
      <c r="J419" s="661" t="s">
        <v>4089</v>
      </c>
      <c r="K419" s="661" t="s">
        <v>4090</v>
      </c>
      <c r="L419" s="662">
        <v>69.86</v>
      </c>
      <c r="M419" s="662">
        <v>209.57999999999998</v>
      </c>
      <c r="N419" s="661">
        <v>3</v>
      </c>
      <c r="O419" s="742">
        <v>2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4</v>
      </c>
      <c r="B420" s="661" t="s">
        <v>3542</v>
      </c>
      <c r="C420" s="661">
        <v>89301042</v>
      </c>
      <c r="D420" s="740" t="s">
        <v>6160</v>
      </c>
      <c r="E420" s="741" t="s">
        <v>3912</v>
      </c>
      <c r="F420" s="661" t="s">
        <v>3895</v>
      </c>
      <c r="G420" s="661" t="s">
        <v>3953</v>
      </c>
      <c r="H420" s="661" t="s">
        <v>602</v>
      </c>
      <c r="I420" s="661" t="s">
        <v>850</v>
      </c>
      <c r="J420" s="661" t="s">
        <v>851</v>
      </c>
      <c r="K420" s="661" t="s">
        <v>852</v>
      </c>
      <c r="L420" s="662">
        <v>56.69</v>
      </c>
      <c r="M420" s="662">
        <v>56.69</v>
      </c>
      <c r="N420" s="661">
        <v>1</v>
      </c>
      <c r="O420" s="742">
        <v>1</v>
      </c>
      <c r="P420" s="662">
        <v>56.69</v>
      </c>
      <c r="Q420" s="677">
        <v>1</v>
      </c>
      <c r="R420" s="661">
        <v>1</v>
      </c>
      <c r="S420" s="677">
        <v>1</v>
      </c>
      <c r="T420" s="742">
        <v>1</v>
      </c>
      <c r="U420" s="700">
        <v>1</v>
      </c>
    </row>
    <row r="421" spans="1:21" ht="14.4" customHeight="1" x14ac:dyDescent="0.3">
      <c r="A421" s="660">
        <v>4</v>
      </c>
      <c r="B421" s="661" t="s">
        <v>3542</v>
      </c>
      <c r="C421" s="661">
        <v>89301042</v>
      </c>
      <c r="D421" s="740" t="s">
        <v>6160</v>
      </c>
      <c r="E421" s="741" t="s">
        <v>3912</v>
      </c>
      <c r="F421" s="661" t="s">
        <v>3895</v>
      </c>
      <c r="G421" s="661" t="s">
        <v>4116</v>
      </c>
      <c r="H421" s="661" t="s">
        <v>1519</v>
      </c>
      <c r="I421" s="661" t="s">
        <v>1724</v>
      </c>
      <c r="J421" s="661" t="s">
        <v>1725</v>
      </c>
      <c r="K421" s="661" t="s">
        <v>1726</v>
      </c>
      <c r="L421" s="662">
        <v>140.03</v>
      </c>
      <c r="M421" s="662">
        <v>980.21</v>
      </c>
      <c r="N421" s="661">
        <v>7</v>
      </c>
      <c r="O421" s="742">
        <v>1.5</v>
      </c>
      <c r="P421" s="662">
        <v>420.09000000000003</v>
      </c>
      <c r="Q421" s="677">
        <v>0.4285714285714286</v>
      </c>
      <c r="R421" s="661">
        <v>3</v>
      </c>
      <c r="S421" s="677">
        <v>0.42857142857142855</v>
      </c>
      <c r="T421" s="742">
        <v>0.5</v>
      </c>
      <c r="U421" s="700">
        <v>0.33333333333333331</v>
      </c>
    </row>
    <row r="422" spans="1:21" ht="14.4" customHeight="1" x14ac:dyDescent="0.3">
      <c r="A422" s="660">
        <v>4</v>
      </c>
      <c r="B422" s="661" t="s">
        <v>3542</v>
      </c>
      <c r="C422" s="661">
        <v>89301042</v>
      </c>
      <c r="D422" s="740" t="s">
        <v>6160</v>
      </c>
      <c r="E422" s="741" t="s">
        <v>3912</v>
      </c>
      <c r="F422" s="661" t="s">
        <v>3895</v>
      </c>
      <c r="G422" s="661" t="s">
        <v>3988</v>
      </c>
      <c r="H422" s="661" t="s">
        <v>602</v>
      </c>
      <c r="I422" s="661" t="s">
        <v>3058</v>
      </c>
      <c r="J422" s="661" t="s">
        <v>3059</v>
      </c>
      <c r="K422" s="661" t="s">
        <v>3989</v>
      </c>
      <c r="L422" s="662">
        <v>0</v>
      </c>
      <c r="M422" s="662">
        <v>0</v>
      </c>
      <c r="N422" s="661">
        <v>2</v>
      </c>
      <c r="O422" s="742">
        <v>1</v>
      </c>
      <c r="P422" s="662"/>
      <c r="Q422" s="677"/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4</v>
      </c>
      <c r="B423" s="661" t="s">
        <v>3542</v>
      </c>
      <c r="C423" s="661">
        <v>89301042</v>
      </c>
      <c r="D423" s="740" t="s">
        <v>6160</v>
      </c>
      <c r="E423" s="741" t="s">
        <v>3912</v>
      </c>
      <c r="F423" s="661" t="s">
        <v>3895</v>
      </c>
      <c r="G423" s="661" t="s">
        <v>4328</v>
      </c>
      <c r="H423" s="661" t="s">
        <v>1519</v>
      </c>
      <c r="I423" s="661" t="s">
        <v>4329</v>
      </c>
      <c r="J423" s="661" t="s">
        <v>4330</v>
      </c>
      <c r="K423" s="661" t="s">
        <v>4331</v>
      </c>
      <c r="L423" s="662">
        <v>94.8</v>
      </c>
      <c r="M423" s="662">
        <v>189.6</v>
      </c>
      <c r="N423" s="661">
        <v>2</v>
      </c>
      <c r="O423" s="742">
        <v>1</v>
      </c>
      <c r="P423" s="662">
        <v>189.6</v>
      </c>
      <c r="Q423" s="677">
        <v>1</v>
      </c>
      <c r="R423" s="661">
        <v>2</v>
      </c>
      <c r="S423" s="677">
        <v>1</v>
      </c>
      <c r="T423" s="742">
        <v>1</v>
      </c>
      <c r="U423" s="700">
        <v>1</v>
      </c>
    </row>
    <row r="424" spans="1:21" ht="14.4" customHeight="1" x14ac:dyDescent="0.3">
      <c r="A424" s="660">
        <v>4</v>
      </c>
      <c r="B424" s="661" t="s">
        <v>3542</v>
      </c>
      <c r="C424" s="661">
        <v>89301042</v>
      </c>
      <c r="D424" s="740" t="s">
        <v>6160</v>
      </c>
      <c r="E424" s="741" t="s">
        <v>3912</v>
      </c>
      <c r="F424" s="661" t="s">
        <v>3895</v>
      </c>
      <c r="G424" s="661" t="s">
        <v>3993</v>
      </c>
      <c r="H424" s="661" t="s">
        <v>602</v>
      </c>
      <c r="I424" s="661" t="s">
        <v>854</v>
      </c>
      <c r="J424" s="661" t="s">
        <v>3994</v>
      </c>
      <c r="K424" s="661" t="s">
        <v>3995</v>
      </c>
      <c r="L424" s="662">
        <v>0</v>
      </c>
      <c r="M424" s="662">
        <v>0</v>
      </c>
      <c r="N424" s="661">
        <v>1</v>
      </c>
      <c r="O424" s="742">
        <v>1</v>
      </c>
      <c r="P424" s="662">
        <v>0</v>
      </c>
      <c r="Q424" s="677"/>
      <c r="R424" s="661">
        <v>1</v>
      </c>
      <c r="S424" s="677">
        <v>1</v>
      </c>
      <c r="T424" s="742">
        <v>1</v>
      </c>
      <c r="U424" s="700">
        <v>1</v>
      </c>
    </row>
    <row r="425" spans="1:21" ht="14.4" customHeight="1" x14ac:dyDescent="0.3">
      <c r="A425" s="660">
        <v>4</v>
      </c>
      <c r="B425" s="661" t="s">
        <v>3542</v>
      </c>
      <c r="C425" s="661">
        <v>89301042</v>
      </c>
      <c r="D425" s="740" t="s">
        <v>6160</v>
      </c>
      <c r="E425" s="741" t="s">
        <v>3912</v>
      </c>
      <c r="F425" s="661" t="s">
        <v>3895</v>
      </c>
      <c r="G425" s="661" t="s">
        <v>3996</v>
      </c>
      <c r="H425" s="661" t="s">
        <v>602</v>
      </c>
      <c r="I425" s="661" t="s">
        <v>1843</v>
      </c>
      <c r="J425" s="661" t="s">
        <v>1844</v>
      </c>
      <c r="K425" s="661" t="s">
        <v>3998</v>
      </c>
      <c r="L425" s="662">
        <v>23.46</v>
      </c>
      <c r="M425" s="662">
        <v>46.92</v>
      </c>
      <c r="N425" s="661">
        <v>2</v>
      </c>
      <c r="O425" s="742">
        <v>1</v>
      </c>
      <c r="P425" s="662">
        <v>46.92</v>
      </c>
      <c r="Q425" s="677">
        <v>1</v>
      </c>
      <c r="R425" s="661">
        <v>2</v>
      </c>
      <c r="S425" s="677">
        <v>1</v>
      </c>
      <c r="T425" s="742">
        <v>1</v>
      </c>
      <c r="U425" s="700">
        <v>1</v>
      </c>
    </row>
    <row r="426" spans="1:21" ht="14.4" customHeight="1" x14ac:dyDescent="0.3">
      <c r="A426" s="660">
        <v>4</v>
      </c>
      <c r="B426" s="661" t="s">
        <v>3542</v>
      </c>
      <c r="C426" s="661">
        <v>89301042</v>
      </c>
      <c r="D426" s="740" t="s">
        <v>6160</v>
      </c>
      <c r="E426" s="741" t="s">
        <v>3912</v>
      </c>
      <c r="F426" s="661" t="s">
        <v>3895</v>
      </c>
      <c r="G426" s="661" t="s">
        <v>4145</v>
      </c>
      <c r="H426" s="661" t="s">
        <v>602</v>
      </c>
      <c r="I426" s="661" t="s">
        <v>4332</v>
      </c>
      <c r="J426" s="661" t="s">
        <v>4333</v>
      </c>
      <c r="K426" s="661" t="s">
        <v>1507</v>
      </c>
      <c r="L426" s="662">
        <v>0</v>
      </c>
      <c r="M426" s="662">
        <v>0</v>
      </c>
      <c r="N426" s="661">
        <v>1</v>
      </c>
      <c r="O426" s="742">
        <v>1</v>
      </c>
      <c r="P426" s="662">
        <v>0</v>
      </c>
      <c r="Q426" s="677"/>
      <c r="R426" s="661">
        <v>1</v>
      </c>
      <c r="S426" s="677">
        <v>1</v>
      </c>
      <c r="T426" s="742">
        <v>1</v>
      </c>
      <c r="U426" s="700">
        <v>1</v>
      </c>
    </row>
    <row r="427" spans="1:21" ht="14.4" customHeight="1" x14ac:dyDescent="0.3">
      <c r="A427" s="660">
        <v>4</v>
      </c>
      <c r="B427" s="661" t="s">
        <v>3542</v>
      </c>
      <c r="C427" s="661">
        <v>89301042</v>
      </c>
      <c r="D427" s="740" t="s">
        <v>6160</v>
      </c>
      <c r="E427" s="741" t="s">
        <v>3912</v>
      </c>
      <c r="F427" s="661" t="s">
        <v>3895</v>
      </c>
      <c r="G427" s="661" t="s">
        <v>4334</v>
      </c>
      <c r="H427" s="661" t="s">
        <v>602</v>
      </c>
      <c r="I427" s="661" t="s">
        <v>4335</v>
      </c>
      <c r="J427" s="661" t="s">
        <v>4336</v>
      </c>
      <c r="K427" s="661" t="s">
        <v>4337</v>
      </c>
      <c r="L427" s="662">
        <v>0</v>
      </c>
      <c r="M427" s="662">
        <v>0</v>
      </c>
      <c r="N427" s="661">
        <v>4</v>
      </c>
      <c r="O427" s="742">
        <v>3.5</v>
      </c>
      <c r="P427" s="662">
        <v>0</v>
      </c>
      <c r="Q427" s="677"/>
      <c r="R427" s="661">
        <v>2</v>
      </c>
      <c r="S427" s="677">
        <v>0.5</v>
      </c>
      <c r="T427" s="742">
        <v>1.5</v>
      </c>
      <c r="U427" s="700">
        <v>0.42857142857142855</v>
      </c>
    </row>
    <row r="428" spans="1:21" ht="14.4" customHeight="1" x14ac:dyDescent="0.3">
      <c r="A428" s="660">
        <v>4</v>
      </c>
      <c r="B428" s="661" t="s">
        <v>3542</v>
      </c>
      <c r="C428" s="661">
        <v>89301042</v>
      </c>
      <c r="D428" s="740" t="s">
        <v>6160</v>
      </c>
      <c r="E428" s="741" t="s">
        <v>3912</v>
      </c>
      <c r="F428" s="661" t="s">
        <v>3895</v>
      </c>
      <c r="G428" s="661" t="s">
        <v>4338</v>
      </c>
      <c r="H428" s="661" t="s">
        <v>602</v>
      </c>
      <c r="I428" s="661" t="s">
        <v>4339</v>
      </c>
      <c r="J428" s="661" t="s">
        <v>4340</v>
      </c>
      <c r="K428" s="661" t="s">
        <v>4341</v>
      </c>
      <c r="L428" s="662">
        <v>0</v>
      </c>
      <c r="M428" s="662">
        <v>0</v>
      </c>
      <c r="N428" s="661">
        <v>1</v>
      </c>
      <c r="O428" s="742">
        <v>1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4</v>
      </c>
      <c r="B429" s="661" t="s">
        <v>3542</v>
      </c>
      <c r="C429" s="661">
        <v>89301042</v>
      </c>
      <c r="D429" s="740" t="s">
        <v>6160</v>
      </c>
      <c r="E429" s="741" t="s">
        <v>3912</v>
      </c>
      <c r="F429" s="661" t="s">
        <v>3896</v>
      </c>
      <c r="G429" s="661" t="s">
        <v>4001</v>
      </c>
      <c r="H429" s="661" t="s">
        <v>602</v>
      </c>
      <c r="I429" s="661" t="s">
        <v>4102</v>
      </c>
      <c r="J429" s="661" t="s">
        <v>4003</v>
      </c>
      <c r="K429" s="661"/>
      <c r="L429" s="662">
        <v>0</v>
      </c>
      <c r="M429" s="662">
        <v>0</v>
      </c>
      <c r="N429" s="661">
        <v>1</v>
      </c>
      <c r="O429" s="742">
        <v>1</v>
      </c>
      <c r="P429" s="662">
        <v>0</v>
      </c>
      <c r="Q429" s="677"/>
      <c r="R429" s="661">
        <v>1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4</v>
      </c>
      <c r="B430" s="661" t="s">
        <v>3542</v>
      </c>
      <c r="C430" s="661">
        <v>89301042</v>
      </c>
      <c r="D430" s="740" t="s">
        <v>6160</v>
      </c>
      <c r="E430" s="741" t="s">
        <v>3912</v>
      </c>
      <c r="F430" s="661" t="s">
        <v>3897</v>
      </c>
      <c r="G430" s="661" t="s">
        <v>4001</v>
      </c>
      <c r="H430" s="661" t="s">
        <v>602</v>
      </c>
      <c r="I430" s="661" t="s">
        <v>4342</v>
      </c>
      <c r="J430" s="661" t="s">
        <v>4003</v>
      </c>
      <c r="K430" s="661"/>
      <c r="L430" s="662">
        <v>304.12</v>
      </c>
      <c r="M430" s="662">
        <v>304.12</v>
      </c>
      <c r="N430" s="661">
        <v>1</v>
      </c>
      <c r="O430" s="742">
        <v>1</v>
      </c>
      <c r="P430" s="662">
        <v>304.12</v>
      </c>
      <c r="Q430" s="677">
        <v>1</v>
      </c>
      <c r="R430" s="661">
        <v>1</v>
      </c>
      <c r="S430" s="677">
        <v>1</v>
      </c>
      <c r="T430" s="742">
        <v>1</v>
      </c>
      <c r="U430" s="700">
        <v>1</v>
      </c>
    </row>
    <row r="431" spans="1:21" ht="14.4" customHeight="1" x14ac:dyDescent="0.3">
      <c r="A431" s="660">
        <v>4</v>
      </c>
      <c r="B431" s="661" t="s">
        <v>3542</v>
      </c>
      <c r="C431" s="661">
        <v>89301042</v>
      </c>
      <c r="D431" s="740" t="s">
        <v>6160</v>
      </c>
      <c r="E431" s="741" t="s">
        <v>3912</v>
      </c>
      <c r="F431" s="661" t="s">
        <v>3897</v>
      </c>
      <c r="G431" s="661" t="s">
        <v>4343</v>
      </c>
      <c r="H431" s="661" t="s">
        <v>602</v>
      </c>
      <c r="I431" s="661" t="s">
        <v>4344</v>
      </c>
      <c r="J431" s="661" t="s">
        <v>4345</v>
      </c>
      <c r="K431" s="661" t="s">
        <v>4346</v>
      </c>
      <c r="L431" s="662">
        <v>410</v>
      </c>
      <c r="M431" s="662">
        <v>6970</v>
      </c>
      <c r="N431" s="661">
        <v>17</v>
      </c>
      <c r="O431" s="742">
        <v>17</v>
      </c>
      <c r="P431" s="662">
        <v>6970</v>
      </c>
      <c r="Q431" s="677">
        <v>1</v>
      </c>
      <c r="R431" s="661">
        <v>17</v>
      </c>
      <c r="S431" s="677">
        <v>1</v>
      </c>
      <c r="T431" s="742">
        <v>17</v>
      </c>
      <c r="U431" s="700">
        <v>1</v>
      </c>
    </row>
    <row r="432" spans="1:21" ht="14.4" customHeight="1" x14ac:dyDescent="0.3">
      <c r="A432" s="660">
        <v>4</v>
      </c>
      <c r="B432" s="661" t="s">
        <v>3542</v>
      </c>
      <c r="C432" s="661">
        <v>89301042</v>
      </c>
      <c r="D432" s="740" t="s">
        <v>6160</v>
      </c>
      <c r="E432" s="741" t="s">
        <v>3912</v>
      </c>
      <c r="F432" s="661" t="s">
        <v>3897</v>
      </c>
      <c r="G432" s="661" t="s">
        <v>4347</v>
      </c>
      <c r="H432" s="661" t="s">
        <v>602</v>
      </c>
      <c r="I432" s="661" t="s">
        <v>4348</v>
      </c>
      <c r="J432" s="661" t="s">
        <v>4349</v>
      </c>
      <c r="K432" s="661" t="s">
        <v>4350</v>
      </c>
      <c r="L432" s="662">
        <v>35.130000000000003</v>
      </c>
      <c r="M432" s="662">
        <v>140.52000000000001</v>
      </c>
      <c r="N432" s="661">
        <v>4</v>
      </c>
      <c r="O432" s="742">
        <v>2</v>
      </c>
      <c r="P432" s="662">
        <v>140.52000000000001</v>
      </c>
      <c r="Q432" s="677">
        <v>1</v>
      </c>
      <c r="R432" s="661">
        <v>4</v>
      </c>
      <c r="S432" s="677">
        <v>1</v>
      </c>
      <c r="T432" s="742">
        <v>2</v>
      </c>
      <c r="U432" s="700">
        <v>1</v>
      </c>
    </row>
    <row r="433" spans="1:21" ht="14.4" customHeight="1" x14ac:dyDescent="0.3">
      <c r="A433" s="660">
        <v>4</v>
      </c>
      <c r="B433" s="661" t="s">
        <v>3542</v>
      </c>
      <c r="C433" s="661">
        <v>89301042</v>
      </c>
      <c r="D433" s="740" t="s">
        <v>6160</v>
      </c>
      <c r="E433" s="741" t="s">
        <v>3912</v>
      </c>
      <c r="F433" s="661" t="s">
        <v>3897</v>
      </c>
      <c r="G433" s="661" t="s">
        <v>4347</v>
      </c>
      <c r="H433" s="661" t="s">
        <v>602</v>
      </c>
      <c r="I433" s="661" t="s">
        <v>4351</v>
      </c>
      <c r="J433" s="661" t="s">
        <v>4352</v>
      </c>
      <c r="K433" s="661" t="s">
        <v>4353</v>
      </c>
      <c r="L433" s="662">
        <v>255.41</v>
      </c>
      <c r="M433" s="662">
        <v>1787.87</v>
      </c>
      <c r="N433" s="661">
        <v>7</v>
      </c>
      <c r="O433" s="742">
        <v>3</v>
      </c>
      <c r="P433" s="662">
        <v>510.82</v>
      </c>
      <c r="Q433" s="677">
        <v>0.28571428571428575</v>
      </c>
      <c r="R433" s="661">
        <v>2</v>
      </c>
      <c r="S433" s="677">
        <v>0.2857142857142857</v>
      </c>
      <c r="T433" s="742">
        <v>1</v>
      </c>
      <c r="U433" s="700">
        <v>0.33333333333333331</v>
      </c>
    </row>
    <row r="434" spans="1:21" ht="14.4" customHeight="1" x14ac:dyDescent="0.3">
      <c r="A434" s="660">
        <v>4</v>
      </c>
      <c r="B434" s="661" t="s">
        <v>3542</v>
      </c>
      <c r="C434" s="661">
        <v>89301042</v>
      </c>
      <c r="D434" s="740" t="s">
        <v>6160</v>
      </c>
      <c r="E434" s="741" t="s">
        <v>3912</v>
      </c>
      <c r="F434" s="661" t="s">
        <v>3897</v>
      </c>
      <c r="G434" s="661" t="s">
        <v>4347</v>
      </c>
      <c r="H434" s="661" t="s">
        <v>602</v>
      </c>
      <c r="I434" s="661" t="s">
        <v>4354</v>
      </c>
      <c r="J434" s="661" t="s">
        <v>4355</v>
      </c>
      <c r="K434" s="661" t="s">
        <v>4356</v>
      </c>
      <c r="L434" s="662">
        <v>175.15</v>
      </c>
      <c r="M434" s="662">
        <v>525.45000000000005</v>
      </c>
      <c r="N434" s="661">
        <v>3</v>
      </c>
      <c r="O434" s="742">
        <v>1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4</v>
      </c>
      <c r="B435" s="661" t="s">
        <v>3542</v>
      </c>
      <c r="C435" s="661">
        <v>89301042</v>
      </c>
      <c r="D435" s="740" t="s">
        <v>6160</v>
      </c>
      <c r="E435" s="741" t="s">
        <v>3912</v>
      </c>
      <c r="F435" s="661" t="s">
        <v>3897</v>
      </c>
      <c r="G435" s="661" t="s">
        <v>4347</v>
      </c>
      <c r="H435" s="661" t="s">
        <v>602</v>
      </c>
      <c r="I435" s="661" t="s">
        <v>4357</v>
      </c>
      <c r="J435" s="661" t="s">
        <v>4355</v>
      </c>
      <c r="K435" s="661" t="s">
        <v>4358</v>
      </c>
      <c r="L435" s="662">
        <v>200</v>
      </c>
      <c r="M435" s="662">
        <v>4800</v>
      </c>
      <c r="N435" s="661">
        <v>24</v>
      </c>
      <c r="O435" s="742">
        <v>11</v>
      </c>
      <c r="P435" s="662">
        <v>4400</v>
      </c>
      <c r="Q435" s="677">
        <v>0.91666666666666663</v>
      </c>
      <c r="R435" s="661">
        <v>22</v>
      </c>
      <c r="S435" s="677">
        <v>0.91666666666666663</v>
      </c>
      <c r="T435" s="742">
        <v>10</v>
      </c>
      <c r="U435" s="700">
        <v>0.90909090909090906</v>
      </c>
    </row>
    <row r="436" spans="1:21" ht="14.4" customHeight="1" x14ac:dyDescent="0.3">
      <c r="A436" s="660">
        <v>4</v>
      </c>
      <c r="B436" s="661" t="s">
        <v>3542</v>
      </c>
      <c r="C436" s="661">
        <v>89301042</v>
      </c>
      <c r="D436" s="740" t="s">
        <v>6160</v>
      </c>
      <c r="E436" s="741" t="s">
        <v>3912</v>
      </c>
      <c r="F436" s="661" t="s">
        <v>3897</v>
      </c>
      <c r="G436" s="661" t="s">
        <v>4347</v>
      </c>
      <c r="H436" s="661" t="s">
        <v>602</v>
      </c>
      <c r="I436" s="661" t="s">
        <v>4359</v>
      </c>
      <c r="J436" s="661" t="s">
        <v>4360</v>
      </c>
      <c r="K436" s="661" t="s">
        <v>4361</v>
      </c>
      <c r="L436" s="662">
        <v>120</v>
      </c>
      <c r="M436" s="662">
        <v>1200</v>
      </c>
      <c r="N436" s="661">
        <v>10</v>
      </c>
      <c r="O436" s="742">
        <v>4</v>
      </c>
      <c r="P436" s="662">
        <v>1200</v>
      </c>
      <c r="Q436" s="677">
        <v>1</v>
      </c>
      <c r="R436" s="661">
        <v>10</v>
      </c>
      <c r="S436" s="677">
        <v>1</v>
      </c>
      <c r="T436" s="742">
        <v>4</v>
      </c>
      <c r="U436" s="700">
        <v>1</v>
      </c>
    </row>
    <row r="437" spans="1:21" ht="14.4" customHeight="1" x14ac:dyDescent="0.3">
      <c r="A437" s="660">
        <v>4</v>
      </c>
      <c r="B437" s="661" t="s">
        <v>3542</v>
      </c>
      <c r="C437" s="661">
        <v>89301042</v>
      </c>
      <c r="D437" s="740" t="s">
        <v>6160</v>
      </c>
      <c r="E437" s="741" t="s">
        <v>3912</v>
      </c>
      <c r="F437" s="661" t="s">
        <v>3897</v>
      </c>
      <c r="G437" s="661" t="s">
        <v>4347</v>
      </c>
      <c r="H437" s="661" t="s">
        <v>602</v>
      </c>
      <c r="I437" s="661" t="s">
        <v>4362</v>
      </c>
      <c r="J437" s="661" t="s">
        <v>4363</v>
      </c>
      <c r="K437" s="661" t="s">
        <v>4364</v>
      </c>
      <c r="L437" s="662">
        <v>934.8</v>
      </c>
      <c r="M437" s="662">
        <v>6543.6</v>
      </c>
      <c r="N437" s="661">
        <v>7</v>
      </c>
      <c r="O437" s="742">
        <v>5</v>
      </c>
      <c r="P437" s="662">
        <v>1869.6</v>
      </c>
      <c r="Q437" s="677">
        <v>0.2857142857142857</v>
      </c>
      <c r="R437" s="661">
        <v>2</v>
      </c>
      <c r="S437" s="677">
        <v>0.2857142857142857</v>
      </c>
      <c r="T437" s="742">
        <v>1</v>
      </c>
      <c r="U437" s="700">
        <v>0.2</v>
      </c>
    </row>
    <row r="438" spans="1:21" ht="14.4" customHeight="1" x14ac:dyDescent="0.3">
      <c r="A438" s="660">
        <v>4</v>
      </c>
      <c r="B438" s="661" t="s">
        <v>3542</v>
      </c>
      <c r="C438" s="661">
        <v>89301042</v>
      </c>
      <c r="D438" s="740" t="s">
        <v>6160</v>
      </c>
      <c r="E438" s="741" t="s">
        <v>3912</v>
      </c>
      <c r="F438" s="661" t="s">
        <v>3897</v>
      </c>
      <c r="G438" s="661" t="s">
        <v>4347</v>
      </c>
      <c r="H438" s="661" t="s">
        <v>602</v>
      </c>
      <c r="I438" s="661" t="s">
        <v>4365</v>
      </c>
      <c r="J438" s="661" t="s">
        <v>4366</v>
      </c>
      <c r="K438" s="661" t="s">
        <v>4367</v>
      </c>
      <c r="L438" s="662">
        <v>909.93</v>
      </c>
      <c r="M438" s="662">
        <v>909.93</v>
      </c>
      <c r="N438" s="661">
        <v>1</v>
      </c>
      <c r="O438" s="742">
        <v>1</v>
      </c>
      <c r="P438" s="662">
        <v>909.93</v>
      </c>
      <c r="Q438" s="677">
        <v>1</v>
      </c>
      <c r="R438" s="661">
        <v>1</v>
      </c>
      <c r="S438" s="677">
        <v>1</v>
      </c>
      <c r="T438" s="742">
        <v>1</v>
      </c>
      <c r="U438" s="700">
        <v>1</v>
      </c>
    </row>
    <row r="439" spans="1:21" ht="14.4" customHeight="1" x14ac:dyDescent="0.3">
      <c r="A439" s="660">
        <v>4</v>
      </c>
      <c r="B439" s="661" t="s">
        <v>3542</v>
      </c>
      <c r="C439" s="661">
        <v>89301042</v>
      </c>
      <c r="D439" s="740" t="s">
        <v>6160</v>
      </c>
      <c r="E439" s="741" t="s">
        <v>3912</v>
      </c>
      <c r="F439" s="661" t="s">
        <v>3897</v>
      </c>
      <c r="G439" s="661" t="s">
        <v>4347</v>
      </c>
      <c r="H439" s="661" t="s">
        <v>602</v>
      </c>
      <c r="I439" s="661" t="s">
        <v>4368</v>
      </c>
      <c r="J439" s="661" t="s">
        <v>4369</v>
      </c>
      <c r="K439" s="661" t="s">
        <v>4370</v>
      </c>
      <c r="L439" s="662">
        <v>1581.75</v>
      </c>
      <c r="M439" s="662">
        <v>3163.5</v>
      </c>
      <c r="N439" s="661">
        <v>2</v>
      </c>
      <c r="O439" s="742">
        <v>1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4</v>
      </c>
      <c r="B440" s="661" t="s">
        <v>3542</v>
      </c>
      <c r="C440" s="661">
        <v>89301042</v>
      </c>
      <c r="D440" s="740" t="s">
        <v>6160</v>
      </c>
      <c r="E440" s="741" t="s">
        <v>3912</v>
      </c>
      <c r="F440" s="661" t="s">
        <v>3897</v>
      </c>
      <c r="G440" s="661" t="s">
        <v>4347</v>
      </c>
      <c r="H440" s="661" t="s">
        <v>602</v>
      </c>
      <c r="I440" s="661" t="s">
        <v>4371</v>
      </c>
      <c r="J440" s="661" t="s">
        <v>4372</v>
      </c>
      <c r="K440" s="661" t="s">
        <v>4373</v>
      </c>
      <c r="L440" s="662">
        <v>527.76</v>
      </c>
      <c r="M440" s="662">
        <v>1055.52</v>
      </c>
      <c r="N440" s="661">
        <v>2</v>
      </c>
      <c r="O440" s="742">
        <v>1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4</v>
      </c>
      <c r="B441" s="661" t="s">
        <v>3542</v>
      </c>
      <c r="C441" s="661">
        <v>89301042</v>
      </c>
      <c r="D441" s="740" t="s">
        <v>6160</v>
      </c>
      <c r="E441" s="741" t="s">
        <v>3912</v>
      </c>
      <c r="F441" s="661" t="s">
        <v>3897</v>
      </c>
      <c r="G441" s="661" t="s">
        <v>4347</v>
      </c>
      <c r="H441" s="661" t="s">
        <v>602</v>
      </c>
      <c r="I441" s="661" t="s">
        <v>4374</v>
      </c>
      <c r="J441" s="661" t="s">
        <v>4375</v>
      </c>
      <c r="K441" s="661" t="s">
        <v>4376</v>
      </c>
      <c r="L441" s="662">
        <v>479.95</v>
      </c>
      <c r="M441" s="662">
        <v>959.9</v>
      </c>
      <c r="N441" s="661">
        <v>2</v>
      </c>
      <c r="O441" s="742">
        <v>1</v>
      </c>
      <c r="P441" s="662">
        <v>959.9</v>
      </c>
      <c r="Q441" s="677">
        <v>1</v>
      </c>
      <c r="R441" s="661">
        <v>2</v>
      </c>
      <c r="S441" s="677">
        <v>1</v>
      </c>
      <c r="T441" s="742">
        <v>1</v>
      </c>
      <c r="U441" s="700">
        <v>1</v>
      </c>
    </row>
    <row r="442" spans="1:21" ht="14.4" customHeight="1" x14ac:dyDescent="0.3">
      <c r="A442" s="660">
        <v>4</v>
      </c>
      <c r="B442" s="661" t="s">
        <v>3542</v>
      </c>
      <c r="C442" s="661">
        <v>89301042</v>
      </c>
      <c r="D442" s="740" t="s">
        <v>6160</v>
      </c>
      <c r="E442" s="741" t="s">
        <v>3912</v>
      </c>
      <c r="F442" s="661" t="s">
        <v>3897</v>
      </c>
      <c r="G442" s="661" t="s">
        <v>4377</v>
      </c>
      <c r="H442" s="661" t="s">
        <v>602</v>
      </c>
      <c r="I442" s="661" t="s">
        <v>4378</v>
      </c>
      <c r="J442" s="661" t="s">
        <v>4379</v>
      </c>
      <c r="K442" s="661" t="s">
        <v>4380</v>
      </c>
      <c r="L442" s="662">
        <v>200</v>
      </c>
      <c r="M442" s="662">
        <v>400</v>
      </c>
      <c r="N442" s="661">
        <v>2</v>
      </c>
      <c r="O442" s="742">
        <v>1</v>
      </c>
      <c r="P442" s="662">
        <v>400</v>
      </c>
      <c r="Q442" s="677">
        <v>1</v>
      </c>
      <c r="R442" s="661">
        <v>2</v>
      </c>
      <c r="S442" s="677">
        <v>1</v>
      </c>
      <c r="T442" s="742">
        <v>1</v>
      </c>
      <c r="U442" s="700">
        <v>1</v>
      </c>
    </row>
    <row r="443" spans="1:21" ht="14.4" customHeight="1" x14ac:dyDescent="0.3">
      <c r="A443" s="660">
        <v>4</v>
      </c>
      <c r="B443" s="661" t="s">
        <v>3542</v>
      </c>
      <c r="C443" s="661">
        <v>89301042</v>
      </c>
      <c r="D443" s="740" t="s">
        <v>6160</v>
      </c>
      <c r="E443" s="741" t="s">
        <v>3912</v>
      </c>
      <c r="F443" s="661" t="s">
        <v>3897</v>
      </c>
      <c r="G443" s="661" t="s">
        <v>4034</v>
      </c>
      <c r="H443" s="661" t="s">
        <v>602</v>
      </c>
      <c r="I443" s="661" t="s">
        <v>4381</v>
      </c>
      <c r="J443" s="661" t="s">
        <v>4382</v>
      </c>
      <c r="K443" s="661" t="s">
        <v>4383</v>
      </c>
      <c r="L443" s="662">
        <v>1800</v>
      </c>
      <c r="M443" s="662">
        <v>1800</v>
      </c>
      <c r="N443" s="661">
        <v>1</v>
      </c>
      <c r="O443" s="742">
        <v>1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4</v>
      </c>
      <c r="B444" s="661" t="s">
        <v>3542</v>
      </c>
      <c r="C444" s="661">
        <v>89301042</v>
      </c>
      <c r="D444" s="740" t="s">
        <v>6160</v>
      </c>
      <c r="E444" s="741" t="s">
        <v>3912</v>
      </c>
      <c r="F444" s="661" t="s">
        <v>3897</v>
      </c>
      <c r="G444" s="661" t="s">
        <v>4034</v>
      </c>
      <c r="H444" s="661" t="s">
        <v>602</v>
      </c>
      <c r="I444" s="661" t="s">
        <v>4240</v>
      </c>
      <c r="J444" s="661" t="s">
        <v>4241</v>
      </c>
      <c r="K444" s="661" t="s">
        <v>4242</v>
      </c>
      <c r="L444" s="662">
        <v>900</v>
      </c>
      <c r="M444" s="662">
        <v>1800</v>
      </c>
      <c r="N444" s="661">
        <v>2</v>
      </c>
      <c r="O444" s="742">
        <v>2</v>
      </c>
      <c r="P444" s="662">
        <v>1800</v>
      </c>
      <c r="Q444" s="677">
        <v>1</v>
      </c>
      <c r="R444" s="661">
        <v>2</v>
      </c>
      <c r="S444" s="677">
        <v>1</v>
      </c>
      <c r="T444" s="742">
        <v>2</v>
      </c>
      <c r="U444" s="700">
        <v>1</v>
      </c>
    </row>
    <row r="445" spans="1:21" ht="14.4" customHeight="1" x14ac:dyDescent="0.3">
      <c r="A445" s="660">
        <v>4</v>
      </c>
      <c r="B445" s="661" t="s">
        <v>3542</v>
      </c>
      <c r="C445" s="661">
        <v>89301042</v>
      </c>
      <c r="D445" s="740" t="s">
        <v>6160</v>
      </c>
      <c r="E445" s="741" t="s">
        <v>3912</v>
      </c>
      <c r="F445" s="661" t="s">
        <v>3897</v>
      </c>
      <c r="G445" s="661" t="s">
        <v>4034</v>
      </c>
      <c r="H445" s="661" t="s">
        <v>602</v>
      </c>
      <c r="I445" s="661" t="s">
        <v>4384</v>
      </c>
      <c r="J445" s="661" t="s">
        <v>4385</v>
      </c>
      <c r="K445" s="661" t="s">
        <v>4386</v>
      </c>
      <c r="L445" s="662">
        <v>378.48</v>
      </c>
      <c r="M445" s="662">
        <v>756.96</v>
      </c>
      <c r="N445" s="661">
        <v>2</v>
      </c>
      <c r="O445" s="742">
        <v>2</v>
      </c>
      <c r="P445" s="662">
        <v>756.96</v>
      </c>
      <c r="Q445" s="677">
        <v>1</v>
      </c>
      <c r="R445" s="661">
        <v>2</v>
      </c>
      <c r="S445" s="677">
        <v>1</v>
      </c>
      <c r="T445" s="742">
        <v>2</v>
      </c>
      <c r="U445" s="700">
        <v>1</v>
      </c>
    </row>
    <row r="446" spans="1:21" ht="14.4" customHeight="1" x14ac:dyDescent="0.3">
      <c r="A446" s="660">
        <v>4</v>
      </c>
      <c r="B446" s="661" t="s">
        <v>3542</v>
      </c>
      <c r="C446" s="661">
        <v>89301042</v>
      </c>
      <c r="D446" s="740" t="s">
        <v>6160</v>
      </c>
      <c r="E446" s="741" t="s">
        <v>3912</v>
      </c>
      <c r="F446" s="661" t="s">
        <v>3897</v>
      </c>
      <c r="G446" s="661" t="s">
        <v>4034</v>
      </c>
      <c r="H446" s="661" t="s">
        <v>602</v>
      </c>
      <c r="I446" s="661" t="s">
        <v>4387</v>
      </c>
      <c r="J446" s="661" t="s">
        <v>4388</v>
      </c>
      <c r="K446" s="661" t="s">
        <v>4389</v>
      </c>
      <c r="L446" s="662">
        <v>378.48</v>
      </c>
      <c r="M446" s="662">
        <v>756.96</v>
      </c>
      <c r="N446" s="661">
        <v>2</v>
      </c>
      <c r="O446" s="742">
        <v>2</v>
      </c>
      <c r="P446" s="662">
        <v>756.96</v>
      </c>
      <c r="Q446" s="677">
        <v>1</v>
      </c>
      <c r="R446" s="661">
        <v>2</v>
      </c>
      <c r="S446" s="677">
        <v>1</v>
      </c>
      <c r="T446" s="742">
        <v>2</v>
      </c>
      <c r="U446" s="700">
        <v>1</v>
      </c>
    </row>
    <row r="447" spans="1:21" ht="14.4" customHeight="1" x14ac:dyDescent="0.3">
      <c r="A447" s="660">
        <v>4</v>
      </c>
      <c r="B447" s="661" t="s">
        <v>3542</v>
      </c>
      <c r="C447" s="661">
        <v>89301042</v>
      </c>
      <c r="D447" s="740" t="s">
        <v>6160</v>
      </c>
      <c r="E447" s="741" t="s">
        <v>3912</v>
      </c>
      <c r="F447" s="661" t="s">
        <v>3897</v>
      </c>
      <c r="G447" s="661" t="s">
        <v>4034</v>
      </c>
      <c r="H447" s="661" t="s">
        <v>602</v>
      </c>
      <c r="I447" s="661" t="s">
        <v>4390</v>
      </c>
      <c r="J447" s="661" t="s">
        <v>4391</v>
      </c>
      <c r="K447" s="661" t="s">
        <v>4392</v>
      </c>
      <c r="L447" s="662">
        <v>758.67</v>
      </c>
      <c r="M447" s="662">
        <v>758.67</v>
      </c>
      <c r="N447" s="661">
        <v>1</v>
      </c>
      <c r="O447" s="742">
        <v>1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4</v>
      </c>
      <c r="B448" s="661" t="s">
        <v>3542</v>
      </c>
      <c r="C448" s="661">
        <v>89301042</v>
      </c>
      <c r="D448" s="740" t="s">
        <v>6160</v>
      </c>
      <c r="E448" s="741" t="s">
        <v>3912</v>
      </c>
      <c r="F448" s="661" t="s">
        <v>3897</v>
      </c>
      <c r="G448" s="661" t="s">
        <v>4393</v>
      </c>
      <c r="H448" s="661" t="s">
        <v>602</v>
      </c>
      <c r="I448" s="661" t="s">
        <v>4394</v>
      </c>
      <c r="J448" s="661" t="s">
        <v>4395</v>
      </c>
      <c r="K448" s="661" t="s">
        <v>4396</v>
      </c>
      <c r="L448" s="662">
        <v>498.24</v>
      </c>
      <c r="M448" s="662">
        <v>498.24</v>
      </c>
      <c r="N448" s="661">
        <v>1</v>
      </c>
      <c r="O448" s="742">
        <v>1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4</v>
      </c>
      <c r="B449" s="661" t="s">
        <v>3542</v>
      </c>
      <c r="C449" s="661">
        <v>89301042</v>
      </c>
      <c r="D449" s="740" t="s">
        <v>6160</v>
      </c>
      <c r="E449" s="741" t="s">
        <v>3912</v>
      </c>
      <c r="F449" s="661" t="s">
        <v>3897</v>
      </c>
      <c r="G449" s="661" t="s">
        <v>4397</v>
      </c>
      <c r="H449" s="661" t="s">
        <v>602</v>
      </c>
      <c r="I449" s="661" t="s">
        <v>4398</v>
      </c>
      <c r="J449" s="661" t="s">
        <v>4399</v>
      </c>
      <c r="K449" s="661" t="s">
        <v>4400</v>
      </c>
      <c r="L449" s="662">
        <v>498.75</v>
      </c>
      <c r="M449" s="662">
        <v>2493.75</v>
      </c>
      <c r="N449" s="661">
        <v>5</v>
      </c>
      <c r="O449" s="742">
        <v>1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4</v>
      </c>
      <c r="B450" s="661" t="s">
        <v>3542</v>
      </c>
      <c r="C450" s="661">
        <v>89301042</v>
      </c>
      <c r="D450" s="740" t="s">
        <v>6160</v>
      </c>
      <c r="E450" s="741" t="s">
        <v>3912</v>
      </c>
      <c r="F450" s="661" t="s">
        <v>3897</v>
      </c>
      <c r="G450" s="661" t="s">
        <v>4397</v>
      </c>
      <c r="H450" s="661" t="s">
        <v>602</v>
      </c>
      <c r="I450" s="661" t="s">
        <v>4351</v>
      </c>
      <c r="J450" s="661" t="s">
        <v>4352</v>
      </c>
      <c r="K450" s="661" t="s">
        <v>4353</v>
      </c>
      <c r="L450" s="662">
        <v>255.41</v>
      </c>
      <c r="M450" s="662">
        <v>1021.64</v>
      </c>
      <c r="N450" s="661">
        <v>4</v>
      </c>
      <c r="O450" s="742">
        <v>1</v>
      </c>
      <c r="P450" s="662">
        <v>1021.64</v>
      </c>
      <c r="Q450" s="677">
        <v>1</v>
      </c>
      <c r="R450" s="661">
        <v>4</v>
      </c>
      <c r="S450" s="677">
        <v>1</v>
      </c>
      <c r="T450" s="742">
        <v>1</v>
      </c>
      <c r="U450" s="700">
        <v>1</v>
      </c>
    </row>
    <row r="451" spans="1:21" ht="14.4" customHeight="1" x14ac:dyDescent="0.3">
      <c r="A451" s="660">
        <v>4</v>
      </c>
      <c r="B451" s="661" t="s">
        <v>3542</v>
      </c>
      <c r="C451" s="661">
        <v>89301042</v>
      </c>
      <c r="D451" s="740" t="s">
        <v>6160</v>
      </c>
      <c r="E451" s="741" t="s">
        <v>3912</v>
      </c>
      <c r="F451" s="661" t="s">
        <v>3897</v>
      </c>
      <c r="G451" s="661" t="s">
        <v>4397</v>
      </c>
      <c r="H451" s="661" t="s">
        <v>602</v>
      </c>
      <c r="I451" s="661" t="s">
        <v>4357</v>
      </c>
      <c r="J451" s="661" t="s">
        <v>4355</v>
      </c>
      <c r="K451" s="661" t="s">
        <v>4358</v>
      </c>
      <c r="L451" s="662">
        <v>200</v>
      </c>
      <c r="M451" s="662">
        <v>3200</v>
      </c>
      <c r="N451" s="661">
        <v>16</v>
      </c>
      <c r="O451" s="742">
        <v>6</v>
      </c>
      <c r="P451" s="662">
        <v>3200</v>
      </c>
      <c r="Q451" s="677">
        <v>1</v>
      </c>
      <c r="R451" s="661">
        <v>16</v>
      </c>
      <c r="S451" s="677">
        <v>1</v>
      </c>
      <c r="T451" s="742">
        <v>6</v>
      </c>
      <c r="U451" s="700">
        <v>1</v>
      </c>
    </row>
    <row r="452" spans="1:21" ht="14.4" customHeight="1" x14ac:dyDescent="0.3">
      <c r="A452" s="660">
        <v>4</v>
      </c>
      <c r="B452" s="661" t="s">
        <v>3542</v>
      </c>
      <c r="C452" s="661">
        <v>89301042</v>
      </c>
      <c r="D452" s="740" t="s">
        <v>6160</v>
      </c>
      <c r="E452" s="741" t="s">
        <v>3912</v>
      </c>
      <c r="F452" s="661" t="s">
        <v>3897</v>
      </c>
      <c r="G452" s="661" t="s">
        <v>4397</v>
      </c>
      <c r="H452" s="661" t="s">
        <v>602</v>
      </c>
      <c r="I452" s="661" t="s">
        <v>4401</v>
      </c>
      <c r="J452" s="661" t="s">
        <v>4402</v>
      </c>
      <c r="K452" s="661" t="s">
        <v>4403</v>
      </c>
      <c r="L452" s="662">
        <v>50</v>
      </c>
      <c r="M452" s="662">
        <v>100</v>
      </c>
      <c r="N452" s="661">
        <v>2</v>
      </c>
      <c r="O452" s="742">
        <v>1</v>
      </c>
      <c r="P452" s="662">
        <v>100</v>
      </c>
      <c r="Q452" s="677">
        <v>1</v>
      </c>
      <c r="R452" s="661">
        <v>2</v>
      </c>
      <c r="S452" s="677">
        <v>1</v>
      </c>
      <c r="T452" s="742">
        <v>1</v>
      </c>
      <c r="U452" s="700">
        <v>1</v>
      </c>
    </row>
    <row r="453" spans="1:21" ht="14.4" customHeight="1" x14ac:dyDescent="0.3">
      <c r="A453" s="660">
        <v>4</v>
      </c>
      <c r="B453" s="661" t="s">
        <v>3542</v>
      </c>
      <c r="C453" s="661">
        <v>89301042</v>
      </c>
      <c r="D453" s="740" t="s">
        <v>6160</v>
      </c>
      <c r="E453" s="741" t="s">
        <v>3912</v>
      </c>
      <c r="F453" s="661" t="s">
        <v>3897</v>
      </c>
      <c r="G453" s="661" t="s">
        <v>4397</v>
      </c>
      <c r="H453" s="661" t="s">
        <v>602</v>
      </c>
      <c r="I453" s="661" t="s">
        <v>4359</v>
      </c>
      <c r="J453" s="661" t="s">
        <v>4360</v>
      </c>
      <c r="K453" s="661" t="s">
        <v>4361</v>
      </c>
      <c r="L453" s="662">
        <v>120</v>
      </c>
      <c r="M453" s="662">
        <v>720</v>
      </c>
      <c r="N453" s="661">
        <v>6</v>
      </c>
      <c r="O453" s="742">
        <v>2</v>
      </c>
      <c r="P453" s="662">
        <v>720</v>
      </c>
      <c r="Q453" s="677">
        <v>1</v>
      </c>
      <c r="R453" s="661">
        <v>6</v>
      </c>
      <c r="S453" s="677">
        <v>1</v>
      </c>
      <c r="T453" s="742">
        <v>2</v>
      </c>
      <c r="U453" s="700">
        <v>1</v>
      </c>
    </row>
    <row r="454" spans="1:21" ht="14.4" customHeight="1" x14ac:dyDescent="0.3">
      <c r="A454" s="660">
        <v>4</v>
      </c>
      <c r="B454" s="661" t="s">
        <v>3542</v>
      </c>
      <c r="C454" s="661">
        <v>89301042</v>
      </c>
      <c r="D454" s="740" t="s">
        <v>6160</v>
      </c>
      <c r="E454" s="741" t="s">
        <v>3912</v>
      </c>
      <c r="F454" s="661" t="s">
        <v>3897</v>
      </c>
      <c r="G454" s="661" t="s">
        <v>4397</v>
      </c>
      <c r="H454" s="661" t="s">
        <v>602</v>
      </c>
      <c r="I454" s="661" t="s">
        <v>4362</v>
      </c>
      <c r="J454" s="661" t="s">
        <v>4363</v>
      </c>
      <c r="K454" s="661" t="s">
        <v>4364</v>
      </c>
      <c r="L454" s="662">
        <v>934.8</v>
      </c>
      <c r="M454" s="662">
        <v>2804.3999999999996</v>
      </c>
      <c r="N454" s="661">
        <v>3</v>
      </c>
      <c r="O454" s="742">
        <v>2</v>
      </c>
      <c r="P454" s="662">
        <v>2804.3999999999996</v>
      </c>
      <c r="Q454" s="677">
        <v>1</v>
      </c>
      <c r="R454" s="661">
        <v>3</v>
      </c>
      <c r="S454" s="677">
        <v>1</v>
      </c>
      <c r="T454" s="742">
        <v>2</v>
      </c>
      <c r="U454" s="700">
        <v>1</v>
      </c>
    </row>
    <row r="455" spans="1:21" ht="14.4" customHeight="1" x14ac:dyDescent="0.3">
      <c r="A455" s="660">
        <v>4</v>
      </c>
      <c r="B455" s="661" t="s">
        <v>3542</v>
      </c>
      <c r="C455" s="661">
        <v>89301042</v>
      </c>
      <c r="D455" s="740" t="s">
        <v>6160</v>
      </c>
      <c r="E455" s="741" t="s">
        <v>3912</v>
      </c>
      <c r="F455" s="661" t="s">
        <v>3897</v>
      </c>
      <c r="G455" s="661" t="s">
        <v>4397</v>
      </c>
      <c r="H455" s="661" t="s">
        <v>602</v>
      </c>
      <c r="I455" s="661" t="s">
        <v>4404</v>
      </c>
      <c r="J455" s="661" t="s">
        <v>4375</v>
      </c>
      <c r="K455" s="661" t="s">
        <v>4405</v>
      </c>
      <c r="L455" s="662">
        <v>1512.58</v>
      </c>
      <c r="M455" s="662">
        <v>6050.32</v>
      </c>
      <c r="N455" s="661">
        <v>4</v>
      </c>
      <c r="O455" s="742">
        <v>1</v>
      </c>
      <c r="P455" s="662">
        <v>6050.32</v>
      </c>
      <c r="Q455" s="677">
        <v>1</v>
      </c>
      <c r="R455" s="661">
        <v>4</v>
      </c>
      <c r="S455" s="677">
        <v>1</v>
      </c>
      <c r="T455" s="742">
        <v>1</v>
      </c>
      <c r="U455" s="700">
        <v>1</v>
      </c>
    </row>
    <row r="456" spans="1:21" ht="14.4" customHeight="1" x14ac:dyDescent="0.3">
      <c r="A456" s="660">
        <v>4</v>
      </c>
      <c r="B456" s="661" t="s">
        <v>3542</v>
      </c>
      <c r="C456" s="661">
        <v>89301042</v>
      </c>
      <c r="D456" s="740" t="s">
        <v>6160</v>
      </c>
      <c r="E456" s="741" t="s">
        <v>3912</v>
      </c>
      <c r="F456" s="661" t="s">
        <v>3897</v>
      </c>
      <c r="G456" s="661" t="s">
        <v>4397</v>
      </c>
      <c r="H456" s="661" t="s">
        <v>602</v>
      </c>
      <c r="I456" s="661" t="s">
        <v>4406</v>
      </c>
      <c r="J456" s="661" t="s">
        <v>4407</v>
      </c>
      <c r="K456" s="661" t="s">
        <v>4408</v>
      </c>
      <c r="L456" s="662">
        <v>173.96</v>
      </c>
      <c r="M456" s="662">
        <v>1043.76</v>
      </c>
      <c r="N456" s="661">
        <v>6</v>
      </c>
      <c r="O456" s="742">
        <v>1</v>
      </c>
      <c r="P456" s="662">
        <v>1043.76</v>
      </c>
      <c r="Q456" s="677">
        <v>1</v>
      </c>
      <c r="R456" s="661">
        <v>6</v>
      </c>
      <c r="S456" s="677">
        <v>1</v>
      </c>
      <c r="T456" s="742">
        <v>1</v>
      </c>
      <c r="U456" s="700">
        <v>1</v>
      </c>
    </row>
    <row r="457" spans="1:21" ht="14.4" customHeight="1" x14ac:dyDescent="0.3">
      <c r="A457" s="660">
        <v>4</v>
      </c>
      <c r="B457" s="661" t="s">
        <v>3542</v>
      </c>
      <c r="C457" s="661">
        <v>89301042</v>
      </c>
      <c r="D457" s="740" t="s">
        <v>6160</v>
      </c>
      <c r="E457" s="741" t="s">
        <v>3912</v>
      </c>
      <c r="F457" s="661" t="s">
        <v>3897</v>
      </c>
      <c r="G457" s="661" t="s">
        <v>4397</v>
      </c>
      <c r="H457" s="661" t="s">
        <v>602</v>
      </c>
      <c r="I457" s="661" t="s">
        <v>4409</v>
      </c>
      <c r="J457" s="661" t="s">
        <v>4410</v>
      </c>
      <c r="K457" s="661" t="s">
        <v>4405</v>
      </c>
      <c r="L457" s="662">
        <v>1019.78</v>
      </c>
      <c r="M457" s="662">
        <v>2039.56</v>
      </c>
      <c r="N457" s="661">
        <v>2</v>
      </c>
      <c r="O457" s="742">
        <v>1</v>
      </c>
      <c r="P457" s="662">
        <v>2039.56</v>
      </c>
      <c r="Q457" s="677">
        <v>1</v>
      </c>
      <c r="R457" s="661">
        <v>2</v>
      </c>
      <c r="S457" s="677">
        <v>1</v>
      </c>
      <c r="T457" s="742">
        <v>1</v>
      </c>
      <c r="U457" s="700">
        <v>1</v>
      </c>
    </row>
    <row r="458" spans="1:21" ht="14.4" customHeight="1" x14ac:dyDescent="0.3">
      <c r="A458" s="660">
        <v>4</v>
      </c>
      <c r="B458" s="661" t="s">
        <v>3542</v>
      </c>
      <c r="C458" s="661">
        <v>89301042</v>
      </c>
      <c r="D458" s="740" t="s">
        <v>6160</v>
      </c>
      <c r="E458" s="741" t="s">
        <v>3912</v>
      </c>
      <c r="F458" s="661" t="s">
        <v>3897</v>
      </c>
      <c r="G458" s="661" t="s">
        <v>4397</v>
      </c>
      <c r="H458" s="661" t="s">
        <v>602</v>
      </c>
      <c r="I458" s="661" t="s">
        <v>4411</v>
      </c>
      <c r="J458" s="661" t="s">
        <v>4412</v>
      </c>
      <c r="K458" s="661" t="s">
        <v>4413</v>
      </c>
      <c r="L458" s="662">
        <v>15.55</v>
      </c>
      <c r="M458" s="662">
        <v>777.5</v>
      </c>
      <c r="N458" s="661">
        <v>50</v>
      </c>
      <c r="O458" s="742">
        <v>1</v>
      </c>
      <c r="P458" s="662">
        <v>777.5</v>
      </c>
      <c r="Q458" s="677">
        <v>1</v>
      </c>
      <c r="R458" s="661">
        <v>50</v>
      </c>
      <c r="S458" s="677">
        <v>1</v>
      </c>
      <c r="T458" s="742">
        <v>1</v>
      </c>
      <c r="U458" s="700">
        <v>1</v>
      </c>
    </row>
    <row r="459" spans="1:21" ht="14.4" customHeight="1" x14ac:dyDescent="0.3">
      <c r="A459" s="660">
        <v>4</v>
      </c>
      <c r="B459" s="661" t="s">
        <v>3542</v>
      </c>
      <c r="C459" s="661">
        <v>89301042</v>
      </c>
      <c r="D459" s="740" t="s">
        <v>6160</v>
      </c>
      <c r="E459" s="741" t="s">
        <v>3912</v>
      </c>
      <c r="F459" s="661" t="s">
        <v>3897</v>
      </c>
      <c r="G459" s="661" t="s">
        <v>4397</v>
      </c>
      <c r="H459" s="661" t="s">
        <v>602</v>
      </c>
      <c r="I459" s="661" t="s">
        <v>4414</v>
      </c>
      <c r="J459" s="661" t="s">
        <v>4415</v>
      </c>
      <c r="K459" s="661" t="s">
        <v>4416</v>
      </c>
      <c r="L459" s="662">
        <v>800</v>
      </c>
      <c r="M459" s="662">
        <v>1600</v>
      </c>
      <c r="N459" s="661">
        <v>2</v>
      </c>
      <c r="O459" s="742">
        <v>1</v>
      </c>
      <c r="P459" s="662">
        <v>1600</v>
      </c>
      <c r="Q459" s="677">
        <v>1</v>
      </c>
      <c r="R459" s="661">
        <v>2</v>
      </c>
      <c r="S459" s="677">
        <v>1</v>
      </c>
      <c r="T459" s="742">
        <v>1</v>
      </c>
      <c r="U459" s="700">
        <v>1</v>
      </c>
    </row>
    <row r="460" spans="1:21" ht="14.4" customHeight="1" x14ac:dyDescent="0.3">
      <c r="A460" s="660">
        <v>4</v>
      </c>
      <c r="B460" s="661" t="s">
        <v>3542</v>
      </c>
      <c r="C460" s="661">
        <v>89301042</v>
      </c>
      <c r="D460" s="740" t="s">
        <v>6160</v>
      </c>
      <c r="E460" s="741" t="s">
        <v>3912</v>
      </c>
      <c r="F460" s="661" t="s">
        <v>3897</v>
      </c>
      <c r="G460" s="661" t="s">
        <v>4397</v>
      </c>
      <c r="H460" s="661" t="s">
        <v>602</v>
      </c>
      <c r="I460" s="661" t="s">
        <v>4417</v>
      </c>
      <c r="J460" s="661" t="s">
        <v>4399</v>
      </c>
      <c r="K460" s="661" t="s">
        <v>4418</v>
      </c>
      <c r="L460" s="662">
        <v>2493.75</v>
      </c>
      <c r="M460" s="662">
        <v>2493.75</v>
      </c>
      <c r="N460" s="661">
        <v>1</v>
      </c>
      <c r="O460" s="742">
        <v>1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4</v>
      </c>
      <c r="B461" s="661" t="s">
        <v>3542</v>
      </c>
      <c r="C461" s="661">
        <v>89301042</v>
      </c>
      <c r="D461" s="740" t="s">
        <v>6160</v>
      </c>
      <c r="E461" s="741" t="s">
        <v>3912</v>
      </c>
      <c r="F461" s="661" t="s">
        <v>3897</v>
      </c>
      <c r="G461" s="661" t="s">
        <v>4419</v>
      </c>
      <c r="H461" s="661" t="s">
        <v>602</v>
      </c>
      <c r="I461" s="661" t="s">
        <v>4344</v>
      </c>
      <c r="J461" s="661" t="s">
        <v>4345</v>
      </c>
      <c r="K461" s="661" t="s">
        <v>4346</v>
      </c>
      <c r="L461" s="662">
        <v>410</v>
      </c>
      <c r="M461" s="662">
        <v>10250</v>
      </c>
      <c r="N461" s="661">
        <v>25</v>
      </c>
      <c r="O461" s="742">
        <v>25</v>
      </c>
      <c r="P461" s="662">
        <v>10250</v>
      </c>
      <c r="Q461" s="677">
        <v>1</v>
      </c>
      <c r="R461" s="661">
        <v>25</v>
      </c>
      <c r="S461" s="677">
        <v>1</v>
      </c>
      <c r="T461" s="742">
        <v>25</v>
      </c>
      <c r="U461" s="700">
        <v>1</v>
      </c>
    </row>
    <row r="462" spans="1:21" ht="14.4" customHeight="1" x14ac:dyDescent="0.3">
      <c r="A462" s="660">
        <v>4</v>
      </c>
      <c r="B462" s="661" t="s">
        <v>3542</v>
      </c>
      <c r="C462" s="661">
        <v>89301042</v>
      </c>
      <c r="D462" s="740" t="s">
        <v>6160</v>
      </c>
      <c r="E462" s="741" t="s">
        <v>3912</v>
      </c>
      <c r="F462" s="661" t="s">
        <v>3897</v>
      </c>
      <c r="G462" s="661" t="s">
        <v>4419</v>
      </c>
      <c r="H462" s="661" t="s">
        <v>602</v>
      </c>
      <c r="I462" s="661" t="s">
        <v>4420</v>
      </c>
      <c r="J462" s="661" t="s">
        <v>4421</v>
      </c>
      <c r="K462" s="661" t="s">
        <v>4422</v>
      </c>
      <c r="L462" s="662">
        <v>566</v>
      </c>
      <c r="M462" s="662">
        <v>566</v>
      </c>
      <c r="N462" s="661">
        <v>1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4</v>
      </c>
      <c r="B463" s="661" t="s">
        <v>3542</v>
      </c>
      <c r="C463" s="661">
        <v>89301042</v>
      </c>
      <c r="D463" s="740" t="s">
        <v>6160</v>
      </c>
      <c r="E463" s="741" t="s">
        <v>3912</v>
      </c>
      <c r="F463" s="661" t="s">
        <v>3897</v>
      </c>
      <c r="G463" s="661" t="s">
        <v>4423</v>
      </c>
      <c r="H463" s="661" t="s">
        <v>602</v>
      </c>
      <c r="I463" s="661" t="s">
        <v>4240</v>
      </c>
      <c r="J463" s="661" t="s">
        <v>4241</v>
      </c>
      <c r="K463" s="661" t="s">
        <v>4242</v>
      </c>
      <c r="L463" s="662">
        <v>900</v>
      </c>
      <c r="M463" s="662">
        <v>2700</v>
      </c>
      <c r="N463" s="661">
        <v>3</v>
      </c>
      <c r="O463" s="742">
        <v>3</v>
      </c>
      <c r="P463" s="662">
        <v>900</v>
      </c>
      <c r="Q463" s="677">
        <v>0.33333333333333331</v>
      </c>
      <c r="R463" s="661">
        <v>1</v>
      </c>
      <c r="S463" s="677">
        <v>0.33333333333333331</v>
      </c>
      <c r="T463" s="742">
        <v>1</v>
      </c>
      <c r="U463" s="700">
        <v>0.33333333333333331</v>
      </c>
    </row>
    <row r="464" spans="1:21" ht="14.4" customHeight="1" x14ac:dyDescent="0.3">
      <c r="A464" s="660">
        <v>4</v>
      </c>
      <c r="B464" s="661" t="s">
        <v>3542</v>
      </c>
      <c r="C464" s="661">
        <v>89301042</v>
      </c>
      <c r="D464" s="740" t="s">
        <v>6160</v>
      </c>
      <c r="E464" s="741" t="s">
        <v>3912</v>
      </c>
      <c r="F464" s="661" t="s">
        <v>3897</v>
      </c>
      <c r="G464" s="661" t="s">
        <v>4423</v>
      </c>
      <c r="H464" s="661" t="s">
        <v>602</v>
      </c>
      <c r="I464" s="661" t="s">
        <v>4384</v>
      </c>
      <c r="J464" s="661" t="s">
        <v>4385</v>
      </c>
      <c r="K464" s="661" t="s">
        <v>4386</v>
      </c>
      <c r="L464" s="662">
        <v>378.48</v>
      </c>
      <c r="M464" s="662">
        <v>378.48</v>
      </c>
      <c r="N464" s="661">
        <v>1</v>
      </c>
      <c r="O464" s="742">
        <v>1</v>
      </c>
      <c r="P464" s="662">
        <v>378.48</v>
      </c>
      <c r="Q464" s="677">
        <v>1</v>
      </c>
      <c r="R464" s="661">
        <v>1</v>
      </c>
      <c r="S464" s="677">
        <v>1</v>
      </c>
      <c r="T464" s="742">
        <v>1</v>
      </c>
      <c r="U464" s="700">
        <v>1</v>
      </c>
    </row>
    <row r="465" spans="1:21" ht="14.4" customHeight="1" x14ac:dyDescent="0.3">
      <c r="A465" s="660">
        <v>4</v>
      </c>
      <c r="B465" s="661" t="s">
        <v>3542</v>
      </c>
      <c r="C465" s="661">
        <v>89301042</v>
      </c>
      <c r="D465" s="740" t="s">
        <v>6160</v>
      </c>
      <c r="E465" s="741" t="s">
        <v>3912</v>
      </c>
      <c r="F465" s="661" t="s">
        <v>3897</v>
      </c>
      <c r="G465" s="661" t="s">
        <v>4423</v>
      </c>
      <c r="H465" s="661" t="s">
        <v>602</v>
      </c>
      <c r="I465" s="661" t="s">
        <v>4424</v>
      </c>
      <c r="J465" s="661" t="s">
        <v>4425</v>
      </c>
      <c r="K465" s="661" t="s">
        <v>4426</v>
      </c>
      <c r="L465" s="662">
        <v>700</v>
      </c>
      <c r="M465" s="662">
        <v>700</v>
      </c>
      <c r="N465" s="661">
        <v>1</v>
      </c>
      <c r="O465" s="742">
        <v>1</v>
      </c>
      <c r="P465" s="662">
        <v>700</v>
      </c>
      <c r="Q465" s="677">
        <v>1</v>
      </c>
      <c r="R465" s="661">
        <v>1</v>
      </c>
      <c r="S465" s="677">
        <v>1</v>
      </c>
      <c r="T465" s="742">
        <v>1</v>
      </c>
      <c r="U465" s="700">
        <v>1</v>
      </c>
    </row>
    <row r="466" spans="1:21" ht="14.4" customHeight="1" x14ac:dyDescent="0.3">
      <c r="A466" s="660">
        <v>4</v>
      </c>
      <c r="B466" s="661" t="s">
        <v>3542</v>
      </c>
      <c r="C466" s="661">
        <v>89301042</v>
      </c>
      <c r="D466" s="740" t="s">
        <v>6160</v>
      </c>
      <c r="E466" s="741" t="s">
        <v>3912</v>
      </c>
      <c r="F466" s="661" t="s">
        <v>3897</v>
      </c>
      <c r="G466" s="661" t="s">
        <v>4423</v>
      </c>
      <c r="H466" s="661" t="s">
        <v>602</v>
      </c>
      <c r="I466" s="661" t="s">
        <v>4427</v>
      </c>
      <c r="J466" s="661" t="s">
        <v>4428</v>
      </c>
      <c r="K466" s="661" t="s">
        <v>4429</v>
      </c>
      <c r="L466" s="662">
        <v>906.78</v>
      </c>
      <c r="M466" s="662">
        <v>906.78</v>
      </c>
      <c r="N466" s="661">
        <v>1</v>
      </c>
      <c r="O466" s="742">
        <v>1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4</v>
      </c>
      <c r="B467" s="661" t="s">
        <v>3542</v>
      </c>
      <c r="C467" s="661">
        <v>89301042</v>
      </c>
      <c r="D467" s="740" t="s">
        <v>6160</v>
      </c>
      <c r="E467" s="741" t="s">
        <v>3913</v>
      </c>
      <c r="F467" s="661" t="s">
        <v>3895</v>
      </c>
      <c r="G467" s="661" t="s">
        <v>3954</v>
      </c>
      <c r="H467" s="661" t="s">
        <v>602</v>
      </c>
      <c r="I467" s="661" t="s">
        <v>4234</v>
      </c>
      <c r="J467" s="661" t="s">
        <v>4235</v>
      </c>
      <c r="K467" s="661" t="s">
        <v>3720</v>
      </c>
      <c r="L467" s="662">
        <v>156.86000000000001</v>
      </c>
      <c r="M467" s="662">
        <v>156.86000000000001</v>
      </c>
      <c r="N467" s="661">
        <v>1</v>
      </c>
      <c r="O467" s="742">
        <v>1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4</v>
      </c>
      <c r="B468" s="661" t="s">
        <v>3542</v>
      </c>
      <c r="C468" s="661">
        <v>89301042</v>
      </c>
      <c r="D468" s="740" t="s">
        <v>6160</v>
      </c>
      <c r="E468" s="741" t="s">
        <v>3913</v>
      </c>
      <c r="F468" s="661" t="s">
        <v>3895</v>
      </c>
      <c r="G468" s="661" t="s">
        <v>4001</v>
      </c>
      <c r="H468" s="661" t="s">
        <v>602</v>
      </c>
      <c r="I468" s="661" t="s">
        <v>4002</v>
      </c>
      <c r="J468" s="661" t="s">
        <v>4003</v>
      </c>
      <c r="K468" s="661"/>
      <c r="L468" s="662">
        <v>0</v>
      </c>
      <c r="M468" s="662">
        <v>0</v>
      </c>
      <c r="N468" s="661">
        <v>2</v>
      </c>
      <c r="O468" s="742">
        <v>1</v>
      </c>
      <c r="P468" s="662">
        <v>0</v>
      </c>
      <c r="Q468" s="677"/>
      <c r="R468" s="661">
        <v>2</v>
      </c>
      <c r="S468" s="677">
        <v>1</v>
      </c>
      <c r="T468" s="742">
        <v>1</v>
      </c>
      <c r="U468" s="700">
        <v>1</v>
      </c>
    </row>
    <row r="469" spans="1:21" ht="14.4" customHeight="1" x14ac:dyDescent="0.3">
      <c r="A469" s="660">
        <v>4</v>
      </c>
      <c r="B469" s="661" t="s">
        <v>3542</v>
      </c>
      <c r="C469" s="661">
        <v>89301042</v>
      </c>
      <c r="D469" s="740" t="s">
        <v>6160</v>
      </c>
      <c r="E469" s="741" t="s">
        <v>3913</v>
      </c>
      <c r="F469" s="661" t="s">
        <v>3895</v>
      </c>
      <c r="G469" s="661" t="s">
        <v>4430</v>
      </c>
      <c r="H469" s="661" t="s">
        <v>602</v>
      </c>
      <c r="I469" s="661" t="s">
        <v>4431</v>
      </c>
      <c r="J469" s="661" t="s">
        <v>4432</v>
      </c>
      <c r="K469" s="661" t="s">
        <v>4433</v>
      </c>
      <c r="L469" s="662">
        <v>0</v>
      </c>
      <c r="M469" s="662">
        <v>0</v>
      </c>
      <c r="N469" s="661">
        <v>2</v>
      </c>
      <c r="O469" s="742">
        <v>1.5</v>
      </c>
      <c r="P469" s="662">
        <v>0</v>
      </c>
      <c r="Q469" s="677"/>
      <c r="R469" s="661">
        <v>2</v>
      </c>
      <c r="S469" s="677">
        <v>1</v>
      </c>
      <c r="T469" s="742">
        <v>1.5</v>
      </c>
      <c r="U469" s="700">
        <v>1</v>
      </c>
    </row>
    <row r="470" spans="1:21" ht="14.4" customHeight="1" x14ac:dyDescent="0.3">
      <c r="A470" s="660">
        <v>4</v>
      </c>
      <c r="B470" s="661" t="s">
        <v>3542</v>
      </c>
      <c r="C470" s="661">
        <v>89301042</v>
      </c>
      <c r="D470" s="740" t="s">
        <v>6160</v>
      </c>
      <c r="E470" s="741" t="s">
        <v>3913</v>
      </c>
      <c r="F470" s="661" t="s">
        <v>3895</v>
      </c>
      <c r="G470" s="661" t="s">
        <v>4434</v>
      </c>
      <c r="H470" s="661" t="s">
        <v>602</v>
      </c>
      <c r="I470" s="661" t="s">
        <v>881</v>
      </c>
      <c r="J470" s="661" t="s">
        <v>882</v>
      </c>
      <c r="K470" s="661" t="s">
        <v>4435</v>
      </c>
      <c r="L470" s="662">
        <v>242.93</v>
      </c>
      <c r="M470" s="662">
        <v>242.93</v>
      </c>
      <c r="N470" s="661">
        <v>1</v>
      </c>
      <c r="O470" s="742">
        <v>1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4</v>
      </c>
      <c r="B471" s="661" t="s">
        <v>3542</v>
      </c>
      <c r="C471" s="661">
        <v>89301042</v>
      </c>
      <c r="D471" s="740" t="s">
        <v>6160</v>
      </c>
      <c r="E471" s="741" t="s">
        <v>3913</v>
      </c>
      <c r="F471" s="661" t="s">
        <v>3895</v>
      </c>
      <c r="G471" s="661" t="s">
        <v>4005</v>
      </c>
      <c r="H471" s="661" t="s">
        <v>1519</v>
      </c>
      <c r="I471" s="661" t="s">
        <v>3218</v>
      </c>
      <c r="J471" s="661" t="s">
        <v>3867</v>
      </c>
      <c r="K471" s="661" t="s">
        <v>2743</v>
      </c>
      <c r="L471" s="662">
        <v>26.33</v>
      </c>
      <c r="M471" s="662">
        <v>552.92999999999995</v>
      </c>
      <c r="N471" s="661">
        <v>21</v>
      </c>
      <c r="O471" s="742">
        <v>1</v>
      </c>
      <c r="P471" s="662">
        <v>552.92999999999995</v>
      </c>
      <c r="Q471" s="677">
        <v>1</v>
      </c>
      <c r="R471" s="661">
        <v>21</v>
      </c>
      <c r="S471" s="677">
        <v>1</v>
      </c>
      <c r="T471" s="742">
        <v>1</v>
      </c>
      <c r="U471" s="700">
        <v>1</v>
      </c>
    </row>
    <row r="472" spans="1:21" ht="14.4" customHeight="1" x14ac:dyDescent="0.3">
      <c r="A472" s="660">
        <v>4</v>
      </c>
      <c r="B472" s="661" t="s">
        <v>3542</v>
      </c>
      <c r="C472" s="661">
        <v>89301042</v>
      </c>
      <c r="D472" s="740" t="s">
        <v>6160</v>
      </c>
      <c r="E472" s="741" t="s">
        <v>3913</v>
      </c>
      <c r="F472" s="661" t="s">
        <v>3895</v>
      </c>
      <c r="G472" s="661" t="s">
        <v>4005</v>
      </c>
      <c r="H472" s="661" t="s">
        <v>602</v>
      </c>
      <c r="I472" s="661" t="s">
        <v>4009</v>
      </c>
      <c r="J472" s="661" t="s">
        <v>4010</v>
      </c>
      <c r="K472" s="661" t="s">
        <v>3458</v>
      </c>
      <c r="L472" s="662">
        <v>194.26</v>
      </c>
      <c r="M472" s="662">
        <v>2719.64</v>
      </c>
      <c r="N472" s="661">
        <v>14</v>
      </c>
      <c r="O472" s="742">
        <v>1</v>
      </c>
      <c r="P472" s="662">
        <v>2719.64</v>
      </c>
      <c r="Q472" s="677">
        <v>1</v>
      </c>
      <c r="R472" s="661">
        <v>14</v>
      </c>
      <c r="S472" s="677">
        <v>1</v>
      </c>
      <c r="T472" s="742">
        <v>1</v>
      </c>
      <c r="U472" s="700">
        <v>1</v>
      </c>
    </row>
    <row r="473" spans="1:21" ht="14.4" customHeight="1" x14ac:dyDescent="0.3">
      <c r="A473" s="660">
        <v>4</v>
      </c>
      <c r="B473" s="661" t="s">
        <v>3542</v>
      </c>
      <c r="C473" s="661">
        <v>89301042</v>
      </c>
      <c r="D473" s="740" t="s">
        <v>6160</v>
      </c>
      <c r="E473" s="741" t="s">
        <v>3913</v>
      </c>
      <c r="F473" s="661" t="s">
        <v>3895</v>
      </c>
      <c r="G473" s="661" t="s">
        <v>3993</v>
      </c>
      <c r="H473" s="661" t="s">
        <v>602</v>
      </c>
      <c r="I473" s="661" t="s">
        <v>854</v>
      </c>
      <c r="J473" s="661" t="s">
        <v>3994</v>
      </c>
      <c r="K473" s="661" t="s">
        <v>3995</v>
      </c>
      <c r="L473" s="662">
        <v>0</v>
      </c>
      <c r="M473" s="662">
        <v>0</v>
      </c>
      <c r="N473" s="661">
        <v>1</v>
      </c>
      <c r="O473" s="742">
        <v>0.5</v>
      </c>
      <c r="P473" s="662"/>
      <c r="Q473" s="677"/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4</v>
      </c>
      <c r="B474" s="661" t="s">
        <v>3542</v>
      </c>
      <c r="C474" s="661">
        <v>89301042</v>
      </c>
      <c r="D474" s="740" t="s">
        <v>6160</v>
      </c>
      <c r="E474" s="741" t="s">
        <v>3913</v>
      </c>
      <c r="F474" s="661" t="s">
        <v>3895</v>
      </c>
      <c r="G474" s="661" t="s">
        <v>4293</v>
      </c>
      <c r="H474" s="661" t="s">
        <v>1519</v>
      </c>
      <c r="I474" s="661" t="s">
        <v>4436</v>
      </c>
      <c r="J474" s="661" t="s">
        <v>1674</v>
      </c>
      <c r="K474" s="661" t="s">
        <v>4437</v>
      </c>
      <c r="L474" s="662">
        <v>479.02</v>
      </c>
      <c r="M474" s="662">
        <v>479.02</v>
      </c>
      <c r="N474" s="661">
        <v>1</v>
      </c>
      <c r="O474" s="742">
        <v>0.5</v>
      </c>
      <c r="P474" s="662">
        <v>479.02</v>
      </c>
      <c r="Q474" s="677">
        <v>1</v>
      </c>
      <c r="R474" s="661">
        <v>1</v>
      </c>
      <c r="S474" s="677">
        <v>1</v>
      </c>
      <c r="T474" s="742">
        <v>0.5</v>
      </c>
      <c r="U474" s="700">
        <v>1</v>
      </c>
    </row>
    <row r="475" spans="1:21" ht="14.4" customHeight="1" x14ac:dyDescent="0.3">
      <c r="A475" s="660">
        <v>4</v>
      </c>
      <c r="B475" s="661" t="s">
        <v>3542</v>
      </c>
      <c r="C475" s="661">
        <v>89301042</v>
      </c>
      <c r="D475" s="740" t="s">
        <v>6160</v>
      </c>
      <c r="E475" s="741" t="s">
        <v>3913</v>
      </c>
      <c r="F475" s="661" t="s">
        <v>3895</v>
      </c>
      <c r="G475" s="661" t="s">
        <v>4015</v>
      </c>
      <c r="H475" s="661" t="s">
        <v>1519</v>
      </c>
      <c r="I475" s="661" t="s">
        <v>2714</v>
      </c>
      <c r="J475" s="661" t="s">
        <v>2715</v>
      </c>
      <c r="K475" s="661" t="s">
        <v>3824</v>
      </c>
      <c r="L475" s="662">
        <v>32.74</v>
      </c>
      <c r="M475" s="662">
        <v>32.74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4</v>
      </c>
      <c r="B476" s="661" t="s">
        <v>3542</v>
      </c>
      <c r="C476" s="661">
        <v>89301042</v>
      </c>
      <c r="D476" s="740" t="s">
        <v>6160</v>
      </c>
      <c r="E476" s="741" t="s">
        <v>3913</v>
      </c>
      <c r="F476" s="661" t="s">
        <v>3897</v>
      </c>
      <c r="G476" s="661" t="s">
        <v>4343</v>
      </c>
      <c r="H476" s="661" t="s">
        <v>602</v>
      </c>
      <c r="I476" s="661" t="s">
        <v>4344</v>
      </c>
      <c r="J476" s="661" t="s">
        <v>4345</v>
      </c>
      <c r="K476" s="661" t="s">
        <v>4346</v>
      </c>
      <c r="L476" s="662">
        <v>410</v>
      </c>
      <c r="M476" s="662">
        <v>820</v>
      </c>
      <c r="N476" s="661">
        <v>2</v>
      </c>
      <c r="O476" s="742">
        <v>2</v>
      </c>
      <c r="P476" s="662">
        <v>820</v>
      </c>
      <c r="Q476" s="677">
        <v>1</v>
      </c>
      <c r="R476" s="661">
        <v>2</v>
      </c>
      <c r="S476" s="677">
        <v>1</v>
      </c>
      <c r="T476" s="742">
        <v>2</v>
      </c>
      <c r="U476" s="700">
        <v>1</v>
      </c>
    </row>
    <row r="477" spans="1:21" ht="14.4" customHeight="1" x14ac:dyDescent="0.3">
      <c r="A477" s="660">
        <v>4</v>
      </c>
      <c r="B477" s="661" t="s">
        <v>3542</v>
      </c>
      <c r="C477" s="661">
        <v>89301042</v>
      </c>
      <c r="D477" s="740" t="s">
        <v>6160</v>
      </c>
      <c r="E477" s="741" t="s">
        <v>3913</v>
      </c>
      <c r="F477" s="661" t="s">
        <v>3897</v>
      </c>
      <c r="G477" s="661" t="s">
        <v>4419</v>
      </c>
      <c r="H477" s="661" t="s">
        <v>602</v>
      </c>
      <c r="I477" s="661" t="s">
        <v>4344</v>
      </c>
      <c r="J477" s="661" t="s">
        <v>4345</v>
      </c>
      <c r="K477" s="661" t="s">
        <v>4346</v>
      </c>
      <c r="L477" s="662">
        <v>410</v>
      </c>
      <c r="M477" s="662">
        <v>410</v>
      </c>
      <c r="N477" s="661">
        <v>1</v>
      </c>
      <c r="O477" s="742">
        <v>1</v>
      </c>
      <c r="P477" s="662">
        <v>410</v>
      </c>
      <c r="Q477" s="677">
        <v>1</v>
      </c>
      <c r="R477" s="661">
        <v>1</v>
      </c>
      <c r="S477" s="677">
        <v>1</v>
      </c>
      <c r="T477" s="742">
        <v>1</v>
      </c>
      <c r="U477" s="700">
        <v>1</v>
      </c>
    </row>
    <row r="478" spans="1:21" ht="14.4" customHeight="1" x14ac:dyDescent="0.3">
      <c r="A478" s="660">
        <v>4</v>
      </c>
      <c r="B478" s="661" t="s">
        <v>3542</v>
      </c>
      <c r="C478" s="661">
        <v>89301042</v>
      </c>
      <c r="D478" s="740" t="s">
        <v>6160</v>
      </c>
      <c r="E478" s="741" t="s">
        <v>3915</v>
      </c>
      <c r="F478" s="661" t="s">
        <v>3895</v>
      </c>
      <c r="G478" s="661" t="s">
        <v>4438</v>
      </c>
      <c r="H478" s="661" t="s">
        <v>602</v>
      </c>
      <c r="I478" s="661" t="s">
        <v>1038</v>
      </c>
      <c r="J478" s="661" t="s">
        <v>1039</v>
      </c>
      <c r="K478" s="661" t="s">
        <v>1040</v>
      </c>
      <c r="L478" s="662">
        <v>89.6</v>
      </c>
      <c r="M478" s="662">
        <v>89.6</v>
      </c>
      <c r="N478" s="661">
        <v>1</v>
      </c>
      <c r="O478" s="742">
        <v>1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4</v>
      </c>
      <c r="B479" s="661" t="s">
        <v>3542</v>
      </c>
      <c r="C479" s="661">
        <v>89301042</v>
      </c>
      <c r="D479" s="740" t="s">
        <v>6160</v>
      </c>
      <c r="E479" s="741" t="s">
        <v>3915</v>
      </c>
      <c r="F479" s="661" t="s">
        <v>3895</v>
      </c>
      <c r="G479" s="661" t="s">
        <v>4218</v>
      </c>
      <c r="H479" s="661" t="s">
        <v>602</v>
      </c>
      <c r="I479" s="661" t="s">
        <v>4439</v>
      </c>
      <c r="J479" s="661" t="s">
        <v>4440</v>
      </c>
      <c r="K479" s="661" t="s">
        <v>3767</v>
      </c>
      <c r="L479" s="662">
        <v>10.73</v>
      </c>
      <c r="M479" s="662">
        <v>107.3</v>
      </c>
      <c r="N479" s="661">
        <v>10</v>
      </c>
      <c r="O479" s="742">
        <v>3.5</v>
      </c>
      <c r="P479" s="662">
        <v>75.11</v>
      </c>
      <c r="Q479" s="677">
        <v>0.70000000000000007</v>
      </c>
      <c r="R479" s="661">
        <v>7</v>
      </c>
      <c r="S479" s="677">
        <v>0.7</v>
      </c>
      <c r="T479" s="742">
        <v>3</v>
      </c>
      <c r="U479" s="700">
        <v>0.8571428571428571</v>
      </c>
    </row>
    <row r="480" spans="1:21" ht="14.4" customHeight="1" x14ac:dyDescent="0.3">
      <c r="A480" s="660">
        <v>4</v>
      </c>
      <c r="B480" s="661" t="s">
        <v>3542</v>
      </c>
      <c r="C480" s="661">
        <v>89301042</v>
      </c>
      <c r="D480" s="740" t="s">
        <v>6160</v>
      </c>
      <c r="E480" s="741" t="s">
        <v>3915</v>
      </c>
      <c r="F480" s="661" t="s">
        <v>3895</v>
      </c>
      <c r="G480" s="661" t="s">
        <v>4255</v>
      </c>
      <c r="H480" s="661" t="s">
        <v>602</v>
      </c>
      <c r="I480" s="661" t="s">
        <v>4441</v>
      </c>
      <c r="J480" s="661" t="s">
        <v>4442</v>
      </c>
      <c r="K480" s="661" t="s">
        <v>3731</v>
      </c>
      <c r="L480" s="662">
        <v>48.18</v>
      </c>
      <c r="M480" s="662">
        <v>48.18</v>
      </c>
      <c r="N480" s="661">
        <v>1</v>
      </c>
      <c r="O480" s="742">
        <v>1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4</v>
      </c>
      <c r="B481" s="661" t="s">
        <v>3542</v>
      </c>
      <c r="C481" s="661">
        <v>89301042</v>
      </c>
      <c r="D481" s="740" t="s">
        <v>6160</v>
      </c>
      <c r="E481" s="741" t="s">
        <v>3915</v>
      </c>
      <c r="F481" s="661" t="s">
        <v>3895</v>
      </c>
      <c r="G481" s="661" t="s">
        <v>4255</v>
      </c>
      <c r="H481" s="661" t="s">
        <v>602</v>
      </c>
      <c r="I481" s="661" t="s">
        <v>4443</v>
      </c>
      <c r="J481" s="661" t="s">
        <v>4444</v>
      </c>
      <c r="K481" s="661" t="s">
        <v>4445</v>
      </c>
      <c r="L481" s="662">
        <v>20.65</v>
      </c>
      <c r="M481" s="662">
        <v>20.65</v>
      </c>
      <c r="N481" s="661">
        <v>1</v>
      </c>
      <c r="O481" s="742">
        <v>1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4</v>
      </c>
      <c r="B482" s="661" t="s">
        <v>3542</v>
      </c>
      <c r="C482" s="661">
        <v>89301042</v>
      </c>
      <c r="D482" s="740" t="s">
        <v>6160</v>
      </c>
      <c r="E482" s="741" t="s">
        <v>3915</v>
      </c>
      <c r="F482" s="661" t="s">
        <v>3895</v>
      </c>
      <c r="G482" s="661" t="s">
        <v>3954</v>
      </c>
      <c r="H482" s="661" t="s">
        <v>602</v>
      </c>
      <c r="I482" s="661" t="s">
        <v>1839</v>
      </c>
      <c r="J482" s="661" t="s">
        <v>3719</v>
      </c>
      <c r="K482" s="661" t="s">
        <v>3720</v>
      </c>
      <c r="L482" s="662">
        <v>156.86000000000001</v>
      </c>
      <c r="M482" s="662">
        <v>627.44000000000005</v>
      </c>
      <c r="N482" s="661">
        <v>4</v>
      </c>
      <c r="O482" s="742">
        <v>3</v>
      </c>
      <c r="P482" s="662">
        <v>156.86000000000001</v>
      </c>
      <c r="Q482" s="677">
        <v>0.25</v>
      </c>
      <c r="R482" s="661">
        <v>1</v>
      </c>
      <c r="S482" s="677">
        <v>0.25</v>
      </c>
      <c r="T482" s="742">
        <v>1</v>
      </c>
      <c r="U482" s="700">
        <v>0.33333333333333331</v>
      </c>
    </row>
    <row r="483" spans="1:21" ht="14.4" customHeight="1" x14ac:dyDescent="0.3">
      <c r="A483" s="660">
        <v>4</v>
      </c>
      <c r="B483" s="661" t="s">
        <v>3542</v>
      </c>
      <c r="C483" s="661">
        <v>89301042</v>
      </c>
      <c r="D483" s="740" t="s">
        <v>6160</v>
      </c>
      <c r="E483" s="741" t="s">
        <v>3915</v>
      </c>
      <c r="F483" s="661" t="s">
        <v>3895</v>
      </c>
      <c r="G483" s="661" t="s">
        <v>3954</v>
      </c>
      <c r="H483" s="661" t="s">
        <v>602</v>
      </c>
      <c r="I483" s="661" t="s">
        <v>2779</v>
      </c>
      <c r="J483" s="661" t="s">
        <v>3815</v>
      </c>
      <c r="K483" s="661" t="s">
        <v>3816</v>
      </c>
      <c r="L483" s="662">
        <v>151.61000000000001</v>
      </c>
      <c r="M483" s="662">
        <v>151.61000000000001</v>
      </c>
      <c r="N483" s="661">
        <v>1</v>
      </c>
      <c r="O483" s="742">
        <v>0.5</v>
      </c>
      <c r="P483" s="662">
        <v>151.61000000000001</v>
      </c>
      <c r="Q483" s="677">
        <v>1</v>
      </c>
      <c r="R483" s="661">
        <v>1</v>
      </c>
      <c r="S483" s="677">
        <v>1</v>
      </c>
      <c r="T483" s="742">
        <v>0.5</v>
      </c>
      <c r="U483" s="700">
        <v>1</v>
      </c>
    </row>
    <row r="484" spans="1:21" ht="14.4" customHeight="1" x14ac:dyDescent="0.3">
      <c r="A484" s="660">
        <v>4</v>
      </c>
      <c r="B484" s="661" t="s">
        <v>3542</v>
      </c>
      <c r="C484" s="661">
        <v>89301042</v>
      </c>
      <c r="D484" s="740" t="s">
        <v>6160</v>
      </c>
      <c r="E484" s="741" t="s">
        <v>3915</v>
      </c>
      <c r="F484" s="661" t="s">
        <v>3895</v>
      </c>
      <c r="G484" s="661" t="s">
        <v>3954</v>
      </c>
      <c r="H484" s="661" t="s">
        <v>602</v>
      </c>
      <c r="I484" s="661" t="s">
        <v>4446</v>
      </c>
      <c r="J484" s="661" t="s">
        <v>3719</v>
      </c>
      <c r="K484" s="661" t="s">
        <v>4447</v>
      </c>
      <c r="L484" s="662">
        <v>235.29</v>
      </c>
      <c r="M484" s="662">
        <v>235.29</v>
      </c>
      <c r="N484" s="661">
        <v>1</v>
      </c>
      <c r="O484" s="742">
        <v>1</v>
      </c>
      <c r="P484" s="662">
        <v>235.29</v>
      </c>
      <c r="Q484" s="677">
        <v>1</v>
      </c>
      <c r="R484" s="661">
        <v>1</v>
      </c>
      <c r="S484" s="677">
        <v>1</v>
      </c>
      <c r="T484" s="742">
        <v>1</v>
      </c>
      <c r="U484" s="700">
        <v>1</v>
      </c>
    </row>
    <row r="485" spans="1:21" ht="14.4" customHeight="1" x14ac:dyDescent="0.3">
      <c r="A485" s="660">
        <v>4</v>
      </c>
      <c r="B485" s="661" t="s">
        <v>3542</v>
      </c>
      <c r="C485" s="661">
        <v>89301042</v>
      </c>
      <c r="D485" s="740" t="s">
        <v>6160</v>
      </c>
      <c r="E485" s="741" t="s">
        <v>3915</v>
      </c>
      <c r="F485" s="661" t="s">
        <v>3895</v>
      </c>
      <c r="G485" s="661" t="s">
        <v>4448</v>
      </c>
      <c r="H485" s="661" t="s">
        <v>602</v>
      </c>
      <c r="I485" s="661" t="s">
        <v>4449</v>
      </c>
      <c r="J485" s="661" t="s">
        <v>4450</v>
      </c>
      <c r="K485" s="661" t="s">
        <v>4451</v>
      </c>
      <c r="L485" s="662">
        <v>0</v>
      </c>
      <c r="M485" s="662">
        <v>0</v>
      </c>
      <c r="N485" s="661">
        <v>3</v>
      </c>
      <c r="O485" s="742">
        <v>2.5</v>
      </c>
      <c r="P485" s="662">
        <v>0</v>
      </c>
      <c r="Q485" s="677"/>
      <c r="R485" s="661">
        <v>3</v>
      </c>
      <c r="S485" s="677">
        <v>1</v>
      </c>
      <c r="T485" s="742">
        <v>2.5</v>
      </c>
      <c r="U485" s="700">
        <v>1</v>
      </c>
    </row>
    <row r="486" spans="1:21" ht="14.4" customHeight="1" x14ac:dyDescent="0.3">
      <c r="A486" s="660">
        <v>4</v>
      </c>
      <c r="B486" s="661" t="s">
        <v>3542</v>
      </c>
      <c r="C486" s="661">
        <v>89301042</v>
      </c>
      <c r="D486" s="740" t="s">
        <v>6160</v>
      </c>
      <c r="E486" s="741" t="s">
        <v>3915</v>
      </c>
      <c r="F486" s="661" t="s">
        <v>3895</v>
      </c>
      <c r="G486" s="661" t="s">
        <v>4043</v>
      </c>
      <c r="H486" s="661" t="s">
        <v>602</v>
      </c>
      <c r="I486" s="661" t="s">
        <v>933</v>
      </c>
      <c r="J486" s="661" t="s">
        <v>4157</v>
      </c>
      <c r="K486" s="661" t="s">
        <v>2666</v>
      </c>
      <c r="L486" s="662">
        <v>0</v>
      </c>
      <c r="M486" s="662">
        <v>0</v>
      </c>
      <c r="N486" s="661">
        <v>1</v>
      </c>
      <c r="O486" s="742">
        <v>1</v>
      </c>
      <c r="P486" s="662">
        <v>0</v>
      </c>
      <c r="Q486" s="677"/>
      <c r="R486" s="661">
        <v>1</v>
      </c>
      <c r="S486" s="677">
        <v>1</v>
      </c>
      <c r="T486" s="742">
        <v>1</v>
      </c>
      <c r="U486" s="700">
        <v>1</v>
      </c>
    </row>
    <row r="487" spans="1:21" ht="14.4" customHeight="1" x14ac:dyDescent="0.3">
      <c r="A487" s="660">
        <v>4</v>
      </c>
      <c r="B487" s="661" t="s">
        <v>3542</v>
      </c>
      <c r="C487" s="661">
        <v>89301042</v>
      </c>
      <c r="D487" s="740" t="s">
        <v>6160</v>
      </c>
      <c r="E487" s="741" t="s">
        <v>3915</v>
      </c>
      <c r="F487" s="661" t="s">
        <v>3895</v>
      </c>
      <c r="G487" s="661" t="s">
        <v>4452</v>
      </c>
      <c r="H487" s="661" t="s">
        <v>602</v>
      </c>
      <c r="I487" s="661" t="s">
        <v>4453</v>
      </c>
      <c r="J487" s="661" t="s">
        <v>2977</v>
      </c>
      <c r="K487" s="661" t="s">
        <v>4454</v>
      </c>
      <c r="L487" s="662">
        <v>0</v>
      </c>
      <c r="M487" s="662">
        <v>0</v>
      </c>
      <c r="N487" s="661">
        <v>1</v>
      </c>
      <c r="O487" s="742">
        <v>1</v>
      </c>
      <c r="P487" s="662">
        <v>0</v>
      </c>
      <c r="Q487" s="677"/>
      <c r="R487" s="661">
        <v>1</v>
      </c>
      <c r="S487" s="677">
        <v>1</v>
      </c>
      <c r="T487" s="742">
        <v>1</v>
      </c>
      <c r="U487" s="700">
        <v>1</v>
      </c>
    </row>
    <row r="488" spans="1:21" ht="14.4" customHeight="1" x14ac:dyDescent="0.3">
      <c r="A488" s="660">
        <v>4</v>
      </c>
      <c r="B488" s="661" t="s">
        <v>3542</v>
      </c>
      <c r="C488" s="661">
        <v>89301042</v>
      </c>
      <c r="D488" s="740" t="s">
        <v>6160</v>
      </c>
      <c r="E488" s="741" t="s">
        <v>3915</v>
      </c>
      <c r="F488" s="661" t="s">
        <v>3895</v>
      </c>
      <c r="G488" s="661" t="s">
        <v>4011</v>
      </c>
      <c r="H488" s="661" t="s">
        <v>602</v>
      </c>
      <c r="I488" s="661" t="s">
        <v>4455</v>
      </c>
      <c r="J488" s="661" t="s">
        <v>1948</v>
      </c>
      <c r="K488" s="661" t="s">
        <v>3727</v>
      </c>
      <c r="L488" s="662">
        <v>178.27</v>
      </c>
      <c r="M488" s="662">
        <v>178.27</v>
      </c>
      <c r="N488" s="661">
        <v>1</v>
      </c>
      <c r="O488" s="742">
        <v>1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4</v>
      </c>
      <c r="B489" s="661" t="s">
        <v>3542</v>
      </c>
      <c r="C489" s="661">
        <v>89301042</v>
      </c>
      <c r="D489" s="740" t="s">
        <v>6160</v>
      </c>
      <c r="E489" s="741" t="s">
        <v>3915</v>
      </c>
      <c r="F489" s="661" t="s">
        <v>3895</v>
      </c>
      <c r="G489" s="661" t="s">
        <v>4011</v>
      </c>
      <c r="H489" s="661" t="s">
        <v>602</v>
      </c>
      <c r="I489" s="661" t="s">
        <v>4455</v>
      </c>
      <c r="J489" s="661" t="s">
        <v>1948</v>
      </c>
      <c r="K489" s="661" t="s">
        <v>3727</v>
      </c>
      <c r="L489" s="662">
        <v>184.22</v>
      </c>
      <c r="M489" s="662">
        <v>184.22</v>
      </c>
      <c r="N489" s="661">
        <v>1</v>
      </c>
      <c r="O489" s="742">
        <v>0.5</v>
      </c>
      <c r="P489" s="662">
        <v>184.22</v>
      </c>
      <c r="Q489" s="677">
        <v>1</v>
      </c>
      <c r="R489" s="661">
        <v>1</v>
      </c>
      <c r="S489" s="677">
        <v>1</v>
      </c>
      <c r="T489" s="742">
        <v>0.5</v>
      </c>
      <c r="U489" s="700">
        <v>1</v>
      </c>
    </row>
    <row r="490" spans="1:21" ht="14.4" customHeight="1" x14ac:dyDescent="0.3">
      <c r="A490" s="660">
        <v>4</v>
      </c>
      <c r="B490" s="661" t="s">
        <v>3542</v>
      </c>
      <c r="C490" s="661">
        <v>89301042</v>
      </c>
      <c r="D490" s="740" t="s">
        <v>6160</v>
      </c>
      <c r="E490" s="741" t="s">
        <v>3915</v>
      </c>
      <c r="F490" s="661" t="s">
        <v>3895</v>
      </c>
      <c r="G490" s="661" t="s">
        <v>4121</v>
      </c>
      <c r="H490" s="661" t="s">
        <v>602</v>
      </c>
      <c r="I490" s="661" t="s">
        <v>4456</v>
      </c>
      <c r="J490" s="661" t="s">
        <v>4457</v>
      </c>
      <c r="K490" s="661" t="s">
        <v>4458</v>
      </c>
      <c r="L490" s="662">
        <v>0</v>
      </c>
      <c r="M490" s="662">
        <v>0</v>
      </c>
      <c r="N490" s="661">
        <v>1</v>
      </c>
      <c r="O490" s="742">
        <v>1</v>
      </c>
      <c r="P490" s="662">
        <v>0</v>
      </c>
      <c r="Q490" s="677"/>
      <c r="R490" s="661">
        <v>1</v>
      </c>
      <c r="S490" s="677">
        <v>1</v>
      </c>
      <c r="T490" s="742">
        <v>1</v>
      </c>
      <c r="U490" s="700">
        <v>1</v>
      </c>
    </row>
    <row r="491" spans="1:21" ht="14.4" customHeight="1" x14ac:dyDescent="0.3">
      <c r="A491" s="660">
        <v>4</v>
      </c>
      <c r="B491" s="661" t="s">
        <v>3542</v>
      </c>
      <c r="C491" s="661">
        <v>89301042</v>
      </c>
      <c r="D491" s="740" t="s">
        <v>6160</v>
      </c>
      <c r="E491" s="741" t="s">
        <v>3915</v>
      </c>
      <c r="F491" s="661" t="s">
        <v>3895</v>
      </c>
      <c r="G491" s="661" t="s">
        <v>4268</v>
      </c>
      <c r="H491" s="661" t="s">
        <v>602</v>
      </c>
      <c r="I491" s="661" t="s">
        <v>2889</v>
      </c>
      <c r="J491" s="661" t="s">
        <v>2890</v>
      </c>
      <c r="K491" s="661" t="s">
        <v>2891</v>
      </c>
      <c r="L491" s="662">
        <v>84.78</v>
      </c>
      <c r="M491" s="662">
        <v>254.34</v>
      </c>
      <c r="N491" s="661">
        <v>3</v>
      </c>
      <c r="O491" s="742">
        <v>2</v>
      </c>
      <c r="P491" s="662">
        <v>254.34</v>
      </c>
      <c r="Q491" s="677">
        <v>1</v>
      </c>
      <c r="R491" s="661">
        <v>3</v>
      </c>
      <c r="S491" s="677">
        <v>1</v>
      </c>
      <c r="T491" s="742">
        <v>2</v>
      </c>
      <c r="U491" s="700">
        <v>1</v>
      </c>
    </row>
    <row r="492" spans="1:21" ht="14.4" customHeight="1" x14ac:dyDescent="0.3">
      <c r="A492" s="660">
        <v>4</v>
      </c>
      <c r="B492" s="661" t="s">
        <v>3542</v>
      </c>
      <c r="C492" s="661">
        <v>89301042</v>
      </c>
      <c r="D492" s="740" t="s">
        <v>6160</v>
      </c>
      <c r="E492" s="741" t="s">
        <v>3915</v>
      </c>
      <c r="F492" s="661" t="s">
        <v>3895</v>
      </c>
      <c r="G492" s="661" t="s">
        <v>4459</v>
      </c>
      <c r="H492" s="661" t="s">
        <v>602</v>
      </c>
      <c r="I492" s="661" t="s">
        <v>4460</v>
      </c>
      <c r="J492" s="661" t="s">
        <v>762</v>
      </c>
      <c r="K492" s="661" t="s">
        <v>3666</v>
      </c>
      <c r="L492" s="662">
        <v>115.3</v>
      </c>
      <c r="M492" s="662">
        <v>115.3</v>
      </c>
      <c r="N492" s="661">
        <v>1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4</v>
      </c>
      <c r="B493" s="661" t="s">
        <v>3542</v>
      </c>
      <c r="C493" s="661">
        <v>89301042</v>
      </c>
      <c r="D493" s="740" t="s">
        <v>6160</v>
      </c>
      <c r="E493" s="741" t="s">
        <v>3915</v>
      </c>
      <c r="F493" s="661" t="s">
        <v>3895</v>
      </c>
      <c r="G493" s="661" t="s">
        <v>4222</v>
      </c>
      <c r="H493" s="661" t="s">
        <v>602</v>
      </c>
      <c r="I493" s="661" t="s">
        <v>4461</v>
      </c>
      <c r="J493" s="661" t="s">
        <v>4224</v>
      </c>
      <c r="K493" s="661" t="s">
        <v>4462</v>
      </c>
      <c r="L493" s="662">
        <v>0</v>
      </c>
      <c r="M493" s="662">
        <v>0</v>
      </c>
      <c r="N493" s="661">
        <v>1</v>
      </c>
      <c r="O493" s="742">
        <v>0.5</v>
      </c>
      <c r="P493" s="662">
        <v>0</v>
      </c>
      <c r="Q493" s="677"/>
      <c r="R493" s="661">
        <v>1</v>
      </c>
      <c r="S493" s="677">
        <v>1</v>
      </c>
      <c r="T493" s="742">
        <v>0.5</v>
      </c>
      <c r="U493" s="700">
        <v>1</v>
      </c>
    </row>
    <row r="494" spans="1:21" ht="14.4" customHeight="1" x14ac:dyDescent="0.3">
      <c r="A494" s="660">
        <v>4</v>
      </c>
      <c r="B494" s="661" t="s">
        <v>3542</v>
      </c>
      <c r="C494" s="661">
        <v>89301042</v>
      </c>
      <c r="D494" s="740" t="s">
        <v>6160</v>
      </c>
      <c r="E494" s="741" t="s">
        <v>3915</v>
      </c>
      <c r="F494" s="661" t="s">
        <v>3895</v>
      </c>
      <c r="G494" s="661" t="s">
        <v>4272</v>
      </c>
      <c r="H494" s="661" t="s">
        <v>602</v>
      </c>
      <c r="I494" s="661" t="s">
        <v>2139</v>
      </c>
      <c r="J494" s="661" t="s">
        <v>2140</v>
      </c>
      <c r="K494" s="661" t="s">
        <v>4273</v>
      </c>
      <c r="L494" s="662">
        <v>163.9</v>
      </c>
      <c r="M494" s="662">
        <v>491.70000000000005</v>
      </c>
      <c r="N494" s="661">
        <v>3</v>
      </c>
      <c r="O494" s="742">
        <v>1</v>
      </c>
      <c r="P494" s="662">
        <v>491.70000000000005</v>
      </c>
      <c r="Q494" s="677">
        <v>1</v>
      </c>
      <c r="R494" s="661">
        <v>3</v>
      </c>
      <c r="S494" s="677">
        <v>1</v>
      </c>
      <c r="T494" s="742">
        <v>1</v>
      </c>
      <c r="U494" s="700">
        <v>1</v>
      </c>
    </row>
    <row r="495" spans="1:21" ht="14.4" customHeight="1" x14ac:dyDescent="0.3">
      <c r="A495" s="660">
        <v>4</v>
      </c>
      <c r="B495" s="661" t="s">
        <v>3542</v>
      </c>
      <c r="C495" s="661">
        <v>89301042</v>
      </c>
      <c r="D495" s="740" t="s">
        <v>6160</v>
      </c>
      <c r="E495" s="741" t="s">
        <v>3915</v>
      </c>
      <c r="F495" s="661" t="s">
        <v>3895</v>
      </c>
      <c r="G495" s="661" t="s">
        <v>4274</v>
      </c>
      <c r="H495" s="661" t="s">
        <v>602</v>
      </c>
      <c r="I495" s="661" t="s">
        <v>4463</v>
      </c>
      <c r="J495" s="661" t="s">
        <v>4276</v>
      </c>
      <c r="K495" s="661" t="s">
        <v>4464</v>
      </c>
      <c r="L495" s="662">
        <v>0</v>
      </c>
      <c r="M495" s="662">
        <v>0</v>
      </c>
      <c r="N495" s="661">
        <v>2</v>
      </c>
      <c r="O495" s="742">
        <v>1</v>
      </c>
      <c r="P495" s="662">
        <v>0</v>
      </c>
      <c r="Q495" s="677"/>
      <c r="R495" s="661">
        <v>2</v>
      </c>
      <c r="S495" s="677">
        <v>1</v>
      </c>
      <c r="T495" s="742">
        <v>1</v>
      </c>
      <c r="U495" s="700">
        <v>1</v>
      </c>
    </row>
    <row r="496" spans="1:21" ht="14.4" customHeight="1" x14ac:dyDescent="0.3">
      <c r="A496" s="660">
        <v>4</v>
      </c>
      <c r="B496" s="661" t="s">
        <v>3542</v>
      </c>
      <c r="C496" s="661">
        <v>89301042</v>
      </c>
      <c r="D496" s="740" t="s">
        <v>6160</v>
      </c>
      <c r="E496" s="741" t="s">
        <v>3915</v>
      </c>
      <c r="F496" s="661" t="s">
        <v>3895</v>
      </c>
      <c r="G496" s="661" t="s">
        <v>4074</v>
      </c>
      <c r="H496" s="661" t="s">
        <v>602</v>
      </c>
      <c r="I496" s="661" t="s">
        <v>1165</v>
      </c>
      <c r="J496" s="661" t="s">
        <v>1166</v>
      </c>
      <c r="K496" s="661" t="s">
        <v>4075</v>
      </c>
      <c r="L496" s="662">
        <v>63.67</v>
      </c>
      <c r="M496" s="662">
        <v>63.67</v>
      </c>
      <c r="N496" s="661">
        <v>1</v>
      </c>
      <c r="O496" s="742">
        <v>1</v>
      </c>
      <c r="P496" s="662">
        <v>63.67</v>
      </c>
      <c r="Q496" s="677">
        <v>1</v>
      </c>
      <c r="R496" s="661">
        <v>1</v>
      </c>
      <c r="S496" s="677">
        <v>1</v>
      </c>
      <c r="T496" s="742">
        <v>1</v>
      </c>
      <c r="U496" s="700">
        <v>1</v>
      </c>
    </row>
    <row r="497" spans="1:21" ht="14.4" customHeight="1" x14ac:dyDescent="0.3">
      <c r="A497" s="660">
        <v>4</v>
      </c>
      <c r="B497" s="661" t="s">
        <v>3542</v>
      </c>
      <c r="C497" s="661">
        <v>89301042</v>
      </c>
      <c r="D497" s="740" t="s">
        <v>6160</v>
      </c>
      <c r="E497" s="741" t="s">
        <v>3915</v>
      </c>
      <c r="F497" s="661" t="s">
        <v>3895</v>
      </c>
      <c r="G497" s="661" t="s">
        <v>4318</v>
      </c>
      <c r="H497" s="661" t="s">
        <v>602</v>
      </c>
      <c r="I497" s="661" t="s">
        <v>1835</v>
      </c>
      <c r="J497" s="661" t="s">
        <v>1836</v>
      </c>
      <c r="K497" s="661" t="s">
        <v>4319</v>
      </c>
      <c r="L497" s="662">
        <v>50.27</v>
      </c>
      <c r="M497" s="662">
        <v>100.54</v>
      </c>
      <c r="N497" s="661">
        <v>2</v>
      </c>
      <c r="O497" s="742">
        <v>2</v>
      </c>
      <c r="P497" s="662">
        <v>50.27</v>
      </c>
      <c r="Q497" s="677">
        <v>0.5</v>
      </c>
      <c r="R497" s="661">
        <v>1</v>
      </c>
      <c r="S497" s="677">
        <v>0.5</v>
      </c>
      <c r="T497" s="742">
        <v>1</v>
      </c>
      <c r="U497" s="700">
        <v>0.5</v>
      </c>
    </row>
    <row r="498" spans="1:21" ht="14.4" customHeight="1" x14ac:dyDescent="0.3">
      <c r="A498" s="660">
        <v>4</v>
      </c>
      <c r="B498" s="661" t="s">
        <v>3542</v>
      </c>
      <c r="C498" s="661">
        <v>89301042</v>
      </c>
      <c r="D498" s="740" t="s">
        <v>6160</v>
      </c>
      <c r="E498" s="741" t="s">
        <v>3915</v>
      </c>
      <c r="F498" s="661" t="s">
        <v>3895</v>
      </c>
      <c r="G498" s="661" t="s">
        <v>4124</v>
      </c>
      <c r="H498" s="661" t="s">
        <v>602</v>
      </c>
      <c r="I498" s="661" t="s">
        <v>720</v>
      </c>
      <c r="J498" s="661" t="s">
        <v>721</v>
      </c>
      <c r="K498" s="661" t="s">
        <v>4125</v>
      </c>
      <c r="L498" s="662">
        <v>28.52</v>
      </c>
      <c r="M498" s="662">
        <v>57.04</v>
      </c>
      <c r="N498" s="661">
        <v>2</v>
      </c>
      <c r="O498" s="742">
        <v>1</v>
      </c>
      <c r="P498" s="662">
        <v>57.04</v>
      </c>
      <c r="Q498" s="677">
        <v>1</v>
      </c>
      <c r="R498" s="661">
        <v>2</v>
      </c>
      <c r="S498" s="677">
        <v>1</v>
      </c>
      <c r="T498" s="742">
        <v>1</v>
      </c>
      <c r="U498" s="700">
        <v>1</v>
      </c>
    </row>
    <row r="499" spans="1:21" ht="14.4" customHeight="1" x14ac:dyDescent="0.3">
      <c r="A499" s="660">
        <v>4</v>
      </c>
      <c r="B499" s="661" t="s">
        <v>3542</v>
      </c>
      <c r="C499" s="661">
        <v>89301042</v>
      </c>
      <c r="D499" s="740" t="s">
        <v>6160</v>
      </c>
      <c r="E499" s="741" t="s">
        <v>3915</v>
      </c>
      <c r="F499" s="661" t="s">
        <v>3895</v>
      </c>
      <c r="G499" s="661" t="s">
        <v>4324</v>
      </c>
      <c r="H499" s="661" t="s">
        <v>602</v>
      </c>
      <c r="I499" s="661" t="s">
        <v>4465</v>
      </c>
      <c r="J499" s="661" t="s">
        <v>4466</v>
      </c>
      <c r="K499" s="661" t="s">
        <v>4467</v>
      </c>
      <c r="L499" s="662">
        <v>0</v>
      </c>
      <c r="M499" s="662">
        <v>0</v>
      </c>
      <c r="N499" s="661">
        <v>1</v>
      </c>
      <c r="O499" s="742">
        <v>1</v>
      </c>
      <c r="P499" s="662"/>
      <c r="Q499" s="677"/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4</v>
      </c>
      <c r="B500" s="661" t="s">
        <v>3542</v>
      </c>
      <c r="C500" s="661">
        <v>89301042</v>
      </c>
      <c r="D500" s="740" t="s">
        <v>6160</v>
      </c>
      <c r="E500" s="741" t="s">
        <v>3915</v>
      </c>
      <c r="F500" s="661" t="s">
        <v>3895</v>
      </c>
      <c r="G500" s="661" t="s">
        <v>4324</v>
      </c>
      <c r="H500" s="661" t="s">
        <v>602</v>
      </c>
      <c r="I500" s="661" t="s">
        <v>4468</v>
      </c>
      <c r="J500" s="661" t="s">
        <v>4466</v>
      </c>
      <c r="K500" s="661" t="s">
        <v>4469</v>
      </c>
      <c r="L500" s="662">
        <v>0</v>
      </c>
      <c r="M500" s="662">
        <v>0</v>
      </c>
      <c r="N500" s="661">
        <v>1</v>
      </c>
      <c r="O500" s="742">
        <v>1</v>
      </c>
      <c r="P500" s="662"/>
      <c r="Q500" s="677"/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4</v>
      </c>
      <c r="B501" s="661" t="s">
        <v>3542</v>
      </c>
      <c r="C501" s="661">
        <v>89301042</v>
      </c>
      <c r="D501" s="740" t="s">
        <v>6160</v>
      </c>
      <c r="E501" s="741" t="s">
        <v>3915</v>
      </c>
      <c r="F501" s="661" t="s">
        <v>3895</v>
      </c>
      <c r="G501" s="661" t="s">
        <v>4470</v>
      </c>
      <c r="H501" s="661" t="s">
        <v>602</v>
      </c>
      <c r="I501" s="661" t="s">
        <v>791</v>
      </c>
      <c r="J501" s="661" t="s">
        <v>4471</v>
      </c>
      <c r="K501" s="661" t="s">
        <v>4472</v>
      </c>
      <c r="L501" s="662">
        <v>0</v>
      </c>
      <c r="M501" s="662">
        <v>0</v>
      </c>
      <c r="N501" s="661">
        <v>1</v>
      </c>
      <c r="O501" s="742">
        <v>1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4</v>
      </c>
      <c r="B502" s="661" t="s">
        <v>3542</v>
      </c>
      <c r="C502" s="661">
        <v>89301042</v>
      </c>
      <c r="D502" s="740" t="s">
        <v>6160</v>
      </c>
      <c r="E502" s="741" t="s">
        <v>3915</v>
      </c>
      <c r="F502" s="661" t="s">
        <v>3895</v>
      </c>
      <c r="G502" s="661" t="s">
        <v>4473</v>
      </c>
      <c r="H502" s="661" t="s">
        <v>602</v>
      </c>
      <c r="I502" s="661" t="s">
        <v>4474</v>
      </c>
      <c r="J502" s="661" t="s">
        <v>4475</v>
      </c>
      <c r="K502" s="661" t="s">
        <v>4476</v>
      </c>
      <c r="L502" s="662">
        <v>0</v>
      </c>
      <c r="M502" s="662">
        <v>0</v>
      </c>
      <c r="N502" s="661">
        <v>1</v>
      </c>
      <c r="O502" s="742">
        <v>1</v>
      </c>
      <c r="P502" s="662">
        <v>0</v>
      </c>
      <c r="Q502" s="677"/>
      <c r="R502" s="661">
        <v>1</v>
      </c>
      <c r="S502" s="677">
        <v>1</v>
      </c>
      <c r="T502" s="742">
        <v>1</v>
      </c>
      <c r="U502" s="700">
        <v>1</v>
      </c>
    </row>
    <row r="503" spans="1:21" ht="14.4" customHeight="1" x14ac:dyDescent="0.3">
      <c r="A503" s="660">
        <v>4</v>
      </c>
      <c r="B503" s="661" t="s">
        <v>3542</v>
      </c>
      <c r="C503" s="661">
        <v>89301042</v>
      </c>
      <c r="D503" s="740" t="s">
        <v>6160</v>
      </c>
      <c r="E503" s="741" t="s">
        <v>3915</v>
      </c>
      <c r="F503" s="661" t="s">
        <v>3895</v>
      </c>
      <c r="G503" s="661" t="s">
        <v>4012</v>
      </c>
      <c r="H503" s="661" t="s">
        <v>602</v>
      </c>
      <c r="I503" s="661" t="s">
        <v>4477</v>
      </c>
      <c r="J503" s="661" t="s">
        <v>4013</v>
      </c>
      <c r="K503" s="661" t="s">
        <v>4478</v>
      </c>
      <c r="L503" s="662">
        <v>34.31</v>
      </c>
      <c r="M503" s="662">
        <v>34.31</v>
      </c>
      <c r="N503" s="661">
        <v>1</v>
      </c>
      <c r="O503" s="742">
        <v>1</v>
      </c>
      <c r="P503" s="662">
        <v>34.31</v>
      </c>
      <c r="Q503" s="677">
        <v>1</v>
      </c>
      <c r="R503" s="661">
        <v>1</v>
      </c>
      <c r="S503" s="677">
        <v>1</v>
      </c>
      <c r="T503" s="742">
        <v>1</v>
      </c>
      <c r="U503" s="700">
        <v>1</v>
      </c>
    </row>
    <row r="504" spans="1:21" ht="14.4" customHeight="1" x14ac:dyDescent="0.3">
      <c r="A504" s="660">
        <v>4</v>
      </c>
      <c r="B504" s="661" t="s">
        <v>3542</v>
      </c>
      <c r="C504" s="661">
        <v>89301042</v>
      </c>
      <c r="D504" s="740" t="s">
        <v>6160</v>
      </c>
      <c r="E504" s="741" t="s">
        <v>3915</v>
      </c>
      <c r="F504" s="661" t="s">
        <v>3895</v>
      </c>
      <c r="G504" s="661" t="s">
        <v>4479</v>
      </c>
      <c r="H504" s="661" t="s">
        <v>602</v>
      </c>
      <c r="I504" s="661" t="s">
        <v>3311</v>
      </c>
      <c r="J504" s="661" t="s">
        <v>4480</v>
      </c>
      <c r="K504" s="661" t="s">
        <v>4481</v>
      </c>
      <c r="L504" s="662">
        <v>86.76</v>
      </c>
      <c r="M504" s="662">
        <v>86.76</v>
      </c>
      <c r="N504" s="661">
        <v>1</v>
      </c>
      <c r="O504" s="742">
        <v>1</v>
      </c>
      <c r="P504" s="662"/>
      <c r="Q504" s="677">
        <v>0</v>
      </c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4</v>
      </c>
      <c r="B505" s="661" t="s">
        <v>3542</v>
      </c>
      <c r="C505" s="661">
        <v>89301042</v>
      </c>
      <c r="D505" s="740" t="s">
        <v>6160</v>
      </c>
      <c r="E505" s="741" t="s">
        <v>3915</v>
      </c>
      <c r="F505" s="661" t="s">
        <v>3895</v>
      </c>
      <c r="G505" s="661" t="s">
        <v>4482</v>
      </c>
      <c r="H505" s="661" t="s">
        <v>602</v>
      </c>
      <c r="I505" s="661" t="s">
        <v>4483</v>
      </c>
      <c r="J505" s="661" t="s">
        <v>1132</v>
      </c>
      <c r="K505" s="661" t="s">
        <v>4484</v>
      </c>
      <c r="L505" s="662">
        <v>0</v>
      </c>
      <c r="M505" s="662">
        <v>0</v>
      </c>
      <c r="N505" s="661">
        <v>1</v>
      </c>
      <c r="O505" s="742">
        <v>1</v>
      </c>
      <c r="P505" s="662"/>
      <c r="Q505" s="677"/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4</v>
      </c>
      <c r="B506" s="661" t="s">
        <v>3542</v>
      </c>
      <c r="C506" s="661">
        <v>89301042</v>
      </c>
      <c r="D506" s="740" t="s">
        <v>6160</v>
      </c>
      <c r="E506" s="741" t="s">
        <v>3915</v>
      </c>
      <c r="F506" s="661" t="s">
        <v>3895</v>
      </c>
      <c r="G506" s="661" t="s">
        <v>4434</v>
      </c>
      <c r="H506" s="661" t="s">
        <v>602</v>
      </c>
      <c r="I506" s="661" t="s">
        <v>881</v>
      </c>
      <c r="J506" s="661" t="s">
        <v>882</v>
      </c>
      <c r="K506" s="661" t="s">
        <v>4435</v>
      </c>
      <c r="L506" s="662">
        <v>242.93</v>
      </c>
      <c r="M506" s="662">
        <v>9960.130000000001</v>
      </c>
      <c r="N506" s="661">
        <v>41</v>
      </c>
      <c r="O506" s="742">
        <v>41</v>
      </c>
      <c r="P506" s="662">
        <v>3643.9499999999994</v>
      </c>
      <c r="Q506" s="677">
        <v>0.36585365853658525</v>
      </c>
      <c r="R506" s="661">
        <v>15</v>
      </c>
      <c r="S506" s="677">
        <v>0.36585365853658536</v>
      </c>
      <c r="T506" s="742">
        <v>15</v>
      </c>
      <c r="U506" s="700">
        <v>0.36585365853658536</v>
      </c>
    </row>
    <row r="507" spans="1:21" ht="14.4" customHeight="1" x14ac:dyDescent="0.3">
      <c r="A507" s="660">
        <v>4</v>
      </c>
      <c r="B507" s="661" t="s">
        <v>3542</v>
      </c>
      <c r="C507" s="661">
        <v>89301042</v>
      </c>
      <c r="D507" s="740" t="s">
        <v>6160</v>
      </c>
      <c r="E507" s="741" t="s">
        <v>3915</v>
      </c>
      <c r="F507" s="661" t="s">
        <v>3895</v>
      </c>
      <c r="G507" s="661" t="s">
        <v>4485</v>
      </c>
      <c r="H507" s="661" t="s">
        <v>602</v>
      </c>
      <c r="I507" s="661" t="s">
        <v>917</v>
      </c>
      <c r="J507" s="661" t="s">
        <v>4486</v>
      </c>
      <c r="K507" s="661" t="s">
        <v>3679</v>
      </c>
      <c r="L507" s="662">
        <v>64.13</v>
      </c>
      <c r="M507" s="662">
        <v>64.13</v>
      </c>
      <c r="N507" s="661">
        <v>1</v>
      </c>
      <c r="O507" s="742">
        <v>1</v>
      </c>
      <c r="P507" s="662">
        <v>64.13</v>
      </c>
      <c r="Q507" s="677">
        <v>1</v>
      </c>
      <c r="R507" s="661">
        <v>1</v>
      </c>
      <c r="S507" s="677">
        <v>1</v>
      </c>
      <c r="T507" s="742">
        <v>1</v>
      </c>
      <c r="U507" s="700">
        <v>1</v>
      </c>
    </row>
    <row r="508" spans="1:21" ht="14.4" customHeight="1" x14ac:dyDescent="0.3">
      <c r="A508" s="660">
        <v>4</v>
      </c>
      <c r="B508" s="661" t="s">
        <v>3542</v>
      </c>
      <c r="C508" s="661">
        <v>89301042</v>
      </c>
      <c r="D508" s="740" t="s">
        <v>6160</v>
      </c>
      <c r="E508" s="741" t="s">
        <v>3915</v>
      </c>
      <c r="F508" s="661" t="s">
        <v>3895</v>
      </c>
      <c r="G508" s="661" t="s">
        <v>4487</v>
      </c>
      <c r="H508" s="661" t="s">
        <v>602</v>
      </c>
      <c r="I508" s="661" t="s">
        <v>4488</v>
      </c>
      <c r="J508" s="661" t="s">
        <v>4489</v>
      </c>
      <c r="K508" s="661" t="s">
        <v>4490</v>
      </c>
      <c r="L508" s="662">
        <v>119.27</v>
      </c>
      <c r="M508" s="662">
        <v>119.27</v>
      </c>
      <c r="N508" s="661">
        <v>1</v>
      </c>
      <c r="O508" s="742">
        <v>1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4</v>
      </c>
      <c r="B509" s="661" t="s">
        <v>3542</v>
      </c>
      <c r="C509" s="661">
        <v>89301042</v>
      </c>
      <c r="D509" s="740" t="s">
        <v>6160</v>
      </c>
      <c r="E509" s="741" t="s">
        <v>3915</v>
      </c>
      <c r="F509" s="661" t="s">
        <v>3895</v>
      </c>
      <c r="G509" s="661" t="s">
        <v>4491</v>
      </c>
      <c r="H509" s="661" t="s">
        <v>602</v>
      </c>
      <c r="I509" s="661" t="s">
        <v>4492</v>
      </c>
      <c r="J509" s="661" t="s">
        <v>4493</v>
      </c>
      <c r="K509" s="661" t="s">
        <v>4494</v>
      </c>
      <c r="L509" s="662">
        <v>0</v>
      </c>
      <c r="M509" s="662">
        <v>0</v>
      </c>
      <c r="N509" s="661">
        <v>1</v>
      </c>
      <c r="O509" s="742">
        <v>1</v>
      </c>
      <c r="P509" s="662"/>
      <c r="Q509" s="677"/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4</v>
      </c>
      <c r="B510" s="661" t="s">
        <v>3542</v>
      </c>
      <c r="C510" s="661">
        <v>89301042</v>
      </c>
      <c r="D510" s="740" t="s">
        <v>6160</v>
      </c>
      <c r="E510" s="741" t="s">
        <v>3915</v>
      </c>
      <c r="F510" s="661" t="s">
        <v>3895</v>
      </c>
      <c r="G510" s="661" t="s">
        <v>3977</v>
      </c>
      <c r="H510" s="661" t="s">
        <v>602</v>
      </c>
      <c r="I510" s="661" t="s">
        <v>3978</v>
      </c>
      <c r="J510" s="661" t="s">
        <v>2765</v>
      </c>
      <c r="K510" s="661" t="s">
        <v>3979</v>
      </c>
      <c r="L510" s="662">
        <v>35.75</v>
      </c>
      <c r="M510" s="662">
        <v>71.5</v>
      </c>
      <c r="N510" s="661">
        <v>2</v>
      </c>
      <c r="O510" s="742">
        <v>1</v>
      </c>
      <c r="P510" s="662">
        <v>71.5</v>
      </c>
      <c r="Q510" s="677">
        <v>1</v>
      </c>
      <c r="R510" s="661">
        <v>2</v>
      </c>
      <c r="S510" s="677">
        <v>1</v>
      </c>
      <c r="T510" s="742">
        <v>1</v>
      </c>
      <c r="U510" s="700">
        <v>1</v>
      </c>
    </row>
    <row r="511" spans="1:21" ht="14.4" customHeight="1" x14ac:dyDescent="0.3">
      <c r="A511" s="660">
        <v>4</v>
      </c>
      <c r="B511" s="661" t="s">
        <v>3542</v>
      </c>
      <c r="C511" s="661">
        <v>89301042</v>
      </c>
      <c r="D511" s="740" t="s">
        <v>6160</v>
      </c>
      <c r="E511" s="741" t="s">
        <v>3915</v>
      </c>
      <c r="F511" s="661" t="s">
        <v>3895</v>
      </c>
      <c r="G511" s="661" t="s">
        <v>4004</v>
      </c>
      <c r="H511" s="661" t="s">
        <v>602</v>
      </c>
      <c r="I511" s="661" t="s">
        <v>2075</v>
      </c>
      <c r="J511" s="661" t="s">
        <v>2076</v>
      </c>
      <c r="K511" s="661" t="s">
        <v>2576</v>
      </c>
      <c r="L511" s="662">
        <v>391.83</v>
      </c>
      <c r="M511" s="662">
        <v>391.83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4</v>
      </c>
      <c r="B512" s="661" t="s">
        <v>3542</v>
      </c>
      <c r="C512" s="661">
        <v>89301042</v>
      </c>
      <c r="D512" s="740" t="s">
        <v>6160</v>
      </c>
      <c r="E512" s="741" t="s">
        <v>3915</v>
      </c>
      <c r="F512" s="661" t="s">
        <v>3895</v>
      </c>
      <c r="G512" s="661" t="s">
        <v>4004</v>
      </c>
      <c r="H512" s="661" t="s">
        <v>602</v>
      </c>
      <c r="I512" s="661" t="s">
        <v>4131</v>
      </c>
      <c r="J512" s="661" t="s">
        <v>2076</v>
      </c>
      <c r="K512" s="661" t="s">
        <v>2576</v>
      </c>
      <c r="L512" s="662">
        <v>391.83</v>
      </c>
      <c r="M512" s="662">
        <v>1175.49</v>
      </c>
      <c r="N512" s="661">
        <v>3</v>
      </c>
      <c r="O512" s="742">
        <v>0.5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4</v>
      </c>
      <c r="B513" s="661" t="s">
        <v>3542</v>
      </c>
      <c r="C513" s="661">
        <v>89301042</v>
      </c>
      <c r="D513" s="740" t="s">
        <v>6160</v>
      </c>
      <c r="E513" s="741" t="s">
        <v>3915</v>
      </c>
      <c r="F513" s="661" t="s">
        <v>3895</v>
      </c>
      <c r="G513" s="661" t="s">
        <v>3980</v>
      </c>
      <c r="H513" s="661" t="s">
        <v>1519</v>
      </c>
      <c r="I513" s="661" t="s">
        <v>2628</v>
      </c>
      <c r="J513" s="661" t="s">
        <v>2629</v>
      </c>
      <c r="K513" s="661" t="s">
        <v>1564</v>
      </c>
      <c r="L513" s="662">
        <v>1749.69</v>
      </c>
      <c r="M513" s="662">
        <v>3499.38</v>
      </c>
      <c r="N513" s="661">
        <v>2</v>
      </c>
      <c r="O513" s="742">
        <v>1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4</v>
      </c>
      <c r="B514" s="661" t="s">
        <v>3542</v>
      </c>
      <c r="C514" s="661">
        <v>89301042</v>
      </c>
      <c r="D514" s="740" t="s">
        <v>6160</v>
      </c>
      <c r="E514" s="741" t="s">
        <v>3915</v>
      </c>
      <c r="F514" s="661" t="s">
        <v>3895</v>
      </c>
      <c r="G514" s="661" t="s">
        <v>4283</v>
      </c>
      <c r="H514" s="661" t="s">
        <v>602</v>
      </c>
      <c r="I514" s="661" t="s">
        <v>2525</v>
      </c>
      <c r="J514" s="661" t="s">
        <v>1535</v>
      </c>
      <c r="K514" s="661" t="s">
        <v>4495</v>
      </c>
      <c r="L514" s="662">
        <v>96.63</v>
      </c>
      <c r="M514" s="662">
        <v>193.26</v>
      </c>
      <c r="N514" s="661">
        <v>2</v>
      </c>
      <c r="O514" s="742">
        <v>1</v>
      </c>
      <c r="P514" s="662">
        <v>193.26</v>
      </c>
      <c r="Q514" s="677">
        <v>1</v>
      </c>
      <c r="R514" s="661">
        <v>2</v>
      </c>
      <c r="S514" s="677">
        <v>1</v>
      </c>
      <c r="T514" s="742">
        <v>1</v>
      </c>
      <c r="U514" s="700">
        <v>1</v>
      </c>
    </row>
    <row r="515" spans="1:21" ht="14.4" customHeight="1" x14ac:dyDescent="0.3">
      <c r="A515" s="660">
        <v>4</v>
      </c>
      <c r="B515" s="661" t="s">
        <v>3542</v>
      </c>
      <c r="C515" s="661">
        <v>89301042</v>
      </c>
      <c r="D515" s="740" t="s">
        <v>6160</v>
      </c>
      <c r="E515" s="741" t="s">
        <v>3915</v>
      </c>
      <c r="F515" s="661" t="s">
        <v>3895</v>
      </c>
      <c r="G515" s="661" t="s">
        <v>4283</v>
      </c>
      <c r="H515" s="661" t="s">
        <v>602</v>
      </c>
      <c r="I515" s="661" t="s">
        <v>4496</v>
      </c>
      <c r="J515" s="661" t="s">
        <v>4497</v>
      </c>
      <c r="K515" s="661" t="s">
        <v>4498</v>
      </c>
      <c r="L515" s="662">
        <v>0</v>
      </c>
      <c r="M515" s="662">
        <v>0</v>
      </c>
      <c r="N515" s="661">
        <v>1</v>
      </c>
      <c r="O515" s="742">
        <v>0.5</v>
      </c>
      <c r="P515" s="662"/>
      <c r="Q515" s="677"/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4</v>
      </c>
      <c r="B516" s="661" t="s">
        <v>3542</v>
      </c>
      <c r="C516" s="661">
        <v>89301042</v>
      </c>
      <c r="D516" s="740" t="s">
        <v>6160</v>
      </c>
      <c r="E516" s="741" t="s">
        <v>3915</v>
      </c>
      <c r="F516" s="661" t="s">
        <v>3895</v>
      </c>
      <c r="G516" s="661" t="s">
        <v>4283</v>
      </c>
      <c r="H516" s="661" t="s">
        <v>602</v>
      </c>
      <c r="I516" s="661" t="s">
        <v>4499</v>
      </c>
      <c r="J516" s="661" t="s">
        <v>4497</v>
      </c>
      <c r="K516" s="661" t="s">
        <v>4500</v>
      </c>
      <c r="L516" s="662">
        <v>96.63</v>
      </c>
      <c r="M516" s="662">
        <v>193.26</v>
      </c>
      <c r="N516" s="661">
        <v>2</v>
      </c>
      <c r="O516" s="742">
        <v>1</v>
      </c>
      <c r="P516" s="662"/>
      <c r="Q516" s="677">
        <v>0</v>
      </c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4</v>
      </c>
      <c r="B517" s="661" t="s">
        <v>3542</v>
      </c>
      <c r="C517" s="661">
        <v>89301042</v>
      </c>
      <c r="D517" s="740" t="s">
        <v>6160</v>
      </c>
      <c r="E517" s="741" t="s">
        <v>3915</v>
      </c>
      <c r="F517" s="661" t="s">
        <v>3895</v>
      </c>
      <c r="G517" s="661" t="s">
        <v>4029</v>
      </c>
      <c r="H517" s="661" t="s">
        <v>602</v>
      </c>
      <c r="I517" s="661" t="s">
        <v>4030</v>
      </c>
      <c r="J517" s="661" t="s">
        <v>4031</v>
      </c>
      <c r="K517" s="661" t="s">
        <v>2096</v>
      </c>
      <c r="L517" s="662">
        <v>97.97</v>
      </c>
      <c r="M517" s="662">
        <v>97.97</v>
      </c>
      <c r="N517" s="661">
        <v>1</v>
      </c>
      <c r="O517" s="742">
        <v>0.5</v>
      </c>
      <c r="P517" s="662">
        <v>97.97</v>
      </c>
      <c r="Q517" s="677">
        <v>1</v>
      </c>
      <c r="R517" s="661">
        <v>1</v>
      </c>
      <c r="S517" s="677">
        <v>1</v>
      </c>
      <c r="T517" s="742">
        <v>0.5</v>
      </c>
      <c r="U517" s="700">
        <v>1</v>
      </c>
    </row>
    <row r="518" spans="1:21" ht="14.4" customHeight="1" x14ac:dyDescent="0.3">
      <c r="A518" s="660">
        <v>4</v>
      </c>
      <c r="B518" s="661" t="s">
        <v>3542</v>
      </c>
      <c r="C518" s="661">
        <v>89301042</v>
      </c>
      <c r="D518" s="740" t="s">
        <v>6160</v>
      </c>
      <c r="E518" s="741" t="s">
        <v>3915</v>
      </c>
      <c r="F518" s="661" t="s">
        <v>3895</v>
      </c>
      <c r="G518" s="661" t="s">
        <v>4029</v>
      </c>
      <c r="H518" s="661" t="s">
        <v>602</v>
      </c>
      <c r="I518" s="661" t="s">
        <v>4032</v>
      </c>
      <c r="J518" s="661" t="s">
        <v>4031</v>
      </c>
      <c r="K518" s="661" t="s">
        <v>786</v>
      </c>
      <c r="L518" s="662">
        <v>314.89999999999998</v>
      </c>
      <c r="M518" s="662">
        <v>629.79999999999995</v>
      </c>
      <c r="N518" s="661">
        <v>2</v>
      </c>
      <c r="O518" s="742">
        <v>1</v>
      </c>
      <c r="P518" s="662">
        <v>629.79999999999995</v>
      </c>
      <c r="Q518" s="677">
        <v>1</v>
      </c>
      <c r="R518" s="661">
        <v>2</v>
      </c>
      <c r="S518" s="677">
        <v>1</v>
      </c>
      <c r="T518" s="742">
        <v>1</v>
      </c>
      <c r="U518" s="700">
        <v>1</v>
      </c>
    </row>
    <row r="519" spans="1:21" ht="14.4" customHeight="1" x14ac:dyDescent="0.3">
      <c r="A519" s="660">
        <v>4</v>
      </c>
      <c r="B519" s="661" t="s">
        <v>3542</v>
      </c>
      <c r="C519" s="661">
        <v>89301042</v>
      </c>
      <c r="D519" s="740" t="s">
        <v>6160</v>
      </c>
      <c r="E519" s="741" t="s">
        <v>3915</v>
      </c>
      <c r="F519" s="661" t="s">
        <v>3895</v>
      </c>
      <c r="G519" s="661" t="s">
        <v>4029</v>
      </c>
      <c r="H519" s="661" t="s">
        <v>602</v>
      </c>
      <c r="I519" s="661" t="s">
        <v>4501</v>
      </c>
      <c r="J519" s="661" t="s">
        <v>4502</v>
      </c>
      <c r="K519" s="661" t="s">
        <v>4503</v>
      </c>
      <c r="L519" s="662">
        <v>0</v>
      </c>
      <c r="M519" s="662">
        <v>0</v>
      </c>
      <c r="N519" s="661">
        <v>1</v>
      </c>
      <c r="O519" s="742">
        <v>0.5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4</v>
      </c>
      <c r="B520" s="661" t="s">
        <v>3542</v>
      </c>
      <c r="C520" s="661">
        <v>89301042</v>
      </c>
      <c r="D520" s="740" t="s">
        <v>6160</v>
      </c>
      <c r="E520" s="741" t="s">
        <v>3915</v>
      </c>
      <c r="F520" s="661" t="s">
        <v>3895</v>
      </c>
      <c r="G520" s="661" t="s">
        <v>4029</v>
      </c>
      <c r="H520" s="661" t="s">
        <v>602</v>
      </c>
      <c r="I520" s="661" t="s">
        <v>2095</v>
      </c>
      <c r="J520" s="661" t="s">
        <v>785</v>
      </c>
      <c r="K520" s="661" t="s">
        <v>4053</v>
      </c>
      <c r="L520" s="662">
        <v>97.97</v>
      </c>
      <c r="M520" s="662">
        <v>97.97</v>
      </c>
      <c r="N520" s="661">
        <v>1</v>
      </c>
      <c r="O520" s="742"/>
      <c r="P520" s="662">
        <v>97.97</v>
      </c>
      <c r="Q520" s="677">
        <v>1</v>
      </c>
      <c r="R520" s="661">
        <v>1</v>
      </c>
      <c r="S520" s="677">
        <v>1</v>
      </c>
      <c r="T520" s="742"/>
      <c r="U520" s="700"/>
    </row>
    <row r="521" spans="1:21" ht="14.4" customHeight="1" x14ac:dyDescent="0.3">
      <c r="A521" s="660">
        <v>4</v>
      </c>
      <c r="B521" s="661" t="s">
        <v>3542</v>
      </c>
      <c r="C521" s="661">
        <v>89301042</v>
      </c>
      <c r="D521" s="740" t="s">
        <v>6160</v>
      </c>
      <c r="E521" s="741" t="s">
        <v>3915</v>
      </c>
      <c r="F521" s="661" t="s">
        <v>3895</v>
      </c>
      <c r="G521" s="661" t="s">
        <v>4504</v>
      </c>
      <c r="H521" s="661" t="s">
        <v>602</v>
      </c>
      <c r="I521" s="661" t="s">
        <v>2949</v>
      </c>
      <c r="J521" s="661" t="s">
        <v>2950</v>
      </c>
      <c r="K521" s="661" t="s">
        <v>2951</v>
      </c>
      <c r="L521" s="662">
        <v>224.9</v>
      </c>
      <c r="M521" s="662">
        <v>224.9</v>
      </c>
      <c r="N521" s="661">
        <v>1</v>
      </c>
      <c r="O521" s="742">
        <v>1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4</v>
      </c>
      <c r="B522" s="661" t="s">
        <v>3542</v>
      </c>
      <c r="C522" s="661">
        <v>89301042</v>
      </c>
      <c r="D522" s="740" t="s">
        <v>6160</v>
      </c>
      <c r="E522" s="741" t="s">
        <v>3915</v>
      </c>
      <c r="F522" s="661" t="s">
        <v>3895</v>
      </c>
      <c r="G522" s="661" t="s">
        <v>4504</v>
      </c>
      <c r="H522" s="661" t="s">
        <v>602</v>
      </c>
      <c r="I522" s="661" t="s">
        <v>2949</v>
      </c>
      <c r="J522" s="661" t="s">
        <v>4505</v>
      </c>
      <c r="K522" s="661" t="s">
        <v>2951</v>
      </c>
      <c r="L522" s="662">
        <v>224.9</v>
      </c>
      <c r="M522" s="662">
        <v>899.6</v>
      </c>
      <c r="N522" s="661">
        <v>4</v>
      </c>
      <c r="O522" s="742">
        <v>4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4</v>
      </c>
      <c r="B523" s="661" t="s">
        <v>3542</v>
      </c>
      <c r="C523" s="661">
        <v>89301042</v>
      </c>
      <c r="D523" s="740" t="s">
        <v>6160</v>
      </c>
      <c r="E523" s="741" t="s">
        <v>3915</v>
      </c>
      <c r="F523" s="661" t="s">
        <v>3895</v>
      </c>
      <c r="G523" s="661" t="s">
        <v>4504</v>
      </c>
      <c r="H523" s="661" t="s">
        <v>602</v>
      </c>
      <c r="I523" s="661" t="s">
        <v>4506</v>
      </c>
      <c r="J523" s="661" t="s">
        <v>4507</v>
      </c>
      <c r="K523" s="661" t="s">
        <v>2951</v>
      </c>
      <c r="L523" s="662">
        <v>224.9</v>
      </c>
      <c r="M523" s="662">
        <v>1349.4</v>
      </c>
      <c r="N523" s="661">
        <v>6</v>
      </c>
      <c r="O523" s="742">
        <v>6</v>
      </c>
      <c r="P523" s="662">
        <v>224.9</v>
      </c>
      <c r="Q523" s="677">
        <v>0.16666666666666666</v>
      </c>
      <c r="R523" s="661">
        <v>1</v>
      </c>
      <c r="S523" s="677">
        <v>0.16666666666666666</v>
      </c>
      <c r="T523" s="742">
        <v>1</v>
      </c>
      <c r="U523" s="700">
        <v>0.16666666666666666</v>
      </c>
    </row>
    <row r="524" spans="1:21" ht="14.4" customHeight="1" x14ac:dyDescent="0.3">
      <c r="A524" s="660">
        <v>4</v>
      </c>
      <c r="B524" s="661" t="s">
        <v>3542</v>
      </c>
      <c r="C524" s="661">
        <v>89301042</v>
      </c>
      <c r="D524" s="740" t="s">
        <v>6160</v>
      </c>
      <c r="E524" s="741" t="s">
        <v>3915</v>
      </c>
      <c r="F524" s="661" t="s">
        <v>3895</v>
      </c>
      <c r="G524" s="661" t="s">
        <v>3953</v>
      </c>
      <c r="H524" s="661" t="s">
        <v>602</v>
      </c>
      <c r="I524" s="661" t="s">
        <v>850</v>
      </c>
      <c r="J524" s="661" t="s">
        <v>851</v>
      </c>
      <c r="K524" s="661" t="s">
        <v>852</v>
      </c>
      <c r="L524" s="662">
        <v>56.69</v>
      </c>
      <c r="M524" s="662">
        <v>56.69</v>
      </c>
      <c r="N524" s="661">
        <v>1</v>
      </c>
      <c r="O524" s="742">
        <v>0.5</v>
      </c>
      <c r="P524" s="662">
        <v>56.69</v>
      </c>
      <c r="Q524" s="677">
        <v>1</v>
      </c>
      <c r="R524" s="661">
        <v>1</v>
      </c>
      <c r="S524" s="677">
        <v>1</v>
      </c>
      <c r="T524" s="742">
        <v>0.5</v>
      </c>
      <c r="U524" s="700">
        <v>1</v>
      </c>
    </row>
    <row r="525" spans="1:21" ht="14.4" customHeight="1" x14ac:dyDescent="0.3">
      <c r="A525" s="660">
        <v>4</v>
      </c>
      <c r="B525" s="661" t="s">
        <v>3542</v>
      </c>
      <c r="C525" s="661">
        <v>89301042</v>
      </c>
      <c r="D525" s="740" t="s">
        <v>6160</v>
      </c>
      <c r="E525" s="741" t="s">
        <v>3915</v>
      </c>
      <c r="F525" s="661" t="s">
        <v>3895</v>
      </c>
      <c r="G525" s="661" t="s">
        <v>4116</v>
      </c>
      <c r="H525" s="661" t="s">
        <v>1519</v>
      </c>
      <c r="I525" s="661" t="s">
        <v>2643</v>
      </c>
      <c r="J525" s="661" t="s">
        <v>1725</v>
      </c>
      <c r="K525" s="661" t="s">
        <v>2644</v>
      </c>
      <c r="L525" s="662">
        <v>56.01</v>
      </c>
      <c r="M525" s="662">
        <v>112.02</v>
      </c>
      <c r="N525" s="661">
        <v>2</v>
      </c>
      <c r="O525" s="742">
        <v>1</v>
      </c>
      <c r="P525" s="662">
        <v>56.01</v>
      </c>
      <c r="Q525" s="677">
        <v>0.5</v>
      </c>
      <c r="R525" s="661">
        <v>1</v>
      </c>
      <c r="S525" s="677">
        <v>0.5</v>
      </c>
      <c r="T525" s="742">
        <v>0.5</v>
      </c>
      <c r="U525" s="700">
        <v>0.5</v>
      </c>
    </row>
    <row r="526" spans="1:21" ht="14.4" customHeight="1" x14ac:dyDescent="0.3">
      <c r="A526" s="660">
        <v>4</v>
      </c>
      <c r="B526" s="661" t="s">
        <v>3542</v>
      </c>
      <c r="C526" s="661">
        <v>89301042</v>
      </c>
      <c r="D526" s="740" t="s">
        <v>6160</v>
      </c>
      <c r="E526" s="741" t="s">
        <v>3915</v>
      </c>
      <c r="F526" s="661" t="s">
        <v>3895</v>
      </c>
      <c r="G526" s="661" t="s">
        <v>4116</v>
      </c>
      <c r="H526" s="661" t="s">
        <v>1519</v>
      </c>
      <c r="I526" s="661" t="s">
        <v>1724</v>
      </c>
      <c r="J526" s="661" t="s">
        <v>1725</v>
      </c>
      <c r="K526" s="661" t="s">
        <v>1726</v>
      </c>
      <c r="L526" s="662">
        <v>140.03</v>
      </c>
      <c r="M526" s="662">
        <v>560.12</v>
      </c>
      <c r="N526" s="661">
        <v>4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4</v>
      </c>
      <c r="B527" s="661" t="s">
        <v>3542</v>
      </c>
      <c r="C527" s="661">
        <v>89301042</v>
      </c>
      <c r="D527" s="740" t="s">
        <v>6160</v>
      </c>
      <c r="E527" s="741" t="s">
        <v>3915</v>
      </c>
      <c r="F527" s="661" t="s">
        <v>3895</v>
      </c>
      <c r="G527" s="661" t="s">
        <v>4508</v>
      </c>
      <c r="H527" s="661" t="s">
        <v>602</v>
      </c>
      <c r="I527" s="661" t="s">
        <v>3297</v>
      </c>
      <c r="J527" s="661" t="s">
        <v>3298</v>
      </c>
      <c r="K527" s="661" t="s">
        <v>3299</v>
      </c>
      <c r="L527" s="662">
        <v>52.32</v>
      </c>
      <c r="M527" s="662">
        <v>52.32</v>
      </c>
      <c r="N527" s="661">
        <v>1</v>
      </c>
      <c r="O527" s="742">
        <v>1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4</v>
      </c>
      <c r="B528" s="661" t="s">
        <v>3542</v>
      </c>
      <c r="C528" s="661">
        <v>89301042</v>
      </c>
      <c r="D528" s="740" t="s">
        <v>6160</v>
      </c>
      <c r="E528" s="741" t="s">
        <v>3915</v>
      </c>
      <c r="F528" s="661" t="s">
        <v>3895</v>
      </c>
      <c r="G528" s="661" t="s">
        <v>4509</v>
      </c>
      <c r="H528" s="661" t="s">
        <v>602</v>
      </c>
      <c r="I528" s="661" t="s">
        <v>4510</v>
      </c>
      <c r="J528" s="661" t="s">
        <v>4511</v>
      </c>
      <c r="K528" s="661" t="s">
        <v>4512</v>
      </c>
      <c r="L528" s="662">
        <v>0</v>
      </c>
      <c r="M528" s="662">
        <v>0</v>
      </c>
      <c r="N528" s="661">
        <v>1</v>
      </c>
      <c r="O528" s="742">
        <v>1</v>
      </c>
      <c r="P528" s="662"/>
      <c r="Q528" s="677"/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4</v>
      </c>
      <c r="B529" s="661" t="s">
        <v>3542</v>
      </c>
      <c r="C529" s="661">
        <v>89301042</v>
      </c>
      <c r="D529" s="740" t="s">
        <v>6160</v>
      </c>
      <c r="E529" s="741" t="s">
        <v>3915</v>
      </c>
      <c r="F529" s="661" t="s">
        <v>3895</v>
      </c>
      <c r="G529" s="661" t="s">
        <v>4509</v>
      </c>
      <c r="H529" s="661" t="s">
        <v>602</v>
      </c>
      <c r="I529" s="661" t="s">
        <v>4513</v>
      </c>
      <c r="J529" s="661" t="s">
        <v>4511</v>
      </c>
      <c r="K529" s="661" t="s">
        <v>3797</v>
      </c>
      <c r="L529" s="662">
        <v>167.38</v>
      </c>
      <c r="M529" s="662">
        <v>502.14</v>
      </c>
      <c r="N529" s="661">
        <v>3</v>
      </c>
      <c r="O529" s="742">
        <v>3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4</v>
      </c>
      <c r="B530" s="661" t="s">
        <v>3542</v>
      </c>
      <c r="C530" s="661">
        <v>89301042</v>
      </c>
      <c r="D530" s="740" t="s">
        <v>6160</v>
      </c>
      <c r="E530" s="741" t="s">
        <v>3915</v>
      </c>
      <c r="F530" s="661" t="s">
        <v>3895</v>
      </c>
      <c r="G530" s="661" t="s">
        <v>4509</v>
      </c>
      <c r="H530" s="661" t="s">
        <v>602</v>
      </c>
      <c r="I530" s="661" t="s">
        <v>4514</v>
      </c>
      <c r="J530" s="661" t="s">
        <v>4511</v>
      </c>
      <c r="K530" s="661" t="s">
        <v>4512</v>
      </c>
      <c r="L530" s="662">
        <v>334.76</v>
      </c>
      <c r="M530" s="662">
        <v>334.76</v>
      </c>
      <c r="N530" s="661">
        <v>1</v>
      </c>
      <c r="O530" s="742">
        <v>1</v>
      </c>
      <c r="P530" s="662">
        <v>334.76</v>
      </c>
      <c r="Q530" s="677">
        <v>1</v>
      </c>
      <c r="R530" s="661">
        <v>1</v>
      </c>
      <c r="S530" s="677">
        <v>1</v>
      </c>
      <c r="T530" s="742">
        <v>1</v>
      </c>
      <c r="U530" s="700">
        <v>1</v>
      </c>
    </row>
    <row r="531" spans="1:21" ht="14.4" customHeight="1" x14ac:dyDescent="0.3">
      <c r="A531" s="660">
        <v>4</v>
      </c>
      <c r="B531" s="661" t="s">
        <v>3542</v>
      </c>
      <c r="C531" s="661">
        <v>89301042</v>
      </c>
      <c r="D531" s="740" t="s">
        <v>6160</v>
      </c>
      <c r="E531" s="741" t="s">
        <v>3915</v>
      </c>
      <c r="F531" s="661" t="s">
        <v>3895</v>
      </c>
      <c r="G531" s="661" t="s">
        <v>4509</v>
      </c>
      <c r="H531" s="661" t="s">
        <v>602</v>
      </c>
      <c r="I531" s="661" t="s">
        <v>4515</v>
      </c>
      <c r="J531" s="661" t="s">
        <v>4511</v>
      </c>
      <c r="K531" s="661" t="s">
        <v>4512</v>
      </c>
      <c r="L531" s="662">
        <v>334.76</v>
      </c>
      <c r="M531" s="662">
        <v>334.76</v>
      </c>
      <c r="N531" s="661">
        <v>1</v>
      </c>
      <c r="O531" s="742">
        <v>1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4</v>
      </c>
      <c r="B532" s="661" t="s">
        <v>3542</v>
      </c>
      <c r="C532" s="661">
        <v>89301042</v>
      </c>
      <c r="D532" s="740" t="s">
        <v>6160</v>
      </c>
      <c r="E532" s="741" t="s">
        <v>3915</v>
      </c>
      <c r="F532" s="661" t="s">
        <v>3895</v>
      </c>
      <c r="G532" s="661" t="s">
        <v>3988</v>
      </c>
      <c r="H532" s="661" t="s">
        <v>602</v>
      </c>
      <c r="I532" s="661" t="s">
        <v>3058</v>
      </c>
      <c r="J532" s="661" t="s">
        <v>3059</v>
      </c>
      <c r="K532" s="661" t="s">
        <v>3989</v>
      </c>
      <c r="L532" s="662">
        <v>0</v>
      </c>
      <c r="M532" s="662">
        <v>0</v>
      </c>
      <c r="N532" s="661">
        <v>1</v>
      </c>
      <c r="O532" s="742">
        <v>1</v>
      </c>
      <c r="P532" s="662">
        <v>0</v>
      </c>
      <c r="Q532" s="677"/>
      <c r="R532" s="661">
        <v>1</v>
      </c>
      <c r="S532" s="677">
        <v>1</v>
      </c>
      <c r="T532" s="742">
        <v>1</v>
      </c>
      <c r="U532" s="700">
        <v>1</v>
      </c>
    </row>
    <row r="533" spans="1:21" ht="14.4" customHeight="1" x14ac:dyDescent="0.3">
      <c r="A533" s="660">
        <v>4</v>
      </c>
      <c r="B533" s="661" t="s">
        <v>3542</v>
      </c>
      <c r="C533" s="661">
        <v>89301042</v>
      </c>
      <c r="D533" s="740" t="s">
        <v>6160</v>
      </c>
      <c r="E533" s="741" t="s">
        <v>3915</v>
      </c>
      <c r="F533" s="661" t="s">
        <v>3895</v>
      </c>
      <c r="G533" s="661" t="s">
        <v>4057</v>
      </c>
      <c r="H533" s="661" t="s">
        <v>602</v>
      </c>
      <c r="I533" s="661" t="s">
        <v>4516</v>
      </c>
      <c r="J533" s="661" t="s">
        <v>751</v>
      </c>
      <c r="K533" s="661" t="s">
        <v>4517</v>
      </c>
      <c r="L533" s="662">
        <v>0</v>
      </c>
      <c r="M533" s="662">
        <v>0</v>
      </c>
      <c r="N533" s="661">
        <v>1</v>
      </c>
      <c r="O533" s="742">
        <v>1</v>
      </c>
      <c r="P533" s="662"/>
      <c r="Q533" s="677"/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4</v>
      </c>
      <c r="B534" s="661" t="s">
        <v>3542</v>
      </c>
      <c r="C534" s="661">
        <v>89301042</v>
      </c>
      <c r="D534" s="740" t="s">
        <v>6160</v>
      </c>
      <c r="E534" s="741" t="s">
        <v>3915</v>
      </c>
      <c r="F534" s="661" t="s">
        <v>3895</v>
      </c>
      <c r="G534" s="661" t="s">
        <v>4328</v>
      </c>
      <c r="H534" s="661" t="s">
        <v>1519</v>
      </c>
      <c r="I534" s="661" t="s">
        <v>4329</v>
      </c>
      <c r="J534" s="661" t="s">
        <v>4330</v>
      </c>
      <c r="K534" s="661" t="s">
        <v>4331</v>
      </c>
      <c r="L534" s="662">
        <v>94.8</v>
      </c>
      <c r="M534" s="662">
        <v>189.6</v>
      </c>
      <c r="N534" s="661">
        <v>2</v>
      </c>
      <c r="O534" s="742">
        <v>1</v>
      </c>
      <c r="P534" s="662">
        <v>189.6</v>
      </c>
      <c r="Q534" s="677">
        <v>1</v>
      </c>
      <c r="R534" s="661">
        <v>2</v>
      </c>
      <c r="S534" s="677">
        <v>1</v>
      </c>
      <c r="T534" s="742">
        <v>1</v>
      </c>
      <c r="U534" s="700">
        <v>1</v>
      </c>
    </row>
    <row r="535" spans="1:21" ht="14.4" customHeight="1" x14ac:dyDescent="0.3">
      <c r="A535" s="660">
        <v>4</v>
      </c>
      <c r="B535" s="661" t="s">
        <v>3542</v>
      </c>
      <c r="C535" s="661">
        <v>89301042</v>
      </c>
      <c r="D535" s="740" t="s">
        <v>6160</v>
      </c>
      <c r="E535" s="741" t="s">
        <v>3915</v>
      </c>
      <c r="F535" s="661" t="s">
        <v>3895</v>
      </c>
      <c r="G535" s="661" t="s">
        <v>3991</v>
      </c>
      <c r="H535" s="661" t="s">
        <v>602</v>
      </c>
      <c r="I535" s="661" t="s">
        <v>3497</v>
      </c>
      <c r="J535" s="661" t="s">
        <v>1268</v>
      </c>
      <c r="K535" s="661" t="s">
        <v>3992</v>
      </c>
      <c r="L535" s="662">
        <v>127.5</v>
      </c>
      <c r="M535" s="662">
        <v>11347.5</v>
      </c>
      <c r="N535" s="661">
        <v>89</v>
      </c>
      <c r="O535" s="742">
        <v>82</v>
      </c>
      <c r="P535" s="662">
        <v>5355</v>
      </c>
      <c r="Q535" s="677">
        <v>0.47191011235955055</v>
      </c>
      <c r="R535" s="661">
        <v>42</v>
      </c>
      <c r="S535" s="677">
        <v>0.47191011235955055</v>
      </c>
      <c r="T535" s="742">
        <v>38</v>
      </c>
      <c r="U535" s="700">
        <v>0.46341463414634149</v>
      </c>
    </row>
    <row r="536" spans="1:21" ht="14.4" customHeight="1" x14ac:dyDescent="0.3">
      <c r="A536" s="660">
        <v>4</v>
      </c>
      <c r="B536" s="661" t="s">
        <v>3542</v>
      </c>
      <c r="C536" s="661">
        <v>89301042</v>
      </c>
      <c r="D536" s="740" t="s">
        <v>6160</v>
      </c>
      <c r="E536" s="741" t="s">
        <v>3915</v>
      </c>
      <c r="F536" s="661" t="s">
        <v>3895</v>
      </c>
      <c r="G536" s="661" t="s">
        <v>3993</v>
      </c>
      <c r="H536" s="661" t="s">
        <v>602</v>
      </c>
      <c r="I536" s="661" t="s">
        <v>854</v>
      </c>
      <c r="J536" s="661" t="s">
        <v>3994</v>
      </c>
      <c r="K536" s="661" t="s">
        <v>3995</v>
      </c>
      <c r="L536" s="662">
        <v>0</v>
      </c>
      <c r="M536" s="662">
        <v>0</v>
      </c>
      <c r="N536" s="661">
        <v>1</v>
      </c>
      <c r="O536" s="742"/>
      <c r="P536" s="662">
        <v>0</v>
      </c>
      <c r="Q536" s="677"/>
      <c r="R536" s="661">
        <v>1</v>
      </c>
      <c r="S536" s="677">
        <v>1</v>
      </c>
      <c r="T536" s="742"/>
      <c r="U536" s="700"/>
    </row>
    <row r="537" spans="1:21" ht="14.4" customHeight="1" x14ac:dyDescent="0.3">
      <c r="A537" s="660">
        <v>4</v>
      </c>
      <c r="B537" s="661" t="s">
        <v>3542</v>
      </c>
      <c r="C537" s="661">
        <v>89301042</v>
      </c>
      <c r="D537" s="740" t="s">
        <v>6160</v>
      </c>
      <c r="E537" s="741" t="s">
        <v>3915</v>
      </c>
      <c r="F537" s="661" t="s">
        <v>3895</v>
      </c>
      <c r="G537" s="661" t="s">
        <v>4518</v>
      </c>
      <c r="H537" s="661" t="s">
        <v>602</v>
      </c>
      <c r="I537" s="661" t="s">
        <v>2386</v>
      </c>
      <c r="J537" s="661" t="s">
        <v>2387</v>
      </c>
      <c r="K537" s="661" t="s">
        <v>2388</v>
      </c>
      <c r="L537" s="662">
        <v>893.1</v>
      </c>
      <c r="M537" s="662">
        <v>1786.2</v>
      </c>
      <c r="N537" s="661">
        <v>2</v>
      </c>
      <c r="O537" s="742">
        <v>2</v>
      </c>
      <c r="P537" s="662"/>
      <c r="Q537" s="677">
        <v>0</v>
      </c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4</v>
      </c>
      <c r="B538" s="661" t="s">
        <v>3542</v>
      </c>
      <c r="C538" s="661">
        <v>89301042</v>
      </c>
      <c r="D538" s="740" t="s">
        <v>6160</v>
      </c>
      <c r="E538" s="741" t="s">
        <v>3915</v>
      </c>
      <c r="F538" s="661" t="s">
        <v>3895</v>
      </c>
      <c r="G538" s="661" t="s">
        <v>3996</v>
      </c>
      <c r="H538" s="661" t="s">
        <v>602</v>
      </c>
      <c r="I538" s="661" t="s">
        <v>3997</v>
      </c>
      <c r="J538" s="661" t="s">
        <v>1907</v>
      </c>
      <c r="K538" s="661" t="s">
        <v>3998</v>
      </c>
      <c r="L538" s="662">
        <v>23.46</v>
      </c>
      <c r="M538" s="662">
        <v>70.38</v>
      </c>
      <c r="N538" s="661">
        <v>3</v>
      </c>
      <c r="O538" s="742">
        <v>2</v>
      </c>
      <c r="P538" s="662">
        <v>46.92</v>
      </c>
      <c r="Q538" s="677">
        <v>0.66666666666666674</v>
      </c>
      <c r="R538" s="661">
        <v>2</v>
      </c>
      <c r="S538" s="677">
        <v>0.66666666666666663</v>
      </c>
      <c r="T538" s="742">
        <v>1</v>
      </c>
      <c r="U538" s="700">
        <v>0.5</v>
      </c>
    </row>
    <row r="539" spans="1:21" ht="14.4" customHeight="1" x14ac:dyDescent="0.3">
      <c r="A539" s="660">
        <v>4</v>
      </c>
      <c r="B539" s="661" t="s">
        <v>3542</v>
      </c>
      <c r="C539" s="661">
        <v>89301042</v>
      </c>
      <c r="D539" s="740" t="s">
        <v>6160</v>
      </c>
      <c r="E539" s="741" t="s">
        <v>3915</v>
      </c>
      <c r="F539" s="661" t="s">
        <v>3895</v>
      </c>
      <c r="G539" s="661" t="s">
        <v>3996</v>
      </c>
      <c r="H539" s="661" t="s">
        <v>602</v>
      </c>
      <c r="I539" s="661" t="s">
        <v>1843</v>
      </c>
      <c r="J539" s="661" t="s">
        <v>1844</v>
      </c>
      <c r="K539" s="661" t="s">
        <v>3998</v>
      </c>
      <c r="L539" s="662">
        <v>23.46</v>
      </c>
      <c r="M539" s="662">
        <v>23.46</v>
      </c>
      <c r="N539" s="661">
        <v>1</v>
      </c>
      <c r="O539" s="742">
        <v>0.5</v>
      </c>
      <c r="P539" s="662">
        <v>23.46</v>
      </c>
      <c r="Q539" s="677">
        <v>1</v>
      </c>
      <c r="R539" s="661">
        <v>1</v>
      </c>
      <c r="S539" s="677">
        <v>1</v>
      </c>
      <c r="T539" s="742">
        <v>0.5</v>
      </c>
      <c r="U539" s="700">
        <v>1</v>
      </c>
    </row>
    <row r="540" spans="1:21" ht="14.4" customHeight="1" x14ac:dyDescent="0.3">
      <c r="A540" s="660">
        <v>4</v>
      </c>
      <c r="B540" s="661" t="s">
        <v>3542</v>
      </c>
      <c r="C540" s="661">
        <v>89301042</v>
      </c>
      <c r="D540" s="740" t="s">
        <v>6160</v>
      </c>
      <c r="E540" s="741" t="s">
        <v>3915</v>
      </c>
      <c r="F540" s="661" t="s">
        <v>3895</v>
      </c>
      <c r="G540" s="661" t="s">
        <v>4015</v>
      </c>
      <c r="H540" s="661" t="s">
        <v>1519</v>
      </c>
      <c r="I540" s="661" t="s">
        <v>4097</v>
      </c>
      <c r="J540" s="661" t="s">
        <v>4098</v>
      </c>
      <c r="K540" s="661" t="s">
        <v>4099</v>
      </c>
      <c r="L540" s="662">
        <v>147.36000000000001</v>
      </c>
      <c r="M540" s="662">
        <v>294.72000000000003</v>
      </c>
      <c r="N540" s="661">
        <v>2</v>
      </c>
      <c r="O540" s="742">
        <v>1</v>
      </c>
      <c r="P540" s="662"/>
      <c r="Q540" s="677">
        <v>0</v>
      </c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4</v>
      </c>
      <c r="B541" s="661" t="s">
        <v>3542</v>
      </c>
      <c r="C541" s="661">
        <v>89301042</v>
      </c>
      <c r="D541" s="740" t="s">
        <v>6160</v>
      </c>
      <c r="E541" s="741" t="s">
        <v>3915</v>
      </c>
      <c r="F541" s="661" t="s">
        <v>3895</v>
      </c>
      <c r="G541" s="661" t="s">
        <v>4015</v>
      </c>
      <c r="H541" s="661" t="s">
        <v>1519</v>
      </c>
      <c r="I541" s="661" t="s">
        <v>1619</v>
      </c>
      <c r="J541" s="661" t="s">
        <v>1620</v>
      </c>
      <c r="K541" s="661" t="s">
        <v>3756</v>
      </c>
      <c r="L541" s="662">
        <v>98.23</v>
      </c>
      <c r="M541" s="662">
        <v>98.23</v>
      </c>
      <c r="N541" s="661">
        <v>1</v>
      </c>
      <c r="O541" s="742">
        <v>1</v>
      </c>
      <c r="P541" s="662">
        <v>98.23</v>
      </c>
      <c r="Q541" s="677">
        <v>1</v>
      </c>
      <c r="R541" s="661">
        <v>1</v>
      </c>
      <c r="S541" s="677">
        <v>1</v>
      </c>
      <c r="T541" s="742">
        <v>1</v>
      </c>
      <c r="U541" s="700">
        <v>1</v>
      </c>
    </row>
    <row r="542" spans="1:21" ht="14.4" customHeight="1" x14ac:dyDescent="0.3">
      <c r="A542" s="660">
        <v>4</v>
      </c>
      <c r="B542" s="661" t="s">
        <v>3542</v>
      </c>
      <c r="C542" s="661">
        <v>89301042</v>
      </c>
      <c r="D542" s="740" t="s">
        <v>6160</v>
      </c>
      <c r="E542" s="741" t="s">
        <v>3915</v>
      </c>
      <c r="F542" s="661" t="s">
        <v>3895</v>
      </c>
      <c r="G542" s="661" t="s">
        <v>4015</v>
      </c>
      <c r="H542" s="661" t="s">
        <v>602</v>
      </c>
      <c r="I542" s="661" t="s">
        <v>4519</v>
      </c>
      <c r="J542" s="661" t="s">
        <v>4520</v>
      </c>
      <c r="K542" s="661" t="s">
        <v>4521</v>
      </c>
      <c r="L542" s="662">
        <v>49.12</v>
      </c>
      <c r="M542" s="662">
        <v>49.12</v>
      </c>
      <c r="N542" s="661">
        <v>1</v>
      </c>
      <c r="O542" s="742">
        <v>1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4</v>
      </c>
      <c r="B543" s="661" t="s">
        <v>3542</v>
      </c>
      <c r="C543" s="661">
        <v>89301042</v>
      </c>
      <c r="D543" s="740" t="s">
        <v>6160</v>
      </c>
      <c r="E543" s="741" t="s">
        <v>3915</v>
      </c>
      <c r="F543" s="661" t="s">
        <v>3895</v>
      </c>
      <c r="G543" s="661" t="s">
        <v>4248</v>
      </c>
      <c r="H543" s="661" t="s">
        <v>602</v>
      </c>
      <c r="I543" s="661" t="s">
        <v>4522</v>
      </c>
      <c r="J543" s="661" t="s">
        <v>3128</v>
      </c>
      <c r="K543" s="661" t="s">
        <v>1194</v>
      </c>
      <c r="L543" s="662">
        <v>102.89</v>
      </c>
      <c r="M543" s="662">
        <v>102.89</v>
      </c>
      <c r="N543" s="661">
        <v>1</v>
      </c>
      <c r="O543" s="742">
        <v>1</v>
      </c>
      <c r="P543" s="662">
        <v>102.89</v>
      </c>
      <c r="Q543" s="677">
        <v>1</v>
      </c>
      <c r="R543" s="661">
        <v>1</v>
      </c>
      <c r="S543" s="677">
        <v>1</v>
      </c>
      <c r="T543" s="742">
        <v>1</v>
      </c>
      <c r="U543" s="700">
        <v>1</v>
      </c>
    </row>
    <row r="544" spans="1:21" ht="14.4" customHeight="1" x14ac:dyDescent="0.3">
      <c r="A544" s="660">
        <v>4</v>
      </c>
      <c r="B544" s="661" t="s">
        <v>3542</v>
      </c>
      <c r="C544" s="661">
        <v>89301042</v>
      </c>
      <c r="D544" s="740" t="s">
        <v>6160</v>
      </c>
      <c r="E544" s="741" t="s">
        <v>3915</v>
      </c>
      <c r="F544" s="661" t="s">
        <v>3895</v>
      </c>
      <c r="G544" s="661" t="s">
        <v>4248</v>
      </c>
      <c r="H544" s="661" t="s">
        <v>602</v>
      </c>
      <c r="I544" s="661" t="s">
        <v>4523</v>
      </c>
      <c r="J544" s="661" t="s">
        <v>3128</v>
      </c>
      <c r="K544" s="661" t="s">
        <v>4524</v>
      </c>
      <c r="L544" s="662">
        <v>0</v>
      </c>
      <c r="M544" s="662">
        <v>0</v>
      </c>
      <c r="N544" s="661">
        <v>1</v>
      </c>
      <c r="O544" s="742">
        <v>1</v>
      </c>
      <c r="P544" s="662"/>
      <c r="Q544" s="677"/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4</v>
      </c>
      <c r="B545" s="661" t="s">
        <v>3542</v>
      </c>
      <c r="C545" s="661">
        <v>89301042</v>
      </c>
      <c r="D545" s="740" t="s">
        <v>6160</v>
      </c>
      <c r="E545" s="741" t="s">
        <v>3915</v>
      </c>
      <c r="F545" s="661" t="s">
        <v>3895</v>
      </c>
      <c r="G545" s="661" t="s">
        <v>4525</v>
      </c>
      <c r="H545" s="661" t="s">
        <v>602</v>
      </c>
      <c r="I545" s="661" t="s">
        <v>4526</v>
      </c>
      <c r="J545" s="661" t="s">
        <v>4527</v>
      </c>
      <c r="K545" s="661" t="s">
        <v>4528</v>
      </c>
      <c r="L545" s="662">
        <v>26.26</v>
      </c>
      <c r="M545" s="662">
        <v>26.26</v>
      </c>
      <c r="N545" s="661">
        <v>1</v>
      </c>
      <c r="O545" s="742">
        <v>1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4</v>
      </c>
      <c r="B546" s="661" t="s">
        <v>3542</v>
      </c>
      <c r="C546" s="661">
        <v>89301042</v>
      </c>
      <c r="D546" s="740" t="s">
        <v>6160</v>
      </c>
      <c r="E546" s="741" t="s">
        <v>3915</v>
      </c>
      <c r="F546" s="661" t="s">
        <v>3895</v>
      </c>
      <c r="G546" s="661" t="s">
        <v>4529</v>
      </c>
      <c r="H546" s="661" t="s">
        <v>602</v>
      </c>
      <c r="I546" s="661" t="s">
        <v>4530</v>
      </c>
      <c r="J546" s="661" t="s">
        <v>4531</v>
      </c>
      <c r="K546" s="661" t="s">
        <v>3250</v>
      </c>
      <c r="L546" s="662">
        <v>82.67</v>
      </c>
      <c r="M546" s="662">
        <v>165.34</v>
      </c>
      <c r="N546" s="661">
        <v>2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4</v>
      </c>
      <c r="B547" s="661" t="s">
        <v>3542</v>
      </c>
      <c r="C547" s="661">
        <v>89301042</v>
      </c>
      <c r="D547" s="740" t="s">
        <v>6160</v>
      </c>
      <c r="E547" s="741" t="s">
        <v>3915</v>
      </c>
      <c r="F547" s="661" t="s">
        <v>3895</v>
      </c>
      <c r="G547" s="661" t="s">
        <v>4532</v>
      </c>
      <c r="H547" s="661" t="s">
        <v>602</v>
      </c>
      <c r="I547" s="661" t="s">
        <v>4533</v>
      </c>
      <c r="J547" s="661" t="s">
        <v>4534</v>
      </c>
      <c r="K547" s="661" t="s">
        <v>4535</v>
      </c>
      <c r="L547" s="662">
        <v>134.12</v>
      </c>
      <c r="M547" s="662">
        <v>134.12</v>
      </c>
      <c r="N547" s="661">
        <v>1</v>
      </c>
      <c r="O547" s="742">
        <v>1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4</v>
      </c>
      <c r="B548" s="661" t="s">
        <v>3542</v>
      </c>
      <c r="C548" s="661">
        <v>89301042</v>
      </c>
      <c r="D548" s="740" t="s">
        <v>6160</v>
      </c>
      <c r="E548" s="741" t="s">
        <v>3915</v>
      </c>
      <c r="F548" s="661" t="s">
        <v>3896</v>
      </c>
      <c r="G548" s="661" t="s">
        <v>4001</v>
      </c>
      <c r="H548" s="661" t="s">
        <v>602</v>
      </c>
      <c r="I548" s="661" t="s">
        <v>4102</v>
      </c>
      <c r="J548" s="661" t="s">
        <v>4003</v>
      </c>
      <c r="K548" s="661"/>
      <c r="L548" s="662">
        <v>0</v>
      </c>
      <c r="M548" s="662">
        <v>0</v>
      </c>
      <c r="N548" s="661">
        <v>12</v>
      </c>
      <c r="O548" s="742">
        <v>12</v>
      </c>
      <c r="P548" s="662">
        <v>0</v>
      </c>
      <c r="Q548" s="677"/>
      <c r="R548" s="661">
        <v>11</v>
      </c>
      <c r="S548" s="677">
        <v>0.91666666666666663</v>
      </c>
      <c r="T548" s="742">
        <v>11</v>
      </c>
      <c r="U548" s="700">
        <v>0.91666666666666663</v>
      </c>
    </row>
    <row r="549" spans="1:21" ht="14.4" customHeight="1" x14ac:dyDescent="0.3">
      <c r="A549" s="660">
        <v>4</v>
      </c>
      <c r="B549" s="661" t="s">
        <v>3542</v>
      </c>
      <c r="C549" s="661">
        <v>89301042</v>
      </c>
      <c r="D549" s="740" t="s">
        <v>6160</v>
      </c>
      <c r="E549" s="741" t="s">
        <v>3915</v>
      </c>
      <c r="F549" s="661" t="s">
        <v>3896</v>
      </c>
      <c r="G549" s="661" t="s">
        <v>4001</v>
      </c>
      <c r="H549" s="661" t="s">
        <v>602</v>
      </c>
      <c r="I549" s="661" t="s">
        <v>4033</v>
      </c>
      <c r="J549" s="661" t="s">
        <v>4003</v>
      </c>
      <c r="K549" s="661"/>
      <c r="L549" s="662">
        <v>0</v>
      </c>
      <c r="M549" s="662">
        <v>0</v>
      </c>
      <c r="N549" s="661">
        <v>28</v>
      </c>
      <c r="O549" s="742">
        <v>28</v>
      </c>
      <c r="P549" s="662">
        <v>0</v>
      </c>
      <c r="Q549" s="677"/>
      <c r="R549" s="661">
        <v>24</v>
      </c>
      <c r="S549" s="677">
        <v>0.8571428571428571</v>
      </c>
      <c r="T549" s="742">
        <v>24</v>
      </c>
      <c r="U549" s="700">
        <v>0.8571428571428571</v>
      </c>
    </row>
    <row r="550" spans="1:21" ht="14.4" customHeight="1" x14ac:dyDescent="0.3">
      <c r="A550" s="660">
        <v>4</v>
      </c>
      <c r="B550" s="661" t="s">
        <v>3542</v>
      </c>
      <c r="C550" s="661">
        <v>89301042</v>
      </c>
      <c r="D550" s="740" t="s">
        <v>6160</v>
      </c>
      <c r="E550" s="741" t="s">
        <v>3915</v>
      </c>
      <c r="F550" s="661" t="s">
        <v>3897</v>
      </c>
      <c r="G550" s="661" t="s">
        <v>4343</v>
      </c>
      <c r="H550" s="661" t="s">
        <v>602</v>
      </c>
      <c r="I550" s="661" t="s">
        <v>4344</v>
      </c>
      <c r="J550" s="661" t="s">
        <v>4536</v>
      </c>
      <c r="K550" s="661" t="s">
        <v>4537</v>
      </c>
      <c r="L550" s="662">
        <v>410</v>
      </c>
      <c r="M550" s="662">
        <v>1230</v>
      </c>
      <c r="N550" s="661">
        <v>3</v>
      </c>
      <c r="O550" s="742">
        <v>3</v>
      </c>
      <c r="P550" s="662">
        <v>1230</v>
      </c>
      <c r="Q550" s="677">
        <v>1</v>
      </c>
      <c r="R550" s="661">
        <v>3</v>
      </c>
      <c r="S550" s="677">
        <v>1</v>
      </c>
      <c r="T550" s="742">
        <v>3</v>
      </c>
      <c r="U550" s="700">
        <v>1</v>
      </c>
    </row>
    <row r="551" spans="1:21" ht="14.4" customHeight="1" x14ac:dyDescent="0.3">
      <c r="A551" s="660">
        <v>4</v>
      </c>
      <c r="B551" s="661" t="s">
        <v>3542</v>
      </c>
      <c r="C551" s="661">
        <v>89301042</v>
      </c>
      <c r="D551" s="740" t="s">
        <v>6160</v>
      </c>
      <c r="E551" s="741" t="s">
        <v>3915</v>
      </c>
      <c r="F551" s="661" t="s">
        <v>3897</v>
      </c>
      <c r="G551" s="661" t="s">
        <v>4343</v>
      </c>
      <c r="H551" s="661" t="s">
        <v>602</v>
      </c>
      <c r="I551" s="661" t="s">
        <v>4344</v>
      </c>
      <c r="J551" s="661" t="s">
        <v>4345</v>
      </c>
      <c r="K551" s="661" t="s">
        <v>4346</v>
      </c>
      <c r="L551" s="662">
        <v>410</v>
      </c>
      <c r="M551" s="662">
        <v>15580</v>
      </c>
      <c r="N551" s="661">
        <v>38</v>
      </c>
      <c r="O551" s="742">
        <v>38</v>
      </c>
      <c r="P551" s="662">
        <v>15580</v>
      </c>
      <c r="Q551" s="677">
        <v>1</v>
      </c>
      <c r="R551" s="661">
        <v>38</v>
      </c>
      <c r="S551" s="677">
        <v>1</v>
      </c>
      <c r="T551" s="742">
        <v>38</v>
      </c>
      <c r="U551" s="700">
        <v>1</v>
      </c>
    </row>
    <row r="552" spans="1:21" ht="14.4" customHeight="1" x14ac:dyDescent="0.3">
      <c r="A552" s="660">
        <v>4</v>
      </c>
      <c r="B552" s="661" t="s">
        <v>3542</v>
      </c>
      <c r="C552" s="661">
        <v>89301042</v>
      </c>
      <c r="D552" s="740" t="s">
        <v>6160</v>
      </c>
      <c r="E552" s="741" t="s">
        <v>3915</v>
      </c>
      <c r="F552" s="661" t="s">
        <v>3897</v>
      </c>
      <c r="G552" s="661" t="s">
        <v>4343</v>
      </c>
      <c r="H552" s="661" t="s">
        <v>602</v>
      </c>
      <c r="I552" s="661" t="s">
        <v>4420</v>
      </c>
      <c r="J552" s="661" t="s">
        <v>4538</v>
      </c>
      <c r="K552" s="661" t="s">
        <v>4539</v>
      </c>
      <c r="L552" s="662">
        <v>566</v>
      </c>
      <c r="M552" s="662">
        <v>566</v>
      </c>
      <c r="N552" s="661">
        <v>1</v>
      </c>
      <c r="O552" s="742">
        <v>1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4</v>
      </c>
      <c r="B553" s="661" t="s">
        <v>3542</v>
      </c>
      <c r="C553" s="661">
        <v>89301042</v>
      </c>
      <c r="D553" s="740" t="s">
        <v>6160</v>
      </c>
      <c r="E553" s="741" t="s">
        <v>3915</v>
      </c>
      <c r="F553" s="661" t="s">
        <v>3897</v>
      </c>
      <c r="G553" s="661" t="s">
        <v>4343</v>
      </c>
      <c r="H553" s="661" t="s">
        <v>602</v>
      </c>
      <c r="I553" s="661" t="s">
        <v>4420</v>
      </c>
      <c r="J553" s="661" t="s">
        <v>4421</v>
      </c>
      <c r="K553" s="661" t="s">
        <v>4422</v>
      </c>
      <c r="L553" s="662">
        <v>566</v>
      </c>
      <c r="M553" s="662">
        <v>1698</v>
      </c>
      <c r="N553" s="661">
        <v>3</v>
      </c>
      <c r="O553" s="742">
        <v>3</v>
      </c>
      <c r="P553" s="662">
        <v>566</v>
      </c>
      <c r="Q553" s="677">
        <v>0.33333333333333331</v>
      </c>
      <c r="R553" s="661">
        <v>1</v>
      </c>
      <c r="S553" s="677">
        <v>0.33333333333333331</v>
      </c>
      <c r="T553" s="742">
        <v>1</v>
      </c>
      <c r="U553" s="700">
        <v>0.33333333333333331</v>
      </c>
    </row>
    <row r="554" spans="1:21" ht="14.4" customHeight="1" x14ac:dyDescent="0.3">
      <c r="A554" s="660">
        <v>4</v>
      </c>
      <c r="B554" s="661" t="s">
        <v>3542</v>
      </c>
      <c r="C554" s="661">
        <v>89301042</v>
      </c>
      <c r="D554" s="740" t="s">
        <v>6160</v>
      </c>
      <c r="E554" s="741" t="s">
        <v>3915</v>
      </c>
      <c r="F554" s="661" t="s">
        <v>3897</v>
      </c>
      <c r="G554" s="661" t="s">
        <v>4347</v>
      </c>
      <c r="H554" s="661" t="s">
        <v>602</v>
      </c>
      <c r="I554" s="661" t="s">
        <v>4357</v>
      </c>
      <c r="J554" s="661" t="s">
        <v>4355</v>
      </c>
      <c r="K554" s="661" t="s">
        <v>4358</v>
      </c>
      <c r="L554" s="662">
        <v>200</v>
      </c>
      <c r="M554" s="662">
        <v>1600</v>
      </c>
      <c r="N554" s="661">
        <v>8</v>
      </c>
      <c r="O554" s="742">
        <v>3</v>
      </c>
      <c r="P554" s="662">
        <v>1600</v>
      </c>
      <c r="Q554" s="677">
        <v>1</v>
      </c>
      <c r="R554" s="661">
        <v>8</v>
      </c>
      <c r="S554" s="677">
        <v>1</v>
      </c>
      <c r="T554" s="742">
        <v>3</v>
      </c>
      <c r="U554" s="700">
        <v>1</v>
      </c>
    </row>
    <row r="555" spans="1:21" ht="14.4" customHeight="1" x14ac:dyDescent="0.3">
      <c r="A555" s="660">
        <v>4</v>
      </c>
      <c r="B555" s="661" t="s">
        <v>3542</v>
      </c>
      <c r="C555" s="661">
        <v>89301042</v>
      </c>
      <c r="D555" s="740" t="s">
        <v>6160</v>
      </c>
      <c r="E555" s="741" t="s">
        <v>3915</v>
      </c>
      <c r="F555" s="661" t="s">
        <v>3897</v>
      </c>
      <c r="G555" s="661" t="s">
        <v>4347</v>
      </c>
      <c r="H555" s="661" t="s">
        <v>602</v>
      </c>
      <c r="I555" s="661" t="s">
        <v>4540</v>
      </c>
      <c r="J555" s="661" t="s">
        <v>4402</v>
      </c>
      <c r="K555" s="661" t="s">
        <v>4541</v>
      </c>
      <c r="L555" s="662">
        <v>50</v>
      </c>
      <c r="M555" s="662">
        <v>150</v>
      </c>
      <c r="N555" s="661">
        <v>3</v>
      </c>
      <c r="O555" s="742">
        <v>2</v>
      </c>
      <c r="P555" s="662">
        <v>150</v>
      </c>
      <c r="Q555" s="677">
        <v>1</v>
      </c>
      <c r="R555" s="661">
        <v>3</v>
      </c>
      <c r="S555" s="677">
        <v>1</v>
      </c>
      <c r="T555" s="742">
        <v>2</v>
      </c>
      <c r="U555" s="700">
        <v>1</v>
      </c>
    </row>
    <row r="556" spans="1:21" ht="14.4" customHeight="1" x14ac:dyDescent="0.3">
      <c r="A556" s="660">
        <v>4</v>
      </c>
      <c r="B556" s="661" t="s">
        <v>3542</v>
      </c>
      <c r="C556" s="661">
        <v>89301042</v>
      </c>
      <c r="D556" s="740" t="s">
        <v>6160</v>
      </c>
      <c r="E556" s="741" t="s">
        <v>3915</v>
      </c>
      <c r="F556" s="661" t="s">
        <v>3897</v>
      </c>
      <c r="G556" s="661" t="s">
        <v>4347</v>
      </c>
      <c r="H556" s="661" t="s">
        <v>602</v>
      </c>
      <c r="I556" s="661" t="s">
        <v>4404</v>
      </c>
      <c r="J556" s="661" t="s">
        <v>4375</v>
      </c>
      <c r="K556" s="661" t="s">
        <v>4405</v>
      </c>
      <c r="L556" s="662">
        <v>1512.58</v>
      </c>
      <c r="M556" s="662">
        <v>1512.58</v>
      </c>
      <c r="N556" s="661">
        <v>1</v>
      </c>
      <c r="O556" s="742">
        <v>1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4</v>
      </c>
      <c r="B557" s="661" t="s">
        <v>3542</v>
      </c>
      <c r="C557" s="661">
        <v>89301042</v>
      </c>
      <c r="D557" s="740" t="s">
        <v>6160</v>
      </c>
      <c r="E557" s="741" t="s">
        <v>3915</v>
      </c>
      <c r="F557" s="661" t="s">
        <v>3897</v>
      </c>
      <c r="G557" s="661" t="s">
        <v>4034</v>
      </c>
      <c r="H557" s="661" t="s">
        <v>602</v>
      </c>
      <c r="I557" s="661" t="s">
        <v>4240</v>
      </c>
      <c r="J557" s="661" t="s">
        <v>4241</v>
      </c>
      <c r="K557" s="661" t="s">
        <v>4242</v>
      </c>
      <c r="L557" s="662">
        <v>900</v>
      </c>
      <c r="M557" s="662">
        <v>9000</v>
      </c>
      <c r="N557" s="661">
        <v>10</v>
      </c>
      <c r="O557" s="742">
        <v>10</v>
      </c>
      <c r="P557" s="662">
        <v>9000</v>
      </c>
      <c r="Q557" s="677">
        <v>1</v>
      </c>
      <c r="R557" s="661">
        <v>10</v>
      </c>
      <c r="S557" s="677">
        <v>1</v>
      </c>
      <c r="T557" s="742">
        <v>10</v>
      </c>
      <c r="U557" s="700">
        <v>1</v>
      </c>
    </row>
    <row r="558" spans="1:21" ht="14.4" customHeight="1" x14ac:dyDescent="0.3">
      <c r="A558" s="660">
        <v>4</v>
      </c>
      <c r="B558" s="661" t="s">
        <v>3542</v>
      </c>
      <c r="C558" s="661">
        <v>89301042</v>
      </c>
      <c r="D558" s="740" t="s">
        <v>6160</v>
      </c>
      <c r="E558" s="741" t="s">
        <v>3915</v>
      </c>
      <c r="F558" s="661" t="s">
        <v>3897</v>
      </c>
      <c r="G558" s="661" t="s">
        <v>4034</v>
      </c>
      <c r="H558" s="661" t="s">
        <v>602</v>
      </c>
      <c r="I558" s="661" t="s">
        <v>4384</v>
      </c>
      <c r="J558" s="661" t="s">
        <v>4385</v>
      </c>
      <c r="K558" s="661" t="s">
        <v>4386</v>
      </c>
      <c r="L558" s="662">
        <v>378.48</v>
      </c>
      <c r="M558" s="662">
        <v>1513.92</v>
      </c>
      <c r="N558" s="661">
        <v>4</v>
      </c>
      <c r="O558" s="742">
        <v>4</v>
      </c>
      <c r="P558" s="662">
        <v>1135.44</v>
      </c>
      <c r="Q558" s="677">
        <v>0.75</v>
      </c>
      <c r="R558" s="661">
        <v>3</v>
      </c>
      <c r="S558" s="677">
        <v>0.75</v>
      </c>
      <c r="T558" s="742">
        <v>3</v>
      </c>
      <c r="U558" s="700">
        <v>0.75</v>
      </c>
    </row>
    <row r="559" spans="1:21" ht="14.4" customHeight="1" x14ac:dyDescent="0.3">
      <c r="A559" s="660">
        <v>4</v>
      </c>
      <c r="B559" s="661" t="s">
        <v>3542</v>
      </c>
      <c r="C559" s="661">
        <v>89301042</v>
      </c>
      <c r="D559" s="740" t="s">
        <v>6160</v>
      </c>
      <c r="E559" s="741" t="s">
        <v>3915</v>
      </c>
      <c r="F559" s="661" t="s">
        <v>3897</v>
      </c>
      <c r="G559" s="661" t="s">
        <v>4034</v>
      </c>
      <c r="H559" s="661" t="s">
        <v>602</v>
      </c>
      <c r="I559" s="661" t="s">
        <v>4387</v>
      </c>
      <c r="J559" s="661" t="s">
        <v>4388</v>
      </c>
      <c r="K559" s="661" t="s">
        <v>4389</v>
      </c>
      <c r="L559" s="662">
        <v>378.48</v>
      </c>
      <c r="M559" s="662">
        <v>378.48</v>
      </c>
      <c r="N559" s="661">
        <v>1</v>
      </c>
      <c r="O559" s="742">
        <v>1</v>
      </c>
      <c r="P559" s="662">
        <v>378.48</v>
      </c>
      <c r="Q559" s="677">
        <v>1</v>
      </c>
      <c r="R559" s="661">
        <v>1</v>
      </c>
      <c r="S559" s="677">
        <v>1</v>
      </c>
      <c r="T559" s="742">
        <v>1</v>
      </c>
      <c r="U559" s="700">
        <v>1</v>
      </c>
    </row>
    <row r="560" spans="1:21" ht="14.4" customHeight="1" x14ac:dyDescent="0.3">
      <c r="A560" s="660">
        <v>4</v>
      </c>
      <c r="B560" s="661" t="s">
        <v>3542</v>
      </c>
      <c r="C560" s="661">
        <v>89301042</v>
      </c>
      <c r="D560" s="740" t="s">
        <v>6160</v>
      </c>
      <c r="E560" s="741" t="s">
        <v>3915</v>
      </c>
      <c r="F560" s="661" t="s">
        <v>3897</v>
      </c>
      <c r="G560" s="661" t="s">
        <v>4034</v>
      </c>
      <c r="H560" s="661" t="s">
        <v>602</v>
      </c>
      <c r="I560" s="661" t="s">
        <v>4542</v>
      </c>
      <c r="J560" s="661" t="s">
        <v>4543</v>
      </c>
      <c r="K560" s="661" t="s">
        <v>4544</v>
      </c>
      <c r="L560" s="662">
        <v>378.48</v>
      </c>
      <c r="M560" s="662">
        <v>378.48</v>
      </c>
      <c r="N560" s="661">
        <v>1</v>
      </c>
      <c r="O560" s="742">
        <v>1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4</v>
      </c>
      <c r="B561" s="661" t="s">
        <v>3542</v>
      </c>
      <c r="C561" s="661">
        <v>89301042</v>
      </c>
      <c r="D561" s="740" t="s">
        <v>6160</v>
      </c>
      <c r="E561" s="741" t="s">
        <v>3915</v>
      </c>
      <c r="F561" s="661" t="s">
        <v>3897</v>
      </c>
      <c r="G561" s="661" t="s">
        <v>4393</v>
      </c>
      <c r="H561" s="661" t="s">
        <v>602</v>
      </c>
      <c r="I561" s="661" t="s">
        <v>4545</v>
      </c>
      <c r="J561" s="661" t="s">
        <v>4546</v>
      </c>
      <c r="K561" s="661" t="s">
        <v>4547</v>
      </c>
      <c r="L561" s="662">
        <v>600</v>
      </c>
      <c r="M561" s="662">
        <v>600</v>
      </c>
      <c r="N561" s="661">
        <v>1</v>
      </c>
      <c r="O561" s="742">
        <v>1</v>
      </c>
      <c r="P561" s="662">
        <v>600</v>
      </c>
      <c r="Q561" s="677">
        <v>1</v>
      </c>
      <c r="R561" s="661">
        <v>1</v>
      </c>
      <c r="S561" s="677">
        <v>1</v>
      </c>
      <c r="T561" s="742">
        <v>1</v>
      </c>
      <c r="U561" s="700">
        <v>1</v>
      </c>
    </row>
    <row r="562" spans="1:21" ht="14.4" customHeight="1" x14ac:dyDescent="0.3">
      <c r="A562" s="660">
        <v>4</v>
      </c>
      <c r="B562" s="661" t="s">
        <v>3542</v>
      </c>
      <c r="C562" s="661">
        <v>89301042</v>
      </c>
      <c r="D562" s="740" t="s">
        <v>6160</v>
      </c>
      <c r="E562" s="741" t="s">
        <v>3915</v>
      </c>
      <c r="F562" s="661" t="s">
        <v>3897</v>
      </c>
      <c r="G562" s="661" t="s">
        <v>4393</v>
      </c>
      <c r="H562" s="661" t="s">
        <v>602</v>
      </c>
      <c r="I562" s="661" t="s">
        <v>4548</v>
      </c>
      <c r="J562" s="661" t="s">
        <v>4549</v>
      </c>
      <c r="K562" s="661" t="s">
        <v>4547</v>
      </c>
      <c r="L562" s="662">
        <v>500</v>
      </c>
      <c r="M562" s="662">
        <v>2000</v>
      </c>
      <c r="N562" s="661">
        <v>4</v>
      </c>
      <c r="O562" s="742">
        <v>4</v>
      </c>
      <c r="P562" s="662">
        <v>1500</v>
      </c>
      <c r="Q562" s="677">
        <v>0.75</v>
      </c>
      <c r="R562" s="661">
        <v>3</v>
      </c>
      <c r="S562" s="677">
        <v>0.75</v>
      </c>
      <c r="T562" s="742">
        <v>3</v>
      </c>
      <c r="U562" s="700">
        <v>0.75</v>
      </c>
    </row>
    <row r="563" spans="1:21" ht="14.4" customHeight="1" x14ac:dyDescent="0.3">
      <c r="A563" s="660">
        <v>4</v>
      </c>
      <c r="B563" s="661" t="s">
        <v>3542</v>
      </c>
      <c r="C563" s="661">
        <v>89301042</v>
      </c>
      <c r="D563" s="740" t="s">
        <v>6160</v>
      </c>
      <c r="E563" s="741" t="s">
        <v>3915</v>
      </c>
      <c r="F563" s="661" t="s">
        <v>3897</v>
      </c>
      <c r="G563" s="661" t="s">
        <v>4393</v>
      </c>
      <c r="H563" s="661" t="s">
        <v>602</v>
      </c>
      <c r="I563" s="661" t="s">
        <v>4550</v>
      </c>
      <c r="J563" s="661" t="s">
        <v>4551</v>
      </c>
      <c r="K563" s="661" t="s">
        <v>4552</v>
      </c>
      <c r="L563" s="662">
        <v>2284</v>
      </c>
      <c r="M563" s="662">
        <v>27408</v>
      </c>
      <c r="N563" s="661">
        <v>12</v>
      </c>
      <c r="O563" s="742">
        <v>5</v>
      </c>
      <c r="P563" s="662">
        <v>13704</v>
      </c>
      <c r="Q563" s="677">
        <v>0.5</v>
      </c>
      <c r="R563" s="661">
        <v>6</v>
      </c>
      <c r="S563" s="677">
        <v>0.5</v>
      </c>
      <c r="T563" s="742">
        <v>3</v>
      </c>
      <c r="U563" s="700">
        <v>0.6</v>
      </c>
    </row>
    <row r="564" spans="1:21" ht="14.4" customHeight="1" x14ac:dyDescent="0.3">
      <c r="A564" s="660">
        <v>4</v>
      </c>
      <c r="B564" s="661" t="s">
        <v>3542</v>
      </c>
      <c r="C564" s="661">
        <v>89301042</v>
      </c>
      <c r="D564" s="740" t="s">
        <v>6160</v>
      </c>
      <c r="E564" s="741" t="s">
        <v>3915</v>
      </c>
      <c r="F564" s="661" t="s">
        <v>3897</v>
      </c>
      <c r="G564" s="661" t="s">
        <v>4393</v>
      </c>
      <c r="H564" s="661" t="s">
        <v>602</v>
      </c>
      <c r="I564" s="661" t="s">
        <v>4553</v>
      </c>
      <c r="J564" s="661" t="s">
        <v>4554</v>
      </c>
      <c r="K564" s="661" t="s">
        <v>4555</v>
      </c>
      <c r="L564" s="662">
        <v>287</v>
      </c>
      <c r="M564" s="662">
        <v>11767</v>
      </c>
      <c r="N564" s="661">
        <v>41</v>
      </c>
      <c r="O564" s="742">
        <v>33</v>
      </c>
      <c r="P564" s="662">
        <v>9758</v>
      </c>
      <c r="Q564" s="677">
        <v>0.82926829268292679</v>
      </c>
      <c r="R564" s="661">
        <v>34</v>
      </c>
      <c r="S564" s="677">
        <v>0.82926829268292679</v>
      </c>
      <c r="T564" s="742">
        <v>28</v>
      </c>
      <c r="U564" s="700">
        <v>0.84848484848484851</v>
      </c>
    </row>
    <row r="565" spans="1:21" ht="14.4" customHeight="1" x14ac:dyDescent="0.3">
      <c r="A565" s="660">
        <v>4</v>
      </c>
      <c r="B565" s="661" t="s">
        <v>3542</v>
      </c>
      <c r="C565" s="661">
        <v>89301042</v>
      </c>
      <c r="D565" s="740" t="s">
        <v>6160</v>
      </c>
      <c r="E565" s="741" t="s">
        <v>3915</v>
      </c>
      <c r="F565" s="661" t="s">
        <v>3897</v>
      </c>
      <c r="G565" s="661" t="s">
        <v>4393</v>
      </c>
      <c r="H565" s="661" t="s">
        <v>602</v>
      </c>
      <c r="I565" s="661" t="s">
        <v>4556</v>
      </c>
      <c r="J565" s="661" t="s">
        <v>4557</v>
      </c>
      <c r="K565" s="661" t="s">
        <v>4558</v>
      </c>
      <c r="L565" s="662">
        <v>253</v>
      </c>
      <c r="M565" s="662">
        <v>5819</v>
      </c>
      <c r="N565" s="661">
        <v>23</v>
      </c>
      <c r="O565" s="742">
        <v>19</v>
      </c>
      <c r="P565" s="662">
        <v>5060</v>
      </c>
      <c r="Q565" s="677">
        <v>0.86956521739130432</v>
      </c>
      <c r="R565" s="661">
        <v>20</v>
      </c>
      <c r="S565" s="677">
        <v>0.86956521739130432</v>
      </c>
      <c r="T565" s="742">
        <v>16</v>
      </c>
      <c r="U565" s="700">
        <v>0.84210526315789469</v>
      </c>
    </row>
    <row r="566" spans="1:21" ht="14.4" customHeight="1" x14ac:dyDescent="0.3">
      <c r="A566" s="660">
        <v>4</v>
      </c>
      <c r="B566" s="661" t="s">
        <v>3542</v>
      </c>
      <c r="C566" s="661">
        <v>89301042</v>
      </c>
      <c r="D566" s="740" t="s">
        <v>6160</v>
      </c>
      <c r="E566" s="741" t="s">
        <v>3915</v>
      </c>
      <c r="F566" s="661" t="s">
        <v>3897</v>
      </c>
      <c r="G566" s="661" t="s">
        <v>4393</v>
      </c>
      <c r="H566" s="661" t="s">
        <v>602</v>
      </c>
      <c r="I566" s="661" t="s">
        <v>4559</v>
      </c>
      <c r="J566" s="661" t="s">
        <v>4560</v>
      </c>
      <c r="K566" s="661" t="s">
        <v>4561</v>
      </c>
      <c r="L566" s="662">
        <v>128</v>
      </c>
      <c r="M566" s="662">
        <v>384</v>
      </c>
      <c r="N566" s="661">
        <v>3</v>
      </c>
      <c r="O566" s="742">
        <v>3</v>
      </c>
      <c r="P566" s="662">
        <v>384</v>
      </c>
      <c r="Q566" s="677">
        <v>1</v>
      </c>
      <c r="R566" s="661">
        <v>3</v>
      </c>
      <c r="S566" s="677">
        <v>1</v>
      </c>
      <c r="T566" s="742">
        <v>3</v>
      </c>
      <c r="U566" s="700">
        <v>1</v>
      </c>
    </row>
    <row r="567" spans="1:21" ht="14.4" customHeight="1" x14ac:dyDescent="0.3">
      <c r="A567" s="660">
        <v>4</v>
      </c>
      <c r="B567" s="661" t="s">
        <v>3542</v>
      </c>
      <c r="C567" s="661">
        <v>89301042</v>
      </c>
      <c r="D567" s="740" t="s">
        <v>6160</v>
      </c>
      <c r="E567" s="741" t="s">
        <v>3915</v>
      </c>
      <c r="F567" s="661" t="s">
        <v>3897</v>
      </c>
      <c r="G567" s="661" t="s">
        <v>4393</v>
      </c>
      <c r="H567" s="661" t="s">
        <v>602</v>
      </c>
      <c r="I567" s="661" t="s">
        <v>4562</v>
      </c>
      <c r="J567" s="661" t="s">
        <v>4563</v>
      </c>
      <c r="K567" s="661" t="s">
        <v>4564</v>
      </c>
      <c r="L567" s="662">
        <v>124</v>
      </c>
      <c r="M567" s="662">
        <v>1116</v>
      </c>
      <c r="N567" s="661">
        <v>9</v>
      </c>
      <c r="O567" s="742">
        <v>9</v>
      </c>
      <c r="P567" s="662">
        <v>1116</v>
      </c>
      <c r="Q567" s="677">
        <v>1</v>
      </c>
      <c r="R567" s="661">
        <v>9</v>
      </c>
      <c r="S567" s="677">
        <v>1</v>
      </c>
      <c r="T567" s="742">
        <v>9</v>
      </c>
      <c r="U567" s="700">
        <v>1</v>
      </c>
    </row>
    <row r="568" spans="1:21" ht="14.4" customHeight="1" x14ac:dyDescent="0.3">
      <c r="A568" s="660">
        <v>4</v>
      </c>
      <c r="B568" s="661" t="s">
        <v>3542</v>
      </c>
      <c r="C568" s="661">
        <v>89301042</v>
      </c>
      <c r="D568" s="740" t="s">
        <v>6160</v>
      </c>
      <c r="E568" s="741" t="s">
        <v>3915</v>
      </c>
      <c r="F568" s="661" t="s">
        <v>3897</v>
      </c>
      <c r="G568" s="661" t="s">
        <v>4393</v>
      </c>
      <c r="H568" s="661" t="s">
        <v>602</v>
      </c>
      <c r="I568" s="661" t="s">
        <v>4565</v>
      </c>
      <c r="J568" s="661" t="s">
        <v>4566</v>
      </c>
      <c r="K568" s="661" t="s">
        <v>4567</v>
      </c>
      <c r="L568" s="662">
        <v>2304</v>
      </c>
      <c r="M568" s="662">
        <v>131328</v>
      </c>
      <c r="N568" s="661">
        <v>57</v>
      </c>
      <c r="O568" s="742">
        <v>10</v>
      </c>
      <c r="P568" s="662">
        <v>131328</v>
      </c>
      <c r="Q568" s="677">
        <v>1</v>
      </c>
      <c r="R568" s="661">
        <v>57</v>
      </c>
      <c r="S568" s="677">
        <v>1</v>
      </c>
      <c r="T568" s="742">
        <v>10</v>
      </c>
      <c r="U568" s="700">
        <v>1</v>
      </c>
    </row>
    <row r="569" spans="1:21" ht="14.4" customHeight="1" x14ac:dyDescent="0.3">
      <c r="A569" s="660">
        <v>4</v>
      </c>
      <c r="B569" s="661" t="s">
        <v>3542</v>
      </c>
      <c r="C569" s="661">
        <v>89301042</v>
      </c>
      <c r="D569" s="740" t="s">
        <v>6160</v>
      </c>
      <c r="E569" s="741" t="s">
        <v>3915</v>
      </c>
      <c r="F569" s="661" t="s">
        <v>3897</v>
      </c>
      <c r="G569" s="661" t="s">
        <v>4393</v>
      </c>
      <c r="H569" s="661" t="s">
        <v>602</v>
      </c>
      <c r="I569" s="661" t="s">
        <v>4568</v>
      </c>
      <c r="J569" s="661" t="s">
        <v>4569</v>
      </c>
      <c r="K569" s="661" t="s">
        <v>4570</v>
      </c>
      <c r="L569" s="662">
        <v>556.53</v>
      </c>
      <c r="M569" s="662">
        <v>556.53</v>
      </c>
      <c r="N569" s="661">
        <v>1</v>
      </c>
      <c r="O569" s="742">
        <v>1</v>
      </c>
      <c r="P569" s="662">
        <v>556.53</v>
      </c>
      <c r="Q569" s="677">
        <v>1</v>
      </c>
      <c r="R569" s="661">
        <v>1</v>
      </c>
      <c r="S569" s="677">
        <v>1</v>
      </c>
      <c r="T569" s="742">
        <v>1</v>
      </c>
      <c r="U569" s="700">
        <v>1</v>
      </c>
    </row>
    <row r="570" spans="1:21" ht="14.4" customHeight="1" x14ac:dyDescent="0.3">
      <c r="A570" s="660">
        <v>4</v>
      </c>
      <c r="B570" s="661" t="s">
        <v>3542</v>
      </c>
      <c r="C570" s="661">
        <v>89301042</v>
      </c>
      <c r="D570" s="740" t="s">
        <v>6160</v>
      </c>
      <c r="E570" s="741" t="s">
        <v>3915</v>
      </c>
      <c r="F570" s="661" t="s">
        <v>3897</v>
      </c>
      <c r="G570" s="661" t="s">
        <v>4393</v>
      </c>
      <c r="H570" s="661" t="s">
        <v>602</v>
      </c>
      <c r="I570" s="661" t="s">
        <v>4571</v>
      </c>
      <c r="J570" s="661" t="s">
        <v>4572</v>
      </c>
      <c r="K570" s="661" t="s">
        <v>4573</v>
      </c>
      <c r="L570" s="662">
        <v>630.11</v>
      </c>
      <c r="M570" s="662">
        <v>2520.44</v>
      </c>
      <c r="N570" s="661">
        <v>4</v>
      </c>
      <c r="O570" s="742">
        <v>1</v>
      </c>
      <c r="P570" s="662">
        <v>2520.44</v>
      </c>
      <c r="Q570" s="677">
        <v>1</v>
      </c>
      <c r="R570" s="661">
        <v>4</v>
      </c>
      <c r="S570" s="677">
        <v>1</v>
      </c>
      <c r="T570" s="742">
        <v>1</v>
      </c>
      <c r="U570" s="700">
        <v>1</v>
      </c>
    </row>
    <row r="571" spans="1:21" ht="14.4" customHeight="1" x14ac:dyDescent="0.3">
      <c r="A571" s="660">
        <v>4</v>
      </c>
      <c r="B571" s="661" t="s">
        <v>3542</v>
      </c>
      <c r="C571" s="661">
        <v>89301042</v>
      </c>
      <c r="D571" s="740" t="s">
        <v>6160</v>
      </c>
      <c r="E571" s="741" t="s">
        <v>3915</v>
      </c>
      <c r="F571" s="661" t="s">
        <v>3897</v>
      </c>
      <c r="G571" s="661" t="s">
        <v>4393</v>
      </c>
      <c r="H571" s="661" t="s">
        <v>602</v>
      </c>
      <c r="I571" s="661" t="s">
        <v>4574</v>
      </c>
      <c r="J571" s="661" t="s">
        <v>4575</v>
      </c>
      <c r="K571" s="661" t="s">
        <v>4576</v>
      </c>
      <c r="L571" s="662">
        <v>2094.4899999999998</v>
      </c>
      <c r="M571" s="662">
        <v>12566.939999999999</v>
      </c>
      <c r="N571" s="661">
        <v>6</v>
      </c>
      <c r="O571" s="742">
        <v>2</v>
      </c>
      <c r="P571" s="662">
        <v>12566.939999999999</v>
      </c>
      <c r="Q571" s="677">
        <v>1</v>
      </c>
      <c r="R571" s="661">
        <v>6</v>
      </c>
      <c r="S571" s="677">
        <v>1</v>
      </c>
      <c r="T571" s="742">
        <v>2</v>
      </c>
      <c r="U571" s="700">
        <v>1</v>
      </c>
    </row>
    <row r="572" spans="1:21" ht="14.4" customHeight="1" x14ac:dyDescent="0.3">
      <c r="A572" s="660">
        <v>4</v>
      </c>
      <c r="B572" s="661" t="s">
        <v>3542</v>
      </c>
      <c r="C572" s="661">
        <v>89301042</v>
      </c>
      <c r="D572" s="740" t="s">
        <v>6160</v>
      </c>
      <c r="E572" s="741" t="s">
        <v>3915</v>
      </c>
      <c r="F572" s="661" t="s">
        <v>3897</v>
      </c>
      <c r="G572" s="661" t="s">
        <v>4393</v>
      </c>
      <c r="H572" s="661" t="s">
        <v>602</v>
      </c>
      <c r="I572" s="661" t="s">
        <v>4577</v>
      </c>
      <c r="J572" s="661" t="s">
        <v>4578</v>
      </c>
      <c r="K572" s="661" t="s">
        <v>4579</v>
      </c>
      <c r="L572" s="662">
        <v>315.5</v>
      </c>
      <c r="M572" s="662">
        <v>4417</v>
      </c>
      <c r="N572" s="661">
        <v>14</v>
      </c>
      <c r="O572" s="742">
        <v>14</v>
      </c>
      <c r="P572" s="662">
        <v>4417</v>
      </c>
      <c r="Q572" s="677">
        <v>1</v>
      </c>
      <c r="R572" s="661">
        <v>14</v>
      </c>
      <c r="S572" s="677">
        <v>1</v>
      </c>
      <c r="T572" s="742">
        <v>14</v>
      </c>
      <c r="U572" s="700">
        <v>1</v>
      </c>
    </row>
    <row r="573" spans="1:21" ht="14.4" customHeight="1" x14ac:dyDescent="0.3">
      <c r="A573" s="660">
        <v>4</v>
      </c>
      <c r="B573" s="661" t="s">
        <v>3542</v>
      </c>
      <c r="C573" s="661">
        <v>89301042</v>
      </c>
      <c r="D573" s="740" t="s">
        <v>6160</v>
      </c>
      <c r="E573" s="741" t="s">
        <v>3915</v>
      </c>
      <c r="F573" s="661" t="s">
        <v>3897</v>
      </c>
      <c r="G573" s="661" t="s">
        <v>4393</v>
      </c>
      <c r="H573" s="661" t="s">
        <v>602</v>
      </c>
      <c r="I573" s="661" t="s">
        <v>4580</v>
      </c>
      <c r="J573" s="661" t="s">
        <v>4581</v>
      </c>
      <c r="K573" s="661" t="s">
        <v>4582</v>
      </c>
      <c r="L573" s="662">
        <v>484.6</v>
      </c>
      <c r="M573" s="662">
        <v>484.6</v>
      </c>
      <c r="N573" s="661">
        <v>1</v>
      </c>
      <c r="O573" s="742">
        <v>1</v>
      </c>
      <c r="P573" s="662">
        <v>484.6</v>
      </c>
      <c r="Q573" s="677">
        <v>1</v>
      </c>
      <c r="R573" s="661">
        <v>1</v>
      </c>
      <c r="S573" s="677">
        <v>1</v>
      </c>
      <c r="T573" s="742">
        <v>1</v>
      </c>
      <c r="U573" s="700">
        <v>1</v>
      </c>
    </row>
    <row r="574" spans="1:21" ht="14.4" customHeight="1" x14ac:dyDescent="0.3">
      <c r="A574" s="660">
        <v>4</v>
      </c>
      <c r="B574" s="661" t="s">
        <v>3542</v>
      </c>
      <c r="C574" s="661">
        <v>89301042</v>
      </c>
      <c r="D574" s="740" t="s">
        <v>6160</v>
      </c>
      <c r="E574" s="741" t="s">
        <v>3915</v>
      </c>
      <c r="F574" s="661" t="s">
        <v>3897</v>
      </c>
      <c r="G574" s="661" t="s">
        <v>4393</v>
      </c>
      <c r="H574" s="661" t="s">
        <v>602</v>
      </c>
      <c r="I574" s="661" t="s">
        <v>4583</v>
      </c>
      <c r="J574" s="661" t="s">
        <v>4584</v>
      </c>
      <c r="K574" s="661" t="s">
        <v>4585</v>
      </c>
      <c r="L574" s="662">
        <v>2444.8000000000002</v>
      </c>
      <c r="M574" s="662">
        <v>4889.6000000000004</v>
      </c>
      <c r="N574" s="661">
        <v>2</v>
      </c>
      <c r="O574" s="742">
        <v>1</v>
      </c>
      <c r="P574" s="662">
        <v>4889.6000000000004</v>
      </c>
      <c r="Q574" s="677">
        <v>1</v>
      </c>
      <c r="R574" s="661">
        <v>2</v>
      </c>
      <c r="S574" s="677">
        <v>1</v>
      </c>
      <c r="T574" s="742">
        <v>1</v>
      </c>
      <c r="U574" s="700">
        <v>1</v>
      </c>
    </row>
    <row r="575" spans="1:21" ht="14.4" customHeight="1" x14ac:dyDescent="0.3">
      <c r="A575" s="660">
        <v>4</v>
      </c>
      <c r="B575" s="661" t="s">
        <v>3542</v>
      </c>
      <c r="C575" s="661">
        <v>89301042</v>
      </c>
      <c r="D575" s="740" t="s">
        <v>6160</v>
      </c>
      <c r="E575" s="741" t="s">
        <v>3915</v>
      </c>
      <c r="F575" s="661" t="s">
        <v>3897</v>
      </c>
      <c r="G575" s="661" t="s">
        <v>4393</v>
      </c>
      <c r="H575" s="661" t="s">
        <v>602</v>
      </c>
      <c r="I575" s="661" t="s">
        <v>4586</v>
      </c>
      <c r="J575" s="661" t="s">
        <v>4587</v>
      </c>
      <c r="K575" s="661" t="s">
        <v>4582</v>
      </c>
      <c r="L575" s="662">
        <v>291.2</v>
      </c>
      <c r="M575" s="662">
        <v>291.2</v>
      </c>
      <c r="N575" s="661">
        <v>1</v>
      </c>
      <c r="O575" s="742">
        <v>1</v>
      </c>
      <c r="P575" s="662">
        <v>291.2</v>
      </c>
      <c r="Q575" s="677">
        <v>1</v>
      </c>
      <c r="R575" s="661">
        <v>1</v>
      </c>
      <c r="S575" s="677">
        <v>1</v>
      </c>
      <c r="T575" s="742">
        <v>1</v>
      </c>
      <c r="U575" s="700">
        <v>1</v>
      </c>
    </row>
    <row r="576" spans="1:21" ht="14.4" customHeight="1" x14ac:dyDescent="0.3">
      <c r="A576" s="660">
        <v>4</v>
      </c>
      <c r="B576" s="661" t="s">
        <v>3542</v>
      </c>
      <c r="C576" s="661">
        <v>89301042</v>
      </c>
      <c r="D576" s="740" t="s">
        <v>6160</v>
      </c>
      <c r="E576" s="741" t="s">
        <v>3915</v>
      </c>
      <c r="F576" s="661" t="s">
        <v>3897</v>
      </c>
      <c r="G576" s="661" t="s">
        <v>4393</v>
      </c>
      <c r="H576" s="661" t="s">
        <v>602</v>
      </c>
      <c r="I576" s="661" t="s">
        <v>4586</v>
      </c>
      <c r="J576" s="661" t="s">
        <v>4588</v>
      </c>
      <c r="K576" s="661" t="s">
        <v>4589</v>
      </c>
      <c r="L576" s="662">
        <v>291.2</v>
      </c>
      <c r="M576" s="662">
        <v>3494.3999999999996</v>
      </c>
      <c r="N576" s="661">
        <v>12</v>
      </c>
      <c r="O576" s="742">
        <v>6</v>
      </c>
      <c r="P576" s="662">
        <v>2038.3999999999999</v>
      </c>
      <c r="Q576" s="677">
        <v>0.58333333333333337</v>
      </c>
      <c r="R576" s="661">
        <v>7</v>
      </c>
      <c r="S576" s="677">
        <v>0.58333333333333337</v>
      </c>
      <c r="T576" s="742">
        <v>4</v>
      </c>
      <c r="U576" s="700">
        <v>0.66666666666666663</v>
      </c>
    </row>
    <row r="577" spans="1:21" ht="14.4" customHeight="1" x14ac:dyDescent="0.3">
      <c r="A577" s="660">
        <v>4</v>
      </c>
      <c r="B577" s="661" t="s">
        <v>3542</v>
      </c>
      <c r="C577" s="661">
        <v>89301042</v>
      </c>
      <c r="D577" s="740" t="s">
        <v>6160</v>
      </c>
      <c r="E577" s="741" t="s">
        <v>3915</v>
      </c>
      <c r="F577" s="661" t="s">
        <v>3897</v>
      </c>
      <c r="G577" s="661" t="s">
        <v>4393</v>
      </c>
      <c r="H577" s="661" t="s">
        <v>602</v>
      </c>
      <c r="I577" s="661" t="s">
        <v>4590</v>
      </c>
      <c r="J577" s="661" t="s">
        <v>4591</v>
      </c>
      <c r="K577" s="661" t="s">
        <v>4592</v>
      </c>
      <c r="L577" s="662">
        <v>161</v>
      </c>
      <c r="M577" s="662">
        <v>161</v>
      </c>
      <c r="N577" s="661">
        <v>1</v>
      </c>
      <c r="O577" s="742">
        <v>1</v>
      </c>
      <c r="P577" s="662">
        <v>161</v>
      </c>
      <c r="Q577" s="677">
        <v>1</v>
      </c>
      <c r="R577" s="661">
        <v>1</v>
      </c>
      <c r="S577" s="677">
        <v>1</v>
      </c>
      <c r="T577" s="742">
        <v>1</v>
      </c>
      <c r="U577" s="700">
        <v>1</v>
      </c>
    </row>
    <row r="578" spans="1:21" ht="14.4" customHeight="1" x14ac:dyDescent="0.3">
      <c r="A578" s="660">
        <v>4</v>
      </c>
      <c r="B578" s="661" t="s">
        <v>3542</v>
      </c>
      <c r="C578" s="661">
        <v>89301042</v>
      </c>
      <c r="D578" s="740" t="s">
        <v>6160</v>
      </c>
      <c r="E578" s="741" t="s">
        <v>3915</v>
      </c>
      <c r="F578" s="661" t="s">
        <v>3897</v>
      </c>
      <c r="G578" s="661" t="s">
        <v>4393</v>
      </c>
      <c r="H578" s="661" t="s">
        <v>602</v>
      </c>
      <c r="I578" s="661" t="s">
        <v>4593</v>
      </c>
      <c r="J578" s="661" t="s">
        <v>4594</v>
      </c>
      <c r="K578" s="661" t="s">
        <v>4353</v>
      </c>
      <c r="L578" s="662">
        <v>500</v>
      </c>
      <c r="M578" s="662">
        <v>1000</v>
      </c>
      <c r="N578" s="661">
        <v>2</v>
      </c>
      <c r="O578" s="742">
        <v>2</v>
      </c>
      <c r="P578" s="662">
        <v>500</v>
      </c>
      <c r="Q578" s="677">
        <v>0.5</v>
      </c>
      <c r="R578" s="661">
        <v>1</v>
      </c>
      <c r="S578" s="677">
        <v>0.5</v>
      </c>
      <c r="T578" s="742">
        <v>1</v>
      </c>
      <c r="U578" s="700">
        <v>0.5</v>
      </c>
    </row>
    <row r="579" spans="1:21" ht="14.4" customHeight="1" x14ac:dyDescent="0.3">
      <c r="A579" s="660">
        <v>4</v>
      </c>
      <c r="B579" s="661" t="s">
        <v>3542</v>
      </c>
      <c r="C579" s="661">
        <v>89301042</v>
      </c>
      <c r="D579" s="740" t="s">
        <v>6160</v>
      </c>
      <c r="E579" s="741" t="s">
        <v>3915</v>
      </c>
      <c r="F579" s="661" t="s">
        <v>3897</v>
      </c>
      <c r="G579" s="661" t="s">
        <v>4393</v>
      </c>
      <c r="H579" s="661" t="s">
        <v>602</v>
      </c>
      <c r="I579" s="661" t="s">
        <v>4595</v>
      </c>
      <c r="J579" s="661" t="s">
        <v>4596</v>
      </c>
      <c r="K579" s="661" t="s">
        <v>4597</v>
      </c>
      <c r="L579" s="662">
        <v>579</v>
      </c>
      <c r="M579" s="662">
        <v>579</v>
      </c>
      <c r="N579" s="661">
        <v>1</v>
      </c>
      <c r="O579" s="742">
        <v>1</v>
      </c>
      <c r="P579" s="662">
        <v>579</v>
      </c>
      <c r="Q579" s="677">
        <v>1</v>
      </c>
      <c r="R579" s="661">
        <v>1</v>
      </c>
      <c r="S579" s="677">
        <v>1</v>
      </c>
      <c r="T579" s="742">
        <v>1</v>
      </c>
      <c r="U579" s="700">
        <v>1</v>
      </c>
    </row>
    <row r="580" spans="1:21" ht="14.4" customHeight="1" x14ac:dyDescent="0.3">
      <c r="A580" s="660">
        <v>4</v>
      </c>
      <c r="B580" s="661" t="s">
        <v>3542</v>
      </c>
      <c r="C580" s="661">
        <v>89301042</v>
      </c>
      <c r="D580" s="740" t="s">
        <v>6160</v>
      </c>
      <c r="E580" s="741" t="s">
        <v>3915</v>
      </c>
      <c r="F580" s="661" t="s">
        <v>3897</v>
      </c>
      <c r="G580" s="661" t="s">
        <v>4393</v>
      </c>
      <c r="H580" s="661" t="s">
        <v>602</v>
      </c>
      <c r="I580" s="661" t="s">
        <v>4598</v>
      </c>
      <c r="J580" s="661" t="s">
        <v>4395</v>
      </c>
      <c r="K580" s="661" t="s">
        <v>4592</v>
      </c>
      <c r="L580" s="662">
        <v>173.85</v>
      </c>
      <c r="M580" s="662">
        <v>173.85</v>
      </c>
      <c r="N580" s="661">
        <v>1</v>
      </c>
      <c r="O580" s="742">
        <v>1</v>
      </c>
      <c r="P580" s="662">
        <v>173.85</v>
      </c>
      <c r="Q580" s="677">
        <v>1</v>
      </c>
      <c r="R580" s="661">
        <v>1</v>
      </c>
      <c r="S580" s="677">
        <v>1</v>
      </c>
      <c r="T580" s="742">
        <v>1</v>
      </c>
      <c r="U580" s="700">
        <v>1</v>
      </c>
    </row>
    <row r="581" spans="1:21" ht="14.4" customHeight="1" x14ac:dyDescent="0.3">
      <c r="A581" s="660">
        <v>4</v>
      </c>
      <c r="B581" s="661" t="s">
        <v>3542</v>
      </c>
      <c r="C581" s="661">
        <v>89301042</v>
      </c>
      <c r="D581" s="740" t="s">
        <v>6160</v>
      </c>
      <c r="E581" s="741" t="s">
        <v>3915</v>
      </c>
      <c r="F581" s="661" t="s">
        <v>3897</v>
      </c>
      <c r="G581" s="661" t="s">
        <v>4393</v>
      </c>
      <c r="H581" s="661" t="s">
        <v>602</v>
      </c>
      <c r="I581" s="661" t="s">
        <v>4599</v>
      </c>
      <c r="J581" s="661" t="s">
        <v>4600</v>
      </c>
      <c r="K581" s="661" t="s">
        <v>4592</v>
      </c>
      <c r="L581" s="662">
        <v>220.68</v>
      </c>
      <c r="M581" s="662">
        <v>3089.5200000000004</v>
      </c>
      <c r="N581" s="661">
        <v>14</v>
      </c>
      <c r="O581" s="742">
        <v>4</v>
      </c>
      <c r="P581" s="662">
        <v>3089.5200000000004</v>
      </c>
      <c r="Q581" s="677">
        <v>1</v>
      </c>
      <c r="R581" s="661">
        <v>14</v>
      </c>
      <c r="S581" s="677">
        <v>1</v>
      </c>
      <c r="T581" s="742">
        <v>4</v>
      </c>
      <c r="U581" s="700">
        <v>1</v>
      </c>
    </row>
    <row r="582" spans="1:21" ht="14.4" customHeight="1" x14ac:dyDescent="0.3">
      <c r="A582" s="660">
        <v>4</v>
      </c>
      <c r="B582" s="661" t="s">
        <v>3542</v>
      </c>
      <c r="C582" s="661">
        <v>89301042</v>
      </c>
      <c r="D582" s="740" t="s">
        <v>6160</v>
      </c>
      <c r="E582" s="741" t="s">
        <v>3915</v>
      </c>
      <c r="F582" s="661" t="s">
        <v>3897</v>
      </c>
      <c r="G582" s="661" t="s">
        <v>4393</v>
      </c>
      <c r="H582" s="661" t="s">
        <v>602</v>
      </c>
      <c r="I582" s="661" t="s">
        <v>4601</v>
      </c>
      <c r="J582" s="661" t="s">
        <v>4602</v>
      </c>
      <c r="K582" s="661" t="s">
        <v>4603</v>
      </c>
      <c r="L582" s="662">
        <v>1000</v>
      </c>
      <c r="M582" s="662">
        <v>2000</v>
      </c>
      <c r="N582" s="661">
        <v>2</v>
      </c>
      <c r="O582" s="742">
        <v>2</v>
      </c>
      <c r="P582" s="662">
        <v>2000</v>
      </c>
      <c r="Q582" s="677">
        <v>1</v>
      </c>
      <c r="R582" s="661">
        <v>2</v>
      </c>
      <c r="S582" s="677">
        <v>1</v>
      </c>
      <c r="T582" s="742">
        <v>2</v>
      </c>
      <c r="U582" s="700">
        <v>1</v>
      </c>
    </row>
    <row r="583" spans="1:21" ht="14.4" customHeight="1" x14ac:dyDescent="0.3">
      <c r="A583" s="660">
        <v>4</v>
      </c>
      <c r="B583" s="661" t="s">
        <v>3542</v>
      </c>
      <c r="C583" s="661">
        <v>89301042</v>
      </c>
      <c r="D583" s="740" t="s">
        <v>6160</v>
      </c>
      <c r="E583" s="741" t="s">
        <v>3915</v>
      </c>
      <c r="F583" s="661" t="s">
        <v>3897</v>
      </c>
      <c r="G583" s="661" t="s">
        <v>4393</v>
      </c>
      <c r="H583" s="661" t="s">
        <v>602</v>
      </c>
      <c r="I583" s="661" t="s">
        <v>4604</v>
      </c>
      <c r="J583" s="661" t="s">
        <v>4605</v>
      </c>
      <c r="K583" s="661" t="s">
        <v>4606</v>
      </c>
      <c r="L583" s="662">
        <v>180.25</v>
      </c>
      <c r="M583" s="662">
        <v>1622.25</v>
      </c>
      <c r="N583" s="661">
        <v>9</v>
      </c>
      <c r="O583" s="742">
        <v>7</v>
      </c>
      <c r="P583" s="662">
        <v>1622.25</v>
      </c>
      <c r="Q583" s="677">
        <v>1</v>
      </c>
      <c r="R583" s="661">
        <v>9</v>
      </c>
      <c r="S583" s="677">
        <v>1</v>
      </c>
      <c r="T583" s="742">
        <v>7</v>
      </c>
      <c r="U583" s="700">
        <v>1</v>
      </c>
    </row>
    <row r="584" spans="1:21" ht="14.4" customHeight="1" x14ac:dyDescent="0.3">
      <c r="A584" s="660">
        <v>4</v>
      </c>
      <c r="B584" s="661" t="s">
        <v>3542</v>
      </c>
      <c r="C584" s="661">
        <v>89301042</v>
      </c>
      <c r="D584" s="740" t="s">
        <v>6160</v>
      </c>
      <c r="E584" s="741" t="s">
        <v>3915</v>
      </c>
      <c r="F584" s="661" t="s">
        <v>3897</v>
      </c>
      <c r="G584" s="661" t="s">
        <v>4393</v>
      </c>
      <c r="H584" s="661" t="s">
        <v>602</v>
      </c>
      <c r="I584" s="661" t="s">
        <v>4607</v>
      </c>
      <c r="J584" s="661" t="s">
        <v>4608</v>
      </c>
      <c r="K584" s="661" t="s">
        <v>4609</v>
      </c>
      <c r="L584" s="662">
        <v>600</v>
      </c>
      <c r="M584" s="662">
        <v>1200</v>
      </c>
      <c r="N584" s="661">
        <v>2</v>
      </c>
      <c r="O584" s="742">
        <v>2</v>
      </c>
      <c r="P584" s="662">
        <v>600</v>
      </c>
      <c r="Q584" s="677">
        <v>0.5</v>
      </c>
      <c r="R584" s="661">
        <v>1</v>
      </c>
      <c r="S584" s="677">
        <v>0.5</v>
      </c>
      <c r="T584" s="742">
        <v>1</v>
      </c>
      <c r="U584" s="700">
        <v>0.5</v>
      </c>
    </row>
    <row r="585" spans="1:21" ht="14.4" customHeight="1" x14ac:dyDescent="0.3">
      <c r="A585" s="660">
        <v>4</v>
      </c>
      <c r="B585" s="661" t="s">
        <v>3542</v>
      </c>
      <c r="C585" s="661">
        <v>89301042</v>
      </c>
      <c r="D585" s="740" t="s">
        <v>6160</v>
      </c>
      <c r="E585" s="741" t="s">
        <v>3915</v>
      </c>
      <c r="F585" s="661" t="s">
        <v>3897</v>
      </c>
      <c r="G585" s="661" t="s">
        <v>4393</v>
      </c>
      <c r="H585" s="661" t="s">
        <v>602</v>
      </c>
      <c r="I585" s="661" t="s">
        <v>4610</v>
      </c>
      <c r="J585" s="661" t="s">
        <v>4611</v>
      </c>
      <c r="K585" s="661" t="s">
        <v>4612</v>
      </c>
      <c r="L585" s="662">
        <v>5343.9</v>
      </c>
      <c r="M585" s="662">
        <v>85502.400000000009</v>
      </c>
      <c r="N585" s="661">
        <v>16</v>
      </c>
      <c r="O585" s="742">
        <v>8</v>
      </c>
      <c r="P585" s="662">
        <v>85502.400000000009</v>
      </c>
      <c r="Q585" s="677">
        <v>1</v>
      </c>
      <c r="R585" s="661">
        <v>16</v>
      </c>
      <c r="S585" s="677">
        <v>1</v>
      </c>
      <c r="T585" s="742">
        <v>8</v>
      </c>
      <c r="U585" s="700">
        <v>1</v>
      </c>
    </row>
    <row r="586" spans="1:21" ht="14.4" customHeight="1" x14ac:dyDescent="0.3">
      <c r="A586" s="660">
        <v>4</v>
      </c>
      <c r="B586" s="661" t="s">
        <v>3542</v>
      </c>
      <c r="C586" s="661">
        <v>89301042</v>
      </c>
      <c r="D586" s="740" t="s">
        <v>6160</v>
      </c>
      <c r="E586" s="741" t="s">
        <v>3915</v>
      </c>
      <c r="F586" s="661" t="s">
        <v>3897</v>
      </c>
      <c r="G586" s="661" t="s">
        <v>4393</v>
      </c>
      <c r="H586" s="661" t="s">
        <v>602</v>
      </c>
      <c r="I586" s="661" t="s">
        <v>4613</v>
      </c>
      <c r="J586" s="661" t="s">
        <v>4614</v>
      </c>
      <c r="K586" s="661" t="s">
        <v>4615</v>
      </c>
      <c r="L586" s="662">
        <v>2412.9</v>
      </c>
      <c r="M586" s="662">
        <v>28954.800000000003</v>
      </c>
      <c r="N586" s="661">
        <v>12</v>
      </c>
      <c r="O586" s="742">
        <v>3</v>
      </c>
      <c r="P586" s="662">
        <v>19303.2</v>
      </c>
      <c r="Q586" s="677">
        <v>0.66666666666666663</v>
      </c>
      <c r="R586" s="661">
        <v>8</v>
      </c>
      <c r="S586" s="677">
        <v>0.66666666666666663</v>
      </c>
      <c r="T586" s="742">
        <v>2</v>
      </c>
      <c r="U586" s="700">
        <v>0.66666666666666663</v>
      </c>
    </row>
    <row r="587" spans="1:21" ht="14.4" customHeight="1" x14ac:dyDescent="0.3">
      <c r="A587" s="660">
        <v>4</v>
      </c>
      <c r="B587" s="661" t="s">
        <v>3542</v>
      </c>
      <c r="C587" s="661">
        <v>89301042</v>
      </c>
      <c r="D587" s="740" t="s">
        <v>6160</v>
      </c>
      <c r="E587" s="741" t="s">
        <v>3915</v>
      </c>
      <c r="F587" s="661" t="s">
        <v>3897</v>
      </c>
      <c r="G587" s="661" t="s">
        <v>4393</v>
      </c>
      <c r="H587" s="661" t="s">
        <v>602</v>
      </c>
      <c r="I587" s="661" t="s">
        <v>4616</v>
      </c>
      <c r="J587" s="661" t="s">
        <v>4617</v>
      </c>
      <c r="K587" s="661" t="s">
        <v>4618</v>
      </c>
      <c r="L587" s="662">
        <v>5343.9</v>
      </c>
      <c r="M587" s="662">
        <v>42751.199999999997</v>
      </c>
      <c r="N587" s="661">
        <v>8</v>
      </c>
      <c r="O587" s="742">
        <v>5</v>
      </c>
      <c r="P587" s="662">
        <v>32063.4</v>
      </c>
      <c r="Q587" s="677">
        <v>0.75000000000000011</v>
      </c>
      <c r="R587" s="661">
        <v>6</v>
      </c>
      <c r="S587" s="677">
        <v>0.75</v>
      </c>
      <c r="T587" s="742">
        <v>4</v>
      </c>
      <c r="U587" s="700">
        <v>0.8</v>
      </c>
    </row>
    <row r="588" spans="1:21" ht="14.4" customHeight="1" x14ac:dyDescent="0.3">
      <c r="A588" s="660">
        <v>4</v>
      </c>
      <c r="B588" s="661" t="s">
        <v>3542</v>
      </c>
      <c r="C588" s="661">
        <v>89301042</v>
      </c>
      <c r="D588" s="740" t="s">
        <v>6160</v>
      </c>
      <c r="E588" s="741" t="s">
        <v>3915</v>
      </c>
      <c r="F588" s="661" t="s">
        <v>3897</v>
      </c>
      <c r="G588" s="661" t="s">
        <v>4393</v>
      </c>
      <c r="H588" s="661" t="s">
        <v>602</v>
      </c>
      <c r="I588" s="661" t="s">
        <v>4619</v>
      </c>
      <c r="J588" s="661" t="s">
        <v>4620</v>
      </c>
      <c r="K588" s="661" t="s">
        <v>4621</v>
      </c>
      <c r="L588" s="662">
        <v>2816</v>
      </c>
      <c r="M588" s="662">
        <v>8448</v>
      </c>
      <c r="N588" s="661">
        <v>3</v>
      </c>
      <c r="O588" s="742">
        <v>1</v>
      </c>
      <c r="P588" s="662">
        <v>8448</v>
      </c>
      <c r="Q588" s="677">
        <v>1</v>
      </c>
      <c r="R588" s="661">
        <v>3</v>
      </c>
      <c r="S588" s="677">
        <v>1</v>
      </c>
      <c r="T588" s="742">
        <v>1</v>
      </c>
      <c r="U588" s="700">
        <v>1</v>
      </c>
    </row>
    <row r="589" spans="1:21" ht="14.4" customHeight="1" x14ac:dyDescent="0.3">
      <c r="A589" s="660">
        <v>4</v>
      </c>
      <c r="B589" s="661" t="s">
        <v>3542</v>
      </c>
      <c r="C589" s="661">
        <v>89301042</v>
      </c>
      <c r="D589" s="740" t="s">
        <v>6160</v>
      </c>
      <c r="E589" s="741" t="s">
        <v>3915</v>
      </c>
      <c r="F589" s="661" t="s">
        <v>3897</v>
      </c>
      <c r="G589" s="661" t="s">
        <v>4393</v>
      </c>
      <c r="H589" s="661" t="s">
        <v>602</v>
      </c>
      <c r="I589" s="661" t="s">
        <v>4622</v>
      </c>
      <c r="J589" s="661" t="s">
        <v>4623</v>
      </c>
      <c r="K589" s="661" t="s">
        <v>4624</v>
      </c>
      <c r="L589" s="662">
        <v>1832.09</v>
      </c>
      <c r="M589" s="662">
        <v>20152.989999999998</v>
      </c>
      <c r="N589" s="661">
        <v>11</v>
      </c>
      <c r="O589" s="742">
        <v>4</v>
      </c>
      <c r="P589" s="662">
        <v>12824.63</v>
      </c>
      <c r="Q589" s="677">
        <v>0.63636363636363635</v>
      </c>
      <c r="R589" s="661">
        <v>7</v>
      </c>
      <c r="S589" s="677">
        <v>0.63636363636363635</v>
      </c>
      <c r="T589" s="742">
        <v>3</v>
      </c>
      <c r="U589" s="700">
        <v>0.75</v>
      </c>
    </row>
    <row r="590" spans="1:21" ht="14.4" customHeight="1" x14ac:dyDescent="0.3">
      <c r="A590" s="660">
        <v>4</v>
      </c>
      <c r="B590" s="661" t="s">
        <v>3542</v>
      </c>
      <c r="C590" s="661">
        <v>89301042</v>
      </c>
      <c r="D590" s="740" t="s">
        <v>6160</v>
      </c>
      <c r="E590" s="741" t="s">
        <v>3915</v>
      </c>
      <c r="F590" s="661" t="s">
        <v>3897</v>
      </c>
      <c r="G590" s="661" t="s">
        <v>4393</v>
      </c>
      <c r="H590" s="661" t="s">
        <v>602</v>
      </c>
      <c r="I590" s="661" t="s">
        <v>4625</v>
      </c>
      <c r="J590" s="661" t="s">
        <v>4626</v>
      </c>
      <c r="K590" s="661" t="s">
        <v>4627</v>
      </c>
      <c r="L590" s="662">
        <v>1221.4000000000001</v>
      </c>
      <c r="M590" s="662">
        <v>10992.6</v>
      </c>
      <c r="N590" s="661">
        <v>9</v>
      </c>
      <c r="O590" s="742">
        <v>3</v>
      </c>
      <c r="P590" s="662">
        <v>10992.6</v>
      </c>
      <c r="Q590" s="677">
        <v>1</v>
      </c>
      <c r="R590" s="661">
        <v>9</v>
      </c>
      <c r="S590" s="677">
        <v>1</v>
      </c>
      <c r="T590" s="742">
        <v>3</v>
      </c>
      <c r="U590" s="700">
        <v>1</v>
      </c>
    </row>
    <row r="591" spans="1:21" ht="14.4" customHeight="1" x14ac:dyDescent="0.3">
      <c r="A591" s="660">
        <v>4</v>
      </c>
      <c r="B591" s="661" t="s">
        <v>3542</v>
      </c>
      <c r="C591" s="661">
        <v>89301042</v>
      </c>
      <c r="D591" s="740" t="s">
        <v>6160</v>
      </c>
      <c r="E591" s="741" t="s">
        <v>3915</v>
      </c>
      <c r="F591" s="661" t="s">
        <v>3897</v>
      </c>
      <c r="G591" s="661" t="s">
        <v>4393</v>
      </c>
      <c r="H591" s="661" t="s">
        <v>602</v>
      </c>
      <c r="I591" s="661" t="s">
        <v>4628</v>
      </c>
      <c r="J591" s="661" t="s">
        <v>4629</v>
      </c>
      <c r="K591" s="661" t="s">
        <v>4630</v>
      </c>
      <c r="L591" s="662">
        <v>1000</v>
      </c>
      <c r="M591" s="662">
        <v>2000</v>
      </c>
      <c r="N591" s="661">
        <v>2</v>
      </c>
      <c r="O591" s="742">
        <v>2</v>
      </c>
      <c r="P591" s="662">
        <v>2000</v>
      </c>
      <c r="Q591" s="677">
        <v>1</v>
      </c>
      <c r="R591" s="661">
        <v>2</v>
      </c>
      <c r="S591" s="677">
        <v>1</v>
      </c>
      <c r="T591" s="742">
        <v>2</v>
      </c>
      <c r="U591" s="700">
        <v>1</v>
      </c>
    </row>
    <row r="592" spans="1:21" ht="14.4" customHeight="1" x14ac:dyDescent="0.3">
      <c r="A592" s="660">
        <v>4</v>
      </c>
      <c r="B592" s="661" t="s">
        <v>3542</v>
      </c>
      <c r="C592" s="661">
        <v>89301042</v>
      </c>
      <c r="D592" s="740" t="s">
        <v>6160</v>
      </c>
      <c r="E592" s="741" t="s">
        <v>3915</v>
      </c>
      <c r="F592" s="661" t="s">
        <v>3897</v>
      </c>
      <c r="G592" s="661" t="s">
        <v>4393</v>
      </c>
      <c r="H592" s="661" t="s">
        <v>602</v>
      </c>
      <c r="I592" s="661" t="s">
        <v>4631</v>
      </c>
      <c r="J592" s="661" t="s">
        <v>4632</v>
      </c>
      <c r="K592" s="661" t="s">
        <v>4624</v>
      </c>
      <c r="L592" s="662">
        <v>485.63</v>
      </c>
      <c r="M592" s="662">
        <v>2913.78</v>
      </c>
      <c r="N592" s="661">
        <v>6</v>
      </c>
      <c r="O592" s="742">
        <v>6</v>
      </c>
      <c r="P592" s="662">
        <v>2913.78</v>
      </c>
      <c r="Q592" s="677">
        <v>1</v>
      </c>
      <c r="R592" s="661">
        <v>6</v>
      </c>
      <c r="S592" s="677">
        <v>1</v>
      </c>
      <c r="T592" s="742">
        <v>6</v>
      </c>
      <c r="U592" s="700">
        <v>1</v>
      </c>
    </row>
    <row r="593" spans="1:21" ht="14.4" customHeight="1" x14ac:dyDescent="0.3">
      <c r="A593" s="660">
        <v>4</v>
      </c>
      <c r="B593" s="661" t="s">
        <v>3542</v>
      </c>
      <c r="C593" s="661">
        <v>89301042</v>
      </c>
      <c r="D593" s="740" t="s">
        <v>6160</v>
      </c>
      <c r="E593" s="741" t="s">
        <v>3915</v>
      </c>
      <c r="F593" s="661" t="s">
        <v>3897</v>
      </c>
      <c r="G593" s="661" t="s">
        <v>4393</v>
      </c>
      <c r="H593" s="661" t="s">
        <v>602</v>
      </c>
      <c r="I593" s="661" t="s">
        <v>4633</v>
      </c>
      <c r="J593" s="661" t="s">
        <v>4634</v>
      </c>
      <c r="K593" s="661" t="s">
        <v>4624</v>
      </c>
      <c r="L593" s="662">
        <v>300</v>
      </c>
      <c r="M593" s="662">
        <v>300</v>
      </c>
      <c r="N593" s="661">
        <v>1</v>
      </c>
      <c r="O593" s="742">
        <v>1</v>
      </c>
      <c r="P593" s="662">
        <v>300</v>
      </c>
      <c r="Q593" s="677">
        <v>1</v>
      </c>
      <c r="R593" s="661">
        <v>1</v>
      </c>
      <c r="S593" s="677">
        <v>1</v>
      </c>
      <c r="T593" s="742">
        <v>1</v>
      </c>
      <c r="U593" s="700">
        <v>1</v>
      </c>
    </row>
    <row r="594" spans="1:21" ht="14.4" customHeight="1" x14ac:dyDescent="0.3">
      <c r="A594" s="660">
        <v>4</v>
      </c>
      <c r="B594" s="661" t="s">
        <v>3542</v>
      </c>
      <c r="C594" s="661">
        <v>89301042</v>
      </c>
      <c r="D594" s="740" t="s">
        <v>6160</v>
      </c>
      <c r="E594" s="741" t="s">
        <v>3915</v>
      </c>
      <c r="F594" s="661" t="s">
        <v>3897</v>
      </c>
      <c r="G594" s="661" t="s">
        <v>4393</v>
      </c>
      <c r="H594" s="661" t="s">
        <v>602</v>
      </c>
      <c r="I594" s="661" t="s">
        <v>4633</v>
      </c>
      <c r="J594" s="661" t="s">
        <v>4634</v>
      </c>
      <c r="K594" s="661" t="s">
        <v>3097</v>
      </c>
      <c r="L594" s="662">
        <v>300</v>
      </c>
      <c r="M594" s="662">
        <v>1500</v>
      </c>
      <c r="N594" s="661">
        <v>5</v>
      </c>
      <c r="O594" s="742">
        <v>5</v>
      </c>
      <c r="P594" s="662">
        <v>1500</v>
      </c>
      <c r="Q594" s="677">
        <v>1</v>
      </c>
      <c r="R594" s="661">
        <v>5</v>
      </c>
      <c r="S594" s="677">
        <v>1</v>
      </c>
      <c r="T594" s="742">
        <v>5</v>
      </c>
      <c r="U594" s="700">
        <v>1</v>
      </c>
    </row>
    <row r="595" spans="1:21" ht="14.4" customHeight="1" x14ac:dyDescent="0.3">
      <c r="A595" s="660">
        <v>4</v>
      </c>
      <c r="B595" s="661" t="s">
        <v>3542</v>
      </c>
      <c r="C595" s="661">
        <v>89301042</v>
      </c>
      <c r="D595" s="740" t="s">
        <v>6160</v>
      </c>
      <c r="E595" s="741" t="s">
        <v>3915</v>
      </c>
      <c r="F595" s="661" t="s">
        <v>3897</v>
      </c>
      <c r="G595" s="661" t="s">
        <v>4393</v>
      </c>
      <c r="H595" s="661" t="s">
        <v>602</v>
      </c>
      <c r="I595" s="661" t="s">
        <v>4635</v>
      </c>
      <c r="J595" s="661" t="s">
        <v>4636</v>
      </c>
      <c r="K595" s="661" t="s">
        <v>4637</v>
      </c>
      <c r="L595" s="662">
        <v>196.43</v>
      </c>
      <c r="M595" s="662">
        <v>982.15000000000009</v>
      </c>
      <c r="N595" s="661">
        <v>5</v>
      </c>
      <c r="O595" s="742">
        <v>5</v>
      </c>
      <c r="P595" s="662">
        <v>982.15000000000009</v>
      </c>
      <c r="Q595" s="677">
        <v>1</v>
      </c>
      <c r="R595" s="661">
        <v>5</v>
      </c>
      <c r="S595" s="677">
        <v>1</v>
      </c>
      <c r="T595" s="742">
        <v>5</v>
      </c>
      <c r="U595" s="700">
        <v>1</v>
      </c>
    </row>
    <row r="596" spans="1:21" ht="14.4" customHeight="1" x14ac:dyDescent="0.3">
      <c r="A596" s="660">
        <v>4</v>
      </c>
      <c r="B596" s="661" t="s">
        <v>3542</v>
      </c>
      <c r="C596" s="661">
        <v>89301042</v>
      </c>
      <c r="D596" s="740" t="s">
        <v>6160</v>
      </c>
      <c r="E596" s="741" t="s">
        <v>3915</v>
      </c>
      <c r="F596" s="661" t="s">
        <v>3897</v>
      </c>
      <c r="G596" s="661" t="s">
        <v>4393</v>
      </c>
      <c r="H596" s="661" t="s">
        <v>602</v>
      </c>
      <c r="I596" s="661" t="s">
        <v>4638</v>
      </c>
      <c r="J596" s="661" t="s">
        <v>4639</v>
      </c>
      <c r="K596" s="661" t="s">
        <v>4640</v>
      </c>
      <c r="L596" s="662">
        <v>210.33</v>
      </c>
      <c r="M596" s="662">
        <v>1051.6500000000001</v>
      </c>
      <c r="N596" s="661">
        <v>5</v>
      </c>
      <c r="O596" s="742">
        <v>5</v>
      </c>
      <c r="P596" s="662">
        <v>1051.6500000000001</v>
      </c>
      <c r="Q596" s="677">
        <v>1</v>
      </c>
      <c r="R596" s="661">
        <v>5</v>
      </c>
      <c r="S596" s="677">
        <v>1</v>
      </c>
      <c r="T596" s="742">
        <v>5</v>
      </c>
      <c r="U596" s="700">
        <v>1</v>
      </c>
    </row>
    <row r="597" spans="1:21" ht="14.4" customHeight="1" x14ac:dyDescent="0.3">
      <c r="A597" s="660">
        <v>4</v>
      </c>
      <c r="B597" s="661" t="s">
        <v>3542</v>
      </c>
      <c r="C597" s="661">
        <v>89301042</v>
      </c>
      <c r="D597" s="740" t="s">
        <v>6160</v>
      </c>
      <c r="E597" s="741" t="s">
        <v>3915</v>
      </c>
      <c r="F597" s="661" t="s">
        <v>3897</v>
      </c>
      <c r="G597" s="661" t="s">
        <v>4393</v>
      </c>
      <c r="H597" s="661" t="s">
        <v>602</v>
      </c>
      <c r="I597" s="661" t="s">
        <v>4641</v>
      </c>
      <c r="J597" s="661" t="s">
        <v>4642</v>
      </c>
      <c r="K597" s="661" t="s">
        <v>4643</v>
      </c>
      <c r="L597" s="662">
        <v>507.04</v>
      </c>
      <c r="M597" s="662">
        <v>4563.3600000000006</v>
      </c>
      <c r="N597" s="661">
        <v>9</v>
      </c>
      <c r="O597" s="742">
        <v>4</v>
      </c>
      <c r="P597" s="662">
        <v>4563.3600000000006</v>
      </c>
      <c r="Q597" s="677">
        <v>1</v>
      </c>
      <c r="R597" s="661">
        <v>9</v>
      </c>
      <c r="S597" s="677">
        <v>1</v>
      </c>
      <c r="T597" s="742">
        <v>4</v>
      </c>
      <c r="U597" s="700">
        <v>1</v>
      </c>
    </row>
    <row r="598" spans="1:21" ht="14.4" customHeight="1" x14ac:dyDescent="0.3">
      <c r="A598" s="660">
        <v>4</v>
      </c>
      <c r="B598" s="661" t="s">
        <v>3542</v>
      </c>
      <c r="C598" s="661">
        <v>89301042</v>
      </c>
      <c r="D598" s="740" t="s">
        <v>6160</v>
      </c>
      <c r="E598" s="741" t="s">
        <v>3915</v>
      </c>
      <c r="F598" s="661" t="s">
        <v>3897</v>
      </c>
      <c r="G598" s="661" t="s">
        <v>4393</v>
      </c>
      <c r="H598" s="661" t="s">
        <v>602</v>
      </c>
      <c r="I598" s="661" t="s">
        <v>4644</v>
      </c>
      <c r="J598" s="661" t="s">
        <v>4645</v>
      </c>
      <c r="K598" s="661" t="s">
        <v>4589</v>
      </c>
      <c r="L598" s="662">
        <v>299</v>
      </c>
      <c r="M598" s="662">
        <v>1495</v>
      </c>
      <c r="N598" s="661">
        <v>5</v>
      </c>
      <c r="O598" s="742">
        <v>5</v>
      </c>
      <c r="P598" s="662">
        <v>1495</v>
      </c>
      <c r="Q598" s="677">
        <v>1</v>
      </c>
      <c r="R598" s="661">
        <v>5</v>
      </c>
      <c r="S598" s="677">
        <v>1</v>
      </c>
      <c r="T598" s="742">
        <v>5</v>
      </c>
      <c r="U598" s="700">
        <v>1</v>
      </c>
    </row>
    <row r="599" spans="1:21" ht="14.4" customHeight="1" x14ac:dyDescent="0.3">
      <c r="A599" s="660">
        <v>4</v>
      </c>
      <c r="B599" s="661" t="s">
        <v>3542</v>
      </c>
      <c r="C599" s="661">
        <v>89301042</v>
      </c>
      <c r="D599" s="740" t="s">
        <v>6160</v>
      </c>
      <c r="E599" s="741" t="s">
        <v>3915</v>
      </c>
      <c r="F599" s="661" t="s">
        <v>3897</v>
      </c>
      <c r="G599" s="661" t="s">
        <v>4393</v>
      </c>
      <c r="H599" s="661" t="s">
        <v>602</v>
      </c>
      <c r="I599" s="661" t="s">
        <v>4646</v>
      </c>
      <c r="J599" s="661" t="s">
        <v>4647</v>
      </c>
      <c r="K599" s="661" t="s">
        <v>4648</v>
      </c>
      <c r="L599" s="662">
        <v>5343.9</v>
      </c>
      <c r="M599" s="662">
        <v>5343.9</v>
      </c>
      <c r="N599" s="661">
        <v>1</v>
      </c>
      <c r="O599" s="742">
        <v>1</v>
      </c>
      <c r="P599" s="662">
        <v>5343.9</v>
      </c>
      <c r="Q599" s="677">
        <v>1</v>
      </c>
      <c r="R599" s="661">
        <v>1</v>
      </c>
      <c r="S599" s="677">
        <v>1</v>
      </c>
      <c r="T599" s="742">
        <v>1</v>
      </c>
      <c r="U599" s="700">
        <v>1</v>
      </c>
    </row>
    <row r="600" spans="1:21" ht="14.4" customHeight="1" x14ac:dyDescent="0.3">
      <c r="A600" s="660">
        <v>4</v>
      </c>
      <c r="B600" s="661" t="s">
        <v>3542</v>
      </c>
      <c r="C600" s="661">
        <v>89301042</v>
      </c>
      <c r="D600" s="740" t="s">
        <v>6160</v>
      </c>
      <c r="E600" s="741" t="s">
        <v>3915</v>
      </c>
      <c r="F600" s="661" t="s">
        <v>3897</v>
      </c>
      <c r="G600" s="661" t="s">
        <v>4393</v>
      </c>
      <c r="H600" s="661" t="s">
        <v>602</v>
      </c>
      <c r="I600" s="661" t="s">
        <v>4649</v>
      </c>
      <c r="J600" s="661" t="s">
        <v>4650</v>
      </c>
      <c r="K600" s="661" t="s">
        <v>4651</v>
      </c>
      <c r="L600" s="662">
        <v>5343.9</v>
      </c>
      <c r="M600" s="662">
        <v>42751.199999999997</v>
      </c>
      <c r="N600" s="661">
        <v>8</v>
      </c>
      <c r="O600" s="742">
        <v>5</v>
      </c>
      <c r="P600" s="662">
        <v>42751.199999999997</v>
      </c>
      <c r="Q600" s="677">
        <v>1</v>
      </c>
      <c r="R600" s="661">
        <v>8</v>
      </c>
      <c r="S600" s="677">
        <v>1</v>
      </c>
      <c r="T600" s="742">
        <v>5</v>
      </c>
      <c r="U600" s="700">
        <v>1</v>
      </c>
    </row>
    <row r="601" spans="1:21" ht="14.4" customHeight="1" x14ac:dyDescent="0.3">
      <c r="A601" s="660">
        <v>4</v>
      </c>
      <c r="B601" s="661" t="s">
        <v>3542</v>
      </c>
      <c r="C601" s="661">
        <v>89301042</v>
      </c>
      <c r="D601" s="740" t="s">
        <v>6160</v>
      </c>
      <c r="E601" s="741" t="s">
        <v>3915</v>
      </c>
      <c r="F601" s="661" t="s">
        <v>3897</v>
      </c>
      <c r="G601" s="661" t="s">
        <v>4393</v>
      </c>
      <c r="H601" s="661" t="s">
        <v>602</v>
      </c>
      <c r="I601" s="661" t="s">
        <v>4652</v>
      </c>
      <c r="J601" s="661" t="s">
        <v>4653</v>
      </c>
      <c r="K601" s="661" t="s">
        <v>4654</v>
      </c>
      <c r="L601" s="662">
        <v>5343.9</v>
      </c>
      <c r="M601" s="662">
        <v>10687.8</v>
      </c>
      <c r="N601" s="661">
        <v>2</v>
      </c>
      <c r="O601" s="742">
        <v>2</v>
      </c>
      <c r="P601" s="662">
        <v>10687.8</v>
      </c>
      <c r="Q601" s="677">
        <v>1</v>
      </c>
      <c r="R601" s="661">
        <v>2</v>
      </c>
      <c r="S601" s="677">
        <v>1</v>
      </c>
      <c r="T601" s="742">
        <v>2</v>
      </c>
      <c r="U601" s="700">
        <v>1</v>
      </c>
    </row>
    <row r="602" spans="1:21" ht="14.4" customHeight="1" x14ac:dyDescent="0.3">
      <c r="A602" s="660">
        <v>4</v>
      </c>
      <c r="B602" s="661" t="s">
        <v>3542</v>
      </c>
      <c r="C602" s="661">
        <v>89301042</v>
      </c>
      <c r="D602" s="740" t="s">
        <v>6160</v>
      </c>
      <c r="E602" s="741" t="s">
        <v>3915</v>
      </c>
      <c r="F602" s="661" t="s">
        <v>3897</v>
      </c>
      <c r="G602" s="661" t="s">
        <v>4393</v>
      </c>
      <c r="H602" s="661" t="s">
        <v>602</v>
      </c>
      <c r="I602" s="661" t="s">
        <v>4655</v>
      </c>
      <c r="J602" s="661" t="s">
        <v>4656</v>
      </c>
      <c r="K602" s="661" t="s">
        <v>4657</v>
      </c>
      <c r="L602" s="662">
        <v>320</v>
      </c>
      <c r="M602" s="662">
        <v>2240</v>
      </c>
      <c r="N602" s="661">
        <v>7</v>
      </c>
      <c r="O602" s="742">
        <v>6</v>
      </c>
      <c r="P602" s="662">
        <v>1920</v>
      </c>
      <c r="Q602" s="677">
        <v>0.8571428571428571</v>
      </c>
      <c r="R602" s="661">
        <v>6</v>
      </c>
      <c r="S602" s="677">
        <v>0.8571428571428571</v>
      </c>
      <c r="T602" s="742">
        <v>5</v>
      </c>
      <c r="U602" s="700">
        <v>0.83333333333333337</v>
      </c>
    </row>
    <row r="603" spans="1:21" ht="14.4" customHeight="1" x14ac:dyDescent="0.3">
      <c r="A603" s="660">
        <v>4</v>
      </c>
      <c r="B603" s="661" t="s">
        <v>3542</v>
      </c>
      <c r="C603" s="661">
        <v>89301042</v>
      </c>
      <c r="D603" s="740" t="s">
        <v>6160</v>
      </c>
      <c r="E603" s="741" t="s">
        <v>3915</v>
      </c>
      <c r="F603" s="661" t="s">
        <v>3897</v>
      </c>
      <c r="G603" s="661" t="s">
        <v>4393</v>
      </c>
      <c r="H603" s="661" t="s">
        <v>602</v>
      </c>
      <c r="I603" s="661" t="s">
        <v>4658</v>
      </c>
      <c r="J603" s="661" t="s">
        <v>4659</v>
      </c>
      <c r="K603" s="661" t="s">
        <v>4660</v>
      </c>
      <c r="L603" s="662">
        <v>498</v>
      </c>
      <c r="M603" s="662">
        <v>4980</v>
      </c>
      <c r="N603" s="661">
        <v>10</v>
      </c>
      <c r="O603" s="742">
        <v>9</v>
      </c>
      <c r="P603" s="662">
        <v>3984</v>
      </c>
      <c r="Q603" s="677">
        <v>0.8</v>
      </c>
      <c r="R603" s="661">
        <v>8</v>
      </c>
      <c r="S603" s="677">
        <v>0.8</v>
      </c>
      <c r="T603" s="742">
        <v>7</v>
      </c>
      <c r="U603" s="700">
        <v>0.77777777777777779</v>
      </c>
    </row>
    <row r="604" spans="1:21" ht="14.4" customHeight="1" x14ac:dyDescent="0.3">
      <c r="A604" s="660">
        <v>4</v>
      </c>
      <c r="B604" s="661" t="s">
        <v>3542</v>
      </c>
      <c r="C604" s="661">
        <v>89301042</v>
      </c>
      <c r="D604" s="740" t="s">
        <v>6160</v>
      </c>
      <c r="E604" s="741" t="s">
        <v>3915</v>
      </c>
      <c r="F604" s="661" t="s">
        <v>3897</v>
      </c>
      <c r="G604" s="661" t="s">
        <v>4393</v>
      </c>
      <c r="H604" s="661" t="s">
        <v>602</v>
      </c>
      <c r="I604" s="661" t="s">
        <v>4661</v>
      </c>
      <c r="J604" s="661" t="s">
        <v>4662</v>
      </c>
      <c r="K604" s="661" t="s">
        <v>4663</v>
      </c>
      <c r="L604" s="662">
        <v>2816</v>
      </c>
      <c r="M604" s="662">
        <v>87296</v>
      </c>
      <c r="N604" s="661">
        <v>31</v>
      </c>
      <c r="O604" s="742">
        <v>5</v>
      </c>
      <c r="P604" s="662">
        <v>87296</v>
      </c>
      <c r="Q604" s="677">
        <v>1</v>
      </c>
      <c r="R604" s="661">
        <v>31</v>
      </c>
      <c r="S604" s="677">
        <v>1</v>
      </c>
      <c r="T604" s="742">
        <v>5</v>
      </c>
      <c r="U604" s="700">
        <v>1</v>
      </c>
    </row>
    <row r="605" spans="1:21" ht="14.4" customHeight="1" x14ac:dyDescent="0.3">
      <c r="A605" s="660">
        <v>4</v>
      </c>
      <c r="B605" s="661" t="s">
        <v>3542</v>
      </c>
      <c r="C605" s="661">
        <v>89301042</v>
      </c>
      <c r="D605" s="740" t="s">
        <v>6160</v>
      </c>
      <c r="E605" s="741" t="s">
        <v>3915</v>
      </c>
      <c r="F605" s="661" t="s">
        <v>3897</v>
      </c>
      <c r="G605" s="661" t="s">
        <v>4393</v>
      </c>
      <c r="H605" s="661" t="s">
        <v>602</v>
      </c>
      <c r="I605" s="661" t="s">
        <v>4664</v>
      </c>
      <c r="J605" s="661" t="s">
        <v>4665</v>
      </c>
      <c r="K605" s="661" t="s">
        <v>4666</v>
      </c>
      <c r="L605" s="662">
        <v>2412.9</v>
      </c>
      <c r="M605" s="662">
        <v>4825.8</v>
      </c>
      <c r="N605" s="661">
        <v>2</v>
      </c>
      <c r="O605" s="742">
        <v>1</v>
      </c>
      <c r="P605" s="662">
        <v>4825.8</v>
      </c>
      <c r="Q605" s="677">
        <v>1</v>
      </c>
      <c r="R605" s="661">
        <v>2</v>
      </c>
      <c r="S605" s="677">
        <v>1</v>
      </c>
      <c r="T605" s="742">
        <v>1</v>
      </c>
      <c r="U605" s="700">
        <v>1</v>
      </c>
    </row>
    <row r="606" spans="1:21" ht="14.4" customHeight="1" x14ac:dyDescent="0.3">
      <c r="A606" s="660">
        <v>4</v>
      </c>
      <c r="B606" s="661" t="s">
        <v>3542</v>
      </c>
      <c r="C606" s="661">
        <v>89301042</v>
      </c>
      <c r="D606" s="740" t="s">
        <v>6160</v>
      </c>
      <c r="E606" s="741" t="s">
        <v>3915</v>
      </c>
      <c r="F606" s="661" t="s">
        <v>3897</v>
      </c>
      <c r="G606" s="661" t="s">
        <v>4393</v>
      </c>
      <c r="H606" s="661" t="s">
        <v>602</v>
      </c>
      <c r="I606" s="661" t="s">
        <v>4667</v>
      </c>
      <c r="J606" s="661" t="s">
        <v>4668</v>
      </c>
      <c r="K606" s="661" t="s">
        <v>4669</v>
      </c>
      <c r="L606" s="662">
        <v>1500.3</v>
      </c>
      <c r="M606" s="662">
        <v>28505.699999999997</v>
      </c>
      <c r="N606" s="661">
        <v>19</v>
      </c>
      <c r="O606" s="742">
        <v>4</v>
      </c>
      <c r="P606" s="662">
        <v>28505.699999999997</v>
      </c>
      <c r="Q606" s="677">
        <v>1</v>
      </c>
      <c r="R606" s="661">
        <v>19</v>
      </c>
      <c r="S606" s="677">
        <v>1</v>
      </c>
      <c r="T606" s="742">
        <v>4</v>
      </c>
      <c r="U606" s="700">
        <v>1</v>
      </c>
    </row>
    <row r="607" spans="1:21" ht="14.4" customHeight="1" x14ac:dyDescent="0.3">
      <c r="A607" s="660">
        <v>4</v>
      </c>
      <c r="B607" s="661" t="s">
        <v>3542</v>
      </c>
      <c r="C607" s="661">
        <v>89301042</v>
      </c>
      <c r="D607" s="740" t="s">
        <v>6160</v>
      </c>
      <c r="E607" s="741" t="s">
        <v>3915</v>
      </c>
      <c r="F607" s="661" t="s">
        <v>3897</v>
      </c>
      <c r="G607" s="661" t="s">
        <v>4393</v>
      </c>
      <c r="H607" s="661" t="s">
        <v>602</v>
      </c>
      <c r="I607" s="661" t="s">
        <v>4670</v>
      </c>
      <c r="J607" s="661" t="s">
        <v>4668</v>
      </c>
      <c r="K607" s="661" t="s">
        <v>4671</v>
      </c>
      <c r="L607" s="662">
        <v>1500.3</v>
      </c>
      <c r="M607" s="662">
        <v>12002.4</v>
      </c>
      <c r="N607" s="661">
        <v>8</v>
      </c>
      <c r="O607" s="742">
        <v>2</v>
      </c>
      <c r="P607" s="662">
        <v>12002.4</v>
      </c>
      <c r="Q607" s="677">
        <v>1</v>
      </c>
      <c r="R607" s="661">
        <v>8</v>
      </c>
      <c r="S607" s="677">
        <v>1</v>
      </c>
      <c r="T607" s="742">
        <v>2</v>
      </c>
      <c r="U607" s="700">
        <v>1</v>
      </c>
    </row>
    <row r="608" spans="1:21" ht="14.4" customHeight="1" x14ac:dyDescent="0.3">
      <c r="A608" s="660">
        <v>4</v>
      </c>
      <c r="B608" s="661" t="s">
        <v>3542</v>
      </c>
      <c r="C608" s="661">
        <v>89301042</v>
      </c>
      <c r="D608" s="740" t="s">
        <v>6160</v>
      </c>
      <c r="E608" s="741" t="s">
        <v>3915</v>
      </c>
      <c r="F608" s="661" t="s">
        <v>3897</v>
      </c>
      <c r="G608" s="661" t="s">
        <v>4393</v>
      </c>
      <c r="H608" s="661" t="s">
        <v>602</v>
      </c>
      <c r="I608" s="661" t="s">
        <v>4672</v>
      </c>
      <c r="J608" s="661" t="s">
        <v>4673</v>
      </c>
      <c r="K608" s="661" t="s">
        <v>4674</v>
      </c>
      <c r="L608" s="662">
        <v>761.3</v>
      </c>
      <c r="M608" s="662">
        <v>31213.3</v>
      </c>
      <c r="N608" s="661">
        <v>41</v>
      </c>
      <c r="O608" s="742">
        <v>9</v>
      </c>
      <c r="P608" s="662">
        <v>31213.3</v>
      </c>
      <c r="Q608" s="677">
        <v>1</v>
      </c>
      <c r="R608" s="661">
        <v>41</v>
      </c>
      <c r="S608" s="677">
        <v>1</v>
      </c>
      <c r="T608" s="742">
        <v>9</v>
      </c>
      <c r="U608" s="700">
        <v>1</v>
      </c>
    </row>
    <row r="609" spans="1:21" ht="14.4" customHeight="1" x14ac:dyDescent="0.3">
      <c r="A609" s="660">
        <v>4</v>
      </c>
      <c r="B609" s="661" t="s">
        <v>3542</v>
      </c>
      <c r="C609" s="661">
        <v>89301042</v>
      </c>
      <c r="D609" s="740" t="s">
        <v>6160</v>
      </c>
      <c r="E609" s="741" t="s">
        <v>3915</v>
      </c>
      <c r="F609" s="661" t="s">
        <v>3897</v>
      </c>
      <c r="G609" s="661" t="s">
        <v>4393</v>
      </c>
      <c r="H609" s="661" t="s">
        <v>602</v>
      </c>
      <c r="I609" s="661" t="s">
        <v>4675</v>
      </c>
      <c r="J609" s="661" t="s">
        <v>4673</v>
      </c>
      <c r="K609" s="661" t="s">
        <v>4676</v>
      </c>
      <c r="L609" s="662">
        <v>761.3</v>
      </c>
      <c r="M609" s="662">
        <v>9135.5999999999985</v>
      </c>
      <c r="N609" s="661">
        <v>12</v>
      </c>
      <c r="O609" s="742">
        <v>4</v>
      </c>
      <c r="P609" s="662">
        <v>6090.4</v>
      </c>
      <c r="Q609" s="677">
        <v>0.66666666666666674</v>
      </c>
      <c r="R609" s="661">
        <v>8</v>
      </c>
      <c r="S609" s="677">
        <v>0.66666666666666663</v>
      </c>
      <c r="T609" s="742">
        <v>3</v>
      </c>
      <c r="U609" s="700">
        <v>0.75</v>
      </c>
    </row>
    <row r="610" spans="1:21" ht="14.4" customHeight="1" x14ac:dyDescent="0.3">
      <c r="A610" s="660">
        <v>4</v>
      </c>
      <c r="B610" s="661" t="s">
        <v>3542</v>
      </c>
      <c r="C610" s="661">
        <v>89301042</v>
      </c>
      <c r="D610" s="740" t="s">
        <v>6160</v>
      </c>
      <c r="E610" s="741" t="s">
        <v>3915</v>
      </c>
      <c r="F610" s="661" t="s">
        <v>3897</v>
      </c>
      <c r="G610" s="661" t="s">
        <v>4393</v>
      </c>
      <c r="H610" s="661" t="s">
        <v>602</v>
      </c>
      <c r="I610" s="661" t="s">
        <v>4677</v>
      </c>
      <c r="J610" s="661" t="s">
        <v>4678</v>
      </c>
      <c r="K610" s="661" t="s">
        <v>4679</v>
      </c>
      <c r="L610" s="662">
        <v>5343.9</v>
      </c>
      <c r="M610" s="662">
        <v>32063.399999999998</v>
      </c>
      <c r="N610" s="661">
        <v>6</v>
      </c>
      <c r="O610" s="742">
        <v>2</v>
      </c>
      <c r="P610" s="662">
        <v>16031.699999999999</v>
      </c>
      <c r="Q610" s="677">
        <v>0.5</v>
      </c>
      <c r="R610" s="661">
        <v>3</v>
      </c>
      <c r="S610" s="677">
        <v>0.5</v>
      </c>
      <c r="T610" s="742">
        <v>1</v>
      </c>
      <c r="U610" s="700">
        <v>0.5</v>
      </c>
    </row>
    <row r="611" spans="1:21" ht="14.4" customHeight="1" x14ac:dyDescent="0.3">
      <c r="A611" s="660">
        <v>4</v>
      </c>
      <c r="B611" s="661" t="s">
        <v>3542</v>
      </c>
      <c r="C611" s="661">
        <v>89301042</v>
      </c>
      <c r="D611" s="740" t="s">
        <v>6160</v>
      </c>
      <c r="E611" s="741" t="s">
        <v>3915</v>
      </c>
      <c r="F611" s="661" t="s">
        <v>3897</v>
      </c>
      <c r="G611" s="661" t="s">
        <v>4393</v>
      </c>
      <c r="H611" s="661" t="s">
        <v>602</v>
      </c>
      <c r="I611" s="661" t="s">
        <v>4680</v>
      </c>
      <c r="J611" s="661" t="s">
        <v>4681</v>
      </c>
      <c r="K611" s="661" t="s">
        <v>4682</v>
      </c>
      <c r="L611" s="662">
        <v>2412.9</v>
      </c>
      <c r="M611" s="662">
        <v>26541.9</v>
      </c>
      <c r="N611" s="661">
        <v>11</v>
      </c>
      <c r="O611" s="742">
        <v>2</v>
      </c>
      <c r="P611" s="662">
        <v>26541.9</v>
      </c>
      <c r="Q611" s="677">
        <v>1</v>
      </c>
      <c r="R611" s="661">
        <v>11</v>
      </c>
      <c r="S611" s="677">
        <v>1</v>
      </c>
      <c r="T611" s="742">
        <v>2</v>
      </c>
      <c r="U611" s="700">
        <v>1</v>
      </c>
    </row>
    <row r="612" spans="1:21" ht="14.4" customHeight="1" x14ac:dyDescent="0.3">
      <c r="A612" s="660">
        <v>4</v>
      </c>
      <c r="B612" s="661" t="s">
        <v>3542</v>
      </c>
      <c r="C612" s="661">
        <v>89301042</v>
      </c>
      <c r="D612" s="740" t="s">
        <v>6160</v>
      </c>
      <c r="E612" s="741" t="s">
        <v>3915</v>
      </c>
      <c r="F612" s="661" t="s">
        <v>3897</v>
      </c>
      <c r="G612" s="661" t="s">
        <v>4393</v>
      </c>
      <c r="H612" s="661" t="s">
        <v>602</v>
      </c>
      <c r="I612" s="661" t="s">
        <v>4683</v>
      </c>
      <c r="J612" s="661" t="s">
        <v>4684</v>
      </c>
      <c r="K612" s="661" t="s">
        <v>4685</v>
      </c>
      <c r="L612" s="662">
        <v>1500.3</v>
      </c>
      <c r="M612" s="662">
        <v>27005.399999999998</v>
      </c>
      <c r="N612" s="661">
        <v>18</v>
      </c>
      <c r="O612" s="742">
        <v>3</v>
      </c>
      <c r="P612" s="662">
        <v>27005.399999999998</v>
      </c>
      <c r="Q612" s="677">
        <v>1</v>
      </c>
      <c r="R612" s="661">
        <v>18</v>
      </c>
      <c r="S612" s="677">
        <v>1</v>
      </c>
      <c r="T612" s="742">
        <v>3</v>
      </c>
      <c r="U612" s="700">
        <v>1</v>
      </c>
    </row>
    <row r="613" spans="1:21" ht="14.4" customHeight="1" x14ac:dyDescent="0.3">
      <c r="A613" s="660">
        <v>4</v>
      </c>
      <c r="B613" s="661" t="s">
        <v>3542</v>
      </c>
      <c r="C613" s="661">
        <v>89301042</v>
      </c>
      <c r="D613" s="740" t="s">
        <v>6160</v>
      </c>
      <c r="E613" s="741" t="s">
        <v>3915</v>
      </c>
      <c r="F613" s="661" t="s">
        <v>3897</v>
      </c>
      <c r="G613" s="661" t="s">
        <v>4393</v>
      </c>
      <c r="H613" s="661" t="s">
        <v>602</v>
      </c>
      <c r="I613" s="661" t="s">
        <v>4686</v>
      </c>
      <c r="J613" s="661" t="s">
        <v>4684</v>
      </c>
      <c r="K613" s="661" t="s">
        <v>4687</v>
      </c>
      <c r="L613" s="662">
        <v>1500.3</v>
      </c>
      <c r="M613" s="662">
        <v>21004.199999999997</v>
      </c>
      <c r="N613" s="661">
        <v>14</v>
      </c>
      <c r="O613" s="742">
        <v>3</v>
      </c>
      <c r="P613" s="662">
        <v>21004.199999999997</v>
      </c>
      <c r="Q613" s="677">
        <v>1</v>
      </c>
      <c r="R613" s="661">
        <v>14</v>
      </c>
      <c r="S613" s="677">
        <v>1</v>
      </c>
      <c r="T613" s="742">
        <v>3</v>
      </c>
      <c r="U613" s="700">
        <v>1</v>
      </c>
    </row>
    <row r="614" spans="1:21" ht="14.4" customHeight="1" x14ac:dyDescent="0.3">
      <c r="A614" s="660">
        <v>4</v>
      </c>
      <c r="B614" s="661" t="s">
        <v>3542</v>
      </c>
      <c r="C614" s="661">
        <v>89301042</v>
      </c>
      <c r="D614" s="740" t="s">
        <v>6160</v>
      </c>
      <c r="E614" s="741" t="s">
        <v>3915</v>
      </c>
      <c r="F614" s="661" t="s">
        <v>3897</v>
      </c>
      <c r="G614" s="661" t="s">
        <v>4393</v>
      </c>
      <c r="H614" s="661" t="s">
        <v>602</v>
      </c>
      <c r="I614" s="661" t="s">
        <v>4688</v>
      </c>
      <c r="J614" s="661" t="s">
        <v>4689</v>
      </c>
      <c r="K614" s="661" t="s">
        <v>4690</v>
      </c>
      <c r="L614" s="662">
        <v>1987.45</v>
      </c>
      <c r="M614" s="662">
        <v>17887.050000000003</v>
      </c>
      <c r="N614" s="661">
        <v>9</v>
      </c>
      <c r="O614" s="742">
        <v>3</v>
      </c>
      <c r="P614" s="662">
        <v>17887.050000000003</v>
      </c>
      <c r="Q614" s="677">
        <v>1</v>
      </c>
      <c r="R614" s="661">
        <v>9</v>
      </c>
      <c r="S614" s="677">
        <v>1</v>
      </c>
      <c r="T614" s="742">
        <v>3</v>
      </c>
      <c r="U614" s="700">
        <v>1</v>
      </c>
    </row>
    <row r="615" spans="1:21" ht="14.4" customHeight="1" x14ac:dyDescent="0.3">
      <c r="A615" s="660">
        <v>4</v>
      </c>
      <c r="B615" s="661" t="s">
        <v>3542</v>
      </c>
      <c r="C615" s="661">
        <v>89301042</v>
      </c>
      <c r="D615" s="740" t="s">
        <v>6160</v>
      </c>
      <c r="E615" s="741" t="s">
        <v>3915</v>
      </c>
      <c r="F615" s="661" t="s">
        <v>3897</v>
      </c>
      <c r="G615" s="661" t="s">
        <v>4393</v>
      </c>
      <c r="H615" s="661" t="s">
        <v>602</v>
      </c>
      <c r="I615" s="661" t="s">
        <v>4691</v>
      </c>
      <c r="J615" s="661" t="s">
        <v>4689</v>
      </c>
      <c r="K615" s="661" t="s">
        <v>4692</v>
      </c>
      <c r="L615" s="662">
        <v>1987.45</v>
      </c>
      <c r="M615" s="662">
        <v>21861.950000000004</v>
      </c>
      <c r="N615" s="661">
        <v>11</v>
      </c>
      <c r="O615" s="742">
        <v>5</v>
      </c>
      <c r="P615" s="662">
        <v>21861.950000000004</v>
      </c>
      <c r="Q615" s="677">
        <v>1</v>
      </c>
      <c r="R615" s="661">
        <v>11</v>
      </c>
      <c r="S615" s="677">
        <v>1</v>
      </c>
      <c r="T615" s="742">
        <v>5</v>
      </c>
      <c r="U615" s="700">
        <v>1</v>
      </c>
    </row>
    <row r="616" spans="1:21" ht="14.4" customHeight="1" x14ac:dyDescent="0.3">
      <c r="A616" s="660">
        <v>4</v>
      </c>
      <c r="B616" s="661" t="s">
        <v>3542</v>
      </c>
      <c r="C616" s="661">
        <v>89301042</v>
      </c>
      <c r="D616" s="740" t="s">
        <v>6160</v>
      </c>
      <c r="E616" s="741" t="s">
        <v>3915</v>
      </c>
      <c r="F616" s="661" t="s">
        <v>3897</v>
      </c>
      <c r="G616" s="661" t="s">
        <v>4393</v>
      </c>
      <c r="H616" s="661" t="s">
        <v>602</v>
      </c>
      <c r="I616" s="661" t="s">
        <v>4693</v>
      </c>
      <c r="J616" s="661" t="s">
        <v>4694</v>
      </c>
      <c r="K616" s="661" t="s">
        <v>4695</v>
      </c>
      <c r="L616" s="662">
        <v>711.08</v>
      </c>
      <c r="M616" s="662">
        <v>19199.16</v>
      </c>
      <c r="N616" s="661">
        <v>27</v>
      </c>
      <c r="O616" s="742">
        <v>3</v>
      </c>
      <c r="P616" s="662">
        <v>19199.16</v>
      </c>
      <c r="Q616" s="677">
        <v>1</v>
      </c>
      <c r="R616" s="661">
        <v>27</v>
      </c>
      <c r="S616" s="677">
        <v>1</v>
      </c>
      <c r="T616" s="742">
        <v>3</v>
      </c>
      <c r="U616" s="700">
        <v>1</v>
      </c>
    </row>
    <row r="617" spans="1:21" ht="14.4" customHeight="1" x14ac:dyDescent="0.3">
      <c r="A617" s="660">
        <v>4</v>
      </c>
      <c r="B617" s="661" t="s">
        <v>3542</v>
      </c>
      <c r="C617" s="661">
        <v>89301042</v>
      </c>
      <c r="D617" s="740" t="s">
        <v>6160</v>
      </c>
      <c r="E617" s="741" t="s">
        <v>3915</v>
      </c>
      <c r="F617" s="661" t="s">
        <v>3897</v>
      </c>
      <c r="G617" s="661" t="s">
        <v>4393</v>
      </c>
      <c r="H617" s="661" t="s">
        <v>602</v>
      </c>
      <c r="I617" s="661" t="s">
        <v>4696</v>
      </c>
      <c r="J617" s="661" t="s">
        <v>4694</v>
      </c>
      <c r="K617" s="661" t="s">
        <v>4697</v>
      </c>
      <c r="L617" s="662">
        <v>711.08</v>
      </c>
      <c r="M617" s="662">
        <v>24176.720000000001</v>
      </c>
      <c r="N617" s="661">
        <v>34</v>
      </c>
      <c r="O617" s="742">
        <v>6</v>
      </c>
      <c r="P617" s="662">
        <v>24176.720000000001</v>
      </c>
      <c r="Q617" s="677">
        <v>1</v>
      </c>
      <c r="R617" s="661">
        <v>34</v>
      </c>
      <c r="S617" s="677">
        <v>1</v>
      </c>
      <c r="T617" s="742">
        <v>6</v>
      </c>
      <c r="U617" s="700">
        <v>1</v>
      </c>
    </row>
    <row r="618" spans="1:21" ht="14.4" customHeight="1" x14ac:dyDescent="0.3">
      <c r="A618" s="660">
        <v>4</v>
      </c>
      <c r="B618" s="661" t="s">
        <v>3542</v>
      </c>
      <c r="C618" s="661">
        <v>89301042</v>
      </c>
      <c r="D618" s="740" t="s">
        <v>6160</v>
      </c>
      <c r="E618" s="741" t="s">
        <v>3915</v>
      </c>
      <c r="F618" s="661" t="s">
        <v>3897</v>
      </c>
      <c r="G618" s="661" t="s">
        <v>4393</v>
      </c>
      <c r="H618" s="661" t="s">
        <v>602</v>
      </c>
      <c r="I618" s="661" t="s">
        <v>4698</v>
      </c>
      <c r="J618" s="661" t="s">
        <v>4699</v>
      </c>
      <c r="K618" s="661" t="s">
        <v>4700</v>
      </c>
      <c r="L618" s="662">
        <v>1074.31</v>
      </c>
      <c r="M618" s="662">
        <v>1074.31</v>
      </c>
      <c r="N618" s="661">
        <v>1</v>
      </c>
      <c r="O618" s="742">
        <v>1</v>
      </c>
      <c r="P618" s="662">
        <v>1074.31</v>
      </c>
      <c r="Q618" s="677">
        <v>1</v>
      </c>
      <c r="R618" s="661">
        <v>1</v>
      </c>
      <c r="S618" s="677">
        <v>1</v>
      </c>
      <c r="T618" s="742">
        <v>1</v>
      </c>
      <c r="U618" s="700">
        <v>1</v>
      </c>
    </row>
    <row r="619" spans="1:21" ht="14.4" customHeight="1" x14ac:dyDescent="0.3">
      <c r="A619" s="660">
        <v>4</v>
      </c>
      <c r="B619" s="661" t="s">
        <v>3542</v>
      </c>
      <c r="C619" s="661">
        <v>89301042</v>
      </c>
      <c r="D619" s="740" t="s">
        <v>6160</v>
      </c>
      <c r="E619" s="741" t="s">
        <v>3915</v>
      </c>
      <c r="F619" s="661" t="s">
        <v>3897</v>
      </c>
      <c r="G619" s="661" t="s">
        <v>4393</v>
      </c>
      <c r="H619" s="661" t="s">
        <v>602</v>
      </c>
      <c r="I619" s="661" t="s">
        <v>4701</v>
      </c>
      <c r="J619" s="661" t="s">
        <v>4699</v>
      </c>
      <c r="K619" s="661" t="s">
        <v>4702</v>
      </c>
      <c r="L619" s="662">
        <v>1074.31</v>
      </c>
      <c r="M619" s="662">
        <v>22560.51</v>
      </c>
      <c r="N619" s="661">
        <v>21</v>
      </c>
      <c r="O619" s="742">
        <v>3</v>
      </c>
      <c r="P619" s="662">
        <v>22560.51</v>
      </c>
      <c r="Q619" s="677">
        <v>1</v>
      </c>
      <c r="R619" s="661">
        <v>21</v>
      </c>
      <c r="S619" s="677">
        <v>1</v>
      </c>
      <c r="T619" s="742">
        <v>3</v>
      </c>
      <c r="U619" s="700">
        <v>1</v>
      </c>
    </row>
    <row r="620" spans="1:21" ht="14.4" customHeight="1" x14ac:dyDescent="0.3">
      <c r="A620" s="660">
        <v>4</v>
      </c>
      <c r="B620" s="661" t="s">
        <v>3542</v>
      </c>
      <c r="C620" s="661">
        <v>89301042</v>
      </c>
      <c r="D620" s="740" t="s">
        <v>6160</v>
      </c>
      <c r="E620" s="741" t="s">
        <v>3915</v>
      </c>
      <c r="F620" s="661" t="s">
        <v>3897</v>
      </c>
      <c r="G620" s="661" t="s">
        <v>4393</v>
      </c>
      <c r="H620" s="661" t="s">
        <v>602</v>
      </c>
      <c r="I620" s="661" t="s">
        <v>4703</v>
      </c>
      <c r="J620" s="661" t="s">
        <v>4699</v>
      </c>
      <c r="K620" s="661" t="s">
        <v>4704</v>
      </c>
      <c r="L620" s="662">
        <v>1074.31</v>
      </c>
      <c r="M620" s="662">
        <v>13966.029999999999</v>
      </c>
      <c r="N620" s="661">
        <v>13</v>
      </c>
      <c r="O620" s="742">
        <v>2</v>
      </c>
      <c r="P620" s="662">
        <v>13966.029999999999</v>
      </c>
      <c r="Q620" s="677">
        <v>1</v>
      </c>
      <c r="R620" s="661">
        <v>13</v>
      </c>
      <c r="S620" s="677">
        <v>1</v>
      </c>
      <c r="T620" s="742">
        <v>2</v>
      </c>
      <c r="U620" s="700">
        <v>1</v>
      </c>
    </row>
    <row r="621" spans="1:21" ht="14.4" customHeight="1" x14ac:dyDescent="0.3">
      <c r="A621" s="660">
        <v>4</v>
      </c>
      <c r="B621" s="661" t="s">
        <v>3542</v>
      </c>
      <c r="C621" s="661">
        <v>89301042</v>
      </c>
      <c r="D621" s="740" t="s">
        <v>6160</v>
      </c>
      <c r="E621" s="741" t="s">
        <v>3915</v>
      </c>
      <c r="F621" s="661" t="s">
        <v>3897</v>
      </c>
      <c r="G621" s="661" t="s">
        <v>4393</v>
      </c>
      <c r="H621" s="661" t="s">
        <v>602</v>
      </c>
      <c r="I621" s="661" t="s">
        <v>4705</v>
      </c>
      <c r="J621" s="661" t="s">
        <v>4706</v>
      </c>
      <c r="K621" s="661" t="s">
        <v>4707</v>
      </c>
      <c r="L621" s="662">
        <v>369.69</v>
      </c>
      <c r="M621" s="662">
        <v>1109.07</v>
      </c>
      <c r="N621" s="661">
        <v>3</v>
      </c>
      <c r="O621" s="742">
        <v>2</v>
      </c>
      <c r="P621" s="662">
        <v>1109.07</v>
      </c>
      <c r="Q621" s="677">
        <v>1</v>
      </c>
      <c r="R621" s="661">
        <v>3</v>
      </c>
      <c r="S621" s="677">
        <v>1</v>
      </c>
      <c r="T621" s="742">
        <v>2</v>
      </c>
      <c r="U621" s="700">
        <v>1</v>
      </c>
    </row>
    <row r="622" spans="1:21" ht="14.4" customHeight="1" x14ac:dyDescent="0.3">
      <c r="A622" s="660">
        <v>4</v>
      </c>
      <c r="B622" s="661" t="s">
        <v>3542</v>
      </c>
      <c r="C622" s="661">
        <v>89301042</v>
      </c>
      <c r="D622" s="740" t="s">
        <v>6160</v>
      </c>
      <c r="E622" s="741" t="s">
        <v>3915</v>
      </c>
      <c r="F622" s="661" t="s">
        <v>3897</v>
      </c>
      <c r="G622" s="661" t="s">
        <v>4393</v>
      </c>
      <c r="H622" s="661" t="s">
        <v>602</v>
      </c>
      <c r="I622" s="661" t="s">
        <v>2779</v>
      </c>
      <c r="J622" s="661" t="s">
        <v>4708</v>
      </c>
      <c r="K622" s="661" t="s">
        <v>4709</v>
      </c>
      <c r="L622" s="662">
        <v>1430.6</v>
      </c>
      <c r="M622" s="662">
        <v>31473.200000000001</v>
      </c>
      <c r="N622" s="661">
        <v>22</v>
      </c>
      <c r="O622" s="742">
        <v>9</v>
      </c>
      <c r="P622" s="662">
        <v>27181.4</v>
      </c>
      <c r="Q622" s="677">
        <v>0.86363636363636365</v>
      </c>
      <c r="R622" s="661">
        <v>19</v>
      </c>
      <c r="S622" s="677">
        <v>0.86363636363636365</v>
      </c>
      <c r="T622" s="742">
        <v>8</v>
      </c>
      <c r="U622" s="700">
        <v>0.88888888888888884</v>
      </c>
    </row>
    <row r="623" spans="1:21" ht="14.4" customHeight="1" x14ac:dyDescent="0.3">
      <c r="A623" s="660">
        <v>4</v>
      </c>
      <c r="B623" s="661" t="s">
        <v>3542</v>
      </c>
      <c r="C623" s="661">
        <v>89301042</v>
      </c>
      <c r="D623" s="740" t="s">
        <v>6160</v>
      </c>
      <c r="E623" s="741" t="s">
        <v>3915</v>
      </c>
      <c r="F623" s="661" t="s">
        <v>3897</v>
      </c>
      <c r="G623" s="661" t="s">
        <v>4393</v>
      </c>
      <c r="H623" s="661" t="s">
        <v>602</v>
      </c>
      <c r="I623" s="661" t="s">
        <v>4710</v>
      </c>
      <c r="J623" s="661" t="s">
        <v>4711</v>
      </c>
      <c r="K623" s="661" t="s">
        <v>4712</v>
      </c>
      <c r="L623" s="662">
        <v>1367</v>
      </c>
      <c r="M623" s="662">
        <v>32808</v>
      </c>
      <c r="N623" s="661">
        <v>24</v>
      </c>
      <c r="O623" s="742">
        <v>4</v>
      </c>
      <c r="P623" s="662">
        <v>24606</v>
      </c>
      <c r="Q623" s="677">
        <v>0.75</v>
      </c>
      <c r="R623" s="661">
        <v>18</v>
      </c>
      <c r="S623" s="677">
        <v>0.75</v>
      </c>
      <c r="T623" s="742">
        <v>3</v>
      </c>
      <c r="U623" s="700">
        <v>0.75</v>
      </c>
    </row>
    <row r="624" spans="1:21" ht="14.4" customHeight="1" x14ac:dyDescent="0.3">
      <c r="A624" s="660">
        <v>4</v>
      </c>
      <c r="B624" s="661" t="s">
        <v>3542</v>
      </c>
      <c r="C624" s="661">
        <v>89301042</v>
      </c>
      <c r="D624" s="740" t="s">
        <v>6160</v>
      </c>
      <c r="E624" s="741" t="s">
        <v>3915</v>
      </c>
      <c r="F624" s="661" t="s">
        <v>3897</v>
      </c>
      <c r="G624" s="661" t="s">
        <v>4393</v>
      </c>
      <c r="H624" s="661" t="s">
        <v>602</v>
      </c>
      <c r="I624" s="661" t="s">
        <v>4713</v>
      </c>
      <c r="J624" s="661" t="s">
        <v>4714</v>
      </c>
      <c r="K624" s="661" t="s">
        <v>4715</v>
      </c>
      <c r="L624" s="662">
        <v>2489.48</v>
      </c>
      <c r="M624" s="662">
        <v>2489.48</v>
      </c>
      <c r="N624" s="661">
        <v>1</v>
      </c>
      <c r="O624" s="742">
        <v>1</v>
      </c>
      <c r="P624" s="662">
        <v>2489.48</v>
      </c>
      <c r="Q624" s="677">
        <v>1</v>
      </c>
      <c r="R624" s="661">
        <v>1</v>
      </c>
      <c r="S624" s="677">
        <v>1</v>
      </c>
      <c r="T624" s="742">
        <v>1</v>
      </c>
      <c r="U624" s="700">
        <v>1</v>
      </c>
    </row>
    <row r="625" spans="1:21" ht="14.4" customHeight="1" x14ac:dyDescent="0.3">
      <c r="A625" s="660">
        <v>4</v>
      </c>
      <c r="B625" s="661" t="s">
        <v>3542</v>
      </c>
      <c r="C625" s="661">
        <v>89301042</v>
      </c>
      <c r="D625" s="740" t="s">
        <v>6160</v>
      </c>
      <c r="E625" s="741" t="s">
        <v>3915</v>
      </c>
      <c r="F625" s="661" t="s">
        <v>3897</v>
      </c>
      <c r="G625" s="661" t="s">
        <v>4393</v>
      </c>
      <c r="H625" s="661" t="s">
        <v>602</v>
      </c>
      <c r="I625" s="661" t="s">
        <v>4716</v>
      </c>
      <c r="J625" s="661" t="s">
        <v>4717</v>
      </c>
      <c r="K625" s="661" t="s">
        <v>4579</v>
      </c>
      <c r="L625" s="662">
        <v>500</v>
      </c>
      <c r="M625" s="662">
        <v>18000</v>
      </c>
      <c r="N625" s="661">
        <v>36</v>
      </c>
      <c r="O625" s="742">
        <v>21</v>
      </c>
      <c r="P625" s="662">
        <v>17000</v>
      </c>
      <c r="Q625" s="677">
        <v>0.94444444444444442</v>
      </c>
      <c r="R625" s="661">
        <v>34</v>
      </c>
      <c r="S625" s="677">
        <v>0.94444444444444442</v>
      </c>
      <c r="T625" s="742">
        <v>20</v>
      </c>
      <c r="U625" s="700">
        <v>0.95238095238095233</v>
      </c>
    </row>
    <row r="626" spans="1:21" ht="14.4" customHeight="1" x14ac:dyDescent="0.3">
      <c r="A626" s="660">
        <v>4</v>
      </c>
      <c r="B626" s="661" t="s">
        <v>3542</v>
      </c>
      <c r="C626" s="661">
        <v>89301042</v>
      </c>
      <c r="D626" s="740" t="s">
        <v>6160</v>
      </c>
      <c r="E626" s="741" t="s">
        <v>3915</v>
      </c>
      <c r="F626" s="661" t="s">
        <v>3897</v>
      </c>
      <c r="G626" s="661" t="s">
        <v>4393</v>
      </c>
      <c r="H626" s="661" t="s">
        <v>602</v>
      </c>
      <c r="I626" s="661" t="s">
        <v>4718</v>
      </c>
      <c r="J626" s="661" t="s">
        <v>4719</v>
      </c>
      <c r="K626" s="661" t="s">
        <v>4720</v>
      </c>
      <c r="L626" s="662">
        <v>556</v>
      </c>
      <c r="M626" s="662">
        <v>10564</v>
      </c>
      <c r="N626" s="661">
        <v>19</v>
      </c>
      <c r="O626" s="742">
        <v>8</v>
      </c>
      <c r="P626" s="662">
        <v>7784</v>
      </c>
      <c r="Q626" s="677">
        <v>0.73684210526315785</v>
      </c>
      <c r="R626" s="661">
        <v>14</v>
      </c>
      <c r="S626" s="677">
        <v>0.73684210526315785</v>
      </c>
      <c r="T626" s="742">
        <v>6</v>
      </c>
      <c r="U626" s="700">
        <v>0.75</v>
      </c>
    </row>
    <row r="627" spans="1:21" ht="14.4" customHeight="1" x14ac:dyDescent="0.3">
      <c r="A627" s="660">
        <v>4</v>
      </c>
      <c r="B627" s="661" t="s">
        <v>3542</v>
      </c>
      <c r="C627" s="661">
        <v>89301042</v>
      </c>
      <c r="D627" s="740" t="s">
        <v>6160</v>
      </c>
      <c r="E627" s="741" t="s">
        <v>3915</v>
      </c>
      <c r="F627" s="661" t="s">
        <v>3897</v>
      </c>
      <c r="G627" s="661" t="s">
        <v>4393</v>
      </c>
      <c r="H627" s="661" t="s">
        <v>602</v>
      </c>
      <c r="I627" s="661" t="s">
        <v>4721</v>
      </c>
      <c r="J627" s="661" t="s">
        <v>4722</v>
      </c>
      <c r="K627" s="661" t="s">
        <v>4723</v>
      </c>
      <c r="L627" s="662">
        <v>2939</v>
      </c>
      <c r="M627" s="662">
        <v>49963</v>
      </c>
      <c r="N627" s="661">
        <v>17</v>
      </c>
      <c r="O627" s="742">
        <v>8</v>
      </c>
      <c r="P627" s="662">
        <v>47024</v>
      </c>
      <c r="Q627" s="677">
        <v>0.94117647058823528</v>
      </c>
      <c r="R627" s="661">
        <v>16</v>
      </c>
      <c r="S627" s="677">
        <v>0.94117647058823528</v>
      </c>
      <c r="T627" s="742">
        <v>7</v>
      </c>
      <c r="U627" s="700">
        <v>0.875</v>
      </c>
    </row>
    <row r="628" spans="1:21" ht="14.4" customHeight="1" x14ac:dyDescent="0.3">
      <c r="A628" s="660">
        <v>4</v>
      </c>
      <c r="B628" s="661" t="s">
        <v>3542</v>
      </c>
      <c r="C628" s="661">
        <v>89301042</v>
      </c>
      <c r="D628" s="740" t="s">
        <v>6160</v>
      </c>
      <c r="E628" s="741" t="s">
        <v>3915</v>
      </c>
      <c r="F628" s="661" t="s">
        <v>3897</v>
      </c>
      <c r="G628" s="661" t="s">
        <v>4393</v>
      </c>
      <c r="H628" s="661" t="s">
        <v>602</v>
      </c>
      <c r="I628" s="661" t="s">
        <v>4724</v>
      </c>
      <c r="J628" s="661" t="s">
        <v>4725</v>
      </c>
      <c r="K628" s="661" t="s">
        <v>4726</v>
      </c>
      <c r="L628" s="662">
        <v>2816</v>
      </c>
      <c r="M628" s="662">
        <v>11264</v>
      </c>
      <c r="N628" s="661">
        <v>4</v>
      </c>
      <c r="O628" s="742">
        <v>1</v>
      </c>
      <c r="P628" s="662">
        <v>11264</v>
      </c>
      <c r="Q628" s="677">
        <v>1</v>
      </c>
      <c r="R628" s="661">
        <v>4</v>
      </c>
      <c r="S628" s="677">
        <v>1</v>
      </c>
      <c r="T628" s="742">
        <v>1</v>
      </c>
      <c r="U628" s="700">
        <v>1</v>
      </c>
    </row>
    <row r="629" spans="1:21" ht="14.4" customHeight="1" x14ac:dyDescent="0.3">
      <c r="A629" s="660">
        <v>4</v>
      </c>
      <c r="B629" s="661" t="s">
        <v>3542</v>
      </c>
      <c r="C629" s="661">
        <v>89301042</v>
      </c>
      <c r="D629" s="740" t="s">
        <v>6160</v>
      </c>
      <c r="E629" s="741" t="s">
        <v>3915</v>
      </c>
      <c r="F629" s="661" t="s">
        <v>3897</v>
      </c>
      <c r="G629" s="661" t="s">
        <v>4393</v>
      </c>
      <c r="H629" s="661" t="s">
        <v>602</v>
      </c>
      <c r="I629" s="661" t="s">
        <v>4727</v>
      </c>
      <c r="J629" s="661" t="s">
        <v>4728</v>
      </c>
      <c r="K629" s="661" t="s">
        <v>4729</v>
      </c>
      <c r="L629" s="662">
        <v>1249.73</v>
      </c>
      <c r="M629" s="662">
        <v>41241.089999999997</v>
      </c>
      <c r="N629" s="661">
        <v>33</v>
      </c>
      <c r="O629" s="742">
        <v>4</v>
      </c>
      <c r="P629" s="662">
        <v>41241.089999999997</v>
      </c>
      <c r="Q629" s="677">
        <v>1</v>
      </c>
      <c r="R629" s="661">
        <v>33</v>
      </c>
      <c r="S629" s="677">
        <v>1</v>
      </c>
      <c r="T629" s="742">
        <v>4</v>
      </c>
      <c r="U629" s="700">
        <v>1</v>
      </c>
    </row>
    <row r="630" spans="1:21" ht="14.4" customHeight="1" x14ac:dyDescent="0.3">
      <c r="A630" s="660">
        <v>4</v>
      </c>
      <c r="B630" s="661" t="s">
        <v>3542</v>
      </c>
      <c r="C630" s="661">
        <v>89301042</v>
      </c>
      <c r="D630" s="740" t="s">
        <v>6160</v>
      </c>
      <c r="E630" s="741" t="s">
        <v>3915</v>
      </c>
      <c r="F630" s="661" t="s">
        <v>3897</v>
      </c>
      <c r="G630" s="661" t="s">
        <v>4393</v>
      </c>
      <c r="H630" s="661" t="s">
        <v>602</v>
      </c>
      <c r="I630" s="661" t="s">
        <v>4730</v>
      </c>
      <c r="J630" s="661" t="s">
        <v>4731</v>
      </c>
      <c r="K630" s="661" t="s">
        <v>4547</v>
      </c>
      <c r="L630" s="662">
        <v>1080</v>
      </c>
      <c r="M630" s="662">
        <v>18360</v>
      </c>
      <c r="N630" s="661">
        <v>17</v>
      </c>
      <c r="O630" s="742">
        <v>17</v>
      </c>
      <c r="P630" s="662">
        <v>17280</v>
      </c>
      <c r="Q630" s="677">
        <v>0.94117647058823528</v>
      </c>
      <c r="R630" s="661">
        <v>16</v>
      </c>
      <c r="S630" s="677">
        <v>0.94117647058823528</v>
      </c>
      <c r="T630" s="742">
        <v>16</v>
      </c>
      <c r="U630" s="700">
        <v>0.94117647058823528</v>
      </c>
    </row>
    <row r="631" spans="1:21" ht="14.4" customHeight="1" x14ac:dyDescent="0.3">
      <c r="A631" s="660">
        <v>4</v>
      </c>
      <c r="B631" s="661" t="s">
        <v>3542</v>
      </c>
      <c r="C631" s="661">
        <v>89301042</v>
      </c>
      <c r="D631" s="740" t="s">
        <v>6160</v>
      </c>
      <c r="E631" s="741" t="s">
        <v>3915</v>
      </c>
      <c r="F631" s="661" t="s">
        <v>3897</v>
      </c>
      <c r="G631" s="661" t="s">
        <v>4393</v>
      </c>
      <c r="H631" s="661" t="s">
        <v>602</v>
      </c>
      <c r="I631" s="661" t="s">
        <v>4732</v>
      </c>
      <c r="J631" s="661" t="s">
        <v>4733</v>
      </c>
      <c r="K631" s="661" t="s">
        <v>3097</v>
      </c>
      <c r="L631" s="662">
        <v>600</v>
      </c>
      <c r="M631" s="662">
        <v>18000</v>
      </c>
      <c r="N631" s="661">
        <v>30</v>
      </c>
      <c r="O631" s="742">
        <v>28</v>
      </c>
      <c r="P631" s="662">
        <v>16200</v>
      </c>
      <c r="Q631" s="677">
        <v>0.9</v>
      </c>
      <c r="R631" s="661">
        <v>27</v>
      </c>
      <c r="S631" s="677">
        <v>0.9</v>
      </c>
      <c r="T631" s="742">
        <v>26</v>
      </c>
      <c r="U631" s="700">
        <v>0.9285714285714286</v>
      </c>
    </row>
    <row r="632" spans="1:21" ht="14.4" customHeight="1" x14ac:dyDescent="0.3">
      <c r="A632" s="660">
        <v>4</v>
      </c>
      <c r="B632" s="661" t="s">
        <v>3542</v>
      </c>
      <c r="C632" s="661">
        <v>89301042</v>
      </c>
      <c r="D632" s="740" t="s">
        <v>6160</v>
      </c>
      <c r="E632" s="741" t="s">
        <v>3915</v>
      </c>
      <c r="F632" s="661" t="s">
        <v>3897</v>
      </c>
      <c r="G632" s="661" t="s">
        <v>4393</v>
      </c>
      <c r="H632" s="661" t="s">
        <v>602</v>
      </c>
      <c r="I632" s="661" t="s">
        <v>4734</v>
      </c>
      <c r="J632" s="661" t="s">
        <v>4735</v>
      </c>
      <c r="K632" s="661" t="s">
        <v>4589</v>
      </c>
      <c r="L632" s="662">
        <v>500</v>
      </c>
      <c r="M632" s="662">
        <v>12000</v>
      </c>
      <c r="N632" s="661">
        <v>24</v>
      </c>
      <c r="O632" s="742">
        <v>13</v>
      </c>
      <c r="P632" s="662">
        <v>12000</v>
      </c>
      <c r="Q632" s="677">
        <v>1</v>
      </c>
      <c r="R632" s="661">
        <v>24</v>
      </c>
      <c r="S632" s="677">
        <v>1</v>
      </c>
      <c r="T632" s="742">
        <v>13</v>
      </c>
      <c r="U632" s="700">
        <v>1</v>
      </c>
    </row>
    <row r="633" spans="1:21" ht="14.4" customHeight="1" x14ac:dyDescent="0.3">
      <c r="A633" s="660">
        <v>4</v>
      </c>
      <c r="B633" s="661" t="s">
        <v>3542</v>
      </c>
      <c r="C633" s="661">
        <v>89301042</v>
      </c>
      <c r="D633" s="740" t="s">
        <v>6160</v>
      </c>
      <c r="E633" s="741" t="s">
        <v>3915</v>
      </c>
      <c r="F633" s="661" t="s">
        <v>3897</v>
      </c>
      <c r="G633" s="661" t="s">
        <v>4393</v>
      </c>
      <c r="H633" s="661" t="s">
        <v>602</v>
      </c>
      <c r="I633" s="661" t="s">
        <v>4736</v>
      </c>
      <c r="J633" s="661" t="s">
        <v>4737</v>
      </c>
      <c r="K633" s="661" t="s">
        <v>3097</v>
      </c>
      <c r="L633" s="662">
        <v>1000</v>
      </c>
      <c r="M633" s="662">
        <v>27000</v>
      </c>
      <c r="N633" s="661">
        <v>27</v>
      </c>
      <c r="O633" s="742">
        <v>22</v>
      </c>
      <c r="P633" s="662">
        <v>24000</v>
      </c>
      <c r="Q633" s="677">
        <v>0.88888888888888884</v>
      </c>
      <c r="R633" s="661">
        <v>24</v>
      </c>
      <c r="S633" s="677">
        <v>0.88888888888888884</v>
      </c>
      <c r="T633" s="742">
        <v>20</v>
      </c>
      <c r="U633" s="700">
        <v>0.90909090909090906</v>
      </c>
    </row>
    <row r="634" spans="1:21" ht="14.4" customHeight="1" x14ac:dyDescent="0.3">
      <c r="A634" s="660">
        <v>4</v>
      </c>
      <c r="B634" s="661" t="s">
        <v>3542</v>
      </c>
      <c r="C634" s="661">
        <v>89301042</v>
      </c>
      <c r="D634" s="740" t="s">
        <v>6160</v>
      </c>
      <c r="E634" s="741" t="s">
        <v>3915</v>
      </c>
      <c r="F634" s="661" t="s">
        <v>3897</v>
      </c>
      <c r="G634" s="661" t="s">
        <v>4393</v>
      </c>
      <c r="H634" s="661" t="s">
        <v>602</v>
      </c>
      <c r="I634" s="661" t="s">
        <v>4738</v>
      </c>
      <c r="J634" s="661" t="s">
        <v>4739</v>
      </c>
      <c r="K634" s="661" t="s">
        <v>4740</v>
      </c>
      <c r="L634" s="662">
        <v>3000</v>
      </c>
      <c r="M634" s="662">
        <v>30000</v>
      </c>
      <c r="N634" s="661">
        <v>10</v>
      </c>
      <c r="O634" s="742">
        <v>4</v>
      </c>
      <c r="P634" s="662">
        <v>30000</v>
      </c>
      <c r="Q634" s="677">
        <v>1</v>
      </c>
      <c r="R634" s="661">
        <v>10</v>
      </c>
      <c r="S634" s="677">
        <v>1</v>
      </c>
      <c r="T634" s="742">
        <v>4</v>
      </c>
      <c r="U634" s="700">
        <v>1</v>
      </c>
    </row>
    <row r="635" spans="1:21" ht="14.4" customHeight="1" x14ac:dyDescent="0.3">
      <c r="A635" s="660">
        <v>4</v>
      </c>
      <c r="B635" s="661" t="s">
        <v>3542</v>
      </c>
      <c r="C635" s="661">
        <v>89301042</v>
      </c>
      <c r="D635" s="740" t="s">
        <v>6160</v>
      </c>
      <c r="E635" s="741" t="s">
        <v>3915</v>
      </c>
      <c r="F635" s="661" t="s">
        <v>3897</v>
      </c>
      <c r="G635" s="661" t="s">
        <v>4393</v>
      </c>
      <c r="H635" s="661" t="s">
        <v>602</v>
      </c>
      <c r="I635" s="661" t="s">
        <v>4741</v>
      </c>
      <c r="J635" s="661" t="s">
        <v>4739</v>
      </c>
      <c r="K635" s="661" t="s">
        <v>4742</v>
      </c>
      <c r="L635" s="662">
        <v>3000</v>
      </c>
      <c r="M635" s="662">
        <v>15000</v>
      </c>
      <c r="N635" s="661">
        <v>5</v>
      </c>
      <c r="O635" s="742">
        <v>2</v>
      </c>
      <c r="P635" s="662">
        <v>9000</v>
      </c>
      <c r="Q635" s="677">
        <v>0.6</v>
      </c>
      <c r="R635" s="661">
        <v>3</v>
      </c>
      <c r="S635" s="677">
        <v>0.6</v>
      </c>
      <c r="T635" s="742">
        <v>1</v>
      </c>
      <c r="U635" s="700">
        <v>0.5</v>
      </c>
    </row>
    <row r="636" spans="1:21" ht="14.4" customHeight="1" x14ac:dyDescent="0.3">
      <c r="A636" s="660">
        <v>4</v>
      </c>
      <c r="B636" s="661" t="s">
        <v>3542</v>
      </c>
      <c r="C636" s="661">
        <v>89301042</v>
      </c>
      <c r="D636" s="740" t="s">
        <v>6160</v>
      </c>
      <c r="E636" s="741" t="s">
        <v>3915</v>
      </c>
      <c r="F636" s="661" t="s">
        <v>3897</v>
      </c>
      <c r="G636" s="661" t="s">
        <v>4393</v>
      </c>
      <c r="H636" s="661" t="s">
        <v>602</v>
      </c>
      <c r="I636" s="661" t="s">
        <v>4743</v>
      </c>
      <c r="J636" s="661" t="s">
        <v>4744</v>
      </c>
      <c r="K636" s="661" t="s">
        <v>4745</v>
      </c>
      <c r="L636" s="662">
        <v>233.18</v>
      </c>
      <c r="M636" s="662">
        <v>2098.6200000000003</v>
      </c>
      <c r="N636" s="661">
        <v>9</v>
      </c>
      <c r="O636" s="742">
        <v>4</v>
      </c>
      <c r="P636" s="662">
        <v>466.36</v>
      </c>
      <c r="Q636" s="677">
        <v>0.22222222222222218</v>
      </c>
      <c r="R636" s="661">
        <v>2</v>
      </c>
      <c r="S636" s="677">
        <v>0.22222222222222221</v>
      </c>
      <c r="T636" s="742">
        <v>1</v>
      </c>
      <c r="U636" s="700">
        <v>0.25</v>
      </c>
    </row>
    <row r="637" spans="1:21" ht="14.4" customHeight="1" x14ac:dyDescent="0.3">
      <c r="A637" s="660">
        <v>4</v>
      </c>
      <c r="B637" s="661" t="s">
        <v>3542</v>
      </c>
      <c r="C637" s="661">
        <v>89301042</v>
      </c>
      <c r="D637" s="740" t="s">
        <v>6160</v>
      </c>
      <c r="E637" s="741" t="s">
        <v>3915</v>
      </c>
      <c r="F637" s="661" t="s">
        <v>3897</v>
      </c>
      <c r="G637" s="661" t="s">
        <v>4393</v>
      </c>
      <c r="H637" s="661" t="s">
        <v>602</v>
      </c>
      <c r="I637" s="661" t="s">
        <v>4746</v>
      </c>
      <c r="J637" s="661" t="s">
        <v>4747</v>
      </c>
      <c r="K637" s="661" t="s">
        <v>4589</v>
      </c>
      <c r="L637" s="662">
        <v>300</v>
      </c>
      <c r="M637" s="662">
        <v>8400</v>
      </c>
      <c r="N637" s="661">
        <v>28</v>
      </c>
      <c r="O637" s="742">
        <v>22</v>
      </c>
      <c r="P637" s="662">
        <v>8100</v>
      </c>
      <c r="Q637" s="677">
        <v>0.9642857142857143</v>
      </c>
      <c r="R637" s="661">
        <v>27</v>
      </c>
      <c r="S637" s="677">
        <v>0.9642857142857143</v>
      </c>
      <c r="T637" s="742">
        <v>21</v>
      </c>
      <c r="U637" s="700">
        <v>0.95454545454545459</v>
      </c>
    </row>
    <row r="638" spans="1:21" ht="14.4" customHeight="1" x14ac:dyDescent="0.3">
      <c r="A638" s="660">
        <v>4</v>
      </c>
      <c r="B638" s="661" t="s">
        <v>3542</v>
      </c>
      <c r="C638" s="661">
        <v>89301042</v>
      </c>
      <c r="D638" s="740" t="s">
        <v>6160</v>
      </c>
      <c r="E638" s="741" t="s">
        <v>3915</v>
      </c>
      <c r="F638" s="661" t="s">
        <v>3897</v>
      </c>
      <c r="G638" s="661" t="s">
        <v>4393</v>
      </c>
      <c r="H638" s="661" t="s">
        <v>602</v>
      </c>
      <c r="I638" s="661" t="s">
        <v>4748</v>
      </c>
      <c r="J638" s="661" t="s">
        <v>4749</v>
      </c>
      <c r="K638" s="661" t="s">
        <v>4750</v>
      </c>
      <c r="L638" s="662">
        <v>304.69</v>
      </c>
      <c r="M638" s="662">
        <v>304.69</v>
      </c>
      <c r="N638" s="661">
        <v>1</v>
      </c>
      <c r="O638" s="742">
        <v>1</v>
      </c>
      <c r="P638" s="662">
        <v>304.69</v>
      </c>
      <c r="Q638" s="677">
        <v>1</v>
      </c>
      <c r="R638" s="661">
        <v>1</v>
      </c>
      <c r="S638" s="677">
        <v>1</v>
      </c>
      <c r="T638" s="742">
        <v>1</v>
      </c>
      <c r="U638" s="700">
        <v>1</v>
      </c>
    </row>
    <row r="639" spans="1:21" ht="14.4" customHeight="1" x14ac:dyDescent="0.3">
      <c r="A639" s="660">
        <v>4</v>
      </c>
      <c r="B639" s="661" t="s">
        <v>3542</v>
      </c>
      <c r="C639" s="661">
        <v>89301042</v>
      </c>
      <c r="D639" s="740" t="s">
        <v>6160</v>
      </c>
      <c r="E639" s="741" t="s">
        <v>3915</v>
      </c>
      <c r="F639" s="661" t="s">
        <v>3897</v>
      </c>
      <c r="G639" s="661" t="s">
        <v>4393</v>
      </c>
      <c r="H639" s="661" t="s">
        <v>602</v>
      </c>
      <c r="I639" s="661" t="s">
        <v>4751</v>
      </c>
      <c r="J639" s="661" t="s">
        <v>4752</v>
      </c>
      <c r="K639" s="661"/>
      <c r="L639" s="662">
        <v>525.23</v>
      </c>
      <c r="M639" s="662">
        <v>525.23</v>
      </c>
      <c r="N639" s="661">
        <v>1</v>
      </c>
      <c r="O639" s="742">
        <v>1</v>
      </c>
      <c r="P639" s="662"/>
      <c r="Q639" s="677">
        <v>0</v>
      </c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4</v>
      </c>
      <c r="B640" s="661" t="s">
        <v>3542</v>
      </c>
      <c r="C640" s="661">
        <v>89301042</v>
      </c>
      <c r="D640" s="740" t="s">
        <v>6160</v>
      </c>
      <c r="E640" s="741" t="s">
        <v>3915</v>
      </c>
      <c r="F640" s="661" t="s">
        <v>3897</v>
      </c>
      <c r="G640" s="661" t="s">
        <v>4393</v>
      </c>
      <c r="H640" s="661" t="s">
        <v>602</v>
      </c>
      <c r="I640" s="661" t="s">
        <v>4753</v>
      </c>
      <c r="J640" s="661" t="s">
        <v>4754</v>
      </c>
      <c r="K640" s="661" t="s">
        <v>4592</v>
      </c>
      <c r="L640" s="662">
        <v>193.9</v>
      </c>
      <c r="M640" s="662">
        <v>387.8</v>
      </c>
      <c r="N640" s="661">
        <v>2</v>
      </c>
      <c r="O640" s="742">
        <v>2</v>
      </c>
      <c r="P640" s="662">
        <v>193.9</v>
      </c>
      <c r="Q640" s="677">
        <v>0.5</v>
      </c>
      <c r="R640" s="661">
        <v>1</v>
      </c>
      <c r="S640" s="677">
        <v>0.5</v>
      </c>
      <c r="T640" s="742">
        <v>1</v>
      </c>
      <c r="U640" s="700">
        <v>0.5</v>
      </c>
    </row>
    <row r="641" spans="1:21" ht="14.4" customHeight="1" x14ac:dyDescent="0.3">
      <c r="A641" s="660">
        <v>4</v>
      </c>
      <c r="B641" s="661" t="s">
        <v>3542</v>
      </c>
      <c r="C641" s="661">
        <v>89301042</v>
      </c>
      <c r="D641" s="740" t="s">
        <v>6160</v>
      </c>
      <c r="E641" s="741" t="s">
        <v>3915</v>
      </c>
      <c r="F641" s="661" t="s">
        <v>3897</v>
      </c>
      <c r="G641" s="661" t="s">
        <v>4393</v>
      </c>
      <c r="H641" s="661" t="s">
        <v>602</v>
      </c>
      <c r="I641" s="661" t="s">
        <v>4755</v>
      </c>
      <c r="J641" s="661" t="s">
        <v>4756</v>
      </c>
      <c r="K641" s="661" t="s">
        <v>4757</v>
      </c>
      <c r="L641" s="662">
        <v>856.97</v>
      </c>
      <c r="M641" s="662">
        <v>10283.64</v>
      </c>
      <c r="N641" s="661">
        <v>12</v>
      </c>
      <c r="O641" s="742">
        <v>2</v>
      </c>
      <c r="P641" s="662">
        <v>10283.64</v>
      </c>
      <c r="Q641" s="677">
        <v>1</v>
      </c>
      <c r="R641" s="661">
        <v>12</v>
      </c>
      <c r="S641" s="677">
        <v>1</v>
      </c>
      <c r="T641" s="742">
        <v>2</v>
      </c>
      <c r="U641" s="700">
        <v>1</v>
      </c>
    </row>
    <row r="642" spans="1:21" ht="14.4" customHeight="1" x14ac:dyDescent="0.3">
      <c r="A642" s="660">
        <v>4</v>
      </c>
      <c r="B642" s="661" t="s">
        <v>3542</v>
      </c>
      <c r="C642" s="661">
        <v>89301042</v>
      </c>
      <c r="D642" s="740" t="s">
        <v>6160</v>
      </c>
      <c r="E642" s="741" t="s">
        <v>3915</v>
      </c>
      <c r="F642" s="661" t="s">
        <v>3897</v>
      </c>
      <c r="G642" s="661" t="s">
        <v>4393</v>
      </c>
      <c r="H642" s="661" t="s">
        <v>602</v>
      </c>
      <c r="I642" s="661" t="s">
        <v>4758</v>
      </c>
      <c r="J642" s="661" t="s">
        <v>4759</v>
      </c>
      <c r="K642" s="661" t="s">
        <v>4760</v>
      </c>
      <c r="L642" s="662">
        <v>370.4</v>
      </c>
      <c r="M642" s="662">
        <v>3704.0000000000005</v>
      </c>
      <c r="N642" s="661">
        <v>10</v>
      </c>
      <c r="O642" s="742">
        <v>8</v>
      </c>
      <c r="P642" s="662">
        <v>3704.0000000000005</v>
      </c>
      <c r="Q642" s="677">
        <v>1</v>
      </c>
      <c r="R642" s="661">
        <v>10</v>
      </c>
      <c r="S642" s="677">
        <v>1</v>
      </c>
      <c r="T642" s="742">
        <v>8</v>
      </c>
      <c r="U642" s="700">
        <v>1</v>
      </c>
    </row>
    <row r="643" spans="1:21" ht="14.4" customHeight="1" x14ac:dyDescent="0.3">
      <c r="A643" s="660">
        <v>4</v>
      </c>
      <c r="B643" s="661" t="s">
        <v>3542</v>
      </c>
      <c r="C643" s="661">
        <v>89301042</v>
      </c>
      <c r="D643" s="740" t="s">
        <v>6160</v>
      </c>
      <c r="E643" s="741" t="s">
        <v>3915</v>
      </c>
      <c r="F643" s="661" t="s">
        <v>3897</v>
      </c>
      <c r="G643" s="661" t="s">
        <v>4393</v>
      </c>
      <c r="H643" s="661" t="s">
        <v>602</v>
      </c>
      <c r="I643" s="661" t="s">
        <v>4761</v>
      </c>
      <c r="J643" s="661" t="s">
        <v>4762</v>
      </c>
      <c r="K643" s="661" t="s">
        <v>4763</v>
      </c>
      <c r="L643" s="662">
        <v>453.2</v>
      </c>
      <c r="M643" s="662">
        <v>6797.9999999999991</v>
      </c>
      <c r="N643" s="661">
        <v>15</v>
      </c>
      <c r="O643" s="742">
        <v>12</v>
      </c>
      <c r="P643" s="662">
        <v>5891.5999999999995</v>
      </c>
      <c r="Q643" s="677">
        <v>0.8666666666666667</v>
      </c>
      <c r="R643" s="661">
        <v>13</v>
      </c>
      <c r="S643" s="677">
        <v>0.8666666666666667</v>
      </c>
      <c r="T643" s="742">
        <v>10</v>
      </c>
      <c r="U643" s="700">
        <v>0.83333333333333337</v>
      </c>
    </row>
    <row r="644" spans="1:21" ht="14.4" customHeight="1" x14ac:dyDescent="0.3">
      <c r="A644" s="660">
        <v>4</v>
      </c>
      <c r="B644" s="661" t="s">
        <v>3542</v>
      </c>
      <c r="C644" s="661">
        <v>89301042</v>
      </c>
      <c r="D644" s="740" t="s">
        <v>6160</v>
      </c>
      <c r="E644" s="741" t="s">
        <v>3915</v>
      </c>
      <c r="F644" s="661" t="s">
        <v>3897</v>
      </c>
      <c r="G644" s="661" t="s">
        <v>4393</v>
      </c>
      <c r="H644" s="661" t="s">
        <v>602</v>
      </c>
      <c r="I644" s="661" t="s">
        <v>4764</v>
      </c>
      <c r="J644" s="661" t="s">
        <v>4765</v>
      </c>
      <c r="K644" s="661" t="s">
        <v>4766</v>
      </c>
      <c r="L644" s="662">
        <v>5343.9</v>
      </c>
      <c r="M644" s="662">
        <v>90846.299999999988</v>
      </c>
      <c r="N644" s="661">
        <v>17</v>
      </c>
      <c r="O644" s="742">
        <v>6</v>
      </c>
      <c r="P644" s="662">
        <v>58782.899999999994</v>
      </c>
      <c r="Q644" s="677">
        <v>0.6470588235294118</v>
      </c>
      <c r="R644" s="661">
        <v>11</v>
      </c>
      <c r="S644" s="677">
        <v>0.6470588235294118</v>
      </c>
      <c r="T644" s="742">
        <v>5</v>
      </c>
      <c r="U644" s="700">
        <v>0.83333333333333337</v>
      </c>
    </row>
    <row r="645" spans="1:21" ht="14.4" customHeight="1" x14ac:dyDescent="0.3">
      <c r="A645" s="660">
        <v>4</v>
      </c>
      <c r="B645" s="661" t="s">
        <v>3542</v>
      </c>
      <c r="C645" s="661">
        <v>89301042</v>
      </c>
      <c r="D645" s="740" t="s">
        <v>6160</v>
      </c>
      <c r="E645" s="741" t="s">
        <v>3915</v>
      </c>
      <c r="F645" s="661" t="s">
        <v>3897</v>
      </c>
      <c r="G645" s="661" t="s">
        <v>4393</v>
      </c>
      <c r="H645" s="661" t="s">
        <v>602</v>
      </c>
      <c r="I645" s="661" t="s">
        <v>4767</v>
      </c>
      <c r="J645" s="661" t="s">
        <v>4768</v>
      </c>
      <c r="K645" s="661" t="s">
        <v>4769</v>
      </c>
      <c r="L645" s="662">
        <v>5343.9</v>
      </c>
      <c r="M645" s="662">
        <v>53439</v>
      </c>
      <c r="N645" s="661">
        <v>10</v>
      </c>
      <c r="O645" s="742">
        <v>4</v>
      </c>
      <c r="P645" s="662">
        <v>21375.599999999999</v>
      </c>
      <c r="Q645" s="677">
        <v>0.39999999999999997</v>
      </c>
      <c r="R645" s="661">
        <v>4</v>
      </c>
      <c r="S645" s="677">
        <v>0.4</v>
      </c>
      <c r="T645" s="742">
        <v>2</v>
      </c>
      <c r="U645" s="700">
        <v>0.5</v>
      </c>
    </row>
    <row r="646" spans="1:21" ht="14.4" customHeight="1" x14ac:dyDescent="0.3">
      <c r="A646" s="660">
        <v>4</v>
      </c>
      <c r="B646" s="661" t="s">
        <v>3542</v>
      </c>
      <c r="C646" s="661">
        <v>89301042</v>
      </c>
      <c r="D646" s="740" t="s">
        <v>6160</v>
      </c>
      <c r="E646" s="741" t="s">
        <v>3915</v>
      </c>
      <c r="F646" s="661" t="s">
        <v>3897</v>
      </c>
      <c r="G646" s="661" t="s">
        <v>4393</v>
      </c>
      <c r="H646" s="661" t="s">
        <v>602</v>
      </c>
      <c r="I646" s="661" t="s">
        <v>4770</v>
      </c>
      <c r="J646" s="661" t="s">
        <v>4771</v>
      </c>
      <c r="K646" s="661" t="s">
        <v>4772</v>
      </c>
      <c r="L646" s="662">
        <v>1500.3</v>
      </c>
      <c r="M646" s="662">
        <v>24004.799999999999</v>
      </c>
      <c r="N646" s="661">
        <v>16</v>
      </c>
      <c r="O646" s="742">
        <v>3</v>
      </c>
      <c r="P646" s="662">
        <v>15003</v>
      </c>
      <c r="Q646" s="677">
        <v>0.625</v>
      </c>
      <c r="R646" s="661">
        <v>10</v>
      </c>
      <c r="S646" s="677">
        <v>0.625</v>
      </c>
      <c r="T646" s="742">
        <v>2</v>
      </c>
      <c r="U646" s="700">
        <v>0.66666666666666663</v>
      </c>
    </row>
    <row r="647" spans="1:21" ht="14.4" customHeight="1" x14ac:dyDescent="0.3">
      <c r="A647" s="660">
        <v>4</v>
      </c>
      <c r="B647" s="661" t="s">
        <v>3542</v>
      </c>
      <c r="C647" s="661">
        <v>89301042</v>
      </c>
      <c r="D647" s="740" t="s">
        <v>6160</v>
      </c>
      <c r="E647" s="741" t="s">
        <v>3915</v>
      </c>
      <c r="F647" s="661" t="s">
        <v>3897</v>
      </c>
      <c r="G647" s="661" t="s">
        <v>4393</v>
      </c>
      <c r="H647" s="661" t="s">
        <v>602</v>
      </c>
      <c r="I647" s="661" t="s">
        <v>4773</v>
      </c>
      <c r="J647" s="661" t="s">
        <v>4774</v>
      </c>
      <c r="K647" s="661" t="s">
        <v>4775</v>
      </c>
      <c r="L647" s="662">
        <v>2284</v>
      </c>
      <c r="M647" s="662">
        <v>15988</v>
      </c>
      <c r="N647" s="661">
        <v>7</v>
      </c>
      <c r="O647" s="742">
        <v>5</v>
      </c>
      <c r="P647" s="662">
        <v>15988</v>
      </c>
      <c r="Q647" s="677">
        <v>1</v>
      </c>
      <c r="R647" s="661">
        <v>7</v>
      </c>
      <c r="S647" s="677">
        <v>1</v>
      </c>
      <c r="T647" s="742">
        <v>5</v>
      </c>
      <c r="U647" s="700">
        <v>1</v>
      </c>
    </row>
    <row r="648" spans="1:21" ht="14.4" customHeight="1" x14ac:dyDescent="0.3">
      <c r="A648" s="660">
        <v>4</v>
      </c>
      <c r="B648" s="661" t="s">
        <v>3542</v>
      </c>
      <c r="C648" s="661">
        <v>89301042</v>
      </c>
      <c r="D648" s="740" t="s">
        <v>6160</v>
      </c>
      <c r="E648" s="741" t="s">
        <v>3915</v>
      </c>
      <c r="F648" s="661" t="s">
        <v>3897</v>
      </c>
      <c r="G648" s="661" t="s">
        <v>4393</v>
      </c>
      <c r="H648" s="661" t="s">
        <v>602</v>
      </c>
      <c r="I648" s="661" t="s">
        <v>4776</v>
      </c>
      <c r="J648" s="661" t="s">
        <v>4774</v>
      </c>
      <c r="K648" s="661" t="s">
        <v>4777</v>
      </c>
      <c r="L648" s="662">
        <v>2284</v>
      </c>
      <c r="M648" s="662">
        <v>22840</v>
      </c>
      <c r="N648" s="661">
        <v>10</v>
      </c>
      <c r="O648" s="742">
        <v>4</v>
      </c>
      <c r="P648" s="662">
        <v>22840</v>
      </c>
      <c r="Q648" s="677">
        <v>1</v>
      </c>
      <c r="R648" s="661">
        <v>10</v>
      </c>
      <c r="S648" s="677">
        <v>1</v>
      </c>
      <c r="T648" s="742">
        <v>4</v>
      </c>
      <c r="U648" s="700">
        <v>1</v>
      </c>
    </row>
    <row r="649" spans="1:21" ht="14.4" customHeight="1" x14ac:dyDescent="0.3">
      <c r="A649" s="660">
        <v>4</v>
      </c>
      <c r="B649" s="661" t="s">
        <v>3542</v>
      </c>
      <c r="C649" s="661">
        <v>89301042</v>
      </c>
      <c r="D649" s="740" t="s">
        <v>6160</v>
      </c>
      <c r="E649" s="741" t="s">
        <v>3915</v>
      </c>
      <c r="F649" s="661" t="s">
        <v>3897</v>
      </c>
      <c r="G649" s="661" t="s">
        <v>4393</v>
      </c>
      <c r="H649" s="661" t="s">
        <v>602</v>
      </c>
      <c r="I649" s="661" t="s">
        <v>4778</v>
      </c>
      <c r="J649" s="661" t="s">
        <v>4779</v>
      </c>
      <c r="K649" s="661" t="s">
        <v>4780</v>
      </c>
      <c r="L649" s="662">
        <v>3000</v>
      </c>
      <c r="M649" s="662">
        <v>60000</v>
      </c>
      <c r="N649" s="661">
        <v>20</v>
      </c>
      <c r="O649" s="742">
        <v>7</v>
      </c>
      <c r="P649" s="662">
        <v>51000</v>
      </c>
      <c r="Q649" s="677">
        <v>0.85</v>
      </c>
      <c r="R649" s="661">
        <v>17</v>
      </c>
      <c r="S649" s="677">
        <v>0.85</v>
      </c>
      <c r="T649" s="742">
        <v>6</v>
      </c>
      <c r="U649" s="700">
        <v>0.8571428571428571</v>
      </c>
    </row>
    <row r="650" spans="1:21" ht="14.4" customHeight="1" x14ac:dyDescent="0.3">
      <c r="A650" s="660">
        <v>4</v>
      </c>
      <c r="B650" s="661" t="s">
        <v>3542</v>
      </c>
      <c r="C650" s="661">
        <v>89301042</v>
      </c>
      <c r="D650" s="740" t="s">
        <v>6160</v>
      </c>
      <c r="E650" s="741" t="s">
        <v>3915</v>
      </c>
      <c r="F650" s="661" t="s">
        <v>3897</v>
      </c>
      <c r="G650" s="661" t="s">
        <v>4393</v>
      </c>
      <c r="H650" s="661" t="s">
        <v>602</v>
      </c>
      <c r="I650" s="661" t="s">
        <v>4781</v>
      </c>
      <c r="J650" s="661" t="s">
        <v>4782</v>
      </c>
      <c r="K650" s="661" t="s">
        <v>4783</v>
      </c>
      <c r="L650" s="662">
        <v>761.3</v>
      </c>
      <c r="M650" s="662">
        <v>43394.099999999991</v>
      </c>
      <c r="N650" s="661">
        <v>57</v>
      </c>
      <c r="O650" s="742">
        <v>9</v>
      </c>
      <c r="P650" s="662">
        <v>43394.099999999991</v>
      </c>
      <c r="Q650" s="677">
        <v>1</v>
      </c>
      <c r="R650" s="661">
        <v>57</v>
      </c>
      <c r="S650" s="677">
        <v>1</v>
      </c>
      <c r="T650" s="742">
        <v>9</v>
      </c>
      <c r="U650" s="700">
        <v>1</v>
      </c>
    </row>
    <row r="651" spans="1:21" ht="14.4" customHeight="1" x14ac:dyDescent="0.3">
      <c r="A651" s="660">
        <v>4</v>
      </c>
      <c r="B651" s="661" t="s">
        <v>3542</v>
      </c>
      <c r="C651" s="661">
        <v>89301042</v>
      </c>
      <c r="D651" s="740" t="s">
        <v>6160</v>
      </c>
      <c r="E651" s="741" t="s">
        <v>3915</v>
      </c>
      <c r="F651" s="661" t="s">
        <v>3897</v>
      </c>
      <c r="G651" s="661" t="s">
        <v>4393</v>
      </c>
      <c r="H651" s="661" t="s">
        <v>602</v>
      </c>
      <c r="I651" s="661" t="s">
        <v>4784</v>
      </c>
      <c r="J651" s="661" t="s">
        <v>4785</v>
      </c>
      <c r="K651" s="661" t="s">
        <v>4786</v>
      </c>
      <c r="L651" s="662">
        <v>761.3</v>
      </c>
      <c r="M651" s="662">
        <v>9135.5999999999985</v>
      </c>
      <c r="N651" s="661">
        <v>12</v>
      </c>
      <c r="O651" s="742">
        <v>2</v>
      </c>
      <c r="P651" s="662">
        <v>9135.5999999999985</v>
      </c>
      <c r="Q651" s="677">
        <v>1</v>
      </c>
      <c r="R651" s="661">
        <v>12</v>
      </c>
      <c r="S651" s="677">
        <v>1</v>
      </c>
      <c r="T651" s="742">
        <v>2</v>
      </c>
      <c r="U651" s="700">
        <v>1</v>
      </c>
    </row>
    <row r="652" spans="1:21" ht="14.4" customHeight="1" x14ac:dyDescent="0.3">
      <c r="A652" s="660">
        <v>4</v>
      </c>
      <c r="B652" s="661" t="s">
        <v>3542</v>
      </c>
      <c r="C652" s="661">
        <v>89301042</v>
      </c>
      <c r="D652" s="740" t="s">
        <v>6160</v>
      </c>
      <c r="E652" s="741" t="s">
        <v>3915</v>
      </c>
      <c r="F652" s="661" t="s">
        <v>3897</v>
      </c>
      <c r="G652" s="661" t="s">
        <v>4393</v>
      </c>
      <c r="H652" s="661" t="s">
        <v>602</v>
      </c>
      <c r="I652" s="661" t="s">
        <v>4787</v>
      </c>
      <c r="J652" s="661" t="s">
        <v>4788</v>
      </c>
      <c r="K652" s="661" t="s">
        <v>4789</v>
      </c>
      <c r="L652" s="662">
        <v>1500.3</v>
      </c>
      <c r="M652" s="662">
        <v>28505.699999999997</v>
      </c>
      <c r="N652" s="661">
        <v>19</v>
      </c>
      <c r="O652" s="742">
        <v>5</v>
      </c>
      <c r="P652" s="662">
        <v>28505.699999999997</v>
      </c>
      <c r="Q652" s="677">
        <v>1</v>
      </c>
      <c r="R652" s="661">
        <v>19</v>
      </c>
      <c r="S652" s="677">
        <v>1</v>
      </c>
      <c r="T652" s="742">
        <v>5</v>
      </c>
      <c r="U652" s="700">
        <v>1</v>
      </c>
    </row>
    <row r="653" spans="1:21" ht="14.4" customHeight="1" x14ac:dyDescent="0.3">
      <c r="A653" s="660">
        <v>4</v>
      </c>
      <c r="B653" s="661" t="s">
        <v>3542</v>
      </c>
      <c r="C653" s="661">
        <v>89301042</v>
      </c>
      <c r="D653" s="740" t="s">
        <v>6160</v>
      </c>
      <c r="E653" s="741" t="s">
        <v>3915</v>
      </c>
      <c r="F653" s="661" t="s">
        <v>3897</v>
      </c>
      <c r="G653" s="661" t="s">
        <v>4393</v>
      </c>
      <c r="H653" s="661" t="s">
        <v>602</v>
      </c>
      <c r="I653" s="661" t="s">
        <v>4790</v>
      </c>
      <c r="J653" s="661" t="s">
        <v>4791</v>
      </c>
      <c r="K653" s="661" t="s">
        <v>4792</v>
      </c>
      <c r="L653" s="662">
        <v>3000</v>
      </c>
      <c r="M653" s="662">
        <v>21000</v>
      </c>
      <c r="N653" s="661">
        <v>7</v>
      </c>
      <c r="O653" s="742">
        <v>1</v>
      </c>
      <c r="P653" s="662">
        <v>21000</v>
      </c>
      <c r="Q653" s="677">
        <v>1</v>
      </c>
      <c r="R653" s="661">
        <v>7</v>
      </c>
      <c r="S653" s="677">
        <v>1</v>
      </c>
      <c r="T653" s="742">
        <v>1</v>
      </c>
      <c r="U653" s="700">
        <v>1</v>
      </c>
    </row>
    <row r="654" spans="1:21" ht="14.4" customHeight="1" x14ac:dyDescent="0.3">
      <c r="A654" s="660">
        <v>4</v>
      </c>
      <c r="B654" s="661" t="s">
        <v>3542</v>
      </c>
      <c r="C654" s="661">
        <v>89301042</v>
      </c>
      <c r="D654" s="740" t="s">
        <v>6160</v>
      </c>
      <c r="E654" s="741" t="s">
        <v>3915</v>
      </c>
      <c r="F654" s="661" t="s">
        <v>3897</v>
      </c>
      <c r="G654" s="661" t="s">
        <v>4393</v>
      </c>
      <c r="H654" s="661" t="s">
        <v>602</v>
      </c>
      <c r="I654" s="661" t="s">
        <v>4793</v>
      </c>
      <c r="J654" s="661" t="s">
        <v>4794</v>
      </c>
      <c r="K654" s="661" t="s">
        <v>4795</v>
      </c>
      <c r="L654" s="662">
        <v>1500</v>
      </c>
      <c r="M654" s="662">
        <v>9000</v>
      </c>
      <c r="N654" s="661">
        <v>6</v>
      </c>
      <c r="O654" s="742">
        <v>1</v>
      </c>
      <c r="P654" s="662">
        <v>9000</v>
      </c>
      <c r="Q654" s="677">
        <v>1</v>
      </c>
      <c r="R654" s="661">
        <v>6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4</v>
      </c>
      <c r="B655" s="661" t="s">
        <v>3542</v>
      </c>
      <c r="C655" s="661">
        <v>89301042</v>
      </c>
      <c r="D655" s="740" t="s">
        <v>6160</v>
      </c>
      <c r="E655" s="741" t="s">
        <v>3915</v>
      </c>
      <c r="F655" s="661" t="s">
        <v>3897</v>
      </c>
      <c r="G655" s="661" t="s">
        <v>4393</v>
      </c>
      <c r="H655" s="661" t="s">
        <v>602</v>
      </c>
      <c r="I655" s="661" t="s">
        <v>4796</v>
      </c>
      <c r="J655" s="661" t="s">
        <v>4797</v>
      </c>
      <c r="K655" s="661" t="s">
        <v>4798</v>
      </c>
      <c r="L655" s="662">
        <v>198.08</v>
      </c>
      <c r="M655" s="662">
        <v>2575.04</v>
      </c>
      <c r="N655" s="661">
        <v>13</v>
      </c>
      <c r="O655" s="742">
        <v>11</v>
      </c>
      <c r="P655" s="662">
        <v>2575.04</v>
      </c>
      <c r="Q655" s="677">
        <v>1</v>
      </c>
      <c r="R655" s="661">
        <v>13</v>
      </c>
      <c r="S655" s="677">
        <v>1</v>
      </c>
      <c r="T655" s="742">
        <v>11</v>
      </c>
      <c r="U655" s="700">
        <v>1</v>
      </c>
    </row>
    <row r="656" spans="1:21" ht="14.4" customHeight="1" x14ac:dyDescent="0.3">
      <c r="A656" s="660">
        <v>4</v>
      </c>
      <c r="B656" s="661" t="s">
        <v>3542</v>
      </c>
      <c r="C656" s="661">
        <v>89301042</v>
      </c>
      <c r="D656" s="740" t="s">
        <v>6160</v>
      </c>
      <c r="E656" s="741" t="s">
        <v>3915</v>
      </c>
      <c r="F656" s="661" t="s">
        <v>3897</v>
      </c>
      <c r="G656" s="661" t="s">
        <v>4393</v>
      </c>
      <c r="H656" s="661" t="s">
        <v>602</v>
      </c>
      <c r="I656" s="661" t="s">
        <v>4799</v>
      </c>
      <c r="J656" s="661" t="s">
        <v>4800</v>
      </c>
      <c r="K656" s="661" t="s">
        <v>4801</v>
      </c>
      <c r="L656" s="662">
        <v>1500</v>
      </c>
      <c r="M656" s="662">
        <v>37500</v>
      </c>
      <c r="N656" s="661">
        <v>25</v>
      </c>
      <c r="O656" s="742">
        <v>4</v>
      </c>
      <c r="P656" s="662">
        <v>37500</v>
      </c>
      <c r="Q656" s="677">
        <v>1</v>
      </c>
      <c r="R656" s="661">
        <v>25</v>
      </c>
      <c r="S656" s="677">
        <v>1</v>
      </c>
      <c r="T656" s="742">
        <v>4</v>
      </c>
      <c r="U656" s="700">
        <v>1</v>
      </c>
    </row>
    <row r="657" spans="1:21" ht="14.4" customHeight="1" x14ac:dyDescent="0.3">
      <c r="A657" s="660">
        <v>4</v>
      </c>
      <c r="B657" s="661" t="s">
        <v>3542</v>
      </c>
      <c r="C657" s="661">
        <v>89301042</v>
      </c>
      <c r="D657" s="740" t="s">
        <v>6160</v>
      </c>
      <c r="E657" s="741" t="s">
        <v>3915</v>
      </c>
      <c r="F657" s="661" t="s">
        <v>3897</v>
      </c>
      <c r="G657" s="661" t="s">
        <v>4393</v>
      </c>
      <c r="H657" s="661" t="s">
        <v>602</v>
      </c>
      <c r="I657" s="661" t="s">
        <v>4802</v>
      </c>
      <c r="J657" s="661" t="s">
        <v>4800</v>
      </c>
      <c r="K657" s="661" t="s">
        <v>4803</v>
      </c>
      <c r="L657" s="662">
        <v>1500</v>
      </c>
      <c r="M657" s="662">
        <v>147000</v>
      </c>
      <c r="N657" s="661">
        <v>98</v>
      </c>
      <c r="O657" s="742">
        <v>16</v>
      </c>
      <c r="P657" s="662">
        <v>133500</v>
      </c>
      <c r="Q657" s="677">
        <v>0.90816326530612246</v>
      </c>
      <c r="R657" s="661">
        <v>89</v>
      </c>
      <c r="S657" s="677">
        <v>0.90816326530612246</v>
      </c>
      <c r="T657" s="742">
        <v>15</v>
      </c>
      <c r="U657" s="700">
        <v>0.9375</v>
      </c>
    </row>
    <row r="658" spans="1:21" ht="14.4" customHeight="1" x14ac:dyDescent="0.3">
      <c r="A658" s="660">
        <v>4</v>
      </c>
      <c r="B658" s="661" t="s">
        <v>3542</v>
      </c>
      <c r="C658" s="661">
        <v>89301042</v>
      </c>
      <c r="D658" s="740" t="s">
        <v>6160</v>
      </c>
      <c r="E658" s="741" t="s">
        <v>3915</v>
      </c>
      <c r="F658" s="661" t="s">
        <v>3897</v>
      </c>
      <c r="G658" s="661" t="s">
        <v>4393</v>
      </c>
      <c r="H658" s="661" t="s">
        <v>602</v>
      </c>
      <c r="I658" s="661" t="s">
        <v>4804</v>
      </c>
      <c r="J658" s="661" t="s">
        <v>4805</v>
      </c>
      <c r="K658" s="661" t="s">
        <v>4806</v>
      </c>
      <c r="L658" s="662">
        <v>159.5</v>
      </c>
      <c r="M658" s="662">
        <v>5423</v>
      </c>
      <c r="N658" s="661">
        <v>34</v>
      </c>
      <c r="O658" s="742">
        <v>26</v>
      </c>
      <c r="P658" s="662">
        <v>3030.5</v>
      </c>
      <c r="Q658" s="677">
        <v>0.55882352941176472</v>
      </c>
      <c r="R658" s="661">
        <v>19</v>
      </c>
      <c r="S658" s="677">
        <v>0.55882352941176472</v>
      </c>
      <c r="T658" s="742">
        <v>13</v>
      </c>
      <c r="U658" s="700">
        <v>0.5</v>
      </c>
    </row>
    <row r="659" spans="1:21" ht="14.4" customHeight="1" x14ac:dyDescent="0.3">
      <c r="A659" s="660">
        <v>4</v>
      </c>
      <c r="B659" s="661" t="s">
        <v>3542</v>
      </c>
      <c r="C659" s="661">
        <v>89301042</v>
      </c>
      <c r="D659" s="740" t="s">
        <v>6160</v>
      </c>
      <c r="E659" s="741" t="s">
        <v>3915</v>
      </c>
      <c r="F659" s="661" t="s">
        <v>3897</v>
      </c>
      <c r="G659" s="661" t="s">
        <v>4393</v>
      </c>
      <c r="H659" s="661" t="s">
        <v>602</v>
      </c>
      <c r="I659" s="661" t="s">
        <v>4807</v>
      </c>
      <c r="J659" s="661" t="s">
        <v>4808</v>
      </c>
      <c r="K659" s="661" t="s">
        <v>4809</v>
      </c>
      <c r="L659" s="662">
        <v>153.5</v>
      </c>
      <c r="M659" s="662">
        <v>153.5</v>
      </c>
      <c r="N659" s="661">
        <v>1</v>
      </c>
      <c r="O659" s="742">
        <v>1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4</v>
      </c>
      <c r="B660" s="661" t="s">
        <v>3542</v>
      </c>
      <c r="C660" s="661">
        <v>89301042</v>
      </c>
      <c r="D660" s="740" t="s">
        <v>6160</v>
      </c>
      <c r="E660" s="741" t="s">
        <v>3915</v>
      </c>
      <c r="F660" s="661" t="s">
        <v>3897</v>
      </c>
      <c r="G660" s="661" t="s">
        <v>4393</v>
      </c>
      <c r="H660" s="661" t="s">
        <v>602</v>
      </c>
      <c r="I660" s="661" t="s">
        <v>4810</v>
      </c>
      <c r="J660" s="661" t="s">
        <v>4811</v>
      </c>
      <c r="K660" s="661" t="s">
        <v>4812</v>
      </c>
      <c r="L660" s="662">
        <v>864</v>
      </c>
      <c r="M660" s="662">
        <v>5184</v>
      </c>
      <c r="N660" s="661">
        <v>6</v>
      </c>
      <c r="O660" s="742">
        <v>1</v>
      </c>
      <c r="P660" s="662">
        <v>5184</v>
      </c>
      <c r="Q660" s="677">
        <v>1</v>
      </c>
      <c r="R660" s="661">
        <v>6</v>
      </c>
      <c r="S660" s="677">
        <v>1</v>
      </c>
      <c r="T660" s="742">
        <v>1</v>
      </c>
      <c r="U660" s="700">
        <v>1</v>
      </c>
    </row>
    <row r="661" spans="1:21" ht="14.4" customHeight="1" x14ac:dyDescent="0.3">
      <c r="A661" s="660">
        <v>4</v>
      </c>
      <c r="B661" s="661" t="s">
        <v>3542</v>
      </c>
      <c r="C661" s="661">
        <v>89301042</v>
      </c>
      <c r="D661" s="740" t="s">
        <v>6160</v>
      </c>
      <c r="E661" s="741" t="s">
        <v>3915</v>
      </c>
      <c r="F661" s="661" t="s">
        <v>3897</v>
      </c>
      <c r="G661" s="661" t="s">
        <v>4393</v>
      </c>
      <c r="H661" s="661" t="s">
        <v>602</v>
      </c>
      <c r="I661" s="661" t="s">
        <v>4394</v>
      </c>
      <c r="J661" s="661" t="s">
        <v>4395</v>
      </c>
      <c r="K661" s="661" t="s">
        <v>4396</v>
      </c>
      <c r="L661" s="662">
        <v>498.24</v>
      </c>
      <c r="M661" s="662">
        <v>2491.1999999999998</v>
      </c>
      <c r="N661" s="661">
        <v>5</v>
      </c>
      <c r="O661" s="742">
        <v>5</v>
      </c>
      <c r="P661" s="662">
        <v>498.24</v>
      </c>
      <c r="Q661" s="677">
        <v>0.2</v>
      </c>
      <c r="R661" s="661">
        <v>1</v>
      </c>
      <c r="S661" s="677">
        <v>0.2</v>
      </c>
      <c r="T661" s="742">
        <v>1</v>
      </c>
      <c r="U661" s="700">
        <v>0.2</v>
      </c>
    </row>
    <row r="662" spans="1:21" ht="14.4" customHeight="1" x14ac:dyDescent="0.3">
      <c r="A662" s="660">
        <v>4</v>
      </c>
      <c r="B662" s="661" t="s">
        <v>3542</v>
      </c>
      <c r="C662" s="661">
        <v>89301042</v>
      </c>
      <c r="D662" s="740" t="s">
        <v>6160</v>
      </c>
      <c r="E662" s="741" t="s">
        <v>3915</v>
      </c>
      <c r="F662" s="661" t="s">
        <v>3897</v>
      </c>
      <c r="G662" s="661" t="s">
        <v>4393</v>
      </c>
      <c r="H662" s="661" t="s">
        <v>602</v>
      </c>
      <c r="I662" s="661" t="s">
        <v>4813</v>
      </c>
      <c r="J662" s="661" t="s">
        <v>4814</v>
      </c>
      <c r="K662" s="661" t="s">
        <v>4815</v>
      </c>
      <c r="L662" s="662">
        <v>2304</v>
      </c>
      <c r="M662" s="662">
        <v>4608</v>
      </c>
      <c r="N662" s="661">
        <v>2</v>
      </c>
      <c r="O662" s="742">
        <v>1</v>
      </c>
      <c r="P662" s="662">
        <v>4608</v>
      </c>
      <c r="Q662" s="677">
        <v>1</v>
      </c>
      <c r="R662" s="661">
        <v>2</v>
      </c>
      <c r="S662" s="677">
        <v>1</v>
      </c>
      <c r="T662" s="742">
        <v>1</v>
      </c>
      <c r="U662" s="700">
        <v>1</v>
      </c>
    </row>
    <row r="663" spans="1:21" ht="14.4" customHeight="1" x14ac:dyDescent="0.3">
      <c r="A663" s="660">
        <v>4</v>
      </c>
      <c r="B663" s="661" t="s">
        <v>3542</v>
      </c>
      <c r="C663" s="661">
        <v>89301042</v>
      </c>
      <c r="D663" s="740" t="s">
        <v>6160</v>
      </c>
      <c r="E663" s="741" t="s">
        <v>3915</v>
      </c>
      <c r="F663" s="661" t="s">
        <v>3897</v>
      </c>
      <c r="G663" s="661" t="s">
        <v>4393</v>
      </c>
      <c r="H663" s="661" t="s">
        <v>602</v>
      </c>
      <c r="I663" s="661" t="s">
        <v>4816</v>
      </c>
      <c r="J663" s="661" t="s">
        <v>4817</v>
      </c>
      <c r="K663" s="661" t="s">
        <v>4818</v>
      </c>
      <c r="L663" s="662">
        <v>1080</v>
      </c>
      <c r="M663" s="662">
        <v>2160</v>
      </c>
      <c r="N663" s="661">
        <v>2</v>
      </c>
      <c r="O663" s="742">
        <v>2</v>
      </c>
      <c r="P663" s="662">
        <v>2160</v>
      </c>
      <c r="Q663" s="677">
        <v>1</v>
      </c>
      <c r="R663" s="661">
        <v>2</v>
      </c>
      <c r="S663" s="677">
        <v>1</v>
      </c>
      <c r="T663" s="742">
        <v>2</v>
      </c>
      <c r="U663" s="700">
        <v>1</v>
      </c>
    </row>
    <row r="664" spans="1:21" ht="14.4" customHeight="1" x14ac:dyDescent="0.3">
      <c r="A664" s="660">
        <v>4</v>
      </c>
      <c r="B664" s="661" t="s">
        <v>3542</v>
      </c>
      <c r="C664" s="661">
        <v>89301042</v>
      </c>
      <c r="D664" s="740" t="s">
        <v>6160</v>
      </c>
      <c r="E664" s="741" t="s">
        <v>3915</v>
      </c>
      <c r="F664" s="661" t="s">
        <v>3897</v>
      </c>
      <c r="G664" s="661" t="s">
        <v>4393</v>
      </c>
      <c r="H664" s="661" t="s">
        <v>602</v>
      </c>
      <c r="I664" s="661" t="s">
        <v>4816</v>
      </c>
      <c r="J664" s="661" t="s">
        <v>4819</v>
      </c>
      <c r="K664" s="661" t="s">
        <v>4820</v>
      </c>
      <c r="L664" s="662">
        <v>1080</v>
      </c>
      <c r="M664" s="662">
        <v>2160</v>
      </c>
      <c r="N664" s="661">
        <v>2</v>
      </c>
      <c r="O664" s="742">
        <v>2</v>
      </c>
      <c r="P664" s="662">
        <v>2160</v>
      </c>
      <c r="Q664" s="677">
        <v>1</v>
      </c>
      <c r="R664" s="661">
        <v>2</v>
      </c>
      <c r="S664" s="677">
        <v>1</v>
      </c>
      <c r="T664" s="742">
        <v>2</v>
      </c>
      <c r="U664" s="700">
        <v>1</v>
      </c>
    </row>
    <row r="665" spans="1:21" ht="14.4" customHeight="1" x14ac:dyDescent="0.3">
      <c r="A665" s="660">
        <v>4</v>
      </c>
      <c r="B665" s="661" t="s">
        <v>3542</v>
      </c>
      <c r="C665" s="661">
        <v>89301042</v>
      </c>
      <c r="D665" s="740" t="s">
        <v>6160</v>
      </c>
      <c r="E665" s="741" t="s">
        <v>3915</v>
      </c>
      <c r="F665" s="661" t="s">
        <v>3897</v>
      </c>
      <c r="G665" s="661" t="s">
        <v>4393</v>
      </c>
      <c r="H665" s="661" t="s">
        <v>602</v>
      </c>
      <c r="I665" s="661" t="s">
        <v>4816</v>
      </c>
      <c r="J665" s="661" t="s">
        <v>4819</v>
      </c>
      <c r="K665" s="661" t="s">
        <v>4820</v>
      </c>
      <c r="L665" s="662">
        <v>540</v>
      </c>
      <c r="M665" s="662">
        <v>1080</v>
      </c>
      <c r="N665" s="661">
        <v>2</v>
      </c>
      <c r="O665" s="742">
        <v>2</v>
      </c>
      <c r="P665" s="662">
        <v>540</v>
      </c>
      <c r="Q665" s="677">
        <v>0.5</v>
      </c>
      <c r="R665" s="661">
        <v>1</v>
      </c>
      <c r="S665" s="677">
        <v>0.5</v>
      </c>
      <c r="T665" s="742">
        <v>1</v>
      </c>
      <c r="U665" s="700">
        <v>0.5</v>
      </c>
    </row>
    <row r="666" spans="1:21" ht="14.4" customHeight="1" x14ac:dyDescent="0.3">
      <c r="A666" s="660">
        <v>4</v>
      </c>
      <c r="B666" s="661" t="s">
        <v>3542</v>
      </c>
      <c r="C666" s="661">
        <v>89301042</v>
      </c>
      <c r="D666" s="740" t="s">
        <v>6160</v>
      </c>
      <c r="E666" s="741" t="s">
        <v>3915</v>
      </c>
      <c r="F666" s="661" t="s">
        <v>3897</v>
      </c>
      <c r="G666" s="661" t="s">
        <v>4393</v>
      </c>
      <c r="H666" s="661" t="s">
        <v>602</v>
      </c>
      <c r="I666" s="661" t="s">
        <v>4821</v>
      </c>
      <c r="J666" s="661" t="s">
        <v>4629</v>
      </c>
      <c r="K666" s="661" t="s">
        <v>4822</v>
      </c>
      <c r="L666" s="662">
        <v>1000</v>
      </c>
      <c r="M666" s="662">
        <v>1000</v>
      </c>
      <c r="N666" s="661">
        <v>1</v>
      </c>
      <c r="O666" s="742">
        <v>1</v>
      </c>
      <c r="P666" s="662">
        <v>1000</v>
      </c>
      <c r="Q666" s="677">
        <v>1</v>
      </c>
      <c r="R666" s="661">
        <v>1</v>
      </c>
      <c r="S666" s="677">
        <v>1</v>
      </c>
      <c r="T666" s="742">
        <v>1</v>
      </c>
      <c r="U666" s="700">
        <v>1</v>
      </c>
    </row>
    <row r="667" spans="1:21" ht="14.4" customHeight="1" x14ac:dyDescent="0.3">
      <c r="A667" s="660">
        <v>4</v>
      </c>
      <c r="B667" s="661" t="s">
        <v>3542</v>
      </c>
      <c r="C667" s="661">
        <v>89301042</v>
      </c>
      <c r="D667" s="740" t="s">
        <v>6160</v>
      </c>
      <c r="E667" s="741" t="s">
        <v>3915</v>
      </c>
      <c r="F667" s="661" t="s">
        <v>3897</v>
      </c>
      <c r="G667" s="661" t="s">
        <v>4393</v>
      </c>
      <c r="H667" s="661" t="s">
        <v>602</v>
      </c>
      <c r="I667" s="661" t="s">
        <v>4823</v>
      </c>
      <c r="J667" s="661" t="s">
        <v>4824</v>
      </c>
      <c r="K667" s="661" t="s">
        <v>4825</v>
      </c>
      <c r="L667" s="662">
        <v>957</v>
      </c>
      <c r="M667" s="662">
        <v>6699</v>
      </c>
      <c r="N667" s="661">
        <v>7</v>
      </c>
      <c r="O667" s="742">
        <v>3</v>
      </c>
      <c r="P667" s="662">
        <v>6699</v>
      </c>
      <c r="Q667" s="677">
        <v>1</v>
      </c>
      <c r="R667" s="661">
        <v>7</v>
      </c>
      <c r="S667" s="677">
        <v>1</v>
      </c>
      <c r="T667" s="742">
        <v>3</v>
      </c>
      <c r="U667" s="700">
        <v>1</v>
      </c>
    </row>
    <row r="668" spans="1:21" ht="14.4" customHeight="1" x14ac:dyDescent="0.3">
      <c r="A668" s="660">
        <v>4</v>
      </c>
      <c r="B668" s="661" t="s">
        <v>3542</v>
      </c>
      <c r="C668" s="661">
        <v>89301042</v>
      </c>
      <c r="D668" s="740" t="s">
        <v>6160</v>
      </c>
      <c r="E668" s="741" t="s">
        <v>3915</v>
      </c>
      <c r="F668" s="661" t="s">
        <v>3897</v>
      </c>
      <c r="G668" s="661" t="s">
        <v>4393</v>
      </c>
      <c r="H668" s="661" t="s">
        <v>602</v>
      </c>
      <c r="I668" s="661" t="s">
        <v>4826</v>
      </c>
      <c r="J668" s="661" t="s">
        <v>4827</v>
      </c>
      <c r="K668" s="661" t="s">
        <v>4828</v>
      </c>
      <c r="L668" s="662">
        <v>2816</v>
      </c>
      <c r="M668" s="662">
        <v>14080</v>
      </c>
      <c r="N668" s="661">
        <v>5</v>
      </c>
      <c r="O668" s="742">
        <v>1</v>
      </c>
      <c r="P668" s="662">
        <v>14080</v>
      </c>
      <c r="Q668" s="677">
        <v>1</v>
      </c>
      <c r="R668" s="661">
        <v>5</v>
      </c>
      <c r="S668" s="677">
        <v>1</v>
      </c>
      <c r="T668" s="742">
        <v>1</v>
      </c>
      <c r="U668" s="700">
        <v>1</v>
      </c>
    </row>
    <row r="669" spans="1:21" ht="14.4" customHeight="1" x14ac:dyDescent="0.3">
      <c r="A669" s="660">
        <v>4</v>
      </c>
      <c r="B669" s="661" t="s">
        <v>3542</v>
      </c>
      <c r="C669" s="661">
        <v>89301042</v>
      </c>
      <c r="D669" s="740" t="s">
        <v>6160</v>
      </c>
      <c r="E669" s="741" t="s">
        <v>3915</v>
      </c>
      <c r="F669" s="661" t="s">
        <v>3897</v>
      </c>
      <c r="G669" s="661" t="s">
        <v>4393</v>
      </c>
      <c r="H669" s="661" t="s">
        <v>602</v>
      </c>
      <c r="I669" s="661" t="s">
        <v>4829</v>
      </c>
      <c r="J669" s="661" t="s">
        <v>4830</v>
      </c>
      <c r="K669" s="661" t="s">
        <v>4831</v>
      </c>
      <c r="L669" s="662">
        <v>319</v>
      </c>
      <c r="M669" s="662">
        <v>3509</v>
      </c>
      <c r="N669" s="661">
        <v>11</v>
      </c>
      <c r="O669" s="742">
        <v>10</v>
      </c>
      <c r="P669" s="662">
        <v>3190</v>
      </c>
      <c r="Q669" s="677">
        <v>0.90909090909090906</v>
      </c>
      <c r="R669" s="661">
        <v>10</v>
      </c>
      <c r="S669" s="677">
        <v>0.90909090909090906</v>
      </c>
      <c r="T669" s="742">
        <v>9</v>
      </c>
      <c r="U669" s="700">
        <v>0.9</v>
      </c>
    </row>
    <row r="670" spans="1:21" ht="14.4" customHeight="1" x14ac:dyDescent="0.3">
      <c r="A670" s="660">
        <v>4</v>
      </c>
      <c r="B670" s="661" t="s">
        <v>3542</v>
      </c>
      <c r="C670" s="661">
        <v>89301042</v>
      </c>
      <c r="D670" s="740" t="s">
        <v>6160</v>
      </c>
      <c r="E670" s="741" t="s">
        <v>3915</v>
      </c>
      <c r="F670" s="661" t="s">
        <v>3897</v>
      </c>
      <c r="G670" s="661" t="s">
        <v>4393</v>
      </c>
      <c r="H670" s="661" t="s">
        <v>602</v>
      </c>
      <c r="I670" s="661" t="s">
        <v>4832</v>
      </c>
      <c r="J670" s="661" t="s">
        <v>4566</v>
      </c>
      <c r="K670" s="661" t="s">
        <v>4833</v>
      </c>
      <c r="L670" s="662">
        <v>2304</v>
      </c>
      <c r="M670" s="662">
        <v>64512</v>
      </c>
      <c r="N670" s="661">
        <v>28</v>
      </c>
      <c r="O670" s="742">
        <v>6</v>
      </c>
      <c r="P670" s="662">
        <v>50688</v>
      </c>
      <c r="Q670" s="677">
        <v>0.7857142857142857</v>
      </c>
      <c r="R670" s="661">
        <v>22</v>
      </c>
      <c r="S670" s="677">
        <v>0.7857142857142857</v>
      </c>
      <c r="T670" s="742">
        <v>5</v>
      </c>
      <c r="U670" s="700">
        <v>0.83333333333333337</v>
      </c>
    </row>
    <row r="671" spans="1:21" ht="14.4" customHeight="1" x14ac:dyDescent="0.3">
      <c r="A671" s="660">
        <v>4</v>
      </c>
      <c r="B671" s="661" t="s">
        <v>3542</v>
      </c>
      <c r="C671" s="661">
        <v>89301042</v>
      </c>
      <c r="D671" s="740" t="s">
        <v>6160</v>
      </c>
      <c r="E671" s="741" t="s">
        <v>3915</v>
      </c>
      <c r="F671" s="661" t="s">
        <v>3897</v>
      </c>
      <c r="G671" s="661" t="s">
        <v>4393</v>
      </c>
      <c r="H671" s="661" t="s">
        <v>602</v>
      </c>
      <c r="I671" s="661" t="s">
        <v>4834</v>
      </c>
      <c r="J671" s="661" t="s">
        <v>4835</v>
      </c>
      <c r="K671" s="661" t="s">
        <v>4836</v>
      </c>
      <c r="L671" s="662">
        <v>479.84</v>
      </c>
      <c r="M671" s="662">
        <v>959.68</v>
      </c>
      <c r="N671" s="661">
        <v>2</v>
      </c>
      <c r="O671" s="742">
        <v>2</v>
      </c>
      <c r="P671" s="662">
        <v>959.68</v>
      </c>
      <c r="Q671" s="677">
        <v>1</v>
      </c>
      <c r="R671" s="661">
        <v>2</v>
      </c>
      <c r="S671" s="677">
        <v>1</v>
      </c>
      <c r="T671" s="742">
        <v>2</v>
      </c>
      <c r="U671" s="700">
        <v>1</v>
      </c>
    </row>
    <row r="672" spans="1:21" ht="14.4" customHeight="1" x14ac:dyDescent="0.3">
      <c r="A672" s="660">
        <v>4</v>
      </c>
      <c r="B672" s="661" t="s">
        <v>3542</v>
      </c>
      <c r="C672" s="661">
        <v>89301042</v>
      </c>
      <c r="D672" s="740" t="s">
        <v>6160</v>
      </c>
      <c r="E672" s="741" t="s">
        <v>3915</v>
      </c>
      <c r="F672" s="661" t="s">
        <v>3897</v>
      </c>
      <c r="G672" s="661" t="s">
        <v>4393</v>
      </c>
      <c r="H672" s="661" t="s">
        <v>602</v>
      </c>
      <c r="I672" s="661" t="s">
        <v>4837</v>
      </c>
      <c r="J672" s="661" t="s">
        <v>4814</v>
      </c>
      <c r="K672" s="661" t="s">
        <v>4838</v>
      </c>
      <c r="L672" s="662">
        <v>1781.3</v>
      </c>
      <c r="M672" s="662">
        <v>44532.5</v>
      </c>
      <c r="N672" s="661">
        <v>25</v>
      </c>
      <c r="O672" s="742">
        <v>5</v>
      </c>
      <c r="P672" s="662">
        <v>44532.5</v>
      </c>
      <c r="Q672" s="677">
        <v>1</v>
      </c>
      <c r="R672" s="661">
        <v>25</v>
      </c>
      <c r="S672" s="677">
        <v>1</v>
      </c>
      <c r="T672" s="742">
        <v>5</v>
      </c>
      <c r="U672" s="700">
        <v>1</v>
      </c>
    </row>
    <row r="673" spans="1:21" ht="14.4" customHeight="1" x14ac:dyDescent="0.3">
      <c r="A673" s="660">
        <v>4</v>
      </c>
      <c r="B673" s="661" t="s">
        <v>3542</v>
      </c>
      <c r="C673" s="661">
        <v>89301042</v>
      </c>
      <c r="D673" s="740" t="s">
        <v>6160</v>
      </c>
      <c r="E673" s="741" t="s">
        <v>3915</v>
      </c>
      <c r="F673" s="661" t="s">
        <v>3897</v>
      </c>
      <c r="G673" s="661" t="s">
        <v>4393</v>
      </c>
      <c r="H673" s="661" t="s">
        <v>602</v>
      </c>
      <c r="I673" s="661" t="s">
        <v>4839</v>
      </c>
      <c r="J673" s="661" t="s">
        <v>4689</v>
      </c>
      <c r="K673" s="661" t="s">
        <v>4840</v>
      </c>
      <c r="L673" s="662">
        <v>1987.45</v>
      </c>
      <c r="M673" s="662">
        <v>9937.25</v>
      </c>
      <c r="N673" s="661">
        <v>5</v>
      </c>
      <c r="O673" s="742">
        <v>2</v>
      </c>
      <c r="P673" s="662">
        <v>9937.25</v>
      </c>
      <c r="Q673" s="677">
        <v>1</v>
      </c>
      <c r="R673" s="661">
        <v>5</v>
      </c>
      <c r="S673" s="677">
        <v>1</v>
      </c>
      <c r="T673" s="742">
        <v>2</v>
      </c>
      <c r="U673" s="700">
        <v>1</v>
      </c>
    </row>
    <row r="674" spans="1:21" ht="14.4" customHeight="1" x14ac:dyDescent="0.3">
      <c r="A674" s="660">
        <v>4</v>
      </c>
      <c r="B674" s="661" t="s">
        <v>3542</v>
      </c>
      <c r="C674" s="661">
        <v>89301042</v>
      </c>
      <c r="D674" s="740" t="s">
        <v>6160</v>
      </c>
      <c r="E674" s="741" t="s">
        <v>3915</v>
      </c>
      <c r="F674" s="661" t="s">
        <v>3897</v>
      </c>
      <c r="G674" s="661" t="s">
        <v>4393</v>
      </c>
      <c r="H674" s="661" t="s">
        <v>602</v>
      </c>
      <c r="I674" s="661" t="s">
        <v>4841</v>
      </c>
      <c r="J674" s="661" t="s">
        <v>4694</v>
      </c>
      <c r="K674" s="661" t="s">
        <v>4842</v>
      </c>
      <c r="L674" s="662">
        <v>711.08</v>
      </c>
      <c r="M674" s="662">
        <v>7821.880000000001</v>
      </c>
      <c r="N674" s="661">
        <v>11</v>
      </c>
      <c r="O674" s="742">
        <v>2</v>
      </c>
      <c r="P674" s="662">
        <v>7821.880000000001</v>
      </c>
      <c r="Q674" s="677">
        <v>1</v>
      </c>
      <c r="R674" s="661">
        <v>11</v>
      </c>
      <c r="S674" s="677">
        <v>1</v>
      </c>
      <c r="T674" s="742">
        <v>2</v>
      </c>
      <c r="U674" s="700">
        <v>1</v>
      </c>
    </row>
    <row r="675" spans="1:21" ht="14.4" customHeight="1" x14ac:dyDescent="0.3">
      <c r="A675" s="660">
        <v>4</v>
      </c>
      <c r="B675" s="661" t="s">
        <v>3542</v>
      </c>
      <c r="C675" s="661">
        <v>89301042</v>
      </c>
      <c r="D675" s="740" t="s">
        <v>6160</v>
      </c>
      <c r="E675" s="741" t="s">
        <v>3915</v>
      </c>
      <c r="F675" s="661" t="s">
        <v>3897</v>
      </c>
      <c r="G675" s="661" t="s">
        <v>4393</v>
      </c>
      <c r="H675" s="661" t="s">
        <v>602</v>
      </c>
      <c r="I675" s="661" t="s">
        <v>4843</v>
      </c>
      <c r="J675" s="661" t="s">
        <v>4844</v>
      </c>
      <c r="K675" s="661" t="s">
        <v>4845</v>
      </c>
      <c r="L675" s="662">
        <v>720</v>
      </c>
      <c r="M675" s="662">
        <v>2160</v>
      </c>
      <c r="N675" s="661">
        <v>3</v>
      </c>
      <c r="O675" s="742">
        <v>3</v>
      </c>
      <c r="P675" s="662">
        <v>2160</v>
      </c>
      <c r="Q675" s="677">
        <v>1</v>
      </c>
      <c r="R675" s="661">
        <v>3</v>
      </c>
      <c r="S675" s="677">
        <v>1</v>
      </c>
      <c r="T675" s="742">
        <v>3</v>
      </c>
      <c r="U675" s="700">
        <v>1</v>
      </c>
    </row>
    <row r="676" spans="1:21" ht="14.4" customHeight="1" x14ac:dyDescent="0.3">
      <c r="A676" s="660">
        <v>4</v>
      </c>
      <c r="B676" s="661" t="s">
        <v>3542</v>
      </c>
      <c r="C676" s="661">
        <v>89301042</v>
      </c>
      <c r="D676" s="740" t="s">
        <v>6160</v>
      </c>
      <c r="E676" s="741" t="s">
        <v>3915</v>
      </c>
      <c r="F676" s="661" t="s">
        <v>3897</v>
      </c>
      <c r="G676" s="661" t="s">
        <v>4393</v>
      </c>
      <c r="H676" s="661" t="s">
        <v>602</v>
      </c>
      <c r="I676" s="661" t="s">
        <v>4846</v>
      </c>
      <c r="J676" s="661" t="s">
        <v>4847</v>
      </c>
      <c r="K676" s="661" t="s">
        <v>4848</v>
      </c>
      <c r="L676" s="662">
        <v>429.78</v>
      </c>
      <c r="M676" s="662">
        <v>429.78</v>
      </c>
      <c r="N676" s="661">
        <v>1</v>
      </c>
      <c r="O676" s="742">
        <v>1</v>
      </c>
      <c r="P676" s="662">
        <v>429.78</v>
      </c>
      <c r="Q676" s="677">
        <v>1</v>
      </c>
      <c r="R676" s="661">
        <v>1</v>
      </c>
      <c r="S676" s="677">
        <v>1</v>
      </c>
      <c r="T676" s="742">
        <v>1</v>
      </c>
      <c r="U676" s="700">
        <v>1</v>
      </c>
    </row>
    <row r="677" spans="1:21" ht="14.4" customHeight="1" x14ac:dyDescent="0.3">
      <c r="A677" s="660">
        <v>4</v>
      </c>
      <c r="B677" s="661" t="s">
        <v>3542</v>
      </c>
      <c r="C677" s="661">
        <v>89301042</v>
      </c>
      <c r="D677" s="740" t="s">
        <v>6160</v>
      </c>
      <c r="E677" s="741" t="s">
        <v>3915</v>
      </c>
      <c r="F677" s="661" t="s">
        <v>3897</v>
      </c>
      <c r="G677" s="661" t="s">
        <v>4393</v>
      </c>
      <c r="H677" s="661" t="s">
        <v>602</v>
      </c>
      <c r="I677" s="661" t="s">
        <v>4849</v>
      </c>
      <c r="J677" s="661" t="s">
        <v>4850</v>
      </c>
      <c r="K677" s="661" t="s">
        <v>4851</v>
      </c>
      <c r="L677" s="662">
        <v>761.3</v>
      </c>
      <c r="M677" s="662">
        <v>15226</v>
      </c>
      <c r="N677" s="661">
        <v>20</v>
      </c>
      <c r="O677" s="742">
        <v>4</v>
      </c>
      <c r="P677" s="662">
        <v>15226</v>
      </c>
      <c r="Q677" s="677">
        <v>1</v>
      </c>
      <c r="R677" s="661">
        <v>20</v>
      </c>
      <c r="S677" s="677">
        <v>1</v>
      </c>
      <c r="T677" s="742">
        <v>4</v>
      </c>
      <c r="U677" s="700">
        <v>1</v>
      </c>
    </row>
    <row r="678" spans="1:21" ht="14.4" customHeight="1" x14ac:dyDescent="0.3">
      <c r="A678" s="660">
        <v>4</v>
      </c>
      <c r="B678" s="661" t="s">
        <v>3542</v>
      </c>
      <c r="C678" s="661">
        <v>89301042</v>
      </c>
      <c r="D678" s="740" t="s">
        <v>6160</v>
      </c>
      <c r="E678" s="741" t="s">
        <v>3915</v>
      </c>
      <c r="F678" s="661" t="s">
        <v>3897</v>
      </c>
      <c r="G678" s="661" t="s">
        <v>4393</v>
      </c>
      <c r="H678" s="661" t="s">
        <v>602</v>
      </c>
      <c r="I678" s="661" t="s">
        <v>4852</v>
      </c>
      <c r="J678" s="661" t="s">
        <v>4853</v>
      </c>
      <c r="K678" s="661" t="s">
        <v>4854</v>
      </c>
      <c r="L678" s="662">
        <v>3000</v>
      </c>
      <c r="M678" s="662">
        <v>48000</v>
      </c>
      <c r="N678" s="661">
        <v>16</v>
      </c>
      <c r="O678" s="742">
        <v>6</v>
      </c>
      <c r="P678" s="662">
        <v>48000</v>
      </c>
      <c r="Q678" s="677">
        <v>1</v>
      </c>
      <c r="R678" s="661">
        <v>16</v>
      </c>
      <c r="S678" s="677">
        <v>1</v>
      </c>
      <c r="T678" s="742">
        <v>6</v>
      </c>
      <c r="U678" s="700">
        <v>1</v>
      </c>
    </row>
    <row r="679" spans="1:21" ht="14.4" customHeight="1" x14ac:dyDescent="0.3">
      <c r="A679" s="660">
        <v>4</v>
      </c>
      <c r="B679" s="661" t="s">
        <v>3542</v>
      </c>
      <c r="C679" s="661">
        <v>89301042</v>
      </c>
      <c r="D679" s="740" t="s">
        <v>6160</v>
      </c>
      <c r="E679" s="741" t="s">
        <v>3915</v>
      </c>
      <c r="F679" s="661" t="s">
        <v>3897</v>
      </c>
      <c r="G679" s="661" t="s">
        <v>4393</v>
      </c>
      <c r="H679" s="661" t="s">
        <v>602</v>
      </c>
      <c r="I679" s="661" t="s">
        <v>4855</v>
      </c>
      <c r="J679" s="661" t="s">
        <v>4853</v>
      </c>
      <c r="K679" s="661" t="s">
        <v>4856</v>
      </c>
      <c r="L679" s="662">
        <v>3000</v>
      </c>
      <c r="M679" s="662">
        <v>9000</v>
      </c>
      <c r="N679" s="661">
        <v>3</v>
      </c>
      <c r="O679" s="742">
        <v>2</v>
      </c>
      <c r="P679" s="662">
        <v>9000</v>
      </c>
      <c r="Q679" s="677">
        <v>1</v>
      </c>
      <c r="R679" s="661">
        <v>3</v>
      </c>
      <c r="S679" s="677">
        <v>1</v>
      </c>
      <c r="T679" s="742">
        <v>2</v>
      </c>
      <c r="U679" s="700">
        <v>1</v>
      </c>
    </row>
    <row r="680" spans="1:21" ht="14.4" customHeight="1" x14ac:dyDescent="0.3">
      <c r="A680" s="660">
        <v>4</v>
      </c>
      <c r="B680" s="661" t="s">
        <v>3542</v>
      </c>
      <c r="C680" s="661">
        <v>89301042</v>
      </c>
      <c r="D680" s="740" t="s">
        <v>6160</v>
      </c>
      <c r="E680" s="741" t="s">
        <v>3915</v>
      </c>
      <c r="F680" s="661" t="s">
        <v>3897</v>
      </c>
      <c r="G680" s="661" t="s">
        <v>4393</v>
      </c>
      <c r="H680" s="661" t="s">
        <v>602</v>
      </c>
      <c r="I680" s="661" t="s">
        <v>4857</v>
      </c>
      <c r="J680" s="661" t="s">
        <v>4858</v>
      </c>
      <c r="K680" s="661" t="s">
        <v>4353</v>
      </c>
      <c r="L680" s="662">
        <v>556.46</v>
      </c>
      <c r="M680" s="662">
        <v>8903.36</v>
      </c>
      <c r="N680" s="661">
        <v>16</v>
      </c>
      <c r="O680" s="742">
        <v>11</v>
      </c>
      <c r="P680" s="662">
        <v>8346.9000000000015</v>
      </c>
      <c r="Q680" s="677">
        <v>0.93750000000000011</v>
      </c>
      <c r="R680" s="661">
        <v>15</v>
      </c>
      <c r="S680" s="677">
        <v>0.9375</v>
      </c>
      <c r="T680" s="742">
        <v>10</v>
      </c>
      <c r="U680" s="700">
        <v>0.90909090909090906</v>
      </c>
    </row>
    <row r="681" spans="1:21" ht="14.4" customHeight="1" x14ac:dyDescent="0.3">
      <c r="A681" s="660">
        <v>4</v>
      </c>
      <c r="B681" s="661" t="s">
        <v>3542</v>
      </c>
      <c r="C681" s="661">
        <v>89301042</v>
      </c>
      <c r="D681" s="740" t="s">
        <v>6160</v>
      </c>
      <c r="E681" s="741" t="s">
        <v>3915</v>
      </c>
      <c r="F681" s="661" t="s">
        <v>3897</v>
      </c>
      <c r="G681" s="661" t="s">
        <v>4393</v>
      </c>
      <c r="H681" s="661" t="s">
        <v>602</v>
      </c>
      <c r="I681" s="661" t="s">
        <v>4859</v>
      </c>
      <c r="J681" s="661" t="s">
        <v>4860</v>
      </c>
      <c r="K681" s="661" t="s">
        <v>4861</v>
      </c>
      <c r="L681" s="662">
        <v>1248</v>
      </c>
      <c r="M681" s="662">
        <v>44928</v>
      </c>
      <c r="N681" s="661">
        <v>36</v>
      </c>
      <c r="O681" s="742">
        <v>12</v>
      </c>
      <c r="P681" s="662">
        <v>39936</v>
      </c>
      <c r="Q681" s="677">
        <v>0.88888888888888884</v>
      </c>
      <c r="R681" s="661">
        <v>32</v>
      </c>
      <c r="S681" s="677">
        <v>0.88888888888888884</v>
      </c>
      <c r="T681" s="742">
        <v>11</v>
      </c>
      <c r="U681" s="700">
        <v>0.91666666666666663</v>
      </c>
    </row>
    <row r="682" spans="1:21" ht="14.4" customHeight="1" x14ac:dyDescent="0.3">
      <c r="A682" s="660">
        <v>4</v>
      </c>
      <c r="B682" s="661" t="s">
        <v>3542</v>
      </c>
      <c r="C682" s="661">
        <v>89301042</v>
      </c>
      <c r="D682" s="740" t="s">
        <v>6160</v>
      </c>
      <c r="E682" s="741" t="s">
        <v>3915</v>
      </c>
      <c r="F682" s="661" t="s">
        <v>3897</v>
      </c>
      <c r="G682" s="661" t="s">
        <v>4393</v>
      </c>
      <c r="H682" s="661" t="s">
        <v>602</v>
      </c>
      <c r="I682" s="661" t="s">
        <v>4862</v>
      </c>
      <c r="J682" s="661" t="s">
        <v>4863</v>
      </c>
      <c r="K682" s="661" t="s">
        <v>4825</v>
      </c>
      <c r="L682" s="662">
        <v>891</v>
      </c>
      <c r="M682" s="662">
        <v>891</v>
      </c>
      <c r="N682" s="661">
        <v>1</v>
      </c>
      <c r="O682" s="742">
        <v>1</v>
      </c>
      <c r="P682" s="662">
        <v>891</v>
      </c>
      <c r="Q682" s="677">
        <v>1</v>
      </c>
      <c r="R682" s="661">
        <v>1</v>
      </c>
      <c r="S682" s="677">
        <v>1</v>
      </c>
      <c r="T682" s="742">
        <v>1</v>
      </c>
      <c r="U682" s="700">
        <v>1</v>
      </c>
    </row>
    <row r="683" spans="1:21" ht="14.4" customHeight="1" x14ac:dyDescent="0.3">
      <c r="A683" s="660">
        <v>4</v>
      </c>
      <c r="B683" s="661" t="s">
        <v>3542</v>
      </c>
      <c r="C683" s="661">
        <v>89301042</v>
      </c>
      <c r="D683" s="740" t="s">
        <v>6160</v>
      </c>
      <c r="E683" s="741" t="s">
        <v>3915</v>
      </c>
      <c r="F683" s="661" t="s">
        <v>3897</v>
      </c>
      <c r="G683" s="661" t="s">
        <v>4393</v>
      </c>
      <c r="H683" s="661" t="s">
        <v>602</v>
      </c>
      <c r="I683" s="661" t="s">
        <v>4864</v>
      </c>
      <c r="J683" s="661" t="s">
        <v>4626</v>
      </c>
      <c r="K683" s="661" t="s">
        <v>4865</v>
      </c>
      <c r="L683" s="662">
        <v>2473.21</v>
      </c>
      <c r="M683" s="662">
        <v>4946.42</v>
      </c>
      <c r="N683" s="661">
        <v>2</v>
      </c>
      <c r="O683" s="742">
        <v>2</v>
      </c>
      <c r="P683" s="662">
        <v>4946.42</v>
      </c>
      <c r="Q683" s="677">
        <v>1</v>
      </c>
      <c r="R683" s="661">
        <v>2</v>
      </c>
      <c r="S683" s="677">
        <v>1</v>
      </c>
      <c r="T683" s="742">
        <v>2</v>
      </c>
      <c r="U683" s="700">
        <v>1</v>
      </c>
    </row>
    <row r="684" spans="1:21" ht="14.4" customHeight="1" x14ac:dyDescent="0.3">
      <c r="A684" s="660">
        <v>4</v>
      </c>
      <c r="B684" s="661" t="s">
        <v>3542</v>
      </c>
      <c r="C684" s="661">
        <v>89301042</v>
      </c>
      <c r="D684" s="740" t="s">
        <v>6160</v>
      </c>
      <c r="E684" s="741" t="s">
        <v>3915</v>
      </c>
      <c r="F684" s="661" t="s">
        <v>3897</v>
      </c>
      <c r="G684" s="661" t="s">
        <v>4393</v>
      </c>
      <c r="H684" s="661" t="s">
        <v>602</v>
      </c>
      <c r="I684" s="661" t="s">
        <v>4866</v>
      </c>
      <c r="J684" s="661" t="s">
        <v>4673</v>
      </c>
      <c r="K684" s="661" t="s">
        <v>4867</v>
      </c>
      <c r="L684" s="662">
        <v>761.3</v>
      </c>
      <c r="M684" s="662">
        <v>4567.7999999999993</v>
      </c>
      <c r="N684" s="661">
        <v>6</v>
      </c>
      <c r="O684" s="742">
        <v>3</v>
      </c>
      <c r="P684" s="662">
        <v>4567.7999999999993</v>
      </c>
      <c r="Q684" s="677">
        <v>1</v>
      </c>
      <c r="R684" s="661">
        <v>6</v>
      </c>
      <c r="S684" s="677">
        <v>1</v>
      </c>
      <c r="T684" s="742">
        <v>3</v>
      </c>
      <c r="U684" s="700">
        <v>1</v>
      </c>
    </row>
    <row r="685" spans="1:21" ht="14.4" customHeight="1" x14ac:dyDescent="0.3">
      <c r="A685" s="660">
        <v>4</v>
      </c>
      <c r="B685" s="661" t="s">
        <v>3542</v>
      </c>
      <c r="C685" s="661">
        <v>89301042</v>
      </c>
      <c r="D685" s="740" t="s">
        <v>6160</v>
      </c>
      <c r="E685" s="741" t="s">
        <v>3915</v>
      </c>
      <c r="F685" s="661" t="s">
        <v>3897</v>
      </c>
      <c r="G685" s="661" t="s">
        <v>4393</v>
      </c>
      <c r="H685" s="661" t="s">
        <v>602</v>
      </c>
      <c r="I685" s="661" t="s">
        <v>4868</v>
      </c>
      <c r="J685" s="661" t="s">
        <v>4869</v>
      </c>
      <c r="K685" s="661" t="s">
        <v>4870</v>
      </c>
      <c r="L685" s="662">
        <v>4748.2</v>
      </c>
      <c r="M685" s="662">
        <v>23741</v>
      </c>
      <c r="N685" s="661">
        <v>5</v>
      </c>
      <c r="O685" s="742">
        <v>2</v>
      </c>
      <c r="P685" s="662">
        <v>9496.4</v>
      </c>
      <c r="Q685" s="677">
        <v>0.39999999999999997</v>
      </c>
      <c r="R685" s="661">
        <v>2</v>
      </c>
      <c r="S685" s="677">
        <v>0.4</v>
      </c>
      <c r="T685" s="742">
        <v>1</v>
      </c>
      <c r="U685" s="700">
        <v>0.5</v>
      </c>
    </row>
    <row r="686" spans="1:21" ht="14.4" customHeight="1" x14ac:dyDescent="0.3">
      <c r="A686" s="660">
        <v>4</v>
      </c>
      <c r="B686" s="661" t="s">
        <v>3542</v>
      </c>
      <c r="C686" s="661">
        <v>89301042</v>
      </c>
      <c r="D686" s="740" t="s">
        <v>6160</v>
      </c>
      <c r="E686" s="741" t="s">
        <v>3915</v>
      </c>
      <c r="F686" s="661" t="s">
        <v>3897</v>
      </c>
      <c r="G686" s="661" t="s">
        <v>4393</v>
      </c>
      <c r="H686" s="661" t="s">
        <v>602</v>
      </c>
      <c r="I686" s="661" t="s">
        <v>4871</v>
      </c>
      <c r="J686" s="661" t="s">
        <v>4872</v>
      </c>
      <c r="K686" s="661" t="s">
        <v>4873</v>
      </c>
      <c r="L686" s="662">
        <v>1500.3</v>
      </c>
      <c r="M686" s="662">
        <v>30005.999999999996</v>
      </c>
      <c r="N686" s="661">
        <v>20</v>
      </c>
      <c r="O686" s="742">
        <v>6</v>
      </c>
      <c r="P686" s="662">
        <v>24004.799999999996</v>
      </c>
      <c r="Q686" s="677">
        <v>0.79999999999999993</v>
      </c>
      <c r="R686" s="661">
        <v>16</v>
      </c>
      <c r="S686" s="677">
        <v>0.8</v>
      </c>
      <c r="T686" s="742">
        <v>5</v>
      </c>
      <c r="U686" s="700">
        <v>0.83333333333333337</v>
      </c>
    </row>
    <row r="687" spans="1:21" ht="14.4" customHeight="1" x14ac:dyDescent="0.3">
      <c r="A687" s="660">
        <v>4</v>
      </c>
      <c r="B687" s="661" t="s">
        <v>3542</v>
      </c>
      <c r="C687" s="661">
        <v>89301042</v>
      </c>
      <c r="D687" s="740" t="s">
        <v>6160</v>
      </c>
      <c r="E687" s="741" t="s">
        <v>3915</v>
      </c>
      <c r="F687" s="661" t="s">
        <v>3897</v>
      </c>
      <c r="G687" s="661" t="s">
        <v>4393</v>
      </c>
      <c r="H687" s="661" t="s">
        <v>602</v>
      </c>
      <c r="I687" s="661" t="s">
        <v>4874</v>
      </c>
      <c r="J687" s="661" t="s">
        <v>4875</v>
      </c>
      <c r="K687" s="661" t="s">
        <v>4876</v>
      </c>
      <c r="L687" s="662">
        <v>3000</v>
      </c>
      <c r="M687" s="662">
        <v>54000</v>
      </c>
      <c r="N687" s="661">
        <v>18</v>
      </c>
      <c r="O687" s="742">
        <v>7</v>
      </c>
      <c r="P687" s="662">
        <v>48000</v>
      </c>
      <c r="Q687" s="677">
        <v>0.88888888888888884</v>
      </c>
      <c r="R687" s="661">
        <v>16</v>
      </c>
      <c r="S687" s="677">
        <v>0.88888888888888884</v>
      </c>
      <c r="T687" s="742">
        <v>6</v>
      </c>
      <c r="U687" s="700">
        <v>0.8571428571428571</v>
      </c>
    </row>
    <row r="688" spans="1:21" ht="14.4" customHeight="1" x14ac:dyDescent="0.3">
      <c r="A688" s="660">
        <v>4</v>
      </c>
      <c r="B688" s="661" t="s">
        <v>3542</v>
      </c>
      <c r="C688" s="661">
        <v>89301042</v>
      </c>
      <c r="D688" s="740" t="s">
        <v>6160</v>
      </c>
      <c r="E688" s="741" t="s">
        <v>3915</v>
      </c>
      <c r="F688" s="661" t="s">
        <v>3897</v>
      </c>
      <c r="G688" s="661" t="s">
        <v>4393</v>
      </c>
      <c r="H688" s="661" t="s">
        <v>602</v>
      </c>
      <c r="I688" s="661" t="s">
        <v>4877</v>
      </c>
      <c r="J688" s="661" t="s">
        <v>4878</v>
      </c>
      <c r="K688" s="661" t="s">
        <v>4879</v>
      </c>
      <c r="L688" s="662">
        <v>3000</v>
      </c>
      <c r="M688" s="662">
        <v>6000</v>
      </c>
      <c r="N688" s="661">
        <v>2</v>
      </c>
      <c r="O688" s="742">
        <v>1</v>
      </c>
      <c r="P688" s="662">
        <v>6000</v>
      </c>
      <c r="Q688" s="677">
        <v>1</v>
      </c>
      <c r="R688" s="661">
        <v>2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4</v>
      </c>
      <c r="B689" s="661" t="s">
        <v>3542</v>
      </c>
      <c r="C689" s="661">
        <v>89301042</v>
      </c>
      <c r="D689" s="740" t="s">
        <v>6160</v>
      </c>
      <c r="E689" s="741" t="s">
        <v>3915</v>
      </c>
      <c r="F689" s="661" t="s">
        <v>3897</v>
      </c>
      <c r="G689" s="661" t="s">
        <v>4393</v>
      </c>
      <c r="H689" s="661" t="s">
        <v>602</v>
      </c>
      <c r="I689" s="661" t="s">
        <v>4880</v>
      </c>
      <c r="J689" s="661" t="s">
        <v>4881</v>
      </c>
      <c r="K689" s="661" t="s">
        <v>4882</v>
      </c>
      <c r="L689" s="662">
        <v>1500.3</v>
      </c>
      <c r="M689" s="662">
        <v>9001.7999999999993</v>
      </c>
      <c r="N689" s="661">
        <v>6</v>
      </c>
      <c r="O689" s="742">
        <v>1</v>
      </c>
      <c r="P689" s="662">
        <v>9001.7999999999993</v>
      </c>
      <c r="Q689" s="677">
        <v>1</v>
      </c>
      <c r="R689" s="661">
        <v>6</v>
      </c>
      <c r="S689" s="677">
        <v>1</v>
      </c>
      <c r="T689" s="742">
        <v>1</v>
      </c>
      <c r="U689" s="700">
        <v>1</v>
      </c>
    </row>
    <row r="690" spans="1:21" ht="14.4" customHeight="1" x14ac:dyDescent="0.3">
      <c r="A690" s="660">
        <v>4</v>
      </c>
      <c r="B690" s="661" t="s">
        <v>3542</v>
      </c>
      <c r="C690" s="661">
        <v>89301042</v>
      </c>
      <c r="D690" s="740" t="s">
        <v>6160</v>
      </c>
      <c r="E690" s="741" t="s">
        <v>3915</v>
      </c>
      <c r="F690" s="661" t="s">
        <v>3897</v>
      </c>
      <c r="G690" s="661" t="s">
        <v>4393</v>
      </c>
      <c r="H690" s="661" t="s">
        <v>602</v>
      </c>
      <c r="I690" s="661" t="s">
        <v>4883</v>
      </c>
      <c r="J690" s="661" t="s">
        <v>4884</v>
      </c>
      <c r="K690" s="661" t="s">
        <v>4885</v>
      </c>
      <c r="L690" s="662">
        <v>2412.9</v>
      </c>
      <c r="M690" s="662">
        <v>33780.600000000006</v>
      </c>
      <c r="N690" s="661">
        <v>14</v>
      </c>
      <c r="O690" s="742">
        <v>3</v>
      </c>
      <c r="P690" s="662">
        <v>19303.2</v>
      </c>
      <c r="Q690" s="677">
        <v>0.5714285714285714</v>
      </c>
      <c r="R690" s="661">
        <v>8</v>
      </c>
      <c r="S690" s="677">
        <v>0.5714285714285714</v>
      </c>
      <c r="T690" s="742">
        <v>2</v>
      </c>
      <c r="U690" s="700">
        <v>0.66666666666666663</v>
      </c>
    </row>
    <row r="691" spans="1:21" ht="14.4" customHeight="1" x14ac:dyDescent="0.3">
      <c r="A691" s="660">
        <v>4</v>
      </c>
      <c r="B691" s="661" t="s">
        <v>3542</v>
      </c>
      <c r="C691" s="661">
        <v>89301042</v>
      </c>
      <c r="D691" s="740" t="s">
        <v>6160</v>
      </c>
      <c r="E691" s="741" t="s">
        <v>3915</v>
      </c>
      <c r="F691" s="661" t="s">
        <v>3897</v>
      </c>
      <c r="G691" s="661" t="s">
        <v>4393</v>
      </c>
      <c r="H691" s="661" t="s">
        <v>602</v>
      </c>
      <c r="I691" s="661" t="s">
        <v>4886</v>
      </c>
      <c r="J691" s="661" t="s">
        <v>4887</v>
      </c>
      <c r="K691" s="661" t="s">
        <v>4888</v>
      </c>
      <c r="L691" s="662">
        <v>5343.79</v>
      </c>
      <c r="M691" s="662">
        <v>21375.16</v>
      </c>
      <c r="N691" s="661">
        <v>4</v>
      </c>
      <c r="O691" s="742">
        <v>4</v>
      </c>
      <c r="P691" s="662">
        <v>16031.369999999999</v>
      </c>
      <c r="Q691" s="677">
        <v>0.75</v>
      </c>
      <c r="R691" s="661">
        <v>3</v>
      </c>
      <c r="S691" s="677">
        <v>0.75</v>
      </c>
      <c r="T691" s="742">
        <v>3</v>
      </c>
      <c r="U691" s="700">
        <v>0.75</v>
      </c>
    </row>
    <row r="692" spans="1:21" ht="14.4" customHeight="1" x14ac:dyDescent="0.3">
      <c r="A692" s="660">
        <v>4</v>
      </c>
      <c r="B692" s="661" t="s">
        <v>3542</v>
      </c>
      <c r="C692" s="661">
        <v>89301042</v>
      </c>
      <c r="D692" s="740" t="s">
        <v>6160</v>
      </c>
      <c r="E692" s="741" t="s">
        <v>3915</v>
      </c>
      <c r="F692" s="661" t="s">
        <v>3897</v>
      </c>
      <c r="G692" s="661" t="s">
        <v>4393</v>
      </c>
      <c r="H692" s="661" t="s">
        <v>602</v>
      </c>
      <c r="I692" s="661" t="s">
        <v>4889</v>
      </c>
      <c r="J692" s="661" t="s">
        <v>4824</v>
      </c>
      <c r="K692" s="661" t="s">
        <v>4890</v>
      </c>
      <c r="L692" s="662">
        <v>871</v>
      </c>
      <c r="M692" s="662">
        <v>5226</v>
      </c>
      <c r="N692" s="661">
        <v>6</v>
      </c>
      <c r="O692" s="742">
        <v>1</v>
      </c>
      <c r="P692" s="662">
        <v>5226</v>
      </c>
      <c r="Q692" s="677">
        <v>1</v>
      </c>
      <c r="R692" s="661">
        <v>6</v>
      </c>
      <c r="S692" s="677">
        <v>1</v>
      </c>
      <c r="T692" s="742">
        <v>1</v>
      </c>
      <c r="U692" s="700">
        <v>1</v>
      </c>
    </row>
    <row r="693" spans="1:21" ht="14.4" customHeight="1" x14ac:dyDescent="0.3">
      <c r="A693" s="660">
        <v>4</v>
      </c>
      <c r="B693" s="661" t="s">
        <v>3542</v>
      </c>
      <c r="C693" s="661">
        <v>89301042</v>
      </c>
      <c r="D693" s="740" t="s">
        <v>6160</v>
      </c>
      <c r="E693" s="741" t="s">
        <v>3915</v>
      </c>
      <c r="F693" s="661" t="s">
        <v>3897</v>
      </c>
      <c r="G693" s="661" t="s">
        <v>4393</v>
      </c>
      <c r="H693" s="661" t="s">
        <v>602</v>
      </c>
      <c r="I693" s="661" t="s">
        <v>4891</v>
      </c>
      <c r="J693" s="661" t="s">
        <v>4668</v>
      </c>
      <c r="K693" s="661" t="s">
        <v>4892</v>
      </c>
      <c r="L693" s="662">
        <v>1500.3</v>
      </c>
      <c r="M693" s="662">
        <v>9001.7999999999993</v>
      </c>
      <c r="N693" s="661">
        <v>6</v>
      </c>
      <c r="O693" s="742">
        <v>2</v>
      </c>
      <c r="P693" s="662">
        <v>9001.7999999999993</v>
      </c>
      <c r="Q693" s="677">
        <v>1</v>
      </c>
      <c r="R693" s="661">
        <v>6</v>
      </c>
      <c r="S693" s="677">
        <v>1</v>
      </c>
      <c r="T693" s="742">
        <v>2</v>
      </c>
      <c r="U693" s="700">
        <v>1</v>
      </c>
    </row>
    <row r="694" spans="1:21" ht="14.4" customHeight="1" x14ac:dyDescent="0.3">
      <c r="A694" s="660">
        <v>4</v>
      </c>
      <c r="B694" s="661" t="s">
        <v>3542</v>
      </c>
      <c r="C694" s="661">
        <v>89301042</v>
      </c>
      <c r="D694" s="740" t="s">
        <v>6160</v>
      </c>
      <c r="E694" s="741" t="s">
        <v>3915</v>
      </c>
      <c r="F694" s="661" t="s">
        <v>3897</v>
      </c>
      <c r="G694" s="661" t="s">
        <v>4393</v>
      </c>
      <c r="H694" s="661" t="s">
        <v>602</v>
      </c>
      <c r="I694" s="661" t="s">
        <v>4893</v>
      </c>
      <c r="J694" s="661" t="s">
        <v>4894</v>
      </c>
      <c r="K694" s="661" t="s">
        <v>4895</v>
      </c>
      <c r="L694" s="662">
        <v>2412.9</v>
      </c>
      <c r="M694" s="662">
        <v>31367.700000000004</v>
      </c>
      <c r="N694" s="661">
        <v>13</v>
      </c>
      <c r="O694" s="742">
        <v>3</v>
      </c>
      <c r="P694" s="662">
        <v>16890.300000000003</v>
      </c>
      <c r="Q694" s="677">
        <v>0.53846153846153844</v>
      </c>
      <c r="R694" s="661">
        <v>7</v>
      </c>
      <c r="S694" s="677">
        <v>0.53846153846153844</v>
      </c>
      <c r="T694" s="742">
        <v>2</v>
      </c>
      <c r="U694" s="700">
        <v>0.66666666666666663</v>
      </c>
    </row>
    <row r="695" spans="1:21" ht="14.4" customHeight="1" x14ac:dyDescent="0.3">
      <c r="A695" s="660">
        <v>4</v>
      </c>
      <c r="B695" s="661" t="s">
        <v>3542</v>
      </c>
      <c r="C695" s="661">
        <v>89301042</v>
      </c>
      <c r="D695" s="740" t="s">
        <v>6160</v>
      </c>
      <c r="E695" s="741" t="s">
        <v>3915</v>
      </c>
      <c r="F695" s="661" t="s">
        <v>3897</v>
      </c>
      <c r="G695" s="661" t="s">
        <v>4393</v>
      </c>
      <c r="H695" s="661" t="s">
        <v>602</v>
      </c>
      <c r="I695" s="661" t="s">
        <v>4896</v>
      </c>
      <c r="J695" s="661" t="s">
        <v>4897</v>
      </c>
      <c r="K695" s="661" t="s">
        <v>4898</v>
      </c>
      <c r="L695" s="662">
        <v>2284</v>
      </c>
      <c r="M695" s="662">
        <v>4568</v>
      </c>
      <c r="N695" s="661">
        <v>2</v>
      </c>
      <c r="O695" s="742">
        <v>1</v>
      </c>
      <c r="P695" s="662">
        <v>4568</v>
      </c>
      <c r="Q695" s="677">
        <v>1</v>
      </c>
      <c r="R695" s="661">
        <v>2</v>
      </c>
      <c r="S695" s="677">
        <v>1</v>
      </c>
      <c r="T695" s="742">
        <v>1</v>
      </c>
      <c r="U695" s="700">
        <v>1</v>
      </c>
    </row>
    <row r="696" spans="1:21" ht="14.4" customHeight="1" x14ac:dyDescent="0.3">
      <c r="A696" s="660">
        <v>4</v>
      </c>
      <c r="B696" s="661" t="s">
        <v>3542</v>
      </c>
      <c r="C696" s="661">
        <v>89301042</v>
      </c>
      <c r="D696" s="740" t="s">
        <v>6160</v>
      </c>
      <c r="E696" s="741" t="s">
        <v>3915</v>
      </c>
      <c r="F696" s="661" t="s">
        <v>3897</v>
      </c>
      <c r="G696" s="661" t="s">
        <v>4393</v>
      </c>
      <c r="H696" s="661" t="s">
        <v>602</v>
      </c>
      <c r="I696" s="661" t="s">
        <v>4899</v>
      </c>
      <c r="J696" s="661" t="s">
        <v>4900</v>
      </c>
      <c r="K696" s="661" t="s">
        <v>4901</v>
      </c>
      <c r="L696" s="662">
        <v>595.1</v>
      </c>
      <c r="M696" s="662">
        <v>2380.4</v>
      </c>
      <c r="N696" s="661">
        <v>4</v>
      </c>
      <c r="O696" s="742">
        <v>1</v>
      </c>
      <c r="P696" s="662">
        <v>2380.4</v>
      </c>
      <c r="Q696" s="677">
        <v>1</v>
      </c>
      <c r="R696" s="661">
        <v>4</v>
      </c>
      <c r="S696" s="677">
        <v>1</v>
      </c>
      <c r="T696" s="742">
        <v>1</v>
      </c>
      <c r="U696" s="700">
        <v>1</v>
      </c>
    </row>
    <row r="697" spans="1:21" ht="14.4" customHeight="1" x14ac:dyDescent="0.3">
      <c r="A697" s="660">
        <v>4</v>
      </c>
      <c r="B697" s="661" t="s">
        <v>3542</v>
      </c>
      <c r="C697" s="661">
        <v>89301042</v>
      </c>
      <c r="D697" s="740" t="s">
        <v>6160</v>
      </c>
      <c r="E697" s="741" t="s">
        <v>3915</v>
      </c>
      <c r="F697" s="661" t="s">
        <v>3897</v>
      </c>
      <c r="G697" s="661" t="s">
        <v>4393</v>
      </c>
      <c r="H697" s="661" t="s">
        <v>602</v>
      </c>
      <c r="I697" s="661" t="s">
        <v>4902</v>
      </c>
      <c r="J697" s="661" t="s">
        <v>4673</v>
      </c>
      <c r="K697" s="661" t="s">
        <v>4815</v>
      </c>
      <c r="L697" s="662">
        <v>1954.7</v>
      </c>
      <c r="M697" s="662">
        <v>5864.1</v>
      </c>
      <c r="N697" s="661">
        <v>3</v>
      </c>
      <c r="O697" s="742">
        <v>1</v>
      </c>
      <c r="P697" s="662">
        <v>5864.1</v>
      </c>
      <c r="Q697" s="677">
        <v>1</v>
      </c>
      <c r="R697" s="661">
        <v>3</v>
      </c>
      <c r="S697" s="677">
        <v>1</v>
      </c>
      <c r="T697" s="742">
        <v>1</v>
      </c>
      <c r="U697" s="700">
        <v>1</v>
      </c>
    </row>
    <row r="698" spans="1:21" ht="14.4" customHeight="1" x14ac:dyDescent="0.3">
      <c r="A698" s="660">
        <v>4</v>
      </c>
      <c r="B698" s="661" t="s">
        <v>3542</v>
      </c>
      <c r="C698" s="661">
        <v>89301042</v>
      </c>
      <c r="D698" s="740" t="s">
        <v>6160</v>
      </c>
      <c r="E698" s="741" t="s">
        <v>3915</v>
      </c>
      <c r="F698" s="661" t="s">
        <v>3897</v>
      </c>
      <c r="G698" s="661" t="s">
        <v>4393</v>
      </c>
      <c r="H698" s="661" t="s">
        <v>602</v>
      </c>
      <c r="I698" s="661" t="s">
        <v>4903</v>
      </c>
      <c r="J698" s="661" t="s">
        <v>4863</v>
      </c>
      <c r="K698" s="661" t="s">
        <v>4904</v>
      </c>
      <c r="L698" s="662">
        <v>1450</v>
      </c>
      <c r="M698" s="662">
        <v>13050</v>
      </c>
      <c r="N698" s="661">
        <v>9</v>
      </c>
      <c r="O698" s="742">
        <v>2</v>
      </c>
      <c r="P698" s="662">
        <v>4350</v>
      </c>
      <c r="Q698" s="677">
        <v>0.33333333333333331</v>
      </c>
      <c r="R698" s="661">
        <v>3</v>
      </c>
      <c r="S698" s="677">
        <v>0.33333333333333331</v>
      </c>
      <c r="T698" s="742">
        <v>1</v>
      </c>
      <c r="U698" s="700">
        <v>0.5</v>
      </c>
    </row>
    <row r="699" spans="1:21" ht="14.4" customHeight="1" x14ac:dyDescent="0.3">
      <c r="A699" s="660">
        <v>4</v>
      </c>
      <c r="B699" s="661" t="s">
        <v>3542</v>
      </c>
      <c r="C699" s="661">
        <v>89301042</v>
      </c>
      <c r="D699" s="740" t="s">
        <v>6160</v>
      </c>
      <c r="E699" s="741" t="s">
        <v>3915</v>
      </c>
      <c r="F699" s="661" t="s">
        <v>3897</v>
      </c>
      <c r="G699" s="661" t="s">
        <v>4393</v>
      </c>
      <c r="H699" s="661" t="s">
        <v>602</v>
      </c>
      <c r="I699" s="661" t="s">
        <v>4905</v>
      </c>
      <c r="J699" s="661" t="s">
        <v>4906</v>
      </c>
      <c r="K699" s="661" t="s">
        <v>2970</v>
      </c>
      <c r="L699" s="662">
        <v>1124.9000000000001</v>
      </c>
      <c r="M699" s="662">
        <v>4499.6000000000004</v>
      </c>
      <c r="N699" s="661">
        <v>4</v>
      </c>
      <c r="O699" s="742">
        <v>1</v>
      </c>
      <c r="P699" s="662">
        <v>4499.6000000000004</v>
      </c>
      <c r="Q699" s="677">
        <v>1</v>
      </c>
      <c r="R699" s="661">
        <v>4</v>
      </c>
      <c r="S699" s="677">
        <v>1</v>
      </c>
      <c r="T699" s="742">
        <v>1</v>
      </c>
      <c r="U699" s="700">
        <v>1</v>
      </c>
    </row>
    <row r="700" spans="1:21" ht="14.4" customHeight="1" x14ac:dyDescent="0.3">
      <c r="A700" s="660">
        <v>4</v>
      </c>
      <c r="B700" s="661" t="s">
        <v>3542</v>
      </c>
      <c r="C700" s="661">
        <v>89301042</v>
      </c>
      <c r="D700" s="740" t="s">
        <v>6160</v>
      </c>
      <c r="E700" s="741" t="s">
        <v>3915</v>
      </c>
      <c r="F700" s="661" t="s">
        <v>3897</v>
      </c>
      <c r="G700" s="661" t="s">
        <v>4393</v>
      </c>
      <c r="H700" s="661" t="s">
        <v>602</v>
      </c>
      <c r="I700" s="661" t="s">
        <v>4907</v>
      </c>
      <c r="J700" s="661" t="s">
        <v>4908</v>
      </c>
      <c r="K700" s="661" t="s">
        <v>3097</v>
      </c>
      <c r="L700" s="662">
        <v>590.5</v>
      </c>
      <c r="M700" s="662">
        <v>2362</v>
      </c>
      <c r="N700" s="661">
        <v>4</v>
      </c>
      <c r="O700" s="742">
        <v>4</v>
      </c>
      <c r="P700" s="662">
        <v>2362</v>
      </c>
      <c r="Q700" s="677">
        <v>1</v>
      </c>
      <c r="R700" s="661">
        <v>4</v>
      </c>
      <c r="S700" s="677">
        <v>1</v>
      </c>
      <c r="T700" s="742">
        <v>4</v>
      </c>
      <c r="U700" s="700">
        <v>1</v>
      </c>
    </row>
    <row r="701" spans="1:21" ht="14.4" customHeight="1" x14ac:dyDescent="0.3">
      <c r="A701" s="660">
        <v>4</v>
      </c>
      <c r="B701" s="661" t="s">
        <v>3542</v>
      </c>
      <c r="C701" s="661">
        <v>89301042</v>
      </c>
      <c r="D701" s="740" t="s">
        <v>6160</v>
      </c>
      <c r="E701" s="741" t="s">
        <v>3915</v>
      </c>
      <c r="F701" s="661" t="s">
        <v>3897</v>
      </c>
      <c r="G701" s="661" t="s">
        <v>4393</v>
      </c>
      <c r="H701" s="661" t="s">
        <v>602</v>
      </c>
      <c r="I701" s="661" t="s">
        <v>4909</v>
      </c>
      <c r="J701" s="661" t="s">
        <v>4910</v>
      </c>
      <c r="K701" s="661" t="s">
        <v>3097</v>
      </c>
      <c r="L701" s="662">
        <v>981</v>
      </c>
      <c r="M701" s="662">
        <v>1962</v>
      </c>
      <c r="N701" s="661">
        <v>2</v>
      </c>
      <c r="O701" s="742">
        <v>2</v>
      </c>
      <c r="P701" s="662">
        <v>1962</v>
      </c>
      <c r="Q701" s="677">
        <v>1</v>
      </c>
      <c r="R701" s="661">
        <v>2</v>
      </c>
      <c r="S701" s="677">
        <v>1</v>
      </c>
      <c r="T701" s="742">
        <v>2</v>
      </c>
      <c r="U701" s="700">
        <v>1</v>
      </c>
    </row>
    <row r="702" spans="1:21" ht="14.4" customHeight="1" x14ac:dyDescent="0.3">
      <c r="A702" s="660">
        <v>4</v>
      </c>
      <c r="B702" s="661" t="s">
        <v>3542</v>
      </c>
      <c r="C702" s="661">
        <v>89301042</v>
      </c>
      <c r="D702" s="740" t="s">
        <v>6160</v>
      </c>
      <c r="E702" s="741" t="s">
        <v>3915</v>
      </c>
      <c r="F702" s="661" t="s">
        <v>3897</v>
      </c>
      <c r="G702" s="661" t="s">
        <v>4393</v>
      </c>
      <c r="H702" s="661" t="s">
        <v>602</v>
      </c>
      <c r="I702" s="661" t="s">
        <v>4911</v>
      </c>
      <c r="J702" s="661" t="s">
        <v>4912</v>
      </c>
      <c r="K702" s="661" t="s">
        <v>4621</v>
      </c>
      <c r="L702" s="662">
        <v>1249.73</v>
      </c>
      <c r="M702" s="662">
        <v>2499.46</v>
      </c>
      <c r="N702" s="661">
        <v>2</v>
      </c>
      <c r="O702" s="742">
        <v>1</v>
      </c>
      <c r="P702" s="662">
        <v>2499.46</v>
      </c>
      <c r="Q702" s="677">
        <v>1</v>
      </c>
      <c r="R702" s="661">
        <v>2</v>
      </c>
      <c r="S702" s="677">
        <v>1</v>
      </c>
      <c r="T702" s="742">
        <v>1</v>
      </c>
      <c r="U702" s="700">
        <v>1</v>
      </c>
    </row>
    <row r="703" spans="1:21" ht="14.4" customHeight="1" x14ac:dyDescent="0.3">
      <c r="A703" s="660">
        <v>4</v>
      </c>
      <c r="B703" s="661" t="s">
        <v>3542</v>
      </c>
      <c r="C703" s="661">
        <v>89301042</v>
      </c>
      <c r="D703" s="740" t="s">
        <v>6160</v>
      </c>
      <c r="E703" s="741" t="s">
        <v>3915</v>
      </c>
      <c r="F703" s="661" t="s">
        <v>3897</v>
      </c>
      <c r="G703" s="661" t="s">
        <v>4393</v>
      </c>
      <c r="H703" s="661" t="s">
        <v>602</v>
      </c>
      <c r="I703" s="661" t="s">
        <v>4913</v>
      </c>
      <c r="J703" s="661" t="s">
        <v>4689</v>
      </c>
      <c r="K703" s="661" t="s">
        <v>4914</v>
      </c>
      <c r="L703" s="662">
        <v>1987.45</v>
      </c>
      <c r="M703" s="662">
        <v>3974.9</v>
      </c>
      <c r="N703" s="661">
        <v>2</v>
      </c>
      <c r="O703" s="742">
        <v>1</v>
      </c>
      <c r="P703" s="662">
        <v>3974.9</v>
      </c>
      <c r="Q703" s="677">
        <v>1</v>
      </c>
      <c r="R703" s="661">
        <v>2</v>
      </c>
      <c r="S703" s="677">
        <v>1</v>
      </c>
      <c r="T703" s="742">
        <v>1</v>
      </c>
      <c r="U703" s="700">
        <v>1</v>
      </c>
    </row>
    <row r="704" spans="1:21" ht="14.4" customHeight="1" x14ac:dyDescent="0.3">
      <c r="A704" s="660">
        <v>4</v>
      </c>
      <c r="B704" s="661" t="s">
        <v>3542</v>
      </c>
      <c r="C704" s="661">
        <v>89301042</v>
      </c>
      <c r="D704" s="740" t="s">
        <v>6160</v>
      </c>
      <c r="E704" s="741" t="s">
        <v>3915</v>
      </c>
      <c r="F704" s="661" t="s">
        <v>3897</v>
      </c>
      <c r="G704" s="661" t="s">
        <v>4393</v>
      </c>
      <c r="H704" s="661" t="s">
        <v>602</v>
      </c>
      <c r="I704" s="661" t="s">
        <v>4915</v>
      </c>
      <c r="J704" s="661" t="s">
        <v>4739</v>
      </c>
      <c r="K704" s="661" t="s">
        <v>4916</v>
      </c>
      <c r="L704" s="662">
        <v>3000</v>
      </c>
      <c r="M704" s="662">
        <v>6000</v>
      </c>
      <c r="N704" s="661">
        <v>2</v>
      </c>
      <c r="O704" s="742">
        <v>1</v>
      </c>
      <c r="P704" s="662">
        <v>6000</v>
      </c>
      <c r="Q704" s="677">
        <v>1</v>
      </c>
      <c r="R704" s="661">
        <v>2</v>
      </c>
      <c r="S704" s="677">
        <v>1</v>
      </c>
      <c r="T704" s="742">
        <v>1</v>
      </c>
      <c r="U704" s="700">
        <v>1</v>
      </c>
    </row>
    <row r="705" spans="1:21" ht="14.4" customHeight="1" x14ac:dyDescent="0.3">
      <c r="A705" s="660">
        <v>4</v>
      </c>
      <c r="B705" s="661" t="s">
        <v>3542</v>
      </c>
      <c r="C705" s="661">
        <v>89301042</v>
      </c>
      <c r="D705" s="740" t="s">
        <v>6160</v>
      </c>
      <c r="E705" s="741" t="s">
        <v>3915</v>
      </c>
      <c r="F705" s="661" t="s">
        <v>3897</v>
      </c>
      <c r="G705" s="661" t="s">
        <v>4393</v>
      </c>
      <c r="H705" s="661" t="s">
        <v>602</v>
      </c>
      <c r="I705" s="661" t="s">
        <v>4917</v>
      </c>
      <c r="J705" s="661" t="s">
        <v>4918</v>
      </c>
      <c r="K705" s="661" t="s">
        <v>4919</v>
      </c>
      <c r="L705" s="662">
        <v>2816</v>
      </c>
      <c r="M705" s="662">
        <v>2816</v>
      </c>
      <c r="N705" s="661">
        <v>1</v>
      </c>
      <c r="O705" s="742">
        <v>1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4</v>
      </c>
      <c r="B706" s="661" t="s">
        <v>3542</v>
      </c>
      <c r="C706" s="661">
        <v>89301042</v>
      </c>
      <c r="D706" s="740" t="s">
        <v>6160</v>
      </c>
      <c r="E706" s="741" t="s">
        <v>3915</v>
      </c>
      <c r="F706" s="661" t="s">
        <v>3897</v>
      </c>
      <c r="G706" s="661" t="s">
        <v>4393</v>
      </c>
      <c r="H706" s="661" t="s">
        <v>602</v>
      </c>
      <c r="I706" s="661" t="s">
        <v>4920</v>
      </c>
      <c r="J706" s="661" t="s">
        <v>4921</v>
      </c>
      <c r="K706" s="661" t="s">
        <v>4592</v>
      </c>
      <c r="L706" s="662">
        <v>309</v>
      </c>
      <c r="M706" s="662">
        <v>618</v>
      </c>
      <c r="N706" s="661">
        <v>2</v>
      </c>
      <c r="O706" s="742">
        <v>2</v>
      </c>
      <c r="P706" s="662">
        <v>618</v>
      </c>
      <c r="Q706" s="677">
        <v>1</v>
      </c>
      <c r="R706" s="661">
        <v>2</v>
      </c>
      <c r="S706" s="677">
        <v>1</v>
      </c>
      <c r="T706" s="742">
        <v>2</v>
      </c>
      <c r="U706" s="700">
        <v>1</v>
      </c>
    </row>
    <row r="707" spans="1:21" ht="14.4" customHeight="1" x14ac:dyDescent="0.3">
      <c r="A707" s="660">
        <v>4</v>
      </c>
      <c r="B707" s="661" t="s">
        <v>3542</v>
      </c>
      <c r="C707" s="661">
        <v>89301042</v>
      </c>
      <c r="D707" s="740" t="s">
        <v>6160</v>
      </c>
      <c r="E707" s="741" t="s">
        <v>3915</v>
      </c>
      <c r="F707" s="661" t="s">
        <v>3897</v>
      </c>
      <c r="G707" s="661" t="s">
        <v>4393</v>
      </c>
      <c r="H707" s="661" t="s">
        <v>602</v>
      </c>
      <c r="I707" s="661" t="s">
        <v>4922</v>
      </c>
      <c r="J707" s="661" t="s">
        <v>4923</v>
      </c>
      <c r="K707" s="661" t="s">
        <v>3097</v>
      </c>
      <c r="L707" s="662">
        <v>286</v>
      </c>
      <c r="M707" s="662">
        <v>572</v>
      </c>
      <c r="N707" s="661">
        <v>2</v>
      </c>
      <c r="O707" s="742">
        <v>2</v>
      </c>
      <c r="P707" s="662">
        <v>572</v>
      </c>
      <c r="Q707" s="677">
        <v>1</v>
      </c>
      <c r="R707" s="661">
        <v>2</v>
      </c>
      <c r="S707" s="677">
        <v>1</v>
      </c>
      <c r="T707" s="742">
        <v>2</v>
      </c>
      <c r="U707" s="700">
        <v>1</v>
      </c>
    </row>
    <row r="708" spans="1:21" ht="14.4" customHeight="1" x14ac:dyDescent="0.3">
      <c r="A708" s="660">
        <v>4</v>
      </c>
      <c r="B708" s="661" t="s">
        <v>3542</v>
      </c>
      <c r="C708" s="661">
        <v>89301042</v>
      </c>
      <c r="D708" s="740" t="s">
        <v>6160</v>
      </c>
      <c r="E708" s="741" t="s">
        <v>3915</v>
      </c>
      <c r="F708" s="661" t="s">
        <v>3897</v>
      </c>
      <c r="G708" s="661" t="s">
        <v>4393</v>
      </c>
      <c r="H708" s="661" t="s">
        <v>602</v>
      </c>
      <c r="I708" s="661" t="s">
        <v>4924</v>
      </c>
      <c r="J708" s="661" t="s">
        <v>4925</v>
      </c>
      <c r="K708" s="661" t="s">
        <v>4926</v>
      </c>
      <c r="L708" s="662">
        <v>2747.5</v>
      </c>
      <c r="M708" s="662">
        <v>2747.5</v>
      </c>
      <c r="N708" s="661">
        <v>1</v>
      </c>
      <c r="O708" s="742">
        <v>1</v>
      </c>
      <c r="P708" s="662"/>
      <c r="Q708" s="677">
        <v>0</v>
      </c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4</v>
      </c>
      <c r="B709" s="661" t="s">
        <v>3542</v>
      </c>
      <c r="C709" s="661">
        <v>89301042</v>
      </c>
      <c r="D709" s="740" t="s">
        <v>6160</v>
      </c>
      <c r="E709" s="741" t="s">
        <v>3915</v>
      </c>
      <c r="F709" s="661" t="s">
        <v>3897</v>
      </c>
      <c r="G709" s="661" t="s">
        <v>4927</v>
      </c>
      <c r="H709" s="661" t="s">
        <v>602</v>
      </c>
      <c r="I709" s="661" t="s">
        <v>4928</v>
      </c>
      <c r="J709" s="661" t="s">
        <v>4929</v>
      </c>
      <c r="K709" s="661" t="s">
        <v>4930</v>
      </c>
      <c r="L709" s="662">
        <v>182</v>
      </c>
      <c r="M709" s="662">
        <v>728</v>
      </c>
      <c r="N709" s="661">
        <v>4</v>
      </c>
      <c r="O709" s="742">
        <v>2</v>
      </c>
      <c r="P709" s="662">
        <v>364</v>
      </c>
      <c r="Q709" s="677">
        <v>0.5</v>
      </c>
      <c r="R709" s="661">
        <v>2</v>
      </c>
      <c r="S709" s="677">
        <v>0.5</v>
      </c>
      <c r="T709" s="742">
        <v>1</v>
      </c>
      <c r="U709" s="700">
        <v>0.5</v>
      </c>
    </row>
    <row r="710" spans="1:21" ht="14.4" customHeight="1" x14ac:dyDescent="0.3">
      <c r="A710" s="660">
        <v>4</v>
      </c>
      <c r="B710" s="661" t="s">
        <v>3542</v>
      </c>
      <c r="C710" s="661">
        <v>89301042</v>
      </c>
      <c r="D710" s="740" t="s">
        <v>6160</v>
      </c>
      <c r="E710" s="741" t="s">
        <v>3915</v>
      </c>
      <c r="F710" s="661" t="s">
        <v>3897</v>
      </c>
      <c r="G710" s="661" t="s">
        <v>4927</v>
      </c>
      <c r="H710" s="661" t="s">
        <v>602</v>
      </c>
      <c r="I710" s="661" t="s">
        <v>4928</v>
      </c>
      <c r="J710" s="661" t="s">
        <v>4929</v>
      </c>
      <c r="K710" s="661" t="s">
        <v>4931</v>
      </c>
      <c r="L710" s="662">
        <v>182</v>
      </c>
      <c r="M710" s="662">
        <v>728</v>
      </c>
      <c r="N710" s="661">
        <v>4</v>
      </c>
      <c r="O710" s="742">
        <v>2</v>
      </c>
      <c r="P710" s="662">
        <v>728</v>
      </c>
      <c r="Q710" s="677">
        <v>1</v>
      </c>
      <c r="R710" s="661">
        <v>4</v>
      </c>
      <c r="S710" s="677">
        <v>1</v>
      </c>
      <c r="T710" s="742">
        <v>2</v>
      </c>
      <c r="U710" s="700">
        <v>1</v>
      </c>
    </row>
    <row r="711" spans="1:21" ht="14.4" customHeight="1" x14ac:dyDescent="0.3">
      <c r="A711" s="660">
        <v>4</v>
      </c>
      <c r="B711" s="661" t="s">
        <v>3542</v>
      </c>
      <c r="C711" s="661">
        <v>89301042</v>
      </c>
      <c r="D711" s="740" t="s">
        <v>6160</v>
      </c>
      <c r="E711" s="741" t="s">
        <v>3915</v>
      </c>
      <c r="F711" s="661" t="s">
        <v>3897</v>
      </c>
      <c r="G711" s="661" t="s">
        <v>4419</v>
      </c>
      <c r="H711" s="661" t="s">
        <v>602</v>
      </c>
      <c r="I711" s="661" t="s">
        <v>4344</v>
      </c>
      <c r="J711" s="661" t="s">
        <v>4345</v>
      </c>
      <c r="K711" s="661" t="s">
        <v>4346</v>
      </c>
      <c r="L711" s="662">
        <v>410</v>
      </c>
      <c r="M711" s="662">
        <v>6970</v>
      </c>
      <c r="N711" s="661">
        <v>17</v>
      </c>
      <c r="O711" s="742">
        <v>17</v>
      </c>
      <c r="P711" s="662">
        <v>6970</v>
      </c>
      <c r="Q711" s="677">
        <v>1</v>
      </c>
      <c r="R711" s="661">
        <v>17</v>
      </c>
      <c r="S711" s="677">
        <v>1</v>
      </c>
      <c r="T711" s="742">
        <v>17</v>
      </c>
      <c r="U711" s="700">
        <v>1</v>
      </c>
    </row>
    <row r="712" spans="1:21" ht="14.4" customHeight="1" x14ac:dyDescent="0.3">
      <c r="A712" s="660">
        <v>4</v>
      </c>
      <c r="B712" s="661" t="s">
        <v>3542</v>
      </c>
      <c r="C712" s="661">
        <v>89301042</v>
      </c>
      <c r="D712" s="740" t="s">
        <v>6160</v>
      </c>
      <c r="E712" s="741" t="s">
        <v>3915</v>
      </c>
      <c r="F712" s="661" t="s">
        <v>3897</v>
      </c>
      <c r="G712" s="661" t="s">
        <v>4419</v>
      </c>
      <c r="H712" s="661" t="s">
        <v>602</v>
      </c>
      <c r="I712" s="661" t="s">
        <v>4420</v>
      </c>
      <c r="J712" s="661" t="s">
        <v>4421</v>
      </c>
      <c r="K712" s="661" t="s">
        <v>4422</v>
      </c>
      <c r="L712" s="662">
        <v>566</v>
      </c>
      <c r="M712" s="662">
        <v>2830</v>
      </c>
      <c r="N712" s="661">
        <v>5</v>
      </c>
      <c r="O712" s="742">
        <v>5</v>
      </c>
      <c r="P712" s="662">
        <v>566</v>
      </c>
      <c r="Q712" s="677">
        <v>0.2</v>
      </c>
      <c r="R712" s="661">
        <v>1</v>
      </c>
      <c r="S712" s="677">
        <v>0.2</v>
      </c>
      <c r="T712" s="742">
        <v>1</v>
      </c>
      <c r="U712" s="700">
        <v>0.2</v>
      </c>
    </row>
    <row r="713" spans="1:21" ht="14.4" customHeight="1" x14ac:dyDescent="0.3">
      <c r="A713" s="660">
        <v>4</v>
      </c>
      <c r="B713" s="661" t="s">
        <v>3542</v>
      </c>
      <c r="C713" s="661">
        <v>89301042</v>
      </c>
      <c r="D713" s="740" t="s">
        <v>6160</v>
      </c>
      <c r="E713" s="741" t="s">
        <v>3915</v>
      </c>
      <c r="F713" s="661" t="s">
        <v>3897</v>
      </c>
      <c r="G713" s="661" t="s">
        <v>4423</v>
      </c>
      <c r="H713" s="661" t="s">
        <v>602</v>
      </c>
      <c r="I713" s="661" t="s">
        <v>4240</v>
      </c>
      <c r="J713" s="661" t="s">
        <v>4241</v>
      </c>
      <c r="K713" s="661" t="s">
        <v>4242</v>
      </c>
      <c r="L713" s="662">
        <v>900</v>
      </c>
      <c r="M713" s="662">
        <v>4500</v>
      </c>
      <c r="N713" s="661">
        <v>5</v>
      </c>
      <c r="O713" s="742">
        <v>5</v>
      </c>
      <c r="P713" s="662">
        <v>3600</v>
      </c>
      <c r="Q713" s="677">
        <v>0.8</v>
      </c>
      <c r="R713" s="661">
        <v>4</v>
      </c>
      <c r="S713" s="677">
        <v>0.8</v>
      </c>
      <c r="T713" s="742">
        <v>4</v>
      </c>
      <c r="U713" s="700">
        <v>0.8</v>
      </c>
    </row>
    <row r="714" spans="1:21" ht="14.4" customHeight="1" x14ac:dyDescent="0.3">
      <c r="A714" s="660">
        <v>4</v>
      </c>
      <c r="B714" s="661" t="s">
        <v>3542</v>
      </c>
      <c r="C714" s="661">
        <v>89301042</v>
      </c>
      <c r="D714" s="740" t="s">
        <v>6160</v>
      </c>
      <c r="E714" s="741" t="s">
        <v>3915</v>
      </c>
      <c r="F714" s="661" t="s">
        <v>3897</v>
      </c>
      <c r="G714" s="661" t="s">
        <v>4932</v>
      </c>
      <c r="H714" s="661" t="s">
        <v>602</v>
      </c>
      <c r="I714" s="661" t="s">
        <v>4928</v>
      </c>
      <c r="J714" s="661" t="s">
        <v>4929</v>
      </c>
      <c r="K714" s="661" t="s">
        <v>4931</v>
      </c>
      <c r="L714" s="662">
        <v>182</v>
      </c>
      <c r="M714" s="662">
        <v>728</v>
      </c>
      <c r="N714" s="661">
        <v>4</v>
      </c>
      <c r="O714" s="742">
        <v>2</v>
      </c>
      <c r="P714" s="662">
        <v>728</v>
      </c>
      <c r="Q714" s="677">
        <v>1</v>
      </c>
      <c r="R714" s="661">
        <v>4</v>
      </c>
      <c r="S714" s="677">
        <v>1</v>
      </c>
      <c r="T714" s="742">
        <v>2</v>
      </c>
      <c r="U714" s="700">
        <v>1</v>
      </c>
    </row>
    <row r="715" spans="1:21" ht="14.4" customHeight="1" x14ac:dyDescent="0.3">
      <c r="A715" s="660">
        <v>4</v>
      </c>
      <c r="B715" s="661" t="s">
        <v>3542</v>
      </c>
      <c r="C715" s="661">
        <v>89301042</v>
      </c>
      <c r="D715" s="740" t="s">
        <v>6160</v>
      </c>
      <c r="E715" s="741" t="s">
        <v>3916</v>
      </c>
      <c r="F715" s="661" t="s">
        <v>3895</v>
      </c>
      <c r="G715" s="661" t="s">
        <v>3954</v>
      </c>
      <c r="H715" s="661" t="s">
        <v>602</v>
      </c>
      <c r="I715" s="661" t="s">
        <v>1839</v>
      </c>
      <c r="J715" s="661" t="s">
        <v>3719</v>
      </c>
      <c r="K715" s="661" t="s">
        <v>3720</v>
      </c>
      <c r="L715" s="662">
        <v>333.31</v>
      </c>
      <c r="M715" s="662">
        <v>333.31</v>
      </c>
      <c r="N715" s="661">
        <v>1</v>
      </c>
      <c r="O715" s="742">
        <v>1</v>
      </c>
      <c r="P715" s="662">
        <v>333.31</v>
      </c>
      <c r="Q715" s="677">
        <v>1</v>
      </c>
      <c r="R715" s="661">
        <v>1</v>
      </c>
      <c r="S715" s="677">
        <v>1</v>
      </c>
      <c r="T715" s="742">
        <v>1</v>
      </c>
      <c r="U715" s="700">
        <v>1</v>
      </c>
    </row>
    <row r="716" spans="1:21" ht="14.4" customHeight="1" x14ac:dyDescent="0.3">
      <c r="A716" s="660">
        <v>4</v>
      </c>
      <c r="B716" s="661" t="s">
        <v>3542</v>
      </c>
      <c r="C716" s="661">
        <v>89301042</v>
      </c>
      <c r="D716" s="740" t="s">
        <v>6160</v>
      </c>
      <c r="E716" s="741" t="s">
        <v>3916</v>
      </c>
      <c r="F716" s="661" t="s">
        <v>3895</v>
      </c>
      <c r="G716" s="661" t="s">
        <v>3954</v>
      </c>
      <c r="H716" s="661" t="s">
        <v>602</v>
      </c>
      <c r="I716" s="661" t="s">
        <v>1839</v>
      </c>
      <c r="J716" s="661" t="s">
        <v>3719</v>
      </c>
      <c r="K716" s="661" t="s">
        <v>3720</v>
      </c>
      <c r="L716" s="662">
        <v>156.86000000000001</v>
      </c>
      <c r="M716" s="662">
        <v>470.58000000000004</v>
      </c>
      <c r="N716" s="661">
        <v>3</v>
      </c>
      <c r="O716" s="742">
        <v>3</v>
      </c>
      <c r="P716" s="662">
        <v>156.86000000000001</v>
      </c>
      <c r="Q716" s="677">
        <v>0.33333333333333331</v>
      </c>
      <c r="R716" s="661">
        <v>1</v>
      </c>
      <c r="S716" s="677">
        <v>0.33333333333333331</v>
      </c>
      <c r="T716" s="742">
        <v>1</v>
      </c>
      <c r="U716" s="700">
        <v>0.33333333333333331</v>
      </c>
    </row>
    <row r="717" spans="1:21" ht="14.4" customHeight="1" x14ac:dyDescent="0.3">
      <c r="A717" s="660">
        <v>4</v>
      </c>
      <c r="B717" s="661" t="s">
        <v>3542</v>
      </c>
      <c r="C717" s="661">
        <v>89301042</v>
      </c>
      <c r="D717" s="740" t="s">
        <v>6160</v>
      </c>
      <c r="E717" s="741" t="s">
        <v>3916</v>
      </c>
      <c r="F717" s="661" t="s">
        <v>3895</v>
      </c>
      <c r="G717" s="661" t="s">
        <v>4459</v>
      </c>
      <c r="H717" s="661" t="s">
        <v>602</v>
      </c>
      <c r="I717" s="661" t="s">
        <v>761</v>
      </c>
      <c r="J717" s="661" t="s">
        <v>762</v>
      </c>
      <c r="K717" s="661" t="s">
        <v>3666</v>
      </c>
      <c r="L717" s="662">
        <v>115.3</v>
      </c>
      <c r="M717" s="662">
        <v>115.3</v>
      </c>
      <c r="N717" s="661">
        <v>1</v>
      </c>
      <c r="O717" s="742">
        <v>1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4</v>
      </c>
      <c r="B718" s="661" t="s">
        <v>3542</v>
      </c>
      <c r="C718" s="661">
        <v>89301042</v>
      </c>
      <c r="D718" s="740" t="s">
        <v>6160</v>
      </c>
      <c r="E718" s="741" t="s">
        <v>3916</v>
      </c>
      <c r="F718" s="661" t="s">
        <v>3895</v>
      </c>
      <c r="G718" s="661" t="s">
        <v>4933</v>
      </c>
      <c r="H718" s="661" t="s">
        <v>602</v>
      </c>
      <c r="I718" s="661" t="s">
        <v>4934</v>
      </c>
      <c r="J718" s="661" t="s">
        <v>4935</v>
      </c>
      <c r="K718" s="661" t="s">
        <v>4936</v>
      </c>
      <c r="L718" s="662">
        <v>117.71</v>
      </c>
      <c r="M718" s="662">
        <v>117.71</v>
      </c>
      <c r="N718" s="661">
        <v>1</v>
      </c>
      <c r="O718" s="742">
        <v>1</v>
      </c>
      <c r="P718" s="662">
        <v>117.71</v>
      </c>
      <c r="Q718" s="677">
        <v>1</v>
      </c>
      <c r="R718" s="661">
        <v>1</v>
      </c>
      <c r="S718" s="677">
        <v>1</v>
      </c>
      <c r="T718" s="742">
        <v>1</v>
      </c>
      <c r="U718" s="700">
        <v>1</v>
      </c>
    </row>
    <row r="719" spans="1:21" ht="14.4" customHeight="1" x14ac:dyDescent="0.3">
      <c r="A719" s="660">
        <v>4</v>
      </c>
      <c r="B719" s="661" t="s">
        <v>3542</v>
      </c>
      <c r="C719" s="661">
        <v>89301042</v>
      </c>
      <c r="D719" s="740" t="s">
        <v>6160</v>
      </c>
      <c r="E719" s="741" t="s">
        <v>3916</v>
      </c>
      <c r="F719" s="661" t="s">
        <v>3895</v>
      </c>
      <c r="G719" s="661" t="s">
        <v>4272</v>
      </c>
      <c r="H719" s="661" t="s">
        <v>602</v>
      </c>
      <c r="I719" s="661" t="s">
        <v>2139</v>
      </c>
      <c r="J719" s="661" t="s">
        <v>2140</v>
      </c>
      <c r="K719" s="661" t="s">
        <v>4273</v>
      </c>
      <c r="L719" s="662">
        <v>163.9</v>
      </c>
      <c r="M719" s="662">
        <v>983.40000000000009</v>
      </c>
      <c r="N719" s="661">
        <v>6</v>
      </c>
      <c r="O719" s="742">
        <v>2</v>
      </c>
      <c r="P719" s="662">
        <v>983.40000000000009</v>
      </c>
      <c r="Q719" s="677">
        <v>1</v>
      </c>
      <c r="R719" s="661">
        <v>6</v>
      </c>
      <c r="S719" s="677">
        <v>1</v>
      </c>
      <c r="T719" s="742">
        <v>2</v>
      </c>
      <c r="U719" s="700">
        <v>1</v>
      </c>
    </row>
    <row r="720" spans="1:21" ht="14.4" customHeight="1" x14ac:dyDescent="0.3">
      <c r="A720" s="660">
        <v>4</v>
      </c>
      <c r="B720" s="661" t="s">
        <v>3542</v>
      </c>
      <c r="C720" s="661">
        <v>89301042</v>
      </c>
      <c r="D720" s="740" t="s">
        <v>6160</v>
      </c>
      <c r="E720" s="741" t="s">
        <v>3916</v>
      </c>
      <c r="F720" s="661" t="s">
        <v>3895</v>
      </c>
      <c r="G720" s="661" t="s">
        <v>3969</v>
      </c>
      <c r="H720" s="661" t="s">
        <v>602</v>
      </c>
      <c r="I720" s="661" t="s">
        <v>769</v>
      </c>
      <c r="J720" s="661" t="s">
        <v>770</v>
      </c>
      <c r="K720" s="661" t="s">
        <v>4160</v>
      </c>
      <c r="L720" s="662">
        <v>40.36</v>
      </c>
      <c r="M720" s="662">
        <v>40.36</v>
      </c>
      <c r="N720" s="661">
        <v>1</v>
      </c>
      <c r="O720" s="742">
        <v>1</v>
      </c>
      <c r="P720" s="662">
        <v>40.36</v>
      </c>
      <c r="Q720" s="677">
        <v>1</v>
      </c>
      <c r="R720" s="661">
        <v>1</v>
      </c>
      <c r="S720" s="677">
        <v>1</v>
      </c>
      <c r="T720" s="742">
        <v>1</v>
      </c>
      <c r="U720" s="700">
        <v>1</v>
      </c>
    </row>
    <row r="721" spans="1:21" ht="14.4" customHeight="1" x14ac:dyDescent="0.3">
      <c r="A721" s="660">
        <v>4</v>
      </c>
      <c r="B721" s="661" t="s">
        <v>3542</v>
      </c>
      <c r="C721" s="661">
        <v>89301042</v>
      </c>
      <c r="D721" s="740" t="s">
        <v>6160</v>
      </c>
      <c r="E721" s="741" t="s">
        <v>3916</v>
      </c>
      <c r="F721" s="661" t="s">
        <v>3895</v>
      </c>
      <c r="G721" s="661" t="s">
        <v>4074</v>
      </c>
      <c r="H721" s="661" t="s">
        <v>602</v>
      </c>
      <c r="I721" s="661" t="s">
        <v>1165</v>
      </c>
      <c r="J721" s="661" t="s">
        <v>1166</v>
      </c>
      <c r="K721" s="661" t="s">
        <v>4075</v>
      </c>
      <c r="L721" s="662">
        <v>63.67</v>
      </c>
      <c r="M721" s="662">
        <v>63.67</v>
      </c>
      <c r="N721" s="661">
        <v>1</v>
      </c>
      <c r="O721" s="742">
        <v>1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4</v>
      </c>
      <c r="B722" s="661" t="s">
        <v>3542</v>
      </c>
      <c r="C722" s="661">
        <v>89301042</v>
      </c>
      <c r="D722" s="740" t="s">
        <v>6160</v>
      </c>
      <c r="E722" s="741" t="s">
        <v>3916</v>
      </c>
      <c r="F722" s="661" t="s">
        <v>3895</v>
      </c>
      <c r="G722" s="661" t="s">
        <v>4318</v>
      </c>
      <c r="H722" s="661" t="s">
        <v>602</v>
      </c>
      <c r="I722" s="661" t="s">
        <v>1835</v>
      </c>
      <c r="J722" s="661" t="s">
        <v>1836</v>
      </c>
      <c r="K722" s="661" t="s">
        <v>4319</v>
      </c>
      <c r="L722" s="662">
        <v>50.27</v>
      </c>
      <c r="M722" s="662">
        <v>50.27</v>
      </c>
      <c r="N722" s="661">
        <v>1</v>
      </c>
      <c r="O722" s="742">
        <v>1</v>
      </c>
      <c r="P722" s="662">
        <v>50.27</v>
      </c>
      <c r="Q722" s="677">
        <v>1</v>
      </c>
      <c r="R722" s="661">
        <v>1</v>
      </c>
      <c r="S722" s="677">
        <v>1</v>
      </c>
      <c r="T722" s="742">
        <v>1</v>
      </c>
      <c r="U722" s="700">
        <v>1</v>
      </c>
    </row>
    <row r="723" spans="1:21" ht="14.4" customHeight="1" x14ac:dyDescent="0.3">
      <c r="A723" s="660">
        <v>4</v>
      </c>
      <c r="B723" s="661" t="s">
        <v>3542</v>
      </c>
      <c r="C723" s="661">
        <v>89301042</v>
      </c>
      <c r="D723" s="740" t="s">
        <v>6160</v>
      </c>
      <c r="E723" s="741" t="s">
        <v>3916</v>
      </c>
      <c r="F723" s="661" t="s">
        <v>3895</v>
      </c>
      <c r="G723" s="661" t="s">
        <v>4318</v>
      </c>
      <c r="H723" s="661" t="s">
        <v>602</v>
      </c>
      <c r="I723" s="661" t="s">
        <v>3221</v>
      </c>
      <c r="J723" s="661" t="s">
        <v>1836</v>
      </c>
      <c r="K723" s="661" t="s">
        <v>3222</v>
      </c>
      <c r="L723" s="662">
        <v>58.1</v>
      </c>
      <c r="M723" s="662">
        <v>58.1</v>
      </c>
      <c r="N723" s="661">
        <v>1</v>
      </c>
      <c r="O723" s="742">
        <v>1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4</v>
      </c>
      <c r="B724" s="661" t="s">
        <v>3542</v>
      </c>
      <c r="C724" s="661">
        <v>89301042</v>
      </c>
      <c r="D724" s="740" t="s">
        <v>6160</v>
      </c>
      <c r="E724" s="741" t="s">
        <v>3916</v>
      </c>
      <c r="F724" s="661" t="s">
        <v>3895</v>
      </c>
      <c r="G724" s="661" t="s">
        <v>4196</v>
      </c>
      <c r="H724" s="661" t="s">
        <v>602</v>
      </c>
      <c r="I724" s="661" t="s">
        <v>1015</v>
      </c>
      <c r="J724" s="661" t="s">
        <v>1016</v>
      </c>
      <c r="K724" s="661" t="s">
        <v>4937</v>
      </c>
      <c r="L724" s="662">
        <v>0</v>
      </c>
      <c r="M724" s="662">
        <v>0</v>
      </c>
      <c r="N724" s="661">
        <v>2</v>
      </c>
      <c r="O724" s="742">
        <v>2</v>
      </c>
      <c r="P724" s="662"/>
      <c r="Q724" s="677"/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4</v>
      </c>
      <c r="B725" s="661" t="s">
        <v>3542</v>
      </c>
      <c r="C725" s="661">
        <v>89301042</v>
      </c>
      <c r="D725" s="740" t="s">
        <v>6160</v>
      </c>
      <c r="E725" s="741" t="s">
        <v>3916</v>
      </c>
      <c r="F725" s="661" t="s">
        <v>3895</v>
      </c>
      <c r="G725" s="661" t="s">
        <v>4938</v>
      </c>
      <c r="H725" s="661" t="s">
        <v>602</v>
      </c>
      <c r="I725" s="661" t="s">
        <v>4939</v>
      </c>
      <c r="J725" s="661" t="s">
        <v>4940</v>
      </c>
      <c r="K725" s="661" t="s">
        <v>4941</v>
      </c>
      <c r="L725" s="662">
        <v>77.08</v>
      </c>
      <c r="M725" s="662">
        <v>77.08</v>
      </c>
      <c r="N725" s="661">
        <v>1</v>
      </c>
      <c r="O725" s="742">
        <v>1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4</v>
      </c>
      <c r="B726" s="661" t="s">
        <v>3542</v>
      </c>
      <c r="C726" s="661">
        <v>89301042</v>
      </c>
      <c r="D726" s="740" t="s">
        <v>6160</v>
      </c>
      <c r="E726" s="741" t="s">
        <v>3916</v>
      </c>
      <c r="F726" s="661" t="s">
        <v>3895</v>
      </c>
      <c r="G726" s="661" t="s">
        <v>4244</v>
      </c>
      <c r="H726" s="661" t="s">
        <v>1519</v>
      </c>
      <c r="I726" s="661" t="s">
        <v>1970</v>
      </c>
      <c r="J726" s="661" t="s">
        <v>1971</v>
      </c>
      <c r="K726" s="661" t="s">
        <v>1972</v>
      </c>
      <c r="L726" s="662">
        <v>154.01</v>
      </c>
      <c r="M726" s="662">
        <v>308.02</v>
      </c>
      <c r="N726" s="661">
        <v>2</v>
      </c>
      <c r="O726" s="742">
        <v>2</v>
      </c>
      <c r="P726" s="662">
        <v>154.01</v>
      </c>
      <c r="Q726" s="677">
        <v>0.5</v>
      </c>
      <c r="R726" s="661">
        <v>1</v>
      </c>
      <c r="S726" s="677">
        <v>0.5</v>
      </c>
      <c r="T726" s="742">
        <v>1</v>
      </c>
      <c r="U726" s="700">
        <v>0.5</v>
      </c>
    </row>
    <row r="727" spans="1:21" ht="14.4" customHeight="1" x14ac:dyDescent="0.3">
      <c r="A727" s="660">
        <v>4</v>
      </c>
      <c r="B727" s="661" t="s">
        <v>3542</v>
      </c>
      <c r="C727" s="661">
        <v>89301042</v>
      </c>
      <c r="D727" s="740" t="s">
        <v>6160</v>
      </c>
      <c r="E727" s="741" t="s">
        <v>3916</v>
      </c>
      <c r="F727" s="661" t="s">
        <v>3895</v>
      </c>
      <c r="G727" s="661" t="s">
        <v>4063</v>
      </c>
      <c r="H727" s="661" t="s">
        <v>1519</v>
      </c>
      <c r="I727" s="661" t="s">
        <v>1663</v>
      </c>
      <c r="J727" s="661" t="s">
        <v>1589</v>
      </c>
      <c r="K727" s="661" t="s">
        <v>1664</v>
      </c>
      <c r="L727" s="662">
        <v>0</v>
      </c>
      <c r="M727" s="662">
        <v>0</v>
      </c>
      <c r="N727" s="661">
        <v>1</v>
      </c>
      <c r="O727" s="742">
        <v>1</v>
      </c>
      <c r="P727" s="662">
        <v>0</v>
      </c>
      <c r="Q727" s="677"/>
      <c r="R727" s="661">
        <v>1</v>
      </c>
      <c r="S727" s="677">
        <v>1</v>
      </c>
      <c r="T727" s="742">
        <v>1</v>
      </c>
      <c r="U727" s="700">
        <v>1</v>
      </c>
    </row>
    <row r="728" spans="1:21" ht="14.4" customHeight="1" x14ac:dyDescent="0.3">
      <c r="A728" s="660">
        <v>4</v>
      </c>
      <c r="B728" s="661" t="s">
        <v>3542</v>
      </c>
      <c r="C728" s="661">
        <v>89301042</v>
      </c>
      <c r="D728" s="740" t="s">
        <v>6160</v>
      </c>
      <c r="E728" s="741" t="s">
        <v>3916</v>
      </c>
      <c r="F728" s="661" t="s">
        <v>3895</v>
      </c>
      <c r="G728" s="661" t="s">
        <v>4199</v>
      </c>
      <c r="H728" s="661" t="s">
        <v>1519</v>
      </c>
      <c r="I728" s="661" t="s">
        <v>4942</v>
      </c>
      <c r="J728" s="661" t="s">
        <v>3165</v>
      </c>
      <c r="K728" s="661" t="s">
        <v>4317</v>
      </c>
      <c r="L728" s="662">
        <v>0</v>
      </c>
      <c r="M728" s="662">
        <v>0</v>
      </c>
      <c r="N728" s="661">
        <v>2</v>
      </c>
      <c r="O728" s="742">
        <v>0.5</v>
      </c>
      <c r="P728" s="662">
        <v>0</v>
      </c>
      <c r="Q728" s="677"/>
      <c r="R728" s="661">
        <v>2</v>
      </c>
      <c r="S728" s="677">
        <v>1</v>
      </c>
      <c r="T728" s="742">
        <v>0.5</v>
      </c>
      <c r="U728" s="700">
        <v>1</v>
      </c>
    </row>
    <row r="729" spans="1:21" ht="14.4" customHeight="1" x14ac:dyDescent="0.3">
      <c r="A729" s="660">
        <v>4</v>
      </c>
      <c r="B729" s="661" t="s">
        <v>3542</v>
      </c>
      <c r="C729" s="661">
        <v>89301042</v>
      </c>
      <c r="D729" s="740" t="s">
        <v>6160</v>
      </c>
      <c r="E729" s="741" t="s">
        <v>3916</v>
      </c>
      <c r="F729" s="661" t="s">
        <v>3895</v>
      </c>
      <c r="G729" s="661" t="s">
        <v>4434</v>
      </c>
      <c r="H729" s="661" t="s">
        <v>602</v>
      </c>
      <c r="I729" s="661" t="s">
        <v>881</v>
      </c>
      <c r="J729" s="661" t="s">
        <v>882</v>
      </c>
      <c r="K729" s="661" t="s">
        <v>4435</v>
      </c>
      <c r="L729" s="662">
        <v>242.93</v>
      </c>
      <c r="M729" s="662">
        <v>485.86</v>
      </c>
      <c r="N729" s="661">
        <v>2</v>
      </c>
      <c r="O729" s="742">
        <v>2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4</v>
      </c>
      <c r="B730" s="661" t="s">
        <v>3542</v>
      </c>
      <c r="C730" s="661">
        <v>89301042</v>
      </c>
      <c r="D730" s="740" t="s">
        <v>6160</v>
      </c>
      <c r="E730" s="741" t="s">
        <v>3916</v>
      </c>
      <c r="F730" s="661" t="s">
        <v>3895</v>
      </c>
      <c r="G730" s="661" t="s">
        <v>4283</v>
      </c>
      <c r="H730" s="661" t="s">
        <v>1519</v>
      </c>
      <c r="I730" s="661" t="s">
        <v>1534</v>
      </c>
      <c r="J730" s="661" t="s">
        <v>1535</v>
      </c>
      <c r="K730" s="661" t="s">
        <v>3751</v>
      </c>
      <c r="L730" s="662">
        <v>50.62</v>
      </c>
      <c r="M730" s="662">
        <v>50.62</v>
      </c>
      <c r="N730" s="661">
        <v>1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4</v>
      </c>
      <c r="B731" s="661" t="s">
        <v>3542</v>
      </c>
      <c r="C731" s="661">
        <v>89301042</v>
      </c>
      <c r="D731" s="740" t="s">
        <v>6160</v>
      </c>
      <c r="E731" s="741" t="s">
        <v>3916</v>
      </c>
      <c r="F731" s="661" t="s">
        <v>3895</v>
      </c>
      <c r="G731" s="661" t="s">
        <v>4245</v>
      </c>
      <c r="H731" s="661" t="s">
        <v>602</v>
      </c>
      <c r="I731" s="661" t="s">
        <v>1885</v>
      </c>
      <c r="J731" s="661" t="s">
        <v>1886</v>
      </c>
      <c r="K731" s="661" t="s">
        <v>1887</v>
      </c>
      <c r="L731" s="662">
        <v>153.52000000000001</v>
      </c>
      <c r="M731" s="662">
        <v>153.52000000000001</v>
      </c>
      <c r="N731" s="661">
        <v>1</v>
      </c>
      <c r="O731" s="742">
        <v>0.5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4</v>
      </c>
      <c r="B732" s="661" t="s">
        <v>3542</v>
      </c>
      <c r="C732" s="661">
        <v>89301042</v>
      </c>
      <c r="D732" s="740" t="s">
        <v>6160</v>
      </c>
      <c r="E732" s="741" t="s">
        <v>3916</v>
      </c>
      <c r="F732" s="661" t="s">
        <v>3895</v>
      </c>
      <c r="G732" s="661" t="s">
        <v>4029</v>
      </c>
      <c r="H732" s="661" t="s">
        <v>602</v>
      </c>
      <c r="I732" s="661" t="s">
        <v>4032</v>
      </c>
      <c r="J732" s="661" t="s">
        <v>4031</v>
      </c>
      <c r="K732" s="661" t="s">
        <v>786</v>
      </c>
      <c r="L732" s="662">
        <v>314.89999999999998</v>
      </c>
      <c r="M732" s="662">
        <v>629.79999999999995</v>
      </c>
      <c r="N732" s="661">
        <v>2</v>
      </c>
      <c r="O732" s="742">
        <v>0.5</v>
      </c>
      <c r="P732" s="662">
        <v>629.79999999999995</v>
      </c>
      <c r="Q732" s="677">
        <v>1</v>
      </c>
      <c r="R732" s="661">
        <v>2</v>
      </c>
      <c r="S732" s="677">
        <v>1</v>
      </c>
      <c r="T732" s="742">
        <v>0.5</v>
      </c>
      <c r="U732" s="700">
        <v>1</v>
      </c>
    </row>
    <row r="733" spans="1:21" ht="14.4" customHeight="1" x14ac:dyDescent="0.3">
      <c r="A733" s="660">
        <v>4</v>
      </c>
      <c r="B733" s="661" t="s">
        <v>3542</v>
      </c>
      <c r="C733" s="661">
        <v>89301042</v>
      </c>
      <c r="D733" s="740" t="s">
        <v>6160</v>
      </c>
      <c r="E733" s="741" t="s">
        <v>3916</v>
      </c>
      <c r="F733" s="661" t="s">
        <v>3895</v>
      </c>
      <c r="G733" s="661" t="s">
        <v>4088</v>
      </c>
      <c r="H733" s="661" t="s">
        <v>602</v>
      </c>
      <c r="I733" s="661" t="s">
        <v>1910</v>
      </c>
      <c r="J733" s="661" t="s">
        <v>4089</v>
      </c>
      <c r="K733" s="661" t="s">
        <v>4090</v>
      </c>
      <c r="L733" s="662">
        <v>69.86</v>
      </c>
      <c r="M733" s="662">
        <v>69.86</v>
      </c>
      <c r="N733" s="661">
        <v>1</v>
      </c>
      <c r="O733" s="742">
        <v>1</v>
      </c>
      <c r="P733" s="662">
        <v>69.86</v>
      </c>
      <c r="Q733" s="677">
        <v>1</v>
      </c>
      <c r="R733" s="661">
        <v>1</v>
      </c>
      <c r="S733" s="677">
        <v>1</v>
      </c>
      <c r="T733" s="742">
        <v>1</v>
      </c>
      <c r="U733" s="700">
        <v>1</v>
      </c>
    </row>
    <row r="734" spans="1:21" ht="14.4" customHeight="1" x14ac:dyDescent="0.3">
      <c r="A734" s="660">
        <v>4</v>
      </c>
      <c r="B734" s="661" t="s">
        <v>3542</v>
      </c>
      <c r="C734" s="661">
        <v>89301042</v>
      </c>
      <c r="D734" s="740" t="s">
        <v>6160</v>
      </c>
      <c r="E734" s="741" t="s">
        <v>3916</v>
      </c>
      <c r="F734" s="661" t="s">
        <v>3895</v>
      </c>
      <c r="G734" s="661" t="s">
        <v>4134</v>
      </c>
      <c r="H734" s="661" t="s">
        <v>602</v>
      </c>
      <c r="I734" s="661" t="s">
        <v>4943</v>
      </c>
      <c r="J734" s="661" t="s">
        <v>4944</v>
      </c>
      <c r="K734" s="661" t="s">
        <v>4945</v>
      </c>
      <c r="L734" s="662">
        <v>542.1</v>
      </c>
      <c r="M734" s="662">
        <v>542.1</v>
      </c>
      <c r="N734" s="661">
        <v>1</v>
      </c>
      <c r="O734" s="742">
        <v>1</v>
      </c>
      <c r="P734" s="662">
        <v>542.1</v>
      </c>
      <c r="Q734" s="677">
        <v>1</v>
      </c>
      <c r="R734" s="661">
        <v>1</v>
      </c>
      <c r="S734" s="677">
        <v>1</v>
      </c>
      <c r="T734" s="742">
        <v>1</v>
      </c>
      <c r="U734" s="700">
        <v>1</v>
      </c>
    </row>
    <row r="735" spans="1:21" ht="14.4" customHeight="1" x14ac:dyDescent="0.3">
      <c r="A735" s="660">
        <v>4</v>
      </c>
      <c r="B735" s="661" t="s">
        <v>3542</v>
      </c>
      <c r="C735" s="661">
        <v>89301042</v>
      </c>
      <c r="D735" s="740" t="s">
        <v>6160</v>
      </c>
      <c r="E735" s="741" t="s">
        <v>3916</v>
      </c>
      <c r="F735" s="661" t="s">
        <v>3895</v>
      </c>
      <c r="G735" s="661" t="s">
        <v>3953</v>
      </c>
      <c r="H735" s="661" t="s">
        <v>602</v>
      </c>
      <c r="I735" s="661" t="s">
        <v>1484</v>
      </c>
      <c r="J735" s="661" t="s">
        <v>851</v>
      </c>
      <c r="K735" s="661" t="s">
        <v>1485</v>
      </c>
      <c r="L735" s="662">
        <v>113.37</v>
      </c>
      <c r="M735" s="662">
        <v>113.37</v>
      </c>
      <c r="N735" s="661">
        <v>1</v>
      </c>
      <c r="O735" s="742">
        <v>1</v>
      </c>
      <c r="P735" s="662">
        <v>113.37</v>
      </c>
      <c r="Q735" s="677">
        <v>1</v>
      </c>
      <c r="R735" s="661">
        <v>1</v>
      </c>
      <c r="S735" s="677">
        <v>1</v>
      </c>
      <c r="T735" s="742">
        <v>1</v>
      </c>
      <c r="U735" s="700">
        <v>1</v>
      </c>
    </row>
    <row r="736" spans="1:21" ht="14.4" customHeight="1" x14ac:dyDescent="0.3">
      <c r="A736" s="660">
        <v>4</v>
      </c>
      <c r="B736" s="661" t="s">
        <v>3542</v>
      </c>
      <c r="C736" s="661">
        <v>89301042</v>
      </c>
      <c r="D736" s="740" t="s">
        <v>6160</v>
      </c>
      <c r="E736" s="741" t="s">
        <v>3916</v>
      </c>
      <c r="F736" s="661" t="s">
        <v>3895</v>
      </c>
      <c r="G736" s="661" t="s">
        <v>4054</v>
      </c>
      <c r="H736" s="661" t="s">
        <v>602</v>
      </c>
      <c r="I736" s="661" t="s">
        <v>668</v>
      </c>
      <c r="J736" s="661" t="s">
        <v>4055</v>
      </c>
      <c r="K736" s="661" t="s">
        <v>4056</v>
      </c>
      <c r="L736" s="662">
        <v>22.88</v>
      </c>
      <c r="M736" s="662">
        <v>22.88</v>
      </c>
      <c r="N736" s="661">
        <v>1</v>
      </c>
      <c r="O736" s="742">
        <v>1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4</v>
      </c>
      <c r="B737" s="661" t="s">
        <v>3542</v>
      </c>
      <c r="C737" s="661">
        <v>89301042</v>
      </c>
      <c r="D737" s="740" t="s">
        <v>6160</v>
      </c>
      <c r="E737" s="741" t="s">
        <v>3916</v>
      </c>
      <c r="F737" s="661" t="s">
        <v>3895</v>
      </c>
      <c r="G737" s="661" t="s">
        <v>4116</v>
      </c>
      <c r="H737" s="661" t="s">
        <v>1519</v>
      </c>
      <c r="I737" s="661" t="s">
        <v>2643</v>
      </c>
      <c r="J737" s="661" t="s">
        <v>1725</v>
      </c>
      <c r="K737" s="661" t="s">
        <v>2644</v>
      </c>
      <c r="L737" s="662">
        <v>56.01</v>
      </c>
      <c r="M737" s="662">
        <v>168.03</v>
      </c>
      <c r="N737" s="661">
        <v>3</v>
      </c>
      <c r="O737" s="742">
        <v>1.5</v>
      </c>
      <c r="P737" s="662">
        <v>112.02</v>
      </c>
      <c r="Q737" s="677">
        <v>0.66666666666666663</v>
      </c>
      <c r="R737" s="661">
        <v>2</v>
      </c>
      <c r="S737" s="677">
        <v>0.66666666666666663</v>
      </c>
      <c r="T737" s="742">
        <v>0.5</v>
      </c>
      <c r="U737" s="700">
        <v>0.33333333333333331</v>
      </c>
    </row>
    <row r="738" spans="1:21" ht="14.4" customHeight="1" x14ac:dyDescent="0.3">
      <c r="A738" s="660">
        <v>4</v>
      </c>
      <c r="B738" s="661" t="s">
        <v>3542</v>
      </c>
      <c r="C738" s="661">
        <v>89301042</v>
      </c>
      <c r="D738" s="740" t="s">
        <v>6160</v>
      </c>
      <c r="E738" s="741" t="s">
        <v>3916</v>
      </c>
      <c r="F738" s="661" t="s">
        <v>3895</v>
      </c>
      <c r="G738" s="661" t="s">
        <v>3985</v>
      </c>
      <c r="H738" s="661" t="s">
        <v>1519</v>
      </c>
      <c r="I738" s="661" t="s">
        <v>4946</v>
      </c>
      <c r="J738" s="661" t="s">
        <v>3696</v>
      </c>
      <c r="K738" s="661" t="s">
        <v>3837</v>
      </c>
      <c r="L738" s="662">
        <v>112.36</v>
      </c>
      <c r="M738" s="662">
        <v>112.36</v>
      </c>
      <c r="N738" s="661">
        <v>1</v>
      </c>
      <c r="O738" s="742">
        <v>1</v>
      </c>
      <c r="P738" s="662">
        <v>112.36</v>
      </c>
      <c r="Q738" s="677">
        <v>1</v>
      </c>
      <c r="R738" s="661">
        <v>1</v>
      </c>
      <c r="S738" s="677">
        <v>1</v>
      </c>
      <c r="T738" s="742">
        <v>1</v>
      </c>
      <c r="U738" s="700">
        <v>1</v>
      </c>
    </row>
    <row r="739" spans="1:21" ht="14.4" customHeight="1" x14ac:dyDescent="0.3">
      <c r="A739" s="660">
        <v>4</v>
      </c>
      <c r="B739" s="661" t="s">
        <v>3542</v>
      </c>
      <c r="C739" s="661">
        <v>89301042</v>
      </c>
      <c r="D739" s="740" t="s">
        <v>6160</v>
      </c>
      <c r="E739" s="741" t="s">
        <v>3916</v>
      </c>
      <c r="F739" s="661" t="s">
        <v>3895</v>
      </c>
      <c r="G739" s="661" t="s">
        <v>4947</v>
      </c>
      <c r="H739" s="661" t="s">
        <v>602</v>
      </c>
      <c r="I739" s="661" t="s">
        <v>4948</v>
      </c>
      <c r="J739" s="661" t="s">
        <v>4949</v>
      </c>
      <c r="K739" s="661" t="s">
        <v>4950</v>
      </c>
      <c r="L739" s="662">
        <v>0</v>
      </c>
      <c r="M739" s="662">
        <v>0</v>
      </c>
      <c r="N739" s="661">
        <v>2</v>
      </c>
      <c r="O739" s="742">
        <v>1</v>
      </c>
      <c r="P739" s="662"/>
      <c r="Q739" s="677"/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4</v>
      </c>
      <c r="B740" s="661" t="s">
        <v>3542</v>
      </c>
      <c r="C740" s="661">
        <v>89301042</v>
      </c>
      <c r="D740" s="740" t="s">
        <v>6160</v>
      </c>
      <c r="E740" s="741" t="s">
        <v>3916</v>
      </c>
      <c r="F740" s="661" t="s">
        <v>3895</v>
      </c>
      <c r="G740" s="661" t="s">
        <v>4951</v>
      </c>
      <c r="H740" s="661" t="s">
        <v>602</v>
      </c>
      <c r="I740" s="661" t="s">
        <v>4952</v>
      </c>
      <c r="J740" s="661" t="s">
        <v>4953</v>
      </c>
      <c r="K740" s="661" t="s">
        <v>4954</v>
      </c>
      <c r="L740" s="662">
        <v>71.95</v>
      </c>
      <c r="M740" s="662">
        <v>71.95</v>
      </c>
      <c r="N740" s="661">
        <v>1</v>
      </c>
      <c r="O740" s="742">
        <v>0.5</v>
      </c>
      <c r="P740" s="662">
        <v>71.95</v>
      </c>
      <c r="Q740" s="677">
        <v>1</v>
      </c>
      <c r="R740" s="661">
        <v>1</v>
      </c>
      <c r="S740" s="677">
        <v>1</v>
      </c>
      <c r="T740" s="742">
        <v>0.5</v>
      </c>
      <c r="U740" s="700">
        <v>1</v>
      </c>
    </row>
    <row r="741" spans="1:21" ht="14.4" customHeight="1" x14ac:dyDescent="0.3">
      <c r="A741" s="660">
        <v>4</v>
      </c>
      <c r="B741" s="661" t="s">
        <v>3542</v>
      </c>
      <c r="C741" s="661">
        <v>89301042</v>
      </c>
      <c r="D741" s="740" t="s">
        <v>6160</v>
      </c>
      <c r="E741" s="741" t="s">
        <v>3916</v>
      </c>
      <c r="F741" s="661" t="s">
        <v>3896</v>
      </c>
      <c r="G741" s="661" t="s">
        <v>4001</v>
      </c>
      <c r="H741" s="661" t="s">
        <v>602</v>
      </c>
      <c r="I741" s="661" t="s">
        <v>4102</v>
      </c>
      <c r="J741" s="661" t="s">
        <v>4003</v>
      </c>
      <c r="K741" s="661"/>
      <c r="L741" s="662">
        <v>0</v>
      </c>
      <c r="M741" s="662">
        <v>0</v>
      </c>
      <c r="N741" s="661">
        <v>1</v>
      </c>
      <c r="O741" s="742">
        <v>1</v>
      </c>
      <c r="P741" s="662">
        <v>0</v>
      </c>
      <c r="Q741" s="677"/>
      <c r="R741" s="661">
        <v>1</v>
      </c>
      <c r="S741" s="677">
        <v>1</v>
      </c>
      <c r="T741" s="742">
        <v>1</v>
      </c>
      <c r="U741" s="700">
        <v>1</v>
      </c>
    </row>
    <row r="742" spans="1:21" ht="14.4" customHeight="1" x14ac:dyDescent="0.3">
      <c r="A742" s="660">
        <v>4</v>
      </c>
      <c r="B742" s="661" t="s">
        <v>3542</v>
      </c>
      <c r="C742" s="661">
        <v>89301042</v>
      </c>
      <c r="D742" s="740" t="s">
        <v>6160</v>
      </c>
      <c r="E742" s="741" t="s">
        <v>3916</v>
      </c>
      <c r="F742" s="661" t="s">
        <v>3896</v>
      </c>
      <c r="G742" s="661" t="s">
        <v>4001</v>
      </c>
      <c r="H742" s="661" t="s">
        <v>602</v>
      </c>
      <c r="I742" s="661" t="s">
        <v>4033</v>
      </c>
      <c r="J742" s="661" t="s">
        <v>4003</v>
      </c>
      <c r="K742" s="661"/>
      <c r="L742" s="662">
        <v>0</v>
      </c>
      <c r="M742" s="662">
        <v>0</v>
      </c>
      <c r="N742" s="661">
        <v>3</v>
      </c>
      <c r="O742" s="742">
        <v>3</v>
      </c>
      <c r="P742" s="662">
        <v>0</v>
      </c>
      <c r="Q742" s="677"/>
      <c r="R742" s="661">
        <v>3</v>
      </c>
      <c r="S742" s="677">
        <v>1</v>
      </c>
      <c r="T742" s="742">
        <v>3</v>
      </c>
      <c r="U742" s="700">
        <v>1</v>
      </c>
    </row>
    <row r="743" spans="1:21" ht="14.4" customHeight="1" x14ac:dyDescent="0.3">
      <c r="A743" s="660">
        <v>4</v>
      </c>
      <c r="B743" s="661" t="s">
        <v>3542</v>
      </c>
      <c r="C743" s="661">
        <v>89301042</v>
      </c>
      <c r="D743" s="740" t="s">
        <v>6160</v>
      </c>
      <c r="E743" s="741" t="s">
        <v>3916</v>
      </c>
      <c r="F743" s="661" t="s">
        <v>3897</v>
      </c>
      <c r="G743" s="661" t="s">
        <v>4343</v>
      </c>
      <c r="H743" s="661" t="s">
        <v>602</v>
      </c>
      <c r="I743" s="661" t="s">
        <v>4344</v>
      </c>
      <c r="J743" s="661" t="s">
        <v>4536</v>
      </c>
      <c r="K743" s="661" t="s">
        <v>4537</v>
      </c>
      <c r="L743" s="662">
        <v>410</v>
      </c>
      <c r="M743" s="662">
        <v>5330</v>
      </c>
      <c r="N743" s="661">
        <v>13</v>
      </c>
      <c r="O743" s="742">
        <v>13</v>
      </c>
      <c r="P743" s="662">
        <v>5330</v>
      </c>
      <c r="Q743" s="677">
        <v>1</v>
      </c>
      <c r="R743" s="661">
        <v>13</v>
      </c>
      <c r="S743" s="677">
        <v>1</v>
      </c>
      <c r="T743" s="742">
        <v>13</v>
      </c>
      <c r="U743" s="700">
        <v>1</v>
      </c>
    </row>
    <row r="744" spans="1:21" ht="14.4" customHeight="1" x14ac:dyDescent="0.3">
      <c r="A744" s="660">
        <v>4</v>
      </c>
      <c r="B744" s="661" t="s">
        <v>3542</v>
      </c>
      <c r="C744" s="661">
        <v>89301042</v>
      </c>
      <c r="D744" s="740" t="s">
        <v>6160</v>
      </c>
      <c r="E744" s="741" t="s">
        <v>3916</v>
      </c>
      <c r="F744" s="661" t="s">
        <v>3897</v>
      </c>
      <c r="G744" s="661" t="s">
        <v>4343</v>
      </c>
      <c r="H744" s="661" t="s">
        <v>602</v>
      </c>
      <c r="I744" s="661" t="s">
        <v>4344</v>
      </c>
      <c r="J744" s="661" t="s">
        <v>4345</v>
      </c>
      <c r="K744" s="661" t="s">
        <v>4346</v>
      </c>
      <c r="L744" s="662">
        <v>410</v>
      </c>
      <c r="M744" s="662">
        <v>3690</v>
      </c>
      <c r="N744" s="661">
        <v>9</v>
      </c>
      <c r="O744" s="742">
        <v>9</v>
      </c>
      <c r="P744" s="662">
        <v>3690</v>
      </c>
      <c r="Q744" s="677">
        <v>1</v>
      </c>
      <c r="R744" s="661">
        <v>9</v>
      </c>
      <c r="S744" s="677">
        <v>1</v>
      </c>
      <c r="T744" s="742">
        <v>9</v>
      </c>
      <c r="U744" s="700">
        <v>1</v>
      </c>
    </row>
    <row r="745" spans="1:21" ht="14.4" customHeight="1" x14ac:dyDescent="0.3">
      <c r="A745" s="660">
        <v>4</v>
      </c>
      <c r="B745" s="661" t="s">
        <v>3542</v>
      </c>
      <c r="C745" s="661">
        <v>89301042</v>
      </c>
      <c r="D745" s="740" t="s">
        <v>6160</v>
      </c>
      <c r="E745" s="741" t="s">
        <v>3916</v>
      </c>
      <c r="F745" s="661" t="s">
        <v>3897</v>
      </c>
      <c r="G745" s="661" t="s">
        <v>4347</v>
      </c>
      <c r="H745" s="661" t="s">
        <v>602</v>
      </c>
      <c r="I745" s="661" t="s">
        <v>4955</v>
      </c>
      <c r="J745" s="661" t="s">
        <v>4956</v>
      </c>
      <c r="K745" s="661" t="s">
        <v>4957</v>
      </c>
      <c r="L745" s="662">
        <v>144.05000000000001</v>
      </c>
      <c r="M745" s="662">
        <v>288.10000000000002</v>
      </c>
      <c r="N745" s="661">
        <v>2</v>
      </c>
      <c r="O745" s="742">
        <v>1</v>
      </c>
      <c r="P745" s="662">
        <v>288.10000000000002</v>
      </c>
      <c r="Q745" s="677">
        <v>1</v>
      </c>
      <c r="R745" s="661">
        <v>2</v>
      </c>
      <c r="S745" s="677">
        <v>1</v>
      </c>
      <c r="T745" s="742">
        <v>1</v>
      </c>
      <c r="U745" s="700">
        <v>1</v>
      </c>
    </row>
    <row r="746" spans="1:21" ht="14.4" customHeight="1" x14ac:dyDescent="0.3">
      <c r="A746" s="660">
        <v>4</v>
      </c>
      <c r="B746" s="661" t="s">
        <v>3542</v>
      </c>
      <c r="C746" s="661">
        <v>89301042</v>
      </c>
      <c r="D746" s="740" t="s">
        <v>6160</v>
      </c>
      <c r="E746" s="741" t="s">
        <v>3916</v>
      </c>
      <c r="F746" s="661" t="s">
        <v>3897</v>
      </c>
      <c r="G746" s="661" t="s">
        <v>4347</v>
      </c>
      <c r="H746" s="661" t="s">
        <v>602</v>
      </c>
      <c r="I746" s="661" t="s">
        <v>4958</v>
      </c>
      <c r="J746" s="661" t="s">
        <v>4412</v>
      </c>
      <c r="K746" s="661" t="s">
        <v>4367</v>
      </c>
      <c r="L746" s="662">
        <v>248.21</v>
      </c>
      <c r="M746" s="662">
        <v>1737.47</v>
      </c>
      <c r="N746" s="661">
        <v>7</v>
      </c>
      <c r="O746" s="742">
        <v>1</v>
      </c>
      <c r="P746" s="662">
        <v>1737.47</v>
      </c>
      <c r="Q746" s="677">
        <v>1</v>
      </c>
      <c r="R746" s="661">
        <v>7</v>
      </c>
      <c r="S746" s="677">
        <v>1</v>
      </c>
      <c r="T746" s="742">
        <v>1</v>
      </c>
      <c r="U746" s="700">
        <v>1</v>
      </c>
    </row>
    <row r="747" spans="1:21" ht="14.4" customHeight="1" x14ac:dyDescent="0.3">
      <c r="A747" s="660">
        <v>4</v>
      </c>
      <c r="B747" s="661" t="s">
        <v>3542</v>
      </c>
      <c r="C747" s="661">
        <v>89301042</v>
      </c>
      <c r="D747" s="740" t="s">
        <v>6160</v>
      </c>
      <c r="E747" s="741" t="s">
        <v>3916</v>
      </c>
      <c r="F747" s="661" t="s">
        <v>3897</v>
      </c>
      <c r="G747" s="661" t="s">
        <v>4347</v>
      </c>
      <c r="H747" s="661" t="s">
        <v>602</v>
      </c>
      <c r="I747" s="661" t="s">
        <v>4357</v>
      </c>
      <c r="J747" s="661" t="s">
        <v>4355</v>
      </c>
      <c r="K747" s="661" t="s">
        <v>4358</v>
      </c>
      <c r="L747" s="662">
        <v>200</v>
      </c>
      <c r="M747" s="662">
        <v>4200</v>
      </c>
      <c r="N747" s="661">
        <v>21</v>
      </c>
      <c r="O747" s="742">
        <v>11</v>
      </c>
      <c r="P747" s="662">
        <v>3600</v>
      </c>
      <c r="Q747" s="677">
        <v>0.8571428571428571</v>
      </c>
      <c r="R747" s="661">
        <v>18</v>
      </c>
      <c r="S747" s="677">
        <v>0.8571428571428571</v>
      </c>
      <c r="T747" s="742">
        <v>9</v>
      </c>
      <c r="U747" s="700">
        <v>0.81818181818181823</v>
      </c>
    </row>
    <row r="748" spans="1:21" ht="14.4" customHeight="1" x14ac:dyDescent="0.3">
      <c r="A748" s="660">
        <v>4</v>
      </c>
      <c r="B748" s="661" t="s">
        <v>3542</v>
      </c>
      <c r="C748" s="661">
        <v>89301042</v>
      </c>
      <c r="D748" s="740" t="s">
        <v>6160</v>
      </c>
      <c r="E748" s="741" t="s">
        <v>3916</v>
      </c>
      <c r="F748" s="661" t="s">
        <v>3897</v>
      </c>
      <c r="G748" s="661" t="s">
        <v>4347</v>
      </c>
      <c r="H748" s="661" t="s">
        <v>602</v>
      </c>
      <c r="I748" s="661" t="s">
        <v>4959</v>
      </c>
      <c r="J748" s="661" t="s">
        <v>4960</v>
      </c>
      <c r="K748" s="661" t="s">
        <v>4961</v>
      </c>
      <c r="L748" s="662">
        <v>207.12</v>
      </c>
      <c r="M748" s="662">
        <v>1035.5999999999999</v>
      </c>
      <c r="N748" s="661">
        <v>5</v>
      </c>
      <c r="O748" s="742">
        <v>1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4</v>
      </c>
      <c r="B749" s="661" t="s">
        <v>3542</v>
      </c>
      <c r="C749" s="661">
        <v>89301042</v>
      </c>
      <c r="D749" s="740" t="s">
        <v>6160</v>
      </c>
      <c r="E749" s="741" t="s">
        <v>3916</v>
      </c>
      <c r="F749" s="661" t="s">
        <v>3897</v>
      </c>
      <c r="G749" s="661" t="s">
        <v>4347</v>
      </c>
      <c r="H749" s="661" t="s">
        <v>602</v>
      </c>
      <c r="I749" s="661" t="s">
        <v>4962</v>
      </c>
      <c r="J749" s="661" t="s">
        <v>4963</v>
      </c>
      <c r="K749" s="661" t="s">
        <v>4964</v>
      </c>
      <c r="L749" s="662">
        <v>76</v>
      </c>
      <c r="M749" s="662">
        <v>76</v>
      </c>
      <c r="N749" s="661">
        <v>1</v>
      </c>
      <c r="O749" s="742">
        <v>1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4</v>
      </c>
      <c r="B750" s="661" t="s">
        <v>3542</v>
      </c>
      <c r="C750" s="661">
        <v>89301042</v>
      </c>
      <c r="D750" s="740" t="s">
        <v>6160</v>
      </c>
      <c r="E750" s="741" t="s">
        <v>3916</v>
      </c>
      <c r="F750" s="661" t="s">
        <v>3897</v>
      </c>
      <c r="G750" s="661" t="s">
        <v>4034</v>
      </c>
      <c r="H750" s="661" t="s">
        <v>602</v>
      </c>
      <c r="I750" s="661" t="s">
        <v>4381</v>
      </c>
      <c r="J750" s="661" t="s">
        <v>4382</v>
      </c>
      <c r="K750" s="661" t="s">
        <v>4383</v>
      </c>
      <c r="L750" s="662">
        <v>1800</v>
      </c>
      <c r="M750" s="662">
        <v>7200</v>
      </c>
      <c r="N750" s="661">
        <v>4</v>
      </c>
      <c r="O750" s="742">
        <v>4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4</v>
      </c>
      <c r="B751" s="661" t="s">
        <v>3542</v>
      </c>
      <c r="C751" s="661">
        <v>89301042</v>
      </c>
      <c r="D751" s="740" t="s">
        <v>6160</v>
      </c>
      <c r="E751" s="741" t="s">
        <v>3916</v>
      </c>
      <c r="F751" s="661" t="s">
        <v>3897</v>
      </c>
      <c r="G751" s="661" t="s">
        <v>4034</v>
      </c>
      <c r="H751" s="661" t="s">
        <v>602</v>
      </c>
      <c r="I751" s="661" t="s">
        <v>4965</v>
      </c>
      <c r="J751" s="661" t="s">
        <v>4966</v>
      </c>
      <c r="K751" s="661" t="s">
        <v>4967</v>
      </c>
      <c r="L751" s="662">
        <v>500</v>
      </c>
      <c r="M751" s="662">
        <v>2500</v>
      </c>
      <c r="N751" s="661">
        <v>5</v>
      </c>
      <c r="O751" s="742">
        <v>5</v>
      </c>
      <c r="P751" s="662">
        <v>2500</v>
      </c>
      <c r="Q751" s="677">
        <v>1</v>
      </c>
      <c r="R751" s="661">
        <v>5</v>
      </c>
      <c r="S751" s="677">
        <v>1</v>
      </c>
      <c r="T751" s="742">
        <v>5</v>
      </c>
      <c r="U751" s="700">
        <v>1</v>
      </c>
    </row>
    <row r="752" spans="1:21" ht="14.4" customHeight="1" x14ac:dyDescent="0.3">
      <c r="A752" s="660">
        <v>4</v>
      </c>
      <c r="B752" s="661" t="s">
        <v>3542</v>
      </c>
      <c r="C752" s="661">
        <v>89301042</v>
      </c>
      <c r="D752" s="740" t="s">
        <v>6160</v>
      </c>
      <c r="E752" s="741" t="s">
        <v>3916</v>
      </c>
      <c r="F752" s="661" t="s">
        <v>3897</v>
      </c>
      <c r="G752" s="661" t="s">
        <v>4034</v>
      </c>
      <c r="H752" s="661" t="s">
        <v>602</v>
      </c>
      <c r="I752" s="661" t="s">
        <v>4240</v>
      </c>
      <c r="J752" s="661" t="s">
        <v>4241</v>
      </c>
      <c r="K752" s="661" t="s">
        <v>4242</v>
      </c>
      <c r="L752" s="662">
        <v>900</v>
      </c>
      <c r="M752" s="662">
        <v>27000</v>
      </c>
      <c r="N752" s="661">
        <v>30</v>
      </c>
      <c r="O752" s="742">
        <v>30</v>
      </c>
      <c r="P752" s="662">
        <v>27000</v>
      </c>
      <c r="Q752" s="677">
        <v>1</v>
      </c>
      <c r="R752" s="661">
        <v>30</v>
      </c>
      <c r="S752" s="677">
        <v>1</v>
      </c>
      <c r="T752" s="742">
        <v>30</v>
      </c>
      <c r="U752" s="700">
        <v>1</v>
      </c>
    </row>
    <row r="753" spans="1:21" ht="14.4" customHeight="1" x14ac:dyDescent="0.3">
      <c r="A753" s="660">
        <v>4</v>
      </c>
      <c r="B753" s="661" t="s">
        <v>3542</v>
      </c>
      <c r="C753" s="661">
        <v>89301042</v>
      </c>
      <c r="D753" s="740" t="s">
        <v>6160</v>
      </c>
      <c r="E753" s="741" t="s">
        <v>3916</v>
      </c>
      <c r="F753" s="661" t="s">
        <v>3897</v>
      </c>
      <c r="G753" s="661" t="s">
        <v>4034</v>
      </c>
      <c r="H753" s="661" t="s">
        <v>602</v>
      </c>
      <c r="I753" s="661" t="s">
        <v>4384</v>
      </c>
      <c r="J753" s="661" t="s">
        <v>4385</v>
      </c>
      <c r="K753" s="661" t="s">
        <v>4386</v>
      </c>
      <c r="L753" s="662">
        <v>378.48</v>
      </c>
      <c r="M753" s="662">
        <v>378.48</v>
      </c>
      <c r="N753" s="661">
        <v>1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4</v>
      </c>
      <c r="B754" s="661" t="s">
        <v>3542</v>
      </c>
      <c r="C754" s="661">
        <v>89301042</v>
      </c>
      <c r="D754" s="740" t="s">
        <v>6160</v>
      </c>
      <c r="E754" s="741" t="s">
        <v>3916</v>
      </c>
      <c r="F754" s="661" t="s">
        <v>3897</v>
      </c>
      <c r="G754" s="661" t="s">
        <v>4034</v>
      </c>
      <c r="H754" s="661" t="s">
        <v>602</v>
      </c>
      <c r="I754" s="661" t="s">
        <v>4387</v>
      </c>
      <c r="J754" s="661" t="s">
        <v>4388</v>
      </c>
      <c r="K754" s="661" t="s">
        <v>4389</v>
      </c>
      <c r="L754" s="662">
        <v>378.48</v>
      </c>
      <c r="M754" s="662">
        <v>378.48</v>
      </c>
      <c r="N754" s="661">
        <v>1</v>
      </c>
      <c r="O754" s="742">
        <v>1</v>
      </c>
      <c r="P754" s="662">
        <v>378.48</v>
      </c>
      <c r="Q754" s="677">
        <v>1</v>
      </c>
      <c r="R754" s="661">
        <v>1</v>
      </c>
      <c r="S754" s="677">
        <v>1</v>
      </c>
      <c r="T754" s="742">
        <v>1</v>
      </c>
      <c r="U754" s="700">
        <v>1</v>
      </c>
    </row>
    <row r="755" spans="1:21" ht="14.4" customHeight="1" x14ac:dyDescent="0.3">
      <c r="A755" s="660">
        <v>4</v>
      </c>
      <c r="B755" s="661" t="s">
        <v>3542</v>
      </c>
      <c r="C755" s="661">
        <v>89301042</v>
      </c>
      <c r="D755" s="740" t="s">
        <v>6160</v>
      </c>
      <c r="E755" s="741" t="s">
        <v>3916</v>
      </c>
      <c r="F755" s="661" t="s">
        <v>3897</v>
      </c>
      <c r="G755" s="661" t="s">
        <v>4034</v>
      </c>
      <c r="H755" s="661" t="s">
        <v>602</v>
      </c>
      <c r="I755" s="661" t="s">
        <v>4427</v>
      </c>
      <c r="J755" s="661" t="s">
        <v>4428</v>
      </c>
      <c r="K755" s="661" t="s">
        <v>4429</v>
      </c>
      <c r="L755" s="662">
        <v>906.78</v>
      </c>
      <c r="M755" s="662">
        <v>906.78</v>
      </c>
      <c r="N755" s="661">
        <v>1</v>
      </c>
      <c r="O755" s="742">
        <v>1</v>
      </c>
      <c r="P755" s="662">
        <v>906.78</v>
      </c>
      <c r="Q755" s="677">
        <v>1</v>
      </c>
      <c r="R755" s="661">
        <v>1</v>
      </c>
      <c r="S755" s="677">
        <v>1</v>
      </c>
      <c r="T755" s="742">
        <v>1</v>
      </c>
      <c r="U755" s="700">
        <v>1</v>
      </c>
    </row>
    <row r="756" spans="1:21" ht="14.4" customHeight="1" x14ac:dyDescent="0.3">
      <c r="A756" s="660">
        <v>4</v>
      </c>
      <c r="B756" s="661" t="s">
        <v>3542</v>
      </c>
      <c r="C756" s="661">
        <v>89301042</v>
      </c>
      <c r="D756" s="740" t="s">
        <v>6160</v>
      </c>
      <c r="E756" s="741" t="s">
        <v>3916</v>
      </c>
      <c r="F756" s="661" t="s">
        <v>3897</v>
      </c>
      <c r="G756" s="661" t="s">
        <v>4397</v>
      </c>
      <c r="H756" s="661" t="s">
        <v>602</v>
      </c>
      <c r="I756" s="661" t="s">
        <v>4357</v>
      </c>
      <c r="J756" s="661" t="s">
        <v>4355</v>
      </c>
      <c r="K756" s="661" t="s">
        <v>4358</v>
      </c>
      <c r="L756" s="662">
        <v>200</v>
      </c>
      <c r="M756" s="662">
        <v>800</v>
      </c>
      <c r="N756" s="661">
        <v>4</v>
      </c>
      <c r="O756" s="742">
        <v>2</v>
      </c>
      <c r="P756" s="662">
        <v>400</v>
      </c>
      <c r="Q756" s="677">
        <v>0.5</v>
      </c>
      <c r="R756" s="661">
        <v>2</v>
      </c>
      <c r="S756" s="677">
        <v>0.5</v>
      </c>
      <c r="T756" s="742">
        <v>1</v>
      </c>
      <c r="U756" s="700">
        <v>0.5</v>
      </c>
    </row>
    <row r="757" spans="1:21" ht="14.4" customHeight="1" x14ac:dyDescent="0.3">
      <c r="A757" s="660">
        <v>4</v>
      </c>
      <c r="B757" s="661" t="s">
        <v>3542</v>
      </c>
      <c r="C757" s="661">
        <v>89301042</v>
      </c>
      <c r="D757" s="740" t="s">
        <v>6160</v>
      </c>
      <c r="E757" s="741" t="s">
        <v>3916</v>
      </c>
      <c r="F757" s="661" t="s">
        <v>3897</v>
      </c>
      <c r="G757" s="661" t="s">
        <v>4397</v>
      </c>
      <c r="H757" s="661" t="s">
        <v>602</v>
      </c>
      <c r="I757" s="661" t="s">
        <v>4968</v>
      </c>
      <c r="J757" s="661" t="s">
        <v>4969</v>
      </c>
      <c r="K757" s="661" t="s">
        <v>4970</v>
      </c>
      <c r="L757" s="662">
        <v>31.09</v>
      </c>
      <c r="M757" s="662">
        <v>248.72</v>
      </c>
      <c r="N757" s="661">
        <v>8</v>
      </c>
      <c r="O757" s="742">
        <v>1</v>
      </c>
      <c r="P757" s="662">
        <v>248.72</v>
      </c>
      <c r="Q757" s="677">
        <v>1</v>
      </c>
      <c r="R757" s="661">
        <v>8</v>
      </c>
      <c r="S757" s="677">
        <v>1</v>
      </c>
      <c r="T757" s="742">
        <v>1</v>
      </c>
      <c r="U757" s="700">
        <v>1</v>
      </c>
    </row>
    <row r="758" spans="1:21" ht="14.4" customHeight="1" x14ac:dyDescent="0.3">
      <c r="A758" s="660">
        <v>4</v>
      </c>
      <c r="B758" s="661" t="s">
        <v>3542</v>
      </c>
      <c r="C758" s="661">
        <v>89301042</v>
      </c>
      <c r="D758" s="740" t="s">
        <v>6160</v>
      </c>
      <c r="E758" s="741" t="s">
        <v>3916</v>
      </c>
      <c r="F758" s="661" t="s">
        <v>3897</v>
      </c>
      <c r="G758" s="661" t="s">
        <v>4397</v>
      </c>
      <c r="H758" s="661" t="s">
        <v>602</v>
      </c>
      <c r="I758" s="661" t="s">
        <v>4359</v>
      </c>
      <c r="J758" s="661" t="s">
        <v>4360</v>
      </c>
      <c r="K758" s="661" t="s">
        <v>4361</v>
      </c>
      <c r="L758" s="662">
        <v>120</v>
      </c>
      <c r="M758" s="662">
        <v>480</v>
      </c>
      <c r="N758" s="661">
        <v>4</v>
      </c>
      <c r="O758" s="742">
        <v>2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4</v>
      </c>
      <c r="B759" s="661" t="s">
        <v>3542</v>
      </c>
      <c r="C759" s="661">
        <v>89301042</v>
      </c>
      <c r="D759" s="740" t="s">
        <v>6160</v>
      </c>
      <c r="E759" s="741" t="s">
        <v>3916</v>
      </c>
      <c r="F759" s="661" t="s">
        <v>3897</v>
      </c>
      <c r="G759" s="661" t="s">
        <v>4423</v>
      </c>
      <c r="H759" s="661" t="s">
        <v>602</v>
      </c>
      <c r="I759" s="661" t="s">
        <v>4240</v>
      </c>
      <c r="J759" s="661" t="s">
        <v>4241</v>
      </c>
      <c r="K759" s="661" t="s">
        <v>4242</v>
      </c>
      <c r="L759" s="662">
        <v>900</v>
      </c>
      <c r="M759" s="662">
        <v>1800</v>
      </c>
      <c r="N759" s="661">
        <v>2</v>
      </c>
      <c r="O759" s="742">
        <v>2</v>
      </c>
      <c r="P759" s="662">
        <v>1800</v>
      </c>
      <c r="Q759" s="677">
        <v>1</v>
      </c>
      <c r="R759" s="661">
        <v>2</v>
      </c>
      <c r="S759" s="677">
        <v>1</v>
      </c>
      <c r="T759" s="742">
        <v>2</v>
      </c>
      <c r="U759" s="700">
        <v>1</v>
      </c>
    </row>
    <row r="760" spans="1:21" ht="14.4" customHeight="1" x14ac:dyDescent="0.3">
      <c r="A760" s="660">
        <v>4</v>
      </c>
      <c r="B760" s="661" t="s">
        <v>3542</v>
      </c>
      <c r="C760" s="661">
        <v>89301042</v>
      </c>
      <c r="D760" s="740" t="s">
        <v>6160</v>
      </c>
      <c r="E760" s="741" t="s">
        <v>3916</v>
      </c>
      <c r="F760" s="661" t="s">
        <v>3897</v>
      </c>
      <c r="G760" s="661" t="s">
        <v>4423</v>
      </c>
      <c r="H760" s="661" t="s">
        <v>602</v>
      </c>
      <c r="I760" s="661" t="s">
        <v>4384</v>
      </c>
      <c r="J760" s="661" t="s">
        <v>4385</v>
      </c>
      <c r="K760" s="661" t="s">
        <v>4386</v>
      </c>
      <c r="L760" s="662">
        <v>378.48</v>
      </c>
      <c r="M760" s="662">
        <v>378.48</v>
      </c>
      <c r="N760" s="661">
        <v>1</v>
      </c>
      <c r="O760" s="742">
        <v>1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4</v>
      </c>
      <c r="B761" s="661" t="s">
        <v>3542</v>
      </c>
      <c r="C761" s="661">
        <v>89301042</v>
      </c>
      <c r="D761" s="740" t="s">
        <v>6160</v>
      </c>
      <c r="E761" s="741" t="s">
        <v>3917</v>
      </c>
      <c r="F761" s="661" t="s">
        <v>3895</v>
      </c>
      <c r="G761" s="661" t="s">
        <v>4434</v>
      </c>
      <c r="H761" s="661" t="s">
        <v>602</v>
      </c>
      <c r="I761" s="661" t="s">
        <v>881</v>
      </c>
      <c r="J761" s="661" t="s">
        <v>882</v>
      </c>
      <c r="K761" s="661" t="s">
        <v>4435</v>
      </c>
      <c r="L761" s="662">
        <v>242.93</v>
      </c>
      <c r="M761" s="662">
        <v>728.79</v>
      </c>
      <c r="N761" s="661">
        <v>3</v>
      </c>
      <c r="O761" s="742">
        <v>2</v>
      </c>
      <c r="P761" s="662">
        <v>728.79</v>
      </c>
      <c r="Q761" s="677">
        <v>1</v>
      </c>
      <c r="R761" s="661">
        <v>3</v>
      </c>
      <c r="S761" s="677">
        <v>1</v>
      </c>
      <c r="T761" s="742">
        <v>2</v>
      </c>
      <c r="U761" s="700">
        <v>1</v>
      </c>
    </row>
    <row r="762" spans="1:21" ht="14.4" customHeight="1" x14ac:dyDescent="0.3">
      <c r="A762" s="660">
        <v>4</v>
      </c>
      <c r="B762" s="661" t="s">
        <v>3542</v>
      </c>
      <c r="C762" s="661">
        <v>89301042</v>
      </c>
      <c r="D762" s="740" t="s">
        <v>6160</v>
      </c>
      <c r="E762" s="741" t="s">
        <v>3917</v>
      </c>
      <c r="F762" s="661" t="s">
        <v>3897</v>
      </c>
      <c r="G762" s="661" t="s">
        <v>4343</v>
      </c>
      <c r="H762" s="661" t="s">
        <v>602</v>
      </c>
      <c r="I762" s="661" t="s">
        <v>4344</v>
      </c>
      <c r="J762" s="661" t="s">
        <v>4536</v>
      </c>
      <c r="K762" s="661" t="s">
        <v>4537</v>
      </c>
      <c r="L762" s="662">
        <v>410</v>
      </c>
      <c r="M762" s="662">
        <v>410</v>
      </c>
      <c r="N762" s="661">
        <v>1</v>
      </c>
      <c r="O762" s="742">
        <v>1</v>
      </c>
      <c r="P762" s="662">
        <v>410</v>
      </c>
      <c r="Q762" s="677">
        <v>1</v>
      </c>
      <c r="R762" s="661">
        <v>1</v>
      </c>
      <c r="S762" s="677">
        <v>1</v>
      </c>
      <c r="T762" s="742">
        <v>1</v>
      </c>
      <c r="U762" s="700">
        <v>1</v>
      </c>
    </row>
    <row r="763" spans="1:21" ht="14.4" customHeight="1" x14ac:dyDescent="0.3">
      <c r="A763" s="660">
        <v>4</v>
      </c>
      <c r="B763" s="661" t="s">
        <v>3542</v>
      </c>
      <c r="C763" s="661">
        <v>89301042</v>
      </c>
      <c r="D763" s="740" t="s">
        <v>6160</v>
      </c>
      <c r="E763" s="741" t="s">
        <v>3917</v>
      </c>
      <c r="F763" s="661" t="s">
        <v>3897</v>
      </c>
      <c r="G763" s="661" t="s">
        <v>4343</v>
      </c>
      <c r="H763" s="661" t="s">
        <v>602</v>
      </c>
      <c r="I763" s="661" t="s">
        <v>4344</v>
      </c>
      <c r="J763" s="661" t="s">
        <v>4345</v>
      </c>
      <c r="K763" s="661" t="s">
        <v>4346</v>
      </c>
      <c r="L763" s="662">
        <v>410</v>
      </c>
      <c r="M763" s="662">
        <v>1640</v>
      </c>
      <c r="N763" s="661">
        <v>4</v>
      </c>
      <c r="O763" s="742">
        <v>4</v>
      </c>
      <c r="P763" s="662">
        <v>1640</v>
      </c>
      <c r="Q763" s="677">
        <v>1</v>
      </c>
      <c r="R763" s="661">
        <v>4</v>
      </c>
      <c r="S763" s="677">
        <v>1</v>
      </c>
      <c r="T763" s="742">
        <v>4</v>
      </c>
      <c r="U763" s="700">
        <v>1</v>
      </c>
    </row>
    <row r="764" spans="1:21" ht="14.4" customHeight="1" x14ac:dyDescent="0.3">
      <c r="A764" s="660">
        <v>4</v>
      </c>
      <c r="B764" s="661" t="s">
        <v>3542</v>
      </c>
      <c r="C764" s="661">
        <v>89301042</v>
      </c>
      <c r="D764" s="740" t="s">
        <v>6160</v>
      </c>
      <c r="E764" s="741" t="s">
        <v>3917</v>
      </c>
      <c r="F764" s="661" t="s">
        <v>3897</v>
      </c>
      <c r="G764" s="661" t="s">
        <v>4419</v>
      </c>
      <c r="H764" s="661" t="s">
        <v>602</v>
      </c>
      <c r="I764" s="661" t="s">
        <v>4344</v>
      </c>
      <c r="J764" s="661" t="s">
        <v>4345</v>
      </c>
      <c r="K764" s="661" t="s">
        <v>4346</v>
      </c>
      <c r="L764" s="662">
        <v>410</v>
      </c>
      <c r="M764" s="662">
        <v>410</v>
      </c>
      <c r="N764" s="661">
        <v>1</v>
      </c>
      <c r="O764" s="742">
        <v>1</v>
      </c>
      <c r="P764" s="662">
        <v>410</v>
      </c>
      <c r="Q764" s="677">
        <v>1</v>
      </c>
      <c r="R764" s="661">
        <v>1</v>
      </c>
      <c r="S764" s="677">
        <v>1</v>
      </c>
      <c r="T764" s="742">
        <v>1</v>
      </c>
      <c r="U764" s="700">
        <v>1</v>
      </c>
    </row>
    <row r="765" spans="1:21" ht="14.4" customHeight="1" x14ac:dyDescent="0.3">
      <c r="A765" s="660">
        <v>4</v>
      </c>
      <c r="B765" s="661" t="s">
        <v>3542</v>
      </c>
      <c r="C765" s="661">
        <v>89301042</v>
      </c>
      <c r="D765" s="740" t="s">
        <v>6160</v>
      </c>
      <c r="E765" s="741" t="s">
        <v>3919</v>
      </c>
      <c r="F765" s="661" t="s">
        <v>3895</v>
      </c>
      <c r="G765" s="661" t="s">
        <v>4255</v>
      </c>
      <c r="H765" s="661" t="s">
        <v>602</v>
      </c>
      <c r="I765" s="661" t="s">
        <v>4971</v>
      </c>
      <c r="J765" s="661" t="s">
        <v>4972</v>
      </c>
      <c r="K765" s="661" t="s">
        <v>4973</v>
      </c>
      <c r="L765" s="662">
        <v>68.819999999999993</v>
      </c>
      <c r="M765" s="662">
        <v>68.819999999999993</v>
      </c>
      <c r="N765" s="661">
        <v>1</v>
      </c>
      <c r="O765" s="742">
        <v>0.5</v>
      </c>
      <c r="P765" s="662">
        <v>68.819999999999993</v>
      </c>
      <c r="Q765" s="677">
        <v>1</v>
      </c>
      <c r="R765" s="661">
        <v>1</v>
      </c>
      <c r="S765" s="677">
        <v>1</v>
      </c>
      <c r="T765" s="742">
        <v>0.5</v>
      </c>
      <c r="U765" s="700">
        <v>1</v>
      </c>
    </row>
    <row r="766" spans="1:21" ht="14.4" customHeight="1" x14ac:dyDescent="0.3">
      <c r="A766" s="660">
        <v>4</v>
      </c>
      <c r="B766" s="661" t="s">
        <v>3542</v>
      </c>
      <c r="C766" s="661">
        <v>89301042</v>
      </c>
      <c r="D766" s="740" t="s">
        <v>6160</v>
      </c>
      <c r="E766" s="741" t="s">
        <v>3919</v>
      </c>
      <c r="F766" s="661" t="s">
        <v>3895</v>
      </c>
      <c r="G766" s="661" t="s">
        <v>3954</v>
      </c>
      <c r="H766" s="661" t="s">
        <v>602</v>
      </c>
      <c r="I766" s="661" t="s">
        <v>1839</v>
      </c>
      <c r="J766" s="661" t="s">
        <v>3719</v>
      </c>
      <c r="K766" s="661" t="s">
        <v>3720</v>
      </c>
      <c r="L766" s="662">
        <v>156.86000000000001</v>
      </c>
      <c r="M766" s="662">
        <v>941.16000000000008</v>
      </c>
      <c r="N766" s="661">
        <v>6</v>
      </c>
      <c r="O766" s="742">
        <v>2.5</v>
      </c>
      <c r="P766" s="662">
        <v>156.86000000000001</v>
      </c>
      <c r="Q766" s="677">
        <v>0.16666666666666666</v>
      </c>
      <c r="R766" s="661">
        <v>1</v>
      </c>
      <c r="S766" s="677">
        <v>0.16666666666666666</v>
      </c>
      <c r="T766" s="742">
        <v>1</v>
      </c>
      <c r="U766" s="700">
        <v>0.4</v>
      </c>
    </row>
    <row r="767" spans="1:21" ht="14.4" customHeight="1" x14ac:dyDescent="0.3">
      <c r="A767" s="660">
        <v>4</v>
      </c>
      <c r="B767" s="661" t="s">
        <v>3542</v>
      </c>
      <c r="C767" s="661">
        <v>89301042</v>
      </c>
      <c r="D767" s="740" t="s">
        <v>6160</v>
      </c>
      <c r="E767" s="741" t="s">
        <v>3919</v>
      </c>
      <c r="F767" s="661" t="s">
        <v>3895</v>
      </c>
      <c r="G767" s="661" t="s">
        <v>4448</v>
      </c>
      <c r="H767" s="661" t="s">
        <v>1519</v>
      </c>
      <c r="I767" s="661" t="s">
        <v>4974</v>
      </c>
      <c r="J767" s="661" t="s">
        <v>4975</v>
      </c>
      <c r="K767" s="661" t="s">
        <v>4976</v>
      </c>
      <c r="L767" s="662">
        <v>222.25</v>
      </c>
      <c r="M767" s="662">
        <v>444.5</v>
      </c>
      <c r="N767" s="661">
        <v>2</v>
      </c>
      <c r="O767" s="742">
        <v>1</v>
      </c>
      <c r="P767" s="662">
        <v>444.5</v>
      </c>
      <c r="Q767" s="677">
        <v>1</v>
      </c>
      <c r="R767" s="661">
        <v>2</v>
      </c>
      <c r="S767" s="677">
        <v>1</v>
      </c>
      <c r="T767" s="742">
        <v>1</v>
      </c>
      <c r="U767" s="700">
        <v>1</v>
      </c>
    </row>
    <row r="768" spans="1:21" ht="14.4" customHeight="1" x14ac:dyDescent="0.3">
      <c r="A768" s="660">
        <v>4</v>
      </c>
      <c r="B768" s="661" t="s">
        <v>3542</v>
      </c>
      <c r="C768" s="661">
        <v>89301042</v>
      </c>
      <c r="D768" s="740" t="s">
        <v>6160</v>
      </c>
      <c r="E768" s="741" t="s">
        <v>3919</v>
      </c>
      <c r="F768" s="661" t="s">
        <v>3895</v>
      </c>
      <c r="G768" s="661" t="s">
        <v>4043</v>
      </c>
      <c r="H768" s="661" t="s">
        <v>602</v>
      </c>
      <c r="I768" s="661" t="s">
        <v>4977</v>
      </c>
      <c r="J768" s="661" t="s">
        <v>4045</v>
      </c>
      <c r="K768" s="661" t="s">
        <v>4046</v>
      </c>
      <c r="L768" s="662">
        <v>0</v>
      </c>
      <c r="M768" s="662">
        <v>0</v>
      </c>
      <c r="N768" s="661">
        <v>1</v>
      </c>
      <c r="O768" s="742">
        <v>0.5</v>
      </c>
      <c r="P768" s="662"/>
      <c r="Q768" s="677"/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4</v>
      </c>
      <c r="B769" s="661" t="s">
        <v>3542</v>
      </c>
      <c r="C769" s="661">
        <v>89301042</v>
      </c>
      <c r="D769" s="740" t="s">
        <v>6160</v>
      </c>
      <c r="E769" s="741" t="s">
        <v>3919</v>
      </c>
      <c r="F769" s="661" t="s">
        <v>3895</v>
      </c>
      <c r="G769" s="661" t="s">
        <v>4978</v>
      </c>
      <c r="H769" s="661" t="s">
        <v>1519</v>
      </c>
      <c r="I769" s="661" t="s">
        <v>4979</v>
      </c>
      <c r="J769" s="661" t="s">
        <v>1624</v>
      </c>
      <c r="K769" s="661" t="s">
        <v>4980</v>
      </c>
      <c r="L769" s="662">
        <v>0</v>
      </c>
      <c r="M769" s="662">
        <v>0</v>
      </c>
      <c r="N769" s="661">
        <v>1</v>
      </c>
      <c r="O769" s="742">
        <v>1</v>
      </c>
      <c r="P769" s="662"/>
      <c r="Q769" s="677"/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4</v>
      </c>
      <c r="B770" s="661" t="s">
        <v>3542</v>
      </c>
      <c r="C770" s="661">
        <v>89301042</v>
      </c>
      <c r="D770" s="740" t="s">
        <v>6160</v>
      </c>
      <c r="E770" s="741" t="s">
        <v>3919</v>
      </c>
      <c r="F770" s="661" t="s">
        <v>3895</v>
      </c>
      <c r="G770" s="661" t="s">
        <v>4219</v>
      </c>
      <c r="H770" s="661" t="s">
        <v>602</v>
      </c>
      <c r="I770" s="661" t="s">
        <v>4981</v>
      </c>
      <c r="J770" s="661" t="s">
        <v>4982</v>
      </c>
      <c r="K770" s="661" t="s">
        <v>4983</v>
      </c>
      <c r="L770" s="662">
        <v>83.09</v>
      </c>
      <c r="M770" s="662">
        <v>166.18</v>
      </c>
      <c r="N770" s="661">
        <v>2</v>
      </c>
      <c r="O770" s="742">
        <v>1</v>
      </c>
      <c r="P770" s="662">
        <v>166.18</v>
      </c>
      <c r="Q770" s="677">
        <v>1</v>
      </c>
      <c r="R770" s="661">
        <v>2</v>
      </c>
      <c r="S770" s="677">
        <v>1</v>
      </c>
      <c r="T770" s="742">
        <v>1</v>
      </c>
      <c r="U770" s="700">
        <v>1</v>
      </c>
    </row>
    <row r="771" spans="1:21" ht="14.4" customHeight="1" x14ac:dyDescent="0.3">
      <c r="A771" s="660">
        <v>4</v>
      </c>
      <c r="B771" s="661" t="s">
        <v>3542</v>
      </c>
      <c r="C771" s="661">
        <v>89301042</v>
      </c>
      <c r="D771" s="740" t="s">
        <v>6160</v>
      </c>
      <c r="E771" s="741" t="s">
        <v>3919</v>
      </c>
      <c r="F771" s="661" t="s">
        <v>3895</v>
      </c>
      <c r="G771" s="661" t="s">
        <v>4219</v>
      </c>
      <c r="H771" s="661" t="s">
        <v>602</v>
      </c>
      <c r="I771" s="661" t="s">
        <v>4984</v>
      </c>
      <c r="J771" s="661" t="s">
        <v>4985</v>
      </c>
      <c r="K771" s="661" t="s">
        <v>3715</v>
      </c>
      <c r="L771" s="662">
        <v>41.55</v>
      </c>
      <c r="M771" s="662">
        <v>124.64999999999999</v>
      </c>
      <c r="N771" s="661">
        <v>3</v>
      </c>
      <c r="O771" s="742">
        <v>1</v>
      </c>
      <c r="P771" s="662">
        <v>124.64999999999999</v>
      </c>
      <c r="Q771" s="677">
        <v>1</v>
      </c>
      <c r="R771" s="661">
        <v>3</v>
      </c>
      <c r="S771" s="677">
        <v>1</v>
      </c>
      <c r="T771" s="742">
        <v>1</v>
      </c>
      <c r="U771" s="700">
        <v>1</v>
      </c>
    </row>
    <row r="772" spans="1:21" ht="14.4" customHeight="1" x14ac:dyDescent="0.3">
      <c r="A772" s="660">
        <v>4</v>
      </c>
      <c r="B772" s="661" t="s">
        <v>3542</v>
      </c>
      <c r="C772" s="661">
        <v>89301042</v>
      </c>
      <c r="D772" s="740" t="s">
        <v>6160</v>
      </c>
      <c r="E772" s="741" t="s">
        <v>3919</v>
      </c>
      <c r="F772" s="661" t="s">
        <v>3895</v>
      </c>
      <c r="G772" s="661" t="s">
        <v>3966</v>
      </c>
      <c r="H772" s="661" t="s">
        <v>602</v>
      </c>
      <c r="I772" s="661" t="s">
        <v>1239</v>
      </c>
      <c r="J772" s="661" t="s">
        <v>3967</v>
      </c>
      <c r="K772" s="661" t="s">
        <v>3968</v>
      </c>
      <c r="L772" s="662">
        <v>0</v>
      </c>
      <c r="M772" s="662">
        <v>0</v>
      </c>
      <c r="N772" s="661">
        <v>1</v>
      </c>
      <c r="O772" s="742">
        <v>1</v>
      </c>
      <c r="P772" s="662">
        <v>0</v>
      </c>
      <c r="Q772" s="677"/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4</v>
      </c>
      <c r="B773" s="661" t="s">
        <v>3542</v>
      </c>
      <c r="C773" s="661">
        <v>89301042</v>
      </c>
      <c r="D773" s="740" t="s">
        <v>6160</v>
      </c>
      <c r="E773" s="741" t="s">
        <v>3919</v>
      </c>
      <c r="F773" s="661" t="s">
        <v>3895</v>
      </c>
      <c r="G773" s="661" t="s">
        <v>4274</v>
      </c>
      <c r="H773" s="661" t="s">
        <v>602</v>
      </c>
      <c r="I773" s="661" t="s">
        <v>4463</v>
      </c>
      <c r="J773" s="661" t="s">
        <v>4276</v>
      </c>
      <c r="K773" s="661" t="s">
        <v>4464</v>
      </c>
      <c r="L773" s="662">
        <v>0</v>
      </c>
      <c r="M773" s="662">
        <v>0</v>
      </c>
      <c r="N773" s="661">
        <v>1</v>
      </c>
      <c r="O773" s="742">
        <v>1</v>
      </c>
      <c r="P773" s="662">
        <v>0</v>
      </c>
      <c r="Q773" s="677"/>
      <c r="R773" s="661">
        <v>1</v>
      </c>
      <c r="S773" s="677">
        <v>1</v>
      </c>
      <c r="T773" s="742">
        <v>1</v>
      </c>
      <c r="U773" s="700">
        <v>1</v>
      </c>
    </row>
    <row r="774" spans="1:21" ht="14.4" customHeight="1" x14ac:dyDescent="0.3">
      <c r="A774" s="660">
        <v>4</v>
      </c>
      <c r="B774" s="661" t="s">
        <v>3542</v>
      </c>
      <c r="C774" s="661">
        <v>89301042</v>
      </c>
      <c r="D774" s="740" t="s">
        <v>6160</v>
      </c>
      <c r="E774" s="741" t="s">
        <v>3919</v>
      </c>
      <c r="F774" s="661" t="s">
        <v>3895</v>
      </c>
      <c r="G774" s="661" t="s">
        <v>3973</v>
      </c>
      <c r="H774" s="661" t="s">
        <v>602</v>
      </c>
      <c r="I774" s="661" t="s">
        <v>3974</v>
      </c>
      <c r="J774" s="661" t="s">
        <v>3975</v>
      </c>
      <c r="K774" s="661" t="s">
        <v>3976</v>
      </c>
      <c r="L774" s="662">
        <v>0</v>
      </c>
      <c r="M774" s="662">
        <v>0</v>
      </c>
      <c r="N774" s="661">
        <v>1</v>
      </c>
      <c r="O774" s="742">
        <v>1</v>
      </c>
      <c r="P774" s="662">
        <v>0</v>
      </c>
      <c r="Q774" s="677"/>
      <c r="R774" s="661">
        <v>1</v>
      </c>
      <c r="S774" s="677">
        <v>1</v>
      </c>
      <c r="T774" s="742">
        <v>1</v>
      </c>
      <c r="U774" s="700">
        <v>1</v>
      </c>
    </row>
    <row r="775" spans="1:21" ht="14.4" customHeight="1" x14ac:dyDescent="0.3">
      <c r="A775" s="660">
        <v>4</v>
      </c>
      <c r="B775" s="661" t="s">
        <v>3542</v>
      </c>
      <c r="C775" s="661">
        <v>89301042</v>
      </c>
      <c r="D775" s="740" t="s">
        <v>6160</v>
      </c>
      <c r="E775" s="741" t="s">
        <v>3919</v>
      </c>
      <c r="F775" s="661" t="s">
        <v>3895</v>
      </c>
      <c r="G775" s="661" t="s">
        <v>4199</v>
      </c>
      <c r="H775" s="661" t="s">
        <v>1519</v>
      </c>
      <c r="I775" s="661" t="s">
        <v>4200</v>
      </c>
      <c r="J775" s="661" t="s">
        <v>3165</v>
      </c>
      <c r="K775" s="661" t="s">
        <v>4201</v>
      </c>
      <c r="L775" s="662">
        <v>0</v>
      </c>
      <c r="M775" s="662">
        <v>0</v>
      </c>
      <c r="N775" s="661">
        <v>1</v>
      </c>
      <c r="O775" s="742">
        <v>1</v>
      </c>
      <c r="P775" s="662">
        <v>0</v>
      </c>
      <c r="Q775" s="677"/>
      <c r="R775" s="661">
        <v>1</v>
      </c>
      <c r="S775" s="677">
        <v>1</v>
      </c>
      <c r="T775" s="742">
        <v>1</v>
      </c>
      <c r="U775" s="700">
        <v>1</v>
      </c>
    </row>
    <row r="776" spans="1:21" ht="14.4" customHeight="1" x14ac:dyDescent="0.3">
      <c r="A776" s="660">
        <v>4</v>
      </c>
      <c r="B776" s="661" t="s">
        <v>3542</v>
      </c>
      <c r="C776" s="661">
        <v>89301042</v>
      </c>
      <c r="D776" s="740" t="s">
        <v>6160</v>
      </c>
      <c r="E776" s="741" t="s">
        <v>3919</v>
      </c>
      <c r="F776" s="661" t="s">
        <v>3895</v>
      </c>
      <c r="G776" s="661" t="s">
        <v>4434</v>
      </c>
      <c r="H776" s="661" t="s">
        <v>602</v>
      </c>
      <c r="I776" s="661" t="s">
        <v>881</v>
      </c>
      <c r="J776" s="661" t="s">
        <v>882</v>
      </c>
      <c r="K776" s="661" t="s">
        <v>4435</v>
      </c>
      <c r="L776" s="662">
        <v>242.93</v>
      </c>
      <c r="M776" s="662">
        <v>242.93</v>
      </c>
      <c r="N776" s="661">
        <v>1</v>
      </c>
      <c r="O776" s="742">
        <v>1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4</v>
      </c>
      <c r="B777" s="661" t="s">
        <v>3542</v>
      </c>
      <c r="C777" s="661">
        <v>89301042</v>
      </c>
      <c r="D777" s="740" t="s">
        <v>6160</v>
      </c>
      <c r="E777" s="741" t="s">
        <v>3919</v>
      </c>
      <c r="F777" s="661" t="s">
        <v>3895</v>
      </c>
      <c r="G777" s="661" t="s">
        <v>3980</v>
      </c>
      <c r="H777" s="661" t="s">
        <v>1519</v>
      </c>
      <c r="I777" s="661" t="s">
        <v>1704</v>
      </c>
      <c r="J777" s="661" t="s">
        <v>1563</v>
      </c>
      <c r="K777" s="661" t="s">
        <v>1705</v>
      </c>
      <c r="L777" s="662">
        <v>625.29</v>
      </c>
      <c r="M777" s="662">
        <v>2501.16</v>
      </c>
      <c r="N777" s="661">
        <v>4</v>
      </c>
      <c r="O777" s="742">
        <v>3.5</v>
      </c>
      <c r="P777" s="662">
        <v>1875.87</v>
      </c>
      <c r="Q777" s="677">
        <v>0.75</v>
      </c>
      <c r="R777" s="661">
        <v>3</v>
      </c>
      <c r="S777" s="677">
        <v>0.75</v>
      </c>
      <c r="T777" s="742">
        <v>3</v>
      </c>
      <c r="U777" s="700">
        <v>0.8571428571428571</v>
      </c>
    </row>
    <row r="778" spans="1:21" ht="14.4" customHeight="1" x14ac:dyDescent="0.3">
      <c r="A778" s="660">
        <v>4</v>
      </c>
      <c r="B778" s="661" t="s">
        <v>3542</v>
      </c>
      <c r="C778" s="661">
        <v>89301042</v>
      </c>
      <c r="D778" s="740" t="s">
        <v>6160</v>
      </c>
      <c r="E778" s="741" t="s">
        <v>3919</v>
      </c>
      <c r="F778" s="661" t="s">
        <v>3895</v>
      </c>
      <c r="G778" s="661" t="s">
        <v>4283</v>
      </c>
      <c r="H778" s="661" t="s">
        <v>1519</v>
      </c>
      <c r="I778" s="661" t="s">
        <v>4986</v>
      </c>
      <c r="J778" s="661" t="s">
        <v>1535</v>
      </c>
      <c r="K778" s="661" t="s">
        <v>4987</v>
      </c>
      <c r="L778" s="662">
        <v>193.26</v>
      </c>
      <c r="M778" s="662">
        <v>193.26</v>
      </c>
      <c r="N778" s="661">
        <v>1</v>
      </c>
      <c r="O778" s="742">
        <v>1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4</v>
      </c>
      <c r="B779" s="661" t="s">
        <v>3542</v>
      </c>
      <c r="C779" s="661">
        <v>89301042</v>
      </c>
      <c r="D779" s="740" t="s">
        <v>6160</v>
      </c>
      <c r="E779" s="741" t="s">
        <v>3919</v>
      </c>
      <c r="F779" s="661" t="s">
        <v>3895</v>
      </c>
      <c r="G779" s="661" t="s">
        <v>4245</v>
      </c>
      <c r="H779" s="661" t="s">
        <v>602</v>
      </c>
      <c r="I779" s="661" t="s">
        <v>1885</v>
      </c>
      <c r="J779" s="661" t="s">
        <v>1886</v>
      </c>
      <c r="K779" s="661" t="s">
        <v>1887</v>
      </c>
      <c r="L779" s="662">
        <v>153.52000000000001</v>
      </c>
      <c r="M779" s="662">
        <v>153.52000000000001</v>
      </c>
      <c r="N779" s="661">
        <v>1</v>
      </c>
      <c r="O779" s="742">
        <v>0.5</v>
      </c>
      <c r="P779" s="662">
        <v>153.52000000000001</v>
      </c>
      <c r="Q779" s="677">
        <v>1</v>
      </c>
      <c r="R779" s="661">
        <v>1</v>
      </c>
      <c r="S779" s="677">
        <v>1</v>
      </c>
      <c r="T779" s="742">
        <v>0.5</v>
      </c>
      <c r="U779" s="700">
        <v>1</v>
      </c>
    </row>
    <row r="780" spans="1:21" ht="14.4" customHeight="1" x14ac:dyDescent="0.3">
      <c r="A780" s="660">
        <v>4</v>
      </c>
      <c r="B780" s="661" t="s">
        <v>3542</v>
      </c>
      <c r="C780" s="661">
        <v>89301042</v>
      </c>
      <c r="D780" s="740" t="s">
        <v>6160</v>
      </c>
      <c r="E780" s="741" t="s">
        <v>3919</v>
      </c>
      <c r="F780" s="661" t="s">
        <v>3895</v>
      </c>
      <c r="G780" s="661" t="s">
        <v>4029</v>
      </c>
      <c r="H780" s="661" t="s">
        <v>602</v>
      </c>
      <c r="I780" s="661" t="s">
        <v>4988</v>
      </c>
      <c r="J780" s="661" t="s">
        <v>4989</v>
      </c>
      <c r="K780" s="661" t="s">
        <v>4990</v>
      </c>
      <c r="L780" s="662">
        <v>342.89</v>
      </c>
      <c r="M780" s="662">
        <v>342.89</v>
      </c>
      <c r="N780" s="661">
        <v>1</v>
      </c>
      <c r="O780" s="742">
        <v>0.5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4</v>
      </c>
      <c r="B781" s="661" t="s">
        <v>3542</v>
      </c>
      <c r="C781" s="661">
        <v>89301042</v>
      </c>
      <c r="D781" s="740" t="s">
        <v>6160</v>
      </c>
      <c r="E781" s="741" t="s">
        <v>3919</v>
      </c>
      <c r="F781" s="661" t="s">
        <v>3895</v>
      </c>
      <c r="G781" s="661" t="s">
        <v>4029</v>
      </c>
      <c r="H781" s="661" t="s">
        <v>602</v>
      </c>
      <c r="I781" s="661" t="s">
        <v>784</v>
      </c>
      <c r="J781" s="661" t="s">
        <v>785</v>
      </c>
      <c r="K781" s="661" t="s">
        <v>4114</v>
      </c>
      <c r="L781" s="662">
        <v>314.89999999999998</v>
      </c>
      <c r="M781" s="662">
        <v>314.89999999999998</v>
      </c>
      <c r="N781" s="661">
        <v>1</v>
      </c>
      <c r="O781" s="742">
        <v>1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4</v>
      </c>
      <c r="B782" s="661" t="s">
        <v>3542</v>
      </c>
      <c r="C782" s="661">
        <v>89301042</v>
      </c>
      <c r="D782" s="740" t="s">
        <v>6160</v>
      </c>
      <c r="E782" s="741" t="s">
        <v>3919</v>
      </c>
      <c r="F782" s="661" t="s">
        <v>3895</v>
      </c>
      <c r="G782" s="661" t="s">
        <v>4504</v>
      </c>
      <c r="H782" s="661" t="s">
        <v>602</v>
      </c>
      <c r="I782" s="661" t="s">
        <v>2949</v>
      </c>
      <c r="J782" s="661" t="s">
        <v>4505</v>
      </c>
      <c r="K782" s="661" t="s">
        <v>2951</v>
      </c>
      <c r="L782" s="662">
        <v>224.9</v>
      </c>
      <c r="M782" s="662">
        <v>224.9</v>
      </c>
      <c r="N782" s="661">
        <v>1</v>
      </c>
      <c r="O782" s="742">
        <v>1</v>
      </c>
      <c r="P782" s="662">
        <v>224.9</v>
      </c>
      <c r="Q782" s="677">
        <v>1</v>
      </c>
      <c r="R782" s="661">
        <v>1</v>
      </c>
      <c r="S782" s="677">
        <v>1</v>
      </c>
      <c r="T782" s="742">
        <v>1</v>
      </c>
      <c r="U782" s="700">
        <v>1</v>
      </c>
    </row>
    <row r="783" spans="1:21" ht="14.4" customHeight="1" x14ac:dyDescent="0.3">
      <c r="A783" s="660">
        <v>4</v>
      </c>
      <c r="B783" s="661" t="s">
        <v>3542</v>
      </c>
      <c r="C783" s="661">
        <v>89301042</v>
      </c>
      <c r="D783" s="740" t="s">
        <v>6160</v>
      </c>
      <c r="E783" s="741" t="s">
        <v>3919</v>
      </c>
      <c r="F783" s="661" t="s">
        <v>3895</v>
      </c>
      <c r="G783" s="661" t="s">
        <v>4005</v>
      </c>
      <c r="H783" s="661" t="s">
        <v>1519</v>
      </c>
      <c r="I783" s="661" t="s">
        <v>3456</v>
      </c>
      <c r="J783" s="661" t="s">
        <v>3457</v>
      </c>
      <c r="K783" s="661" t="s">
        <v>3458</v>
      </c>
      <c r="L783" s="662">
        <v>194.26</v>
      </c>
      <c r="M783" s="662">
        <v>1165.56</v>
      </c>
      <c r="N783" s="661">
        <v>6</v>
      </c>
      <c r="O783" s="742">
        <v>1</v>
      </c>
      <c r="P783" s="662">
        <v>1165.56</v>
      </c>
      <c r="Q783" s="677">
        <v>1</v>
      </c>
      <c r="R783" s="661">
        <v>6</v>
      </c>
      <c r="S783" s="677">
        <v>1</v>
      </c>
      <c r="T783" s="742">
        <v>1</v>
      </c>
      <c r="U783" s="700">
        <v>1</v>
      </c>
    </row>
    <row r="784" spans="1:21" ht="14.4" customHeight="1" x14ac:dyDescent="0.3">
      <c r="A784" s="660">
        <v>4</v>
      </c>
      <c r="B784" s="661" t="s">
        <v>3542</v>
      </c>
      <c r="C784" s="661">
        <v>89301042</v>
      </c>
      <c r="D784" s="740" t="s">
        <v>6160</v>
      </c>
      <c r="E784" s="741" t="s">
        <v>3919</v>
      </c>
      <c r="F784" s="661" t="s">
        <v>3895</v>
      </c>
      <c r="G784" s="661" t="s">
        <v>4054</v>
      </c>
      <c r="H784" s="661" t="s">
        <v>602</v>
      </c>
      <c r="I784" s="661" t="s">
        <v>1232</v>
      </c>
      <c r="J784" s="661" t="s">
        <v>4209</v>
      </c>
      <c r="K784" s="661" t="s">
        <v>4210</v>
      </c>
      <c r="L784" s="662">
        <v>103.62</v>
      </c>
      <c r="M784" s="662">
        <v>207.24</v>
      </c>
      <c r="N784" s="661">
        <v>2</v>
      </c>
      <c r="O784" s="742">
        <v>1</v>
      </c>
      <c r="P784" s="662">
        <v>207.24</v>
      </c>
      <c r="Q784" s="677">
        <v>1</v>
      </c>
      <c r="R784" s="661">
        <v>2</v>
      </c>
      <c r="S784" s="677">
        <v>1</v>
      </c>
      <c r="T784" s="742">
        <v>1</v>
      </c>
      <c r="U784" s="700">
        <v>1</v>
      </c>
    </row>
    <row r="785" spans="1:21" ht="14.4" customHeight="1" x14ac:dyDescent="0.3">
      <c r="A785" s="660">
        <v>4</v>
      </c>
      <c r="B785" s="661" t="s">
        <v>3542</v>
      </c>
      <c r="C785" s="661">
        <v>89301042</v>
      </c>
      <c r="D785" s="740" t="s">
        <v>6160</v>
      </c>
      <c r="E785" s="741" t="s">
        <v>3919</v>
      </c>
      <c r="F785" s="661" t="s">
        <v>3895</v>
      </c>
      <c r="G785" s="661" t="s">
        <v>4328</v>
      </c>
      <c r="H785" s="661" t="s">
        <v>1519</v>
      </c>
      <c r="I785" s="661" t="s">
        <v>4329</v>
      </c>
      <c r="J785" s="661" t="s">
        <v>4330</v>
      </c>
      <c r="K785" s="661" t="s">
        <v>4331</v>
      </c>
      <c r="L785" s="662">
        <v>94.8</v>
      </c>
      <c r="M785" s="662">
        <v>189.6</v>
      </c>
      <c r="N785" s="661">
        <v>2</v>
      </c>
      <c r="O785" s="742">
        <v>1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4</v>
      </c>
      <c r="B786" s="661" t="s">
        <v>3542</v>
      </c>
      <c r="C786" s="661">
        <v>89301042</v>
      </c>
      <c r="D786" s="740" t="s">
        <v>6160</v>
      </c>
      <c r="E786" s="741" t="s">
        <v>3919</v>
      </c>
      <c r="F786" s="661" t="s">
        <v>3895</v>
      </c>
      <c r="G786" s="661" t="s">
        <v>3996</v>
      </c>
      <c r="H786" s="661" t="s">
        <v>602</v>
      </c>
      <c r="I786" s="661" t="s">
        <v>3997</v>
      </c>
      <c r="J786" s="661" t="s">
        <v>1907</v>
      </c>
      <c r="K786" s="661" t="s">
        <v>3998</v>
      </c>
      <c r="L786" s="662">
        <v>23.46</v>
      </c>
      <c r="M786" s="662">
        <v>23.46</v>
      </c>
      <c r="N786" s="661">
        <v>1</v>
      </c>
      <c r="O786" s="742">
        <v>1</v>
      </c>
      <c r="P786" s="662"/>
      <c r="Q786" s="677">
        <v>0</v>
      </c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4</v>
      </c>
      <c r="B787" s="661" t="s">
        <v>3542</v>
      </c>
      <c r="C787" s="661">
        <v>89301042</v>
      </c>
      <c r="D787" s="740" t="s">
        <v>6160</v>
      </c>
      <c r="E787" s="741" t="s">
        <v>3919</v>
      </c>
      <c r="F787" s="661" t="s">
        <v>3895</v>
      </c>
      <c r="G787" s="661" t="s">
        <v>4145</v>
      </c>
      <c r="H787" s="661" t="s">
        <v>602</v>
      </c>
      <c r="I787" s="661" t="s">
        <v>4991</v>
      </c>
      <c r="J787" s="661" t="s">
        <v>4992</v>
      </c>
      <c r="K787" s="661" t="s">
        <v>2453</v>
      </c>
      <c r="L787" s="662">
        <v>0</v>
      </c>
      <c r="M787" s="662">
        <v>0</v>
      </c>
      <c r="N787" s="661">
        <v>1</v>
      </c>
      <c r="O787" s="742">
        <v>1</v>
      </c>
      <c r="P787" s="662"/>
      <c r="Q787" s="677"/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4</v>
      </c>
      <c r="B788" s="661" t="s">
        <v>3542</v>
      </c>
      <c r="C788" s="661">
        <v>89301042</v>
      </c>
      <c r="D788" s="740" t="s">
        <v>6160</v>
      </c>
      <c r="E788" s="741" t="s">
        <v>3919</v>
      </c>
      <c r="F788" s="661" t="s">
        <v>3895</v>
      </c>
      <c r="G788" s="661" t="s">
        <v>4145</v>
      </c>
      <c r="H788" s="661" t="s">
        <v>602</v>
      </c>
      <c r="I788" s="661" t="s">
        <v>4993</v>
      </c>
      <c r="J788" s="661" t="s">
        <v>4994</v>
      </c>
      <c r="K788" s="661" t="s">
        <v>965</v>
      </c>
      <c r="L788" s="662">
        <v>0</v>
      </c>
      <c r="M788" s="662">
        <v>0</v>
      </c>
      <c r="N788" s="661">
        <v>2</v>
      </c>
      <c r="O788" s="742">
        <v>2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4</v>
      </c>
      <c r="B789" s="661" t="s">
        <v>3542</v>
      </c>
      <c r="C789" s="661">
        <v>89301042</v>
      </c>
      <c r="D789" s="740" t="s">
        <v>6160</v>
      </c>
      <c r="E789" s="741" t="s">
        <v>3919</v>
      </c>
      <c r="F789" s="661" t="s">
        <v>3895</v>
      </c>
      <c r="G789" s="661" t="s">
        <v>4145</v>
      </c>
      <c r="H789" s="661" t="s">
        <v>602</v>
      </c>
      <c r="I789" s="661" t="s">
        <v>4995</v>
      </c>
      <c r="J789" s="661" t="s">
        <v>964</v>
      </c>
      <c r="K789" s="661" t="s">
        <v>1689</v>
      </c>
      <c r="L789" s="662">
        <v>0</v>
      </c>
      <c r="M789" s="662">
        <v>0</v>
      </c>
      <c r="N789" s="661">
        <v>1</v>
      </c>
      <c r="O789" s="742">
        <v>1</v>
      </c>
      <c r="P789" s="662">
        <v>0</v>
      </c>
      <c r="Q789" s="677"/>
      <c r="R789" s="661">
        <v>1</v>
      </c>
      <c r="S789" s="677">
        <v>1</v>
      </c>
      <c r="T789" s="742">
        <v>1</v>
      </c>
      <c r="U789" s="700">
        <v>1</v>
      </c>
    </row>
    <row r="790" spans="1:21" ht="14.4" customHeight="1" x14ac:dyDescent="0.3">
      <c r="A790" s="660">
        <v>4</v>
      </c>
      <c r="B790" s="661" t="s">
        <v>3542</v>
      </c>
      <c r="C790" s="661">
        <v>89301042</v>
      </c>
      <c r="D790" s="740" t="s">
        <v>6160</v>
      </c>
      <c r="E790" s="741" t="s">
        <v>3919</v>
      </c>
      <c r="F790" s="661" t="s">
        <v>3895</v>
      </c>
      <c r="G790" s="661" t="s">
        <v>4145</v>
      </c>
      <c r="H790" s="661" t="s">
        <v>602</v>
      </c>
      <c r="I790" s="661" t="s">
        <v>4996</v>
      </c>
      <c r="J790" s="661" t="s">
        <v>4994</v>
      </c>
      <c r="K790" s="661" t="s">
        <v>965</v>
      </c>
      <c r="L790" s="662">
        <v>0</v>
      </c>
      <c r="M790" s="662">
        <v>0</v>
      </c>
      <c r="N790" s="661">
        <v>2</v>
      </c>
      <c r="O790" s="742">
        <v>1</v>
      </c>
      <c r="P790" s="662"/>
      <c r="Q790" s="677"/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4</v>
      </c>
      <c r="B791" s="661" t="s">
        <v>3542</v>
      </c>
      <c r="C791" s="661">
        <v>89301042</v>
      </c>
      <c r="D791" s="740" t="s">
        <v>6160</v>
      </c>
      <c r="E791" s="741" t="s">
        <v>3919</v>
      </c>
      <c r="F791" s="661" t="s">
        <v>3896</v>
      </c>
      <c r="G791" s="661" t="s">
        <v>4001</v>
      </c>
      <c r="H791" s="661" t="s">
        <v>602</v>
      </c>
      <c r="I791" s="661" t="s">
        <v>4102</v>
      </c>
      <c r="J791" s="661" t="s">
        <v>4003</v>
      </c>
      <c r="K791" s="661"/>
      <c r="L791" s="662">
        <v>0</v>
      </c>
      <c r="M791" s="662">
        <v>0</v>
      </c>
      <c r="N791" s="661">
        <v>1</v>
      </c>
      <c r="O791" s="742">
        <v>1</v>
      </c>
      <c r="P791" s="662">
        <v>0</v>
      </c>
      <c r="Q791" s="677"/>
      <c r="R791" s="661">
        <v>1</v>
      </c>
      <c r="S791" s="677">
        <v>1</v>
      </c>
      <c r="T791" s="742">
        <v>1</v>
      </c>
      <c r="U791" s="700">
        <v>1</v>
      </c>
    </row>
    <row r="792" spans="1:21" ht="14.4" customHeight="1" x14ac:dyDescent="0.3">
      <c r="A792" s="660">
        <v>4</v>
      </c>
      <c r="B792" s="661" t="s">
        <v>3542</v>
      </c>
      <c r="C792" s="661">
        <v>89301042</v>
      </c>
      <c r="D792" s="740" t="s">
        <v>6160</v>
      </c>
      <c r="E792" s="741" t="s">
        <v>3919</v>
      </c>
      <c r="F792" s="661" t="s">
        <v>3896</v>
      </c>
      <c r="G792" s="661" t="s">
        <v>4001</v>
      </c>
      <c r="H792" s="661" t="s">
        <v>602</v>
      </c>
      <c r="I792" s="661" t="s">
        <v>4033</v>
      </c>
      <c r="J792" s="661" t="s">
        <v>4003</v>
      </c>
      <c r="K792" s="661"/>
      <c r="L792" s="662">
        <v>0</v>
      </c>
      <c r="M792" s="662">
        <v>0</v>
      </c>
      <c r="N792" s="661">
        <v>1</v>
      </c>
      <c r="O792" s="742">
        <v>1</v>
      </c>
      <c r="P792" s="662"/>
      <c r="Q792" s="677"/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4</v>
      </c>
      <c r="B793" s="661" t="s">
        <v>3542</v>
      </c>
      <c r="C793" s="661">
        <v>89301042</v>
      </c>
      <c r="D793" s="740" t="s">
        <v>6160</v>
      </c>
      <c r="E793" s="741" t="s">
        <v>3919</v>
      </c>
      <c r="F793" s="661" t="s">
        <v>3897</v>
      </c>
      <c r="G793" s="661" t="s">
        <v>4343</v>
      </c>
      <c r="H793" s="661" t="s">
        <v>602</v>
      </c>
      <c r="I793" s="661" t="s">
        <v>4344</v>
      </c>
      <c r="J793" s="661" t="s">
        <v>4536</v>
      </c>
      <c r="K793" s="661" t="s">
        <v>4537</v>
      </c>
      <c r="L793" s="662">
        <v>410</v>
      </c>
      <c r="M793" s="662">
        <v>410</v>
      </c>
      <c r="N793" s="661">
        <v>1</v>
      </c>
      <c r="O793" s="742">
        <v>1</v>
      </c>
      <c r="P793" s="662">
        <v>410</v>
      </c>
      <c r="Q793" s="677">
        <v>1</v>
      </c>
      <c r="R793" s="661">
        <v>1</v>
      </c>
      <c r="S793" s="677">
        <v>1</v>
      </c>
      <c r="T793" s="742">
        <v>1</v>
      </c>
      <c r="U793" s="700">
        <v>1</v>
      </c>
    </row>
    <row r="794" spans="1:21" ht="14.4" customHeight="1" x14ac:dyDescent="0.3">
      <c r="A794" s="660">
        <v>4</v>
      </c>
      <c r="B794" s="661" t="s">
        <v>3542</v>
      </c>
      <c r="C794" s="661">
        <v>89301042</v>
      </c>
      <c r="D794" s="740" t="s">
        <v>6160</v>
      </c>
      <c r="E794" s="741" t="s">
        <v>3919</v>
      </c>
      <c r="F794" s="661" t="s">
        <v>3897</v>
      </c>
      <c r="G794" s="661" t="s">
        <v>4343</v>
      </c>
      <c r="H794" s="661" t="s">
        <v>602</v>
      </c>
      <c r="I794" s="661" t="s">
        <v>4344</v>
      </c>
      <c r="J794" s="661" t="s">
        <v>4345</v>
      </c>
      <c r="K794" s="661" t="s">
        <v>4346</v>
      </c>
      <c r="L794" s="662">
        <v>410</v>
      </c>
      <c r="M794" s="662">
        <v>5740</v>
      </c>
      <c r="N794" s="661">
        <v>14</v>
      </c>
      <c r="O794" s="742">
        <v>14</v>
      </c>
      <c r="P794" s="662">
        <v>5740</v>
      </c>
      <c r="Q794" s="677">
        <v>1</v>
      </c>
      <c r="R794" s="661">
        <v>14</v>
      </c>
      <c r="S794" s="677">
        <v>1</v>
      </c>
      <c r="T794" s="742">
        <v>14</v>
      </c>
      <c r="U794" s="700">
        <v>1</v>
      </c>
    </row>
    <row r="795" spans="1:21" ht="14.4" customHeight="1" x14ac:dyDescent="0.3">
      <c r="A795" s="660">
        <v>4</v>
      </c>
      <c r="B795" s="661" t="s">
        <v>3542</v>
      </c>
      <c r="C795" s="661">
        <v>89301042</v>
      </c>
      <c r="D795" s="740" t="s">
        <v>6160</v>
      </c>
      <c r="E795" s="741" t="s">
        <v>3919</v>
      </c>
      <c r="F795" s="661" t="s">
        <v>3897</v>
      </c>
      <c r="G795" s="661" t="s">
        <v>4343</v>
      </c>
      <c r="H795" s="661" t="s">
        <v>602</v>
      </c>
      <c r="I795" s="661" t="s">
        <v>4997</v>
      </c>
      <c r="J795" s="661" t="s">
        <v>4345</v>
      </c>
      <c r="K795" s="661" t="s">
        <v>4998</v>
      </c>
      <c r="L795" s="662">
        <v>410</v>
      </c>
      <c r="M795" s="662">
        <v>410</v>
      </c>
      <c r="N795" s="661">
        <v>1</v>
      </c>
      <c r="O795" s="742">
        <v>1</v>
      </c>
      <c r="P795" s="662">
        <v>410</v>
      </c>
      <c r="Q795" s="677">
        <v>1</v>
      </c>
      <c r="R795" s="661">
        <v>1</v>
      </c>
      <c r="S795" s="677">
        <v>1</v>
      </c>
      <c r="T795" s="742">
        <v>1</v>
      </c>
      <c r="U795" s="700">
        <v>1</v>
      </c>
    </row>
    <row r="796" spans="1:21" ht="14.4" customHeight="1" x14ac:dyDescent="0.3">
      <c r="A796" s="660">
        <v>4</v>
      </c>
      <c r="B796" s="661" t="s">
        <v>3542</v>
      </c>
      <c r="C796" s="661">
        <v>89301042</v>
      </c>
      <c r="D796" s="740" t="s">
        <v>6160</v>
      </c>
      <c r="E796" s="741" t="s">
        <v>3919</v>
      </c>
      <c r="F796" s="661" t="s">
        <v>3897</v>
      </c>
      <c r="G796" s="661" t="s">
        <v>4347</v>
      </c>
      <c r="H796" s="661" t="s">
        <v>602</v>
      </c>
      <c r="I796" s="661" t="s">
        <v>4348</v>
      </c>
      <c r="J796" s="661" t="s">
        <v>4349</v>
      </c>
      <c r="K796" s="661" t="s">
        <v>4350</v>
      </c>
      <c r="L796" s="662">
        <v>35.130000000000003</v>
      </c>
      <c r="M796" s="662">
        <v>35.130000000000003</v>
      </c>
      <c r="N796" s="661">
        <v>1</v>
      </c>
      <c r="O796" s="742">
        <v>1</v>
      </c>
      <c r="P796" s="662">
        <v>35.130000000000003</v>
      </c>
      <c r="Q796" s="677">
        <v>1</v>
      </c>
      <c r="R796" s="661">
        <v>1</v>
      </c>
      <c r="S796" s="677">
        <v>1</v>
      </c>
      <c r="T796" s="742">
        <v>1</v>
      </c>
      <c r="U796" s="700">
        <v>1</v>
      </c>
    </row>
    <row r="797" spans="1:21" ht="14.4" customHeight="1" x14ac:dyDescent="0.3">
      <c r="A797" s="660">
        <v>4</v>
      </c>
      <c r="B797" s="661" t="s">
        <v>3542</v>
      </c>
      <c r="C797" s="661">
        <v>89301042</v>
      </c>
      <c r="D797" s="740" t="s">
        <v>6160</v>
      </c>
      <c r="E797" s="741" t="s">
        <v>3919</v>
      </c>
      <c r="F797" s="661" t="s">
        <v>3897</v>
      </c>
      <c r="G797" s="661" t="s">
        <v>4347</v>
      </c>
      <c r="H797" s="661" t="s">
        <v>602</v>
      </c>
      <c r="I797" s="661" t="s">
        <v>4351</v>
      </c>
      <c r="J797" s="661" t="s">
        <v>4352</v>
      </c>
      <c r="K797" s="661" t="s">
        <v>4353</v>
      </c>
      <c r="L797" s="662">
        <v>255.41</v>
      </c>
      <c r="M797" s="662">
        <v>255.41</v>
      </c>
      <c r="N797" s="661">
        <v>1</v>
      </c>
      <c r="O797" s="742">
        <v>1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4</v>
      </c>
      <c r="B798" s="661" t="s">
        <v>3542</v>
      </c>
      <c r="C798" s="661">
        <v>89301042</v>
      </c>
      <c r="D798" s="740" t="s">
        <v>6160</v>
      </c>
      <c r="E798" s="741" t="s">
        <v>3919</v>
      </c>
      <c r="F798" s="661" t="s">
        <v>3897</v>
      </c>
      <c r="G798" s="661" t="s">
        <v>4347</v>
      </c>
      <c r="H798" s="661" t="s">
        <v>602</v>
      </c>
      <c r="I798" s="661" t="s">
        <v>4357</v>
      </c>
      <c r="J798" s="661" t="s">
        <v>4355</v>
      </c>
      <c r="K798" s="661" t="s">
        <v>4358</v>
      </c>
      <c r="L798" s="662">
        <v>200</v>
      </c>
      <c r="M798" s="662">
        <v>1400</v>
      </c>
      <c r="N798" s="661">
        <v>7</v>
      </c>
      <c r="O798" s="742">
        <v>3</v>
      </c>
      <c r="P798" s="662">
        <v>1400</v>
      </c>
      <c r="Q798" s="677">
        <v>1</v>
      </c>
      <c r="R798" s="661">
        <v>7</v>
      </c>
      <c r="S798" s="677">
        <v>1</v>
      </c>
      <c r="T798" s="742">
        <v>3</v>
      </c>
      <c r="U798" s="700">
        <v>1</v>
      </c>
    </row>
    <row r="799" spans="1:21" ht="14.4" customHeight="1" x14ac:dyDescent="0.3">
      <c r="A799" s="660">
        <v>4</v>
      </c>
      <c r="B799" s="661" t="s">
        <v>3542</v>
      </c>
      <c r="C799" s="661">
        <v>89301042</v>
      </c>
      <c r="D799" s="740" t="s">
        <v>6160</v>
      </c>
      <c r="E799" s="741" t="s">
        <v>3919</v>
      </c>
      <c r="F799" s="661" t="s">
        <v>3897</v>
      </c>
      <c r="G799" s="661" t="s">
        <v>4034</v>
      </c>
      <c r="H799" s="661" t="s">
        <v>602</v>
      </c>
      <c r="I799" s="661" t="s">
        <v>4240</v>
      </c>
      <c r="J799" s="661" t="s">
        <v>4241</v>
      </c>
      <c r="K799" s="661" t="s">
        <v>4242</v>
      </c>
      <c r="L799" s="662">
        <v>900</v>
      </c>
      <c r="M799" s="662">
        <v>6300</v>
      </c>
      <c r="N799" s="661">
        <v>7</v>
      </c>
      <c r="O799" s="742">
        <v>7</v>
      </c>
      <c r="P799" s="662">
        <v>6300</v>
      </c>
      <c r="Q799" s="677">
        <v>1</v>
      </c>
      <c r="R799" s="661">
        <v>7</v>
      </c>
      <c r="S799" s="677">
        <v>1</v>
      </c>
      <c r="T799" s="742">
        <v>7</v>
      </c>
      <c r="U799" s="700">
        <v>1</v>
      </c>
    </row>
    <row r="800" spans="1:21" ht="14.4" customHeight="1" x14ac:dyDescent="0.3">
      <c r="A800" s="660">
        <v>4</v>
      </c>
      <c r="B800" s="661" t="s">
        <v>3542</v>
      </c>
      <c r="C800" s="661">
        <v>89301042</v>
      </c>
      <c r="D800" s="740" t="s">
        <v>6160</v>
      </c>
      <c r="E800" s="741" t="s">
        <v>3919</v>
      </c>
      <c r="F800" s="661" t="s">
        <v>3897</v>
      </c>
      <c r="G800" s="661" t="s">
        <v>4034</v>
      </c>
      <c r="H800" s="661" t="s">
        <v>602</v>
      </c>
      <c r="I800" s="661" t="s">
        <v>4384</v>
      </c>
      <c r="J800" s="661" t="s">
        <v>4385</v>
      </c>
      <c r="K800" s="661" t="s">
        <v>4386</v>
      </c>
      <c r="L800" s="662">
        <v>378.48</v>
      </c>
      <c r="M800" s="662">
        <v>756.96</v>
      </c>
      <c r="N800" s="661">
        <v>2</v>
      </c>
      <c r="O800" s="742">
        <v>2</v>
      </c>
      <c r="P800" s="662">
        <v>378.48</v>
      </c>
      <c r="Q800" s="677">
        <v>0.5</v>
      </c>
      <c r="R800" s="661">
        <v>1</v>
      </c>
      <c r="S800" s="677">
        <v>0.5</v>
      </c>
      <c r="T800" s="742">
        <v>1</v>
      </c>
      <c r="U800" s="700">
        <v>0.5</v>
      </c>
    </row>
    <row r="801" spans="1:21" ht="14.4" customHeight="1" x14ac:dyDescent="0.3">
      <c r="A801" s="660">
        <v>4</v>
      </c>
      <c r="B801" s="661" t="s">
        <v>3542</v>
      </c>
      <c r="C801" s="661">
        <v>89301042</v>
      </c>
      <c r="D801" s="740" t="s">
        <v>6160</v>
      </c>
      <c r="E801" s="741" t="s">
        <v>3919</v>
      </c>
      <c r="F801" s="661" t="s">
        <v>3897</v>
      </c>
      <c r="G801" s="661" t="s">
        <v>4034</v>
      </c>
      <c r="H801" s="661" t="s">
        <v>602</v>
      </c>
      <c r="I801" s="661" t="s">
        <v>4387</v>
      </c>
      <c r="J801" s="661" t="s">
        <v>4388</v>
      </c>
      <c r="K801" s="661" t="s">
        <v>4389</v>
      </c>
      <c r="L801" s="662">
        <v>378.48</v>
      </c>
      <c r="M801" s="662">
        <v>378.48</v>
      </c>
      <c r="N801" s="661">
        <v>1</v>
      </c>
      <c r="O801" s="742">
        <v>1</v>
      </c>
      <c r="P801" s="662">
        <v>378.48</v>
      </c>
      <c r="Q801" s="677">
        <v>1</v>
      </c>
      <c r="R801" s="661">
        <v>1</v>
      </c>
      <c r="S801" s="677">
        <v>1</v>
      </c>
      <c r="T801" s="742">
        <v>1</v>
      </c>
      <c r="U801" s="700">
        <v>1</v>
      </c>
    </row>
    <row r="802" spans="1:21" ht="14.4" customHeight="1" x14ac:dyDescent="0.3">
      <c r="A802" s="660">
        <v>4</v>
      </c>
      <c r="B802" s="661" t="s">
        <v>3542</v>
      </c>
      <c r="C802" s="661">
        <v>89301042</v>
      </c>
      <c r="D802" s="740" t="s">
        <v>6160</v>
      </c>
      <c r="E802" s="741" t="s">
        <v>3919</v>
      </c>
      <c r="F802" s="661" t="s">
        <v>3897</v>
      </c>
      <c r="G802" s="661" t="s">
        <v>4397</v>
      </c>
      <c r="H802" s="661" t="s">
        <v>602</v>
      </c>
      <c r="I802" s="661" t="s">
        <v>4359</v>
      </c>
      <c r="J802" s="661" t="s">
        <v>4360</v>
      </c>
      <c r="K802" s="661" t="s">
        <v>4361</v>
      </c>
      <c r="L802" s="662">
        <v>120</v>
      </c>
      <c r="M802" s="662">
        <v>120</v>
      </c>
      <c r="N802" s="661">
        <v>1</v>
      </c>
      <c r="O802" s="742">
        <v>1</v>
      </c>
      <c r="P802" s="662">
        <v>120</v>
      </c>
      <c r="Q802" s="677">
        <v>1</v>
      </c>
      <c r="R802" s="661">
        <v>1</v>
      </c>
      <c r="S802" s="677">
        <v>1</v>
      </c>
      <c r="T802" s="742">
        <v>1</v>
      </c>
      <c r="U802" s="700">
        <v>1</v>
      </c>
    </row>
    <row r="803" spans="1:21" ht="14.4" customHeight="1" x14ac:dyDescent="0.3">
      <c r="A803" s="660">
        <v>4</v>
      </c>
      <c r="B803" s="661" t="s">
        <v>3542</v>
      </c>
      <c r="C803" s="661">
        <v>89301042</v>
      </c>
      <c r="D803" s="740" t="s">
        <v>6160</v>
      </c>
      <c r="E803" s="741" t="s">
        <v>3919</v>
      </c>
      <c r="F803" s="661" t="s">
        <v>3897</v>
      </c>
      <c r="G803" s="661" t="s">
        <v>4419</v>
      </c>
      <c r="H803" s="661" t="s">
        <v>602</v>
      </c>
      <c r="I803" s="661" t="s">
        <v>4344</v>
      </c>
      <c r="J803" s="661" t="s">
        <v>4345</v>
      </c>
      <c r="K803" s="661" t="s">
        <v>4346</v>
      </c>
      <c r="L803" s="662">
        <v>410</v>
      </c>
      <c r="M803" s="662">
        <v>2870</v>
      </c>
      <c r="N803" s="661">
        <v>7</v>
      </c>
      <c r="O803" s="742">
        <v>7</v>
      </c>
      <c r="P803" s="662">
        <v>2870</v>
      </c>
      <c r="Q803" s="677">
        <v>1</v>
      </c>
      <c r="R803" s="661">
        <v>7</v>
      </c>
      <c r="S803" s="677">
        <v>1</v>
      </c>
      <c r="T803" s="742">
        <v>7</v>
      </c>
      <c r="U803" s="700">
        <v>1</v>
      </c>
    </row>
    <row r="804" spans="1:21" ht="14.4" customHeight="1" x14ac:dyDescent="0.3">
      <c r="A804" s="660">
        <v>4</v>
      </c>
      <c r="B804" s="661" t="s">
        <v>3542</v>
      </c>
      <c r="C804" s="661">
        <v>89301042</v>
      </c>
      <c r="D804" s="740" t="s">
        <v>6160</v>
      </c>
      <c r="E804" s="741" t="s">
        <v>3919</v>
      </c>
      <c r="F804" s="661" t="s">
        <v>3897</v>
      </c>
      <c r="G804" s="661" t="s">
        <v>4419</v>
      </c>
      <c r="H804" s="661" t="s">
        <v>602</v>
      </c>
      <c r="I804" s="661" t="s">
        <v>4420</v>
      </c>
      <c r="J804" s="661" t="s">
        <v>4421</v>
      </c>
      <c r="K804" s="661" t="s">
        <v>4422</v>
      </c>
      <c r="L804" s="662">
        <v>566</v>
      </c>
      <c r="M804" s="662">
        <v>566</v>
      </c>
      <c r="N804" s="661">
        <v>1</v>
      </c>
      <c r="O804" s="742">
        <v>1</v>
      </c>
      <c r="P804" s="662">
        <v>566</v>
      </c>
      <c r="Q804" s="677">
        <v>1</v>
      </c>
      <c r="R804" s="661">
        <v>1</v>
      </c>
      <c r="S804" s="677">
        <v>1</v>
      </c>
      <c r="T804" s="742">
        <v>1</v>
      </c>
      <c r="U804" s="700">
        <v>1</v>
      </c>
    </row>
    <row r="805" spans="1:21" ht="14.4" customHeight="1" x14ac:dyDescent="0.3">
      <c r="A805" s="660">
        <v>4</v>
      </c>
      <c r="B805" s="661" t="s">
        <v>3542</v>
      </c>
      <c r="C805" s="661">
        <v>89301042</v>
      </c>
      <c r="D805" s="740" t="s">
        <v>6160</v>
      </c>
      <c r="E805" s="741" t="s">
        <v>3920</v>
      </c>
      <c r="F805" s="661" t="s">
        <v>3895</v>
      </c>
      <c r="G805" s="661" t="s">
        <v>4218</v>
      </c>
      <c r="H805" s="661" t="s">
        <v>1519</v>
      </c>
      <c r="I805" s="661" t="s">
        <v>1711</v>
      </c>
      <c r="J805" s="661" t="s">
        <v>3766</v>
      </c>
      <c r="K805" s="661" t="s">
        <v>3767</v>
      </c>
      <c r="L805" s="662">
        <v>10.73</v>
      </c>
      <c r="M805" s="662">
        <v>10.73</v>
      </c>
      <c r="N805" s="661">
        <v>1</v>
      </c>
      <c r="O805" s="742">
        <v>1</v>
      </c>
      <c r="P805" s="662">
        <v>10.73</v>
      </c>
      <c r="Q805" s="677">
        <v>1</v>
      </c>
      <c r="R805" s="661">
        <v>1</v>
      </c>
      <c r="S805" s="677">
        <v>1</v>
      </c>
      <c r="T805" s="742">
        <v>1</v>
      </c>
      <c r="U805" s="700">
        <v>1</v>
      </c>
    </row>
    <row r="806" spans="1:21" ht="14.4" customHeight="1" x14ac:dyDescent="0.3">
      <c r="A806" s="660">
        <v>4</v>
      </c>
      <c r="B806" s="661" t="s">
        <v>3542</v>
      </c>
      <c r="C806" s="661">
        <v>89301042</v>
      </c>
      <c r="D806" s="740" t="s">
        <v>6160</v>
      </c>
      <c r="E806" s="741" t="s">
        <v>3920</v>
      </c>
      <c r="F806" s="661" t="s">
        <v>3895</v>
      </c>
      <c r="G806" s="661" t="s">
        <v>4218</v>
      </c>
      <c r="H806" s="661" t="s">
        <v>602</v>
      </c>
      <c r="I806" s="661" t="s">
        <v>4999</v>
      </c>
      <c r="J806" s="661" t="s">
        <v>5000</v>
      </c>
      <c r="K806" s="661" t="s">
        <v>3765</v>
      </c>
      <c r="L806" s="662">
        <v>5.37</v>
      </c>
      <c r="M806" s="662">
        <v>26.85</v>
      </c>
      <c r="N806" s="661">
        <v>5</v>
      </c>
      <c r="O806" s="742">
        <v>3</v>
      </c>
      <c r="P806" s="662">
        <v>16.11</v>
      </c>
      <c r="Q806" s="677">
        <v>0.6</v>
      </c>
      <c r="R806" s="661">
        <v>3</v>
      </c>
      <c r="S806" s="677">
        <v>0.6</v>
      </c>
      <c r="T806" s="742">
        <v>2</v>
      </c>
      <c r="U806" s="700">
        <v>0.66666666666666663</v>
      </c>
    </row>
    <row r="807" spans="1:21" ht="14.4" customHeight="1" x14ac:dyDescent="0.3">
      <c r="A807" s="660">
        <v>4</v>
      </c>
      <c r="B807" s="661" t="s">
        <v>3542</v>
      </c>
      <c r="C807" s="661">
        <v>89301042</v>
      </c>
      <c r="D807" s="740" t="s">
        <v>6160</v>
      </c>
      <c r="E807" s="741" t="s">
        <v>3920</v>
      </c>
      <c r="F807" s="661" t="s">
        <v>3895</v>
      </c>
      <c r="G807" s="661" t="s">
        <v>4255</v>
      </c>
      <c r="H807" s="661" t="s">
        <v>602</v>
      </c>
      <c r="I807" s="661" t="s">
        <v>4256</v>
      </c>
      <c r="J807" s="661" t="s">
        <v>4257</v>
      </c>
      <c r="K807" s="661" t="s">
        <v>4258</v>
      </c>
      <c r="L807" s="662">
        <v>64.23</v>
      </c>
      <c r="M807" s="662">
        <v>64.23</v>
      </c>
      <c r="N807" s="661">
        <v>1</v>
      </c>
      <c r="O807" s="742">
        <v>0.5</v>
      </c>
      <c r="P807" s="662">
        <v>64.23</v>
      </c>
      <c r="Q807" s="677">
        <v>1</v>
      </c>
      <c r="R807" s="661">
        <v>1</v>
      </c>
      <c r="S807" s="677">
        <v>1</v>
      </c>
      <c r="T807" s="742">
        <v>0.5</v>
      </c>
      <c r="U807" s="700">
        <v>1</v>
      </c>
    </row>
    <row r="808" spans="1:21" ht="14.4" customHeight="1" x14ac:dyDescent="0.3">
      <c r="A808" s="660">
        <v>4</v>
      </c>
      <c r="B808" s="661" t="s">
        <v>3542</v>
      </c>
      <c r="C808" s="661">
        <v>89301042</v>
      </c>
      <c r="D808" s="740" t="s">
        <v>6160</v>
      </c>
      <c r="E808" s="741" t="s">
        <v>3920</v>
      </c>
      <c r="F808" s="661" t="s">
        <v>3895</v>
      </c>
      <c r="G808" s="661" t="s">
        <v>3954</v>
      </c>
      <c r="H808" s="661" t="s">
        <v>602</v>
      </c>
      <c r="I808" s="661" t="s">
        <v>1839</v>
      </c>
      <c r="J808" s="661" t="s">
        <v>3719</v>
      </c>
      <c r="K808" s="661" t="s">
        <v>3720</v>
      </c>
      <c r="L808" s="662">
        <v>156.86000000000001</v>
      </c>
      <c r="M808" s="662">
        <v>941.16000000000008</v>
      </c>
      <c r="N808" s="661">
        <v>6</v>
      </c>
      <c r="O808" s="742">
        <v>5</v>
      </c>
      <c r="P808" s="662">
        <v>941.16000000000008</v>
      </c>
      <c r="Q808" s="677">
        <v>1</v>
      </c>
      <c r="R808" s="661">
        <v>6</v>
      </c>
      <c r="S808" s="677">
        <v>1</v>
      </c>
      <c r="T808" s="742">
        <v>5</v>
      </c>
      <c r="U808" s="700">
        <v>1</v>
      </c>
    </row>
    <row r="809" spans="1:21" ht="14.4" customHeight="1" x14ac:dyDescent="0.3">
      <c r="A809" s="660">
        <v>4</v>
      </c>
      <c r="B809" s="661" t="s">
        <v>3542</v>
      </c>
      <c r="C809" s="661">
        <v>89301042</v>
      </c>
      <c r="D809" s="740" t="s">
        <v>6160</v>
      </c>
      <c r="E809" s="741" t="s">
        <v>3920</v>
      </c>
      <c r="F809" s="661" t="s">
        <v>3895</v>
      </c>
      <c r="G809" s="661" t="s">
        <v>3954</v>
      </c>
      <c r="H809" s="661" t="s">
        <v>602</v>
      </c>
      <c r="I809" s="661" t="s">
        <v>4446</v>
      </c>
      <c r="J809" s="661" t="s">
        <v>3719</v>
      </c>
      <c r="K809" s="661" t="s">
        <v>4447</v>
      </c>
      <c r="L809" s="662">
        <v>235.29</v>
      </c>
      <c r="M809" s="662">
        <v>235.29</v>
      </c>
      <c r="N809" s="661">
        <v>1</v>
      </c>
      <c r="O809" s="742">
        <v>1</v>
      </c>
      <c r="P809" s="662">
        <v>235.29</v>
      </c>
      <c r="Q809" s="677">
        <v>1</v>
      </c>
      <c r="R809" s="661">
        <v>1</v>
      </c>
      <c r="S809" s="677">
        <v>1</v>
      </c>
      <c r="T809" s="742">
        <v>1</v>
      </c>
      <c r="U809" s="700">
        <v>1</v>
      </c>
    </row>
    <row r="810" spans="1:21" ht="14.4" customHeight="1" x14ac:dyDescent="0.3">
      <c r="A810" s="660">
        <v>4</v>
      </c>
      <c r="B810" s="661" t="s">
        <v>3542</v>
      </c>
      <c r="C810" s="661">
        <v>89301042</v>
      </c>
      <c r="D810" s="740" t="s">
        <v>6160</v>
      </c>
      <c r="E810" s="741" t="s">
        <v>3920</v>
      </c>
      <c r="F810" s="661" t="s">
        <v>3895</v>
      </c>
      <c r="G810" s="661" t="s">
        <v>4448</v>
      </c>
      <c r="H810" s="661" t="s">
        <v>1519</v>
      </c>
      <c r="I810" s="661" t="s">
        <v>4974</v>
      </c>
      <c r="J810" s="661" t="s">
        <v>4975</v>
      </c>
      <c r="K810" s="661" t="s">
        <v>4976</v>
      </c>
      <c r="L810" s="662">
        <v>125.14</v>
      </c>
      <c r="M810" s="662">
        <v>125.14</v>
      </c>
      <c r="N810" s="661">
        <v>1</v>
      </c>
      <c r="O810" s="742">
        <v>1</v>
      </c>
      <c r="P810" s="662">
        <v>125.14</v>
      </c>
      <c r="Q810" s="677">
        <v>1</v>
      </c>
      <c r="R810" s="661">
        <v>1</v>
      </c>
      <c r="S810" s="677">
        <v>1</v>
      </c>
      <c r="T810" s="742">
        <v>1</v>
      </c>
      <c r="U810" s="700">
        <v>1</v>
      </c>
    </row>
    <row r="811" spans="1:21" ht="14.4" customHeight="1" x14ac:dyDescent="0.3">
      <c r="A811" s="660">
        <v>4</v>
      </c>
      <c r="B811" s="661" t="s">
        <v>3542</v>
      </c>
      <c r="C811" s="661">
        <v>89301042</v>
      </c>
      <c r="D811" s="740" t="s">
        <v>6160</v>
      </c>
      <c r="E811" s="741" t="s">
        <v>3920</v>
      </c>
      <c r="F811" s="661" t="s">
        <v>3895</v>
      </c>
      <c r="G811" s="661" t="s">
        <v>4121</v>
      </c>
      <c r="H811" s="661" t="s">
        <v>1519</v>
      </c>
      <c r="I811" s="661" t="s">
        <v>2795</v>
      </c>
      <c r="J811" s="661" t="s">
        <v>2796</v>
      </c>
      <c r="K811" s="661" t="s">
        <v>3727</v>
      </c>
      <c r="L811" s="662">
        <v>69.86</v>
      </c>
      <c r="M811" s="662">
        <v>139.72</v>
      </c>
      <c r="N811" s="661">
        <v>2</v>
      </c>
      <c r="O811" s="742">
        <v>1</v>
      </c>
      <c r="P811" s="662">
        <v>139.72</v>
      </c>
      <c r="Q811" s="677">
        <v>1</v>
      </c>
      <c r="R811" s="661">
        <v>2</v>
      </c>
      <c r="S811" s="677">
        <v>1</v>
      </c>
      <c r="T811" s="742">
        <v>1</v>
      </c>
      <c r="U811" s="700">
        <v>1</v>
      </c>
    </row>
    <row r="812" spans="1:21" ht="14.4" customHeight="1" x14ac:dyDescent="0.3">
      <c r="A812" s="660">
        <v>4</v>
      </c>
      <c r="B812" s="661" t="s">
        <v>3542</v>
      </c>
      <c r="C812" s="661">
        <v>89301042</v>
      </c>
      <c r="D812" s="740" t="s">
        <v>6160</v>
      </c>
      <c r="E812" s="741" t="s">
        <v>3920</v>
      </c>
      <c r="F812" s="661" t="s">
        <v>3895</v>
      </c>
      <c r="G812" s="661" t="s">
        <v>5001</v>
      </c>
      <c r="H812" s="661" t="s">
        <v>602</v>
      </c>
      <c r="I812" s="661" t="s">
        <v>5002</v>
      </c>
      <c r="J812" s="661" t="s">
        <v>5003</v>
      </c>
      <c r="K812" s="661" t="s">
        <v>5004</v>
      </c>
      <c r="L812" s="662">
        <v>0</v>
      </c>
      <c r="M812" s="662">
        <v>0</v>
      </c>
      <c r="N812" s="661">
        <v>1</v>
      </c>
      <c r="O812" s="742">
        <v>1</v>
      </c>
      <c r="P812" s="662">
        <v>0</v>
      </c>
      <c r="Q812" s="677"/>
      <c r="R812" s="661">
        <v>1</v>
      </c>
      <c r="S812" s="677">
        <v>1</v>
      </c>
      <c r="T812" s="742">
        <v>1</v>
      </c>
      <c r="U812" s="700">
        <v>1</v>
      </c>
    </row>
    <row r="813" spans="1:21" ht="14.4" customHeight="1" x14ac:dyDescent="0.3">
      <c r="A813" s="660">
        <v>4</v>
      </c>
      <c r="B813" s="661" t="s">
        <v>3542</v>
      </c>
      <c r="C813" s="661">
        <v>89301042</v>
      </c>
      <c r="D813" s="740" t="s">
        <v>6160</v>
      </c>
      <c r="E813" s="741" t="s">
        <v>3920</v>
      </c>
      <c r="F813" s="661" t="s">
        <v>3895</v>
      </c>
      <c r="G813" s="661" t="s">
        <v>5001</v>
      </c>
      <c r="H813" s="661" t="s">
        <v>602</v>
      </c>
      <c r="I813" s="661" t="s">
        <v>2873</v>
      </c>
      <c r="J813" s="661" t="s">
        <v>2874</v>
      </c>
      <c r="K813" s="661" t="s">
        <v>2511</v>
      </c>
      <c r="L813" s="662">
        <v>45.75</v>
      </c>
      <c r="M813" s="662">
        <v>45.75</v>
      </c>
      <c r="N813" s="661">
        <v>1</v>
      </c>
      <c r="O813" s="742">
        <v>0.5</v>
      </c>
      <c r="P813" s="662">
        <v>45.75</v>
      </c>
      <c r="Q813" s="677">
        <v>1</v>
      </c>
      <c r="R813" s="661">
        <v>1</v>
      </c>
      <c r="S813" s="677">
        <v>1</v>
      </c>
      <c r="T813" s="742">
        <v>0.5</v>
      </c>
      <c r="U813" s="700">
        <v>1</v>
      </c>
    </row>
    <row r="814" spans="1:21" ht="14.4" customHeight="1" x14ac:dyDescent="0.3">
      <c r="A814" s="660">
        <v>4</v>
      </c>
      <c r="B814" s="661" t="s">
        <v>3542</v>
      </c>
      <c r="C814" s="661">
        <v>89301042</v>
      </c>
      <c r="D814" s="740" t="s">
        <v>6160</v>
      </c>
      <c r="E814" s="741" t="s">
        <v>3920</v>
      </c>
      <c r="F814" s="661" t="s">
        <v>3895</v>
      </c>
      <c r="G814" s="661" t="s">
        <v>5001</v>
      </c>
      <c r="H814" s="661" t="s">
        <v>602</v>
      </c>
      <c r="I814" s="661" t="s">
        <v>2980</v>
      </c>
      <c r="J814" s="661" t="s">
        <v>2874</v>
      </c>
      <c r="K814" s="661" t="s">
        <v>5005</v>
      </c>
      <c r="L814" s="662">
        <v>45.75</v>
      </c>
      <c r="M814" s="662">
        <v>45.75</v>
      </c>
      <c r="N814" s="661">
        <v>1</v>
      </c>
      <c r="O814" s="742">
        <v>0.5</v>
      </c>
      <c r="P814" s="662">
        <v>45.75</v>
      </c>
      <c r="Q814" s="677">
        <v>1</v>
      </c>
      <c r="R814" s="661">
        <v>1</v>
      </c>
      <c r="S814" s="677">
        <v>1</v>
      </c>
      <c r="T814" s="742">
        <v>0.5</v>
      </c>
      <c r="U814" s="700">
        <v>1</v>
      </c>
    </row>
    <row r="815" spans="1:21" ht="14.4" customHeight="1" x14ac:dyDescent="0.3">
      <c r="A815" s="660">
        <v>4</v>
      </c>
      <c r="B815" s="661" t="s">
        <v>3542</v>
      </c>
      <c r="C815" s="661">
        <v>89301042</v>
      </c>
      <c r="D815" s="740" t="s">
        <v>6160</v>
      </c>
      <c r="E815" s="741" t="s">
        <v>3920</v>
      </c>
      <c r="F815" s="661" t="s">
        <v>3895</v>
      </c>
      <c r="G815" s="661" t="s">
        <v>4268</v>
      </c>
      <c r="H815" s="661" t="s">
        <v>602</v>
      </c>
      <c r="I815" s="661" t="s">
        <v>2889</v>
      </c>
      <c r="J815" s="661" t="s">
        <v>2890</v>
      </c>
      <c r="K815" s="661" t="s">
        <v>2891</v>
      </c>
      <c r="L815" s="662">
        <v>75.94</v>
      </c>
      <c r="M815" s="662">
        <v>151.88</v>
      </c>
      <c r="N815" s="661">
        <v>2</v>
      </c>
      <c r="O815" s="742">
        <v>0.5</v>
      </c>
      <c r="P815" s="662">
        <v>151.88</v>
      </c>
      <c r="Q815" s="677">
        <v>1</v>
      </c>
      <c r="R815" s="661">
        <v>2</v>
      </c>
      <c r="S815" s="677">
        <v>1</v>
      </c>
      <c r="T815" s="742">
        <v>0.5</v>
      </c>
      <c r="U815" s="700">
        <v>1</v>
      </c>
    </row>
    <row r="816" spans="1:21" ht="14.4" customHeight="1" x14ac:dyDescent="0.3">
      <c r="A816" s="660">
        <v>4</v>
      </c>
      <c r="B816" s="661" t="s">
        <v>3542</v>
      </c>
      <c r="C816" s="661">
        <v>89301042</v>
      </c>
      <c r="D816" s="740" t="s">
        <v>6160</v>
      </c>
      <c r="E816" s="741" t="s">
        <v>3920</v>
      </c>
      <c r="F816" s="661" t="s">
        <v>3895</v>
      </c>
      <c r="G816" s="661" t="s">
        <v>4272</v>
      </c>
      <c r="H816" s="661" t="s">
        <v>602</v>
      </c>
      <c r="I816" s="661" t="s">
        <v>2139</v>
      </c>
      <c r="J816" s="661" t="s">
        <v>2140</v>
      </c>
      <c r="K816" s="661" t="s">
        <v>4273</v>
      </c>
      <c r="L816" s="662">
        <v>163.9</v>
      </c>
      <c r="M816" s="662">
        <v>655.6</v>
      </c>
      <c r="N816" s="661">
        <v>4</v>
      </c>
      <c r="O816" s="742">
        <v>1.5</v>
      </c>
      <c r="P816" s="662">
        <v>655.6</v>
      </c>
      <c r="Q816" s="677">
        <v>1</v>
      </c>
      <c r="R816" s="661">
        <v>4</v>
      </c>
      <c r="S816" s="677">
        <v>1</v>
      </c>
      <c r="T816" s="742">
        <v>1.5</v>
      </c>
      <c r="U816" s="700">
        <v>1</v>
      </c>
    </row>
    <row r="817" spans="1:21" ht="14.4" customHeight="1" x14ac:dyDescent="0.3">
      <c r="A817" s="660">
        <v>4</v>
      </c>
      <c r="B817" s="661" t="s">
        <v>3542</v>
      </c>
      <c r="C817" s="661">
        <v>89301042</v>
      </c>
      <c r="D817" s="740" t="s">
        <v>6160</v>
      </c>
      <c r="E817" s="741" t="s">
        <v>3920</v>
      </c>
      <c r="F817" s="661" t="s">
        <v>3895</v>
      </c>
      <c r="G817" s="661" t="s">
        <v>4318</v>
      </c>
      <c r="H817" s="661" t="s">
        <v>602</v>
      </c>
      <c r="I817" s="661" t="s">
        <v>1835</v>
      </c>
      <c r="J817" s="661" t="s">
        <v>1836</v>
      </c>
      <c r="K817" s="661" t="s">
        <v>4319</v>
      </c>
      <c r="L817" s="662">
        <v>50.27</v>
      </c>
      <c r="M817" s="662">
        <v>351.89</v>
      </c>
      <c r="N817" s="661">
        <v>7</v>
      </c>
      <c r="O817" s="742">
        <v>6</v>
      </c>
      <c r="P817" s="662">
        <v>301.62</v>
      </c>
      <c r="Q817" s="677">
        <v>0.85714285714285721</v>
      </c>
      <c r="R817" s="661">
        <v>6</v>
      </c>
      <c r="S817" s="677">
        <v>0.8571428571428571</v>
      </c>
      <c r="T817" s="742">
        <v>5</v>
      </c>
      <c r="U817" s="700">
        <v>0.83333333333333337</v>
      </c>
    </row>
    <row r="818" spans="1:21" ht="14.4" customHeight="1" x14ac:dyDescent="0.3">
      <c r="A818" s="660">
        <v>4</v>
      </c>
      <c r="B818" s="661" t="s">
        <v>3542</v>
      </c>
      <c r="C818" s="661">
        <v>89301042</v>
      </c>
      <c r="D818" s="740" t="s">
        <v>6160</v>
      </c>
      <c r="E818" s="741" t="s">
        <v>3920</v>
      </c>
      <c r="F818" s="661" t="s">
        <v>3895</v>
      </c>
      <c r="G818" s="661" t="s">
        <v>4318</v>
      </c>
      <c r="H818" s="661" t="s">
        <v>602</v>
      </c>
      <c r="I818" s="661" t="s">
        <v>3221</v>
      </c>
      <c r="J818" s="661" t="s">
        <v>1836</v>
      </c>
      <c r="K818" s="661" t="s">
        <v>3222</v>
      </c>
      <c r="L818" s="662">
        <v>58.1</v>
      </c>
      <c r="M818" s="662">
        <v>232.4</v>
      </c>
      <c r="N818" s="661">
        <v>4</v>
      </c>
      <c r="O818" s="742">
        <v>4</v>
      </c>
      <c r="P818" s="662">
        <v>174.3</v>
      </c>
      <c r="Q818" s="677">
        <v>0.75</v>
      </c>
      <c r="R818" s="661">
        <v>3</v>
      </c>
      <c r="S818" s="677">
        <v>0.75</v>
      </c>
      <c r="T818" s="742">
        <v>3</v>
      </c>
      <c r="U818" s="700">
        <v>0.75</v>
      </c>
    </row>
    <row r="819" spans="1:21" ht="14.4" customHeight="1" x14ac:dyDescent="0.3">
      <c r="A819" s="660">
        <v>4</v>
      </c>
      <c r="B819" s="661" t="s">
        <v>3542</v>
      </c>
      <c r="C819" s="661">
        <v>89301042</v>
      </c>
      <c r="D819" s="740" t="s">
        <v>6160</v>
      </c>
      <c r="E819" s="741" t="s">
        <v>3920</v>
      </c>
      <c r="F819" s="661" t="s">
        <v>3895</v>
      </c>
      <c r="G819" s="661" t="s">
        <v>4470</v>
      </c>
      <c r="H819" s="661" t="s">
        <v>602</v>
      </c>
      <c r="I819" s="661" t="s">
        <v>791</v>
      </c>
      <c r="J819" s="661" t="s">
        <v>4471</v>
      </c>
      <c r="K819" s="661" t="s">
        <v>4472</v>
      </c>
      <c r="L819" s="662">
        <v>0</v>
      </c>
      <c r="M819" s="662">
        <v>0</v>
      </c>
      <c r="N819" s="661">
        <v>1</v>
      </c>
      <c r="O819" s="742">
        <v>1</v>
      </c>
      <c r="P819" s="662">
        <v>0</v>
      </c>
      <c r="Q819" s="677"/>
      <c r="R819" s="661">
        <v>1</v>
      </c>
      <c r="S819" s="677">
        <v>1</v>
      </c>
      <c r="T819" s="742">
        <v>1</v>
      </c>
      <c r="U819" s="700">
        <v>1</v>
      </c>
    </row>
    <row r="820" spans="1:21" ht="14.4" customHeight="1" x14ac:dyDescent="0.3">
      <c r="A820" s="660">
        <v>4</v>
      </c>
      <c r="B820" s="661" t="s">
        <v>3542</v>
      </c>
      <c r="C820" s="661">
        <v>89301042</v>
      </c>
      <c r="D820" s="740" t="s">
        <v>6160</v>
      </c>
      <c r="E820" s="741" t="s">
        <v>3920</v>
      </c>
      <c r="F820" s="661" t="s">
        <v>3895</v>
      </c>
      <c r="G820" s="661" t="s">
        <v>4052</v>
      </c>
      <c r="H820" s="661" t="s">
        <v>1519</v>
      </c>
      <c r="I820" s="661" t="s">
        <v>1951</v>
      </c>
      <c r="J820" s="661" t="s">
        <v>1952</v>
      </c>
      <c r="K820" s="661" t="s">
        <v>3731</v>
      </c>
      <c r="L820" s="662">
        <v>116.8</v>
      </c>
      <c r="M820" s="662">
        <v>350.4</v>
      </c>
      <c r="N820" s="661">
        <v>3</v>
      </c>
      <c r="O820" s="742">
        <v>1.5</v>
      </c>
      <c r="P820" s="662">
        <v>116.8</v>
      </c>
      <c r="Q820" s="677">
        <v>0.33333333333333337</v>
      </c>
      <c r="R820" s="661">
        <v>1</v>
      </c>
      <c r="S820" s="677">
        <v>0.33333333333333331</v>
      </c>
      <c r="T820" s="742">
        <v>0.5</v>
      </c>
      <c r="U820" s="700">
        <v>0.33333333333333331</v>
      </c>
    </row>
    <row r="821" spans="1:21" ht="14.4" customHeight="1" x14ac:dyDescent="0.3">
      <c r="A821" s="660">
        <v>4</v>
      </c>
      <c r="B821" s="661" t="s">
        <v>3542</v>
      </c>
      <c r="C821" s="661">
        <v>89301042</v>
      </c>
      <c r="D821" s="740" t="s">
        <v>6160</v>
      </c>
      <c r="E821" s="741" t="s">
        <v>3920</v>
      </c>
      <c r="F821" s="661" t="s">
        <v>3895</v>
      </c>
      <c r="G821" s="661" t="s">
        <v>4108</v>
      </c>
      <c r="H821" s="661" t="s">
        <v>1519</v>
      </c>
      <c r="I821" s="661" t="s">
        <v>5006</v>
      </c>
      <c r="J821" s="661" t="s">
        <v>3787</v>
      </c>
      <c r="K821" s="661" t="s">
        <v>5007</v>
      </c>
      <c r="L821" s="662">
        <v>195.92</v>
      </c>
      <c r="M821" s="662">
        <v>1567.36</v>
      </c>
      <c r="N821" s="661">
        <v>8</v>
      </c>
      <c r="O821" s="742">
        <v>2.5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4</v>
      </c>
      <c r="B822" s="661" t="s">
        <v>3542</v>
      </c>
      <c r="C822" s="661">
        <v>89301042</v>
      </c>
      <c r="D822" s="740" t="s">
        <v>6160</v>
      </c>
      <c r="E822" s="741" t="s">
        <v>3920</v>
      </c>
      <c r="F822" s="661" t="s">
        <v>3895</v>
      </c>
      <c r="G822" s="661" t="s">
        <v>5008</v>
      </c>
      <c r="H822" s="661" t="s">
        <v>602</v>
      </c>
      <c r="I822" s="661" t="s">
        <v>2191</v>
      </c>
      <c r="J822" s="661" t="s">
        <v>2192</v>
      </c>
      <c r="K822" s="661" t="s">
        <v>5009</v>
      </c>
      <c r="L822" s="662">
        <v>0</v>
      </c>
      <c r="M822" s="662">
        <v>0</v>
      </c>
      <c r="N822" s="661">
        <v>1</v>
      </c>
      <c r="O822" s="742">
        <v>0.5</v>
      </c>
      <c r="P822" s="662"/>
      <c r="Q822" s="677"/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4</v>
      </c>
      <c r="B823" s="661" t="s">
        <v>3542</v>
      </c>
      <c r="C823" s="661">
        <v>89301042</v>
      </c>
      <c r="D823" s="740" t="s">
        <v>6160</v>
      </c>
      <c r="E823" s="741" t="s">
        <v>3920</v>
      </c>
      <c r="F823" s="661" t="s">
        <v>3895</v>
      </c>
      <c r="G823" s="661" t="s">
        <v>4434</v>
      </c>
      <c r="H823" s="661" t="s">
        <v>602</v>
      </c>
      <c r="I823" s="661" t="s">
        <v>881</v>
      </c>
      <c r="J823" s="661" t="s">
        <v>882</v>
      </c>
      <c r="K823" s="661" t="s">
        <v>4435</v>
      </c>
      <c r="L823" s="662">
        <v>242.93</v>
      </c>
      <c r="M823" s="662">
        <v>971.72</v>
      </c>
      <c r="N823" s="661">
        <v>4</v>
      </c>
      <c r="O823" s="742">
        <v>4</v>
      </c>
      <c r="P823" s="662">
        <v>728.79</v>
      </c>
      <c r="Q823" s="677">
        <v>0.74999999999999989</v>
      </c>
      <c r="R823" s="661">
        <v>3</v>
      </c>
      <c r="S823" s="677">
        <v>0.75</v>
      </c>
      <c r="T823" s="742">
        <v>3</v>
      </c>
      <c r="U823" s="700">
        <v>0.75</v>
      </c>
    </row>
    <row r="824" spans="1:21" ht="14.4" customHeight="1" x14ac:dyDescent="0.3">
      <c r="A824" s="660">
        <v>4</v>
      </c>
      <c r="B824" s="661" t="s">
        <v>3542</v>
      </c>
      <c r="C824" s="661">
        <v>89301042</v>
      </c>
      <c r="D824" s="740" t="s">
        <v>6160</v>
      </c>
      <c r="E824" s="741" t="s">
        <v>3920</v>
      </c>
      <c r="F824" s="661" t="s">
        <v>3895</v>
      </c>
      <c r="G824" s="661" t="s">
        <v>5010</v>
      </c>
      <c r="H824" s="661" t="s">
        <v>602</v>
      </c>
      <c r="I824" s="661" t="s">
        <v>5011</v>
      </c>
      <c r="J824" s="661" t="s">
        <v>5012</v>
      </c>
      <c r="K824" s="661" t="s">
        <v>4277</v>
      </c>
      <c r="L824" s="662">
        <v>49.57</v>
      </c>
      <c r="M824" s="662">
        <v>99.14</v>
      </c>
      <c r="N824" s="661">
        <v>2</v>
      </c>
      <c r="O824" s="742">
        <v>0.5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4</v>
      </c>
      <c r="B825" s="661" t="s">
        <v>3542</v>
      </c>
      <c r="C825" s="661">
        <v>89301042</v>
      </c>
      <c r="D825" s="740" t="s">
        <v>6160</v>
      </c>
      <c r="E825" s="741" t="s">
        <v>3920</v>
      </c>
      <c r="F825" s="661" t="s">
        <v>3895</v>
      </c>
      <c r="G825" s="661" t="s">
        <v>3977</v>
      </c>
      <c r="H825" s="661" t="s">
        <v>602</v>
      </c>
      <c r="I825" s="661" t="s">
        <v>2764</v>
      </c>
      <c r="J825" s="661" t="s">
        <v>2765</v>
      </c>
      <c r="K825" s="661" t="s">
        <v>4150</v>
      </c>
      <c r="L825" s="662">
        <v>31.54</v>
      </c>
      <c r="M825" s="662">
        <v>63.08</v>
      </c>
      <c r="N825" s="661">
        <v>2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4</v>
      </c>
      <c r="B826" s="661" t="s">
        <v>3542</v>
      </c>
      <c r="C826" s="661">
        <v>89301042</v>
      </c>
      <c r="D826" s="740" t="s">
        <v>6160</v>
      </c>
      <c r="E826" s="741" t="s">
        <v>3920</v>
      </c>
      <c r="F826" s="661" t="s">
        <v>3895</v>
      </c>
      <c r="G826" s="661" t="s">
        <v>5013</v>
      </c>
      <c r="H826" s="661" t="s">
        <v>602</v>
      </c>
      <c r="I826" s="661" t="s">
        <v>5014</v>
      </c>
      <c r="J826" s="661" t="s">
        <v>5015</v>
      </c>
      <c r="K826" s="661" t="s">
        <v>5016</v>
      </c>
      <c r="L826" s="662">
        <v>260.79000000000002</v>
      </c>
      <c r="M826" s="662">
        <v>1303.9500000000003</v>
      </c>
      <c r="N826" s="661">
        <v>5</v>
      </c>
      <c r="O826" s="742">
        <v>2</v>
      </c>
      <c r="P826" s="662">
        <v>521.58000000000004</v>
      </c>
      <c r="Q826" s="677">
        <v>0.39999999999999997</v>
      </c>
      <c r="R826" s="661">
        <v>2</v>
      </c>
      <c r="S826" s="677">
        <v>0.4</v>
      </c>
      <c r="T826" s="742">
        <v>1</v>
      </c>
      <c r="U826" s="700">
        <v>0.5</v>
      </c>
    </row>
    <row r="827" spans="1:21" ht="14.4" customHeight="1" x14ac:dyDescent="0.3">
      <c r="A827" s="660">
        <v>4</v>
      </c>
      <c r="B827" s="661" t="s">
        <v>3542</v>
      </c>
      <c r="C827" s="661">
        <v>89301042</v>
      </c>
      <c r="D827" s="740" t="s">
        <v>6160</v>
      </c>
      <c r="E827" s="741" t="s">
        <v>3920</v>
      </c>
      <c r="F827" s="661" t="s">
        <v>3895</v>
      </c>
      <c r="G827" s="661" t="s">
        <v>3980</v>
      </c>
      <c r="H827" s="661" t="s">
        <v>1519</v>
      </c>
      <c r="I827" s="661" t="s">
        <v>5017</v>
      </c>
      <c r="J827" s="661" t="s">
        <v>1563</v>
      </c>
      <c r="K827" s="661" t="s">
        <v>5018</v>
      </c>
      <c r="L827" s="662">
        <v>0</v>
      </c>
      <c r="M827" s="662">
        <v>0</v>
      </c>
      <c r="N827" s="661">
        <v>1</v>
      </c>
      <c r="O827" s="742">
        <v>0.5</v>
      </c>
      <c r="P827" s="662">
        <v>0</v>
      </c>
      <c r="Q827" s="677"/>
      <c r="R827" s="661">
        <v>1</v>
      </c>
      <c r="S827" s="677">
        <v>1</v>
      </c>
      <c r="T827" s="742">
        <v>0.5</v>
      </c>
      <c r="U827" s="700">
        <v>1</v>
      </c>
    </row>
    <row r="828" spans="1:21" ht="14.4" customHeight="1" x14ac:dyDescent="0.3">
      <c r="A828" s="660">
        <v>4</v>
      </c>
      <c r="B828" s="661" t="s">
        <v>3542</v>
      </c>
      <c r="C828" s="661">
        <v>89301042</v>
      </c>
      <c r="D828" s="740" t="s">
        <v>6160</v>
      </c>
      <c r="E828" s="741" t="s">
        <v>3920</v>
      </c>
      <c r="F828" s="661" t="s">
        <v>3895</v>
      </c>
      <c r="G828" s="661" t="s">
        <v>3980</v>
      </c>
      <c r="H828" s="661" t="s">
        <v>1519</v>
      </c>
      <c r="I828" s="661" t="s">
        <v>1704</v>
      </c>
      <c r="J828" s="661" t="s">
        <v>1563</v>
      </c>
      <c r="K828" s="661" t="s">
        <v>1705</v>
      </c>
      <c r="L828" s="662">
        <v>625.29</v>
      </c>
      <c r="M828" s="662">
        <v>625.29</v>
      </c>
      <c r="N828" s="661">
        <v>1</v>
      </c>
      <c r="O828" s="742">
        <v>1</v>
      </c>
      <c r="P828" s="662">
        <v>625.29</v>
      </c>
      <c r="Q828" s="677">
        <v>1</v>
      </c>
      <c r="R828" s="661">
        <v>1</v>
      </c>
      <c r="S828" s="677">
        <v>1</v>
      </c>
      <c r="T828" s="742">
        <v>1</v>
      </c>
      <c r="U828" s="700">
        <v>1</v>
      </c>
    </row>
    <row r="829" spans="1:21" ht="14.4" customHeight="1" x14ac:dyDescent="0.3">
      <c r="A829" s="660">
        <v>4</v>
      </c>
      <c r="B829" s="661" t="s">
        <v>3542</v>
      </c>
      <c r="C829" s="661">
        <v>89301042</v>
      </c>
      <c r="D829" s="740" t="s">
        <v>6160</v>
      </c>
      <c r="E829" s="741" t="s">
        <v>3920</v>
      </c>
      <c r="F829" s="661" t="s">
        <v>3895</v>
      </c>
      <c r="G829" s="661" t="s">
        <v>3980</v>
      </c>
      <c r="H829" s="661" t="s">
        <v>602</v>
      </c>
      <c r="I829" s="661" t="s">
        <v>4253</v>
      </c>
      <c r="J829" s="661" t="s">
        <v>1563</v>
      </c>
      <c r="K829" s="661" t="s">
        <v>4254</v>
      </c>
      <c r="L829" s="662">
        <v>0</v>
      </c>
      <c r="M829" s="662">
        <v>0</v>
      </c>
      <c r="N829" s="661">
        <v>2</v>
      </c>
      <c r="O829" s="742">
        <v>1.5</v>
      </c>
      <c r="P829" s="662">
        <v>0</v>
      </c>
      <c r="Q829" s="677"/>
      <c r="R829" s="661">
        <v>2</v>
      </c>
      <c r="S829" s="677">
        <v>1</v>
      </c>
      <c r="T829" s="742">
        <v>1.5</v>
      </c>
      <c r="U829" s="700">
        <v>1</v>
      </c>
    </row>
    <row r="830" spans="1:21" ht="14.4" customHeight="1" x14ac:dyDescent="0.3">
      <c r="A830" s="660">
        <v>4</v>
      </c>
      <c r="B830" s="661" t="s">
        <v>3542</v>
      </c>
      <c r="C830" s="661">
        <v>89301042</v>
      </c>
      <c r="D830" s="740" t="s">
        <v>6160</v>
      </c>
      <c r="E830" s="741" t="s">
        <v>3920</v>
      </c>
      <c r="F830" s="661" t="s">
        <v>3895</v>
      </c>
      <c r="G830" s="661" t="s">
        <v>5019</v>
      </c>
      <c r="H830" s="661" t="s">
        <v>602</v>
      </c>
      <c r="I830" s="661" t="s">
        <v>5020</v>
      </c>
      <c r="J830" s="661" t="s">
        <v>5021</v>
      </c>
      <c r="K830" s="661" t="s">
        <v>2814</v>
      </c>
      <c r="L830" s="662">
        <v>0</v>
      </c>
      <c r="M830" s="662">
        <v>0</v>
      </c>
      <c r="N830" s="661">
        <v>1</v>
      </c>
      <c r="O830" s="742">
        <v>0.5</v>
      </c>
      <c r="P830" s="662">
        <v>0</v>
      </c>
      <c r="Q830" s="677"/>
      <c r="R830" s="661">
        <v>1</v>
      </c>
      <c r="S830" s="677">
        <v>1</v>
      </c>
      <c r="T830" s="742">
        <v>0.5</v>
      </c>
      <c r="U830" s="700">
        <v>1</v>
      </c>
    </row>
    <row r="831" spans="1:21" ht="14.4" customHeight="1" x14ac:dyDescent="0.3">
      <c r="A831" s="660">
        <v>4</v>
      </c>
      <c r="B831" s="661" t="s">
        <v>3542</v>
      </c>
      <c r="C831" s="661">
        <v>89301042</v>
      </c>
      <c r="D831" s="740" t="s">
        <v>6160</v>
      </c>
      <c r="E831" s="741" t="s">
        <v>3920</v>
      </c>
      <c r="F831" s="661" t="s">
        <v>3895</v>
      </c>
      <c r="G831" s="661" t="s">
        <v>5019</v>
      </c>
      <c r="H831" s="661" t="s">
        <v>602</v>
      </c>
      <c r="I831" s="661" t="s">
        <v>5022</v>
      </c>
      <c r="J831" s="661" t="s">
        <v>5021</v>
      </c>
      <c r="K831" s="661" t="s">
        <v>5023</v>
      </c>
      <c r="L831" s="662">
        <v>0</v>
      </c>
      <c r="M831" s="662">
        <v>0</v>
      </c>
      <c r="N831" s="661">
        <v>1</v>
      </c>
      <c r="O831" s="742">
        <v>0.5</v>
      </c>
      <c r="P831" s="662">
        <v>0</v>
      </c>
      <c r="Q831" s="677"/>
      <c r="R831" s="661">
        <v>1</v>
      </c>
      <c r="S831" s="677">
        <v>1</v>
      </c>
      <c r="T831" s="742">
        <v>0.5</v>
      </c>
      <c r="U831" s="700">
        <v>1</v>
      </c>
    </row>
    <row r="832" spans="1:21" ht="14.4" customHeight="1" x14ac:dyDescent="0.3">
      <c r="A832" s="660">
        <v>4</v>
      </c>
      <c r="B832" s="661" t="s">
        <v>3542</v>
      </c>
      <c r="C832" s="661">
        <v>89301042</v>
      </c>
      <c r="D832" s="740" t="s">
        <v>6160</v>
      </c>
      <c r="E832" s="741" t="s">
        <v>3920</v>
      </c>
      <c r="F832" s="661" t="s">
        <v>3895</v>
      </c>
      <c r="G832" s="661" t="s">
        <v>4283</v>
      </c>
      <c r="H832" s="661" t="s">
        <v>1519</v>
      </c>
      <c r="I832" s="661" t="s">
        <v>1534</v>
      </c>
      <c r="J832" s="661" t="s">
        <v>1535</v>
      </c>
      <c r="K832" s="661" t="s">
        <v>3751</v>
      </c>
      <c r="L832" s="662">
        <v>59.55</v>
      </c>
      <c r="M832" s="662">
        <v>119.1</v>
      </c>
      <c r="N832" s="661">
        <v>2</v>
      </c>
      <c r="O832" s="742">
        <v>0.5</v>
      </c>
      <c r="P832" s="662">
        <v>119.1</v>
      </c>
      <c r="Q832" s="677">
        <v>1</v>
      </c>
      <c r="R832" s="661">
        <v>2</v>
      </c>
      <c r="S832" s="677">
        <v>1</v>
      </c>
      <c r="T832" s="742">
        <v>0.5</v>
      </c>
      <c r="U832" s="700">
        <v>1</v>
      </c>
    </row>
    <row r="833" spans="1:21" ht="14.4" customHeight="1" x14ac:dyDescent="0.3">
      <c r="A833" s="660">
        <v>4</v>
      </c>
      <c r="B833" s="661" t="s">
        <v>3542</v>
      </c>
      <c r="C833" s="661">
        <v>89301042</v>
      </c>
      <c r="D833" s="740" t="s">
        <v>6160</v>
      </c>
      <c r="E833" s="741" t="s">
        <v>3920</v>
      </c>
      <c r="F833" s="661" t="s">
        <v>3895</v>
      </c>
      <c r="G833" s="661" t="s">
        <v>4029</v>
      </c>
      <c r="H833" s="661" t="s">
        <v>602</v>
      </c>
      <c r="I833" s="661" t="s">
        <v>4032</v>
      </c>
      <c r="J833" s="661" t="s">
        <v>4031</v>
      </c>
      <c r="K833" s="661" t="s">
        <v>786</v>
      </c>
      <c r="L833" s="662">
        <v>314.89999999999998</v>
      </c>
      <c r="M833" s="662">
        <v>314.89999999999998</v>
      </c>
      <c r="N833" s="661">
        <v>1</v>
      </c>
      <c r="O833" s="742">
        <v>1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4</v>
      </c>
      <c r="B834" s="661" t="s">
        <v>3542</v>
      </c>
      <c r="C834" s="661">
        <v>89301042</v>
      </c>
      <c r="D834" s="740" t="s">
        <v>6160</v>
      </c>
      <c r="E834" s="741" t="s">
        <v>3920</v>
      </c>
      <c r="F834" s="661" t="s">
        <v>3895</v>
      </c>
      <c r="G834" s="661" t="s">
        <v>4029</v>
      </c>
      <c r="H834" s="661" t="s">
        <v>602</v>
      </c>
      <c r="I834" s="661" t="s">
        <v>4259</v>
      </c>
      <c r="J834" s="661" t="s">
        <v>4086</v>
      </c>
      <c r="K834" s="661" t="s">
        <v>4260</v>
      </c>
      <c r="L834" s="662">
        <v>0</v>
      </c>
      <c r="M834" s="662">
        <v>0</v>
      </c>
      <c r="N834" s="661">
        <v>2</v>
      </c>
      <c r="O834" s="742">
        <v>0.5</v>
      </c>
      <c r="P834" s="662">
        <v>0</v>
      </c>
      <c r="Q834" s="677"/>
      <c r="R834" s="661">
        <v>2</v>
      </c>
      <c r="S834" s="677">
        <v>1</v>
      </c>
      <c r="T834" s="742">
        <v>0.5</v>
      </c>
      <c r="U834" s="700">
        <v>1</v>
      </c>
    </row>
    <row r="835" spans="1:21" ht="14.4" customHeight="1" x14ac:dyDescent="0.3">
      <c r="A835" s="660">
        <v>4</v>
      </c>
      <c r="B835" s="661" t="s">
        <v>3542</v>
      </c>
      <c r="C835" s="661">
        <v>89301042</v>
      </c>
      <c r="D835" s="740" t="s">
        <v>6160</v>
      </c>
      <c r="E835" s="741" t="s">
        <v>3920</v>
      </c>
      <c r="F835" s="661" t="s">
        <v>3895</v>
      </c>
      <c r="G835" s="661" t="s">
        <v>4115</v>
      </c>
      <c r="H835" s="661" t="s">
        <v>1519</v>
      </c>
      <c r="I835" s="661" t="s">
        <v>5024</v>
      </c>
      <c r="J835" s="661" t="s">
        <v>1521</v>
      </c>
      <c r="K835" s="661" t="s">
        <v>5025</v>
      </c>
      <c r="L835" s="662">
        <v>0</v>
      </c>
      <c r="M835" s="662">
        <v>0</v>
      </c>
      <c r="N835" s="661">
        <v>1</v>
      </c>
      <c r="O835" s="742">
        <v>0.5</v>
      </c>
      <c r="P835" s="662"/>
      <c r="Q835" s="677"/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4</v>
      </c>
      <c r="B836" s="661" t="s">
        <v>3542</v>
      </c>
      <c r="C836" s="661">
        <v>89301042</v>
      </c>
      <c r="D836" s="740" t="s">
        <v>6160</v>
      </c>
      <c r="E836" s="741" t="s">
        <v>3920</v>
      </c>
      <c r="F836" s="661" t="s">
        <v>3895</v>
      </c>
      <c r="G836" s="661" t="s">
        <v>4134</v>
      </c>
      <c r="H836" s="661" t="s">
        <v>1519</v>
      </c>
      <c r="I836" s="661" t="s">
        <v>4135</v>
      </c>
      <c r="J836" s="661" t="s">
        <v>4136</v>
      </c>
      <c r="K836" s="661" t="s">
        <v>969</v>
      </c>
      <c r="L836" s="662">
        <v>141.84</v>
      </c>
      <c r="M836" s="662">
        <v>141.84</v>
      </c>
      <c r="N836" s="661">
        <v>1</v>
      </c>
      <c r="O836" s="742">
        <v>1</v>
      </c>
      <c r="P836" s="662"/>
      <c r="Q836" s="677">
        <v>0</v>
      </c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4</v>
      </c>
      <c r="B837" s="661" t="s">
        <v>3542</v>
      </c>
      <c r="C837" s="661">
        <v>89301042</v>
      </c>
      <c r="D837" s="740" t="s">
        <v>6160</v>
      </c>
      <c r="E837" s="741" t="s">
        <v>3920</v>
      </c>
      <c r="F837" s="661" t="s">
        <v>3895</v>
      </c>
      <c r="G837" s="661" t="s">
        <v>3953</v>
      </c>
      <c r="H837" s="661" t="s">
        <v>602</v>
      </c>
      <c r="I837" s="661" t="s">
        <v>1484</v>
      </c>
      <c r="J837" s="661" t="s">
        <v>851</v>
      </c>
      <c r="K837" s="661" t="s">
        <v>1485</v>
      </c>
      <c r="L837" s="662">
        <v>113.37</v>
      </c>
      <c r="M837" s="662">
        <v>226.74</v>
      </c>
      <c r="N837" s="661">
        <v>2</v>
      </c>
      <c r="O837" s="742">
        <v>0.5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4</v>
      </c>
      <c r="B838" s="661" t="s">
        <v>3542</v>
      </c>
      <c r="C838" s="661">
        <v>89301042</v>
      </c>
      <c r="D838" s="740" t="s">
        <v>6160</v>
      </c>
      <c r="E838" s="741" t="s">
        <v>3920</v>
      </c>
      <c r="F838" s="661" t="s">
        <v>3895</v>
      </c>
      <c r="G838" s="661" t="s">
        <v>3953</v>
      </c>
      <c r="H838" s="661" t="s">
        <v>602</v>
      </c>
      <c r="I838" s="661" t="s">
        <v>850</v>
      </c>
      <c r="J838" s="661" t="s">
        <v>851</v>
      </c>
      <c r="K838" s="661" t="s">
        <v>852</v>
      </c>
      <c r="L838" s="662">
        <v>56.69</v>
      </c>
      <c r="M838" s="662">
        <v>340.14</v>
      </c>
      <c r="N838" s="661">
        <v>6</v>
      </c>
      <c r="O838" s="742">
        <v>4.5</v>
      </c>
      <c r="P838" s="662">
        <v>170.07</v>
      </c>
      <c r="Q838" s="677">
        <v>0.5</v>
      </c>
      <c r="R838" s="661">
        <v>3</v>
      </c>
      <c r="S838" s="677">
        <v>0.5</v>
      </c>
      <c r="T838" s="742">
        <v>2</v>
      </c>
      <c r="U838" s="700">
        <v>0.44444444444444442</v>
      </c>
    </row>
    <row r="839" spans="1:21" ht="14.4" customHeight="1" x14ac:dyDescent="0.3">
      <c r="A839" s="660">
        <v>4</v>
      </c>
      <c r="B839" s="661" t="s">
        <v>3542</v>
      </c>
      <c r="C839" s="661">
        <v>89301042</v>
      </c>
      <c r="D839" s="740" t="s">
        <v>6160</v>
      </c>
      <c r="E839" s="741" t="s">
        <v>3920</v>
      </c>
      <c r="F839" s="661" t="s">
        <v>3895</v>
      </c>
      <c r="G839" s="661" t="s">
        <v>3953</v>
      </c>
      <c r="H839" s="661" t="s">
        <v>602</v>
      </c>
      <c r="I839" s="661" t="s">
        <v>5026</v>
      </c>
      <c r="J839" s="661" t="s">
        <v>851</v>
      </c>
      <c r="K839" s="661" t="s">
        <v>3824</v>
      </c>
      <c r="L839" s="662">
        <v>0</v>
      </c>
      <c r="M839" s="662">
        <v>0</v>
      </c>
      <c r="N839" s="661">
        <v>1</v>
      </c>
      <c r="O839" s="742">
        <v>1</v>
      </c>
      <c r="P839" s="662">
        <v>0</v>
      </c>
      <c r="Q839" s="677"/>
      <c r="R839" s="661">
        <v>1</v>
      </c>
      <c r="S839" s="677">
        <v>1</v>
      </c>
      <c r="T839" s="742">
        <v>1</v>
      </c>
      <c r="U839" s="700">
        <v>1</v>
      </c>
    </row>
    <row r="840" spans="1:21" ht="14.4" customHeight="1" x14ac:dyDescent="0.3">
      <c r="A840" s="660">
        <v>4</v>
      </c>
      <c r="B840" s="661" t="s">
        <v>3542</v>
      </c>
      <c r="C840" s="661">
        <v>89301042</v>
      </c>
      <c r="D840" s="740" t="s">
        <v>6160</v>
      </c>
      <c r="E840" s="741" t="s">
        <v>3920</v>
      </c>
      <c r="F840" s="661" t="s">
        <v>3895</v>
      </c>
      <c r="G840" s="661" t="s">
        <v>3953</v>
      </c>
      <c r="H840" s="661" t="s">
        <v>602</v>
      </c>
      <c r="I840" s="661" t="s">
        <v>5027</v>
      </c>
      <c r="J840" s="661" t="s">
        <v>5028</v>
      </c>
      <c r="K840" s="661" t="s">
        <v>2242</v>
      </c>
      <c r="L840" s="662">
        <v>45.34</v>
      </c>
      <c r="M840" s="662">
        <v>181.36</v>
      </c>
      <c r="N840" s="661">
        <v>4</v>
      </c>
      <c r="O840" s="742">
        <v>1.5</v>
      </c>
      <c r="P840" s="662">
        <v>45.34</v>
      </c>
      <c r="Q840" s="677">
        <v>0.25</v>
      </c>
      <c r="R840" s="661">
        <v>1</v>
      </c>
      <c r="S840" s="677">
        <v>0.25</v>
      </c>
      <c r="T840" s="742">
        <v>1</v>
      </c>
      <c r="U840" s="700">
        <v>0.66666666666666663</v>
      </c>
    </row>
    <row r="841" spans="1:21" ht="14.4" customHeight="1" x14ac:dyDescent="0.3">
      <c r="A841" s="660">
        <v>4</v>
      </c>
      <c r="B841" s="661" t="s">
        <v>3542</v>
      </c>
      <c r="C841" s="661">
        <v>89301042</v>
      </c>
      <c r="D841" s="740" t="s">
        <v>6160</v>
      </c>
      <c r="E841" s="741" t="s">
        <v>3920</v>
      </c>
      <c r="F841" s="661" t="s">
        <v>3895</v>
      </c>
      <c r="G841" s="661" t="s">
        <v>3953</v>
      </c>
      <c r="H841" s="661" t="s">
        <v>602</v>
      </c>
      <c r="I841" s="661" t="s">
        <v>1019</v>
      </c>
      <c r="J841" s="661" t="s">
        <v>1020</v>
      </c>
      <c r="K841" s="661" t="s">
        <v>1021</v>
      </c>
      <c r="L841" s="662">
        <v>125.55</v>
      </c>
      <c r="M841" s="662">
        <v>376.65</v>
      </c>
      <c r="N841" s="661">
        <v>3</v>
      </c>
      <c r="O841" s="742">
        <v>1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4</v>
      </c>
      <c r="B842" s="661" t="s">
        <v>3542</v>
      </c>
      <c r="C842" s="661">
        <v>89301042</v>
      </c>
      <c r="D842" s="740" t="s">
        <v>6160</v>
      </c>
      <c r="E842" s="741" t="s">
        <v>3920</v>
      </c>
      <c r="F842" s="661" t="s">
        <v>3895</v>
      </c>
      <c r="G842" s="661" t="s">
        <v>4116</v>
      </c>
      <c r="H842" s="661" t="s">
        <v>1519</v>
      </c>
      <c r="I842" s="661" t="s">
        <v>1724</v>
      </c>
      <c r="J842" s="661" t="s">
        <v>1725</v>
      </c>
      <c r="K842" s="661" t="s">
        <v>1726</v>
      </c>
      <c r="L842" s="662">
        <v>140.03</v>
      </c>
      <c r="M842" s="662">
        <v>280.06</v>
      </c>
      <c r="N842" s="661">
        <v>2</v>
      </c>
      <c r="O842" s="742">
        <v>0.5</v>
      </c>
      <c r="P842" s="662">
        <v>280.06</v>
      </c>
      <c r="Q842" s="677">
        <v>1</v>
      </c>
      <c r="R842" s="661">
        <v>2</v>
      </c>
      <c r="S842" s="677">
        <v>1</v>
      </c>
      <c r="T842" s="742">
        <v>0.5</v>
      </c>
      <c r="U842" s="700">
        <v>1</v>
      </c>
    </row>
    <row r="843" spans="1:21" ht="14.4" customHeight="1" x14ac:dyDescent="0.3">
      <c r="A843" s="660">
        <v>4</v>
      </c>
      <c r="B843" s="661" t="s">
        <v>3542</v>
      </c>
      <c r="C843" s="661">
        <v>89301042</v>
      </c>
      <c r="D843" s="740" t="s">
        <v>6160</v>
      </c>
      <c r="E843" s="741" t="s">
        <v>3920</v>
      </c>
      <c r="F843" s="661" t="s">
        <v>3895</v>
      </c>
      <c r="G843" s="661" t="s">
        <v>4116</v>
      </c>
      <c r="H843" s="661" t="s">
        <v>602</v>
      </c>
      <c r="I843" s="661" t="s">
        <v>5029</v>
      </c>
      <c r="J843" s="661" t="s">
        <v>5030</v>
      </c>
      <c r="K843" s="661" t="s">
        <v>5031</v>
      </c>
      <c r="L843" s="662">
        <v>140.03</v>
      </c>
      <c r="M843" s="662">
        <v>420.09000000000003</v>
      </c>
      <c r="N843" s="661">
        <v>3</v>
      </c>
      <c r="O843" s="742">
        <v>1.5</v>
      </c>
      <c r="P843" s="662">
        <v>140.03</v>
      </c>
      <c r="Q843" s="677">
        <v>0.33333333333333331</v>
      </c>
      <c r="R843" s="661">
        <v>1</v>
      </c>
      <c r="S843" s="677">
        <v>0.33333333333333331</v>
      </c>
      <c r="T843" s="742">
        <v>1</v>
      </c>
      <c r="U843" s="700">
        <v>0.66666666666666663</v>
      </c>
    </row>
    <row r="844" spans="1:21" ht="14.4" customHeight="1" x14ac:dyDescent="0.3">
      <c r="A844" s="660">
        <v>4</v>
      </c>
      <c r="B844" s="661" t="s">
        <v>3542</v>
      </c>
      <c r="C844" s="661">
        <v>89301042</v>
      </c>
      <c r="D844" s="740" t="s">
        <v>6160</v>
      </c>
      <c r="E844" s="741" t="s">
        <v>3920</v>
      </c>
      <c r="F844" s="661" t="s">
        <v>3895</v>
      </c>
      <c r="G844" s="661" t="s">
        <v>4116</v>
      </c>
      <c r="H844" s="661" t="s">
        <v>602</v>
      </c>
      <c r="I844" s="661" t="s">
        <v>5032</v>
      </c>
      <c r="J844" s="661" t="s">
        <v>5030</v>
      </c>
      <c r="K844" s="661" t="s">
        <v>5033</v>
      </c>
      <c r="L844" s="662">
        <v>56.01</v>
      </c>
      <c r="M844" s="662">
        <v>56.01</v>
      </c>
      <c r="N844" s="661">
        <v>1</v>
      </c>
      <c r="O844" s="742">
        <v>0.5</v>
      </c>
      <c r="P844" s="662">
        <v>56.01</v>
      </c>
      <c r="Q844" s="677">
        <v>1</v>
      </c>
      <c r="R844" s="661">
        <v>1</v>
      </c>
      <c r="S844" s="677">
        <v>1</v>
      </c>
      <c r="T844" s="742">
        <v>0.5</v>
      </c>
      <c r="U844" s="700">
        <v>1</v>
      </c>
    </row>
    <row r="845" spans="1:21" ht="14.4" customHeight="1" x14ac:dyDescent="0.3">
      <c r="A845" s="660">
        <v>4</v>
      </c>
      <c r="B845" s="661" t="s">
        <v>3542</v>
      </c>
      <c r="C845" s="661">
        <v>89301042</v>
      </c>
      <c r="D845" s="740" t="s">
        <v>6160</v>
      </c>
      <c r="E845" s="741" t="s">
        <v>3920</v>
      </c>
      <c r="F845" s="661" t="s">
        <v>3895</v>
      </c>
      <c r="G845" s="661" t="s">
        <v>4091</v>
      </c>
      <c r="H845" s="661" t="s">
        <v>602</v>
      </c>
      <c r="I845" s="661" t="s">
        <v>2783</v>
      </c>
      <c r="J845" s="661" t="s">
        <v>2784</v>
      </c>
      <c r="K845" s="661" t="s">
        <v>4092</v>
      </c>
      <c r="L845" s="662">
        <v>203.33</v>
      </c>
      <c r="M845" s="662">
        <v>203.33</v>
      </c>
      <c r="N845" s="661">
        <v>1</v>
      </c>
      <c r="O845" s="742">
        <v>0.5</v>
      </c>
      <c r="P845" s="662">
        <v>203.33</v>
      </c>
      <c r="Q845" s="677">
        <v>1</v>
      </c>
      <c r="R845" s="661">
        <v>1</v>
      </c>
      <c r="S845" s="677">
        <v>1</v>
      </c>
      <c r="T845" s="742">
        <v>0.5</v>
      </c>
      <c r="U845" s="700">
        <v>1</v>
      </c>
    </row>
    <row r="846" spans="1:21" ht="14.4" customHeight="1" x14ac:dyDescent="0.3">
      <c r="A846" s="660">
        <v>4</v>
      </c>
      <c r="B846" s="661" t="s">
        <v>3542</v>
      </c>
      <c r="C846" s="661">
        <v>89301042</v>
      </c>
      <c r="D846" s="740" t="s">
        <v>6160</v>
      </c>
      <c r="E846" s="741" t="s">
        <v>3920</v>
      </c>
      <c r="F846" s="661" t="s">
        <v>3895</v>
      </c>
      <c r="G846" s="661" t="s">
        <v>4287</v>
      </c>
      <c r="H846" s="661" t="s">
        <v>602</v>
      </c>
      <c r="I846" s="661" t="s">
        <v>5034</v>
      </c>
      <c r="J846" s="661" t="s">
        <v>4289</v>
      </c>
      <c r="K846" s="661" t="s">
        <v>5035</v>
      </c>
      <c r="L846" s="662">
        <v>0</v>
      </c>
      <c r="M846" s="662">
        <v>0</v>
      </c>
      <c r="N846" s="661">
        <v>1</v>
      </c>
      <c r="O846" s="742">
        <v>1</v>
      </c>
      <c r="P846" s="662"/>
      <c r="Q846" s="677"/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4</v>
      </c>
      <c r="B847" s="661" t="s">
        <v>3542</v>
      </c>
      <c r="C847" s="661">
        <v>89301042</v>
      </c>
      <c r="D847" s="740" t="s">
        <v>6160</v>
      </c>
      <c r="E847" s="741" t="s">
        <v>3920</v>
      </c>
      <c r="F847" s="661" t="s">
        <v>3895</v>
      </c>
      <c r="G847" s="661" t="s">
        <v>3991</v>
      </c>
      <c r="H847" s="661" t="s">
        <v>602</v>
      </c>
      <c r="I847" s="661" t="s">
        <v>3497</v>
      </c>
      <c r="J847" s="661" t="s">
        <v>1268</v>
      </c>
      <c r="K847" s="661" t="s">
        <v>3992</v>
      </c>
      <c r="L847" s="662">
        <v>127.5</v>
      </c>
      <c r="M847" s="662">
        <v>255</v>
      </c>
      <c r="N847" s="661">
        <v>2</v>
      </c>
      <c r="O847" s="742">
        <v>1</v>
      </c>
      <c r="P847" s="662">
        <v>255</v>
      </c>
      <c r="Q847" s="677">
        <v>1</v>
      </c>
      <c r="R847" s="661">
        <v>2</v>
      </c>
      <c r="S847" s="677">
        <v>1</v>
      </c>
      <c r="T847" s="742">
        <v>1</v>
      </c>
      <c r="U847" s="700">
        <v>1</v>
      </c>
    </row>
    <row r="848" spans="1:21" ht="14.4" customHeight="1" x14ac:dyDescent="0.3">
      <c r="A848" s="660">
        <v>4</v>
      </c>
      <c r="B848" s="661" t="s">
        <v>3542</v>
      </c>
      <c r="C848" s="661">
        <v>89301042</v>
      </c>
      <c r="D848" s="740" t="s">
        <v>6160</v>
      </c>
      <c r="E848" s="741" t="s">
        <v>3920</v>
      </c>
      <c r="F848" s="661" t="s">
        <v>3895</v>
      </c>
      <c r="G848" s="661" t="s">
        <v>4232</v>
      </c>
      <c r="H848" s="661" t="s">
        <v>602</v>
      </c>
      <c r="I848" s="661" t="s">
        <v>1434</v>
      </c>
      <c r="J848" s="661" t="s">
        <v>1435</v>
      </c>
      <c r="K848" s="661" t="s">
        <v>4233</v>
      </c>
      <c r="L848" s="662">
        <v>95.82</v>
      </c>
      <c r="M848" s="662">
        <v>191.64</v>
      </c>
      <c r="N848" s="661">
        <v>2</v>
      </c>
      <c r="O848" s="742">
        <v>0.5</v>
      </c>
      <c r="P848" s="662">
        <v>191.64</v>
      </c>
      <c r="Q848" s="677">
        <v>1</v>
      </c>
      <c r="R848" s="661">
        <v>2</v>
      </c>
      <c r="S848" s="677">
        <v>1</v>
      </c>
      <c r="T848" s="742">
        <v>0.5</v>
      </c>
      <c r="U848" s="700">
        <v>1</v>
      </c>
    </row>
    <row r="849" spans="1:21" ht="14.4" customHeight="1" x14ac:dyDescent="0.3">
      <c r="A849" s="660">
        <v>4</v>
      </c>
      <c r="B849" s="661" t="s">
        <v>3542</v>
      </c>
      <c r="C849" s="661">
        <v>89301042</v>
      </c>
      <c r="D849" s="740" t="s">
        <v>6160</v>
      </c>
      <c r="E849" s="741" t="s">
        <v>3920</v>
      </c>
      <c r="F849" s="661" t="s">
        <v>3895</v>
      </c>
      <c r="G849" s="661" t="s">
        <v>4015</v>
      </c>
      <c r="H849" s="661" t="s">
        <v>1519</v>
      </c>
      <c r="I849" s="661" t="s">
        <v>4100</v>
      </c>
      <c r="J849" s="661" t="s">
        <v>2715</v>
      </c>
      <c r="K849" s="661" t="s">
        <v>4101</v>
      </c>
      <c r="L849" s="662">
        <v>314.33999999999997</v>
      </c>
      <c r="M849" s="662">
        <v>943.02</v>
      </c>
      <c r="N849" s="661">
        <v>3</v>
      </c>
      <c r="O849" s="742">
        <v>1.5</v>
      </c>
      <c r="P849" s="662">
        <v>943.02</v>
      </c>
      <c r="Q849" s="677">
        <v>1</v>
      </c>
      <c r="R849" s="661">
        <v>3</v>
      </c>
      <c r="S849" s="677">
        <v>1</v>
      </c>
      <c r="T849" s="742">
        <v>1.5</v>
      </c>
      <c r="U849" s="700">
        <v>1</v>
      </c>
    </row>
    <row r="850" spans="1:21" ht="14.4" customHeight="1" x14ac:dyDescent="0.3">
      <c r="A850" s="660">
        <v>4</v>
      </c>
      <c r="B850" s="661" t="s">
        <v>3542</v>
      </c>
      <c r="C850" s="661">
        <v>89301042</v>
      </c>
      <c r="D850" s="740" t="s">
        <v>6160</v>
      </c>
      <c r="E850" s="741" t="s">
        <v>3920</v>
      </c>
      <c r="F850" s="661" t="s">
        <v>3895</v>
      </c>
      <c r="G850" s="661" t="s">
        <v>4248</v>
      </c>
      <c r="H850" s="661" t="s">
        <v>602</v>
      </c>
      <c r="I850" s="661" t="s">
        <v>3127</v>
      </c>
      <c r="J850" s="661" t="s">
        <v>3128</v>
      </c>
      <c r="K850" s="661" t="s">
        <v>1194</v>
      </c>
      <c r="L850" s="662">
        <v>52.42</v>
      </c>
      <c r="M850" s="662">
        <v>104.84</v>
      </c>
      <c r="N850" s="661">
        <v>2</v>
      </c>
      <c r="O850" s="742">
        <v>0.5</v>
      </c>
      <c r="P850" s="662">
        <v>104.84</v>
      </c>
      <c r="Q850" s="677">
        <v>1</v>
      </c>
      <c r="R850" s="661">
        <v>2</v>
      </c>
      <c r="S850" s="677">
        <v>1</v>
      </c>
      <c r="T850" s="742">
        <v>0.5</v>
      </c>
      <c r="U850" s="700">
        <v>1</v>
      </c>
    </row>
    <row r="851" spans="1:21" ht="14.4" customHeight="1" x14ac:dyDescent="0.3">
      <c r="A851" s="660">
        <v>4</v>
      </c>
      <c r="B851" s="661" t="s">
        <v>3542</v>
      </c>
      <c r="C851" s="661">
        <v>89301042</v>
      </c>
      <c r="D851" s="740" t="s">
        <v>6160</v>
      </c>
      <c r="E851" s="741" t="s">
        <v>3920</v>
      </c>
      <c r="F851" s="661" t="s">
        <v>3895</v>
      </c>
      <c r="G851" s="661" t="s">
        <v>4145</v>
      </c>
      <c r="H851" s="661" t="s">
        <v>602</v>
      </c>
      <c r="I851" s="661" t="s">
        <v>5036</v>
      </c>
      <c r="J851" s="661" t="s">
        <v>2544</v>
      </c>
      <c r="K851" s="661" t="s">
        <v>965</v>
      </c>
      <c r="L851" s="662">
        <v>0</v>
      </c>
      <c r="M851" s="662">
        <v>0</v>
      </c>
      <c r="N851" s="661">
        <v>1</v>
      </c>
      <c r="O851" s="742">
        <v>1</v>
      </c>
      <c r="P851" s="662"/>
      <c r="Q851" s="677"/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4</v>
      </c>
      <c r="B852" s="661" t="s">
        <v>3542</v>
      </c>
      <c r="C852" s="661">
        <v>89301042</v>
      </c>
      <c r="D852" s="740" t="s">
        <v>6160</v>
      </c>
      <c r="E852" s="741" t="s">
        <v>3920</v>
      </c>
      <c r="F852" s="661" t="s">
        <v>3895</v>
      </c>
      <c r="G852" s="661" t="s">
        <v>5037</v>
      </c>
      <c r="H852" s="661" t="s">
        <v>1519</v>
      </c>
      <c r="I852" s="661" t="s">
        <v>1707</v>
      </c>
      <c r="J852" s="661" t="s">
        <v>1708</v>
      </c>
      <c r="K852" s="661" t="s">
        <v>3779</v>
      </c>
      <c r="L852" s="662">
        <v>1861.83</v>
      </c>
      <c r="M852" s="662">
        <v>5585.49</v>
      </c>
      <c r="N852" s="661">
        <v>3</v>
      </c>
      <c r="O852" s="742">
        <v>0.5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4</v>
      </c>
      <c r="B853" s="661" t="s">
        <v>3542</v>
      </c>
      <c r="C853" s="661">
        <v>89301042</v>
      </c>
      <c r="D853" s="740" t="s">
        <v>6160</v>
      </c>
      <c r="E853" s="741" t="s">
        <v>3920</v>
      </c>
      <c r="F853" s="661" t="s">
        <v>3895</v>
      </c>
      <c r="G853" s="661" t="s">
        <v>5038</v>
      </c>
      <c r="H853" s="661" t="s">
        <v>602</v>
      </c>
      <c r="I853" s="661" t="s">
        <v>5039</v>
      </c>
      <c r="J853" s="661" t="s">
        <v>5040</v>
      </c>
      <c r="K853" s="661" t="s">
        <v>5041</v>
      </c>
      <c r="L853" s="662">
        <v>0</v>
      </c>
      <c r="M853" s="662">
        <v>0</v>
      </c>
      <c r="N853" s="661">
        <v>1</v>
      </c>
      <c r="O853" s="742">
        <v>1</v>
      </c>
      <c r="P853" s="662">
        <v>0</v>
      </c>
      <c r="Q853" s="677"/>
      <c r="R853" s="661">
        <v>1</v>
      </c>
      <c r="S853" s="677">
        <v>1</v>
      </c>
      <c r="T853" s="742">
        <v>1</v>
      </c>
      <c r="U853" s="700">
        <v>1</v>
      </c>
    </row>
    <row r="854" spans="1:21" ht="14.4" customHeight="1" x14ac:dyDescent="0.3">
      <c r="A854" s="660">
        <v>4</v>
      </c>
      <c r="B854" s="661" t="s">
        <v>3542</v>
      </c>
      <c r="C854" s="661">
        <v>89301042</v>
      </c>
      <c r="D854" s="740" t="s">
        <v>6160</v>
      </c>
      <c r="E854" s="741" t="s">
        <v>3920</v>
      </c>
      <c r="F854" s="661" t="s">
        <v>3896</v>
      </c>
      <c r="G854" s="661" t="s">
        <v>4001</v>
      </c>
      <c r="H854" s="661" t="s">
        <v>602</v>
      </c>
      <c r="I854" s="661" t="s">
        <v>4033</v>
      </c>
      <c r="J854" s="661" t="s">
        <v>4003</v>
      </c>
      <c r="K854" s="661"/>
      <c r="L854" s="662">
        <v>0</v>
      </c>
      <c r="M854" s="662">
        <v>0</v>
      </c>
      <c r="N854" s="661">
        <v>5</v>
      </c>
      <c r="O854" s="742">
        <v>5</v>
      </c>
      <c r="P854" s="662">
        <v>0</v>
      </c>
      <c r="Q854" s="677"/>
      <c r="R854" s="661">
        <v>5</v>
      </c>
      <c r="S854" s="677">
        <v>1</v>
      </c>
      <c r="T854" s="742">
        <v>5</v>
      </c>
      <c r="U854" s="700">
        <v>1</v>
      </c>
    </row>
    <row r="855" spans="1:21" ht="14.4" customHeight="1" x14ac:dyDescent="0.3">
      <c r="A855" s="660">
        <v>4</v>
      </c>
      <c r="B855" s="661" t="s">
        <v>3542</v>
      </c>
      <c r="C855" s="661">
        <v>89301042</v>
      </c>
      <c r="D855" s="740" t="s">
        <v>6160</v>
      </c>
      <c r="E855" s="741" t="s">
        <v>3920</v>
      </c>
      <c r="F855" s="661" t="s">
        <v>3897</v>
      </c>
      <c r="G855" s="661" t="s">
        <v>4343</v>
      </c>
      <c r="H855" s="661" t="s">
        <v>602</v>
      </c>
      <c r="I855" s="661" t="s">
        <v>4344</v>
      </c>
      <c r="J855" s="661" t="s">
        <v>4345</v>
      </c>
      <c r="K855" s="661" t="s">
        <v>4346</v>
      </c>
      <c r="L855" s="662">
        <v>410</v>
      </c>
      <c r="M855" s="662">
        <v>4100</v>
      </c>
      <c r="N855" s="661">
        <v>10</v>
      </c>
      <c r="O855" s="742">
        <v>10</v>
      </c>
      <c r="P855" s="662">
        <v>4100</v>
      </c>
      <c r="Q855" s="677">
        <v>1</v>
      </c>
      <c r="R855" s="661">
        <v>10</v>
      </c>
      <c r="S855" s="677">
        <v>1</v>
      </c>
      <c r="T855" s="742">
        <v>10</v>
      </c>
      <c r="U855" s="700">
        <v>1</v>
      </c>
    </row>
    <row r="856" spans="1:21" ht="14.4" customHeight="1" x14ac:dyDescent="0.3">
      <c r="A856" s="660">
        <v>4</v>
      </c>
      <c r="B856" s="661" t="s">
        <v>3542</v>
      </c>
      <c r="C856" s="661">
        <v>89301042</v>
      </c>
      <c r="D856" s="740" t="s">
        <v>6160</v>
      </c>
      <c r="E856" s="741" t="s">
        <v>3920</v>
      </c>
      <c r="F856" s="661" t="s">
        <v>3897</v>
      </c>
      <c r="G856" s="661" t="s">
        <v>4343</v>
      </c>
      <c r="H856" s="661" t="s">
        <v>602</v>
      </c>
      <c r="I856" s="661" t="s">
        <v>4420</v>
      </c>
      <c r="J856" s="661" t="s">
        <v>4421</v>
      </c>
      <c r="K856" s="661" t="s">
        <v>4422</v>
      </c>
      <c r="L856" s="662">
        <v>566</v>
      </c>
      <c r="M856" s="662">
        <v>566</v>
      </c>
      <c r="N856" s="661">
        <v>1</v>
      </c>
      <c r="O856" s="742">
        <v>1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4</v>
      </c>
      <c r="B857" s="661" t="s">
        <v>3542</v>
      </c>
      <c r="C857" s="661">
        <v>89301042</v>
      </c>
      <c r="D857" s="740" t="s">
        <v>6160</v>
      </c>
      <c r="E857" s="741" t="s">
        <v>3920</v>
      </c>
      <c r="F857" s="661" t="s">
        <v>3897</v>
      </c>
      <c r="G857" s="661" t="s">
        <v>4347</v>
      </c>
      <c r="H857" s="661" t="s">
        <v>602</v>
      </c>
      <c r="I857" s="661" t="s">
        <v>4357</v>
      </c>
      <c r="J857" s="661" t="s">
        <v>4355</v>
      </c>
      <c r="K857" s="661" t="s">
        <v>4358</v>
      </c>
      <c r="L857" s="662">
        <v>200</v>
      </c>
      <c r="M857" s="662">
        <v>800</v>
      </c>
      <c r="N857" s="661">
        <v>4</v>
      </c>
      <c r="O857" s="742">
        <v>2</v>
      </c>
      <c r="P857" s="662">
        <v>800</v>
      </c>
      <c r="Q857" s="677">
        <v>1</v>
      </c>
      <c r="R857" s="661">
        <v>4</v>
      </c>
      <c r="S857" s="677">
        <v>1</v>
      </c>
      <c r="T857" s="742">
        <v>2</v>
      </c>
      <c r="U857" s="700">
        <v>1</v>
      </c>
    </row>
    <row r="858" spans="1:21" ht="14.4" customHeight="1" x14ac:dyDescent="0.3">
      <c r="A858" s="660">
        <v>4</v>
      </c>
      <c r="B858" s="661" t="s">
        <v>3542</v>
      </c>
      <c r="C858" s="661">
        <v>89301042</v>
      </c>
      <c r="D858" s="740" t="s">
        <v>6160</v>
      </c>
      <c r="E858" s="741" t="s">
        <v>3920</v>
      </c>
      <c r="F858" s="661" t="s">
        <v>3897</v>
      </c>
      <c r="G858" s="661" t="s">
        <v>4034</v>
      </c>
      <c r="H858" s="661" t="s">
        <v>602</v>
      </c>
      <c r="I858" s="661" t="s">
        <v>4240</v>
      </c>
      <c r="J858" s="661" t="s">
        <v>4241</v>
      </c>
      <c r="K858" s="661" t="s">
        <v>4242</v>
      </c>
      <c r="L858" s="662">
        <v>900</v>
      </c>
      <c r="M858" s="662">
        <v>900</v>
      </c>
      <c r="N858" s="661">
        <v>1</v>
      </c>
      <c r="O858" s="742">
        <v>1</v>
      </c>
      <c r="P858" s="662">
        <v>900</v>
      </c>
      <c r="Q858" s="677">
        <v>1</v>
      </c>
      <c r="R858" s="661">
        <v>1</v>
      </c>
      <c r="S858" s="677">
        <v>1</v>
      </c>
      <c r="T858" s="742">
        <v>1</v>
      </c>
      <c r="U858" s="700">
        <v>1</v>
      </c>
    </row>
    <row r="859" spans="1:21" ht="14.4" customHeight="1" x14ac:dyDescent="0.3">
      <c r="A859" s="660">
        <v>4</v>
      </c>
      <c r="B859" s="661" t="s">
        <v>3542</v>
      </c>
      <c r="C859" s="661">
        <v>89301042</v>
      </c>
      <c r="D859" s="740" t="s">
        <v>6160</v>
      </c>
      <c r="E859" s="741" t="s">
        <v>3920</v>
      </c>
      <c r="F859" s="661" t="s">
        <v>3897</v>
      </c>
      <c r="G859" s="661" t="s">
        <v>4034</v>
      </c>
      <c r="H859" s="661" t="s">
        <v>602</v>
      </c>
      <c r="I859" s="661" t="s">
        <v>4387</v>
      </c>
      <c r="J859" s="661" t="s">
        <v>4388</v>
      </c>
      <c r="K859" s="661" t="s">
        <v>4389</v>
      </c>
      <c r="L859" s="662">
        <v>378.48</v>
      </c>
      <c r="M859" s="662">
        <v>378.48</v>
      </c>
      <c r="N859" s="661">
        <v>1</v>
      </c>
      <c r="O859" s="742">
        <v>1</v>
      </c>
      <c r="P859" s="662">
        <v>378.48</v>
      </c>
      <c r="Q859" s="677">
        <v>1</v>
      </c>
      <c r="R859" s="661">
        <v>1</v>
      </c>
      <c r="S859" s="677">
        <v>1</v>
      </c>
      <c r="T859" s="742">
        <v>1</v>
      </c>
      <c r="U859" s="700">
        <v>1</v>
      </c>
    </row>
    <row r="860" spans="1:21" ht="14.4" customHeight="1" x14ac:dyDescent="0.3">
      <c r="A860" s="660">
        <v>4</v>
      </c>
      <c r="B860" s="661" t="s">
        <v>3542</v>
      </c>
      <c r="C860" s="661">
        <v>89301042</v>
      </c>
      <c r="D860" s="740" t="s">
        <v>6160</v>
      </c>
      <c r="E860" s="741" t="s">
        <v>3920</v>
      </c>
      <c r="F860" s="661" t="s">
        <v>3897</v>
      </c>
      <c r="G860" s="661" t="s">
        <v>4393</v>
      </c>
      <c r="H860" s="661" t="s">
        <v>602</v>
      </c>
      <c r="I860" s="661" t="s">
        <v>4670</v>
      </c>
      <c r="J860" s="661" t="s">
        <v>4668</v>
      </c>
      <c r="K860" s="661" t="s">
        <v>4671</v>
      </c>
      <c r="L860" s="662">
        <v>1500.3</v>
      </c>
      <c r="M860" s="662">
        <v>3000.6</v>
      </c>
      <c r="N860" s="661">
        <v>2</v>
      </c>
      <c r="O860" s="742">
        <v>1</v>
      </c>
      <c r="P860" s="662">
        <v>3000.6</v>
      </c>
      <c r="Q860" s="677">
        <v>1</v>
      </c>
      <c r="R860" s="661">
        <v>2</v>
      </c>
      <c r="S860" s="677">
        <v>1</v>
      </c>
      <c r="T860" s="742">
        <v>1</v>
      </c>
      <c r="U860" s="700">
        <v>1</v>
      </c>
    </row>
    <row r="861" spans="1:21" ht="14.4" customHeight="1" x14ac:dyDescent="0.3">
      <c r="A861" s="660">
        <v>4</v>
      </c>
      <c r="B861" s="661" t="s">
        <v>3542</v>
      </c>
      <c r="C861" s="661">
        <v>89301042</v>
      </c>
      <c r="D861" s="740" t="s">
        <v>6160</v>
      </c>
      <c r="E861" s="741" t="s">
        <v>3920</v>
      </c>
      <c r="F861" s="661" t="s">
        <v>3897</v>
      </c>
      <c r="G861" s="661" t="s">
        <v>4393</v>
      </c>
      <c r="H861" s="661" t="s">
        <v>602</v>
      </c>
      <c r="I861" s="661" t="s">
        <v>4675</v>
      </c>
      <c r="J861" s="661" t="s">
        <v>4673</v>
      </c>
      <c r="K861" s="661" t="s">
        <v>4676</v>
      </c>
      <c r="L861" s="662">
        <v>761.3</v>
      </c>
      <c r="M861" s="662">
        <v>2283.8999999999996</v>
      </c>
      <c r="N861" s="661">
        <v>3</v>
      </c>
      <c r="O861" s="742">
        <v>1</v>
      </c>
      <c r="P861" s="662">
        <v>2283.8999999999996</v>
      </c>
      <c r="Q861" s="677">
        <v>1</v>
      </c>
      <c r="R861" s="661">
        <v>3</v>
      </c>
      <c r="S861" s="677">
        <v>1</v>
      </c>
      <c r="T861" s="742">
        <v>1</v>
      </c>
      <c r="U861" s="700">
        <v>1</v>
      </c>
    </row>
    <row r="862" spans="1:21" ht="14.4" customHeight="1" x14ac:dyDescent="0.3">
      <c r="A862" s="660">
        <v>4</v>
      </c>
      <c r="B862" s="661" t="s">
        <v>3542</v>
      </c>
      <c r="C862" s="661">
        <v>89301042</v>
      </c>
      <c r="D862" s="740" t="s">
        <v>6160</v>
      </c>
      <c r="E862" s="741" t="s">
        <v>3920</v>
      </c>
      <c r="F862" s="661" t="s">
        <v>3897</v>
      </c>
      <c r="G862" s="661" t="s">
        <v>4393</v>
      </c>
      <c r="H862" s="661" t="s">
        <v>602</v>
      </c>
      <c r="I862" s="661" t="s">
        <v>4732</v>
      </c>
      <c r="J862" s="661" t="s">
        <v>4733</v>
      </c>
      <c r="K862" s="661" t="s">
        <v>3097</v>
      </c>
      <c r="L862" s="662">
        <v>600</v>
      </c>
      <c r="M862" s="662">
        <v>600</v>
      </c>
      <c r="N862" s="661">
        <v>1</v>
      </c>
      <c r="O862" s="742">
        <v>1</v>
      </c>
      <c r="P862" s="662">
        <v>600</v>
      </c>
      <c r="Q862" s="677">
        <v>1</v>
      </c>
      <c r="R862" s="661">
        <v>1</v>
      </c>
      <c r="S862" s="677">
        <v>1</v>
      </c>
      <c r="T862" s="742">
        <v>1</v>
      </c>
      <c r="U862" s="700">
        <v>1</v>
      </c>
    </row>
    <row r="863" spans="1:21" ht="14.4" customHeight="1" x14ac:dyDescent="0.3">
      <c r="A863" s="660">
        <v>4</v>
      </c>
      <c r="B863" s="661" t="s">
        <v>3542</v>
      </c>
      <c r="C863" s="661">
        <v>89301042</v>
      </c>
      <c r="D863" s="740" t="s">
        <v>6160</v>
      </c>
      <c r="E863" s="741" t="s">
        <v>3920</v>
      </c>
      <c r="F863" s="661" t="s">
        <v>3897</v>
      </c>
      <c r="G863" s="661" t="s">
        <v>4393</v>
      </c>
      <c r="H863" s="661" t="s">
        <v>602</v>
      </c>
      <c r="I863" s="661" t="s">
        <v>4734</v>
      </c>
      <c r="J863" s="661" t="s">
        <v>4735</v>
      </c>
      <c r="K863" s="661" t="s">
        <v>4589</v>
      </c>
      <c r="L863" s="662">
        <v>500</v>
      </c>
      <c r="M863" s="662">
        <v>1000</v>
      </c>
      <c r="N863" s="661">
        <v>2</v>
      </c>
      <c r="O863" s="742">
        <v>1</v>
      </c>
      <c r="P863" s="662">
        <v>1000</v>
      </c>
      <c r="Q863" s="677">
        <v>1</v>
      </c>
      <c r="R863" s="661">
        <v>2</v>
      </c>
      <c r="S863" s="677">
        <v>1</v>
      </c>
      <c r="T863" s="742">
        <v>1</v>
      </c>
      <c r="U863" s="700">
        <v>1</v>
      </c>
    </row>
    <row r="864" spans="1:21" ht="14.4" customHeight="1" x14ac:dyDescent="0.3">
      <c r="A864" s="660">
        <v>4</v>
      </c>
      <c r="B864" s="661" t="s">
        <v>3542</v>
      </c>
      <c r="C864" s="661">
        <v>89301042</v>
      </c>
      <c r="D864" s="740" t="s">
        <v>6160</v>
      </c>
      <c r="E864" s="741" t="s">
        <v>3920</v>
      </c>
      <c r="F864" s="661" t="s">
        <v>3897</v>
      </c>
      <c r="G864" s="661" t="s">
        <v>4393</v>
      </c>
      <c r="H864" s="661" t="s">
        <v>602</v>
      </c>
      <c r="I864" s="661" t="s">
        <v>4741</v>
      </c>
      <c r="J864" s="661" t="s">
        <v>4739</v>
      </c>
      <c r="K864" s="661" t="s">
        <v>4742</v>
      </c>
      <c r="L864" s="662">
        <v>3000</v>
      </c>
      <c r="M864" s="662">
        <v>3000</v>
      </c>
      <c r="N864" s="661">
        <v>1</v>
      </c>
      <c r="O864" s="742">
        <v>1</v>
      </c>
      <c r="P864" s="662">
        <v>3000</v>
      </c>
      <c r="Q864" s="677">
        <v>1</v>
      </c>
      <c r="R864" s="661">
        <v>1</v>
      </c>
      <c r="S864" s="677">
        <v>1</v>
      </c>
      <c r="T864" s="742">
        <v>1</v>
      </c>
      <c r="U864" s="700">
        <v>1</v>
      </c>
    </row>
    <row r="865" spans="1:21" ht="14.4" customHeight="1" x14ac:dyDescent="0.3">
      <c r="A865" s="660">
        <v>4</v>
      </c>
      <c r="B865" s="661" t="s">
        <v>3542</v>
      </c>
      <c r="C865" s="661">
        <v>89301042</v>
      </c>
      <c r="D865" s="740" t="s">
        <v>6160</v>
      </c>
      <c r="E865" s="741" t="s">
        <v>3920</v>
      </c>
      <c r="F865" s="661" t="s">
        <v>3897</v>
      </c>
      <c r="G865" s="661" t="s">
        <v>4393</v>
      </c>
      <c r="H865" s="661" t="s">
        <v>602</v>
      </c>
      <c r="I865" s="661" t="s">
        <v>4770</v>
      </c>
      <c r="J865" s="661" t="s">
        <v>4771</v>
      </c>
      <c r="K865" s="661" t="s">
        <v>4772</v>
      </c>
      <c r="L865" s="662">
        <v>1500.3</v>
      </c>
      <c r="M865" s="662">
        <v>9001.7999999999993</v>
      </c>
      <c r="N865" s="661">
        <v>6</v>
      </c>
      <c r="O865" s="742">
        <v>1</v>
      </c>
      <c r="P865" s="662">
        <v>9001.7999999999993</v>
      </c>
      <c r="Q865" s="677">
        <v>1</v>
      </c>
      <c r="R865" s="661">
        <v>6</v>
      </c>
      <c r="S865" s="677">
        <v>1</v>
      </c>
      <c r="T865" s="742">
        <v>1</v>
      </c>
      <c r="U865" s="700">
        <v>1</v>
      </c>
    </row>
    <row r="866" spans="1:21" ht="14.4" customHeight="1" x14ac:dyDescent="0.3">
      <c r="A866" s="660">
        <v>4</v>
      </c>
      <c r="B866" s="661" t="s">
        <v>3542</v>
      </c>
      <c r="C866" s="661">
        <v>89301042</v>
      </c>
      <c r="D866" s="740" t="s">
        <v>6160</v>
      </c>
      <c r="E866" s="741" t="s">
        <v>3920</v>
      </c>
      <c r="F866" s="661" t="s">
        <v>3897</v>
      </c>
      <c r="G866" s="661" t="s">
        <v>4393</v>
      </c>
      <c r="H866" s="661" t="s">
        <v>602</v>
      </c>
      <c r="I866" s="661" t="s">
        <v>4778</v>
      </c>
      <c r="J866" s="661" t="s">
        <v>4779</v>
      </c>
      <c r="K866" s="661" t="s">
        <v>4780</v>
      </c>
      <c r="L866" s="662">
        <v>3000</v>
      </c>
      <c r="M866" s="662">
        <v>9000</v>
      </c>
      <c r="N866" s="661">
        <v>3</v>
      </c>
      <c r="O866" s="742">
        <v>1</v>
      </c>
      <c r="P866" s="662">
        <v>9000</v>
      </c>
      <c r="Q866" s="677">
        <v>1</v>
      </c>
      <c r="R866" s="661">
        <v>3</v>
      </c>
      <c r="S866" s="677">
        <v>1</v>
      </c>
      <c r="T866" s="742">
        <v>1</v>
      </c>
      <c r="U866" s="700">
        <v>1</v>
      </c>
    </row>
    <row r="867" spans="1:21" ht="14.4" customHeight="1" x14ac:dyDescent="0.3">
      <c r="A867" s="660">
        <v>4</v>
      </c>
      <c r="B867" s="661" t="s">
        <v>3542</v>
      </c>
      <c r="C867" s="661">
        <v>89301042</v>
      </c>
      <c r="D867" s="740" t="s">
        <v>6160</v>
      </c>
      <c r="E867" s="741" t="s">
        <v>3920</v>
      </c>
      <c r="F867" s="661" t="s">
        <v>3897</v>
      </c>
      <c r="G867" s="661" t="s">
        <v>4393</v>
      </c>
      <c r="H867" s="661" t="s">
        <v>602</v>
      </c>
      <c r="I867" s="661" t="s">
        <v>5042</v>
      </c>
      <c r="J867" s="661" t="s">
        <v>4824</v>
      </c>
      <c r="K867" s="661" t="s">
        <v>5043</v>
      </c>
      <c r="L867" s="662">
        <v>957</v>
      </c>
      <c r="M867" s="662">
        <v>1914</v>
      </c>
      <c r="N867" s="661">
        <v>2</v>
      </c>
      <c r="O867" s="742">
        <v>1</v>
      </c>
      <c r="P867" s="662">
        <v>1914</v>
      </c>
      <c r="Q867" s="677">
        <v>1</v>
      </c>
      <c r="R867" s="661">
        <v>2</v>
      </c>
      <c r="S867" s="677">
        <v>1</v>
      </c>
      <c r="T867" s="742">
        <v>1</v>
      </c>
      <c r="U867" s="700">
        <v>1</v>
      </c>
    </row>
    <row r="868" spans="1:21" ht="14.4" customHeight="1" x14ac:dyDescent="0.3">
      <c r="A868" s="660">
        <v>4</v>
      </c>
      <c r="B868" s="661" t="s">
        <v>3542</v>
      </c>
      <c r="C868" s="661">
        <v>89301042</v>
      </c>
      <c r="D868" s="740" t="s">
        <v>6160</v>
      </c>
      <c r="E868" s="741" t="s">
        <v>3920</v>
      </c>
      <c r="F868" s="661" t="s">
        <v>3897</v>
      </c>
      <c r="G868" s="661" t="s">
        <v>4397</v>
      </c>
      <c r="H868" s="661" t="s">
        <v>602</v>
      </c>
      <c r="I868" s="661" t="s">
        <v>4357</v>
      </c>
      <c r="J868" s="661" t="s">
        <v>4355</v>
      </c>
      <c r="K868" s="661" t="s">
        <v>4358</v>
      </c>
      <c r="L868" s="662">
        <v>200</v>
      </c>
      <c r="M868" s="662">
        <v>600</v>
      </c>
      <c r="N868" s="661">
        <v>3</v>
      </c>
      <c r="O868" s="742">
        <v>2</v>
      </c>
      <c r="P868" s="662">
        <v>400</v>
      </c>
      <c r="Q868" s="677">
        <v>0.66666666666666663</v>
      </c>
      <c r="R868" s="661">
        <v>2</v>
      </c>
      <c r="S868" s="677">
        <v>0.66666666666666663</v>
      </c>
      <c r="T868" s="742">
        <v>1</v>
      </c>
      <c r="U868" s="700">
        <v>0.5</v>
      </c>
    </row>
    <row r="869" spans="1:21" ht="14.4" customHeight="1" x14ac:dyDescent="0.3">
      <c r="A869" s="660">
        <v>4</v>
      </c>
      <c r="B869" s="661" t="s">
        <v>3542</v>
      </c>
      <c r="C869" s="661">
        <v>89301042</v>
      </c>
      <c r="D869" s="740" t="s">
        <v>6160</v>
      </c>
      <c r="E869" s="741" t="s">
        <v>3920</v>
      </c>
      <c r="F869" s="661" t="s">
        <v>3897</v>
      </c>
      <c r="G869" s="661" t="s">
        <v>4397</v>
      </c>
      <c r="H869" s="661" t="s">
        <v>602</v>
      </c>
      <c r="I869" s="661" t="s">
        <v>5044</v>
      </c>
      <c r="J869" s="661" t="s">
        <v>5045</v>
      </c>
      <c r="K869" s="661" t="s">
        <v>5046</v>
      </c>
      <c r="L869" s="662">
        <v>46.43</v>
      </c>
      <c r="M869" s="662">
        <v>278.58</v>
      </c>
      <c r="N869" s="661">
        <v>6</v>
      </c>
      <c r="O869" s="742">
        <v>1</v>
      </c>
      <c r="P869" s="662">
        <v>278.58</v>
      </c>
      <c r="Q869" s="677">
        <v>1</v>
      </c>
      <c r="R869" s="661">
        <v>6</v>
      </c>
      <c r="S869" s="677">
        <v>1</v>
      </c>
      <c r="T869" s="742">
        <v>1</v>
      </c>
      <c r="U869" s="700">
        <v>1</v>
      </c>
    </row>
    <row r="870" spans="1:21" ht="14.4" customHeight="1" x14ac:dyDescent="0.3">
      <c r="A870" s="660">
        <v>4</v>
      </c>
      <c r="B870" s="661" t="s">
        <v>3542</v>
      </c>
      <c r="C870" s="661">
        <v>89301042</v>
      </c>
      <c r="D870" s="740" t="s">
        <v>6160</v>
      </c>
      <c r="E870" s="741" t="s">
        <v>3920</v>
      </c>
      <c r="F870" s="661" t="s">
        <v>3897</v>
      </c>
      <c r="G870" s="661" t="s">
        <v>4397</v>
      </c>
      <c r="H870" s="661" t="s">
        <v>602</v>
      </c>
      <c r="I870" s="661" t="s">
        <v>4371</v>
      </c>
      <c r="J870" s="661" t="s">
        <v>4372</v>
      </c>
      <c r="K870" s="661" t="s">
        <v>4373</v>
      </c>
      <c r="L870" s="662">
        <v>527.76</v>
      </c>
      <c r="M870" s="662">
        <v>1583.28</v>
      </c>
      <c r="N870" s="661">
        <v>3</v>
      </c>
      <c r="O870" s="742">
        <v>1</v>
      </c>
      <c r="P870" s="662">
        <v>1583.28</v>
      </c>
      <c r="Q870" s="677">
        <v>1</v>
      </c>
      <c r="R870" s="661">
        <v>3</v>
      </c>
      <c r="S870" s="677">
        <v>1</v>
      </c>
      <c r="T870" s="742">
        <v>1</v>
      </c>
      <c r="U870" s="700">
        <v>1</v>
      </c>
    </row>
    <row r="871" spans="1:21" ht="14.4" customHeight="1" x14ac:dyDescent="0.3">
      <c r="A871" s="660">
        <v>4</v>
      </c>
      <c r="B871" s="661" t="s">
        <v>3542</v>
      </c>
      <c r="C871" s="661">
        <v>89301042</v>
      </c>
      <c r="D871" s="740" t="s">
        <v>6160</v>
      </c>
      <c r="E871" s="741" t="s">
        <v>3920</v>
      </c>
      <c r="F871" s="661" t="s">
        <v>3897</v>
      </c>
      <c r="G871" s="661" t="s">
        <v>4419</v>
      </c>
      <c r="H871" s="661" t="s">
        <v>602</v>
      </c>
      <c r="I871" s="661" t="s">
        <v>5047</v>
      </c>
      <c r="J871" s="661" t="s">
        <v>4345</v>
      </c>
      <c r="K871" s="661" t="s">
        <v>5048</v>
      </c>
      <c r="L871" s="662">
        <v>410</v>
      </c>
      <c r="M871" s="662">
        <v>410</v>
      </c>
      <c r="N871" s="661">
        <v>1</v>
      </c>
      <c r="O871" s="742">
        <v>1</v>
      </c>
      <c r="P871" s="662">
        <v>410</v>
      </c>
      <c r="Q871" s="677">
        <v>1</v>
      </c>
      <c r="R871" s="661">
        <v>1</v>
      </c>
      <c r="S871" s="677">
        <v>1</v>
      </c>
      <c r="T871" s="742">
        <v>1</v>
      </c>
      <c r="U871" s="700">
        <v>1</v>
      </c>
    </row>
    <row r="872" spans="1:21" ht="14.4" customHeight="1" x14ac:dyDescent="0.3">
      <c r="A872" s="660">
        <v>4</v>
      </c>
      <c r="B872" s="661" t="s">
        <v>3542</v>
      </c>
      <c r="C872" s="661">
        <v>89301042</v>
      </c>
      <c r="D872" s="740" t="s">
        <v>6160</v>
      </c>
      <c r="E872" s="741" t="s">
        <v>3920</v>
      </c>
      <c r="F872" s="661" t="s">
        <v>3897</v>
      </c>
      <c r="G872" s="661" t="s">
        <v>4419</v>
      </c>
      <c r="H872" s="661" t="s">
        <v>602</v>
      </c>
      <c r="I872" s="661" t="s">
        <v>4344</v>
      </c>
      <c r="J872" s="661" t="s">
        <v>4345</v>
      </c>
      <c r="K872" s="661" t="s">
        <v>4346</v>
      </c>
      <c r="L872" s="662">
        <v>410</v>
      </c>
      <c r="M872" s="662">
        <v>11070</v>
      </c>
      <c r="N872" s="661">
        <v>27</v>
      </c>
      <c r="O872" s="742">
        <v>27</v>
      </c>
      <c r="P872" s="662">
        <v>11070</v>
      </c>
      <c r="Q872" s="677">
        <v>1</v>
      </c>
      <c r="R872" s="661">
        <v>27</v>
      </c>
      <c r="S872" s="677">
        <v>1</v>
      </c>
      <c r="T872" s="742">
        <v>27</v>
      </c>
      <c r="U872" s="700">
        <v>1</v>
      </c>
    </row>
    <row r="873" spans="1:21" ht="14.4" customHeight="1" x14ac:dyDescent="0.3">
      <c r="A873" s="660">
        <v>4</v>
      </c>
      <c r="B873" s="661" t="s">
        <v>3542</v>
      </c>
      <c r="C873" s="661">
        <v>89301042</v>
      </c>
      <c r="D873" s="740" t="s">
        <v>6160</v>
      </c>
      <c r="E873" s="741" t="s">
        <v>3920</v>
      </c>
      <c r="F873" s="661" t="s">
        <v>3897</v>
      </c>
      <c r="G873" s="661" t="s">
        <v>4419</v>
      </c>
      <c r="H873" s="661" t="s">
        <v>602</v>
      </c>
      <c r="I873" s="661" t="s">
        <v>4420</v>
      </c>
      <c r="J873" s="661" t="s">
        <v>4421</v>
      </c>
      <c r="K873" s="661" t="s">
        <v>4422</v>
      </c>
      <c r="L873" s="662">
        <v>566</v>
      </c>
      <c r="M873" s="662">
        <v>1132</v>
      </c>
      <c r="N873" s="661">
        <v>2</v>
      </c>
      <c r="O873" s="742">
        <v>2</v>
      </c>
      <c r="P873" s="662">
        <v>1132</v>
      </c>
      <c r="Q873" s="677">
        <v>1</v>
      </c>
      <c r="R873" s="661">
        <v>2</v>
      </c>
      <c r="S873" s="677">
        <v>1</v>
      </c>
      <c r="T873" s="742">
        <v>2</v>
      </c>
      <c r="U873" s="700">
        <v>1</v>
      </c>
    </row>
    <row r="874" spans="1:21" ht="14.4" customHeight="1" x14ac:dyDescent="0.3">
      <c r="A874" s="660">
        <v>4</v>
      </c>
      <c r="B874" s="661" t="s">
        <v>3542</v>
      </c>
      <c r="C874" s="661">
        <v>89301042</v>
      </c>
      <c r="D874" s="740" t="s">
        <v>6160</v>
      </c>
      <c r="E874" s="741" t="s">
        <v>3920</v>
      </c>
      <c r="F874" s="661" t="s">
        <v>3897</v>
      </c>
      <c r="G874" s="661" t="s">
        <v>4419</v>
      </c>
      <c r="H874" s="661" t="s">
        <v>602</v>
      </c>
      <c r="I874" s="661" t="s">
        <v>5049</v>
      </c>
      <c r="J874" s="661" t="s">
        <v>4345</v>
      </c>
      <c r="K874" s="661" t="s">
        <v>5050</v>
      </c>
      <c r="L874" s="662">
        <v>410</v>
      </c>
      <c r="M874" s="662">
        <v>410</v>
      </c>
      <c r="N874" s="661">
        <v>1</v>
      </c>
      <c r="O874" s="742">
        <v>1</v>
      </c>
      <c r="P874" s="662">
        <v>410</v>
      </c>
      <c r="Q874" s="677">
        <v>1</v>
      </c>
      <c r="R874" s="661">
        <v>1</v>
      </c>
      <c r="S874" s="677">
        <v>1</v>
      </c>
      <c r="T874" s="742">
        <v>1</v>
      </c>
      <c r="U874" s="700">
        <v>1</v>
      </c>
    </row>
    <row r="875" spans="1:21" ht="14.4" customHeight="1" x14ac:dyDescent="0.3">
      <c r="A875" s="660">
        <v>4</v>
      </c>
      <c r="B875" s="661" t="s">
        <v>3542</v>
      </c>
      <c r="C875" s="661">
        <v>89301042</v>
      </c>
      <c r="D875" s="740" t="s">
        <v>6160</v>
      </c>
      <c r="E875" s="741" t="s">
        <v>3920</v>
      </c>
      <c r="F875" s="661" t="s">
        <v>3897</v>
      </c>
      <c r="G875" s="661" t="s">
        <v>4423</v>
      </c>
      <c r="H875" s="661" t="s">
        <v>602</v>
      </c>
      <c r="I875" s="661" t="s">
        <v>5051</v>
      </c>
      <c r="J875" s="661" t="s">
        <v>5052</v>
      </c>
      <c r="K875" s="661"/>
      <c r="L875" s="662">
        <v>860.13</v>
      </c>
      <c r="M875" s="662">
        <v>860.13</v>
      </c>
      <c r="N875" s="661">
        <v>1</v>
      </c>
      <c r="O875" s="742">
        <v>1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4</v>
      </c>
      <c r="B876" s="661" t="s">
        <v>3542</v>
      </c>
      <c r="C876" s="661">
        <v>89301042</v>
      </c>
      <c r="D876" s="740" t="s">
        <v>6160</v>
      </c>
      <c r="E876" s="741" t="s">
        <v>3921</v>
      </c>
      <c r="F876" s="661" t="s">
        <v>3895</v>
      </c>
      <c r="G876" s="661" t="s">
        <v>4438</v>
      </c>
      <c r="H876" s="661" t="s">
        <v>602</v>
      </c>
      <c r="I876" s="661" t="s">
        <v>5053</v>
      </c>
      <c r="J876" s="661" t="s">
        <v>2040</v>
      </c>
      <c r="K876" s="661" t="s">
        <v>5054</v>
      </c>
      <c r="L876" s="662">
        <v>141.38999999999999</v>
      </c>
      <c r="M876" s="662">
        <v>141.38999999999999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4</v>
      </c>
      <c r="B877" s="661" t="s">
        <v>3542</v>
      </c>
      <c r="C877" s="661">
        <v>89301042</v>
      </c>
      <c r="D877" s="740" t="s">
        <v>6160</v>
      </c>
      <c r="E877" s="741" t="s">
        <v>3921</v>
      </c>
      <c r="F877" s="661" t="s">
        <v>3895</v>
      </c>
      <c r="G877" s="661" t="s">
        <v>4218</v>
      </c>
      <c r="H877" s="661" t="s">
        <v>602</v>
      </c>
      <c r="I877" s="661" t="s">
        <v>4439</v>
      </c>
      <c r="J877" s="661" t="s">
        <v>4440</v>
      </c>
      <c r="K877" s="661" t="s">
        <v>3767</v>
      </c>
      <c r="L877" s="662">
        <v>10.73</v>
      </c>
      <c r="M877" s="662">
        <v>53.65</v>
      </c>
      <c r="N877" s="661">
        <v>5</v>
      </c>
      <c r="O877" s="742">
        <v>1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4</v>
      </c>
      <c r="B878" s="661" t="s">
        <v>3542</v>
      </c>
      <c r="C878" s="661">
        <v>89301042</v>
      </c>
      <c r="D878" s="740" t="s">
        <v>6160</v>
      </c>
      <c r="E878" s="741" t="s">
        <v>3921</v>
      </c>
      <c r="F878" s="661" t="s">
        <v>3895</v>
      </c>
      <c r="G878" s="661" t="s">
        <v>5055</v>
      </c>
      <c r="H878" s="661" t="s">
        <v>602</v>
      </c>
      <c r="I878" s="661" t="s">
        <v>1202</v>
      </c>
      <c r="J878" s="661" t="s">
        <v>684</v>
      </c>
      <c r="K878" s="661" t="s">
        <v>5056</v>
      </c>
      <c r="L878" s="662">
        <v>35.380000000000003</v>
      </c>
      <c r="M878" s="662">
        <v>35.380000000000003</v>
      </c>
      <c r="N878" s="661">
        <v>1</v>
      </c>
      <c r="O878" s="742">
        <v>0.5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4</v>
      </c>
      <c r="B879" s="661" t="s">
        <v>3542</v>
      </c>
      <c r="C879" s="661">
        <v>89301042</v>
      </c>
      <c r="D879" s="740" t="s">
        <v>6160</v>
      </c>
      <c r="E879" s="741" t="s">
        <v>3921</v>
      </c>
      <c r="F879" s="661" t="s">
        <v>3895</v>
      </c>
      <c r="G879" s="661" t="s">
        <v>3954</v>
      </c>
      <c r="H879" s="661" t="s">
        <v>602</v>
      </c>
      <c r="I879" s="661" t="s">
        <v>4041</v>
      </c>
      <c r="J879" s="661" t="s">
        <v>3719</v>
      </c>
      <c r="K879" s="661" t="s">
        <v>4042</v>
      </c>
      <c r="L879" s="662">
        <v>0</v>
      </c>
      <c r="M879" s="662">
        <v>0</v>
      </c>
      <c r="N879" s="661">
        <v>2</v>
      </c>
      <c r="O879" s="742">
        <v>1</v>
      </c>
      <c r="P879" s="662"/>
      <c r="Q879" s="677"/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4</v>
      </c>
      <c r="B880" s="661" t="s">
        <v>3542</v>
      </c>
      <c r="C880" s="661">
        <v>89301042</v>
      </c>
      <c r="D880" s="740" t="s">
        <v>6160</v>
      </c>
      <c r="E880" s="741" t="s">
        <v>3921</v>
      </c>
      <c r="F880" s="661" t="s">
        <v>3895</v>
      </c>
      <c r="G880" s="661" t="s">
        <v>3954</v>
      </c>
      <c r="H880" s="661" t="s">
        <v>602</v>
      </c>
      <c r="I880" s="661" t="s">
        <v>1839</v>
      </c>
      <c r="J880" s="661" t="s">
        <v>3719</v>
      </c>
      <c r="K880" s="661" t="s">
        <v>3720</v>
      </c>
      <c r="L880" s="662">
        <v>333.31</v>
      </c>
      <c r="M880" s="662">
        <v>333.31</v>
      </c>
      <c r="N880" s="661">
        <v>1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4</v>
      </c>
      <c r="B881" s="661" t="s">
        <v>3542</v>
      </c>
      <c r="C881" s="661">
        <v>89301042</v>
      </c>
      <c r="D881" s="740" t="s">
        <v>6160</v>
      </c>
      <c r="E881" s="741" t="s">
        <v>3921</v>
      </c>
      <c r="F881" s="661" t="s">
        <v>3895</v>
      </c>
      <c r="G881" s="661" t="s">
        <v>3954</v>
      </c>
      <c r="H881" s="661" t="s">
        <v>602</v>
      </c>
      <c r="I881" s="661" t="s">
        <v>1839</v>
      </c>
      <c r="J881" s="661" t="s">
        <v>3719</v>
      </c>
      <c r="K881" s="661" t="s">
        <v>3720</v>
      </c>
      <c r="L881" s="662">
        <v>156.86000000000001</v>
      </c>
      <c r="M881" s="662">
        <v>1568.6000000000001</v>
      </c>
      <c r="N881" s="661">
        <v>10</v>
      </c>
      <c r="O881" s="742">
        <v>6</v>
      </c>
      <c r="P881" s="662">
        <v>784.30000000000007</v>
      </c>
      <c r="Q881" s="677">
        <v>0.5</v>
      </c>
      <c r="R881" s="661">
        <v>5</v>
      </c>
      <c r="S881" s="677">
        <v>0.5</v>
      </c>
      <c r="T881" s="742">
        <v>3</v>
      </c>
      <c r="U881" s="700">
        <v>0.5</v>
      </c>
    </row>
    <row r="882" spans="1:21" ht="14.4" customHeight="1" x14ac:dyDescent="0.3">
      <c r="A882" s="660">
        <v>4</v>
      </c>
      <c r="B882" s="661" t="s">
        <v>3542</v>
      </c>
      <c r="C882" s="661">
        <v>89301042</v>
      </c>
      <c r="D882" s="740" t="s">
        <v>6160</v>
      </c>
      <c r="E882" s="741" t="s">
        <v>3921</v>
      </c>
      <c r="F882" s="661" t="s">
        <v>3895</v>
      </c>
      <c r="G882" s="661" t="s">
        <v>3954</v>
      </c>
      <c r="H882" s="661" t="s">
        <v>602</v>
      </c>
      <c r="I882" s="661" t="s">
        <v>2779</v>
      </c>
      <c r="J882" s="661" t="s">
        <v>3815</v>
      </c>
      <c r="K882" s="661" t="s">
        <v>3816</v>
      </c>
      <c r="L882" s="662">
        <v>151.61000000000001</v>
      </c>
      <c r="M882" s="662">
        <v>303.22000000000003</v>
      </c>
      <c r="N882" s="661">
        <v>2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4</v>
      </c>
      <c r="B883" s="661" t="s">
        <v>3542</v>
      </c>
      <c r="C883" s="661">
        <v>89301042</v>
      </c>
      <c r="D883" s="740" t="s">
        <v>6160</v>
      </c>
      <c r="E883" s="741" t="s">
        <v>3921</v>
      </c>
      <c r="F883" s="661" t="s">
        <v>3895</v>
      </c>
      <c r="G883" s="661" t="s">
        <v>3954</v>
      </c>
      <c r="H883" s="661" t="s">
        <v>602</v>
      </c>
      <c r="I883" s="661" t="s">
        <v>5057</v>
      </c>
      <c r="J883" s="661" t="s">
        <v>5058</v>
      </c>
      <c r="K883" s="661" t="s">
        <v>5059</v>
      </c>
      <c r="L883" s="662">
        <v>99.7</v>
      </c>
      <c r="M883" s="662">
        <v>99.7</v>
      </c>
      <c r="N883" s="661">
        <v>1</v>
      </c>
      <c r="O883" s="742">
        <v>1</v>
      </c>
      <c r="P883" s="662">
        <v>99.7</v>
      </c>
      <c r="Q883" s="677">
        <v>1</v>
      </c>
      <c r="R883" s="661">
        <v>1</v>
      </c>
      <c r="S883" s="677">
        <v>1</v>
      </c>
      <c r="T883" s="742">
        <v>1</v>
      </c>
      <c r="U883" s="700">
        <v>1</v>
      </c>
    </row>
    <row r="884" spans="1:21" ht="14.4" customHeight="1" x14ac:dyDescent="0.3">
      <c r="A884" s="660">
        <v>4</v>
      </c>
      <c r="B884" s="661" t="s">
        <v>3542</v>
      </c>
      <c r="C884" s="661">
        <v>89301042</v>
      </c>
      <c r="D884" s="740" t="s">
        <v>6160</v>
      </c>
      <c r="E884" s="741" t="s">
        <v>3921</v>
      </c>
      <c r="F884" s="661" t="s">
        <v>3895</v>
      </c>
      <c r="G884" s="661" t="s">
        <v>5060</v>
      </c>
      <c r="H884" s="661" t="s">
        <v>1519</v>
      </c>
      <c r="I884" s="661" t="s">
        <v>5061</v>
      </c>
      <c r="J884" s="661" t="s">
        <v>5062</v>
      </c>
      <c r="K884" s="661" t="s">
        <v>5063</v>
      </c>
      <c r="L884" s="662">
        <v>833.79</v>
      </c>
      <c r="M884" s="662">
        <v>833.79</v>
      </c>
      <c r="N884" s="661">
        <v>1</v>
      </c>
      <c r="O884" s="742">
        <v>1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4</v>
      </c>
      <c r="B885" s="661" t="s">
        <v>3542</v>
      </c>
      <c r="C885" s="661">
        <v>89301042</v>
      </c>
      <c r="D885" s="740" t="s">
        <v>6160</v>
      </c>
      <c r="E885" s="741" t="s">
        <v>3921</v>
      </c>
      <c r="F885" s="661" t="s">
        <v>3895</v>
      </c>
      <c r="G885" s="661" t="s">
        <v>4189</v>
      </c>
      <c r="H885" s="661" t="s">
        <v>602</v>
      </c>
      <c r="I885" s="661" t="s">
        <v>4307</v>
      </c>
      <c r="J885" s="661" t="s">
        <v>4308</v>
      </c>
      <c r="K885" s="661" t="s">
        <v>4309</v>
      </c>
      <c r="L885" s="662">
        <v>1166.76</v>
      </c>
      <c r="M885" s="662">
        <v>14001.119999999999</v>
      </c>
      <c r="N885" s="661">
        <v>12</v>
      </c>
      <c r="O885" s="742">
        <v>3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4</v>
      </c>
      <c r="B886" s="661" t="s">
        <v>3542</v>
      </c>
      <c r="C886" s="661">
        <v>89301042</v>
      </c>
      <c r="D886" s="740" t="s">
        <v>6160</v>
      </c>
      <c r="E886" s="741" t="s">
        <v>3921</v>
      </c>
      <c r="F886" s="661" t="s">
        <v>3895</v>
      </c>
      <c r="G886" s="661" t="s">
        <v>5064</v>
      </c>
      <c r="H886" s="661" t="s">
        <v>602</v>
      </c>
      <c r="I886" s="661" t="s">
        <v>5065</v>
      </c>
      <c r="J886" s="661" t="s">
        <v>5066</v>
      </c>
      <c r="K886" s="661" t="s">
        <v>3995</v>
      </c>
      <c r="L886" s="662">
        <v>0</v>
      </c>
      <c r="M886" s="662">
        <v>0</v>
      </c>
      <c r="N886" s="661">
        <v>1</v>
      </c>
      <c r="O886" s="742">
        <v>0.5</v>
      </c>
      <c r="P886" s="662"/>
      <c r="Q886" s="677"/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4</v>
      </c>
      <c r="B887" s="661" t="s">
        <v>3542</v>
      </c>
      <c r="C887" s="661">
        <v>89301042</v>
      </c>
      <c r="D887" s="740" t="s">
        <v>6160</v>
      </c>
      <c r="E887" s="741" t="s">
        <v>3921</v>
      </c>
      <c r="F887" s="661" t="s">
        <v>3895</v>
      </c>
      <c r="G887" s="661" t="s">
        <v>4011</v>
      </c>
      <c r="H887" s="661" t="s">
        <v>1519</v>
      </c>
      <c r="I887" s="661" t="s">
        <v>1947</v>
      </c>
      <c r="J887" s="661" t="s">
        <v>1948</v>
      </c>
      <c r="K887" s="661" t="s">
        <v>3727</v>
      </c>
      <c r="L887" s="662">
        <v>178.27</v>
      </c>
      <c r="M887" s="662">
        <v>1247.8900000000001</v>
      </c>
      <c r="N887" s="661">
        <v>7</v>
      </c>
      <c r="O887" s="742">
        <v>2</v>
      </c>
      <c r="P887" s="662">
        <v>356.54</v>
      </c>
      <c r="Q887" s="677">
        <v>0.2857142857142857</v>
      </c>
      <c r="R887" s="661">
        <v>2</v>
      </c>
      <c r="S887" s="677">
        <v>0.2857142857142857</v>
      </c>
      <c r="T887" s="742">
        <v>0.5</v>
      </c>
      <c r="U887" s="700">
        <v>0.25</v>
      </c>
    </row>
    <row r="888" spans="1:21" ht="14.4" customHeight="1" x14ac:dyDescent="0.3">
      <c r="A888" s="660">
        <v>4</v>
      </c>
      <c r="B888" s="661" t="s">
        <v>3542</v>
      </c>
      <c r="C888" s="661">
        <v>89301042</v>
      </c>
      <c r="D888" s="740" t="s">
        <v>6160</v>
      </c>
      <c r="E888" s="741" t="s">
        <v>3921</v>
      </c>
      <c r="F888" s="661" t="s">
        <v>3895</v>
      </c>
      <c r="G888" s="661" t="s">
        <v>4011</v>
      </c>
      <c r="H888" s="661" t="s">
        <v>1519</v>
      </c>
      <c r="I888" s="661" t="s">
        <v>1947</v>
      </c>
      <c r="J888" s="661" t="s">
        <v>1948</v>
      </c>
      <c r="K888" s="661" t="s">
        <v>3727</v>
      </c>
      <c r="L888" s="662">
        <v>184.22</v>
      </c>
      <c r="M888" s="662">
        <v>4052.8399999999992</v>
      </c>
      <c r="N888" s="661">
        <v>22</v>
      </c>
      <c r="O888" s="742">
        <v>5</v>
      </c>
      <c r="P888" s="662">
        <v>184.22</v>
      </c>
      <c r="Q888" s="677">
        <v>4.5454545454545463E-2</v>
      </c>
      <c r="R888" s="661">
        <v>1</v>
      </c>
      <c r="S888" s="677">
        <v>4.5454545454545456E-2</v>
      </c>
      <c r="T888" s="742">
        <v>1</v>
      </c>
      <c r="U888" s="700">
        <v>0.2</v>
      </c>
    </row>
    <row r="889" spans="1:21" ht="14.4" customHeight="1" x14ac:dyDescent="0.3">
      <c r="A889" s="660">
        <v>4</v>
      </c>
      <c r="B889" s="661" t="s">
        <v>3542</v>
      </c>
      <c r="C889" s="661">
        <v>89301042</v>
      </c>
      <c r="D889" s="740" t="s">
        <v>6160</v>
      </c>
      <c r="E889" s="741" t="s">
        <v>3921</v>
      </c>
      <c r="F889" s="661" t="s">
        <v>3895</v>
      </c>
      <c r="G889" s="661" t="s">
        <v>4121</v>
      </c>
      <c r="H889" s="661" t="s">
        <v>1519</v>
      </c>
      <c r="I889" s="661" t="s">
        <v>2795</v>
      </c>
      <c r="J889" s="661" t="s">
        <v>2796</v>
      </c>
      <c r="K889" s="661" t="s">
        <v>3727</v>
      </c>
      <c r="L889" s="662">
        <v>69.86</v>
      </c>
      <c r="M889" s="662">
        <v>209.57999999999998</v>
      </c>
      <c r="N889" s="661">
        <v>3</v>
      </c>
      <c r="O889" s="742">
        <v>1.5</v>
      </c>
      <c r="P889" s="662">
        <v>69.86</v>
      </c>
      <c r="Q889" s="677">
        <v>0.33333333333333337</v>
      </c>
      <c r="R889" s="661">
        <v>1</v>
      </c>
      <c r="S889" s="677">
        <v>0.33333333333333331</v>
      </c>
      <c r="T889" s="742">
        <v>0.5</v>
      </c>
      <c r="U889" s="700">
        <v>0.33333333333333331</v>
      </c>
    </row>
    <row r="890" spans="1:21" ht="14.4" customHeight="1" x14ac:dyDescent="0.3">
      <c r="A890" s="660">
        <v>4</v>
      </c>
      <c r="B890" s="661" t="s">
        <v>3542</v>
      </c>
      <c r="C890" s="661">
        <v>89301042</v>
      </c>
      <c r="D890" s="740" t="s">
        <v>6160</v>
      </c>
      <c r="E890" s="741" t="s">
        <v>3921</v>
      </c>
      <c r="F890" s="661" t="s">
        <v>3895</v>
      </c>
      <c r="G890" s="661" t="s">
        <v>4193</v>
      </c>
      <c r="H890" s="661" t="s">
        <v>1519</v>
      </c>
      <c r="I890" s="661" t="s">
        <v>2676</v>
      </c>
      <c r="J890" s="661" t="s">
        <v>2677</v>
      </c>
      <c r="K890" s="661" t="s">
        <v>3834</v>
      </c>
      <c r="L890" s="662">
        <v>68.989999999999995</v>
      </c>
      <c r="M890" s="662">
        <v>137.97999999999999</v>
      </c>
      <c r="N890" s="661">
        <v>2</v>
      </c>
      <c r="O890" s="742">
        <v>0.5</v>
      </c>
      <c r="P890" s="662"/>
      <c r="Q890" s="677">
        <v>0</v>
      </c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4</v>
      </c>
      <c r="B891" s="661" t="s">
        <v>3542</v>
      </c>
      <c r="C891" s="661">
        <v>89301042</v>
      </c>
      <c r="D891" s="740" t="s">
        <v>6160</v>
      </c>
      <c r="E891" s="741" t="s">
        <v>3921</v>
      </c>
      <c r="F891" s="661" t="s">
        <v>3895</v>
      </c>
      <c r="G891" s="661" t="s">
        <v>5001</v>
      </c>
      <c r="H891" s="661" t="s">
        <v>602</v>
      </c>
      <c r="I891" s="661" t="s">
        <v>5067</v>
      </c>
      <c r="J891" s="661" t="s">
        <v>5068</v>
      </c>
      <c r="K891" s="661" t="s">
        <v>5004</v>
      </c>
      <c r="L891" s="662">
        <v>45.75</v>
      </c>
      <c r="M891" s="662">
        <v>45.75</v>
      </c>
      <c r="N891" s="661">
        <v>1</v>
      </c>
      <c r="O891" s="742">
        <v>1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4</v>
      </c>
      <c r="B892" s="661" t="s">
        <v>3542</v>
      </c>
      <c r="C892" s="661">
        <v>89301042</v>
      </c>
      <c r="D892" s="740" t="s">
        <v>6160</v>
      </c>
      <c r="E892" s="741" t="s">
        <v>3921</v>
      </c>
      <c r="F892" s="661" t="s">
        <v>3895</v>
      </c>
      <c r="G892" s="661" t="s">
        <v>5069</v>
      </c>
      <c r="H892" s="661" t="s">
        <v>602</v>
      </c>
      <c r="I892" s="661" t="s">
        <v>717</v>
      </c>
      <c r="J892" s="661" t="s">
        <v>5070</v>
      </c>
      <c r="K892" s="661" t="s">
        <v>5071</v>
      </c>
      <c r="L892" s="662">
        <v>18.940000000000001</v>
      </c>
      <c r="M892" s="662">
        <v>37.880000000000003</v>
      </c>
      <c r="N892" s="661">
        <v>2</v>
      </c>
      <c r="O892" s="742">
        <v>1</v>
      </c>
      <c r="P892" s="662">
        <v>37.880000000000003</v>
      </c>
      <c r="Q892" s="677">
        <v>1</v>
      </c>
      <c r="R892" s="661">
        <v>2</v>
      </c>
      <c r="S892" s="677">
        <v>1</v>
      </c>
      <c r="T892" s="742">
        <v>1</v>
      </c>
      <c r="U892" s="700">
        <v>1</v>
      </c>
    </row>
    <row r="893" spans="1:21" ht="14.4" customHeight="1" x14ac:dyDescent="0.3">
      <c r="A893" s="660">
        <v>4</v>
      </c>
      <c r="B893" s="661" t="s">
        <v>3542</v>
      </c>
      <c r="C893" s="661">
        <v>89301042</v>
      </c>
      <c r="D893" s="740" t="s">
        <v>6160</v>
      </c>
      <c r="E893" s="741" t="s">
        <v>3921</v>
      </c>
      <c r="F893" s="661" t="s">
        <v>3895</v>
      </c>
      <c r="G893" s="661" t="s">
        <v>4268</v>
      </c>
      <c r="H893" s="661" t="s">
        <v>602</v>
      </c>
      <c r="I893" s="661" t="s">
        <v>5072</v>
      </c>
      <c r="J893" s="661" t="s">
        <v>5073</v>
      </c>
      <c r="K893" s="661" t="s">
        <v>4075</v>
      </c>
      <c r="L893" s="662">
        <v>0</v>
      </c>
      <c r="M893" s="662">
        <v>0</v>
      </c>
      <c r="N893" s="661">
        <v>4</v>
      </c>
      <c r="O893" s="742">
        <v>1</v>
      </c>
      <c r="P893" s="662">
        <v>0</v>
      </c>
      <c r="Q893" s="677"/>
      <c r="R893" s="661">
        <v>4</v>
      </c>
      <c r="S893" s="677">
        <v>1</v>
      </c>
      <c r="T893" s="742">
        <v>1</v>
      </c>
      <c r="U893" s="700">
        <v>1</v>
      </c>
    </row>
    <row r="894" spans="1:21" ht="14.4" customHeight="1" x14ac:dyDescent="0.3">
      <c r="A894" s="660">
        <v>4</v>
      </c>
      <c r="B894" s="661" t="s">
        <v>3542</v>
      </c>
      <c r="C894" s="661">
        <v>89301042</v>
      </c>
      <c r="D894" s="740" t="s">
        <v>6160</v>
      </c>
      <c r="E894" s="741" t="s">
        <v>3921</v>
      </c>
      <c r="F894" s="661" t="s">
        <v>3895</v>
      </c>
      <c r="G894" s="661" t="s">
        <v>4459</v>
      </c>
      <c r="H894" s="661" t="s">
        <v>602</v>
      </c>
      <c r="I894" s="661" t="s">
        <v>761</v>
      </c>
      <c r="J894" s="661" t="s">
        <v>762</v>
      </c>
      <c r="K894" s="661" t="s">
        <v>3666</v>
      </c>
      <c r="L894" s="662">
        <v>115.3</v>
      </c>
      <c r="M894" s="662">
        <v>461.2</v>
      </c>
      <c r="N894" s="661">
        <v>4</v>
      </c>
      <c r="O894" s="742">
        <v>1.5</v>
      </c>
      <c r="P894" s="662">
        <v>461.2</v>
      </c>
      <c r="Q894" s="677">
        <v>1</v>
      </c>
      <c r="R894" s="661">
        <v>4</v>
      </c>
      <c r="S894" s="677">
        <v>1</v>
      </c>
      <c r="T894" s="742">
        <v>1.5</v>
      </c>
      <c r="U894" s="700">
        <v>1</v>
      </c>
    </row>
    <row r="895" spans="1:21" ht="14.4" customHeight="1" x14ac:dyDescent="0.3">
      <c r="A895" s="660">
        <v>4</v>
      </c>
      <c r="B895" s="661" t="s">
        <v>3542</v>
      </c>
      <c r="C895" s="661">
        <v>89301042</v>
      </c>
      <c r="D895" s="740" t="s">
        <v>6160</v>
      </c>
      <c r="E895" s="741" t="s">
        <v>3921</v>
      </c>
      <c r="F895" s="661" t="s">
        <v>3895</v>
      </c>
      <c r="G895" s="661" t="s">
        <v>4459</v>
      </c>
      <c r="H895" s="661" t="s">
        <v>602</v>
      </c>
      <c r="I895" s="661" t="s">
        <v>5074</v>
      </c>
      <c r="J895" s="661" t="s">
        <v>762</v>
      </c>
      <c r="K895" s="661" t="s">
        <v>3666</v>
      </c>
      <c r="L895" s="662">
        <v>115.3</v>
      </c>
      <c r="M895" s="662">
        <v>230.6</v>
      </c>
      <c r="N895" s="661">
        <v>2</v>
      </c>
      <c r="O895" s="742">
        <v>0.5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4</v>
      </c>
      <c r="B896" s="661" t="s">
        <v>3542</v>
      </c>
      <c r="C896" s="661">
        <v>89301042</v>
      </c>
      <c r="D896" s="740" t="s">
        <v>6160</v>
      </c>
      <c r="E896" s="741" t="s">
        <v>3921</v>
      </c>
      <c r="F896" s="661" t="s">
        <v>3895</v>
      </c>
      <c r="G896" s="661" t="s">
        <v>4459</v>
      </c>
      <c r="H896" s="661" t="s">
        <v>602</v>
      </c>
      <c r="I896" s="661" t="s">
        <v>5075</v>
      </c>
      <c r="J896" s="661" t="s">
        <v>762</v>
      </c>
      <c r="K896" s="661" t="s">
        <v>3666</v>
      </c>
      <c r="L896" s="662">
        <v>115.3</v>
      </c>
      <c r="M896" s="662">
        <v>576.5</v>
      </c>
      <c r="N896" s="661">
        <v>5</v>
      </c>
      <c r="O896" s="742">
        <v>2.5</v>
      </c>
      <c r="P896" s="662">
        <v>345.9</v>
      </c>
      <c r="Q896" s="677">
        <v>0.6</v>
      </c>
      <c r="R896" s="661">
        <v>3</v>
      </c>
      <c r="S896" s="677">
        <v>0.6</v>
      </c>
      <c r="T896" s="742">
        <v>1</v>
      </c>
      <c r="U896" s="700">
        <v>0.4</v>
      </c>
    </row>
    <row r="897" spans="1:21" ht="14.4" customHeight="1" x14ac:dyDescent="0.3">
      <c r="A897" s="660">
        <v>4</v>
      </c>
      <c r="B897" s="661" t="s">
        <v>3542</v>
      </c>
      <c r="C897" s="661">
        <v>89301042</v>
      </c>
      <c r="D897" s="740" t="s">
        <v>6160</v>
      </c>
      <c r="E897" s="741" t="s">
        <v>3921</v>
      </c>
      <c r="F897" s="661" t="s">
        <v>3895</v>
      </c>
      <c r="G897" s="661" t="s">
        <v>4459</v>
      </c>
      <c r="H897" s="661" t="s">
        <v>602</v>
      </c>
      <c r="I897" s="661" t="s">
        <v>4460</v>
      </c>
      <c r="J897" s="661" t="s">
        <v>762</v>
      </c>
      <c r="K897" s="661" t="s">
        <v>3666</v>
      </c>
      <c r="L897" s="662">
        <v>115.3</v>
      </c>
      <c r="M897" s="662">
        <v>115.3</v>
      </c>
      <c r="N897" s="661">
        <v>1</v>
      </c>
      <c r="O897" s="742">
        <v>1</v>
      </c>
      <c r="P897" s="662">
        <v>115.3</v>
      </c>
      <c r="Q897" s="677">
        <v>1</v>
      </c>
      <c r="R897" s="661">
        <v>1</v>
      </c>
      <c r="S897" s="677">
        <v>1</v>
      </c>
      <c r="T897" s="742">
        <v>1</v>
      </c>
      <c r="U897" s="700">
        <v>1</v>
      </c>
    </row>
    <row r="898" spans="1:21" ht="14.4" customHeight="1" x14ac:dyDescent="0.3">
      <c r="A898" s="660">
        <v>4</v>
      </c>
      <c r="B898" s="661" t="s">
        <v>3542</v>
      </c>
      <c r="C898" s="661">
        <v>89301042</v>
      </c>
      <c r="D898" s="740" t="s">
        <v>6160</v>
      </c>
      <c r="E898" s="741" t="s">
        <v>3921</v>
      </c>
      <c r="F898" s="661" t="s">
        <v>3895</v>
      </c>
      <c r="G898" s="661" t="s">
        <v>4219</v>
      </c>
      <c r="H898" s="661" t="s">
        <v>602</v>
      </c>
      <c r="I898" s="661" t="s">
        <v>4981</v>
      </c>
      <c r="J898" s="661" t="s">
        <v>4982</v>
      </c>
      <c r="K898" s="661" t="s">
        <v>4983</v>
      </c>
      <c r="L898" s="662">
        <v>83.09</v>
      </c>
      <c r="M898" s="662">
        <v>332.36</v>
      </c>
      <c r="N898" s="661">
        <v>4</v>
      </c>
      <c r="O898" s="742">
        <v>2</v>
      </c>
      <c r="P898" s="662">
        <v>166.18</v>
      </c>
      <c r="Q898" s="677">
        <v>0.5</v>
      </c>
      <c r="R898" s="661">
        <v>2</v>
      </c>
      <c r="S898" s="677">
        <v>0.5</v>
      </c>
      <c r="T898" s="742">
        <v>1</v>
      </c>
      <c r="U898" s="700">
        <v>0.5</v>
      </c>
    </row>
    <row r="899" spans="1:21" ht="14.4" customHeight="1" x14ac:dyDescent="0.3">
      <c r="A899" s="660">
        <v>4</v>
      </c>
      <c r="B899" s="661" t="s">
        <v>3542</v>
      </c>
      <c r="C899" s="661">
        <v>89301042</v>
      </c>
      <c r="D899" s="740" t="s">
        <v>6160</v>
      </c>
      <c r="E899" s="741" t="s">
        <v>3921</v>
      </c>
      <c r="F899" s="661" t="s">
        <v>3895</v>
      </c>
      <c r="G899" s="661" t="s">
        <v>5076</v>
      </c>
      <c r="H899" s="661" t="s">
        <v>602</v>
      </c>
      <c r="I899" s="661" t="s">
        <v>5077</v>
      </c>
      <c r="J899" s="661" t="s">
        <v>5078</v>
      </c>
      <c r="K899" s="661" t="s">
        <v>5079</v>
      </c>
      <c r="L899" s="662">
        <v>0</v>
      </c>
      <c r="M899" s="662">
        <v>0</v>
      </c>
      <c r="N899" s="661">
        <v>2</v>
      </c>
      <c r="O899" s="742">
        <v>0.5</v>
      </c>
      <c r="P899" s="662">
        <v>0</v>
      </c>
      <c r="Q899" s="677"/>
      <c r="R899" s="661">
        <v>2</v>
      </c>
      <c r="S899" s="677">
        <v>1</v>
      </c>
      <c r="T899" s="742">
        <v>0.5</v>
      </c>
      <c r="U899" s="700">
        <v>1</v>
      </c>
    </row>
    <row r="900" spans="1:21" ht="14.4" customHeight="1" x14ac:dyDescent="0.3">
      <c r="A900" s="660">
        <v>4</v>
      </c>
      <c r="B900" s="661" t="s">
        <v>3542</v>
      </c>
      <c r="C900" s="661">
        <v>89301042</v>
      </c>
      <c r="D900" s="740" t="s">
        <v>6160</v>
      </c>
      <c r="E900" s="741" t="s">
        <v>3921</v>
      </c>
      <c r="F900" s="661" t="s">
        <v>3895</v>
      </c>
      <c r="G900" s="661" t="s">
        <v>5080</v>
      </c>
      <c r="H900" s="661" t="s">
        <v>602</v>
      </c>
      <c r="I900" s="661" t="s">
        <v>5081</v>
      </c>
      <c r="J900" s="661" t="s">
        <v>5082</v>
      </c>
      <c r="K900" s="661" t="s">
        <v>2388</v>
      </c>
      <c r="L900" s="662">
        <v>0</v>
      </c>
      <c r="M900" s="662">
        <v>0</v>
      </c>
      <c r="N900" s="661">
        <v>1</v>
      </c>
      <c r="O900" s="742">
        <v>1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4</v>
      </c>
      <c r="B901" s="661" t="s">
        <v>3542</v>
      </c>
      <c r="C901" s="661">
        <v>89301042</v>
      </c>
      <c r="D901" s="740" t="s">
        <v>6160</v>
      </c>
      <c r="E901" s="741" t="s">
        <v>3921</v>
      </c>
      <c r="F901" s="661" t="s">
        <v>3895</v>
      </c>
      <c r="G901" s="661" t="s">
        <v>5083</v>
      </c>
      <c r="H901" s="661" t="s">
        <v>602</v>
      </c>
      <c r="I901" s="661" t="s">
        <v>5084</v>
      </c>
      <c r="J901" s="661" t="s">
        <v>2984</v>
      </c>
      <c r="K901" s="661" t="s">
        <v>5085</v>
      </c>
      <c r="L901" s="662">
        <v>39.39</v>
      </c>
      <c r="M901" s="662">
        <v>39.39</v>
      </c>
      <c r="N901" s="661">
        <v>1</v>
      </c>
      <c r="O901" s="742">
        <v>0.5</v>
      </c>
      <c r="P901" s="662">
        <v>39.39</v>
      </c>
      <c r="Q901" s="677">
        <v>1</v>
      </c>
      <c r="R901" s="661">
        <v>1</v>
      </c>
      <c r="S901" s="677">
        <v>1</v>
      </c>
      <c r="T901" s="742">
        <v>0.5</v>
      </c>
      <c r="U901" s="700">
        <v>1</v>
      </c>
    </row>
    <row r="902" spans="1:21" ht="14.4" customHeight="1" x14ac:dyDescent="0.3">
      <c r="A902" s="660">
        <v>4</v>
      </c>
      <c r="B902" s="661" t="s">
        <v>3542</v>
      </c>
      <c r="C902" s="661">
        <v>89301042</v>
      </c>
      <c r="D902" s="740" t="s">
        <v>6160</v>
      </c>
      <c r="E902" s="741" t="s">
        <v>3921</v>
      </c>
      <c r="F902" s="661" t="s">
        <v>3895</v>
      </c>
      <c r="G902" s="661" t="s">
        <v>3959</v>
      </c>
      <c r="H902" s="661" t="s">
        <v>602</v>
      </c>
      <c r="I902" s="661" t="s">
        <v>3960</v>
      </c>
      <c r="J902" s="661" t="s">
        <v>3961</v>
      </c>
      <c r="K902" s="661" t="s">
        <v>3962</v>
      </c>
      <c r="L902" s="662">
        <v>0</v>
      </c>
      <c r="M902" s="662">
        <v>0</v>
      </c>
      <c r="N902" s="661">
        <v>1</v>
      </c>
      <c r="O902" s="742">
        <v>1</v>
      </c>
      <c r="P902" s="662">
        <v>0</v>
      </c>
      <c r="Q902" s="677"/>
      <c r="R902" s="661">
        <v>1</v>
      </c>
      <c r="S902" s="677">
        <v>1</v>
      </c>
      <c r="T902" s="742">
        <v>1</v>
      </c>
      <c r="U902" s="700">
        <v>1</v>
      </c>
    </row>
    <row r="903" spans="1:21" ht="14.4" customHeight="1" x14ac:dyDescent="0.3">
      <c r="A903" s="660">
        <v>4</v>
      </c>
      <c r="B903" s="661" t="s">
        <v>3542</v>
      </c>
      <c r="C903" s="661">
        <v>89301042</v>
      </c>
      <c r="D903" s="740" t="s">
        <v>6160</v>
      </c>
      <c r="E903" s="741" t="s">
        <v>3921</v>
      </c>
      <c r="F903" s="661" t="s">
        <v>3895</v>
      </c>
      <c r="G903" s="661" t="s">
        <v>4158</v>
      </c>
      <c r="H903" s="661" t="s">
        <v>602</v>
      </c>
      <c r="I903" s="661" t="s">
        <v>1091</v>
      </c>
      <c r="J903" s="661" t="s">
        <v>696</v>
      </c>
      <c r="K903" s="661" t="s">
        <v>5086</v>
      </c>
      <c r="L903" s="662">
        <v>54.56</v>
      </c>
      <c r="M903" s="662">
        <v>54.56</v>
      </c>
      <c r="N903" s="661">
        <v>1</v>
      </c>
      <c r="O903" s="742">
        <v>0.5</v>
      </c>
      <c r="P903" s="662"/>
      <c r="Q903" s="677">
        <v>0</v>
      </c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4</v>
      </c>
      <c r="B904" s="661" t="s">
        <v>3542</v>
      </c>
      <c r="C904" s="661">
        <v>89301042</v>
      </c>
      <c r="D904" s="740" t="s">
        <v>6160</v>
      </c>
      <c r="E904" s="741" t="s">
        <v>3921</v>
      </c>
      <c r="F904" s="661" t="s">
        <v>3895</v>
      </c>
      <c r="G904" s="661" t="s">
        <v>4272</v>
      </c>
      <c r="H904" s="661" t="s">
        <v>602</v>
      </c>
      <c r="I904" s="661" t="s">
        <v>2139</v>
      </c>
      <c r="J904" s="661" t="s">
        <v>2140</v>
      </c>
      <c r="K904" s="661" t="s">
        <v>4273</v>
      </c>
      <c r="L904" s="662">
        <v>163.9</v>
      </c>
      <c r="M904" s="662">
        <v>819.5</v>
      </c>
      <c r="N904" s="661">
        <v>5</v>
      </c>
      <c r="O904" s="742">
        <v>1</v>
      </c>
      <c r="P904" s="662">
        <v>491.70000000000005</v>
      </c>
      <c r="Q904" s="677">
        <v>0.60000000000000009</v>
      </c>
      <c r="R904" s="661">
        <v>3</v>
      </c>
      <c r="S904" s="677">
        <v>0.6</v>
      </c>
      <c r="T904" s="742">
        <v>0.5</v>
      </c>
      <c r="U904" s="700">
        <v>0.5</v>
      </c>
    </row>
    <row r="905" spans="1:21" ht="14.4" customHeight="1" x14ac:dyDescent="0.3">
      <c r="A905" s="660">
        <v>4</v>
      </c>
      <c r="B905" s="661" t="s">
        <v>3542</v>
      </c>
      <c r="C905" s="661">
        <v>89301042</v>
      </c>
      <c r="D905" s="740" t="s">
        <v>6160</v>
      </c>
      <c r="E905" s="741" t="s">
        <v>3921</v>
      </c>
      <c r="F905" s="661" t="s">
        <v>3895</v>
      </c>
      <c r="G905" s="661" t="s">
        <v>3966</v>
      </c>
      <c r="H905" s="661" t="s">
        <v>602</v>
      </c>
      <c r="I905" s="661" t="s">
        <v>1239</v>
      </c>
      <c r="J905" s="661" t="s">
        <v>3967</v>
      </c>
      <c r="K905" s="661" t="s">
        <v>3968</v>
      </c>
      <c r="L905" s="662">
        <v>0</v>
      </c>
      <c r="M905" s="662">
        <v>0</v>
      </c>
      <c r="N905" s="661">
        <v>44</v>
      </c>
      <c r="O905" s="742">
        <v>25</v>
      </c>
      <c r="P905" s="662">
        <v>0</v>
      </c>
      <c r="Q905" s="677"/>
      <c r="R905" s="661">
        <v>25</v>
      </c>
      <c r="S905" s="677">
        <v>0.56818181818181823</v>
      </c>
      <c r="T905" s="742">
        <v>14</v>
      </c>
      <c r="U905" s="700">
        <v>0.56000000000000005</v>
      </c>
    </row>
    <row r="906" spans="1:21" ht="14.4" customHeight="1" x14ac:dyDescent="0.3">
      <c r="A906" s="660">
        <v>4</v>
      </c>
      <c r="B906" s="661" t="s">
        <v>3542</v>
      </c>
      <c r="C906" s="661">
        <v>89301042</v>
      </c>
      <c r="D906" s="740" t="s">
        <v>6160</v>
      </c>
      <c r="E906" s="741" t="s">
        <v>3921</v>
      </c>
      <c r="F906" s="661" t="s">
        <v>3895</v>
      </c>
      <c r="G906" s="661" t="s">
        <v>4071</v>
      </c>
      <c r="H906" s="661" t="s">
        <v>602</v>
      </c>
      <c r="I906" s="661" t="s">
        <v>4072</v>
      </c>
      <c r="J906" s="661" t="s">
        <v>4073</v>
      </c>
      <c r="K906" s="661" t="s">
        <v>2233</v>
      </c>
      <c r="L906" s="662">
        <v>0</v>
      </c>
      <c r="M906" s="662">
        <v>0</v>
      </c>
      <c r="N906" s="661">
        <v>1</v>
      </c>
      <c r="O906" s="742">
        <v>1</v>
      </c>
      <c r="P906" s="662">
        <v>0</v>
      </c>
      <c r="Q906" s="677"/>
      <c r="R906" s="661">
        <v>1</v>
      </c>
      <c r="S906" s="677">
        <v>1</v>
      </c>
      <c r="T906" s="742">
        <v>1</v>
      </c>
      <c r="U906" s="700">
        <v>1</v>
      </c>
    </row>
    <row r="907" spans="1:21" ht="14.4" customHeight="1" x14ac:dyDescent="0.3">
      <c r="A907" s="660">
        <v>4</v>
      </c>
      <c r="B907" s="661" t="s">
        <v>3542</v>
      </c>
      <c r="C907" s="661">
        <v>89301042</v>
      </c>
      <c r="D907" s="740" t="s">
        <v>6160</v>
      </c>
      <c r="E907" s="741" t="s">
        <v>3921</v>
      </c>
      <c r="F907" s="661" t="s">
        <v>3895</v>
      </c>
      <c r="G907" s="661" t="s">
        <v>5087</v>
      </c>
      <c r="H907" s="661" t="s">
        <v>602</v>
      </c>
      <c r="I907" s="661" t="s">
        <v>5088</v>
      </c>
      <c r="J907" s="661" t="s">
        <v>5089</v>
      </c>
      <c r="K907" s="661" t="s">
        <v>1066</v>
      </c>
      <c r="L907" s="662">
        <v>0</v>
      </c>
      <c r="M907" s="662">
        <v>0</v>
      </c>
      <c r="N907" s="661">
        <v>1</v>
      </c>
      <c r="O907" s="742">
        <v>0.5</v>
      </c>
      <c r="P907" s="662"/>
      <c r="Q907" s="677"/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4</v>
      </c>
      <c r="B908" s="661" t="s">
        <v>3542</v>
      </c>
      <c r="C908" s="661">
        <v>89301042</v>
      </c>
      <c r="D908" s="740" t="s">
        <v>6160</v>
      </c>
      <c r="E908" s="741" t="s">
        <v>3921</v>
      </c>
      <c r="F908" s="661" t="s">
        <v>3895</v>
      </c>
      <c r="G908" s="661" t="s">
        <v>4074</v>
      </c>
      <c r="H908" s="661" t="s">
        <v>602</v>
      </c>
      <c r="I908" s="661" t="s">
        <v>1165</v>
      </c>
      <c r="J908" s="661" t="s">
        <v>1166</v>
      </c>
      <c r="K908" s="661" t="s">
        <v>4075</v>
      </c>
      <c r="L908" s="662">
        <v>63.67</v>
      </c>
      <c r="M908" s="662">
        <v>764.04</v>
      </c>
      <c r="N908" s="661">
        <v>12</v>
      </c>
      <c r="O908" s="742">
        <v>4</v>
      </c>
      <c r="P908" s="662">
        <v>445.69</v>
      </c>
      <c r="Q908" s="677">
        <v>0.58333333333333337</v>
      </c>
      <c r="R908" s="661">
        <v>7</v>
      </c>
      <c r="S908" s="677">
        <v>0.58333333333333337</v>
      </c>
      <c r="T908" s="742">
        <v>2.5</v>
      </c>
      <c r="U908" s="700">
        <v>0.625</v>
      </c>
    </row>
    <row r="909" spans="1:21" ht="14.4" customHeight="1" x14ac:dyDescent="0.3">
      <c r="A909" s="660">
        <v>4</v>
      </c>
      <c r="B909" s="661" t="s">
        <v>3542</v>
      </c>
      <c r="C909" s="661">
        <v>89301042</v>
      </c>
      <c r="D909" s="740" t="s">
        <v>6160</v>
      </c>
      <c r="E909" s="741" t="s">
        <v>3921</v>
      </c>
      <c r="F909" s="661" t="s">
        <v>3895</v>
      </c>
      <c r="G909" s="661" t="s">
        <v>5090</v>
      </c>
      <c r="H909" s="661" t="s">
        <v>602</v>
      </c>
      <c r="I909" s="661" t="s">
        <v>5091</v>
      </c>
      <c r="J909" s="661" t="s">
        <v>5092</v>
      </c>
      <c r="K909" s="661" t="s">
        <v>3745</v>
      </c>
      <c r="L909" s="662">
        <v>0</v>
      </c>
      <c r="M909" s="662">
        <v>0</v>
      </c>
      <c r="N909" s="661">
        <v>1</v>
      </c>
      <c r="O909" s="742">
        <v>1</v>
      </c>
      <c r="P909" s="662"/>
      <c r="Q909" s="677"/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4</v>
      </c>
      <c r="B910" s="661" t="s">
        <v>3542</v>
      </c>
      <c r="C910" s="661">
        <v>89301042</v>
      </c>
      <c r="D910" s="740" t="s">
        <v>6160</v>
      </c>
      <c r="E910" s="741" t="s">
        <v>3921</v>
      </c>
      <c r="F910" s="661" t="s">
        <v>3895</v>
      </c>
      <c r="G910" s="661" t="s">
        <v>4324</v>
      </c>
      <c r="H910" s="661" t="s">
        <v>602</v>
      </c>
      <c r="I910" s="661" t="s">
        <v>2546</v>
      </c>
      <c r="J910" s="661" t="s">
        <v>5093</v>
      </c>
      <c r="K910" s="661" t="s">
        <v>5094</v>
      </c>
      <c r="L910" s="662">
        <v>0</v>
      </c>
      <c r="M910" s="662">
        <v>0</v>
      </c>
      <c r="N910" s="661">
        <v>1</v>
      </c>
      <c r="O910" s="742">
        <v>1</v>
      </c>
      <c r="P910" s="662"/>
      <c r="Q910" s="677"/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4</v>
      </c>
      <c r="B911" s="661" t="s">
        <v>3542</v>
      </c>
      <c r="C911" s="661">
        <v>89301042</v>
      </c>
      <c r="D911" s="740" t="s">
        <v>6160</v>
      </c>
      <c r="E911" s="741" t="s">
        <v>3921</v>
      </c>
      <c r="F911" s="661" t="s">
        <v>3895</v>
      </c>
      <c r="G911" s="661" t="s">
        <v>4324</v>
      </c>
      <c r="H911" s="661" t="s">
        <v>602</v>
      </c>
      <c r="I911" s="661" t="s">
        <v>5095</v>
      </c>
      <c r="J911" s="661" t="s">
        <v>5093</v>
      </c>
      <c r="K911" s="661" t="s">
        <v>5096</v>
      </c>
      <c r="L911" s="662">
        <v>0</v>
      </c>
      <c r="M911" s="662">
        <v>0</v>
      </c>
      <c r="N911" s="661">
        <v>1</v>
      </c>
      <c r="O911" s="742">
        <v>1</v>
      </c>
      <c r="P911" s="662"/>
      <c r="Q911" s="677"/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4</v>
      </c>
      <c r="B912" s="661" t="s">
        <v>3542</v>
      </c>
      <c r="C912" s="661">
        <v>89301042</v>
      </c>
      <c r="D912" s="740" t="s">
        <v>6160</v>
      </c>
      <c r="E912" s="741" t="s">
        <v>3921</v>
      </c>
      <c r="F912" s="661" t="s">
        <v>3895</v>
      </c>
      <c r="G912" s="661" t="s">
        <v>4076</v>
      </c>
      <c r="H912" s="661" t="s">
        <v>602</v>
      </c>
      <c r="I912" s="661" t="s">
        <v>4077</v>
      </c>
      <c r="J912" s="661" t="s">
        <v>4078</v>
      </c>
      <c r="K912" s="661" t="s">
        <v>4079</v>
      </c>
      <c r="L912" s="662">
        <v>0</v>
      </c>
      <c r="M912" s="662">
        <v>0</v>
      </c>
      <c r="N912" s="661">
        <v>1</v>
      </c>
      <c r="O912" s="742">
        <v>1</v>
      </c>
      <c r="P912" s="662"/>
      <c r="Q912" s="677"/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4</v>
      </c>
      <c r="B913" s="661" t="s">
        <v>3542</v>
      </c>
      <c r="C913" s="661">
        <v>89301042</v>
      </c>
      <c r="D913" s="740" t="s">
        <v>6160</v>
      </c>
      <c r="E913" s="741" t="s">
        <v>3921</v>
      </c>
      <c r="F913" s="661" t="s">
        <v>3895</v>
      </c>
      <c r="G913" s="661" t="s">
        <v>3972</v>
      </c>
      <c r="H913" s="661" t="s">
        <v>602</v>
      </c>
      <c r="I913" s="661" t="s">
        <v>2808</v>
      </c>
      <c r="J913" s="661" t="s">
        <v>2809</v>
      </c>
      <c r="K913" s="661" t="s">
        <v>5097</v>
      </c>
      <c r="L913" s="662">
        <v>0</v>
      </c>
      <c r="M913" s="662">
        <v>0</v>
      </c>
      <c r="N913" s="661">
        <v>1</v>
      </c>
      <c r="O913" s="742">
        <v>0.5</v>
      </c>
      <c r="P913" s="662">
        <v>0</v>
      </c>
      <c r="Q913" s="677"/>
      <c r="R913" s="661">
        <v>1</v>
      </c>
      <c r="S913" s="677">
        <v>1</v>
      </c>
      <c r="T913" s="742">
        <v>0.5</v>
      </c>
      <c r="U913" s="700">
        <v>1</v>
      </c>
    </row>
    <row r="914" spans="1:21" ht="14.4" customHeight="1" x14ac:dyDescent="0.3">
      <c r="A914" s="660">
        <v>4</v>
      </c>
      <c r="B914" s="661" t="s">
        <v>3542</v>
      </c>
      <c r="C914" s="661">
        <v>89301042</v>
      </c>
      <c r="D914" s="740" t="s">
        <v>6160</v>
      </c>
      <c r="E914" s="741" t="s">
        <v>3921</v>
      </c>
      <c r="F914" s="661" t="s">
        <v>3895</v>
      </c>
      <c r="G914" s="661" t="s">
        <v>3973</v>
      </c>
      <c r="H914" s="661" t="s">
        <v>602</v>
      </c>
      <c r="I914" s="661" t="s">
        <v>3974</v>
      </c>
      <c r="J914" s="661" t="s">
        <v>3975</v>
      </c>
      <c r="K914" s="661" t="s">
        <v>3976</v>
      </c>
      <c r="L914" s="662">
        <v>0</v>
      </c>
      <c r="M914" s="662">
        <v>0</v>
      </c>
      <c r="N914" s="661">
        <v>2</v>
      </c>
      <c r="O914" s="742">
        <v>0.5</v>
      </c>
      <c r="P914" s="662">
        <v>0</v>
      </c>
      <c r="Q914" s="677"/>
      <c r="R914" s="661">
        <v>2</v>
      </c>
      <c r="S914" s="677">
        <v>1</v>
      </c>
      <c r="T914" s="742">
        <v>0.5</v>
      </c>
      <c r="U914" s="700">
        <v>1</v>
      </c>
    </row>
    <row r="915" spans="1:21" ht="14.4" customHeight="1" x14ac:dyDescent="0.3">
      <c r="A915" s="660">
        <v>4</v>
      </c>
      <c r="B915" s="661" t="s">
        <v>3542</v>
      </c>
      <c r="C915" s="661">
        <v>89301042</v>
      </c>
      <c r="D915" s="740" t="s">
        <v>6160</v>
      </c>
      <c r="E915" s="741" t="s">
        <v>3921</v>
      </c>
      <c r="F915" s="661" t="s">
        <v>3895</v>
      </c>
      <c r="G915" s="661" t="s">
        <v>5098</v>
      </c>
      <c r="H915" s="661" t="s">
        <v>602</v>
      </c>
      <c r="I915" s="661" t="s">
        <v>5099</v>
      </c>
      <c r="J915" s="661" t="s">
        <v>5100</v>
      </c>
      <c r="K915" s="661" t="s">
        <v>3291</v>
      </c>
      <c r="L915" s="662">
        <v>378.97</v>
      </c>
      <c r="M915" s="662">
        <v>757.94</v>
      </c>
      <c r="N915" s="661">
        <v>2</v>
      </c>
      <c r="O915" s="742">
        <v>2</v>
      </c>
      <c r="P915" s="662">
        <v>378.97</v>
      </c>
      <c r="Q915" s="677">
        <v>0.5</v>
      </c>
      <c r="R915" s="661">
        <v>1</v>
      </c>
      <c r="S915" s="677">
        <v>0.5</v>
      </c>
      <c r="T915" s="742">
        <v>1</v>
      </c>
      <c r="U915" s="700">
        <v>0.5</v>
      </c>
    </row>
    <row r="916" spans="1:21" ht="14.4" customHeight="1" x14ac:dyDescent="0.3">
      <c r="A916" s="660">
        <v>4</v>
      </c>
      <c r="B916" s="661" t="s">
        <v>3542</v>
      </c>
      <c r="C916" s="661">
        <v>89301042</v>
      </c>
      <c r="D916" s="740" t="s">
        <v>6160</v>
      </c>
      <c r="E916" s="741" t="s">
        <v>3921</v>
      </c>
      <c r="F916" s="661" t="s">
        <v>3895</v>
      </c>
      <c r="G916" s="661" t="s">
        <v>5098</v>
      </c>
      <c r="H916" s="661" t="s">
        <v>602</v>
      </c>
      <c r="I916" s="661" t="s">
        <v>5101</v>
      </c>
      <c r="J916" s="661" t="s">
        <v>5100</v>
      </c>
      <c r="K916" s="661" t="s">
        <v>4319</v>
      </c>
      <c r="L916" s="662">
        <v>0</v>
      </c>
      <c r="M916" s="662">
        <v>0</v>
      </c>
      <c r="N916" s="661">
        <v>2</v>
      </c>
      <c r="O916" s="742">
        <v>2</v>
      </c>
      <c r="P916" s="662">
        <v>0</v>
      </c>
      <c r="Q916" s="677"/>
      <c r="R916" s="661">
        <v>1</v>
      </c>
      <c r="S916" s="677">
        <v>0.5</v>
      </c>
      <c r="T916" s="742">
        <v>1</v>
      </c>
      <c r="U916" s="700">
        <v>0.5</v>
      </c>
    </row>
    <row r="917" spans="1:21" ht="14.4" customHeight="1" x14ac:dyDescent="0.3">
      <c r="A917" s="660">
        <v>4</v>
      </c>
      <c r="B917" s="661" t="s">
        <v>3542</v>
      </c>
      <c r="C917" s="661">
        <v>89301042</v>
      </c>
      <c r="D917" s="740" t="s">
        <v>6160</v>
      </c>
      <c r="E917" s="741" t="s">
        <v>3921</v>
      </c>
      <c r="F917" s="661" t="s">
        <v>3895</v>
      </c>
      <c r="G917" s="661" t="s">
        <v>3951</v>
      </c>
      <c r="H917" s="661" t="s">
        <v>602</v>
      </c>
      <c r="I917" s="661" t="s">
        <v>2071</v>
      </c>
      <c r="J917" s="661" t="s">
        <v>2072</v>
      </c>
      <c r="K917" s="661" t="s">
        <v>3952</v>
      </c>
      <c r="L917" s="662">
        <v>766.89</v>
      </c>
      <c r="M917" s="662">
        <v>2300.67</v>
      </c>
      <c r="N917" s="661">
        <v>3</v>
      </c>
      <c r="O917" s="742">
        <v>1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4</v>
      </c>
      <c r="B918" s="661" t="s">
        <v>3542</v>
      </c>
      <c r="C918" s="661">
        <v>89301042</v>
      </c>
      <c r="D918" s="740" t="s">
        <v>6160</v>
      </c>
      <c r="E918" s="741" t="s">
        <v>3921</v>
      </c>
      <c r="F918" s="661" t="s">
        <v>3895</v>
      </c>
      <c r="G918" s="661" t="s">
        <v>4063</v>
      </c>
      <c r="H918" s="661" t="s">
        <v>1519</v>
      </c>
      <c r="I918" s="661" t="s">
        <v>1663</v>
      </c>
      <c r="J918" s="661" t="s">
        <v>1589</v>
      </c>
      <c r="K918" s="661" t="s">
        <v>1664</v>
      </c>
      <c r="L918" s="662">
        <v>0</v>
      </c>
      <c r="M918" s="662">
        <v>0</v>
      </c>
      <c r="N918" s="661">
        <v>2</v>
      </c>
      <c r="O918" s="742">
        <v>1.5</v>
      </c>
      <c r="P918" s="662">
        <v>0</v>
      </c>
      <c r="Q918" s="677"/>
      <c r="R918" s="661">
        <v>1</v>
      </c>
      <c r="S918" s="677">
        <v>0.5</v>
      </c>
      <c r="T918" s="742">
        <v>0.5</v>
      </c>
      <c r="U918" s="700">
        <v>0.33333333333333331</v>
      </c>
    </row>
    <row r="919" spans="1:21" ht="14.4" customHeight="1" x14ac:dyDescent="0.3">
      <c r="A919" s="660">
        <v>4</v>
      </c>
      <c r="B919" s="661" t="s">
        <v>3542</v>
      </c>
      <c r="C919" s="661">
        <v>89301042</v>
      </c>
      <c r="D919" s="740" t="s">
        <v>6160</v>
      </c>
      <c r="E919" s="741" t="s">
        <v>3921</v>
      </c>
      <c r="F919" s="661" t="s">
        <v>3895</v>
      </c>
      <c r="G919" s="661" t="s">
        <v>4063</v>
      </c>
      <c r="H919" s="661" t="s">
        <v>1519</v>
      </c>
      <c r="I919" s="661" t="s">
        <v>1588</v>
      </c>
      <c r="J919" s="661" t="s">
        <v>1589</v>
      </c>
      <c r="K919" s="661" t="s">
        <v>1590</v>
      </c>
      <c r="L919" s="662">
        <v>0</v>
      </c>
      <c r="M919" s="662">
        <v>0</v>
      </c>
      <c r="N919" s="661">
        <v>20</v>
      </c>
      <c r="O919" s="742">
        <v>17.5</v>
      </c>
      <c r="P919" s="662">
        <v>0</v>
      </c>
      <c r="Q919" s="677"/>
      <c r="R919" s="661">
        <v>8</v>
      </c>
      <c r="S919" s="677">
        <v>0.4</v>
      </c>
      <c r="T919" s="742">
        <v>6.5</v>
      </c>
      <c r="U919" s="700">
        <v>0.37142857142857144</v>
      </c>
    </row>
    <row r="920" spans="1:21" ht="14.4" customHeight="1" x14ac:dyDescent="0.3">
      <c r="A920" s="660">
        <v>4</v>
      </c>
      <c r="B920" s="661" t="s">
        <v>3542</v>
      </c>
      <c r="C920" s="661">
        <v>89301042</v>
      </c>
      <c r="D920" s="740" t="s">
        <v>6160</v>
      </c>
      <c r="E920" s="741" t="s">
        <v>3921</v>
      </c>
      <c r="F920" s="661" t="s">
        <v>3895</v>
      </c>
      <c r="G920" s="661" t="s">
        <v>4063</v>
      </c>
      <c r="H920" s="661" t="s">
        <v>602</v>
      </c>
      <c r="I920" s="661" t="s">
        <v>5102</v>
      </c>
      <c r="J920" s="661" t="s">
        <v>5103</v>
      </c>
      <c r="K920" s="661" t="s">
        <v>5104</v>
      </c>
      <c r="L920" s="662">
        <v>0</v>
      </c>
      <c r="M920" s="662">
        <v>0</v>
      </c>
      <c r="N920" s="661">
        <v>1</v>
      </c>
      <c r="O920" s="742">
        <v>0.5</v>
      </c>
      <c r="P920" s="662">
        <v>0</v>
      </c>
      <c r="Q920" s="677"/>
      <c r="R920" s="661">
        <v>1</v>
      </c>
      <c r="S920" s="677">
        <v>1</v>
      </c>
      <c r="T920" s="742">
        <v>0.5</v>
      </c>
      <c r="U920" s="700">
        <v>1</v>
      </c>
    </row>
    <row r="921" spans="1:21" ht="14.4" customHeight="1" x14ac:dyDescent="0.3">
      <c r="A921" s="660">
        <v>4</v>
      </c>
      <c r="B921" s="661" t="s">
        <v>3542</v>
      </c>
      <c r="C921" s="661">
        <v>89301042</v>
      </c>
      <c r="D921" s="740" t="s">
        <v>6160</v>
      </c>
      <c r="E921" s="741" t="s">
        <v>3921</v>
      </c>
      <c r="F921" s="661" t="s">
        <v>3895</v>
      </c>
      <c r="G921" s="661" t="s">
        <v>4064</v>
      </c>
      <c r="H921" s="661" t="s">
        <v>602</v>
      </c>
      <c r="I921" s="661" t="s">
        <v>4083</v>
      </c>
      <c r="J921" s="661" t="s">
        <v>2301</v>
      </c>
      <c r="K921" s="661" t="s">
        <v>4084</v>
      </c>
      <c r="L921" s="662">
        <v>0</v>
      </c>
      <c r="M921" s="662">
        <v>0</v>
      </c>
      <c r="N921" s="661">
        <v>1</v>
      </c>
      <c r="O921" s="742">
        <v>1</v>
      </c>
      <c r="P921" s="662"/>
      <c r="Q921" s="677"/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4</v>
      </c>
      <c r="B922" s="661" t="s">
        <v>3542</v>
      </c>
      <c r="C922" s="661">
        <v>89301042</v>
      </c>
      <c r="D922" s="740" t="s">
        <v>6160</v>
      </c>
      <c r="E922" s="741" t="s">
        <v>3921</v>
      </c>
      <c r="F922" s="661" t="s">
        <v>3895</v>
      </c>
      <c r="G922" s="661" t="s">
        <v>4064</v>
      </c>
      <c r="H922" s="661" t="s">
        <v>602</v>
      </c>
      <c r="I922" s="661" t="s">
        <v>4065</v>
      </c>
      <c r="J922" s="661" t="s">
        <v>4066</v>
      </c>
      <c r="K922" s="661" t="s">
        <v>4067</v>
      </c>
      <c r="L922" s="662">
        <v>0</v>
      </c>
      <c r="M922" s="662">
        <v>0</v>
      </c>
      <c r="N922" s="661">
        <v>6</v>
      </c>
      <c r="O922" s="742">
        <v>2</v>
      </c>
      <c r="P922" s="662">
        <v>0</v>
      </c>
      <c r="Q922" s="677"/>
      <c r="R922" s="661">
        <v>6</v>
      </c>
      <c r="S922" s="677">
        <v>1</v>
      </c>
      <c r="T922" s="742">
        <v>2</v>
      </c>
      <c r="U922" s="700">
        <v>1</v>
      </c>
    </row>
    <row r="923" spans="1:21" ht="14.4" customHeight="1" x14ac:dyDescent="0.3">
      <c r="A923" s="660">
        <v>4</v>
      </c>
      <c r="B923" s="661" t="s">
        <v>3542</v>
      </c>
      <c r="C923" s="661">
        <v>89301042</v>
      </c>
      <c r="D923" s="740" t="s">
        <v>6160</v>
      </c>
      <c r="E923" s="741" t="s">
        <v>3921</v>
      </c>
      <c r="F923" s="661" t="s">
        <v>3895</v>
      </c>
      <c r="G923" s="661" t="s">
        <v>4199</v>
      </c>
      <c r="H923" s="661" t="s">
        <v>1519</v>
      </c>
      <c r="I923" s="661" t="s">
        <v>5105</v>
      </c>
      <c r="J923" s="661" t="s">
        <v>3165</v>
      </c>
      <c r="K923" s="661" t="s">
        <v>4317</v>
      </c>
      <c r="L923" s="662">
        <v>356.47</v>
      </c>
      <c r="M923" s="662">
        <v>712.94</v>
      </c>
      <c r="N923" s="661">
        <v>2</v>
      </c>
      <c r="O923" s="742">
        <v>2</v>
      </c>
      <c r="P923" s="662">
        <v>712.94</v>
      </c>
      <c r="Q923" s="677">
        <v>1</v>
      </c>
      <c r="R923" s="661">
        <v>2</v>
      </c>
      <c r="S923" s="677">
        <v>1</v>
      </c>
      <c r="T923" s="742">
        <v>2</v>
      </c>
      <c r="U923" s="700">
        <v>1</v>
      </c>
    </row>
    <row r="924" spans="1:21" ht="14.4" customHeight="1" x14ac:dyDescent="0.3">
      <c r="A924" s="660">
        <v>4</v>
      </c>
      <c r="B924" s="661" t="s">
        <v>3542</v>
      </c>
      <c r="C924" s="661">
        <v>89301042</v>
      </c>
      <c r="D924" s="740" t="s">
        <v>6160</v>
      </c>
      <c r="E924" s="741" t="s">
        <v>3921</v>
      </c>
      <c r="F924" s="661" t="s">
        <v>3895</v>
      </c>
      <c r="G924" s="661" t="s">
        <v>4482</v>
      </c>
      <c r="H924" s="661" t="s">
        <v>602</v>
      </c>
      <c r="I924" s="661" t="s">
        <v>1131</v>
      </c>
      <c r="J924" s="661" t="s">
        <v>1132</v>
      </c>
      <c r="K924" s="661" t="s">
        <v>2173</v>
      </c>
      <c r="L924" s="662">
        <v>0</v>
      </c>
      <c r="M924" s="662">
        <v>0</v>
      </c>
      <c r="N924" s="661">
        <v>1</v>
      </c>
      <c r="O924" s="742">
        <v>0.5</v>
      </c>
      <c r="P924" s="662">
        <v>0</v>
      </c>
      <c r="Q924" s="677"/>
      <c r="R924" s="661">
        <v>1</v>
      </c>
      <c r="S924" s="677">
        <v>1</v>
      </c>
      <c r="T924" s="742">
        <v>0.5</v>
      </c>
      <c r="U924" s="700">
        <v>1</v>
      </c>
    </row>
    <row r="925" spans="1:21" ht="14.4" customHeight="1" x14ac:dyDescent="0.3">
      <c r="A925" s="660">
        <v>4</v>
      </c>
      <c r="B925" s="661" t="s">
        <v>3542</v>
      </c>
      <c r="C925" s="661">
        <v>89301042</v>
      </c>
      <c r="D925" s="740" t="s">
        <v>6160</v>
      </c>
      <c r="E925" s="741" t="s">
        <v>3921</v>
      </c>
      <c r="F925" s="661" t="s">
        <v>3895</v>
      </c>
      <c r="G925" s="661" t="s">
        <v>4482</v>
      </c>
      <c r="H925" s="661" t="s">
        <v>602</v>
      </c>
      <c r="I925" s="661" t="s">
        <v>4483</v>
      </c>
      <c r="J925" s="661" t="s">
        <v>1132</v>
      </c>
      <c r="K925" s="661" t="s">
        <v>4484</v>
      </c>
      <c r="L925" s="662">
        <v>0</v>
      </c>
      <c r="M925" s="662">
        <v>0</v>
      </c>
      <c r="N925" s="661">
        <v>1</v>
      </c>
      <c r="O925" s="742">
        <v>0.5</v>
      </c>
      <c r="P925" s="662">
        <v>0</v>
      </c>
      <c r="Q925" s="677"/>
      <c r="R925" s="661">
        <v>1</v>
      </c>
      <c r="S925" s="677">
        <v>1</v>
      </c>
      <c r="T925" s="742">
        <v>0.5</v>
      </c>
      <c r="U925" s="700">
        <v>1</v>
      </c>
    </row>
    <row r="926" spans="1:21" ht="14.4" customHeight="1" x14ac:dyDescent="0.3">
      <c r="A926" s="660">
        <v>4</v>
      </c>
      <c r="B926" s="661" t="s">
        <v>3542</v>
      </c>
      <c r="C926" s="661">
        <v>89301042</v>
      </c>
      <c r="D926" s="740" t="s">
        <v>6160</v>
      </c>
      <c r="E926" s="741" t="s">
        <v>3921</v>
      </c>
      <c r="F926" s="661" t="s">
        <v>3895</v>
      </c>
      <c r="G926" s="661" t="s">
        <v>5106</v>
      </c>
      <c r="H926" s="661" t="s">
        <v>1519</v>
      </c>
      <c r="I926" s="661" t="s">
        <v>5107</v>
      </c>
      <c r="J926" s="661" t="s">
        <v>5108</v>
      </c>
      <c r="K926" s="661" t="s">
        <v>5109</v>
      </c>
      <c r="L926" s="662">
        <v>356.47</v>
      </c>
      <c r="M926" s="662">
        <v>356.47</v>
      </c>
      <c r="N926" s="661">
        <v>1</v>
      </c>
      <c r="O926" s="742">
        <v>0.5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4</v>
      </c>
      <c r="B927" s="661" t="s">
        <v>3542</v>
      </c>
      <c r="C927" s="661">
        <v>89301042</v>
      </c>
      <c r="D927" s="740" t="s">
        <v>6160</v>
      </c>
      <c r="E927" s="741" t="s">
        <v>3921</v>
      </c>
      <c r="F927" s="661" t="s">
        <v>3895</v>
      </c>
      <c r="G927" s="661" t="s">
        <v>4434</v>
      </c>
      <c r="H927" s="661" t="s">
        <v>602</v>
      </c>
      <c r="I927" s="661" t="s">
        <v>881</v>
      </c>
      <c r="J927" s="661" t="s">
        <v>882</v>
      </c>
      <c r="K927" s="661" t="s">
        <v>4435</v>
      </c>
      <c r="L927" s="662">
        <v>242.93</v>
      </c>
      <c r="M927" s="662">
        <v>16519.240000000005</v>
      </c>
      <c r="N927" s="661">
        <v>68</v>
      </c>
      <c r="O927" s="742">
        <v>49</v>
      </c>
      <c r="P927" s="662">
        <v>8502.5500000000029</v>
      </c>
      <c r="Q927" s="677">
        <v>0.51470588235294124</v>
      </c>
      <c r="R927" s="661">
        <v>35</v>
      </c>
      <c r="S927" s="677">
        <v>0.51470588235294112</v>
      </c>
      <c r="T927" s="742">
        <v>22</v>
      </c>
      <c r="U927" s="700">
        <v>0.44897959183673469</v>
      </c>
    </row>
    <row r="928" spans="1:21" ht="14.4" customHeight="1" x14ac:dyDescent="0.3">
      <c r="A928" s="660">
        <v>4</v>
      </c>
      <c r="B928" s="661" t="s">
        <v>3542</v>
      </c>
      <c r="C928" s="661">
        <v>89301042</v>
      </c>
      <c r="D928" s="740" t="s">
        <v>6160</v>
      </c>
      <c r="E928" s="741" t="s">
        <v>3921</v>
      </c>
      <c r="F928" s="661" t="s">
        <v>3895</v>
      </c>
      <c r="G928" s="661" t="s">
        <v>4434</v>
      </c>
      <c r="H928" s="661" t="s">
        <v>602</v>
      </c>
      <c r="I928" s="661" t="s">
        <v>5110</v>
      </c>
      <c r="J928" s="661" t="s">
        <v>882</v>
      </c>
      <c r="K928" s="661" t="s">
        <v>5111</v>
      </c>
      <c r="L928" s="662">
        <v>0</v>
      </c>
      <c r="M928" s="662">
        <v>0</v>
      </c>
      <c r="N928" s="661">
        <v>2</v>
      </c>
      <c r="O928" s="742">
        <v>2</v>
      </c>
      <c r="P928" s="662">
        <v>0</v>
      </c>
      <c r="Q928" s="677"/>
      <c r="R928" s="661">
        <v>1</v>
      </c>
      <c r="S928" s="677">
        <v>0.5</v>
      </c>
      <c r="T928" s="742">
        <v>1</v>
      </c>
      <c r="U928" s="700">
        <v>0.5</v>
      </c>
    </row>
    <row r="929" spans="1:21" ht="14.4" customHeight="1" x14ac:dyDescent="0.3">
      <c r="A929" s="660">
        <v>4</v>
      </c>
      <c r="B929" s="661" t="s">
        <v>3542</v>
      </c>
      <c r="C929" s="661">
        <v>89301042</v>
      </c>
      <c r="D929" s="740" t="s">
        <v>6160</v>
      </c>
      <c r="E929" s="741" t="s">
        <v>3921</v>
      </c>
      <c r="F929" s="661" t="s">
        <v>3895</v>
      </c>
      <c r="G929" s="661" t="s">
        <v>5112</v>
      </c>
      <c r="H929" s="661" t="s">
        <v>602</v>
      </c>
      <c r="I929" s="661" t="s">
        <v>5113</v>
      </c>
      <c r="J929" s="661" t="s">
        <v>5114</v>
      </c>
      <c r="K929" s="661" t="s">
        <v>5115</v>
      </c>
      <c r="L929" s="662">
        <v>108.98</v>
      </c>
      <c r="M929" s="662">
        <v>108.98</v>
      </c>
      <c r="N929" s="661">
        <v>1</v>
      </c>
      <c r="O929" s="742">
        <v>1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4</v>
      </c>
      <c r="B930" s="661" t="s">
        <v>3542</v>
      </c>
      <c r="C930" s="661">
        <v>89301042</v>
      </c>
      <c r="D930" s="740" t="s">
        <v>6160</v>
      </c>
      <c r="E930" s="741" t="s">
        <v>3921</v>
      </c>
      <c r="F930" s="661" t="s">
        <v>3895</v>
      </c>
      <c r="G930" s="661" t="s">
        <v>4147</v>
      </c>
      <c r="H930" s="661" t="s">
        <v>602</v>
      </c>
      <c r="I930" s="661" t="s">
        <v>5116</v>
      </c>
      <c r="J930" s="661" t="s">
        <v>4148</v>
      </c>
      <c r="K930" s="661" t="s">
        <v>4149</v>
      </c>
      <c r="L930" s="662">
        <v>810.99</v>
      </c>
      <c r="M930" s="662">
        <v>1621.98</v>
      </c>
      <c r="N930" s="661">
        <v>2</v>
      </c>
      <c r="O930" s="742">
        <v>1</v>
      </c>
      <c r="P930" s="662">
        <v>1621.98</v>
      </c>
      <c r="Q930" s="677">
        <v>1</v>
      </c>
      <c r="R930" s="661">
        <v>2</v>
      </c>
      <c r="S930" s="677">
        <v>1</v>
      </c>
      <c r="T930" s="742">
        <v>1</v>
      </c>
      <c r="U930" s="700">
        <v>1</v>
      </c>
    </row>
    <row r="931" spans="1:21" ht="14.4" customHeight="1" x14ac:dyDescent="0.3">
      <c r="A931" s="660">
        <v>4</v>
      </c>
      <c r="B931" s="661" t="s">
        <v>3542</v>
      </c>
      <c r="C931" s="661">
        <v>89301042</v>
      </c>
      <c r="D931" s="740" t="s">
        <v>6160</v>
      </c>
      <c r="E931" s="741" t="s">
        <v>3921</v>
      </c>
      <c r="F931" s="661" t="s">
        <v>3895</v>
      </c>
      <c r="G931" s="661" t="s">
        <v>4024</v>
      </c>
      <c r="H931" s="661" t="s">
        <v>602</v>
      </c>
      <c r="I931" s="661" t="s">
        <v>952</v>
      </c>
      <c r="J931" s="661" t="s">
        <v>4025</v>
      </c>
      <c r="K931" s="661" t="s">
        <v>4026</v>
      </c>
      <c r="L931" s="662">
        <v>56.01</v>
      </c>
      <c r="M931" s="662">
        <v>112.02</v>
      </c>
      <c r="N931" s="661">
        <v>2</v>
      </c>
      <c r="O931" s="742">
        <v>1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4</v>
      </c>
      <c r="B932" s="661" t="s">
        <v>3542</v>
      </c>
      <c r="C932" s="661">
        <v>89301042</v>
      </c>
      <c r="D932" s="740" t="s">
        <v>6160</v>
      </c>
      <c r="E932" s="741" t="s">
        <v>3921</v>
      </c>
      <c r="F932" s="661" t="s">
        <v>3895</v>
      </c>
      <c r="G932" s="661" t="s">
        <v>4282</v>
      </c>
      <c r="H932" s="661" t="s">
        <v>602</v>
      </c>
      <c r="I932" s="661" t="s">
        <v>2418</v>
      </c>
      <c r="J932" s="661" t="s">
        <v>2411</v>
      </c>
      <c r="K932" s="661" t="s">
        <v>2419</v>
      </c>
      <c r="L932" s="662">
        <v>99.15</v>
      </c>
      <c r="M932" s="662">
        <v>198.3</v>
      </c>
      <c r="N932" s="661">
        <v>2</v>
      </c>
      <c r="O932" s="742">
        <v>1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4</v>
      </c>
      <c r="B933" s="661" t="s">
        <v>3542</v>
      </c>
      <c r="C933" s="661">
        <v>89301042</v>
      </c>
      <c r="D933" s="740" t="s">
        <v>6160</v>
      </c>
      <c r="E933" s="741" t="s">
        <v>3921</v>
      </c>
      <c r="F933" s="661" t="s">
        <v>3895</v>
      </c>
      <c r="G933" s="661" t="s">
        <v>4004</v>
      </c>
      <c r="H933" s="661" t="s">
        <v>602</v>
      </c>
      <c r="I933" s="661" t="s">
        <v>5117</v>
      </c>
      <c r="J933" s="661" t="s">
        <v>5118</v>
      </c>
      <c r="K933" s="661" t="s">
        <v>5119</v>
      </c>
      <c r="L933" s="662">
        <v>0</v>
      </c>
      <c r="M933" s="662">
        <v>0</v>
      </c>
      <c r="N933" s="661">
        <v>3</v>
      </c>
      <c r="O933" s="742">
        <v>0.5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4</v>
      </c>
      <c r="B934" s="661" t="s">
        <v>3542</v>
      </c>
      <c r="C934" s="661">
        <v>89301042</v>
      </c>
      <c r="D934" s="740" t="s">
        <v>6160</v>
      </c>
      <c r="E934" s="741" t="s">
        <v>3921</v>
      </c>
      <c r="F934" s="661" t="s">
        <v>3895</v>
      </c>
      <c r="G934" s="661" t="s">
        <v>4004</v>
      </c>
      <c r="H934" s="661" t="s">
        <v>602</v>
      </c>
      <c r="I934" s="661" t="s">
        <v>5120</v>
      </c>
      <c r="J934" s="661" t="s">
        <v>5118</v>
      </c>
      <c r="K934" s="661" t="s">
        <v>5121</v>
      </c>
      <c r="L934" s="662">
        <v>0</v>
      </c>
      <c r="M934" s="662">
        <v>0</v>
      </c>
      <c r="N934" s="661">
        <v>12</v>
      </c>
      <c r="O934" s="742">
        <v>2.5</v>
      </c>
      <c r="P934" s="662"/>
      <c r="Q934" s="677"/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4</v>
      </c>
      <c r="B935" s="661" t="s">
        <v>3542</v>
      </c>
      <c r="C935" s="661">
        <v>89301042</v>
      </c>
      <c r="D935" s="740" t="s">
        <v>6160</v>
      </c>
      <c r="E935" s="741" t="s">
        <v>3921</v>
      </c>
      <c r="F935" s="661" t="s">
        <v>3895</v>
      </c>
      <c r="G935" s="661" t="s">
        <v>5122</v>
      </c>
      <c r="H935" s="661" t="s">
        <v>602</v>
      </c>
      <c r="I935" s="661" t="s">
        <v>5123</v>
      </c>
      <c r="J935" s="661" t="s">
        <v>1101</v>
      </c>
      <c r="K935" s="661" t="s">
        <v>5124</v>
      </c>
      <c r="L935" s="662">
        <v>77.47</v>
      </c>
      <c r="M935" s="662">
        <v>77.47</v>
      </c>
      <c r="N935" s="661">
        <v>1</v>
      </c>
      <c r="O935" s="742">
        <v>1</v>
      </c>
      <c r="P935" s="662">
        <v>77.47</v>
      </c>
      <c r="Q935" s="677">
        <v>1</v>
      </c>
      <c r="R935" s="661">
        <v>1</v>
      </c>
      <c r="S935" s="677">
        <v>1</v>
      </c>
      <c r="T935" s="742">
        <v>1</v>
      </c>
      <c r="U935" s="700">
        <v>1</v>
      </c>
    </row>
    <row r="936" spans="1:21" ht="14.4" customHeight="1" x14ac:dyDescent="0.3">
      <c r="A936" s="660">
        <v>4</v>
      </c>
      <c r="B936" s="661" t="s">
        <v>3542</v>
      </c>
      <c r="C936" s="661">
        <v>89301042</v>
      </c>
      <c r="D936" s="740" t="s">
        <v>6160</v>
      </c>
      <c r="E936" s="741" t="s">
        <v>3921</v>
      </c>
      <c r="F936" s="661" t="s">
        <v>3895</v>
      </c>
      <c r="G936" s="661" t="s">
        <v>4283</v>
      </c>
      <c r="H936" s="661" t="s">
        <v>1519</v>
      </c>
      <c r="I936" s="661" t="s">
        <v>1534</v>
      </c>
      <c r="J936" s="661" t="s">
        <v>1535</v>
      </c>
      <c r="K936" s="661" t="s">
        <v>3751</v>
      </c>
      <c r="L936" s="662">
        <v>96.63</v>
      </c>
      <c r="M936" s="662">
        <v>96.63</v>
      </c>
      <c r="N936" s="661">
        <v>1</v>
      </c>
      <c r="O936" s="742">
        <v>1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4</v>
      </c>
      <c r="B937" s="661" t="s">
        <v>3542</v>
      </c>
      <c r="C937" s="661">
        <v>89301042</v>
      </c>
      <c r="D937" s="740" t="s">
        <v>6160</v>
      </c>
      <c r="E937" s="741" t="s">
        <v>3921</v>
      </c>
      <c r="F937" s="661" t="s">
        <v>3895</v>
      </c>
      <c r="G937" s="661" t="s">
        <v>4283</v>
      </c>
      <c r="H937" s="661" t="s">
        <v>1519</v>
      </c>
      <c r="I937" s="661" t="s">
        <v>1534</v>
      </c>
      <c r="J937" s="661" t="s">
        <v>1535</v>
      </c>
      <c r="K937" s="661" t="s">
        <v>3751</v>
      </c>
      <c r="L937" s="662">
        <v>50.62</v>
      </c>
      <c r="M937" s="662">
        <v>50.62</v>
      </c>
      <c r="N937" s="661">
        <v>1</v>
      </c>
      <c r="O937" s="742">
        <v>1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4</v>
      </c>
      <c r="B938" s="661" t="s">
        <v>3542</v>
      </c>
      <c r="C938" s="661">
        <v>89301042</v>
      </c>
      <c r="D938" s="740" t="s">
        <v>6160</v>
      </c>
      <c r="E938" s="741" t="s">
        <v>3921</v>
      </c>
      <c r="F938" s="661" t="s">
        <v>3895</v>
      </c>
      <c r="G938" s="661" t="s">
        <v>4283</v>
      </c>
      <c r="H938" s="661" t="s">
        <v>602</v>
      </c>
      <c r="I938" s="661" t="s">
        <v>2525</v>
      </c>
      <c r="J938" s="661" t="s">
        <v>1535</v>
      </c>
      <c r="K938" s="661" t="s">
        <v>4495</v>
      </c>
      <c r="L938" s="662">
        <v>96.63</v>
      </c>
      <c r="M938" s="662">
        <v>483.15</v>
      </c>
      <c r="N938" s="661">
        <v>5</v>
      </c>
      <c r="O938" s="742">
        <v>1.5</v>
      </c>
      <c r="P938" s="662">
        <v>289.89</v>
      </c>
      <c r="Q938" s="677">
        <v>0.6</v>
      </c>
      <c r="R938" s="661">
        <v>3</v>
      </c>
      <c r="S938" s="677">
        <v>0.6</v>
      </c>
      <c r="T938" s="742">
        <v>1</v>
      </c>
      <c r="U938" s="700">
        <v>0.66666666666666663</v>
      </c>
    </row>
    <row r="939" spans="1:21" ht="14.4" customHeight="1" x14ac:dyDescent="0.3">
      <c r="A939" s="660">
        <v>4</v>
      </c>
      <c r="B939" s="661" t="s">
        <v>3542</v>
      </c>
      <c r="C939" s="661">
        <v>89301042</v>
      </c>
      <c r="D939" s="740" t="s">
        <v>6160</v>
      </c>
      <c r="E939" s="741" t="s">
        <v>3921</v>
      </c>
      <c r="F939" s="661" t="s">
        <v>3895</v>
      </c>
      <c r="G939" s="661" t="s">
        <v>4283</v>
      </c>
      <c r="H939" s="661" t="s">
        <v>602</v>
      </c>
      <c r="I939" s="661" t="s">
        <v>2525</v>
      </c>
      <c r="J939" s="661" t="s">
        <v>1535</v>
      </c>
      <c r="K939" s="661" t="s">
        <v>4495</v>
      </c>
      <c r="L939" s="662">
        <v>50.62</v>
      </c>
      <c r="M939" s="662">
        <v>101.24</v>
      </c>
      <c r="N939" s="661">
        <v>2</v>
      </c>
      <c r="O939" s="742">
        <v>0.5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4</v>
      </c>
      <c r="B940" s="661" t="s">
        <v>3542</v>
      </c>
      <c r="C940" s="661">
        <v>89301042</v>
      </c>
      <c r="D940" s="740" t="s">
        <v>6160</v>
      </c>
      <c r="E940" s="741" t="s">
        <v>3921</v>
      </c>
      <c r="F940" s="661" t="s">
        <v>3895</v>
      </c>
      <c r="G940" s="661" t="s">
        <v>4245</v>
      </c>
      <c r="H940" s="661" t="s">
        <v>602</v>
      </c>
      <c r="I940" s="661" t="s">
        <v>1885</v>
      </c>
      <c r="J940" s="661" t="s">
        <v>1886</v>
      </c>
      <c r="K940" s="661" t="s">
        <v>1887</v>
      </c>
      <c r="L940" s="662">
        <v>153.52000000000001</v>
      </c>
      <c r="M940" s="662">
        <v>153.52000000000001</v>
      </c>
      <c r="N940" s="661">
        <v>1</v>
      </c>
      <c r="O940" s="742">
        <v>1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4</v>
      </c>
      <c r="B941" s="661" t="s">
        <v>3542</v>
      </c>
      <c r="C941" s="661">
        <v>89301042</v>
      </c>
      <c r="D941" s="740" t="s">
        <v>6160</v>
      </c>
      <c r="E941" s="741" t="s">
        <v>3921</v>
      </c>
      <c r="F941" s="661" t="s">
        <v>3895</v>
      </c>
      <c r="G941" s="661" t="s">
        <v>4029</v>
      </c>
      <c r="H941" s="661" t="s">
        <v>602</v>
      </c>
      <c r="I941" s="661" t="s">
        <v>4112</v>
      </c>
      <c r="J941" s="661" t="s">
        <v>785</v>
      </c>
      <c r="K941" s="661" t="s">
        <v>4113</v>
      </c>
      <c r="L941" s="662">
        <v>0</v>
      </c>
      <c r="M941" s="662">
        <v>0</v>
      </c>
      <c r="N941" s="661">
        <v>4</v>
      </c>
      <c r="O941" s="742">
        <v>1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4</v>
      </c>
      <c r="B942" s="661" t="s">
        <v>3542</v>
      </c>
      <c r="C942" s="661">
        <v>89301042</v>
      </c>
      <c r="D942" s="740" t="s">
        <v>6160</v>
      </c>
      <c r="E942" s="741" t="s">
        <v>3921</v>
      </c>
      <c r="F942" s="661" t="s">
        <v>3895</v>
      </c>
      <c r="G942" s="661" t="s">
        <v>4029</v>
      </c>
      <c r="H942" s="661" t="s">
        <v>602</v>
      </c>
      <c r="I942" s="661" t="s">
        <v>4032</v>
      </c>
      <c r="J942" s="661" t="s">
        <v>4031</v>
      </c>
      <c r="K942" s="661" t="s">
        <v>786</v>
      </c>
      <c r="L942" s="662">
        <v>314.89999999999998</v>
      </c>
      <c r="M942" s="662">
        <v>8187.3999999999987</v>
      </c>
      <c r="N942" s="661">
        <v>26</v>
      </c>
      <c r="O942" s="742">
        <v>5.5</v>
      </c>
      <c r="P942" s="662">
        <v>314.89999999999998</v>
      </c>
      <c r="Q942" s="677">
        <v>3.8461538461538464E-2</v>
      </c>
      <c r="R942" s="661">
        <v>1</v>
      </c>
      <c r="S942" s="677">
        <v>3.8461538461538464E-2</v>
      </c>
      <c r="T942" s="742">
        <v>1</v>
      </c>
      <c r="U942" s="700">
        <v>0.18181818181818182</v>
      </c>
    </row>
    <row r="943" spans="1:21" ht="14.4" customHeight="1" x14ac:dyDescent="0.3">
      <c r="A943" s="660">
        <v>4</v>
      </c>
      <c r="B943" s="661" t="s">
        <v>3542</v>
      </c>
      <c r="C943" s="661">
        <v>89301042</v>
      </c>
      <c r="D943" s="740" t="s">
        <v>6160</v>
      </c>
      <c r="E943" s="741" t="s">
        <v>3921</v>
      </c>
      <c r="F943" s="661" t="s">
        <v>3895</v>
      </c>
      <c r="G943" s="661" t="s">
        <v>4029</v>
      </c>
      <c r="H943" s="661" t="s">
        <v>602</v>
      </c>
      <c r="I943" s="661" t="s">
        <v>5125</v>
      </c>
      <c r="J943" s="661" t="s">
        <v>4989</v>
      </c>
      <c r="K943" s="661" t="s">
        <v>2096</v>
      </c>
      <c r="L943" s="662">
        <v>97.97</v>
      </c>
      <c r="M943" s="662">
        <v>195.94</v>
      </c>
      <c r="N943" s="661">
        <v>2</v>
      </c>
      <c r="O943" s="742">
        <v>0.5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4</v>
      </c>
      <c r="B944" s="661" t="s">
        <v>3542</v>
      </c>
      <c r="C944" s="661">
        <v>89301042</v>
      </c>
      <c r="D944" s="740" t="s">
        <v>6160</v>
      </c>
      <c r="E944" s="741" t="s">
        <v>3921</v>
      </c>
      <c r="F944" s="661" t="s">
        <v>3895</v>
      </c>
      <c r="G944" s="661" t="s">
        <v>4029</v>
      </c>
      <c r="H944" s="661" t="s">
        <v>602</v>
      </c>
      <c r="I944" s="661" t="s">
        <v>784</v>
      </c>
      <c r="J944" s="661" t="s">
        <v>785</v>
      </c>
      <c r="K944" s="661" t="s">
        <v>4114</v>
      </c>
      <c r="L944" s="662">
        <v>314.89999999999998</v>
      </c>
      <c r="M944" s="662">
        <v>3148.9999999999995</v>
      </c>
      <c r="N944" s="661">
        <v>10</v>
      </c>
      <c r="O944" s="742">
        <v>2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4</v>
      </c>
      <c r="B945" s="661" t="s">
        <v>3542</v>
      </c>
      <c r="C945" s="661">
        <v>89301042</v>
      </c>
      <c r="D945" s="740" t="s">
        <v>6160</v>
      </c>
      <c r="E945" s="741" t="s">
        <v>3921</v>
      </c>
      <c r="F945" s="661" t="s">
        <v>3895</v>
      </c>
      <c r="G945" s="661" t="s">
        <v>4088</v>
      </c>
      <c r="H945" s="661" t="s">
        <v>602</v>
      </c>
      <c r="I945" s="661" t="s">
        <v>1910</v>
      </c>
      <c r="J945" s="661" t="s">
        <v>4089</v>
      </c>
      <c r="K945" s="661" t="s">
        <v>4090</v>
      </c>
      <c r="L945" s="662">
        <v>69.86</v>
      </c>
      <c r="M945" s="662">
        <v>419.15999999999997</v>
      </c>
      <c r="N945" s="661">
        <v>6</v>
      </c>
      <c r="O945" s="742">
        <v>2</v>
      </c>
      <c r="P945" s="662">
        <v>279.44</v>
      </c>
      <c r="Q945" s="677">
        <v>0.66666666666666674</v>
      </c>
      <c r="R945" s="661">
        <v>4</v>
      </c>
      <c r="S945" s="677">
        <v>0.66666666666666663</v>
      </c>
      <c r="T945" s="742">
        <v>1.5</v>
      </c>
      <c r="U945" s="700">
        <v>0.75</v>
      </c>
    </row>
    <row r="946" spans="1:21" ht="14.4" customHeight="1" x14ac:dyDescent="0.3">
      <c r="A946" s="660">
        <v>4</v>
      </c>
      <c r="B946" s="661" t="s">
        <v>3542</v>
      </c>
      <c r="C946" s="661">
        <v>89301042</v>
      </c>
      <c r="D946" s="740" t="s">
        <v>6160</v>
      </c>
      <c r="E946" s="741" t="s">
        <v>3921</v>
      </c>
      <c r="F946" s="661" t="s">
        <v>3895</v>
      </c>
      <c r="G946" s="661" t="s">
        <v>4504</v>
      </c>
      <c r="H946" s="661" t="s">
        <v>602</v>
      </c>
      <c r="I946" s="661" t="s">
        <v>4506</v>
      </c>
      <c r="J946" s="661" t="s">
        <v>4507</v>
      </c>
      <c r="K946" s="661" t="s">
        <v>2951</v>
      </c>
      <c r="L946" s="662">
        <v>224.9</v>
      </c>
      <c r="M946" s="662">
        <v>6747.0000000000018</v>
      </c>
      <c r="N946" s="661">
        <v>30</v>
      </c>
      <c r="O946" s="742">
        <v>25</v>
      </c>
      <c r="P946" s="662">
        <v>3373.5000000000009</v>
      </c>
      <c r="Q946" s="677">
        <v>0.5</v>
      </c>
      <c r="R946" s="661">
        <v>15</v>
      </c>
      <c r="S946" s="677">
        <v>0.5</v>
      </c>
      <c r="T946" s="742">
        <v>13.5</v>
      </c>
      <c r="U946" s="700">
        <v>0.54</v>
      </c>
    </row>
    <row r="947" spans="1:21" ht="14.4" customHeight="1" x14ac:dyDescent="0.3">
      <c r="A947" s="660">
        <v>4</v>
      </c>
      <c r="B947" s="661" t="s">
        <v>3542</v>
      </c>
      <c r="C947" s="661">
        <v>89301042</v>
      </c>
      <c r="D947" s="740" t="s">
        <v>6160</v>
      </c>
      <c r="E947" s="741" t="s">
        <v>3921</v>
      </c>
      <c r="F947" s="661" t="s">
        <v>3895</v>
      </c>
      <c r="G947" s="661" t="s">
        <v>3953</v>
      </c>
      <c r="H947" s="661" t="s">
        <v>602</v>
      </c>
      <c r="I947" s="661" t="s">
        <v>1484</v>
      </c>
      <c r="J947" s="661" t="s">
        <v>851</v>
      </c>
      <c r="K947" s="661" t="s">
        <v>1485</v>
      </c>
      <c r="L947" s="662">
        <v>113.37</v>
      </c>
      <c r="M947" s="662">
        <v>226.74</v>
      </c>
      <c r="N947" s="661">
        <v>2</v>
      </c>
      <c r="O947" s="742">
        <v>1.5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4</v>
      </c>
      <c r="B948" s="661" t="s">
        <v>3542</v>
      </c>
      <c r="C948" s="661">
        <v>89301042</v>
      </c>
      <c r="D948" s="740" t="s">
        <v>6160</v>
      </c>
      <c r="E948" s="741" t="s">
        <v>3921</v>
      </c>
      <c r="F948" s="661" t="s">
        <v>3895</v>
      </c>
      <c r="G948" s="661" t="s">
        <v>3953</v>
      </c>
      <c r="H948" s="661" t="s">
        <v>602</v>
      </c>
      <c r="I948" s="661" t="s">
        <v>850</v>
      </c>
      <c r="J948" s="661" t="s">
        <v>851</v>
      </c>
      <c r="K948" s="661" t="s">
        <v>852</v>
      </c>
      <c r="L948" s="662">
        <v>56.69</v>
      </c>
      <c r="M948" s="662">
        <v>56.69</v>
      </c>
      <c r="N948" s="661">
        <v>1</v>
      </c>
      <c r="O948" s="742">
        <v>1</v>
      </c>
      <c r="P948" s="662">
        <v>56.69</v>
      </c>
      <c r="Q948" s="677">
        <v>1</v>
      </c>
      <c r="R948" s="661">
        <v>1</v>
      </c>
      <c r="S948" s="677">
        <v>1</v>
      </c>
      <c r="T948" s="742">
        <v>1</v>
      </c>
      <c r="U948" s="700">
        <v>1</v>
      </c>
    </row>
    <row r="949" spans="1:21" ht="14.4" customHeight="1" x14ac:dyDescent="0.3">
      <c r="A949" s="660">
        <v>4</v>
      </c>
      <c r="B949" s="661" t="s">
        <v>3542</v>
      </c>
      <c r="C949" s="661">
        <v>89301042</v>
      </c>
      <c r="D949" s="740" t="s">
        <v>6160</v>
      </c>
      <c r="E949" s="741" t="s">
        <v>3921</v>
      </c>
      <c r="F949" s="661" t="s">
        <v>3895</v>
      </c>
      <c r="G949" s="661" t="s">
        <v>4116</v>
      </c>
      <c r="H949" s="661" t="s">
        <v>1519</v>
      </c>
      <c r="I949" s="661" t="s">
        <v>1724</v>
      </c>
      <c r="J949" s="661" t="s">
        <v>1725</v>
      </c>
      <c r="K949" s="661" t="s">
        <v>1726</v>
      </c>
      <c r="L949" s="662">
        <v>140.03</v>
      </c>
      <c r="M949" s="662">
        <v>6441.380000000001</v>
      </c>
      <c r="N949" s="661">
        <v>46</v>
      </c>
      <c r="O949" s="742">
        <v>9.5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4</v>
      </c>
      <c r="B950" s="661" t="s">
        <v>3542</v>
      </c>
      <c r="C950" s="661">
        <v>89301042</v>
      </c>
      <c r="D950" s="740" t="s">
        <v>6160</v>
      </c>
      <c r="E950" s="741" t="s">
        <v>3921</v>
      </c>
      <c r="F950" s="661" t="s">
        <v>3895</v>
      </c>
      <c r="G950" s="661" t="s">
        <v>4091</v>
      </c>
      <c r="H950" s="661" t="s">
        <v>602</v>
      </c>
      <c r="I950" s="661" t="s">
        <v>2783</v>
      </c>
      <c r="J950" s="661" t="s">
        <v>2784</v>
      </c>
      <c r="K950" s="661" t="s">
        <v>4092</v>
      </c>
      <c r="L950" s="662">
        <v>203.33</v>
      </c>
      <c r="M950" s="662">
        <v>1829.9700000000003</v>
      </c>
      <c r="N950" s="661">
        <v>9</v>
      </c>
      <c r="O950" s="742">
        <v>2</v>
      </c>
      <c r="P950" s="662">
        <v>1016.6500000000001</v>
      </c>
      <c r="Q950" s="677">
        <v>0.55555555555555558</v>
      </c>
      <c r="R950" s="661">
        <v>5</v>
      </c>
      <c r="S950" s="677">
        <v>0.55555555555555558</v>
      </c>
      <c r="T950" s="742">
        <v>1</v>
      </c>
      <c r="U950" s="700">
        <v>0.5</v>
      </c>
    </row>
    <row r="951" spans="1:21" ht="14.4" customHeight="1" x14ac:dyDescent="0.3">
      <c r="A951" s="660">
        <v>4</v>
      </c>
      <c r="B951" s="661" t="s">
        <v>3542</v>
      </c>
      <c r="C951" s="661">
        <v>89301042</v>
      </c>
      <c r="D951" s="740" t="s">
        <v>6160</v>
      </c>
      <c r="E951" s="741" t="s">
        <v>3921</v>
      </c>
      <c r="F951" s="661" t="s">
        <v>3895</v>
      </c>
      <c r="G951" s="661" t="s">
        <v>3988</v>
      </c>
      <c r="H951" s="661" t="s">
        <v>602</v>
      </c>
      <c r="I951" s="661" t="s">
        <v>3058</v>
      </c>
      <c r="J951" s="661" t="s">
        <v>3059</v>
      </c>
      <c r="K951" s="661" t="s">
        <v>3989</v>
      </c>
      <c r="L951" s="662">
        <v>0</v>
      </c>
      <c r="M951" s="662">
        <v>0</v>
      </c>
      <c r="N951" s="661">
        <v>69</v>
      </c>
      <c r="O951" s="742">
        <v>16.5</v>
      </c>
      <c r="P951" s="662">
        <v>0</v>
      </c>
      <c r="Q951" s="677"/>
      <c r="R951" s="661">
        <v>45</v>
      </c>
      <c r="S951" s="677">
        <v>0.65217391304347827</v>
      </c>
      <c r="T951" s="742">
        <v>10.5</v>
      </c>
      <c r="U951" s="700">
        <v>0.63636363636363635</v>
      </c>
    </row>
    <row r="952" spans="1:21" ht="14.4" customHeight="1" x14ac:dyDescent="0.3">
      <c r="A952" s="660">
        <v>4</v>
      </c>
      <c r="B952" s="661" t="s">
        <v>3542</v>
      </c>
      <c r="C952" s="661">
        <v>89301042</v>
      </c>
      <c r="D952" s="740" t="s">
        <v>6160</v>
      </c>
      <c r="E952" s="741" t="s">
        <v>3921</v>
      </c>
      <c r="F952" s="661" t="s">
        <v>3895</v>
      </c>
      <c r="G952" s="661" t="s">
        <v>4328</v>
      </c>
      <c r="H952" s="661" t="s">
        <v>1519</v>
      </c>
      <c r="I952" s="661" t="s">
        <v>4329</v>
      </c>
      <c r="J952" s="661" t="s">
        <v>4330</v>
      </c>
      <c r="K952" s="661" t="s">
        <v>4331</v>
      </c>
      <c r="L952" s="662">
        <v>94.8</v>
      </c>
      <c r="M952" s="662">
        <v>94.8</v>
      </c>
      <c r="N952" s="661">
        <v>1</v>
      </c>
      <c r="O952" s="742">
        <v>0.5</v>
      </c>
      <c r="P952" s="662">
        <v>94.8</v>
      </c>
      <c r="Q952" s="677">
        <v>1</v>
      </c>
      <c r="R952" s="661">
        <v>1</v>
      </c>
      <c r="S952" s="677">
        <v>1</v>
      </c>
      <c r="T952" s="742">
        <v>0.5</v>
      </c>
      <c r="U952" s="700">
        <v>1</v>
      </c>
    </row>
    <row r="953" spans="1:21" ht="14.4" customHeight="1" x14ac:dyDescent="0.3">
      <c r="A953" s="660">
        <v>4</v>
      </c>
      <c r="B953" s="661" t="s">
        <v>3542</v>
      </c>
      <c r="C953" s="661">
        <v>89301042</v>
      </c>
      <c r="D953" s="740" t="s">
        <v>6160</v>
      </c>
      <c r="E953" s="741" t="s">
        <v>3921</v>
      </c>
      <c r="F953" s="661" t="s">
        <v>3895</v>
      </c>
      <c r="G953" s="661" t="s">
        <v>4137</v>
      </c>
      <c r="H953" s="661" t="s">
        <v>602</v>
      </c>
      <c r="I953" s="661" t="s">
        <v>1030</v>
      </c>
      <c r="J953" s="661" t="s">
        <v>870</v>
      </c>
      <c r="K953" s="661" t="s">
        <v>5126</v>
      </c>
      <c r="L953" s="662">
        <v>0</v>
      </c>
      <c r="M953" s="662">
        <v>0</v>
      </c>
      <c r="N953" s="661">
        <v>5</v>
      </c>
      <c r="O953" s="742">
        <v>2.5</v>
      </c>
      <c r="P953" s="662">
        <v>0</v>
      </c>
      <c r="Q953" s="677"/>
      <c r="R953" s="661">
        <v>3</v>
      </c>
      <c r="S953" s="677">
        <v>0.6</v>
      </c>
      <c r="T953" s="742">
        <v>1</v>
      </c>
      <c r="U953" s="700">
        <v>0.4</v>
      </c>
    </row>
    <row r="954" spans="1:21" ht="14.4" customHeight="1" x14ac:dyDescent="0.3">
      <c r="A954" s="660">
        <v>4</v>
      </c>
      <c r="B954" s="661" t="s">
        <v>3542</v>
      </c>
      <c r="C954" s="661">
        <v>89301042</v>
      </c>
      <c r="D954" s="740" t="s">
        <v>6160</v>
      </c>
      <c r="E954" s="741" t="s">
        <v>3921</v>
      </c>
      <c r="F954" s="661" t="s">
        <v>3895</v>
      </c>
      <c r="G954" s="661" t="s">
        <v>4137</v>
      </c>
      <c r="H954" s="661" t="s">
        <v>602</v>
      </c>
      <c r="I954" s="661" t="s">
        <v>5127</v>
      </c>
      <c r="J954" s="661" t="s">
        <v>870</v>
      </c>
      <c r="K954" s="661" t="s">
        <v>5128</v>
      </c>
      <c r="L954" s="662">
        <v>0</v>
      </c>
      <c r="M954" s="662">
        <v>0</v>
      </c>
      <c r="N954" s="661">
        <v>1</v>
      </c>
      <c r="O954" s="742">
        <v>1</v>
      </c>
      <c r="P954" s="662">
        <v>0</v>
      </c>
      <c r="Q954" s="677"/>
      <c r="R954" s="661">
        <v>1</v>
      </c>
      <c r="S954" s="677">
        <v>1</v>
      </c>
      <c r="T954" s="742">
        <v>1</v>
      </c>
      <c r="U954" s="700">
        <v>1</v>
      </c>
    </row>
    <row r="955" spans="1:21" ht="14.4" customHeight="1" x14ac:dyDescent="0.3">
      <c r="A955" s="660">
        <v>4</v>
      </c>
      <c r="B955" s="661" t="s">
        <v>3542</v>
      </c>
      <c r="C955" s="661">
        <v>89301042</v>
      </c>
      <c r="D955" s="740" t="s">
        <v>6160</v>
      </c>
      <c r="E955" s="741" t="s">
        <v>3921</v>
      </c>
      <c r="F955" s="661" t="s">
        <v>3895</v>
      </c>
      <c r="G955" s="661" t="s">
        <v>4137</v>
      </c>
      <c r="H955" s="661" t="s">
        <v>602</v>
      </c>
      <c r="I955" s="661" t="s">
        <v>5129</v>
      </c>
      <c r="J955" s="661" t="s">
        <v>870</v>
      </c>
      <c r="K955" s="661" t="s">
        <v>5126</v>
      </c>
      <c r="L955" s="662">
        <v>0</v>
      </c>
      <c r="M955" s="662">
        <v>0</v>
      </c>
      <c r="N955" s="661">
        <v>1</v>
      </c>
      <c r="O955" s="742">
        <v>0.5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4</v>
      </c>
      <c r="B956" s="661" t="s">
        <v>3542</v>
      </c>
      <c r="C956" s="661">
        <v>89301042</v>
      </c>
      <c r="D956" s="740" t="s">
        <v>6160</v>
      </c>
      <c r="E956" s="741" t="s">
        <v>3921</v>
      </c>
      <c r="F956" s="661" t="s">
        <v>3895</v>
      </c>
      <c r="G956" s="661" t="s">
        <v>3990</v>
      </c>
      <c r="H956" s="661" t="s">
        <v>602</v>
      </c>
      <c r="I956" s="661" t="s">
        <v>4095</v>
      </c>
      <c r="J956" s="661" t="s">
        <v>1334</v>
      </c>
      <c r="K956" s="661" t="s">
        <v>4096</v>
      </c>
      <c r="L956" s="662">
        <v>0</v>
      </c>
      <c r="M956" s="662">
        <v>0</v>
      </c>
      <c r="N956" s="661">
        <v>1</v>
      </c>
      <c r="O956" s="742">
        <v>0.5</v>
      </c>
      <c r="P956" s="662"/>
      <c r="Q956" s="677"/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4</v>
      </c>
      <c r="B957" s="661" t="s">
        <v>3542</v>
      </c>
      <c r="C957" s="661">
        <v>89301042</v>
      </c>
      <c r="D957" s="740" t="s">
        <v>6160</v>
      </c>
      <c r="E957" s="741" t="s">
        <v>3921</v>
      </c>
      <c r="F957" s="661" t="s">
        <v>3895</v>
      </c>
      <c r="G957" s="661" t="s">
        <v>3991</v>
      </c>
      <c r="H957" s="661" t="s">
        <v>602</v>
      </c>
      <c r="I957" s="661" t="s">
        <v>3497</v>
      </c>
      <c r="J957" s="661" t="s">
        <v>1268</v>
      </c>
      <c r="K957" s="661" t="s">
        <v>3992</v>
      </c>
      <c r="L957" s="662">
        <v>127.5</v>
      </c>
      <c r="M957" s="662">
        <v>5865</v>
      </c>
      <c r="N957" s="661">
        <v>46</v>
      </c>
      <c r="O957" s="742">
        <v>38</v>
      </c>
      <c r="P957" s="662">
        <v>1912.5</v>
      </c>
      <c r="Q957" s="677">
        <v>0.32608695652173914</v>
      </c>
      <c r="R957" s="661">
        <v>15</v>
      </c>
      <c r="S957" s="677">
        <v>0.32608695652173914</v>
      </c>
      <c r="T957" s="742">
        <v>11.5</v>
      </c>
      <c r="U957" s="700">
        <v>0.30263157894736842</v>
      </c>
    </row>
    <row r="958" spans="1:21" ht="14.4" customHeight="1" x14ac:dyDescent="0.3">
      <c r="A958" s="660">
        <v>4</v>
      </c>
      <c r="B958" s="661" t="s">
        <v>3542</v>
      </c>
      <c r="C958" s="661">
        <v>89301042</v>
      </c>
      <c r="D958" s="740" t="s">
        <v>6160</v>
      </c>
      <c r="E958" s="741" t="s">
        <v>3921</v>
      </c>
      <c r="F958" s="661" t="s">
        <v>3895</v>
      </c>
      <c r="G958" s="661" t="s">
        <v>3991</v>
      </c>
      <c r="H958" s="661" t="s">
        <v>602</v>
      </c>
      <c r="I958" s="661" t="s">
        <v>1267</v>
      </c>
      <c r="J958" s="661" t="s">
        <v>1268</v>
      </c>
      <c r="K958" s="661" t="s">
        <v>5130</v>
      </c>
      <c r="L958" s="662">
        <v>637.5</v>
      </c>
      <c r="M958" s="662">
        <v>637.5</v>
      </c>
      <c r="N958" s="661">
        <v>1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4</v>
      </c>
      <c r="B959" s="661" t="s">
        <v>3542</v>
      </c>
      <c r="C959" s="661">
        <v>89301042</v>
      </c>
      <c r="D959" s="740" t="s">
        <v>6160</v>
      </c>
      <c r="E959" s="741" t="s">
        <v>3921</v>
      </c>
      <c r="F959" s="661" t="s">
        <v>3895</v>
      </c>
      <c r="G959" s="661" t="s">
        <v>3993</v>
      </c>
      <c r="H959" s="661" t="s">
        <v>602</v>
      </c>
      <c r="I959" s="661" t="s">
        <v>854</v>
      </c>
      <c r="J959" s="661" t="s">
        <v>3994</v>
      </c>
      <c r="K959" s="661" t="s">
        <v>3995</v>
      </c>
      <c r="L959" s="662">
        <v>0</v>
      </c>
      <c r="M959" s="662">
        <v>0</v>
      </c>
      <c r="N959" s="661">
        <v>3</v>
      </c>
      <c r="O959" s="742">
        <v>1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4</v>
      </c>
      <c r="B960" s="661" t="s">
        <v>3542</v>
      </c>
      <c r="C960" s="661">
        <v>89301042</v>
      </c>
      <c r="D960" s="740" t="s">
        <v>6160</v>
      </c>
      <c r="E960" s="741" t="s">
        <v>3921</v>
      </c>
      <c r="F960" s="661" t="s">
        <v>3895</v>
      </c>
      <c r="G960" s="661" t="s">
        <v>4232</v>
      </c>
      <c r="H960" s="661" t="s">
        <v>602</v>
      </c>
      <c r="I960" s="661" t="s">
        <v>5131</v>
      </c>
      <c r="J960" s="661" t="s">
        <v>5132</v>
      </c>
      <c r="K960" s="661" t="s">
        <v>5133</v>
      </c>
      <c r="L960" s="662">
        <v>0</v>
      </c>
      <c r="M960" s="662">
        <v>0</v>
      </c>
      <c r="N960" s="661">
        <v>8</v>
      </c>
      <c r="O960" s="742">
        <v>2</v>
      </c>
      <c r="P960" s="662"/>
      <c r="Q960" s="677"/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4</v>
      </c>
      <c r="B961" s="661" t="s">
        <v>3542</v>
      </c>
      <c r="C961" s="661">
        <v>89301042</v>
      </c>
      <c r="D961" s="740" t="s">
        <v>6160</v>
      </c>
      <c r="E961" s="741" t="s">
        <v>3921</v>
      </c>
      <c r="F961" s="661" t="s">
        <v>3895</v>
      </c>
      <c r="G961" s="661" t="s">
        <v>4232</v>
      </c>
      <c r="H961" s="661" t="s">
        <v>602</v>
      </c>
      <c r="I961" s="661" t="s">
        <v>5131</v>
      </c>
      <c r="J961" s="661" t="s">
        <v>5132</v>
      </c>
      <c r="K961" s="661" t="s">
        <v>5133</v>
      </c>
      <c r="L961" s="662">
        <v>98.56</v>
      </c>
      <c r="M961" s="662">
        <v>1478.4</v>
      </c>
      <c r="N961" s="661">
        <v>15</v>
      </c>
      <c r="O961" s="742">
        <v>4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4</v>
      </c>
      <c r="B962" s="661" t="s">
        <v>3542</v>
      </c>
      <c r="C962" s="661">
        <v>89301042</v>
      </c>
      <c r="D962" s="740" t="s">
        <v>6160</v>
      </c>
      <c r="E962" s="741" t="s">
        <v>3921</v>
      </c>
      <c r="F962" s="661" t="s">
        <v>3895</v>
      </c>
      <c r="G962" s="661" t="s">
        <v>3996</v>
      </c>
      <c r="H962" s="661" t="s">
        <v>602</v>
      </c>
      <c r="I962" s="661" t="s">
        <v>3997</v>
      </c>
      <c r="J962" s="661" t="s">
        <v>1907</v>
      </c>
      <c r="K962" s="661" t="s">
        <v>3998</v>
      </c>
      <c r="L962" s="662">
        <v>23.46</v>
      </c>
      <c r="M962" s="662">
        <v>46.92</v>
      </c>
      <c r="N962" s="661">
        <v>2</v>
      </c>
      <c r="O962" s="742">
        <v>1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4</v>
      </c>
      <c r="B963" s="661" t="s">
        <v>3542</v>
      </c>
      <c r="C963" s="661">
        <v>89301042</v>
      </c>
      <c r="D963" s="740" t="s">
        <v>6160</v>
      </c>
      <c r="E963" s="741" t="s">
        <v>3921</v>
      </c>
      <c r="F963" s="661" t="s">
        <v>3895</v>
      </c>
      <c r="G963" s="661" t="s">
        <v>5134</v>
      </c>
      <c r="H963" s="661" t="s">
        <v>602</v>
      </c>
      <c r="I963" s="661" t="s">
        <v>5135</v>
      </c>
      <c r="J963" s="661" t="s">
        <v>5136</v>
      </c>
      <c r="K963" s="661" t="s">
        <v>5137</v>
      </c>
      <c r="L963" s="662">
        <v>0</v>
      </c>
      <c r="M963" s="662">
        <v>0</v>
      </c>
      <c r="N963" s="661">
        <v>3</v>
      </c>
      <c r="O963" s="742">
        <v>1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4</v>
      </c>
      <c r="B964" s="661" t="s">
        <v>3542</v>
      </c>
      <c r="C964" s="661">
        <v>89301042</v>
      </c>
      <c r="D964" s="740" t="s">
        <v>6160</v>
      </c>
      <c r="E964" s="741" t="s">
        <v>3921</v>
      </c>
      <c r="F964" s="661" t="s">
        <v>3895</v>
      </c>
      <c r="G964" s="661" t="s">
        <v>4015</v>
      </c>
      <c r="H964" s="661" t="s">
        <v>1519</v>
      </c>
      <c r="I964" s="661" t="s">
        <v>1619</v>
      </c>
      <c r="J964" s="661" t="s">
        <v>1620</v>
      </c>
      <c r="K964" s="661" t="s">
        <v>3756</v>
      </c>
      <c r="L964" s="662">
        <v>98.23</v>
      </c>
      <c r="M964" s="662">
        <v>196.46</v>
      </c>
      <c r="N964" s="661">
        <v>2</v>
      </c>
      <c r="O964" s="742">
        <v>1.5</v>
      </c>
      <c r="P964" s="662">
        <v>98.23</v>
      </c>
      <c r="Q964" s="677">
        <v>0.5</v>
      </c>
      <c r="R964" s="661">
        <v>1</v>
      </c>
      <c r="S964" s="677">
        <v>0.5</v>
      </c>
      <c r="T964" s="742">
        <v>0.5</v>
      </c>
      <c r="U964" s="700">
        <v>0.33333333333333331</v>
      </c>
    </row>
    <row r="965" spans="1:21" ht="14.4" customHeight="1" x14ac:dyDescent="0.3">
      <c r="A965" s="660">
        <v>4</v>
      </c>
      <c r="B965" s="661" t="s">
        <v>3542</v>
      </c>
      <c r="C965" s="661">
        <v>89301042</v>
      </c>
      <c r="D965" s="740" t="s">
        <v>6160</v>
      </c>
      <c r="E965" s="741" t="s">
        <v>3921</v>
      </c>
      <c r="F965" s="661" t="s">
        <v>3895</v>
      </c>
      <c r="G965" s="661" t="s">
        <v>4015</v>
      </c>
      <c r="H965" s="661" t="s">
        <v>1519</v>
      </c>
      <c r="I965" s="661" t="s">
        <v>4100</v>
      </c>
      <c r="J965" s="661" t="s">
        <v>2715</v>
      </c>
      <c r="K965" s="661" t="s">
        <v>4101</v>
      </c>
      <c r="L965" s="662">
        <v>314.33999999999997</v>
      </c>
      <c r="M965" s="662">
        <v>3772.08</v>
      </c>
      <c r="N965" s="661">
        <v>12</v>
      </c>
      <c r="O965" s="742">
        <v>6.5</v>
      </c>
      <c r="P965" s="662">
        <v>943.02</v>
      </c>
      <c r="Q965" s="677">
        <v>0.25</v>
      </c>
      <c r="R965" s="661">
        <v>3</v>
      </c>
      <c r="S965" s="677">
        <v>0.25</v>
      </c>
      <c r="T965" s="742">
        <v>2</v>
      </c>
      <c r="U965" s="700">
        <v>0.30769230769230771</v>
      </c>
    </row>
    <row r="966" spans="1:21" ht="14.4" customHeight="1" x14ac:dyDescent="0.3">
      <c r="A966" s="660">
        <v>4</v>
      </c>
      <c r="B966" s="661" t="s">
        <v>3542</v>
      </c>
      <c r="C966" s="661">
        <v>89301042</v>
      </c>
      <c r="D966" s="740" t="s">
        <v>6160</v>
      </c>
      <c r="E966" s="741" t="s">
        <v>3921</v>
      </c>
      <c r="F966" s="661" t="s">
        <v>3895</v>
      </c>
      <c r="G966" s="661" t="s">
        <v>4015</v>
      </c>
      <c r="H966" s="661" t="s">
        <v>602</v>
      </c>
      <c r="I966" s="661" t="s">
        <v>5138</v>
      </c>
      <c r="J966" s="661" t="s">
        <v>5139</v>
      </c>
      <c r="K966" s="661" t="s">
        <v>4101</v>
      </c>
      <c r="L966" s="662">
        <v>314.33999999999997</v>
      </c>
      <c r="M966" s="662">
        <v>314.33999999999997</v>
      </c>
      <c r="N966" s="661">
        <v>1</v>
      </c>
      <c r="O966" s="742">
        <v>0.5</v>
      </c>
      <c r="P966" s="662">
        <v>314.33999999999997</v>
      </c>
      <c r="Q966" s="677">
        <v>1</v>
      </c>
      <c r="R966" s="661">
        <v>1</v>
      </c>
      <c r="S966" s="677">
        <v>1</v>
      </c>
      <c r="T966" s="742">
        <v>0.5</v>
      </c>
      <c r="U966" s="700">
        <v>1</v>
      </c>
    </row>
    <row r="967" spans="1:21" ht="14.4" customHeight="1" x14ac:dyDescent="0.3">
      <c r="A967" s="660">
        <v>4</v>
      </c>
      <c r="B967" s="661" t="s">
        <v>3542</v>
      </c>
      <c r="C967" s="661">
        <v>89301042</v>
      </c>
      <c r="D967" s="740" t="s">
        <v>6160</v>
      </c>
      <c r="E967" s="741" t="s">
        <v>3921</v>
      </c>
      <c r="F967" s="661" t="s">
        <v>3895</v>
      </c>
      <c r="G967" s="661" t="s">
        <v>5140</v>
      </c>
      <c r="H967" s="661" t="s">
        <v>602</v>
      </c>
      <c r="I967" s="661" t="s">
        <v>5141</v>
      </c>
      <c r="J967" s="661" t="s">
        <v>5142</v>
      </c>
      <c r="K967" s="661" t="s">
        <v>5143</v>
      </c>
      <c r="L967" s="662">
        <v>0</v>
      </c>
      <c r="M967" s="662">
        <v>0</v>
      </c>
      <c r="N967" s="661">
        <v>1</v>
      </c>
      <c r="O967" s="742">
        <v>1</v>
      </c>
      <c r="P967" s="662">
        <v>0</v>
      </c>
      <c r="Q967" s="677"/>
      <c r="R967" s="661">
        <v>1</v>
      </c>
      <c r="S967" s="677">
        <v>1</v>
      </c>
      <c r="T967" s="742">
        <v>1</v>
      </c>
      <c r="U967" s="700">
        <v>1</v>
      </c>
    </row>
    <row r="968" spans="1:21" ht="14.4" customHeight="1" x14ac:dyDescent="0.3">
      <c r="A968" s="660">
        <v>4</v>
      </c>
      <c r="B968" s="661" t="s">
        <v>3542</v>
      </c>
      <c r="C968" s="661">
        <v>89301042</v>
      </c>
      <c r="D968" s="740" t="s">
        <v>6160</v>
      </c>
      <c r="E968" s="741" t="s">
        <v>3921</v>
      </c>
      <c r="F968" s="661" t="s">
        <v>3895</v>
      </c>
      <c r="G968" s="661" t="s">
        <v>4529</v>
      </c>
      <c r="H968" s="661" t="s">
        <v>602</v>
      </c>
      <c r="I968" s="661" t="s">
        <v>3248</v>
      </c>
      <c r="J968" s="661" t="s">
        <v>3249</v>
      </c>
      <c r="K968" s="661" t="s">
        <v>3250</v>
      </c>
      <c r="L968" s="662">
        <v>82.67</v>
      </c>
      <c r="M968" s="662">
        <v>165.34</v>
      </c>
      <c r="N968" s="661">
        <v>2</v>
      </c>
      <c r="O968" s="742">
        <v>2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4</v>
      </c>
      <c r="B969" s="661" t="s">
        <v>3542</v>
      </c>
      <c r="C969" s="661">
        <v>89301042</v>
      </c>
      <c r="D969" s="740" t="s">
        <v>6160</v>
      </c>
      <c r="E969" s="741" t="s">
        <v>3921</v>
      </c>
      <c r="F969" s="661" t="s">
        <v>3895</v>
      </c>
      <c r="G969" s="661" t="s">
        <v>4145</v>
      </c>
      <c r="H969" s="661" t="s">
        <v>602</v>
      </c>
      <c r="I969" s="661" t="s">
        <v>5036</v>
      </c>
      <c r="J969" s="661" t="s">
        <v>4992</v>
      </c>
      <c r="K969" s="661" t="s">
        <v>965</v>
      </c>
      <c r="L969" s="662">
        <v>0</v>
      </c>
      <c r="M969" s="662">
        <v>0</v>
      </c>
      <c r="N969" s="661">
        <v>4</v>
      </c>
      <c r="O969" s="742">
        <v>1.5</v>
      </c>
      <c r="P969" s="662"/>
      <c r="Q969" s="677"/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4</v>
      </c>
      <c r="B970" s="661" t="s">
        <v>3542</v>
      </c>
      <c r="C970" s="661">
        <v>89301042</v>
      </c>
      <c r="D970" s="740" t="s">
        <v>6160</v>
      </c>
      <c r="E970" s="741" t="s">
        <v>3921</v>
      </c>
      <c r="F970" s="661" t="s">
        <v>3895</v>
      </c>
      <c r="G970" s="661" t="s">
        <v>4145</v>
      </c>
      <c r="H970" s="661" t="s">
        <v>602</v>
      </c>
      <c r="I970" s="661" t="s">
        <v>2543</v>
      </c>
      <c r="J970" s="661" t="s">
        <v>4992</v>
      </c>
      <c r="K970" s="661" t="s">
        <v>965</v>
      </c>
      <c r="L970" s="662">
        <v>0</v>
      </c>
      <c r="M970" s="662">
        <v>0</v>
      </c>
      <c r="N970" s="661">
        <v>2</v>
      </c>
      <c r="O970" s="742">
        <v>1</v>
      </c>
      <c r="P970" s="662"/>
      <c r="Q970" s="677"/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4</v>
      </c>
      <c r="B971" s="661" t="s">
        <v>3542</v>
      </c>
      <c r="C971" s="661">
        <v>89301042</v>
      </c>
      <c r="D971" s="740" t="s">
        <v>6160</v>
      </c>
      <c r="E971" s="741" t="s">
        <v>3921</v>
      </c>
      <c r="F971" s="661" t="s">
        <v>3895</v>
      </c>
      <c r="G971" s="661" t="s">
        <v>4145</v>
      </c>
      <c r="H971" s="661" t="s">
        <v>602</v>
      </c>
      <c r="I971" s="661" t="s">
        <v>4993</v>
      </c>
      <c r="J971" s="661" t="s">
        <v>4994</v>
      </c>
      <c r="K971" s="661" t="s">
        <v>965</v>
      </c>
      <c r="L971" s="662">
        <v>0</v>
      </c>
      <c r="M971" s="662">
        <v>0</v>
      </c>
      <c r="N971" s="661">
        <v>1</v>
      </c>
      <c r="O971" s="742">
        <v>1</v>
      </c>
      <c r="P971" s="662"/>
      <c r="Q971" s="677"/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4</v>
      </c>
      <c r="B972" s="661" t="s">
        <v>3542</v>
      </c>
      <c r="C972" s="661">
        <v>89301042</v>
      </c>
      <c r="D972" s="740" t="s">
        <v>6160</v>
      </c>
      <c r="E972" s="741" t="s">
        <v>3921</v>
      </c>
      <c r="F972" s="661" t="s">
        <v>3895</v>
      </c>
      <c r="G972" s="661" t="s">
        <v>4145</v>
      </c>
      <c r="H972" s="661" t="s">
        <v>602</v>
      </c>
      <c r="I972" s="661" t="s">
        <v>5144</v>
      </c>
      <c r="J972" s="661" t="s">
        <v>4333</v>
      </c>
      <c r="K972" s="661" t="s">
        <v>965</v>
      </c>
      <c r="L972" s="662">
        <v>0</v>
      </c>
      <c r="M972" s="662">
        <v>0</v>
      </c>
      <c r="N972" s="661">
        <v>3</v>
      </c>
      <c r="O972" s="742">
        <v>0.5</v>
      </c>
      <c r="P972" s="662"/>
      <c r="Q972" s="677"/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4</v>
      </c>
      <c r="B973" s="661" t="s">
        <v>3542</v>
      </c>
      <c r="C973" s="661">
        <v>89301042</v>
      </c>
      <c r="D973" s="740" t="s">
        <v>6160</v>
      </c>
      <c r="E973" s="741" t="s">
        <v>3921</v>
      </c>
      <c r="F973" s="661" t="s">
        <v>3895</v>
      </c>
      <c r="G973" s="661" t="s">
        <v>4145</v>
      </c>
      <c r="H973" s="661" t="s">
        <v>602</v>
      </c>
      <c r="I973" s="661" t="s">
        <v>5145</v>
      </c>
      <c r="J973" s="661" t="s">
        <v>4994</v>
      </c>
      <c r="K973" s="661" t="s">
        <v>965</v>
      </c>
      <c r="L973" s="662">
        <v>0</v>
      </c>
      <c r="M973" s="662">
        <v>0</v>
      </c>
      <c r="N973" s="661">
        <v>1</v>
      </c>
      <c r="O973" s="742">
        <v>0.5</v>
      </c>
      <c r="P973" s="662">
        <v>0</v>
      </c>
      <c r="Q973" s="677"/>
      <c r="R973" s="661">
        <v>1</v>
      </c>
      <c r="S973" s="677">
        <v>1</v>
      </c>
      <c r="T973" s="742">
        <v>0.5</v>
      </c>
      <c r="U973" s="700">
        <v>1</v>
      </c>
    </row>
    <row r="974" spans="1:21" ht="14.4" customHeight="1" x14ac:dyDescent="0.3">
      <c r="A974" s="660">
        <v>4</v>
      </c>
      <c r="B974" s="661" t="s">
        <v>3542</v>
      </c>
      <c r="C974" s="661">
        <v>89301042</v>
      </c>
      <c r="D974" s="740" t="s">
        <v>6160</v>
      </c>
      <c r="E974" s="741" t="s">
        <v>3921</v>
      </c>
      <c r="F974" s="661" t="s">
        <v>3896</v>
      </c>
      <c r="G974" s="661" t="s">
        <v>4001</v>
      </c>
      <c r="H974" s="661" t="s">
        <v>602</v>
      </c>
      <c r="I974" s="661" t="s">
        <v>4102</v>
      </c>
      <c r="J974" s="661" t="s">
        <v>4003</v>
      </c>
      <c r="K974" s="661"/>
      <c r="L974" s="662">
        <v>0</v>
      </c>
      <c r="M974" s="662">
        <v>0</v>
      </c>
      <c r="N974" s="661">
        <v>13</v>
      </c>
      <c r="O974" s="742">
        <v>12</v>
      </c>
      <c r="P974" s="662">
        <v>0</v>
      </c>
      <c r="Q974" s="677"/>
      <c r="R974" s="661">
        <v>10</v>
      </c>
      <c r="S974" s="677">
        <v>0.76923076923076927</v>
      </c>
      <c r="T974" s="742">
        <v>9</v>
      </c>
      <c r="U974" s="700">
        <v>0.75</v>
      </c>
    </row>
    <row r="975" spans="1:21" ht="14.4" customHeight="1" x14ac:dyDescent="0.3">
      <c r="A975" s="660">
        <v>4</v>
      </c>
      <c r="B975" s="661" t="s">
        <v>3542</v>
      </c>
      <c r="C975" s="661">
        <v>89301042</v>
      </c>
      <c r="D975" s="740" t="s">
        <v>6160</v>
      </c>
      <c r="E975" s="741" t="s">
        <v>3921</v>
      </c>
      <c r="F975" s="661" t="s">
        <v>3896</v>
      </c>
      <c r="G975" s="661" t="s">
        <v>4001</v>
      </c>
      <c r="H975" s="661" t="s">
        <v>602</v>
      </c>
      <c r="I975" s="661" t="s">
        <v>4033</v>
      </c>
      <c r="J975" s="661" t="s">
        <v>4003</v>
      </c>
      <c r="K975" s="661"/>
      <c r="L975" s="662">
        <v>0</v>
      </c>
      <c r="M975" s="662">
        <v>0</v>
      </c>
      <c r="N975" s="661">
        <v>38</v>
      </c>
      <c r="O975" s="742">
        <v>33</v>
      </c>
      <c r="P975" s="662">
        <v>0</v>
      </c>
      <c r="Q975" s="677"/>
      <c r="R975" s="661">
        <v>29</v>
      </c>
      <c r="S975" s="677">
        <v>0.76315789473684215</v>
      </c>
      <c r="T975" s="742">
        <v>26</v>
      </c>
      <c r="U975" s="700">
        <v>0.78787878787878785</v>
      </c>
    </row>
    <row r="976" spans="1:21" ht="14.4" customHeight="1" x14ac:dyDescent="0.3">
      <c r="A976" s="660">
        <v>4</v>
      </c>
      <c r="B976" s="661" t="s">
        <v>3542</v>
      </c>
      <c r="C976" s="661">
        <v>89301042</v>
      </c>
      <c r="D976" s="740" t="s">
        <v>6160</v>
      </c>
      <c r="E976" s="741" t="s">
        <v>3921</v>
      </c>
      <c r="F976" s="661" t="s">
        <v>3897</v>
      </c>
      <c r="G976" s="661" t="s">
        <v>4343</v>
      </c>
      <c r="H976" s="661" t="s">
        <v>602</v>
      </c>
      <c r="I976" s="661" t="s">
        <v>4344</v>
      </c>
      <c r="J976" s="661" t="s">
        <v>4536</v>
      </c>
      <c r="K976" s="661" t="s">
        <v>4537</v>
      </c>
      <c r="L976" s="662">
        <v>410</v>
      </c>
      <c r="M976" s="662">
        <v>1230</v>
      </c>
      <c r="N976" s="661">
        <v>3</v>
      </c>
      <c r="O976" s="742">
        <v>3</v>
      </c>
      <c r="P976" s="662">
        <v>1230</v>
      </c>
      <c r="Q976" s="677">
        <v>1</v>
      </c>
      <c r="R976" s="661">
        <v>3</v>
      </c>
      <c r="S976" s="677">
        <v>1</v>
      </c>
      <c r="T976" s="742">
        <v>3</v>
      </c>
      <c r="U976" s="700">
        <v>1</v>
      </c>
    </row>
    <row r="977" spans="1:21" ht="14.4" customHeight="1" x14ac:dyDescent="0.3">
      <c r="A977" s="660">
        <v>4</v>
      </c>
      <c r="B977" s="661" t="s">
        <v>3542</v>
      </c>
      <c r="C977" s="661">
        <v>89301042</v>
      </c>
      <c r="D977" s="740" t="s">
        <v>6160</v>
      </c>
      <c r="E977" s="741" t="s">
        <v>3921</v>
      </c>
      <c r="F977" s="661" t="s">
        <v>3897</v>
      </c>
      <c r="G977" s="661" t="s">
        <v>4343</v>
      </c>
      <c r="H977" s="661" t="s">
        <v>602</v>
      </c>
      <c r="I977" s="661" t="s">
        <v>4344</v>
      </c>
      <c r="J977" s="661" t="s">
        <v>4345</v>
      </c>
      <c r="K977" s="661" t="s">
        <v>4346</v>
      </c>
      <c r="L977" s="662">
        <v>410</v>
      </c>
      <c r="M977" s="662">
        <v>23370</v>
      </c>
      <c r="N977" s="661">
        <v>57</v>
      </c>
      <c r="O977" s="742">
        <v>57</v>
      </c>
      <c r="P977" s="662">
        <v>22960</v>
      </c>
      <c r="Q977" s="677">
        <v>0.98245614035087714</v>
      </c>
      <c r="R977" s="661">
        <v>56</v>
      </c>
      <c r="S977" s="677">
        <v>0.98245614035087714</v>
      </c>
      <c r="T977" s="742">
        <v>56</v>
      </c>
      <c r="U977" s="700">
        <v>0.98245614035087714</v>
      </c>
    </row>
    <row r="978" spans="1:21" ht="14.4" customHeight="1" x14ac:dyDescent="0.3">
      <c r="A978" s="660">
        <v>4</v>
      </c>
      <c r="B978" s="661" t="s">
        <v>3542</v>
      </c>
      <c r="C978" s="661">
        <v>89301042</v>
      </c>
      <c r="D978" s="740" t="s">
        <v>6160</v>
      </c>
      <c r="E978" s="741" t="s">
        <v>3921</v>
      </c>
      <c r="F978" s="661" t="s">
        <v>3897</v>
      </c>
      <c r="G978" s="661" t="s">
        <v>4347</v>
      </c>
      <c r="H978" s="661" t="s">
        <v>602</v>
      </c>
      <c r="I978" s="661" t="s">
        <v>4955</v>
      </c>
      <c r="J978" s="661" t="s">
        <v>4956</v>
      </c>
      <c r="K978" s="661" t="s">
        <v>4957</v>
      </c>
      <c r="L978" s="662">
        <v>144.05000000000001</v>
      </c>
      <c r="M978" s="662">
        <v>288.10000000000002</v>
      </c>
      <c r="N978" s="661">
        <v>2</v>
      </c>
      <c r="O978" s="742">
        <v>1</v>
      </c>
      <c r="P978" s="662">
        <v>288.10000000000002</v>
      </c>
      <c r="Q978" s="677">
        <v>1</v>
      </c>
      <c r="R978" s="661">
        <v>2</v>
      </c>
      <c r="S978" s="677">
        <v>1</v>
      </c>
      <c r="T978" s="742">
        <v>1</v>
      </c>
      <c r="U978" s="700">
        <v>1</v>
      </c>
    </row>
    <row r="979" spans="1:21" ht="14.4" customHeight="1" x14ac:dyDescent="0.3">
      <c r="A979" s="660">
        <v>4</v>
      </c>
      <c r="B979" s="661" t="s">
        <v>3542</v>
      </c>
      <c r="C979" s="661">
        <v>89301042</v>
      </c>
      <c r="D979" s="740" t="s">
        <v>6160</v>
      </c>
      <c r="E979" s="741" t="s">
        <v>3921</v>
      </c>
      <c r="F979" s="661" t="s">
        <v>3897</v>
      </c>
      <c r="G979" s="661" t="s">
        <v>4347</v>
      </c>
      <c r="H979" s="661" t="s">
        <v>602</v>
      </c>
      <c r="I979" s="661" t="s">
        <v>4357</v>
      </c>
      <c r="J979" s="661" t="s">
        <v>4355</v>
      </c>
      <c r="K979" s="661" t="s">
        <v>4358</v>
      </c>
      <c r="L979" s="662">
        <v>200</v>
      </c>
      <c r="M979" s="662">
        <v>4000</v>
      </c>
      <c r="N979" s="661">
        <v>20</v>
      </c>
      <c r="O979" s="742">
        <v>10</v>
      </c>
      <c r="P979" s="662">
        <v>1600</v>
      </c>
      <c r="Q979" s="677">
        <v>0.4</v>
      </c>
      <c r="R979" s="661">
        <v>8</v>
      </c>
      <c r="S979" s="677">
        <v>0.4</v>
      </c>
      <c r="T979" s="742">
        <v>4</v>
      </c>
      <c r="U979" s="700">
        <v>0.4</v>
      </c>
    </row>
    <row r="980" spans="1:21" ht="14.4" customHeight="1" x14ac:dyDescent="0.3">
      <c r="A980" s="660">
        <v>4</v>
      </c>
      <c r="B980" s="661" t="s">
        <v>3542</v>
      </c>
      <c r="C980" s="661">
        <v>89301042</v>
      </c>
      <c r="D980" s="740" t="s">
        <v>6160</v>
      </c>
      <c r="E980" s="741" t="s">
        <v>3921</v>
      </c>
      <c r="F980" s="661" t="s">
        <v>3897</v>
      </c>
      <c r="G980" s="661" t="s">
        <v>4347</v>
      </c>
      <c r="H980" s="661" t="s">
        <v>602</v>
      </c>
      <c r="I980" s="661" t="s">
        <v>4359</v>
      </c>
      <c r="J980" s="661" t="s">
        <v>4360</v>
      </c>
      <c r="K980" s="661" t="s">
        <v>4361</v>
      </c>
      <c r="L980" s="662">
        <v>120</v>
      </c>
      <c r="M980" s="662">
        <v>240</v>
      </c>
      <c r="N980" s="661">
        <v>2</v>
      </c>
      <c r="O980" s="742">
        <v>1</v>
      </c>
      <c r="P980" s="662">
        <v>240</v>
      </c>
      <c r="Q980" s="677">
        <v>1</v>
      </c>
      <c r="R980" s="661">
        <v>2</v>
      </c>
      <c r="S980" s="677">
        <v>1</v>
      </c>
      <c r="T980" s="742">
        <v>1</v>
      </c>
      <c r="U980" s="700">
        <v>1</v>
      </c>
    </row>
    <row r="981" spans="1:21" ht="14.4" customHeight="1" x14ac:dyDescent="0.3">
      <c r="A981" s="660">
        <v>4</v>
      </c>
      <c r="B981" s="661" t="s">
        <v>3542</v>
      </c>
      <c r="C981" s="661">
        <v>89301042</v>
      </c>
      <c r="D981" s="740" t="s">
        <v>6160</v>
      </c>
      <c r="E981" s="741" t="s">
        <v>3921</v>
      </c>
      <c r="F981" s="661" t="s">
        <v>3897</v>
      </c>
      <c r="G981" s="661" t="s">
        <v>4034</v>
      </c>
      <c r="H981" s="661" t="s">
        <v>602</v>
      </c>
      <c r="I981" s="661" t="s">
        <v>4240</v>
      </c>
      <c r="J981" s="661" t="s">
        <v>4241</v>
      </c>
      <c r="K981" s="661" t="s">
        <v>4242</v>
      </c>
      <c r="L981" s="662">
        <v>900</v>
      </c>
      <c r="M981" s="662">
        <v>27000</v>
      </c>
      <c r="N981" s="661">
        <v>30</v>
      </c>
      <c r="O981" s="742">
        <v>30</v>
      </c>
      <c r="P981" s="662">
        <v>26100</v>
      </c>
      <c r="Q981" s="677">
        <v>0.96666666666666667</v>
      </c>
      <c r="R981" s="661">
        <v>29</v>
      </c>
      <c r="S981" s="677">
        <v>0.96666666666666667</v>
      </c>
      <c r="T981" s="742">
        <v>29</v>
      </c>
      <c r="U981" s="700">
        <v>0.96666666666666667</v>
      </c>
    </row>
    <row r="982" spans="1:21" ht="14.4" customHeight="1" x14ac:dyDescent="0.3">
      <c r="A982" s="660">
        <v>4</v>
      </c>
      <c r="B982" s="661" t="s">
        <v>3542</v>
      </c>
      <c r="C982" s="661">
        <v>89301042</v>
      </c>
      <c r="D982" s="740" t="s">
        <v>6160</v>
      </c>
      <c r="E982" s="741" t="s">
        <v>3921</v>
      </c>
      <c r="F982" s="661" t="s">
        <v>3897</v>
      </c>
      <c r="G982" s="661" t="s">
        <v>4034</v>
      </c>
      <c r="H982" s="661" t="s">
        <v>602</v>
      </c>
      <c r="I982" s="661" t="s">
        <v>4384</v>
      </c>
      <c r="J982" s="661" t="s">
        <v>4385</v>
      </c>
      <c r="K982" s="661" t="s">
        <v>4386</v>
      </c>
      <c r="L982" s="662">
        <v>378.48</v>
      </c>
      <c r="M982" s="662">
        <v>2649.36</v>
      </c>
      <c r="N982" s="661">
        <v>7</v>
      </c>
      <c r="O982" s="742">
        <v>7</v>
      </c>
      <c r="P982" s="662">
        <v>2649.36</v>
      </c>
      <c r="Q982" s="677">
        <v>1</v>
      </c>
      <c r="R982" s="661">
        <v>7</v>
      </c>
      <c r="S982" s="677">
        <v>1</v>
      </c>
      <c r="T982" s="742">
        <v>7</v>
      </c>
      <c r="U982" s="700">
        <v>1</v>
      </c>
    </row>
    <row r="983" spans="1:21" ht="14.4" customHeight="1" x14ac:dyDescent="0.3">
      <c r="A983" s="660">
        <v>4</v>
      </c>
      <c r="B983" s="661" t="s">
        <v>3542</v>
      </c>
      <c r="C983" s="661">
        <v>89301042</v>
      </c>
      <c r="D983" s="740" t="s">
        <v>6160</v>
      </c>
      <c r="E983" s="741" t="s">
        <v>3921</v>
      </c>
      <c r="F983" s="661" t="s">
        <v>3897</v>
      </c>
      <c r="G983" s="661" t="s">
        <v>4034</v>
      </c>
      <c r="H983" s="661" t="s">
        <v>602</v>
      </c>
      <c r="I983" s="661" t="s">
        <v>4387</v>
      </c>
      <c r="J983" s="661" t="s">
        <v>4388</v>
      </c>
      <c r="K983" s="661" t="s">
        <v>4389</v>
      </c>
      <c r="L983" s="662">
        <v>378.48</v>
      </c>
      <c r="M983" s="662">
        <v>1135.44</v>
      </c>
      <c r="N983" s="661">
        <v>3</v>
      </c>
      <c r="O983" s="742">
        <v>3</v>
      </c>
      <c r="P983" s="662">
        <v>756.96</v>
      </c>
      <c r="Q983" s="677">
        <v>0.66666666666666663</v>
      </c>
      <c r="R983" s="661">
        <v>2</v>
      </c>
      <c r="S983" s="677">
        <v>0.66666666666666663</v>
      </c>
      <c r="T983" s="742">
        <v>2</v>
      </c>
      <c r="U983" s="700">
        <v>0.66666666666666663</v>
      </c>
    </row>
    <row r="984" spans="1:21" ht="14.4" customHeight="1" x14ac:dyDescent="0.3">
      <c r="A984" s="660">
        <v>4</v>
      </c>
      <c r="B984" s="661" t="s">
        <v>3542</v>
      </c>
      <c r="C984" s="661">
        <v>89301042</v>
      </c>
      <c r="D984" s="740" t="s">
        <v>6160</v>
      </c>
      <c r="E984" s="741" t="s">
        <v>3921</v>
      </c>
      <c r="F984" s="661" t="s">
        <v>3897</v>
      </c>
      <c r="G984" s="661" t="s">
        <v>4034</v>
      </c>
      <c r="H984" s="661" t="s">
        <v>602</v>
      </c>
      <c r="I984" s="661" t="s">
        <v>5146</v>
      </c>
      <c r="J984" s="661" t="s">
        <v>5147</v>
      </c>
      <c r="K984" s="661" t="s">
        <v>5148</v>
      </c>
      <c r="L984" s="662">
        <v>378.48</v>
      </c>
      <c r="M984" s="662">
        <v>756.96</v>
      </c>
      <c r="N984" s="661">
        <v>2</v>
      </c>
      <c r="O984" s="742">
        <v>2</v>
      </c>
      <c r="P984" s="662">
        <v>378.48</v>
      </c>
      <c r="Q984" s="677">
        <v>0.5</v>
      </c>
      <c r="R984" s="661">
        <v>1</v>
      </c>
      <c r="S984" s="677">
        <v>0.5</v>
      </c>
      <c r="T984" s="742">
        <v>1</v>
      </c>
      <c r="U984" s="700">
        <v>0.5</v>
      </c>
    </row>
    <row r="985" spans="1:21" ht="14.4" customHeight="1" x14ac:dyDescent="0.3">
      <c r="A985" s="660">
        <v>4</v>
      </c>
      <c r="B985" s="661" t="s">
        <v>3542</v>
      </c>
      <c r="C985" s="661">
        <v>89301042</v>
      </c>
      <c r="D985" s="740" t="s">
        <v>6160</v>
      </c>
      <c r="E985" s="741" t="s">
        <v>3921</v>
      </c>
      <c r="F985" s="661" t="s">
        <v>3897</v>
      </c>
      <c r="G985" s="661" t="s">
        <v>4034</v>
      </c>
      <c r="H985" s="661" t="s">
        <v>602</v>
      </c>
      <c r="I985" s="661" t="s">
        <v>4427</v>
      </c>
      <c r="J985" s="661" t="s">
        <v>4428</v>
      </c>
      <c r="K985" s="661" t="s">
        <v>4429</v>
      </c>
      <c r="L985" s="662">
        <v>906.78</v>
      </c>
      <c r="M985" s="662">
        <v>906.78</v>
      </c>
      <c r="N985" s="661">
        <v>1</v>
      </c>
      <c r="O985" s="742">
        <v>1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4</v>
      </c>
      <c r="B986" s="661" t="s">
        <v>3542</v>
      </c>
      <c r="C986" s="661">
        <v>89301042</v>
      </c>
      <c r="D986" s="740" t="s">
        <v>6160</v>
      </c>
      <c r="E986" s="741" t="s">
        <v>3921</v>
      </c>
      <c r="F986" s="661" t="s">
        <v>3897</v>
      </c>
      <c r="G986" s="661" t="s">
        <v>4393</v>
      </c>
      <c r="H986" s="661" t="s">
        <v>602</v>
      </c>
      <c r="I986" s="661" t="s">
        <v>4548</v>
      </c>
      <c r="J986" s="661" t="s">
        <v>4549</v>
      </c>
      <c r="K986" s="661" t="s">
        <v>4547</v>
      </c>
      <c r="L986" s="662">
        <v>500</v>
      </c>
      <c r="M986" s="662">
        <v>4500</v>
      </c>
      <c r="N986" s="661">
        <v>9</v>
      </c>
      <c r="O986" s="742">
        <v>9</v>
      </c>
      <c r="P986" s="662">
        <v>4500</v>
      </c>
      <c r="Q986" s="677">
        <v>1</v>
      </c>
      <c r="R986" s="661">
        <v>9</v>
      </c>
      <c r="S986" s="677">
        <v>1</v>
      </c>
      <c r="T986" s="742">
        <v>9</v>
      </c>
      <c r="U986" s="700">
        <v>1</v>
      </c>
    </row>
    <row r="987" spans="1:21" ht="14.4" customHeight="1" x14ac:dyDescent="0.3">
      <c r="A987" s="660">
        <v>4</v>
      </c>
      <c r="B987" s="661" t="s">
        <v>3542</v>
      </c>
      <c r="C987" s="661">
        <v>89301042</v>
      </c>
      <c r="D987" s="740" t="s">
        <v>6160</v>
      </c>
      <c r="E987" s="741" t="s">
        <v>3921</v>
      </c>
      <c r="F987" s="661" t="s">
        <v>3897</v>
      </c>
      <c r="G987" s="661" t="s">
        <v>4393</v>
      </c>
      <c r="H987" s="661" t="s">
        <v>602</v>
      </c>
      <c r="I987" s="661" t="s">
        <v>4553</v>
      </c>
      <c r="J987" s="661" t="s">
        <v>4554</v>
      </c>
      <c r="K987" s="661" t="s">
        <v>4555</v>
      </c>
      <c r="L987" s="662">
        <v>287</v>
      </c>
      <c r="M987" s="662">
        <v>21812</v>
      </c>
      <c r="N987" s="661">
        <v>76</v>
      </c>
      <c r="O987" s="742">
        <v>50</v>
      </c>
      <c r="P987" s="662">
        <v>20090</v>
      </c>
      <c r="Q987" s="677">
        <v>0.92105263157894735</v>
      </c>
      <c r="R987" s="661">
        <v>70</v>
      </c>
      <c r="S987" s="677">
        <v>0.92105263157894735</v>
      </c>
      <c r="T987" s="742">
        <v>46</v>
      </c>
      <c r="U987" s="700">
        <v>0.92</v>
      </c>
    </row>
    <row r="988" spans="1:21" ht="14.4" customHeight="1" x14ac:dyDescent="0.3">
      <c r="A988" s="660">
        <v>4</v>
      </c>
      <c r="B988" s="661" t="s">
        <v>3542</v>
      </c>
      <c r="C988" s="661">
        <v>89301042</v>
      </c>
      <c r="D988" s="740" t="s">
        <v>6160</v>
      </c>
      <c r="E988" s="741" t="s">
        <v>3921</v>
      </c>
      <c r="F988" s="661" t="s">
        <v>3897</v>
      </c>
      <c r="G988" s="661" t="s">
        <v>4393</v>
      </c>
      <c r="H988" s="661" t="s">
        <v>602</v>
      </c>
      <c r="I988" s="661" t="s">
        <v>4556</v>
      </c>
      <c r="J988" s="661" t="s">
        <v>4557</v>
      </c>
      <c r="K988" s="661" t="s">
        <v>4558</v>
      </c>
      <c r="L988" s="662">
        <v>253</v>
      </c>
      <c r="M988" s="662">
        <v>3795</v>
      </c>
      <c r="N988" s="661">
        <v>15</v>
      </c>
      <c r="O988" s="742">
        <v>10</v>
      </c>
      <c r="P988" s="662">
        <v>3795</v>
      </c>
      <c r="Q988" s="677">
        <v>1</v>
      </c>
      <c r="R988" s="661">
        <v>15</v>
      </c>
      <c r="S988" s="677">
        <v>1</v>
      </c>
      <c r="T988" s="742">
        <v>10</v>
      </c>
      <c r="U988" s="700">
        <v>1</v>
      </c>
    </row>
    <row r="989" spans="1:21" ht="14.4" customHeight="1" x14ac:dyDescent="0.3">
      <c r="A989" s="660">
        <v>4</v>
      </c>
      <c r="B989" s="661" t="s">
        <v>3542</v>
      </c>
      <c r="C989" s="661">
        <v>89301042</v>
      </c>
      <c r="D989" s="740" t="s">
        <v>6160</v>
      </c>
      <c r="E989" s="741" t="s">
        <v>3921</v>
      </c>
      <c r="F989" s="661" t="s">
        <v>3897</v>
      </c>
      <c r="G989" s="661" t="s">
        <v>4393</v>
      </c>
      <c r="H989" s="661" t="s">
        <v>602</v>
      </c>
      <c r="I989" s="661" t="s">
        <v>4559</v>
      </c>
      <c r="J989" s="661" t="s">
        <v>4560</v>
      </c>
      <c r="K989" s="661" t="s">
        <v>4561</v>
      </c>
      <c r="L989" s="662">
        <v>128</v>
      </c>
      <c r="M989" s="662">
        <v>1152</v>
      </c>
      <c r="N989" s="661">
        <v>9</v>
      </c>
      <c r="O989" s="742">
        <v>6</v>
      </c>
      <c r="P989" s="662">
        <v>1152</v>
      </c>
      <c r="Q989" s="677">
        <v>1</v>
      </c>
      <c r="R989" s="661">
        <v>9</v>
      </c>
      <c r="S989" s="677">
        <v>1</v>
      </c>
      <c r="T989" s="742">
        <v>6</v>
      </c>
      <c r="U989" s="700">
        <v>1</v>
      </c>
    </row>
    <row r="990" spans="1:21" ht="14.4" customHeight="1" x14ac:dyDescent="0.3">
      <c r="A990" s="660">
        <v>4</v>
      </c>
      <c r="B990" s="661" t="s">
        <v>3542</v>
      </c>
      <c r="C990" s="661">
        <v>89301042</v>
      </c>
      <c r="D990" s="740" t="s">
        <v>6160</v>
      </c>
      <c r="E990" s="741" t="s">
        <v>3921</v>
      </c>
      <c r="F990" s="661" t="s">
        <v>3897</v>
      </c>
      <c r="G990" s="661" t="s">
        <v>4393</v>
      </c>
      <c r="H990" s="661" t="s">
        <v>602</v>
      </c>
      <c r="I990" s="661" t="s">
        <v>4562</v>
      </c>
      <c r="J990" s="661" t="s">
        <v>4563</v>
      </c>
      <c r="K990" s="661" t="s">
        <v>4564</v>
      </c>
      <c r="L990" s="662">
        <v>124</v>
      </c>
      <c r="M990" s="662">
        <v>372</v>
      </c>
      <c r="N990" s="661">
        <v>3</v>
      </c>
      <c r="O990" s="742">
        <v>3</v>
      </c>
      <c r="P990" s="662">
        <v>372</v>
      </c>
      <c r="Q990" s="677">
        <v>1</v>
      </c>
      <c r="R990" s="661">
        <v>3</v>
      </c>
      <c r="S990" s="677">
        <v>1</v>
      </c>
      <c r="T990" s="742">
        <v>3</v>
      </c>
      <c r="U990" s="700">
        <v>1</v>
      </c>
    </row>
    <row r="991" spans="1:21" ht="14.4" customHeight="1" x14ac:dyDescent="0.3">
      <c r="A991" s="660">
        <v>4</v>
      </c>
      <c r="B991" s="661" t="s">
        <v>3542</v>
      </c>
      <c r="C991" s="661">
        <v>89301042</v>
      </c>
      <c r="D991" s="740" t="s">
        <v>6160</v>
      </c>
      <c r="E991" s="741" t="s">
        <v>3921</v>
      </c>
      <c r="F991" s="661" t="s">
        <v>3897</v>
      </c>
      <c r="G991" s="661" t="s">
        <v>4393</v>
      </c>
      <c r="H991" s="661" t="s">
        <v>602</v>
      </c>
      <c r="I991" s="661" t="s">
        <v>4565</v>
      </c>
      <c r="J991" s="661" t="s">
        <v>4566</v>
      </c>
      <c r="K991" s="661" t="s">
        <v>4567</v>
      </c>
      <c r="L991" s="662">
        <v>2304</v>
      </c>
      <c r="M991" s="662">
        <v>96768</v>
      </c>
      <c r="N991" s="661">
        <v>42</v>
      </c>
      <c r="O991" s="742">
        <v>7</v>
      </c>
      <c r="P991" s="662">
        <v>96768</v>
      </c>
      <c r="Q991" s="677">
        <v>1</v>
      </c>
      <c r="R991" s="661">
        <v>42</v>
      </c>
      <c r="S991" s="677">
        <v>1</v>
      </c>
      <c r="T991" s="742">
        <v>7</v>
      </c>
      <c r="U991" s="700">
        <v>1</v>
      </c>
    </row>
    <row r="992" spans="1:21" ht="14.4" customHeight="1" x14ac:dyDescent="0.3">
      <c r="A992" s="660">
        <v>4</v>
      </c>
      <c r="B992" s="661" t="s">
        <v>3542</v>
      </c>
      <c r="C992" s="661">
        <v>89301042</v>
      </c>
      <c r="D992" s="740" t="s">
        <v>6160</v>
      </c>
      <c r="E992" s="741" t="s">
        <v>3921</v>
      </c>
      <c r="F992" s="661" t="s">
        <v>3897</v>
      </c>
      <c r="G992" s="661" t="s">
        <v>4393</v>
      </c>
      <c r="H992" s="661" t="s">
        <v>602</v>
      </c>
      <c r="I992" s="661" t="s">
        <v>4568</v>
      </c>
      <c r="J992" s="661" t="s">
        <v>4569</v>
      </c>
      <c r="K992" s="661" t="s">
        <v>4570</v>
      </c>
      <c r="L992" s="662">
        <v>556.53</v>
      </c>
      <c r="M992" s="662">
        <v>1669.59</v>
      </c>
      <c r="N992" s="661">
        <v>3</v>
      </c>
      <c r="O992" s="742">
        <v>3</v>
      </c>
      <c r="P992" s="662">
        <v>1669.59</v>
      </c>
      <c r="Q992" s="677">
        <v>1</v>
      </c>
      <c r="R992" s="661">
        <v>3</v>
      </c>
      <c r="S992" s="677">
        <v>1</v>
      </c>
      <c r="T992" s="742">
        <v>3</v>
      </c>
      <c r="U992" s="700">
        <v>1</v>
      </c>
    </row>
    <row r="993" spans="1:21" ht="14.4" customHeight="1" x14ac:dyDescent="0.3">
      <c r="A993" s="660">
        <v>4</v>
      </c>
      <c r="B993" s="661" t="s">
        <v>3542</v>
      </c>
      <c r="C993" s="661">
        <v>89301042</v>
      </c>
      <c r="D993" s="740" t="s">
        <v>6160</v>
      </c>
      <c r="E993" s="741" t="s">
        <v>3921</v>
      </c>
      <c r="F993" s="661" t="s">
        <v>3897</v>
      </c>
      <c r="G993" s="661" t="s">
        <v>4393</v>
      </c>
      <c r="H993" s="661" t="s">
        <v>602</v>
      </c>
      <c r="I993" s="661" t="s">
        <v>5149</v>
      </c>
      <c r="J993" s="661" t="s">
        <v>5150</v>
      </c>
      <c r="K993" s="661" t="s">
        <v>5151</v>
      </c>
      <c r="L993" s="662">
        <v>2405.4</v>
      </c>
      <c r="M993" s="662">
        <v>43297.200000000004</v>
      </c>
      <c r="N993" s="661">
        <v>18</v>
      </c>
      <c r="O993" s="742">
        <v>3</v>
      </c>
      <c r="P993" s="662">
        <v>43297.200000000004</v>
      </c>
      <c r="Q993" s="677">
        <v>1</v>
      </c>
      <c r="R993" s="661">
        <v>18</v>
      </c>
      <c r="S993" s="677">
        <v>1</v>
      </c>
      <c r="T993" s="742">
        <v>3</v>
      </c>
      <c r="U993" s="700">
        <v>1</v>
      </c>
    </row>
    <row r="994" spans="1:21" ht="14.4" customHeight="1" x14ac:dyDescent="0.3">
      <c r="A994" s="660">
        <v>4</v>
      </c>
      <c r="B994" s="661" t="s">
        <v>3542</v>
      </c>
      <c r="C994" s="661">
        <v>89301042</v>
      </c>
      <c r="D994" s="740" t="s">
        <v>6160</v>
      </c>
      <c r="E994" s="741" t="s">
        <v>3921</v>
      </c>
      <c r="F994" s="661" t="s">
        <v>3897</v>
      </c>
      <c r="G994" s="661" t="s">
        <v>4393</v>
      </c>
      <c r="H994" s="661" t="s">
        <v>602</v>
      </c>
      <c r="I994" s="661" t="s">
        <v>4574</v>
      </c>
      <c r="J994" s="661" t="s">
        <v>4575</v>
      </c>
      <c r="K994" s="661" t="s">
        <v>4576</v>
      </c>
      <c r="L994" s="662">
        <v>2094.4899999999998</v>
      </c>
      <c r="M994" s="662">
        <v>46078.779999999992</v>
      </c>
      <c r="N994" s="661">
        <v>22</v>
      </c>
      <c r="O994" s="742">
        <v>5</v>
      </c>
      <c r="P994" s="662">
        <v>46078.779999999992</v>
      </c>
      <c r="Q994" s="677">
        <v>1</v>
      </c>
      <c r="R994" s="661">
        <v>22</v>
      </c>
      <c r="S994" s="677">
        <v>1</v>
      </c>
      <c r="T994" s="742">
        <v>5</v>
      </c>
      <c r="U994" s="700">
        <v>1</v>
      </c>
    </row>
    <row r="995" spans="1:21" ht="14.4" customHeight="1" x14ac:dyDescent="0.3">
      <c r="A995" s="660">
        <v>4</v>
      </c>
      <c r="B995" s="661" t="s">
        <v>3542</v>
      </c>
      <c r="C995" s="661">
        <v>89301042</v>
      </c>
      <c r="D995" s="740" t="s">
        <v>6160</v>
      </c>
      <c r="E995" s="741" t="s">
        <v>3921</v>
      </c>
      <c r="F995" s="661" t="s">
        <v>3897</v>
      </c>
      <c r="G995" s="661" t="s">
        <v>4393</v>
      </c>
      <c r="H995" s="661" t="s">
        <v>602</v>
      </c>
      <c r="I995" s="661" t="s">
        <v>4577</v>
      </c>
      <c r="J995" s="661" t="s">
        <v>4578</v>
      </c>
      <c r="K995" s="661" t="s">
        <v>4579</v>
      </c>
      <c r="L995" s="662">
        <v>315.5</v>
      </c>
      <c r="M995" s="662">
        <v>8518.5</v>
      </c>
      <c r="N995" s="661">
        <v>27</v>
      </c>
      <c r="O995" s="742">
        <v>24</v>
      </c>
      <c r="P995" s="662">
        <v>7256.5</v>
      </c>
      <c r="Q995" s="677">
        <v>0.85185185185185186</v>
      </c>
      <c r="R995" s="661">
        <v>23</v>
      </c>
      <c r="S995" s="677">
        <v>0.85185185185185186</v>
      </c>
      <c r="T995" s="742">
        <v>21</v>
      </c>
      <c r="U995" s="700">
        <v>0.875</v>
      </c>
    </row>
    <row r="996" spans="1:21" ht="14.4" customHeight="1" x14ac:dyDescent="0.3">
      <c r="A996" s="660">
        <v>4</v>
      </c>
      <c r="B996" s="661" t="s">
        <v>3542</v>
      </c>
      <c r="C996" s="661">
        <v>89301042</v>
      </c>
      <c r="D996" s="740" t="s">
        <v>6160</v>
      </c>
      <c r="E996" s="741" t="s">
        <v>3921</v>
      </c>
      <c r="F996" s="661" t="s">
        <v>3897</v>
      </c>
      <c r="G996" s="661" t="s">
        <v>4393</v>
      </c>
      <c r="H996" s="661" t="s">
        <v>602</v>
      </c>
      <c r="I996" s="661" t="s">
        <v>5152</v>
      </c>
      <c r="J996" s="661" t="s">
        <v>5153</v>
      </c>
      <c r="K996" s="661" t="s">
        <v>5154</v>
      </c>
      <c r="L996" s="662">
        <v>1781.3</v>
      </c>
      <c r="M996" s="662">
        <v>3562.6</v>
      </c>
      <c r="N996" s="661">
        <v>2</v>
      </c>
      <c r="O996" s="742">
        <v>1</v>
      </c>
      <c r="P996" s="662">
        <v>3562.6</v>
      </c>
      <c r="Q996" s="677">
        <v>1</v>
      </c>
      <c r="R996" s="661">
        <v>2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4</v>
      </c>
      <c r="B997" s="661" t="s">
        <v>3542</v>
      </c>
      <c r="C997" s="661">
        <v>89301042</v>
      </c>
      <c r="D997" s="740" t="s">
        <v>6160</v>
      </c>
      <c r="E997" s="741" t="s">
        <v>3921</v>
      </c>
      <c r="F997" s="661" t="s">
        <v>3897</v>
      </c>
      <c r="G997" s="661" t="s">
        <v>4393</v>
      </c>
      <c r="H997" s="661" t="s">
        <v>602</v>
      </c>
      <c r="I997" s="661" t="s">
        <v>4580</v>
      </c>
      <c r="J997" s="661" t="s">
        <v>4581</v>
      </c>
      <c r="K997" s="661" t="s">
        <v>4582</v>
      </c>
      <c r="L997" s="662">
        <v>484.6</v>
      </c>
      <c r="M997" s="662">
        <v>2907.6</v>
      </c>
      <c r="N997" s="661">
        <v>6</v>
      </c>
      <c r="O997" s="742">
        <v>5</v>
      </c>
      <c r="P997" s="662">
        <v>2423</v>
      </c>
      <c r="Q997" s="677">
        <v>0.83333333333333337</v>
      </c>
      <c r="R997" s="661">
        <v>5</v>
      </c>
      <c r="S997" s="677">
        <v>0.83333333333333337</v>
      </c>
      <c r="T997" s="742">
        <v>4</v>
      </c>
      <c r="U997" s="700">
        <v>0.8</v>
      </c>
    </row>
    <row r="998" spans="1:21" ht="14.4" customHeight="1" x14ac:dyDescent="0.3">
      <c r="A998" s="660">
        <v>4</v>
      </c>
      <c r="B998" s="661" t="s">
        <v>3542</v>
      </c>
      <c r="C998" s="661">
        <v>89301042</v>
      </c>
      <c r="D998" s="740" t="s">
        <v>6160</v>
      </c>
      <c r="E998" s="741" t="s">
        <v>3921</v>
      </c>
      <c r="F998" s="661" t="s">
        <v>3897</v>
      </c>
      <c r="G998" s="661" t="s">
        <v>4393</v>
      </c>
      <c r="H998" s="661" t="s">
        <v>602</v>
      </c>
      <c r="I998" s="661" t="s">
        <v>4583</v>
      </c>
      <c r="J998" s="661" t="s">
        <v>4584</v>
      </c>
      <c r="K998" s="661" t="s">
        <v>5155</v>
      </c>
      <c r="L998" s="662">
        <v>2444.8000000000002</v>
      </c>
      <c r="M998" s="662">
        <v>2444.8000000000002</v>
      </c>
      <c r="N998" s="661">
        <v>1</v>
      </c>
      <c r="O998" s="742">
        <v>1</v>
      </c>
      <c r="P998" s="662">
        <v>2444.8000000000002</v>
      </c>
      <c r="Q998" s="677">
        <v>1</v>
      </c>
      <c r="R998" s="661">
        <v>1</v>
      </c>
      <c r="S998" s="677">
        <v>1</v>
      </c>
      <c r="T998" s="742">
        <v>1</v>
      </c>
      <c r="U998" s="700">
        <v>1</v>
      </c>
    </row>
    <row r="999" spans="1:21" ht="14.4" customHeight="1" x14ac:dyDescent="0.3">
      <c r="A999" s="660">
        <v>4</v>
      </c>
      <c r="B999" s="661" t="s">
        <v>3542</v>
      </c>
      <c r="C999" s="661">
        <v>89301042</v>
      </c>
      <c r="D999" s="740" t="s">
        <v>6160</v>
      </c>
      <c r="E999" s="741" t="s">
        <v>3921</v>
      </c>
      <c r="F999" s="661" t="s">
        <v>3897</v>
      </c>
      <c r="G999" s="661" t="s">
        <v>4393</v>
      </c>
      <c r="H999" s="661" t="s">
        <v>602</v>
      </c>
      <c r="I999" s="661" t="s">
        <v>4583</v>
      </c>
      <c r="J999" s="661" t="s">
        <v>4584</v>
      </c>
      <c r="K999" s="661" t="s">
        <v>4585</v>
      </c>
      <c r="L999" s="662">
        <v>2444.8000000000002</v>
      </c>
      <c r="M999" s="662">
        <v>9779.2000000000007</v>
      </c>
      <c r="N999" s="661">
        <v>4</v>
      </c>
      <c r="O999" s="742">
        <v>4</v>
      </c>
      <c r="P999" s="662">
        <v>9779.2000000000007</v>
      </c>
      <c r="Q999" s="677">
        <v>1</v>
      </c>
      <c r="R999" s="661">
        <v>4</v>
      </c>
      <c r="S999" s="677">
        <v>1</v>
      </c>
      <c r="T999" s="742">
        <v>4</v>
      </c>
      <c r="U999" s="700">
        <v>1</v>
      </c>
    </row>
    <row r="1000" spans="1:21" ht="14.4" customHeight="1" x14ac:dyDescent="0.3">
      <c r="A1000" s="660">
        <v>4</v>
      </c>
      <c r="B1000" s="661" t="s">
        <v>3542</v>
      </c>
      <c r="C1000" s="661">
        <v>89301042</v>
      </c>
      <c r="D1000" s="740" t="s">
        <v>6160</v>
      </c>
      <c r="E1000" s="741" t="s">
        <v>3921</v>
      </c>
      <c r="F1000" s="661" t="s">
        <v>3897</v>
      </c>
      <c r="G1000" s="661" t="s">
        <v>4393</v>
      </c>
      <c r="H1000" s="661" t="s">
        <v>602</v>
      </c>
      <c r="I1000" s="661" t="s">
        <v>4586</v>
      </c>
      <c r="J1000" s="661" t="s">
        <v>4587</v>
      </c>
      <c r="K1000" s="661" t="s">
        <v>4582</v>
      </c>
      <c r="L1000" s="662">
        <v>291.2</v>
      </c>
      <c r="M1000" s="662">
        <v>291.2</v>
      </c>
      <c r="N1000" s="661">
        <v>1</v>
      </c>
      <c r="O1000" s="742">
        <v>1</v>
      </c>
      <c r="P1000" s="662">
        <v>291.2</v>
      </c>
      <c r="Q1000" s="677">
        <v>1</v>
      </c>
      <c r="R1000" s="661">
        <v>1</v>
      </c>
      <c r="S1000" s="677">
        <v>1</v>
      </c>
      <c r="T1000" s="742">
        <v>1</v>
      </c>
      <c r="U1000" s="700">
        <v>1</v>
      </c>
    </row>
    <row r="1001" spans="1:21" ht="14.4" customHeight="1" x14ac:dyDescent="0.3">
      <c r="A1001" s="660">
        <v>4</v>
      </c>
      <c r="B1001" s="661" t="s">
        <v>3542</v>
      </c>
      <c r="C1001" s="661">
        <v>89301042</v>
      </c>
      <c r="D1001" s="740" t="s">
        <v>6160</v>
      </c>
      <c r="E1001" s="741" t="s">
        <v>3921</v>
      </c>
      <c r="F1001" s="661" t="s">
        <v>3897</v>
      </c>
      <c r="G1001" s="661" t="s">
        <v>4393</v>
      </c>
      <c r="H1001" s="661" t="s">
        <v>602</v>
      </c>
      <c r="I1001" s="661" t="s">
        <v>4586</v>
      </c>
      <c r="J1001" s="661" t="s">
        <v>4588</v>
      </c>
      <c r="K1001" s="661" t="s">
        <v>4589</v>
      </c>
      <c r="L1001" s="662">
        <v>291.2</v>
      </c>
      <c r="M1001" s="662">
        <v>2911.9999999999995</v>
      </c>
      <c r="N1001" s="661">
        <v>10</v>
      </c>
      <c r="O1001" s="742">
        <v>10</v>
      </c>
      <c r="P1001" s="662">
        <v>2620.7999999999997</v>
      </c>
      <c r="Q1001" s="677">
        <v>0.9</v>
      </c>
      <c r="R1001" s="661">
        <v>9</v>
      </c>
      <c r="S1001" s="677">
        <v>0.9</v>
      </c>
      <c r="T1001" s="742">
        <v>9</v>
      </c>
      <c r="U1001" s="700">
        <v>0.9</v>
      </c>
    </row>
    <row r="1002" spans="1:21" ht="14.4" customHeight="1" x14ac:dyDescent="0.3">
      <c r="A1002" s="660">
        <v>4</v>
      </c>
      <c r="B1002" s="661" t="s">
        <v>3542</v>
      </c>
      <c r="C1002" s="661">
        <v>89301042</v>
      </c>
      <c r="D1002" s="740" t="s">
        <v>6160</v>
      </c>
      <c r="E1002" s="741" t="s">
        <v>3921</v>
      </c>
      <c r="F1002" s="661" t="s">
        <v>3897</v>
      </c>
      <c r="G1002" s="661" t="s">
        <v>4393</v>
      </c>
      <c r="H1002" s="661" t="s">
        <v>602</v>
      </c>
      <c r="I1002" s="661" t="s">
        <v>5156</v>
      </c>
      <c r="J1002" s="661" t="s">
        <v>5157</v>
      </c>
      <c r="K1002" s="661" t="s">
        <v>5158</v>
      </c>
      <c r="L1002" s="662">
        <v>1613</v>
      </c>
      <c r="M1002" s="662">
        <v>4839</v>
      </c>
      <c r="N1002" s="661">
        <v>3</v>
      </c>
      <c r="O1002" s="742">
        <v>1</v>
      </c>
      <c r="P1002" s="662">
        <v>4839</v>
      </c>
      <c r="Q1002" s="677">
        <v>1</v>
      </c>
      <c r="R1002" s="661">
        <v>3</v>
      </c>
      <c r="S1002" s="677">
        <v>1</v>
      </c>
      <c r="T1002" s="742">
        <v>1</v>
      </c>
      <c r="U1002" s="700">
        <v>1</v>
      </c>
    </row>
    <row r="1003" spans="1:21" ht="14.4" customHeight="1" x14ac:dyDescent="0.3">
      <c r="A1003" s="660">
        <v>4</v>
      </c>
      <c r="B1003" s="661" t="s">
        <v>3542</v>
      </c>
      <c r="C1003" s="661">
        <v>89301042</v>
      </c>
      <c r="D1003" s="740" t="s">
        <v>6160</v>
      </c>
      <c r="E1003" s="741" t="s">
        <v>3921</v>
      </c>
      <c r="F1003" s="661" t="s">
        <v>3897</v>
      </c>
      <c r="G1003" s="661" t="s">
        <v>4393</v>
      </c>
      <c r="H1003" s="661" t="s">
        <v>602</v>
      </c>
      <c r="I1003" s="661" t="s">
        <v>4590</v>
      </c>
      <c r="J1003" s="661" t="s">
        <v>4591</v>
      </c>
      <c r="K1003" s="661" t="s">
        <v>4592</v>
      </c>
      <c r="L1003" s="662">
        <v>161</v>
      </c>
      <c r="M1003" s="662">
        <v>161</v>
      </c>
      <c r="N1003" s="661">
        <v>1</v>
      </c>
      <c r="O1003" s="742">
        <v>1</v>
      </c>
      <c r="P1003" s="662">
        <v>161</v>
      </c>
      <c r="Q1003" s="677">
        <v>1</v>
      </c>
      <c r="R1003" s="661">
        <v>1</v>
      </c>
      <c r="S1003" s="677">
        <v>1</v>
      </c>
      <c r="T1003" s="742">
        <v>1</v>
      </c>
      <c r="U1003" s="700">
        <v>1</v>
      </c>
    </row>
    <row r="1004" spans="1:21" ht="14.4" customHeight="1" x14ac:dyDescent="0.3">
      <c r="A1004" s="660">
        <v>4</v>
      </c>
      <c r="B1004" s="661" t="s">
        <v>3542</v>
      </c>
      <c r="C1004" s="661">
        <v>89301042</v>
      </c>
      <c r="D1004" s="740" t="s">
        <v>6160</v>
      </c>
      <c r="E1004" s="741" t="s">
        <v>3921</v>
      </c>
      <c r="F1004" s="661" t="s">
        <v>3897</v>
      </c>
      <c r="G1004" s="661" t="s">
        <v>4393</v>
      </c>
      <c r="H1004" s="661" t="s">
        <v>602</v>
      </c>
      <c r="I1004" s="661" t="s">
        <v>5159</v>
      </c>
      <c r="J1004" s="661" t="s">
        <v>5160</v>
      </c>
      <c r="K1004" s="661" t="s">
        <v>4750</v>
      </c>
      <c r="L1004" s="662">
        <v>517</v>
      </c>
      <c r="M1004" s="662">
        <v>2585</v>
      </c>
      <c r="N1004" s="661">
        <v>5</v>
      </c>
      <c r="O1004" s="742">
        <v>1</v>
      </c>
      <c r="P1004" s="662">
        <v>2585</v>
      </c>
      <c r="Q1004" s="677">
        <v>1</v>
      </c>
      <c r="R1004" s="661">
        <v>5</v>
      </c>
      <c r="S1004" s="677">
        <v>1</v>
      </c>
      <c r="T1004" s="742">
        <v>1</v>
      </c>
      <c r="U1004" s="700">
        <v>1</v>
      </c>
    </row>
    <row r="1005" spans="1:21" ht="14.4" customHeight="1" x14ac:dyDescent="0.3">
      <c r="A1005" s="660">
        <v>4</v>
      </c>
      <c r="B1005" s="661" t="s">
        <v>3542</v>
      </c>
      <c r="C1005" s="661">
        <v>89301042</v>
      </c>
      <c r="D1005" s="740" t="s">
        <v>6160</v>
      </c>
      <c r="E1005" s="741" t="s">
        <v>3921</v>
      </c>
      <c r="F1005" s="661" t="s">
        <v>3897</v>
      </c>
      <c r="G1005" s="661" t="s">
        <v>4393</v>
      </c>
      <c r="H1005" s="661" t="s">
        <v>602</v>
      </c>
      <c r="I1005" s="661" t="s">
        <v>4599</v>
      </c>
      <c r="J1005" s="661" t="s">
        <v>4600</v>
      </c>
      <c r="K1005" s="661" t="s">
        <v>4592</v>
      </c>
      <c r="L1005" s="662">
        <v>220.68</v>
      </c>
      <c r="M1005" s="662">
        <v>882.72</v>
      </c>
      <c r="N1005" s="661">
        <v>4</v>
      </c>
      <c r="O1005" s="742">
        <v>1</v>
      </c>
      <c r="P1005" s="662">
        <v>882.72</v>
      </c>
      <c r="Q1005" s="677">
        <v>1</v>
      </c>
      <c r="R1005" s="661">
        <v>4</v>
      </c>
      <c r="S1005" s="677">
        <v>1</v>
      </c>
      <c r="T1005" s="742">
        <v>1</v>
      </c>
      <c r="U1005" s="700">
        <v>1</v>
      </c>
    </row>
    <row r="1006" spans="1:21" ht="14.4" customHeight="1" x14ac:dyDescent="0.3">
      <c r="A1006" s="660">
        <v>4</v>
      </c>
      <c r="B1006" s="661" t="s">
        <v>3542</v>
      </c>
      <c r="C1006" s="661">
        <v>89301042</v>
      </c>
      <c r="D1006" s="740" t="s">
        <v>6160</v>
      </c>
      <c r="E1006" s="741" t="s">
        <v>3921</v>
      </c>
      <c r="F1006" s="661" t="s">
        <v>3897</v>
      </c>
      <c r="G1006" s="661" t="s">
        <v>4393</v>
      </c>
      <c r="H1006" s="661" t="s">
        <v>602</v>
      </c>
      <c r="I1006" s="661" t="s">
        <v>4601</v>
      </c>
      <c r="J1006" s="661" t="s">
        <v>4602</v>
      </c>
      <c r="K1006" s="661" t="s">
        <v>4603</v>
      </c>
      <c r="L1006" s="662">
        <v>1000</v>
      </c>
      <c r="M1006" s="662">
        <v>1000</v>
      </c>
      <c r="N1006" s="661">
        <v>1</v>
      </c>
      <c r="O1006" s="742">
        <v>1</v>
      </c>
      <c r="P1006" s="662">
        <v>1000</v>
      </c>
      <c r="Q1006" s="677">
        <v>1</v>
      </c>
      <c r="R1006" s="661">
        <v>1</v>
      </c>
      <c r="S1006" s="677">
        <v>1</v>
      </c>
      <c r="T1006" s="742">
        <v>1</v>
      </c>
      <c r="U1006" s="700">
        <v>1</v>
      </c>
    </row>
    <row r="1007" spans="1:21" ht="14.4" customHeight="1" x14ac:dyDescent="0.3">
      <c r="A1007" s="660">
        <v>4</v>
      </c>
      <c r="B1007" s="661" t="s">
        <v>3542</v>
      </c>
      <c r="C1007" s="661">
        <v>89301042</v>
      </c>
      <c r="D1007" s="740" t="s">
        <v>6160</v>
      </c>
      <c r="E1007" s="741" t="s">
        <v>3921</v>
      </c>
      <c r="F1007" s="661" t="s">
        <v>3897</v>
      </c>
      <c r="G1007" s="661" t="s">
        <v>4393</v>
      </c>
      <c r="H1007" s="661" t="s">
        <v>602</v>
      </c>
      <c r="I1007" s="661" t="s">
        <v>4604</v>
      </c>
      <c r="J1007" s="661" t="s">
        <v>4605</v>
      </c>
      <c r="K1007" s="661" t="s">
        <v>4606</v>
      </c>
      <c r="L1007" s="662">
        <v>180.25</v>
      </c>
      <c r="M1007" s="662">
        <v>2163</v>
      </c>
      <c r="N1007" s="661">
        <v>12</v>
      </c>
      <c r="O1007" s="742">
        <v>9</v>
      </c>
      <c r="P1007" s="662">
        <v>1982.75</v>
      </c>
      <c r="Q1007" s="677">
        <v>0.91666666666666663</v>
      </c>
      <c r="R1007" s="661">
        <v>11</v>
      </c>
      <c r="S1007" s="677">
        <v>0.91666666666666663</v>
      </c>
      <c r="T1007" s="742">
        <v>8</v>
      </c>
      <c r="U1007" s="700">
        <v>0.88888888888888884</v>
      </c>
    </row>
    <row r="1008" spans="1:21" ht="14.4" customHeight="1" x14ac:dyDescent="0.3">
      <c r="A1008" s="660">
        <v>4</v>
      </c>
      <c r="B1008" s="661" t="s">
        <v>3542</v>
      </c>
      <c r="C1008" s="661">
        <v>89301042</v>
      </c>
      <c r="D1008" s="740" t="s">
        <v>6160</v>
      </c>
      <c r="E1008" s="741" t="s">
        <v>3921</v>
      </c>
      <c r="F1008" s="661" t="s">
        <v>3897</v>
      </c>
      <c r="G1008" s="661" t="s">
        <v>4393</v>
      </c>
      <c r="H1008" s="661" t="s">
        <v>602</v>
      </c>
      <c r="I1008" s="661" t="s">
        <v>4607</v>
      </c>
      <c r="J1008" s="661" t="s">
        <v>4608</v>
      </c>
      <c r="K1008" s="661" t="s">
        <v>4609</v>
      </c>
      <c r="L1008" s="662">
        <v>600</v>
      </c>
      <c r="M1008" s="662">
        <v>600</v>
      </c>
      <c r="N1008" s="661">
        <v>1</v>
      </c>
      <c r="O1008" s="742">
        <v>1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4</v>
      </c>
      <c r="B1009" s="661" t="s">
        <v>3542</v>
      </c>
      <c r="C1009" s="661">
        <v>89301042</v>
      </c>
      <c r="D1009" s="740" t="s">
        <v>6160</v>
      </c>
      <c r="E1009" s="741" t="s">
        <v>3921</v>
      </c>
      <c r="F1009" s="661" t="s">
        <v>3897</v>
      </c>
      <c r="G1009" s="661" t="s">
        <v>4393</v>
      </c>
      <c r="H1009" s="661" t="s">
        <v>602</v>
      </c>
      <c r="I1009" s="661" t="s">
        <v>4610</v>
      </c>
      <c r="J1009" s="661" t="s">
        <v>4611</v>
      </c>
      <c r="K1009" s="661" t="s">
        <v>4612</v>
      </c>
      <c r="L1009" s="662">
        <v>5343.9</v>
      </c>
      <c r="M1009" s="662">
        <v>213756</v>
      </c>
      <c r="N1009" s="661">
        <v>40</v>
      </c>
      <c r="O1009" s="742">
        <v>19</v>
      </c>
      <c r="P1009" s="662">
        <v>176348.69999999998</v>
      </c>
      <c r="Q1009" s="677">
        <v>0.82499999999999996</v>
      </c>
      <c r="R1009" s="661">
        <v>33</v>
      </c>
      <c r="S1009" s="677">
        <v>0.82499999999999996</v>
      </c>
      <c r="T1009" s="742">
        <v>16</v>
      </c>
      <c r="U1009" s="700">
        <v>0.84210526315789469</v>
      </c>
    </row>
    <row r="1010" spans="1:21" ht="14.4" customHeight="1" x14ac:dyDescent="0.3">
      <c r="A1010" s="660">
        <v>4</v>
      </c>
      <c r="B1010" s="661" t="s">
        <v>3542</v>
      </c>
      <c r="C1010" s="661">
        <v>89301042</v>
      </c>
      <c r="D1010" s="740" t="s">
        <v>6160</v>
      </c>
      <c r="E1010" s="741" t="s">
        <v>3921</v>
      </c>
      <c r="F1010" s="661" t="s">
        <v>3897</v>
      </c>
      <c r="G1010" s="661" t="s">
        <v>4393</v>
      </c>
      <c r="H1010" s="661" t="s">
        <v>602</v>
      </c>
      <c r="I1010" s="661" t="s">
        <v>5161</v>
      </c>
      <c r="J1010" s="661" t="s">
        <v>4912</v>
      </c>
      <c r="K1010" s="661" t="s">
        <v>5162</v>
      </c>
      <c r="L1010" s="662">
        <v>1249.73</v>
      </c>
      <c r="M1010" s="662">
        <v>4998.92</v>
      </c>
      <c r="N1010" s="661">
        <v>4</v>
      </c>
      <c r="O1010" s="742">
        <v>2</v>
      </c>
      <c r="P1010" s="662">
        <v>4998.92</v>
      </c>
      <c r="Q1010" s="677">
        <v>1</v>
      </c>
      <c r="R1010" s="661">
        <v>4</v>
      </c>
      <c r="S1010" s="677">
        <v>1</v>
      </c>
      <c r="T1010" s="742">
        <v>2</v>
      </c>
      <c r="U1010" s="700">
        <v>1</v>
      </c>
    </row>
    <row r="1011" spans="1:21" ht="14.4" customHeight="1" x14ac:dyDescent="0.3">
      <c r="A1011" s="660">
        <v>4</v>
      </c>
      <c r="B1011" s="661" t="s">
        <v>3542</v>
      </c>
      <c r="C1011" s="661">
        <v>89301042</v>
      </c>
      <c r="D1011" s="740" t="s">
        <v>6160</v>
      </c>
      <c r="E1011" s="741" t="s">
        <v>3921</v>
      </c>
      <c r="F1011" s="661" t="s">
        <v>3897</v>
      </c>
      <c r="G1011" s="661" t="s">
        <v>4393</v>
      </c>
      <c r="H1011" s="661" t="s">
        <v>602</v>
      </c>
      <c r="I1011" s="661" t="s">
        <v>4616</v>
      </c>
      <c r="J1011" s="661" t="s">
        <v>4617</v>
      </c>
      <c r="K1011" s="661" t="s">
        <v>4618</v>
      </c>
      <c r="L1011" s="662">
        <v>5343.9</v>
      </c>
      <c r="M1011" s="662">
        <v>64126.8</v>
      </c>
      <c r="N1011" s="661">
        <v>12</v>
      </c>
      <c r="O1011" s="742">
        <v>7</v>
      </c>
      <c r="P1011" s="662">
        <v>64126.8</v>
      </c>
      <c r="Q1011" s="677">
        <v>1</v>
      </c>
      <c r="R1011" s="661">
        <v>12</v>
      </c>
      <c r="S1011" s="677">
        <v>1</v>
      </c>
      <c r="T1011" s="742">
        <v>7</v>
      </c>
      <c r="U1011" s="700">
        <v>1</v>
      </c>
    </row>
    <row r="1012" spans="1:21" ht="14.4" customHeight="1" x14ac:dyDescent="0.3">
      <c r="A1012" s="660">
        <v>4</v>
      </c>
      <c r="B1012" s="661" t="s">
        <v>3542</v>
      </c>
      <c r="C1012" s="661">
        <v>89301042</v>
      </c>
      <c r="D1012" s="740" t="s">
        <v>6160</v>
      </c>
      <c r="E1012" s="741" t="s">
        <v>3921</v>
      </c>
      <c r="F1012" s="661" t="s">
        <v>3897</v>
      </c>
      <c r="G1012" s="661" t="s">
        <v>4393</v>
      </c>
      <c r="H1012" s="661" t="s">
        <v>602</v>
      </c>
      <c r="I1012" s="661" t="s">
        <v>4619</v>
      </c>
      <c r="J1012" s="661" t="s">
        <v>4620</v>
      </c>
      <c r="K1012" s="661" t="s">
        <v>4621</v>
      </c>
      <c r="L1012" s="662">
        <v>2816</v>
      </c>
      <c r="M1012" s="662">
        <v>95744</v>
      </c>
      <c r="N1012" s="661">
        <v>34</v>
      </c>
      <c r="O1012" s="742">
        <v>9</v>
      </c>
      <c r="P1012" s="662">
        <v>76032</v>
      </c>
      <c r="Q1012" s="677">
        <v>0.79411764705882348</v>
      </c>
      <c r="R1012" s="661">
        <v>27</v>
      </c>
      <c r="S1012" s="677">
        <v>0.79411764705882348</v>
      </c>
      <c r="T1012" s="742">
        <v>8</v>
      </c>
      <c r="U1012" s="700">
        <v>0.88888888888888884</v>
      </c>
    </row>
    <row r="1013" spans="1:21" ht="14.4" customHeight="1" x14ac:dyDescent="0.3">
      <c r="A1013" s="660">
        <v>4</v>
      </c>
      <c r="B1013" s="661" t="s">
        <v>3542</v>
      </c>
      <c r="C1013" s="661">
        <v>89301042</v>
      </c>
      <c r="D1013" s="740" t="s">
        <v>6160</v>
      </c>
      <c r="E1013" s="741" t="s">
        <v>3921</v>
      </c>
      <c r="F1013" s="661" t="s">
        <v>3897</v>
      </c>
      <c r="G1013" s="661" t="s">
        <v>4393</v>
      </c>
      <c r="H1013" s="661" t="s">
        <v>602</v>
      </c>
      <c r="I1013" s="661" t="s">
        <v>5163</v>
      </c>
      <c r="J1013" s="661" t="s">
        <v>5164</v>
      </c>
      <c r="K1013" s="661" t="s">
        <v>4624</v>
      </c>
      <c r="L1013" s="662">
        <v>1526.74</v>
      </c>
      <c r="M1013" s="662">
        <v>19847.620000000003</v>
      </c>
      <c r="N1013" s="661">
        <v>13</v>
      </c>
      <c r="O1013" s="742">
        <v>6</v>
      </c>
      <c r="P1013" s="662">
        <v>15267.400000000001</v>
      </c>
      <c r="Q1013" s="677">
        <v>0.76923076923076916</v>
      </c>
      <c r="R1013" s="661">
        <v>10</v>
      </c>
      <c r="S1013" s="677">
        <v>0.76923076923076927</v>
      </c>
      <c r="T1013" s="742">
        <v>5</v>
      </c>
      <c r="U1013" s="700">
        <v>0.83333333333333337</v>
      </c>
    </row>
    <row r="1014" spans="1:21" ht="14.4" customHeight="1" x14ac:dyDescent="0.3">
      <c r="A1014" s="660">
        <v>4</v>
      </c>
      <c r="B1014" s="661" t="s">
        <v>3542</v>
      </c>
      <c r="C1014" s="661">
        <v>89301042</v>
      </c>
      <c r="D1014" s="740" t="s">
        <v>6160</v>
      </c>
      <c r="E1014" s="741" t="s">
        <v>3921</v>
      </c>
      <c r="F1014" s="661" t="s">
        <v>3897</v>
      </c>
      <c r="G1014" s="661" t="s">
        <v>4393</v>
      </c>
      <c r="H1014" s="661" t="s">
        <v>602</v>
      </c>
      <c r="I1014" s="661" t="s">
        <v>4622</v>
      </c>
      <c r="J1014" s="661" t="s">
        <v>4623</v>
      </c>
      <c r="K1014" s="661" t="s">
        <v>4624</v>
      </c>
      <c r="L1014" s="662">
        <v>1832.09</v>
      </c>
      <c r="M1014" s="662">
        <v>64123.149999999987</v>
      </c>
      <c r="N1014" s="661">
        <v>35</v>
      </c>
      <c r="O1014" s="742">
        <v>12</v>
      </c>
      <c r="P1014" s="662">
        <v>58626.87999999999</v>
      </c>
      <c r="Q1014" s="677">
        <v>0.91428571428571437</v>
      </c>
      <c r="R1014" s="661">
        <v>32</v>
      </c>
      <c r="S1014" s="677">
        <v>0.91428571428571426</v>
      </c>
      <c r="T1014" s="742">
        <v>11</v>
      </c>
      <c r="U1014" s="700">
        <v>0.91666666666666663</v>
      </c>
    </row>
    <row r="1015" spans="1:21" ht="14.4" customHeight="1" x14ac:dyDescent="0.3">
      <c r="A1015" s="660">
        <v>4</v>
      </c>
      <c r="B1015" s="661" t="s">
        <v>3542</v>
      </c>
      <c r="C1015" s="661">
        <v>89301042</v>
      </c>
      <c r="D1015" s="740" t="s">
        <v>6160</v>
      </c>
      <c r="E1015" s="741" t="s">
        <v>3921</v>
      </c>
      <c r="F1015" s="661" t="s">
        <v>3897</v>
      </c>
      <c r="G1015" s="661" t="s">
        <v>4393</v>
      </c>
      <c r="H1015" s="661" t="s">
        <v>602</v>
      </c>
      <c r="I1015" s="661" t="s">
        <v>5165</v>
      </c>
      <c r="J1015" s="661" t="s">
        <v>4626</v>
      </c>
      <c r="K1015" s="661" t="s">
        <v>5166</v>
      </c>
      <c r="L1015" s="662">
        <v>2473.21</v>
      </c>
      <c r="M1015" s="662">
        <v>39571.359999999993</v>
      </c>
      <c r="N1015" s="661">
        <v>16</v>
      </c>
      <c r="O1015" s="742">
        <v>10</v>
      </c>
      <c r="P1015" s="662">
        <v>34624.939999999995</v>
      </c>
      <c r="Q1015" s="677">
        <v>0.875</v>
      </c>
      <c r="R1015" s="661">
        <v>14</v>
      </c>
      <c r="S1015" s="677">
        <v>0.875</v>
      </c>
      <c r="T1015" s="742">
        <v>9</v>
      </c>
      <c r="U1015" s="700">
        <v>0.9</v>
      </c>
    </row>
    <row r="1016" spans="1:21" ht="14.4" customHeight="1" x14ac:dyDescent="0.3">
      <c r="A1016" s="660">
        <v>4</v>
      </c>
      <c r="B1016" s="661" t="s">
        <v>3542</v>
      </c>
      <c r="C1016" s="661">
        <v>89301042</v>
      </c>
      <c r="D1016" s="740" t="s">
        <v>6160</v>
      </c>
      <c r="E1016" s="741" t="s">
        <v>3921</v>
      </c>
      <c r="F1016" s="661" t="s">
        <v>3897</v>
      </c>
      <c r="G1016" s="661" t="s">
        <v>4393</v>
      </c>
      <c r="H1016" s="661" t="s">
        <v>602</v>
      </c>
      <c r="I1016" s="661" t="s">
        <v>4625</v>
      </c>
      <c r="J1016" s="661" t="s">
        <v>4626</v>
      </c>
      <c r="K1016" s="661" t="s">
        <v>4627</v>
      </c>
      <c r="L1016" s="662">
        <v>1221.4000000000001</v>
      </c>
      <c r="M1016" s="662">
        <v>7328.4000000000005</v>
      </c>
      <c r="N1016" s="661">
        <v>6</v>
      </c>
      <c r="O1016" s="742">
        <v>2</v>
      </c>
      <c r="P1016" s="662">
        <v>7328.4000000000005</v>
      </c>
      <c r="Q1016" s="677">
        <v>1</v>
      </c>
      <c r="R1016" s="661">
        <v>6</v>
      </c>
      <c r="S1016" s="677">
        <v>1</v>
      </c>
      <c r="T1016" s="742">
        <v>2</v>
      </c>
      <c r="U1016" s="700">
        <v>1</v>
      </c>
    </row>
    <row r="1017" spans="1:21" ht="14.4" customHeight="1" x14ac:dyDescent="0.3">
      <c r="A1017" s="660">
        <v>4</v>
      </c>
      <c r="B1017" s="661" t="s">
        <v>3542</v>
      </c>
      <c r="C1017" s="661">
        <v>89301042</v>
      </c>
      <c r="D1017" s="740" t="s">
        <v>6160</v>
      </c>
      <c r="E1017" s="741" t="s">
        <v>3921</v>
      </c>
      <c r="F1017" s="661" t="s">
        <v>3897</v>
      </c>
      <c r="G1017" s="661" t="s">
        <v>4393</v>
      </c>
      <c r="H1017" s="661" t="s">
        <v>602</v>
      </c>
      <c r="I1017" s="661" t="s">
        <v>4628</v>
      </c>
      <c r="J1017" s="661" t="s">
        <v>4629</v>
      </c>
      <c r="K1017" s="661" t="s">
        <v>4630</v>
      </c>
      <c r="L1017" s="662">
        <v>1000</v>
      </c>
      <c r="M1017" s="662">
        <v>7000</v>
      </c>
      <c r="N1017" s="661">
        <v>7</v>
      </c>
      <c r="O1017" s="742">
        <v>4</v>
      </c>
      <c r="P1017" s="662">
        <v>7000</v>
      </c>
      <c r="Q1017" s="677">
        <v>1</v>
      </c>
      <c r="R1017" s="661">
        <v>7</v>
      </c>
      <c r="S1017" s="677">
        <v>1</v>
      </c>
      <c r="T1017" s="742">
        <v>4</v>
      </c>
      <c r="U1017" s="700">
        <v>1</v>
      </c>
    </row>
    <row r="1018" spans="1:21" ht="14.4" customHeight="1" x14ac:dyDescent="0.3">
      <c r="A1018" s="660">
        <v>4</v>
      </c>
      <c r="B1018" s="661" t="s">
        <v>3542</v>
      </c>
      <c r="C1018" s="661">
        <v>89301042</v>
      </c>
      <c r="D1018" s="740" t="s">
        <v>6160</v>
      </c>
      <c r="E1018" s="741" t="s">
        <v>3921</v>
      </c>
      <c r="F1018" s="661" t="s">
        <v>3897</v>
      </c>
      <c r="G1018" s="661" t="s">
        <v>4393</v>
      </c>
      <c r="H1018" s="661" t="s">
        <v>602</v>
      </c>
      <c r="I1018" s="661" t="s">
        <v>4631</v>
      </c>
      <c r="J1018" s="661" t="s">
        <v>4632</v>
      </c>
      <c r="K1018" s="661" t="s">
        <v>4624</v>
      </c>
      <c r="L1018" s="662">
        <v>485.63</v>
      </c>
      <c r="M1018" s="662">
        <v>2913.78</v>
      </c>
      <c r="N1018" s="661">
        <v>6</v>
      </c>
      <c r="O1018" s="742">
        <v>6</v>
      </c>
      <c r="P1018" s="662">
        <v>2913.78</v>
      </c>
      <c r="Q1018" s="677">
        <v>1</v>
      </c>
      <c r="R1018" s="661">
        <v>6</v>
      </c>
      <c r="S1018" s="677">
        <v>1</v>
      </c>
      <c r="T1018" s="742">
        <v>6</v>
      </c>
      <c r="U1018" s="700">
        <v>1</v>
      </c>
    </row>
    <row r="1019" spans="1:21" ht="14.4" customHeight="1" x14ac:dyDescent="0.3">
      <c r="A1019" s="660">
        <v>4</v>
      </c>
      <c r="B1019" s="661" t="s">
        <v>3542</v>
      </c>
      <c r="C1019" s="661">
        <v>89301042</v>
      </c>
      <c r="D1019" s="740" t="s">
        <v>6160</v>
      </c>
      <c r="E1019" s="741" t="s">
        <v>3921</v>
      </c>
      <c r="F1019" s="661" t="s">
        <v>3897</v>
      </c>
      <c r="G1019" s="661" t="s">
        <v>4393</v>
      </c>
      <c r="H1019" s="661" t="s">
        <v>602</v>
      </c>
      <c r="I1019" s="661" t="s">
        <v>4633</v>
      </c>
      <c r="J1019" s="661" t="s">
        <v>4634</v>
      </c>
      <c r="K1019" s="661" t="s">
        <v>3097</v>
      </c>
      <c r="L1019" s="662">
        <v>300</v>
      </c>
      <c r="M1019" s="662">
        <v>2100</v>
      </c>
      <c r="N1019" s="661">
        <v>7</v>
      </c>
      <c r="O1019" s="742">
        <v>7</v>
      </c>
      <c r="P1019" s="662">
        <v>2100</v>
      </c>
      <c r="Q1019" s="677">
        <v>1</v>
      </c>
      <c r="R1019" s="661">
        <v>7</v>
      </c>
      <c r="S1019" s="677">
        <v>1</v>
      </c>
      <c r="T1019" s="742">
        <v>7</v>
      </c>
      <c r="U1019" s="700">
        <v>1</v>
      </c>
    </row>
    <row r="1020" spans="1:21" ht="14.4" customHeight="1" x14ac:dyDescent="0.3">
      <c r="A1020" s="660">
        <v>4</v>
      </c>
      <c r="B1020" s="661" t="s">
        <v>3542</v>
      </c>
      <c r="C1020" s="661">
        <v>89301042</v>
      </c>
      <c r="D1020" s="740" t="s">
        <v>6160</v>
      </c>
      <c r="E1020" s="741" t="s">
        <v>3921</v>
      </c>
      <c r="F1020" s="661" t="s">
        <v>3897</v>
      </c>
      <c r="G1020" s="661" t="s">
        <v>4393</v>
      </c>
      <c r="H1020" s="661" t="s">
        <v>602</v>
      </c>
      <c r="I1020" s="661" t="s">
        <v>4635</v>
      </c>
      <c r="J1020" s="661" t="s">
        <v>4636</v>
      </c>
      <c r="K1020" s="661" t="s">
        <v>4637</v>
      </c>
      <c r="L1020" s="662">
        <v>196.43</v>
      </c>
      <c r="M1020" s="662">
        <v>1178.5800000000002</v>
      </c>
      <c r="N1020" s="661">
        <v>6</v>
      </c>
      <c r="O1020" s="742">
        <v>6</v>
      </c>
      <c r="P1020" s="662">
        <v>1178.5800000000002</v>
      </c>
      <c r="Q1020" s="677">
        <v>1</v>
      </c>
      <c r="R1020" s="661">
        <v>6</v>
      </c>
      <c r="S1020" s="677">
        <v>1</v>
      </c>
      <c r="T1020" s="742">
        <v>6</v>
      </c>
      <c r="U1020" s="700">
        <v>1</v>
      </c>
    </row>
    <row r="1021" spans="1:21" ht="14.4" customHeight="1" x14ac:dyDescent="0.3">
      <c r="A1021" s="660">
        <v>4</v>
      </c>
      <c r="B1021" s="661" t="s">
        <v>3542</v>
      </c>
      <c r="C1021" s="661">
        <v>89301042</v>
      </c>
      <c r="D1021" s="740" t="s">
        <v>6160</v>
      </c>
      <c r="E1021" s="741" t="s">
        <v>3921</v>
      </c>
      <c r="F1021" s="661" t="s">
        <v>3897</v>
      </c>
      <c r="G1021" s="661" t="s">
        <v>4393</v>
      </c>
      <c r="H1021" s="661" t="s">
        <v>602</v>
      </c>
      <c r="I1021" s="661" t="s">
        <v>4638</v>
      </c>
      <c r="J1021" s="661" t="s">
        <v>4639</v>
      </c>
      <c r="K1021" s="661" t="s">
        <v>4640</v>
      </c>
      <c r="L1021" s="662">
        <v>210.33</v>
      </c>
      <c r="M1021" s="662">
        <v>1261.98</v>
      </c>
      <c r="N1021" s="661">
        <v>6</v>
      </c>
      <c r="O1021" s="742">
        <v>6</v>
      </c>
      <c r="P1021" s="662">
        <v>1261.98</v>
      </c>
      <c r="Q1021" s="677">
        <v>1</v>
      </c>
      <c r="R1021" s="661">
        <v>6</v>
      </c>
      <c r="S1021" s="677">
        <v>1</v>
      </c>
      <c r="T1021" s="742">
        <v>6</v>
      </c>
      <c r="U1021" s="700">
        <v>1</v>
      </c>
    </row>
    <row r="1022" spans="1:21" ht="14.4" customHeight="1" x14ac:dyDescent="0.3">
      <c r="A1022" s="660">
        <v>4</v>
      </c>
      <c r="B1022" s="661" t="s">
        <v>3542</v>
      </c>
      <c r="C1022" s="661">
        <v>89301042</v>
      </c>
      <c r="D1022" s="740" t="s">
        <v>6160</v>
      </c>
      <c r="E1022" s="741" t="s">
        <v>3921</v>
      </c>
      <c r="F1022" s="661" t="s">
        <v>3897</v>
      </c>
      <c r="G1022" s="661" t="s">
        <v>4393</v>
      </c>
      <c r="H1022" s="661" t="s">
        <v>602</v>
      </c>
      <c r="I1022" s="661" t="s">
        <v>4641</v>
      </c>
      <c r="J1022" s="661" t="s">
        <v>4642</v>
      </c>
      <c r="K1022" s="661" t="s">
        <v>4643</v>
      </c>
      <c r="L1022" s="662">
        <v>507.04</v>
      </c>
      <c r="M1022" s="662">
        <v>3042.2400000000002</v>
      </c>
      <c r="N1022" s="661">
        <v>6</v>
      </c>
      <c r="O1022" s="742">
        <v>3</v>
      </c>
      <c r="P1022" s="662">
        <v>3042.2400000000002</v>
      </c>
      <c r="Q1022" s="677">
        <v>1</v>
      </c>
      <c r="R1022" s="661">
        <v>6</v>
      </c>
      <c r="S1022" s="677">
        <v>1</v>
      </c>
      <c r="T1022" s="742">
        <v>3</v>
      </c>
      <c r="U1022" s="700">
        <v>1</v>
      </c>
    </row>
    <row r="1023" spans="1:21" ht="14.4" customHeight="1" x14ac:dyDescent="0.3">
      <c r="A1023" s="660">
        <v>4</v>
      </c>
      <c r="B1023" s="661" t="s">
        <v>3542</v>
      </c>
      <c r="C1023" s="661">
        <v>89301042</v>
      </c>
      <c r="D1023" s="740" t="s">
        <v>6160</v>
      </c>
      <c r="E1023" s="741" t="s">
        <v>3921</v>
      </c>
      <c r="F1023" s="661" t="s">
        <v>3897</v>
      </c>
      <c r="G1023" s="661" t="s">
        <v>4393</v>
      </c>
      <c r="H1023" s="661" t="s">
        <v>602</v>
      </c>
      <c r="I1023" s="661" t="s">
        <v>4644</v>
      </c>
      <c r="J1023" s="661" t="s">
        <v>4645</v>
      </c>
      <c r="K1023" s="661" t="s">
        <v>4589</v>
      </c>
      <c r="L1023" s="662">
        <v>299</v>
      </c>
      <c r="M1023" s="662">
        <v>1794</v>
      </c>
      <c r="N1023" s="661">
        <v>6</v>
      </c>
      <c r="O1023" s="742">
        <v>6</v>
      </c>
      <c r="P1023" s="662">
        <v>1794</v>
      </c>
      <c r="Q1023" s="677">
        <v>1</v>
      </c>
      <c r="R1023" s="661">
        <v>6</v>
      </c>
      <c r="S1023" s="677">
        <v>1</v>
      </c>
      <c r="T1023" s="742">
        <v>6</v>
      </c>
      <c r="U1023" s="700">
        <v>1</v>
      </c>
    </row>
    <row r="1024" spans="1:21" ht="14.4" customHeight="1" x14ac:dyDescent="0.3">
      <c r="A1024" s="660">
        <v>4</v>
      </c>
      <c r="B1024" s="661" t="s">
        <v>3542</v>
      </c>
      <c r="C1024" s="661">
        <v>89301042</v>
      </c>
      <c r="D1024" s="740" t="s">
        <v>6160</v>
      </c>
      <c r="E1024" s="741" t="s">
        <v>3921</v>
      </c>
      <c r="F1024" s="661" t="s">
        <v>3897</v>
      </c>
      <c r="G1024" s="661" t="s">
        <v>4393</v>
      </c>
      <c r="H1024" s="661" t="s">
        <v>602</v>
      </c>
      <c r="I1024" s="661" t="s">
        <v>5167</v>
      </c>
      <c r="J1024" s="661" t="s">
        <v>5168</v>
      </c>
      <c r="K1024" s="661" t="s">
        <v>5169</v>
      </c>
      <c r="L1024" s="662">
        <v>2412.9</v>
      </c>
      <c r="M1024" s="662">
        <v>7238.7000000000007</v>
      </c>
      <c r="N1024" s="661">
        <v>3</v>
      </c>
      <c r="O1024" s="742">
        <v>1</v>
      </c>
      <c r="P1024" s="662">
        <v>7238.7000000000007</v>
      </c>
      <c r="Q1024" s="677">
        <v>1</v>
      </c>
      <c r="R1024" s="661">
        <v>3</v>
      </c>
      <c r="S1024" s="677">
        <v>1</v>
      </c>
      <c r="T1024" s="742">
        <v>1</v>
      </c>
      <c r="U1024" s="700">
        <v>1</v>
      </c>
    </row>
    <row r="1025" spans="1:21" ht="14.4" customHeight="1" x14ac:dyDescent="0.3">
      <c r="A1025" s="660">
        <v>4</v>
      </c>
      <c r="B1025" s="661" t="s">
        <v>3542</v>
      </c>
      <c r="C1025" s="661">
        <v>89301042</v>
      </c>
      <c r="D1025" s="740" t="s">
        <v>6160</v>
      </c>
      <c r="E1025" s="741" t="s">
        <v>3921</v>
      </c>
      <c r="F1025" s="661" t="s">
        <v>3897</v>
      </c>
      <c r="G1025" s="661" t="s">
        <v>4393</v>
      </c>
      <c r="H1025" s="661" t="s">
        <v>602</v>
      </c>
      <c r="I1025" s="661" t="s">
        <v>5170</v>
      </c>
      <c r="J1025" s="661" t="s">
        <v>5171</v>
      </c>
      <c r="K1025" s="661" t="s">
        <v>5172</v>
      </c>
      <c r="L1025" s="662">
        <v>2412.9</v>
      </c>
      <c r="M1025" s="662">
        <v>2412.9</v>
      </c>
      <c r="N1025" s="661">
        <v>1</v>
      </c>
      <c r="O1025" s="742">
        <v>1</v>
      </c>
      <c r="P1025" s="662">
        <v>2412.9</v>
      </c>
      <c r="Q1025" s="677">
        <v>1</v>
      </c>
      <c r="R1025" s="661">
        <v>1</v>
      </c>
      <c r="S1025" s="677">
        <v>1</v>
      </c>
      <c r="T1025" s="742">
        <v>1</v>
      </c>
      <c r="U1025" s="700">
        <v>1</v>
      </c>
    </row>
    <row r="1026" spans="1:21" ht="14.4" customHeight="1" x14ac:dyDescent="0.3">
      <c r="A1026" s="660">
        <v>4</v>
      </c>
      <c r="B1026" s="661" t="s">
        <v>3542</v>
      </c>
      <c r="C1026" s="661">
        <v>89301042</v>
      </c>
      <c r="D1026" s="740" t="s">
        <v>6160</v>
      </c>
      <c r="E1026" s="741" t="s">
        <v>3921</v>
      </c>
      <c r="F1026" s="661" t="s">
        <v>3897</v>
      </c>
      <c r="G1026" s="661" t="s">
        <v>4393</v>
      </c>
      <c r="H1026" s="661" t="s">
        <v>602</v>
      </c>
      <c r="I1026" s="661" t="s">
        <v>4646</v>
      </c>
      <c r="J1026" s="661" t="s">
        <v>4647</v>
      </c>
      <c r="K1026" s="661" t="s">
        <v>4648</v>
      </c>
      <c r="L1026" s="662">
        <v>5343.9</v>
      </c>
      <c r="M1026" s="662">
        <v>21375.599999999999</v>
      </c>
      <c r="N1026" s="661">
        <v>4</v>
      </c>
      <c r="O1026" s="742">
        <v>3</v>
      </c>
      <c r="P1026" s="662">
        <v>21375.599999999999</v>
      </c>
      <c r="Q1026" s="677">
        <v>1</v>
      </c>
      <c r="R1026" s="661">
        <v>4</v>
      </c>
      <c r="S1026" s="677">
        <v>1</v>
      </c>
      <c r="T1026" s="742">
        <v>3</v>
      </c>
      <c r="U1026" s="700">
        <v>1</v>
      </c>
    </row>
    <row r="1027" spans="1:21" ht="14.4" customHeight="1" x14ac:dyDescent="0.3">
      <c r="A1027" s="660">
        <v>4</v>
      </c>
      <c r="B1027" s="661" t="s">
        <v>3542</v>
      </c>
      <c r="C1027" s="661">
        <v>89301042</v>
      </c>
      <c r="D1027" s="740" t="s">
        <v>6160</v>
      </c>
      <c r="E1027" s="741" t="s">
        <v>3921</v>
      </c>
      <c r="F1027" s="661" t="s">
        <v>3897</v>
      </c>
      <c r="G1027" s="661" t="s">
        <v>4393</v>
      </c>
      <c r="H1027" s="661" t="s">
        <v>602</v>
      </c>
      <c r="I1027" s="661" t="s">
        <v>4649</v>
      </c>
      <c r="J1027" s="661" t="s">
        <v>4650</v>
      </c>
      <c r="K1027" s="661" t="s">
        <v>4651</v>
      </c>
      <c r="L1027" s="662">
        <v>5343.9</v>
      </c>
      <c r="M1027" s="662">
        <v>10687.8</v>
      </c>
      <c r="N1027" s="661">
        <v>2</v>
      </c>
      <c r="O1027" s="742">
        <v>2</v>
      </c>
      <c r="P1027" s="662">
        <v>10687.8</v>
      </c>
      <c r="Q1027" s="677">
        <v>1</v>
      </c>
      <c r="R1027" s="661">
        <v>2</v>
      </c>
      <c r="S1027" s="677">
        <v>1</v>
      </c>
      <c r="T1027" s="742">
        <v>2</v>
      </c>
      <c r="U1027" s="700">
        <v>1</v>
      </c>
    </row>
    <row r="1028" spans="1:21" ht="14.4" customHeight="1" x14ac:dyDescent="0.3">
      <c r="A1028" s="660">
        <v>4</v>
      </c>
      <c r="B1028" s="661" t="s">
        <v>3542</v>
      </c>
      <c r="C1028" s="661">
        <v>89301042</v>
      </c>
      <c r="D1028" s="740" t="s">
        <v>6160</v>
      </c>
      <c r="E1028" s="741" t="s">
        <v>3921</v>
      </c>
      <c r="F1028" s="661" t="s">
        <v>3897</v>
      </c>
      <c r="G1028" s="661" t="s">
        <v>4393</v>
      </c>
      <c r="H1028" s="661" t="s">
        <v>602</v>
      </c>
      <c r="I1028" s="661" t="s">
        <v>4655</v>
      </c>
      <c r="J1028" s="661" t="s">
        <v>4656</v>
      </c>
      <c r="K1028" s="661" t="s">
        <v>4657</v>
      </c>
      <c r="L1028" s="662">
        <v>320</v>
      </c>
      <c r="M1028" s="662">
        <v>4800</v>
      </c>
      <c r="N1028" s="661">
        <v>15</v>
      </c>
      <c r="O1028" s="742">
        <v>9</v>
      </c>
      <c r="P1028" s="662">
        <v>4800</v>
      </c>
      <c r="Q1028" s="677">
        <v>1</v>
      </c>
      <c r="R1028" s="661">
        <v>15</v>
      </c>
      <c r="S1028" s="677">
        <v>1</v>
      </c>
      <c r="T1028" s="742">
        <v>9</v>
      </c>
      <c r="U1028" s="700">
        <v>1</v>
      </c>
    </row>
    <row r="1029" spans="1:21" ht="14.4" customHeight="1" x14ac:dyDescent="0.3">
      <c r="A1029" s="660">
        <v>4</v>
      </c>
      <c r="B1029" s="661" t="s">
        <v>3542</v>
      </c>
      <c r="C1029" s="661">
        <v>89301042</v>
      </c>
      <c r="D1029" s="740" t="s">
        <v>6160</v>
      </c>
      <c r="E1029" s="741" t="s">
        <v>3921</v>
      </c>
      <c r="F1029" s="661" t="s">
        <v>3897</v>
      </c>
      <c r="G1029" s="661" t="s">
        <v>4393</v>
      </c>
      <c r="H1029" s="661" t="s">
        <v>602</v>
      </c>
      <c r="I1029" s="661" t="s">
        <v>4658</v>
      </c>
      <c r="J1029" s="661" t="s">
        <v>4659</v>
      </c>
      <c r="K1029" s="661" t="s">
        <v>4660</v>
      </c>
      <c r="L1029" s="662">
        <v>498</v>
      </c>
      <c r="M1029" s="662">
        <v>7968</v>
      </c>
      <c r="N1029" s="661">
        <v>16</v>
      </c>
      <c r="O1029" s="742">
        <v>10</v>
      </c>
      <c r="P1029" s="662">
        <v>7968</v>
      </c>
      <c r="Q1029" s="677">
        <v>1</v>
      </c>
      <c r="R1029" s="661">
        <v>16</v>
      </c>
      <c r="S1029" s="677">
        <v>1</v>
      </c>
      <c r="T1029" s="742">
        <v>10</v>
      </c>
      <c r="U1029" s="700">
        <v>1</v>
      </c>
    </row>
    <row r="1030" spans="1:21" ht="14.4" customHeight="1" x14ac:dyDescent="0.3">
      <c r="A1030" s="660">
        <v>4</v>
      </c>
      <c r="B1030" s="661" t="s">
        <v>3542</v>
      </c>
      <c r="C1030" s="661">
        <v>89301042</v>
      </c>
      <c r="D1030" s="740" t="s">
        <v>6160</v>
      </c>
      <c r="E1030" s="741" t="s">
        <v>3921</v>
      </c>
      <c r="F1030" s="661" t="s">
        <v>3897</v>
      </c>
      <c r="G1030" s="661" t="s">
        <v>4393</v>
      </c>
      <c r="H1030" s="661" t="s">
        <v>602</v>
      </c>
      <c r="I1030" s="661" t="s">
        <v>4661</v>
      </c>
      <c r="J1030" s="661" t="s">
        <v>4662</v>
      </c>
      <c r="K1030" s="661" t="s">
        <v>4663</v>
      </c>
      <c r="L1030" s="662">
        <v>2816</v>
      </c>
      <c r="M1030" s="662">
        <v>309760</v>
      </c>
      <c r="N1030" s="661">
        <v>110</v>
      </c>
      <c r="O1030" s="742">
        <v>13</v>
      </c>
      <c r="P1030" s="662">
        <v>304128</v>
      </c>
      <c r="Q1030" s="677">
        <v>0.98181818181818181</v>
      </c>
      <c r="R1030" s="661">
        <v>108</v>
      </c>
      <c r="S1030" s="677">
        <v>0.98181818181818181</v>
      </c>
      <c r="T1030" s="742">
        <v>12</v>
      </c>
      <c r="U1030" s="700">
        <v>0.92307692307692313</v>
      </c>
    </row>
    <row r="1031" spans="1:21" ht="14.4" customHeight="1" x14ac:dyDescent="0.3">
      <c r="A1031" s="660">
        <v>4</v>
      </c>
      <c r="B1031" s="661" t="s">
        <v>3542</v>
      </c>
      <c r="C1031" s="661">
        <v>89301042</v>
      </c>
      <c r="D1031" s="740" t="s">
        <v>6160</v>
      </c>
      <c r="E1031" s="741" t="s">
        <v>3921</v>
      </c>
      <c r="F1031" s="661" t="s">
        <v>3897</v>
      </c>
      <c r="G1031" s="661" t="s">
        <v>4393</v>
      </c>
      <c r="H1031" s="661" t="s">
        <v>602</v>
      </c>
      <c r="I1031" s="661" t="s">
        <v>4664</v>
      </c>
      <c r="J1031" s="661" t="s">
        <v>4665</v>
      </c>
      <c r="K1031" s="661" t="s">
        <v>4666</v>
      </c>
      <c r="L1031" s="662">
        <v>2412.9</v>
      </c>
      <c r="M1031" s="662">
        <v>57909.600000000006</v>
      </c>
      <c r="N1031" s="661">
        <v>24</v>
      </c>
      <c r="O1031" s="742">
        <v>6</v>
      </c>
      <c r="P1031" s="662">
        <v>57909.600000000006</v>
      </c>
      <c r="Q1031" s="677">
        <v>1</v>
      </c>
      <c r="R1031" s="661">
        <v>24</v>
      </c>
      <c r="S1031" s="677">
        <v>1</v>
      </c>
      <c r="T1031" s="742">
        <v>6</v>
      </c>
      <c r="U1031" s="700">
        <v>1</v>
      </c>
    </row>
    <row r="1032" spans="1:21" ht="14.4" customHeight="1" x14ac:dyDescent="0.3">
      <c r="A1032" s="660">
        <v>4</v>
      </c>
      <c r="B1032" s="661" t="s">
        <v>3542</v>
      </c>
      <c r="C1032" s="661">
        <v>89301042</v>
      </c>
      <c r="D1032" s="740" t="s">
        <v>6160</v>
      </c>
      <c r="E1032" s="741" t="s">
        <v>3921</v>
      </c>
      <c r="F1032" s="661" t="s">
        <v>3897</v>
      </c>
      <c r="G1032" s="661" t="s">
        <v>4393</v>
      </c>
      <c r="H1032" s="661" t="s">
        <v>602</v>
      </c>
      <c r="I1032" s="661" t="s">
        <v>5173</v>
      </c>
      <c r="J1032" s="661" t="s">
        <v>4665</v>
      </c>
      <c r="K1032" s="661" t="s">
        <v>5174</v>
      </c>
      <c r="L1032" s="662">
        <v>2412.9</v>
      </c>
      <c r="M1032" s="662">
        <v>28954.800000000003</v>
      </c>
      <c r="N1032" s="661">
        <v>12</v>
      </c>
      <c r="O1032" s="742">
        <v>3</v>
      </c>
      <c r="P1032" s="662">
        <v>14477.400000000001</v>
      </c>
      <c r="Q1032" s="677">
        <v>0.5</v>
      </c>
      <c r="R1032" s="661">
        <v>6</v>
      </c>
      <c r="S1032" s="677">
        <v>0.5</v>
      </c>
      <c r="T1032" s="742">
        <v>2</v>
      </c>
      <c r="U1032" s="700">
        <v>0.66666666666666663</v>
      </c>
    </row>
    <row r="1033" spans="1:21" ht="14.4" customHeight="1" x14ac:dyDescent="0.3">
      <c r="A1033" s="660">
        <v>4</v>
      </c>
      <c r="B1033" s="661" t="s">
        <v>3542</v>
      </c>
      <c r="C1033" s="661">
        <v>89301042</v>
      </c>
      <c r="D1033" s="740" t="s">
        <v>6160</v>
      </c>
      <c r="E1033" s="741" t="s">
        <v>3921</v>
      </c>
      <c r="F1033" s="661" t="s">
        <v>3897</v>
      </c>
      <c r="G1033" s="661" t="s">
        <v>4393</v>
      </c>
      <c r="H1033" s="661" t="s">
        <v>602</v>
      </c>
      <c r="I1033" s="661" t="s">
        <v>4667</v>
      </c>
      <c r="J1033" s="661" t="s">
        <v>4668</v>
      </c>
      <c r="K1033" s="661" t="s">
        <v>4669</v>
      </c>
      <c r="L1033" s="662">
        <v>1500.3</v>
      </c>
      <c r="M1033" s="662">
        <v>6001.2</v>
      </c>
      <c r="N1033" s="661">
        <v>4</v>
      </c>
      <c r="O1033" s="742">
        <v>1</v>
      </c>
      <c r="P1033" s="662">
        <v>6001.2</v>
      </c>
      <c r="Q1033" s="677">
        <v>1</v>
      </c>
      <c r="R1033" s="661">
        <v>4</v>
      </c>
      <c r="S1033" s="677">
        <v>1</v>
      </c>
      <c r="T1033" s="742">
        <v>1</v>
      </c>
      <c r="U1033" s="700">
        <v>1</v>
      </c>
    </row>
    <row r="1034" spans="1:21" ht="14.4" customHeight="1" x14ac:dyDescent="0.3">
      <c r="A1034" s="660">
        <v>4</v>
      </c>
      <c r="B1034" s="661" t="s">
        <v>3542</v>
      </c>
      <c r="C1034" s="661">
        <v>89301042</v>
      </c>
      <c r="D1034" s="740" t="s">
        <v>6160</v>
      </c>
      <c r="E1034" s="741" t="s">
        <v>3921</v>
      </c>
      <c r="F1034" s="661" t="s">
        <v>3897</v>
      </c>
      <c r="G1034" s="661" t="s">
        <v>4393</v>
      </c>
      <c r="H1034" s="661" t="s">
        <v>602</v>
      </c>
      <c r="I1034" s="661" t="s">
        <v>4670</v>
      </c>
      <c r="J1034" s="661" t="s">
        <v>4668</v>
      </c>
      <c r="K1034" s="661" t="s">
        <v>4671</v>
      </c>
      <c r="L1034" s="662">
        <v>1500.3</v>
      </c>
      <c r="M1034" s="662">
        <v>57011.399999999994</v>
      </c>
      <c r="N1034" s="661">
        <v>38</v>
      </c>
      <c r="O1034" s="742">
        <v>7</v>
      </c>
      <c r="P1034" s="662">
        <v>39007.799999999996</v>
      </c>
      <c r="Q1034" s="677">
        <v>0.68421052631578949</v>
      </c>
      <c r="R1034" s="661">
        <v>26</v>
      </c>
      <c r="S1034" s="677">
        <v>0.68421052631578949</v>
      </c>
      <c r="T1034" s="742">
        <v>5</v>
      </c>
      <c r="U1034" s="700">
        <v>0.7142857142857143</v>
      </c>
    </row>
    <row r="1035" spans="1:21" ht="14.4" customHeight="1" x14ac:dyDescent="0.3">
      <c r="A1035" s="660">
        <v>4</v>
      </c>
      <c r="B1035" s="661" t="s">
        <v>3542</v>
      </c>
      <c r="C1035" s="661">
        <v>89301042</v>
      </c>
      <c r="D1035" s="740" t="s">
        <v>6160</v>
      </c>
      <c r="E1035" s="741" t="s">
        <v>3921</v>
      </c>
      <c r="F1035" s="661" t="s">
        <v>3897</v>
      </c>
      <c r="G1035" s="661" t="s">
        <v>4393</v>
      </c>
      <c r="H1035" s="661" t="s">
        <v>602</v>
      </c>
      <c r="I1035" s="661" t="s">
        <v>4672</v>
      </c>
      <c r="J1035" s="661" t="s">
        <v>4673</v>
      </c>
      <c r="K1035" s="661" t="s">
        <v>4674</v>
      </c>
      <c r="L1035" s="662">
        <v>761.3</v>
      </c>
      <c r="M1035" s="662">
        <v>19032.5</v>
      </c>
      <c r="N1035" s="661">
        <v>25</v>
      </c>
      <c r="O1035" s="742">
        <v>5</v>
      </c>
      <c r="P1035" s="662">
        <v>19032.5</v>
      </c>
      <c r="Q1035" s="677">
        <v>1</v>
      </c>
      <c r="R1035" s="661">
        <v>25</v>
      </c>
      <c r="S1035" s="677">
        <v>1</v>
      </c>
      <c r="T1035" s="742">
        <v>5</v>
      </c>
      <c r="U1035" s="700">
        <v>1</v>
      </c>
    </row>
    <row r="1036" spans="1:21" ht="14.4" customHeight="1" x14ac:dyDescent="0.3">
      <c r="A1036" s="660">
        <v>4</v>
      </c>
      <c r="B1036" s="661" t="s">
        <v>3542</v>
      </c>
      <c r="C1036" s="661">
        <v>89301042</v>
      </c>
      <c r="D1036" s="740" t="s">
        <v>6160</v>
      </c>
      <c r="E1036" s="741" t="s">
        <v>3921</v>
      </c>
      <c r="F1036" s="661" t="s">
        <v>3897</v>
      </c>
      <c r="G1036" s="661" t="s">
        <v>4393</v>
      </c>
      <c r="H1036" s="661" t="s">
        <v>602</v>
      </c>
      <c r="I1036" s="661" t="s">
        <v>4675</v>
      </c>
      <c r="J1036" s="661" t="s">
        <v>4673</v>
      </c>
      <c r="K1036" s="661" t="s">
        <v>4676</v>
      </c>
      <c r="L1036" s="662">
        <v>761.3</v>
      </c>
      <c r="M1036" s="662">
        <v>6851.6999999999989</v>
      </c>
      <c r="N1036" s="661">
        <v>9</v>
      </c>
      <c r="O1036" s="742">
        <v>2</v>
      </c>
      <c r="P1036" s="662">
        <v>6851.6999999999989</v>
      </c>
      <c r="Q1036" s="677">
        <v>1</v>
      </c>
      <c r="R1036" s="661">
        <v>9</v>
      </c>
      <c r="S1036" s="677">
        <v>1</v>
      </c>
      <c r="T1036" s="742">
        <v>2</v>
      </c>
      <c r="U1036" s="700">
        <v>1</v>
      </c>
    </row>
    <row r="1037" spans="1:21" ht="14.4" customHeight="1" x14ac:dyDescent="0.3">
      <c r="A1037" s="660">
        <v>4</v>
      </c>
      <c r="B1037" s="661" t="s">
        <v>3542</v>
      </c>
      <c r="C1037" s="661">
        <v>89301042</v>
      </c>
      <c r="D1037" s="740" t="s">
        <v>6160</v>
      </c>
      <c r="E1037" s="741" t="s">
        <v>3921</v>
      </c>
      <c r="F1037" s="661" t="s">
        <v>3897</v>
      </c>
      <c r="G1037" s="661" t="s">
        <v>4393</v>
      </c>
      <c r="H1037" s="661" t="s">
        <v>602</v>
      </c>
      <c r="I1037" s="661" t="s">
        <v>5175</v>
      </c>
      <c r="J1037" s="661" t="s">
        <v>5176</v>
      </c>
      <c r="K1037" s="661" t="s">
        <v>5177</v>
      </c>
      <c r="L1037" s="662">
        <v>2412.9</v>
      </c>
      <c r="M1037" s="662">
        <v>2412.9</v>
      </c>
      <c r="N1037" s="661">
        <v>1</v>
      </c>
      <c r="O1037" s="742">
        <v>1</v>
      </c>
      <c r="P1037" s="662">
        <v>2412.9</v>
      </c>
      <c r="Q1037" s="677">
        <v>1</v>
      </c>
      <c r="R1037" s="661">
        <v>1</v>
      </c>
      <c r="S1037" s="677">
        <v>1</v>
      </c>
      <c r="T1037" s="742">
        <v>1</v>
      </c>
      <c r="U1037" s="700">
        <v>1</v>
      </c>
    </row>
    <row r="1038" spans="1:21" ht="14.4" customHeight="1" x14ac:dyDescent="0.3">
      <c r="A1038" s="660">
        <v>4</v>
      </c>
      <c r="B1038" s="661" t="s">
        <v>3542</v>
      </c>
      <c r="C1038" s="661">
        <v>89301042</v>
      </c>
      <c r="D1038" s="740" t="s">
        <v>6160</v>
      </c>
      <c r="E1038" s="741" t="s">
        <v>3921</v>
      </c>
      <c r="F1038" s="661" t="s">
        <v>3897</v>
      </c>
      <c r="G1038" s="661" t="s">
        <v>4393</v>
      </c>
      <c r="H1038" s="661" t="s">
        <v>602</v>
      </c>
      <c r="I1038" s="661" t="s">
        <v>4677</v>
      </c>
      <c r="J1038" s="661" t="s">
        <v>4678</v>
      </c>
      <c r="K1038" s="661" t="s">
        <v>4679</v>
      </c>
      <c r="L1038" s="662">
        <v>5343.9</v>
      </c>
      <c r="M1038" s="662">
        <v>58782.899999999994</v>
      </c>
      <c r="N1038" s="661">
        <v>11</v>
      </c>
      <c r="O1038" s="742">
        <v>5</v>
      </c>
      <c r="P1038" s="662">
        <v>58782.899999999994</v>
      </c>
      <c r="Q1038" s="677">
        <v>1</v>
      </c>
      <c r="R1038" s="661">
        <v>11</v>
      </c>
      <c r="S1038" s="677">
        <v>1</v>
      </c>
      <c r="T1038" s="742">
        <v>5</v>
      </c>
      <c r="U1038" s="700">
        <v>1</v>
      </c>
    </row>
    <row r="1039" spans="1:21" ht="14.4" customHeight="1" x14ac:dyDescent="0.3">
      <c r="A1039" s="660">
        <v>4</v>
      </c>
      <c r="B1039" s="661" t="s">
        <v>3542</v>
      </c>
      <c r="C1039" s="661">
        <v>89301042</v>
      </c>
      <c r="D1039" s="740" t="s">
        <v>6160</v>
      </c>
      <c r="E1039" s="741" t="s">
        <v>3921</v>
      </c>
      <c r="F1039" s="661" t="s">
        <v>3897</v>
      </c>
      <c r="G1039" s="661" t="s">
        <v>4393</v>
      </c>
      <c r="H1039" s="661" t="s">
        <v>602</v>
      </c>
      <c r="I1039" s="661" t="s">
        <v>4680</v>
      </c>
      <c r="J1039" s="661" t="s">
        <v>4681</v>
      </c>
      <c r="K1039" s="661" t="s">
        <v>4682</v>
      </c>
      <c r="L1039" s="662">
        <v>2412.9</v>
      </c>
      <c r="M1039" s="662">
        <v>43432.200000000004</v>
      </c>
      <c r="N1039" s="661">
        <v>18</v>
      </c>
      <c r="O1039" s="742">
        <v>3</v>
      </c>
      <c r="P1039" s="662">
        <v>28954.800000000003</v>
      </c>
      <c r="Q1039" s="677">
        <v>0.66666666666666663</v>
      </c>
      <c r="R1039" s="661">
        <v>12</v>
      </c>
      <c r="S1039" s="677">
        <v>0.66666666666666663</v>
      </c>
      <c r="T1039" s="742">
        <v>2</v>
      </c>
      <c r="U1039" s="700">
        <v>0.66666666666666663</v>
      </c>
    </row>
    <row r="1040" spans="1:21" ht="14.4" customHeight="1" x14ac:dyDescent="0.3">
      <c r="A1040" s="660">
        <v>4</v>
      </c>
      <c r="B1040" s="661" t="s">
        <v>3542</v>
      </c>
      <c r="C1040" s="661">
        <v>89301042</v>
      </c>
      <c r="D1040" s="740" t="s">
        <v>6160</v>
      </c>
      <c r="E1040" s="741" t="s">
        <v>3921</v>
      </c>
      <c r="F1040" s="661" t="s">
        <v>3897</v>
      </c>
      <c r="G1040" s="661" t="s">
        <v>4393</v>
      </c>
      <c r="H1040" s="661" t="s">
        <v>602</v>
      </c>
      <c r="I1040" s="661" t="s">
        <v>4683</v>
      </c>
      <c r="J1040" s="661" t="s">
        <v>4684</v>
      </c>
      <c r="K1040" s="661" t="s">
        <v>4685</v>
      </c>
      <c r="L1040" s="662">
        <v>1500.3</v>
      </c>
      <c r="M1040" s="662">
        <v>9001.7999999999993</v>
      </c>
      <c r="N1040" s="661">
        <v>6</v>
      </c>
      <c r="O1040" s="742">
        <v>2</v>
      </c>
      <c r="P1040" s="662">
        <v>9001.7999999999993</v>
      </c>
      <c r="Q1040" s="677">
        <v>1</v>
      </c>
      <c r="R1040" s="661">
        <v>6</v>
      </c>
      <c r="S1040" s="677">
        <v>1</v>
      </c>
      <c r="T1040" s="742">
        <v>2</v>
      </c>
      <c r="U1040" s="700">
        <v>1</v>
      </c>
    </row>
    <row r="1041" spans="1:21" ht="14.4" customHeight="1" x14ac:dyDescent="0.3">
      <c r="A1041" s="660">
        <v>4</v>
      </c>
      <c r="B1041" s="661" t="s">
        <v>3542</v>
      </c>
      <c r="C1041" s="661">
        <v>89301042</v>
      </c>
      <c r="D1041" s="740" t="s">
        <v>6160</v>
      </c>
      <c r="E1041" s="741" t="s">
        <v>3921</v>
      </c>
      <c r="F1041" s="661" t="s">
        <v>3897</v>
      </c>
      <c r="G1041" s="661" t="s">
        <v>4393</v>
      </c>
      <c r="H1041" s="661" t="s">
        <v>602</v>
      </c>
      <c r="I1041" s="661" t="s">
        <v>4686</v>
      </c>
      <c r="J1041" s="661" t="s">
        <v>4684</v>
      </c>
      <c r="K1041" s="661" t="s">
        <v>4687</v>
      </c>
      <c r="L1041" s="662">
        <v>1500.3</v>
      </c>
      <c r="M1041" s="662">
        <v>36007.199999999997</v>
      </c>
      <c r="N1041" s="661">
        <v>24</v>
      </c>
      <c r="O1041" s="742">
        <v>4</v>
      </c>
      <c r="P1041" s="662">
        <v>36007.199999999997</v>
      </c>
      <c r="Q1041" s="677">
        <v>1</v>
      </c>
      <c r="R1041" s="661">
        <v>24</v>
      </c>
      <c r="S1041" s="677">
        <v>1</v>
      </c>
      <c r="T1041" s="742">
        <v>4</v>
      </c>
      <c r="U1041" s="700">
        <v>1</v>
      </c>
    </row>
    <row r="1042" spans="1:21" ht="14.4" customHeight="1" x14ac:dyDescent="0.3">
      <c r="A1042" s="660">
        <v>4</v>
      </c>
      <c r="B1042" s="661" t="s">
        <v>3542</v>
      </c>
      <c r="C1042" s="661">
        <v>89301042</v>
      </c>
      <c r="D1042" s="740" t="s">
        <v>6160</v>
      </c>
      <c r="E1042" s="741" t="s">
        <v>3921</v>
      </c>
      <c r="F1042" s="661" t="s">
        <v>3897</v>
      </c>
      <c r="G1042" s="661" t="s">
        <v>4393</v>
      </c>
      <c r="H1042" s="661" t="s">
        <v>602</v>
      </c>
      <c r="I1042" s="661" t="s">
        <v>4688</v>
      </c>
      <c r="J1042" s="661" t="s">
        <v>4689</v>
      </c>
      <c r="K1042" s="661" t="s">
        <v>4690</v>
      </c>
      <c r="L1042" s="662">
        <v>1987.45</v>
      </c>
      <c r="M1042" s="662">
        <v>29811.75</v>
      </c>
      <c r="N1042" s="661">
        <v>15</v>
      </c>
      <c r="O1042" s="742">
        <v>5</v>
      </c>
      <c r="P1042" s="662">
        <v>29811.75</v>
      </c>
      <c r="Q1042" s="677">
        <v>1</v>
      </c>
      <c r="R1042" s="661">
        <v>15</v>
      </c>
      <c r="S1042" s="677">
        <v>1</v>
      </c>
      <c r="T1042" s="742">
        <v>5</v>
      </c>
      <c r="U1042" s="700">
        <v>1</v>
      </c>
    </row>
    <row r="1043" spans="1:21" ht="14.4" customHeight="1" x14ac:dyDescent="0.3">
      <c r="A1043" s="660">
        <v>4</v>
      </c>
      <c r="B1043" s="661" t="s">
        <v>3542</v>
      </c>
      <c r="C1043" s="661">
        <v>89301042</v>
      </c>
      <c r="D1043" s="740" t="s">
        <v>6160</v>
      </c>
      <c r="E1043" s="741" t="s">
        <v>3921</v>
      </c>
      <c r="F1043" s="661" t="s">
        <v>3897</v>
      </c>
      <c r="G1043" s="661" t="s">
        <v>4393</v>
      </c>
      <c r="H1043" s="661" t="s">
        <v>602</v>
      </c>
      <c r="I1043" s="661" t="s">
        <v>4691</v>
      </c>
      <c r="J1043" s="661" t="s">
        <v>4689</v>
      </c>
      <c r="K1043" s="661" t="s">
        <v>4692</v>
      </c>
      <c r="L1043" s="662">
        <v>1987.45</v>
      </c>
      <c r="M1043" s="662">
        <v>17887.050000000003</v>
      </c>
      <c r="N1043" s="661">
        <v>9</v>
      </c>
      <c r="O1043" s="742">
        <v>3</v>
      </c>
      <c r="P1043" s="662">
        <v>17887.050000000003</v>
      </c>
      <c r="Q1043" s="677">
        <v>1</v>
      </c>
      <c r="R1043" s="661">
        <v>9</v>
      </c>
      <c r="S1043" s="677">
        <v>1</v>
      </c>
      <c r="T1043" s="742">
        <v>3</v>
      </c>
      <c r="U1043" s="700">
        <v>1</v>
      </c>
    </row>
    <row r="1044" spans="1:21" ht="14.4" customHeight="1" x14ac:dyDescent="0.3">
      <c r="A1044" s="660">
        <v>4</v>
      </c>
      <c r="B1044" s="661" t="s">
        <v>3542</v>
      </c>
      <c r="C1044" s="661">
        <v>89301042</v>
      </c>
      <c r="D1044" s="740" t="s">
        <v>6160</v>
      </c>
      <c r="E1044" s="741" t="s">
        <v>3921</v>
      </c>
      <c r="F1044" s="661" t="s">
        <v>3897</v>
      </c>
      <c r="G1044" s="661" t="s">
        <v>4393</v>
      </c>
      <c r="H1044" s="661" t="s">
        <v>602</v>
      </c>
      <c r="I1044" s="661" t="s">
        <v>4693</v>
      </c>
      <c r="J1044" s="661" t="s">
        <v>4694</v>
      </c>
      <c r="K1044" s="661" t="s">
        <v>4695</v>
      </c>
      <c r="L1044" s="662">
        <v>711.08</v>
      </c>
      <c r="M1044" s="662">
        <v>12799.44</v>
      </c>
      <c r="N1044" s="661">
        <v>18</v>
      </c>
      <c r="O1044" s="742">
        <v>2</v>
      </c>
      <c r="P1044" s="662">
        <v>12799.44</v>
      </c>
      <c r="Q1044" s="677">
        <v>1</v>
      </c>
      <c r="R1044" s="661">
        <v>18</v>
      </c>
      <c r="S1044" s="677">
        <v>1</v>
      </c>
      <c r="T1044" s="742">
        <v>2</v>
      </c>
      <c r="U1044" s="700">
        <v>1</v>
      </c>
    </row>
    <row r="1045" spans="1:21" ht="14.4" customHeight="1" x14ac:dyDescent="0.3">
      <c r="A1045" s="660">
        <v>4</v>
      </c>
      <c r="B1045" s="661" t="s">
        <v>3542</v>
      </c>
      <c r="C1045" s="661">
        <v>89301042</v>
      </c>
      <c r="D1045" s="740" t="s">
        <v>6160</v>
      </c>
      <c r="E1045" s="741" t="s">
        <v>3921</v>
      </c>
      <c r="F1045" s="661" t="s">
        <v>3897</v>
      </c>
      <c r="G1045" s="661" t="s">
        <v>4393</v>
      </c>
      <c r="H1045" s="661" t="s">
        <v>602</v>
      </c>
      <c r="I1045" s="661" t="s">
        <v>4696</v>
      </c>
      <c r="J1045" s="661" t="s">
        <v>4694</v>
      </c>
      <c r="K1045" s="661" t="s">
        <v>4697</v>
      </c>
      <c r="L1045" s="662">
        <v>711.08</v>
      </c>
      <c r="M1045" s="662">
        <v>8532.9600000000009</v>
      </c>
      <c r="N1045" s="661">
        <v>12</v>
      </c>
      <c r="O1045" s="742">
        <v>2</v>
      </c>
      <c r="P1045" s="662">
        <v>8532.9600000000009</v>
      </c>
      <c r="Q1045" s="677">
        <v>1</v>
      </c>
      <c r="R1045" s="661">
        <v>12</v>
      </c>
      <c r="S1045" s="677">
        <v>1</v>
      </c>
      <c r="T1045" s="742">
        <v>2</v>
      </c>
      <c r="U1045" s="700">
        <v>1</v>
      </c>
    </row>
    <row r="1046" spans="1:21" ht="14.4" customHeight="1" x14ac:dyDescent="0.3">
      <c r="A1046" s="660">
        <v>4</v>
      </c>
      <c r="B1046" s="661" t="s">
        <v>3542</v>
      </c>
      <c r="C1046" s="661">
        <v>89301042</v>
      </c>
      <c r="D1046" s="740" t="s">
        <v>6160</v>
      </c>
      <c r="E1046" s="741" t="s">
        <v>3921</v>
      </c>
      <c r="F1046" s="661" t="s">
        <v>3897</v>
      </c>
      <c r="G1046" s="661" t="s">
        <v>4393</v>
      </c>
      <c r="H1046" s="661" t="s">
        <v>602</v>
      </c>
      <c r="I1046" s="661" t="s">
        <v>4698</v>
      </c>
      <c r="J1046" s="661" t="s">
        <v>4699</v>
      </c>
      <c r="K1046" s="661" t="s">
        <v>4700</v>
      </c>
      <c r="L1046" s="662">
        <v>1074.31</v>
      </c>
      <c r="M1046" s="662">
        <v>44046.71</v>
      </c>
      <c r="N1046" s="661">
        <v>41</v>
      </c>
      <c r="O1046" s="742">
        <v>5</v>
      </c>
      <c r="P1046" s="662">
        <v>44046.71</v>
      </c>
      <c r="Q1046" s="677">
        <v>1</v>
      </c>
      <c r="R1046" s="661">
        <v>41</v>
      </c>
      <c r="S1046" s="677">
        <v>1</v>
      </c>
      <c r="T1046" s="742">
        <v>5</v>
      </c>
      <c r="U1046" s="700">
        <v>1</v>
      </c>
    </row>
    <row r="1047" spans="1:21" ht="14.4" customHeight="1" x14ac:dyDescent="0.3">
      <c r="A1047" s="660">
        <v>4</v>
      </c>
      <c r="B1047" s="661" t="s">
        <v>3542</v>
      </c>
      <c r="C1047" s="661">
        <v>89301042</v>
      </c>
      <c r="D1047" s="740" t="s">
        <v>6160</v>
      </c>
      <c r="E1047" s="741" t="s">
        <v>3921</v>
      </c>
      <c r="F1047" s="661" t="s">
        <v>3897</v>
      </c>
      <c r="G1047" s="661" t="s">
        <v>4393</v>
      </c>
      <c r="H1047" s="661" t="s">
        <v>602</v>
      </c>
      <c r="I1047" s="661" t="s">
        <v>4701</v>
      </c>
      <c r="J1047" s="661" t="s">
        <v>4699</v>
      </c>
      <c r="K1047" s="661" t="s">
        <v>4702</v>
      </c>
      <c r="L1047" s="662">
        <v>1074.31</v>
      </c>
      <c r="M1047" s="662">
        <v>6445.86</v>
      </c>
      <c r="N1047" s="661">
        <v>6</v>
      </c>
      <c r="O1047" s="742">
        <v>2</v>
      </c>
      <c r="P1047" s="662">
        <v>6445.86</v>
      </c>
      <c r="Q1047" s="677">
        <v>1</v>
      </c>
      <c r="R1047" s="661">
        <v>6</v>
      </c>
      <c r="S1047" s="677">
        <v>1</v>
      </c>
      <c r="T1047" s="742">
        <v>2</v>
      </c>
      <c r="U1047" s="700">
        <v>1</v>
      </c>
    </row>
    <row r="1048" spans="1:21" ht="14.4" customHeight="1" x14ac:dyDescent="0.3">
      <c r="A1048" s="660">
        <v>4</v>
      </c>
      <c r="B1048" s="661" t="s">
        <v>3542</v>
      </c>
      <c r="C1048" s="661">
        <v>89301042</v>
      </c>
      <c r="D1048" s="740" t="s">
        <v>6160</v>
      </c>
      <c r="E1048" s="741" t="s">
        <v>3921</v>
      </c>
      <c r="F1048" s="661" t="s">
        <v>3897</v>
      </c>
      <c r="G1048" s="661" t="s">
        <v>4393</v>
      </c>
      <c r="H1048" s="661" t="s">
        <v>602</v>
      </c>
      <c r="I1048" s="661" t="s">
        <v>4703</v>
      </c>
      <c r="J1048" s="661" t="s">
        <v>4699</v>
      </c>
      <c r="K1048" s="661" t="s">
        <v>4704</v>
      </c>
      <c r="L1048" s="662">
        <v>1074.31</v>
      </c>
      <c r="M1048" s="662">
        <v>9668.7899999999991</v>
      </c>
      <c r="N1048" s="661">
        <v>9</v>
      </c>
      <c r="O1048" s="742">
        <v>2</v>
      </c>
      <c r="P1048" s="662">
        <v>9668.7899999999991</v>
      </c>
      <c r="Q1048" s="677">
        <v>1</v>
      </c>
      <c r="R1048" s="661">
        <v>9</v>
      </c>
      <c r="S1048" s="677">
        <v>1</v>
      </c>
      <c r="T1048" s="742">
        <v>2</v>
      </c>
      <c r="U1048" s="700">
        <v>1</v>
      </c>
    </row>
    <row r="1049" spans="1:21" ht="14.4" customHeight="1" x14ac:dyDescent="0.3">
      <c r="A1049" s="660">
        <v>4</v>
      </c>
      <c r="B1049" s="661" t="s">
        <v>3542</v>
      </c>
      <c r="C1049" s="661">
        <v>89301042</v>
      </c>
      <c r="D1049" s="740" t="s">
        <v>6160</v>
      </c>
      <c r="E1049" s="741" t="s">
        <v>3921</v>
      </c>
      <c r="F1049" s="661" t="s">
        <v>3897</v>
      </c>
      <c r="G1049" s="661" t="s">
        <v>4393</v>
      </c>
      <c r="H1049" s="661" t="s">
        <v>602</v>
      </c>
      <c r="I1049" s="661" t="s">
        <v>4705</v>
      </c>
      <c r="J1049" s="661" t="s">
        <v>4706</v>
      </c>
      <c r="K1049" s="661" t="s">
        <v>4707</v>
      </c>
      <c r="L1049" s="662">
        <v>369.69</v>
      </c>
      <c r="M1049" s="662">
        <v>4066.59</v>
      </c>
      <c r="N1049" s="661">
        <v>11</v>
      </c>
      <c r="O1049" s="742">
        <v>9</v>
      </c>
      <c r="P1049" s="662">
        <v>4066.59</v>
      </c>
      <c r="Q1049" s="677">
        <v>1</v>
      </c>
      <c r="R1049" s="661">
        <v>11</v>
      </c>
      <c r="S1049" s="677">
        <v>1</v>
      </c>
      <c r="T1049" s="742">
        <v>9</v>
      </c>
      <c r="U1049" s="700">
        <v>1</v>
      </c>
    </row>
    <row r="1050" spans="1:21" ht="14.4" customHeight="1" x14ac:dyDescent="0.3">
      <c r="A1050" s="660">
        <v>4</v>
      </c>
      <c r="B1050" s="661" t="s">
        <v>3542</v>
      </c>
      <c r="C1050" s="661">
        <v>89301042</v>
      </c>
      <c r="D1050" s="740" t="s">
        <v>6160</v>
      </c>
      <c r="E1050" s="741" t="s">
        <v>3921</v>
      </c>
      <c r="F1050" s="661" t="s">
        <v>3897</v>
      </c>
      <c r="G1050" s="661" t="s">
        <v>4393</v>
      </c>
      <c r="H1050" s="661" t="s">
        <v>602</v>
      </c>
      <c r="I1050" s="661" t="s">
        <v>2779</v>
      </c>
      <c r="J1050" s="661" t="s">
        <v>4708</v>
      </c>
      <c r="K1050" s="661" t="s">
        <v>4709</v>
      </c>
      <c r="L1050" s="662">
        <v>1430.6</v>
      </c>
      <c r="M1050" s="662">
        <v>11444.8</v>
      </c>
      <c r="N1050" s="661">
        <v>8</v>
      </c>
      <c r="O1050" s="742">
        <v>4</v>
      </c>
      <c r="P1050" s="662">
        <v>11444.8</v>
      </c>
      <c r="Q1050" s="677">
        <v>1</v>
      </c>
      <c r="R1050" s="661">
        <v>8</v>
      </c>
      <c r="S1050" s="677">
        <v>1</v>
      </c>
      <c r="T1050" s="742">
        <v>4</v>
      </c>
      <c r="U1050" s="700">
        <v>1</v>
      </c>
    </row>
    <row r="1051" spans="1:21" ht="14.4" customHeight="1" x14ac:dyDescent="0.3">
      <c r="A1051" s="660">
        <v>4</v>
      </c>
      <c r="B1051" s="661" t="s">
        <v>3542</v>
      </c>
      <c r="C1051" s="661">
        <v>89301042</v>
      </c>
      <c r="D1051" s="740" t="s">
        <v>6160</v>
      </c>
      <c r="E1051" s="741" t="s">
        <v>3921</v>
      </c>
      <c r="F1051" s="661" t="s">
        <v>3897</v>
      </c>
      <c r="G1051" s="661" t="s">
        <v>4393</v>
      </c>
      <c r="H1051" s="661" t="s">
        <v>602</v>
      </c>
      <c r="I1051" s="661" t="s">
        <v>5178</v>
      </c>
      <c r="J1051" s="661" t="s">
        <v>5179</v>
      </c>
      <c r="K1051" s="661" t="s">
        <v>5180</v>
      </c>
      <c r="L1051" s="662">
        <v>734</v>
      </c>
      <c r="M1051" s="662">
        <v>9542</v>
      </c>
      <c r="N1051" s="661">
        <v>13</v>
      </c>
      <c r="O1051" s="742">
        <v>2</v>
      </c>
      <c r="P1051" s="662">
        <v>9542</v>
      </c>
      <c r="Q1051" s="677">
        <v>1</v>
      </c>
      <c r="R1051" s="661">
        <v>13</v>
      </c>
      <c r="S1051" s="677">
        <v>1</v>
      </c>
      <c r="T1051" s="742">
        <v>2</v>
      </c>
      <c r="U1051" s="700">
        <v>1</v>
      </c>
    </row>
    <row r="1052" spans="1:21" ht="14.4" customHeight="1" x14ac:dyDescent="0.3">
      <c r="A1052" s="660">
        <v>4</v>
      </c>
      <c r="B1052" s="661" t="s">
        <v>3542</v>
      </c>
      <c r="C1052" s="661">
        <v>89301042</v>
      </c>
      <c r="D1052" s="740" t="s">
        <v>6160</v>
      </c>
      <c r="E1052" s="741" t="s">
        <v>3921</v>
      </c>
      <c r="F1052" s="661" t="s">
        <v>3897</v>
      </c>
      <c r="G1052" s="661" t="s">
        <v>4393</v>
      </c>
      <c r="H1052" s="661" t="s">
        <v>602</v>
      </c>
      <c r="I1052" s="661" t="s">
        <v>5181</v>
      </c>
      <c r="J1052" s="661" t="s">
        <v>4711</v>
      </c>
      <c r="K1052" s="661" t="s">
        <v>5182</v>
      </c>
      <c r="L1052" s="662">
        <v>1367</v>
      </c>
      <c r="M1052" s="662">
        <v>16404</v>
      </c>
      <c r="N1052" s="661">
        <v>12</v>
      </c>
      <c r="O1052" s="742">
        <v>2</v>
      </c>
      <c r="P1052" s="662">
        <v>16404</v>
      </c>
      <c r="Q1052" s="677">
        <v>1</v>
      </c>
      <c r="R1052" s="661">
        <v>12</v>
      </c>
      <c r="S1052" s="677">
        <v>1</v>
      </c>
      <c r="T1052" s="742">
        <v>2</v>
      </c>
      <c r="U1052" s="700">
        <v>1</v>
      </c>
    </row>
    <row r="1053" spans="1:21" ht="14.4" customHeight="1" x14ac:dyDescent="0.3">
      <c r="A1053" s="660">
        <v>4</v>
      </c>
      <c r="B1053" s="661" t="s">
        <v>3542</v>
      </c>
      <c r="C1053" s="661">
        <v>89301042</v>
      </c>
      <c r="D1053" s="740" t="s">
        <v>6160</v>
      </c>
      <c r="E1053" s="741" t="s">
        <v>3921</v>
      </c>
      <c r="F1053" s="661" t="s">
        <v>3897</v>
      </c>
      <c r="G1053" s="661" t="s">
        <v>4393</v>
      </c>
      <c r="H1053" s="661" t="s">
        <v>602</v>
      </c>
      <c r="I1053" s="661" t="s">
        <v>4713</v>
      </c>
      <c r="J1053" s="661" t="s">
        <v>4714</v>
      </c>
      <c r="K1053" s="661" t="s">
        <v>4715</v>
      </c>
      <c r="L1053" s="662">
        <v>2489.48</v>
      </c>
      <c r="M1053" s="662">
        <v>37342.200000000004</v>
      </c>
      <c r="N1053" s="661">
        <v>15</v>
      </c>
      <c r="O1053" s="742">
        <v>3</v>
      </c>
      <c r="P1053" s="662">
        <v>37342.200000000004</v>
      </c>
      <c r="Q1053" s="677">
        <v>1</v>
      </c>
      <c r="R1053" s="661">
        <v>15</v>
      </c>
      <c r="S1053" s="677">
        <v>1</v>
      </c>
      <c r="T1053" s="742">
        <v>3</v>
      </c>
      <c r="U1053" s="700">
        <v>1</v>
      </c>
    </row>
    <row r="1054" spans="1:21" ht="14.4" customHeight="1" x14ac:dyDescent="0.3">
      <c r="A1054" s="660">
        <v>4</v>
      </c>
      <c r="B1054" s="661" t="s">
        <v>3542</v>
      </c>
      <c r="C1054" s="661">
        <v>89301042</v>
      </c>
      <c r="D1054" s="740" t="s">
        <v>6160</v>
      </c>
      <c r="E1054" s="741" t="s">
        <v>3921</v>
      </c>
      <c r="F1054" s="661" t="s">
        <v>3897</v>
      </c>
      <c r="G1054" s="661" t="s">
        <v>4393</v>
      </c>
      <c r="H1054" s="661" t="s">
        <v>602</v>
      </c>
      <c r="I1054" s="661" t="s">
        <v>4716</v>
      </c>
      <c r="J1054" s="661" t="s">
        <v>4717</v>
      </c>
      <c r="K1054" s="661" t="s">
        <v>4579</v>
      </c>
      <c r="L1054" s="662">
        <v>500</v>
      </c>
      <c r="M1054" s="662">
        <v>14000</v>
      </c>
      <c r="N1054" s="661">
        <v>28</v>
      </c>
      <c r="O1054" s="742">
        <v>17</v>
      </c>
      <c r="P1054" s="662">
        <v>13500</v>
      </c>
      <c r="Q1054" s="677">
        <v>0.9642857142857143</v>
      </c>
      <c r="R1054" s="661">
        <v>27</v>
      </c>
      <c r="S1054" s="677">
        <v>0.9642857142857143</v>
      </c>
      <c r="T1054" s="742">
        <v>16</v>
      </c>
      <c r="U1054" s="700">
        <v>0.94117647058823528</v>
      </c>
    </row>
    <row r="1055" spans="1:21" ht="14.4" customHeight="1" x14ac:dyDescent="0.3">
      <c r="A1055" s="660">
        <v>4</v>
      </c>
      <c r="B1055" s="661" t="s">
        <v>3542</v>
      </c>
      <c r="C1055" s="661">
        <v>89301042</v>
      </c>
      <c r="D1055" s="740" t="s">
        <v>6160</v>
      </c>
      <c r="E1055" s="741" t="s">
        <v>3921</v>
      </c>
      <c r="F1055" s="661" t="s">
        <v>3897</v>
      </c>
      <c r="G1055" s="661" t="s">
        <v>4393</v>
      </c>
      <c r="H1055" s="661" t="s">
        <v>602</v>
      </c>
      <c r="I1055" s="661" t="s">
        <v>4718</v>
      </c>
      <c r="J1055" s="661" t="s">
        <v>4719</v>
      </c>
      <c r="K1055" s="661" t="s">
        <v>4720</v>
      </c>
      <c r="L1055" s="662">
        <v>556</v>
      </c>
      <c r="M1055" s="662">
        <v>13900</v>
      </c>
      <c r="N1055" s="661">
        <v>25</v>
      </c>
      <c r="O1055" s="742">
        <v>11</v>
      </c>
      <c r="P1055" s="662">
        <v>13900</v>
      </c>
      <c r="Q1055" s="677">
        <v>1</v>
      </c>
      <c r="R1055" s="661">
        <v>25</v>
      </c>
      <c r="S1055" s="677">
        <v>1</v>
      </c>
      <c r="T1055" s="742">
        <v>11</v>
      </c>
      <c r="U1055" s="700">
        <v>1</v>
      </c>
    </row>
    <row r="1056" spans="1:21" ht="14.4" customHeight="1" x14ac:dyDescent="0.3">
      <c r="A1056" s="660">
        <v>4</v>
      </c>
      <c r="B1056" s="661" t="s">
        <v>3542</v>
      </c>
      <c r="C1056" s="661">
        <v>89301042</v>
      </c>
      <c r="D1056" s="740" t="s">
        <v>6160</v>
      </c>
      <c r="E1056" s="741" t="s">
        <v>3921</v>
      </c>
      <c r="F1056" s="661" t="s">
        <v>3897</v>
      </c>
      <c r="G1056" s="661" t="s">
        <v>4393</v>
      </c>
      <c r="H1056" s="661" t="s">
        <v>602</v>
      </c>
      <c r="I1056" s="661" t="s">
        <v>4721</v>
      </c>
      <c r="J1056" s="661" t="s">
        <v>4722</v>
      </c>
      <c r="K1056" s="661" t="s">
        <v>4723</v>
      </c>
      <c r="L1056" s="662">
        <v>2939</v>
      </c>
      <c r="M1056" s="662">
        <v>105804</v>
      </c>
      <c r="N1056" s="661">
        <v>36</v>
      </c>
      <c r="O1056" s="742">
        <v>14</v>
      </c>
      <c r="P1056" s="662">
        <v>88170</v>
      </c>
      <c r="Q1056" s="677">
        <v>0.83333333333333337</v>
      </c>
      <c r="R1056" s="661">
        <v>30</v>
      </c>
      <c r="S1056" s="677">
        <v>0.83333333333333337</v>
      </c>
      <c r="T1056" s="742">
        <v>12</v>
      </c>
      <c r="U1056" s="700">
        <v>0.8571428571428571</v>
      </c>
    </row>
    <row r="1057" spans="1:21" ht="14.4" customHeight="1" x14ac:dyDescent="0.3">
      <c r="A1057" s="660">
        <v>4</v>
      </c>
      <c r="B1057" s="661" t="s">
        <v>3542</v>
      </c>
      <c r="C1057" s="661">
        <v>89301042</v>
      </c>
      <c r="D1057" s="740" t="s">
        <v>6160</v>
      </c>
      <c r="E1057" s="741" t="s">
        <v>3921</v>
      </c>
      <c r="F1057" s="661" t="s">
        <v>3897</v>
      </c>
      <c r="G1057" s="661" t="s">
        <v>4393</v>
      </c>
      <c r="H1057" s="661" t="s">
        <v>602</v>
      </c>
      <c r="I1057" s="661" t="s">
        <v>4724</v>
      </c>
      <c r="J1057" s="661" t="s">
        <v>4725</v>
      </c>
      <c r="K1057" s="661" t="s">
        <v>4726</v>
      </c>
      <c r="L1057" s="662">
        <v>2816</v>
      </c>
      <c r="M1057" s="662">
        <v>101376</v>
      </c>
      <c r="N1057" s="661">
        <v>36</v>
      </c>
      <c r="O1057" s="742">
        <v>4</v>
      </c>
      <c r="P1057" s="662">
        <v>101376</v>
      </c>
      <c r="Q1057" s="677">
        <v>1</v>
      </c>
      <c r="R1057" s="661">
        <v>36</v>
      </c>
      <c r="S1057" s="677">
        <v>1</v>
      </c>
      <c r="T1057" s="742">
        <v>4</v>
      </c>
      <c r="U1057" s="700">
        <v>1</v>
      </c>
    </row>
    <row r="1058" spans="1:21" ht="14.4" customHeight="1" x14ac:dyDescent="0.3">
      <c r="A1058" s="660">
        <v>4</v>
      </c>
      <c r="B1058" s="661" t="s">
        <v>3542</v>
      </c>
      <c r="C1058" s="661">
        <v>89301042</v>
      </c>
      <c r="D1058" s="740" t="s">
        <v>6160</v>
      </c>
      <c r="E1058" s="741" t="s">
        <v>3921</v>
      </c>
      <c r="F1058" s="661" t="s">
        <v>3897</v>
      </c>
      <c r="G1058" s="661" t="s">
        <v>4393</v>
      </c>
      <c r="H1058" s="661" t="s">
        <v>602</v>
      </c>
      <c r="I1058" s="661" t="s">
        <v>4730</v>
      </c>
      <c r="J1058" s="661" t="s">
        <v>4731</v>
      </c>
      <c r="K1058" s="661" t="s">
        <v>4547</v>
      </c>
      <c r="L1058" s="662">
        <v>1080</v>
      </c>
      <c r="M1058" s="662">
        <v>19440</v>
      </c>
      <c r="N1058" s="661">
        <v>18</v>
      </c>
      <c r="O1058" s="742">
        <v>18</v>
      </c>
      <c r="P1058" s="662">
        <v>16200</v>
      </c>
      <c r="Q1058" s="677">
        <v>0.83333333333333337</v>
      </c>
      <c r="R1058" s="661">
        <v>15</v>
      </c>
      <c r="S1058" s="677">
        <v>0.83333333333333337</v>
      </c>
      <c r="T1058" s="742">
        <v>15</v>
      </c>
      <c r="U1058" s="700">
        <v>0.83333333333333337</v>
      </c>
    </row>
    <row r="1059" spans="1:21" ht="14.4" customHeight="1" x14ac:dyDescent="0.3">
      <c r="A1059" s="660">
        <v>4</v>
      </c>
      <c r="B1059" s="661" t="s">
        <v>3542</v>
      </c>
      <c r="C1059" s="661">
        <v>89301042</v>
      </c>
      <c r="D1059" s="740" t="s">
        <v>6160</v>
      </c>
      <c r="E1059" s="741" t="s">
        <v>3921</v>
      </c>
      <c r="F1059" s="661" t="s">
        <v>3897</v>
      </c>
      <c r="G1059" s="661" t="s">
        <v>4393</v>
      </c>
      <c r="H1059" s="661" t="s">
        <v>602</v>
      </c>
      <c r="I1059" s="661" t="s">
        <v>4732</v>
      </c>
      <c r="J1059" s="661" t="s">
        <v>4733</v>
      </c>
      <c r="K1059" s="661" t="s">
        <v>3097</v>
      </c>
      <c r="L1059" s="662">
        <v>600</v>
      </c>
      <c r="M1059" s="662">
        <v>18000</v>
      </c>
      <c r="N1059" s="661">
        <v>30</v>
      </c>
      <c r="O1059" s="742">
        <v>24</v>
      </c>
      <c r="P1059" s="662">
        <v>18000</v>
      </c>
      <c r="Q1059" s="677">
        <v>1</v>
      </c>
      <c r="R1059" s="661">
        <v>30</v>
      </c>
      <c r="S1059" s="677">
        <v>1</v>
      </c>
      <c r="T1059" s="742">
        <v>24</v>
      </c>
      <c r="U1059" s="700">
        <v>1</v>
      </c>
    </row>
    <row r="1060" spans="1:21" ht="14.4" customHeight="1" x14ac:dyDescent="0.3">
      <c r="A1060" s="660">
        <v>4</v>
      </c>
      <c r="B1060" s="661" t="s">
        <v>3542</v>
      </c>
      <c r="C1060" s="661">
        <v>89301042</v>
      </c>
      <c r="D1060" s="740" t="s">
        <v>6160</v>
      </c>
      <c r="E1060" s="741" t="s">
        <v>3921</v>
      </c>
      <c r="F1060" s="661" t="s">
        <v>3897</v>
      </c>
      <c r="G1060" s="661" t="s">
        <v>4393</v>
      </c>
      <c r="H1060" s="661" t="s">
        <v>602</v>
      </c>
      <c r="I1060" s="661" t="s">
        <v>4734</v>
      </c>
      <c r="J1060" s="661" t="s">
        <v>4735</v>
      </c>
      <c r="K1060" s="661" t="s">
        <v>4589</v>
      </c>
      <c r="L1060" s="662">
        <v>500</v>
      </c>
      <c r="M1060" s="662">
        <v>9000</v>
      </c>
      <c r="N1060" s="661">
        <v>18</v>
      </c>
      <c r="O1060" s="742">
        <v>11</v>
      </c>
      <c r="P1060" s="662">
        <v>9000</v>
      </c>
      <c r="Q1060" s="677">
        <v>1</v>
      </c>
      <c r="R1060" s="661">
        <v>18</v>
      </c>
      <c r="S1060" s="677">
        <v>1</v>
      </c>
      <c r="T1060" s="742">
        <v>11</v>
      </c>
      <c r="U1060" s="700">
        <v>1</v>
      </c>
    </row>
    <row r="1061" spans="1:21" ht="14.4" customHeight="1" x14ac:dyDescent="0.3">
      <c r="A1061" s="660">
        <v>4</v>
      </c>
      <c r="B1061" s="661" t="s">
        <v>3542</v>
      </c>
      <c r="C1061" s="661">
        <v>89301042</v>
      </c>
      <c r="D1061" s="740" t="s">
        <v>6160</v>
      </c>
      <c r="E1061" s="741" t="s">
        <v>3921</v>
      </c>
      <c r="F1061" s="661" t="s">
        <v>3897</v>
      </c>
      <c r="G1061" s="661" t="s">
        <v>4393</v>
      </c>
      <c r="H1061" s="661" t="s">
        <v>602</v>
      </c>
      <c r="I1061" s="661" t="s">
        <v>4736</v>
      </c>
      <c r="J1061" s="661" t="s">
        <v>4737</v>
      </c>
      <c r="K1061" s="661" t="s">
        <v>3097</v>
      </c>
      <c r="L1061" s="662">
        <v>1000</v>
      </c>
      <c r="M1061" s="662">
        <v>27000</v>
      </c>
      <c r="N1061" s="661">
        <v>27</v>
      </c>
      <c r="O1061" s="742">
        <v>20</v>
      </c>
      <c r="P1061" s="662">
        <v>27000</v>
      </c>
      <c r="Q1061" s="677">
        <v>1</v>
      </c>
      <c r="R1061" s="661">
        <v>27</v>
      </c>
      <c r="S1061" s="677">
        <v>1</v>
      </c>
      <c r="T1061" s="742">
        <v>20</v>
      </c>
      <c r="U1061" s="700">
        <v>1</v>
      </c>
    </row>
    <row r="1062" spans="1:21" ht="14.4" customHeight="1" x14ac:dyDescent="0.3">
      <c r="A1062" s="660">
        <v>4</v>
      </c>
      <c r="B1062" s="661" t="s">
        <v>3542</v>
      </c>
      <c r="C1062" s="661">
        <v>89301042</v>
      </c>
      <c r="D1062" s="740" t="s">
        <v>6160</v>
      </c>
      <c r="E1062" s="741" t="s">
        <v>3921</v>
      </c>
      <c r="F1062" s="661" t="s">
        <v>3897</v>
      </c>
      <c r="G1062" s="661" t="s">
        <v>4393</v>
      </c>
      <c r="H1062" s="661" t="s">
        <v>602</v>
      </c>
      <c r="I1062" s="661" t="s">
        <v>4738</v>
      </c>
      <c r="J1062" s="661" t="s">
        <v>4739</v>
      </c>
      <c r="K1062" s="661" t="s">
        <v>4740</v>
      </c>
      <c r="L1062" s="662">
        <v>3000</v>
      </c>
      <c r="M1062" s="662">
        <v>36000</v>
      </c>
      <c r="N1062" s="661">
        <v>12</v>
      </c>
      <c r="O1062" s="742">
        <v>4</v>
      </c>
      <c r="P1062" s="662">
        <v>27000</v>
      </c>
      <c r="Q1062" s="677">
        <v>0.75</v>
      </c>
      <c r="R1062" s="661">
        <v>9</v>
      </c>
      <c r="S1062" s="677">
        <v>0.75</v>
      </c>
      <c r="T1062" s="742">
        <v>3</v>
      </c>
      <c r="U1062" s="700">
        <v>0.75</v>
      </c>
    </row>
    <row r="1063" spans="1:21" ht="14.4" customHeight="1" x14ac:dyDescent="0.3">
      <c r="A1063" s="660">
        <v>4</v>
      </c>
      <c r="B1063" s="661" t="s">
        <v>3542</v>
      </c>
      <c r="C1063" s="661">
        <v>89301042</v>
      </c>
      <c r="D1063" s="740" t="s">
        <v>6160</v>
      </c>
      <c r="E1063" s="741" t="s">
        <v>3921</v>
      </c>
      <c r="F1063" s="661" t="s">
        <v>3897</v>
      </c>
      <c r="G1063" s="661" t="s">
        <v>4393</v>
      </c>
      <c r="H1063" s="661" t="s">
        <v>602</v>
      </c>
      <c r="I1063" s="661" t="s">
        <v>4741</v>
      </c>
      <c r="J1063" s="661" t="s">
        <v>4739</v>
      </c>
      <c r="K1063" s="661" t="s">
        <v>4742</v>
      </c>
      <c r="L1063" s="662">
        <v>3000</v>
      </c>
      <c r="M1063" s="662">
        <v>54000</v>
      </c>
      <c r="N1063" s="661">
        <v>18</v>
      </c>
      <c r="O1063" s="742">
        <v>6</v>
      </c>
      <c r="P1063" s="662">
        <v>54000</v>
      </c>
      <c r="Q1063" s="677">
        <v>1</v>
      </c>
      <c r="R1063" s="661">
        <v>18</v>
      </c>
      <c r="S1063" s="677">
        <v>1</v>
      </c>
      <c r="T1063" s="742">
        <v>6</v>
      </c>
      <c r="U1063" s="700">
        <v>1</v>
      </c>
    </row>
    <row r="1064" spans="1:21" ht="14.4" customHeight="1" x14ac:dyDescent="0.3">
      <c r="A1064" s="660">
        <v>4</v>
      </c>
      <c r="B1064" s="661" t="s">
        <v>3542</v>
      </c>
      <c r="C1064" s="661">
        <v>89301042</v>
      </c>
      <c r="D1064" s="740" t="s">
        <v>6160</v>
      </c>
      <c r="E1064" s="741" t="s">
        <v>3921</v>
      </c>
      <c r="F1064" s="661" t="s">
        <v>3897</v>
      </c>
      <c r="G1064" s="661" t="s">
        <v>4393</v>
      </c>
      <c r="H1064" s="661" t="s">
        <v>602</v>
      </c>
      <c r="I1064" s="661" t="s">
        <v>4743</v>
      </c>
      <c r="J1064" s="661" t="s">
        <v>4744</v>
      </c>
      <c r="K1064" s="661" t="s">
        <v>4745</v>
      </c>
      <c r="L1064" s="662">
        <v>233.18</v>
      </c>
      <c r="M1064" s="662">
        <v>1399.08</v>
      </c>
      <c r="N1064" s="661">
        <v>6</v>
      </c>
      <c r="O1064" s="742">
        <v>2</v>
      </c>
      <c r="P1064" s="662">
        <v>932.72</v>
      </c>
      <c r="Q1064" s="677">
        <v>0.66666666666666674</v>
      </c>
      <c r="R1064" s="661">
        <v>4</v>
      </c>
      <c r="S1064" s="677">
        <v>0.66666666666666663</v>
      </c>
      <c r="T1064" s="742">
        <v>1</v>
      </c>
      <c r="U1064" s="700">
        <v>0.5</v>
      </c>
    </row>
    <row r="1065" spans="1:21" ht="14.4" customHeight="1" x14ac:dyDescent="0.3">
      <c r="A1065" s="660">
        <v>4</v>
      </c>
      <c r="B1065" s="661" t="s">
        <v>3542</v>
      </c>
      <c r="C1065" s="661">
        <v>89301042</v>
      </c>
      <c r="D1065" s="740" t="s">
        <v>6160</v>
      </c>
      <c r="E1065" s="741" t="s">
        <v>3921</v>
      </c>
      <c r="F1065" s="661" t="s">
        <v>3897</v>
      </c>
      <c r="G1065" s="661" t="s">
        <v>4393</v>
      </c>
      <c r="H1065" s="661" t="s">
        <v>602</v>
      </c>
      <c r="I1065" s="661" t="s">
        <v>5183</v>
      </c>
      <c r="J1065" s="661" t="s">
        <v>5184</v>
      </c>
      <c r="K1065" s="661" t="s">
        <v>5185</v>
      </c>
      <c r="L1065" s="662">
        <v>1101.95</v>
      </c>
      <c r="M1065" s="662">
        <v>19835.100000000002</v>
      </c>
      <c r="N1065" s="661">
        <v>18</v>
      </c>
      <c r="O1065" s="742">
        <v>3</v>
      </c>
      <c r="P1065" s="662">
        <v>19835.100000000002</v>
      </c>
      <c r="Q1065" s="677">
        <v>1</v>
      </c>
      <c r="R1065" s="661">
        <v>18</v>
      </c>
      <c r="S1065" s="677">
        <v>1</v>
      </c>
      <c r="T1065" s="742">
        <v>3</v>
      </c>
      <c r="U1065" s="700">
        <v>1</v>
      </c>
    </row>
    <row r="1066" spans="1:21" ht="14.4" customHeight="1" x14ac:dyDescent="0.3">
      <c r="A1066" s="660">
        <v>4</v>
      </c>
      <c r="B1066" s="661" t="s">
        <v>3542</v>
      </c>
      <c r="C1066" s="661">
        <v>89301042</v>
      </c>
      <c r="D1066" s="740" t="s">
        <v>6160</v>
      </c>
      <c r="E1066" s="741" t="s">
        <v>3921</v>
      </c>
      <c r="F1066" s="661" t="s">
        <v>3897</v>
      </c>
      <c r="G1066" s="661" t="s">
        <v>4393</v>
      </c>
      <c r="H1066" s="661" t="s">
        <v>602</v>
      </c>
      <c r="I1066" s="661" t="s">
        <v>4746</v>
      </c>
      <c r="J1066" s="661" t="s">
        <v>4747</v>
      </c>
      <c r="K1066" s="661" t="s">
        <v>4589</v>
      </c>
      <c r="L1066" s="662">
        <v>300</v>
      </c>
      <c r="M1066" s="662">
        <v>15000</v>
      </c>
      <c r="N1066" s="661">
        <v>50</v>
      </c>
      <c r="O1066" s="742">
        <v>26</v>
      </c>
      <c r="P1066" s="662">
        <v>14100</v>
      </c>
      <c r="Q1066" s="677">
        <v>0.94</v>
      </c>
      <c r="R1066" s="661">
        <v>47</v>
      </c>
      <c r="S1066" s="677">
        <v>0.94</v>
      </c>
      <c r="T1066" s="742">
        <v>25</v>
      </c>
      <c r="U1066" s="700">
        <v>0.96153846153846156</v>
      </c>
    </row>
    <row r="1067" spans="1:21" ht="14.4" customHeight="1" x14ac:dyDescent="0.3">
      <c r="A1067" s="660">
        <v>4</v>
      </c>
      <c r="B1067" s="661" t="s">
        <v>3542</v>
      </c>
      <c r="C1067" s="661">
        <v>89301042</v>
      </c>
      <c r="D1067" s="740" t="s">
        <v>6160</v>
      </c>
      <c r="E1067" s="741" t="s">
        <v>3921</v>
      </c>
      <c r="F1067" s="661" t="s">
        <v>3897</v>
      </c>
      <c r="G1067" s="661" t="s">
        <v>4393</v>
      </c>
      <c r="H1067" s="661" t="s">
        <v>602</v>
      </c>
      <c r="I1067" s="661" t="s">
        <v>5186</v>
      </c>
      <c r="J1067" s="661" t="s">
        <v>5187</v>
      </c>
      <c r="K1067" s="661" t="s">
        <v>4589</v>
      </c>
      <c r="L1067" s="662">
        <v>300</v>
      </c>
      <c r="M1067" s="662">
        <v>3000</v>
      </c>
      <c r="N1067" s="661">
        <v>10</v>
      </c>
      <c r="O1067" s="742">
        <v>5</v>
      </c>
      <c r="P1067" s="662">
        <v>2400</v>
      </c>
      <c r="Q1067" s="677">
        <v>0.8</v>
      </c>
      <c r="R1067" s="661">
        <v>8</v>
      </c>
      <c r="S1067" s="677">
        <v>0.8</v>
      </c>
      <c r="T1067" s="742">
        <v>4</v>
      </c>
      <c r="U1067" s="700">
        <v>0.8</v>
      </c>
    </row>
    <row r="1068" spans="1:21" ht="14.4" customHeight="1" x14ac:dyDescent="0.3">
      <c r="A1068" s="660">
        <v>4</v>
      </c>
      <c r="B1068" s="661" t="s">
        <v>3542</v>
      </c>
      <c r="C1068" s="661">
        <v>89301042</v>
      </c>
      <c r="D1068" s="740" t="s">
        <v>6160</v>
      </c>
      <c r="E1068" s="741" t="s">
        <v>3921</v>
      </c>
      <c r="F1068" s="661" t="s">
        <v>3897</v>
      </c>
      <c r="G1068" s="661" t="s">
        <v>4393</v>
      </c>
      <c r="H1068" s="661" t="s">
        <v>602</v>
      </c>
      <c r="I1068" s="661" t="s">
        <v>5188</v>
      </c>
      <c r="J1068" s="661" t="s">
        <v>5189</v>
      </c>
      <c r="K1068" s="661" t="s">
        <v>5190</v>
      </c>
      <c r="L1068" s="662">
        <v>856.97</v>
      </c>
      <c r="M1068" s="662">
        <v>5141.82</v>
      </c>
      <c r="N1068" s="661">
        <v>6</v>
      </c>
      <c r="O1068" s="742">
        <v>1</v>
      </c>
      <c r="P1068" s="662">
        <v>5141.82</v>
      </c>
      <c r="Q1068" s="677">
        <v>1</v>
      </c>
      <c r="R1068" s="661">
        <v>6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4</v>
      </c>
      <c r="B1069" s="661" t="s">
        <v>3542</v>
      </c>
      <c r="C1069" s="661">
        <v>89301042</v>
      </c>
      <c r="D1069" s="740" t="s">
        <v>6160</v>
      </c>
      <c r="E1069" s="741" t="s">
        <v>3921</v>
      </c>
      <c r="F1069" s="661" t="s">
        <v>3897</v>
      </c>
      <c r="G1069" s="661" t="s">
        <v>4393</v>
      </c>
      <c r="H1069" s="661" t="s">
        <v>602</v>
      </c>
      <c r="I1069" s="661" t="s">
        <v>5191</v>
      </c>
      <c r="J1069" s="661" t="s">
        <v>5192</v>
      </c>
      <c r="K1069" s="661" t="s">
        <v>5193</v>
      </c>
      <c r="L1069" s="662">
        <v>856.97</v>
      </c>
      <c r="M1069" s="662">
        <v>28280.01</v>
      </c>
      <c r="N1069" s="661">
        <v>33</v>
      </c>
      <c r="O1069" s="742">
        <v>6</v>
      </c>
      <c r="P1069" s="662">
        <v>28280.01</v>
      </c>
      <c r="Q1069" s="677">
        <v>1</v>
      </c>
      <c r="R1069" s="661">
        <v>33</v>
      </c>
      <c r="S1069" s="677">
        <v>1</v>
      </c>
      <c r="T1069" s="742">
        <v>6</v>
      </c>
      <c r="U1069" s="700">
        <v>1</v>
      </c>
    </row>
    <row r="1070" spans="1:21" ht="14.4" customHeight="1" x14ac:dyDescent="0.3">
      <c r="A1070" s="660">
        <v>4</v>
      </c>
      <c r="B1070" s="661" t="s">
        <v>3542</v>
      </c>
      <c r="C1070" s="661">
        <v>89301042</v>
      </c>
      <c r="D1070" s="740" t="s">
        <v>6160</v>
      </c>
      <c r="E1070" s="741" t="s">
        <v>3921</v>
      </c>
      <c r="F1070" s="661" t="s">
        <v>3897</v>
      </c>
      <c r="G1070" s="661" t="s">
        <v>4393</v>
      </c>
      <c r="H1070" s="661" t="s">
        <v>602</v>
      </c>
      <c r="I1070" s="661" t="s">
        <v>4755</v>
      </c>
      <c r="J1070" s="661" t="s">
        <v>4756</v>
      </c>
      <c r="K1070" s="661" t="s">
        <v>4757</v>
      </c>
      <c r="L1070" s="662">
        <v>856.97</v>
      </c>
      <c r="M1070" s="662">
        <v>15425.46</v>
      </c>
      <c r="N1070" s="661">
        <v>18</v>
      </c>
      <c r="O1070" s="742">
        <v>3</v>
      </c>
      <c r="P1070" s="662">
        <v>15425.46</v>
      </c>
      <c r="Q1070" s="677">
        <v>1</v>
      </c>
      <c r="R1070" s="661">
        <v>18</v>
      </c>
      <c r="S1070" s="677">
        <v>1</v>
      </c>
      <c r="T1070" s="742">
        <v>3</v>
      </c>
      <c r="U1070" s="700">
        <v>1</v>
      </c>
    </row>
    <row r="1071" spans="1:21" ht="14.4" customHeight="1" x14ac:dyDescent="0.3">
      <c r="A1071" s="660">
        <v>4</v>
      </c>
      <c r="B1071" s="661" t="s">
        <v>3542</v>
      </c>
      <c r="C1071" s="661">
        <v>89301042</v>
      </c>
      <c r="D1071" s="740" t="s">
        <v>6160</v>
      </c>
      <c r="E1071" s="741" t="s">
        <v>3921</v>
      </c>
      <c r="F1071" s="661" t="s">
        <v>3897</v>
      </c>
      <c r="G1071" s="661" t="s">
        <v>4393</v>
      </c>
      <c r="H1071" s="661" t="s">
        <v>602</v>
      </c>
      <c r="I1071" s="661" t="s">
        <v>4758</v>
      </c>
      <c r="J1071" s="661" t="s">
        <v>4759</v>
      </c>
      <c r="K1071" s="661" t="s">
        <v>4760</v>
      </c>
      <c r="L1071" s="662">
        <v>370.4</v>
      </c>
      <c r="M1071" s="662">
        <v>4815.2</v>
      </c>
      <c r="N1071" s="661">
        <v>13</v>
      </c>
      <c r="O1071" s="742">
        <v>9</v>
      </c>
      <c r="P1071" s="662">
        <v>4815.2</v>
      </c>
      <c r="Q1071" s="677">
        <v>1</v>
      </c>
      <c r="R1071" s="661">
        <v>13</v>
      </c>
      <c r="S1071" s="677">
        <v>1</v>
      </c>
      <c r="T1071" s="742">
        <v>9</v>
      </c>
      <c r="U1071" s="700">
        <v>1</v>
      </c>
    </row>
    <row r="1072" spans="1:21" ht="14.4" customHeight="1" x14ac:dyDescent="0.3">
      <c r="A1072" s="660">
        <v>4</v>
      </c>
      <c r="B1072" s="661" t="s">
        <v>3542</v>
      </c>
      <c r="C1072" s="661">
        <v>89301042</v>
      </c>
      <c r="D1072" s="740" t="s">
        <v>6160</v>
      </c>
      <c r="E1072" s="741" t="s">
        <v>3921</v>
      </c>
      <c r="F1072" s="661" t="s">
        <v>3897</v>
      </c>
      <c r="G1072" s="661" t="s">
        <v>4393</v>
      </c>
      <c r="H1072" s="661" t="s">
        <v>602</v>
      </c>
      <c r="I1072" s="661" t="s">
        <v>4761</v>
      </c>
      <c r="J1072" s="661" t="s">
        <v>4762</v>
      </c>
      <c r="K1072" s="661" t="s">
        <v>4763</v>
      </c>
      <c r="L1072" s="662">
        <v>453.2</v>
      </c>
      <c r="M1072" s="662">
        <v>5438.3999999999987</v>
      </c>
      <c r="N1072" s="661">
        <v>12</v>
      </c>
      <c r="O1072" s="742">
        <v>9</v>
      </c>
      <c r="P1072" s="662">
        <v>5438.3999999999987</v>
      </c>
      <c r="Q1072" s="677">
        <v>1</v>
      </c>
      <c r="R1072" s="661">
        <v>12</v>
      </c>
      <c r="S1072" s="677">
        <v>1</v>
      </c>
      <c r="T1072" s="742">
        <v>9</v>
      </c>
      <c r="U1072" s="700">
        <v>1</v>
      </c>
    </row>
    <row r="1073" spans="1:21" ht="14.4" customHeight="1" x14ac:dyDescent="0.3">
      <c r="A1073" s="660">
        <v>4</v>
      </c>
      <c r="B1073" s="661" t="s">
        <v>3542</v>
      </c>
      <c r="C1073" s="661">
        <v>89301042</v>
      </c>
      <c r="D1073" s="740" t="s">
        <v>6160</v>
      </c>
      <c r="E1073" s="741" t="s">
        <v>3921</v>
      </c>
      <c r="F1073" s="661" t="s">
        <v>3897</v>
      </c>
      <c r="G1073" s="661" t="s">
        <v>4393</v>
      </c>
      <c r="H1073" s="661" t="s">
        <v>602</v>
      </c>
      <c r="I1073" s="661" t="s">
        <v>5194</v>
      </c>
      <c r="J1073" s="661" t="s">
        <v>5195</v>
      </c>
      <c r="K1073" s="661" t="s">
        <v>5196</v>
      </c>
      <c r="L1073" s="662">
        <v>2158.12</v>
      </c>
      <c r="M1073" s="662">
        <v>17264.96</v>
      </c>
      <c r="N1073" s="661">
        <v>8</v>
      </c>
      <c r="O1073" s="742">
        <v>3</v>
      </c>
      <c r="P1073" s="662">
        <v>17264.96</v>
      </c>
      <c r="Q1073" s="677">
        <v>1</v>
      </c>
      <c r="R1073" s="661">
        <v>8</v>
      </c>
      <c r="S1073" s="677">
        <v>1</v>
      </c>
      <c r="T1073" s="742">
        <v>3</v>
      </c>
      <c r="U1073" s="700">
        <v>1</v>
      </c>
    </row>
    <row r="1074" spans="1:21" ht="14.4" customHeight="1" x14ac:dyDescent="0.3">
      <c r="A1074" s="660">
        <v>4</v>
      </c>
      <c r="B1074" s="661" t="s">
        <v>3542</v>
      </c>
      <c r="C1074" s="661">
        <v>89301042</v>
      </c>
      <c r="D1074" s="740" t="s">
        <v>6160</v>
      </c>
      <c r="E1074" s="741" t="s">
        <v>3921</v>
      </c>
      <c r="F1074" s="661" t="s">
        <v>3897</v>
      </c>
      <c r="G1074" s="661" t="s">
        <v>4393</v>
      </c>
      <c r="H1074" s="661" t="s">
        <v>602</v>
      </c>
      <c r="I1074" s="661" t="s">
        <v>4764</v>
      </c>
      <c r="J1074" s="661" t="s">
        <v>4765</v>
      </c>
      <c r="K1074" s="661" t="s">
        <v>4766</v>
      </c>
      <c r="L1074" s="662">
        <v>5343.9</v>
      </c>
      <c r="M1074" s="662">
        <v>128253.59999999999</v>
      </c>
      <c r="N1074" s="661">
        <v>24</v>
      </c>
      <c r="O1074" s="742">
        <v>12</v>
      </c>
      <c r="P1074" s="662">
        <v>96190.2</v>
      </c>
      <c r="Q1074" s="677">
        <v>0.75</v>
      </c>
      <c r="R1074" s="661">
        <v>18</v>
      </c>
      <c r="S1074" s="677">
        <v>0.75</v>
      </c>
      <c r="T1074" s="742">
        <v>9</v>
      </c>
      <c r="U1074" s="700">
        <v>0.75</v>
      </c>
    </row>
    <row r="1075" spans="1:21" ht="14.4" customHeight="1" x14ac:dyDescent="0.3">
      <c r="A1075" s="660">
        <v>4</v>
      </c>
      <c r="B1075" s="661" t="s">
        <v>3542</v>
      </c>
      <c r="C1075" s="661">
        <v>89301042</v>
      </c>
      <c r="D1075" s="740" t="s">
        <v>6160</v>
      </c>
      <c r="E1075" s="741" t="s">
        <v>3921</v>
      </c>
      <c r="F1075" s="661" t="s">
        <v>3897</v>
      </c>
      <c r="G1075" s="661" t="s">
        <v>4393</v>
      </c>
      <c r="H1075" s="661" t="s">
        <v>602</v>
      </c>
      <c r="I1075" s="661" t="s">
        <v>5197</v>
      </c>
      <c r="J1075" s="661" t="s">
        <v>5198</v>
      </c>
      <c r="K1075" s="661" t="s">
        <v>5199</v>
      </c>
      <c r="L1075" s="662">
        <v>2412.9</v>
      </c>
      <c r="M1075" s="662">
        <v>38606.400000000001</v>
      </c>
      <c r="N1075" s="661">
        <v>16</v>
      </c>
      <c r="O1075" s="742">
        <v>4</v>
      </c>
      <c r="P1075" s="662">
        <v>38606.400000000001</v>
      </c>
      <c r="Q1075" s="677">
        <v>1</v>
      </c>
      <c r="R1075" s="661">
        <v>16</v>
      </c>
      <c r="S1075" s="677">
        <v>1</v>
      </c>
      <c r="T1075" s="742">
        <v>4</v>
      </c>
      <c r="U1075" s="700">
        <v>1</v>
      </c>
    </row>
    <row r="1076" spans="1:21" ht="14.4" customHeight="1" x14ac:dyDescent="0.3">
      <c r="A1076" s="660">
        <v>4</v>
      </c>
      <c r="B1076" s="661" t="s">
        <v>3542</v>
      </c>
      <c r="C1076" s="661">
        <v>89301042</v>
      </c>
      <c r="D1076" s="740" t="s">
        <v>6160</v>
      </c>
      <c r="E1076" s="741" t="s">
        <v>3921</v>
      </c>
      <c r="F1076" s="661" t="s">
        <v>3897</v>
      </c>
      <c r="G1076" s="661" t="s">
        <v>4393</v>
      </c>
      <c r="H1076" s="661" t="s">
        <v>602</v>
      </c>
      <c r="I1076" s="661" t="s">
        <v>5200</v>
      </c>
      <c r="J1076" s="661" t="s">
        <v>5201</v>
      </c>
      <c r="K1076" s="661" t="s">
        <v>5202</v>
      </c>
      <c r="L1076" s="662">
        <v>2412.9</v>
      </c>
      <c r="M1076" s="662">
        <v>33780.600000000006</v>
      </c>
      <c r="N1076" s="661">
        <v>14</v>
      </c>
      <c r="O1076" s="742">
        <v>3</v>
      </c>
      <c r="P1076" s="662">
        <v>33780.600000000006</v>
      </c>
      <c r="Q1076" s="677">
        <v>1</v>
      </c>
      <c r="R1076" s="661">
        <v>14</v>
      </c>
      <c r="S1076" s="677">
        <v>1</v>
      </c>
      <c r="T1076" s="742">
        <v>3</v>
      </c>
      <c r="U1076" s="700">
        <v>1</v>
      </c>
    </row>
    <row r="1077" spans="1:21" ht="14.4" customHeight="1" x14ac:dyDescent="0.3">
      <c r="A1077" s="660">
        <v>4</v>
      </c>
      <c r="B1077" s="661" t="s">
        <v>3542</v>
      </c>
      <c r="C1077" s="661">
        <v>89301042</v>
      </c>
      <c r="D1077" s="740" t="s">
        <v>6160</v>
      </c>
      <c r="E1077" s="741" t="s">
        <v>3921</v>
      </c>
      <c r="F1077" s="661" t="s">
        <v>3897</v>
      </c>
      <c r="G1077" s="661" t="s">
        <v>4393</v>
      </c>
      <c r="H1077" s="661" t="s">
        <v>602</v>
      </c>
      <c r="I1077" s="661" t="s">
        <v>4767</v>
      </c>
      <c r="J1077" s="661" t="s">
        <v>4768</v>
      </c>
      <c r="K1077" s="661" t="s">
        <v>4769</v>
      </c>
      <c r="L1077" s="662">
        <v>5343.9</v>
      </c>
      <c r="M1077" s="662">
        <v>58782.899999999994</v>
      </c>
      <c r="N1077" s="661">
        <v>11</v>
      </c>
      <c r="O1077" s="742">
        <v>6</v>
      </c>
      <c r="P1077" s="662">
        <v>58782.899999999994</v>
      </c>
      <c r="Q1077" s="677">
        <v>1</v>
      </c>
      <c r="R1077" s="661">
        <v>11</v>
      </c>
      <c r="S1077" s="677">
        <v>1</v>
      </c>
      <c r="T1077" s="742">
        <v>6</v>
      </c>
      <c r="U1077" s="700">
        <v>1</v>
      </c>
    </row>
    <row r="1078" spans="1:21" ht="14.4" customHeight="1" x14ac:dyDescent="0.3">
      <c r="A1078" s="660">
        <v>4</v>
      </c>
      <c r="B1078" s="661" t="s">
        <v>3542</v>
      </c>
      <c r="C1078" s="661">
        <v>89301042</v>
      </c>
      <c r="D1078" s="740" t="s">
        <v>6160</v>
      </c>
      <c r="E1078" s="741" t="s">
        <v>3921</v>
      </c>
      <c r="F1078" s="661" t="s">
        <v>3897</v>
      </c>
      <c r="G1078" s="661" t="s">
        <v>4393</v>
      </c>
      <c r="H1078" s="661" t="s">
        <v>602</v>
      </c>
      <c r="I1078" s="661" t="s">
        <v>4770</v>
      </c>
      <c r="J1078" s="661" t="s">
        <v>4771</v>
      </c>
      <c r="K1078" s="661" t="s">
        <v>4772</v>
      </c>
      <c r="L1078" s="662">
        <v>1500.3</v>
      </c>
      <c r="M1078" s="662">
        <v>18003.599999999999</v>
      </c>
      <c r="N1078" s="661">
        <v>12</v>
      </c>
      <c r="O1078" s="742">
        <v>4</v>
      </c>
      <c r="P1078" s="662">
        <v>12002.4</v>
      </c>
      <c r="Q1078" s="677">
        <v>0.66666666666666674</v>
      </c>
      <c r="R1078" s="661">
        <v>8</v>
      </c>
      <c r="S1078" s="677">
        <v>0.66666666666666663</v>
      </c>
      <c r="T1078" s="742">
        <v>3</v>
      </c>
      <c r="U1078" s="700">
        <v>0.75</v>
      </c>
    </row>
    <row r="1079" spans="1:21" ht="14.4" customHeight="1" x14ac:dyDescent="0.3">
      <c r="A1079" s="660">
        <v>4</v>
      </c>
      <c r="B1079" s="661" t="s">
        <v>3542</v>
      </c>
      <c r="C1079" s="661">
        <v>89301042</v>
      </c>
      <c r="D1079" s="740" t="s">
        <v>6160</v>
      </c>
      <c r="E1079" s="741" t="s">
        <v>3921</v>
      </c>
      <c r="F1079" s="661" t="s">
        <v>3897</v>
      </c>
      <c r="G1079" s="661" t="s">
        <v>4393</v>
      </c>
      <c r="H1079" s="661" t="s">
        <v>602</v>
      </c>
      <c r="I1079" s="661" t="s">
        <v>4773</v>
      </c>
      <c r="J1079" s="661" t="s">
        <v>4774</v>
      </c>
      <c r="K1079" s="661" t="s">
        <v>4775</v>
      </c>
      <c r="L1079" s="662">
        <v>2284</v>
      </c>
      <c r="M1079" s="662">
        <v>4568</v>
      </c>
      <c r="N1079" s="661">
        <v>2</v>
      </c>
      <c r="O1079" s="742">
        <v>2</v>
      </c>
      <c r="P1079" s="662">
        <v>4568</v>
      </c>
      <c r="Q1079" s="677">
        <v>1</v>
      </c>
      <c r="R1079" s="661">
        <v>2</v>
      </c>
      <c r="S1079" s="677">
        <v>1</v>
      </c>
      <c r="T1079" s="742">
        <v>2</v>
      </c>
      <c r="U1079" s="700">
        <v>1</v>
      </c>
    </row>
    <row r="1080" spans="1:21" ht="14.4" customHeight="1" x14ac:dyDescent="0.3">
      <c r="A1080" s="660">
        <v>4</v>
      </c>
      <c r="B1080" s="661" t="s">
        <v>3542</v>
      </c>
      <c r="C1080" s="661">
        <v>89301042</v>
      </c>
      <c r="D1080" s="740" t="s">
        <v>6160</v>
      </c>
      <c r="E1080" s="741" t="s">
        <v>3921</v>
      </c>
      <c r="F1080" s="661" t="s">
        <v>3897</v>
      </c>
      <c r="G1080" s="661" t="s">
        <v>4393</v>
      </c>
      <c r="H1080" s="661" t="s">
        <v>602</v>
      </c>
      <c r="I1080" s="661" t="s">
        <v>4776</v>
      </c>
      <c r="J1080" s="661" t="s">
        <v>4774</v>
      </c>
      <c r="K1080" s="661" t="s">
        <v>4777</v>
      </c>
      <c r="L1080" s="662">
        <v>2284</v>
      </c>
      <c r="M1080" s="662">
        <v>25124</v>
      </c>
      <c r="N1080" s="661">
        <v>11</v>
      </c>
      <c r="O1080" s="742">
        <v>7</v>
      </c>
      <c r="P1080" s="662">
        <v>25124</v>
      </c>
      <c r="Q1080" s="677">
        <v>1</v>
      </c>
      <c r="R1080" s="661">
        <v>11</v>
      </c>
      <c r="S1080" s="677">
        <v>1</v>
      </c>
      <c r="T1080" s="742">
        <v>7</v>
      </c>
      <c r="U1080" s="700">
        <v>1</v>
      </c>
    </row>
    <row r="1081" spans="1:21" ht="14.4" customHeight="1" x14ac:dyDescent="0.3">
      <c r="A1081" s="660">
        <v>4</v>
      </c>
      <c r="B1081" s="661" t="s">
        <v>3542</v>
      </c>
      <c r="C1081" s="661">
        <v>89301042</v>
      </c>
      <c r="D1081" s="740" t="s">
        <v>6160</v>
      </c>
      <c r="E1081" s="741" t="s">
        <v>3921</v>
      </c>
      <c r="F1081" s="661" t="s">
        <v>3897</v>
      </c>
      <c r="G1081" s="661" t="s">
        <v>4393</v>
      </c>
      <c r="H1081" s="661" t="s">
        <v>602</v>
      </c>
      <c r="I1081" s="661" t="s">
        <v>4778</v>
      </c>
      <c r="J1081" s="661" t="s">
        <v>4779</v>
      </c>
      <c r="K1081" s="661" t="s">
        <v>4780</v>
      </c>
      <c r="L1081" s="662">
        <v>3000</v>
      </c>
      <c r="M1081" s="662">
        <v>39000</v>
      </c>
      <c r="N1081" s="661">
        <v>13</v>
      </c>
      <c r="O1081" s="742">
        <v>5</v>
      </c>
      <c r="P1081" s="662">
        <v>39000</v>
      </c>
      <c r="Q1081" s="677">
        <v>1</v>
      </c>
      <c r="R1081" s="661">
        <v>13</v>
      </c>
      <c r="S1081" s="677">
        <v>1</v>
      </c>
      <c r="T1081" s="742">
        <v>5</v>
      </c>
      <c r="U1081" s="700">
        <v>1</v>
      </c>
    </row>
    <row r="1082" spans="1:21" ht="14.4" customHeight="1" x14ac:dyDescent="0.3">
      <c r="A1082" s="660">
        <v>4</v>
      </c>
      <c r="B1082" s="661" t="s">
        <v>3542</v>
      </c>
      <c r="C1082" s="661">
        <v>89301042</v>
      </c>
      <c r="D1082" s="740" t="s">
        <v>6160</v>
      </c>
      <c r="E1082" s="741" t="s">
        <v>3921</v>
      </c>
      <c r="F1082" s="661" t="s">
        <v>3897</v>
      </c>
      <c r="G1082" s="661" t="s">
        <v>4393</v>
      </c>
      <c r="H1082" s="661" t="s">
        <v>602</v>
      </c>
      <c r="I1082" s="661" t="s">
        <v>4781</v>
      </c>
      <c r="J1082" s="661" t="s">
        <v>4782</v>
      </c>
      <c r="K1082" s="661" t="s">
        <v>4783</v>
      </c>
      <c r="L1082" s="662">
        <v>761.3</v>
      </c>
      <c r="M1082" s="662">
        <v>19793.799999999996</v>
      </c>
      <c r="N1082" s="661">
        <v>26</v>
      </c>
      <c r="O1082" s="742">
        <v>5</v>
      </c>
      <c r="P1082" s="662">
        <v>19793.799999999996</v>
      </c>
      <c r="Q1082" s="677">
        <v>1</v>
      </c>
      <c r="R1082" s="661">
        <v>26</v>
      </c>
      <c r="S1082" s="677">
        <v>1</v>
      </c>
      <c r="T1082" s="742">
        <v>5</v>
      </c>
      <c r="U1082" s="700">
        <v>1</v>
      </c>
    </row>
    <row r="1083" spans="1:21" ht="14.4" customHeight="1" x14ac:dyDescent="0.3">
      <c r="A1083" s="660">
        <v>4</v>
      </c>
      <c r="B1083" s="661" t="s">
        <v>3542</v>
      </c>
      <c r="C1083" s="661">
        <v>89301042</v>
      </c>
      <c r="D1083" s="740" t="s">
        <v>6160</v>
      </c>
      <c r="E1083" s="741" t="s">
        <v>3921</v>
      </c>
      <c r="F1083" s="661" t="s">
        <v>3897</v>
      </c>
      <c r="G1083" s="661" t="s">
        <v>4393</v>
      </c>
      <c r="H1083" s="661" t="s">
        <v>602</v>
      </c>
      <c r="I1083" s="661" t="s">
        <v>4784</v>
      </c>
      <c r="J1083" s="661" t="s">
        <v>4785</v>
      </c>
      <c r="K1083" s="661" t="s">
        <v>4786</v>
      </c>
      <c r="L1083" s="662">
        <v>761.3</v>
      </c>
      <c r="M1083" s="662">
        <v>4567.7999999999993</v>
      </c>
      <c r="N1083" s="661">
        <v>6</v>
      </c>
      <c r="O1083" s="742">
        <v>1</v>
      </c>
      <c r="P1083" s="662">
        <v>4567.7999999999993</v>
      </c>
      <c r="Q1083" s="677">
        <v>1</v>
      </c>
      <c r="R1083" s="661">
        <v>6</v>
      </c>
      <c r="S1083" s="677">
        <v>1</v>
      </c>
      <c r="T1083" s="742">
        <v>1</v>
      </c>
      <c r="U1083" s="700">
        <v>1</v>
      </c>
    </row>
    <row r="1084" spans="1:21" ht="14.4" customHeight="1" x14ac:dyDescent="0.3">
      <c r="A1084" s="660">
        <v>4</v>
      </c>
      <c r="B1084" s="661" t="s">
        <v>3542</v>
      </c>
      <c r="C1084" s="661">
        <v>89301042</v>
      </c>
      <c r="D1084" s="740" t="s">
        <v>6160</v>
      </c>
      <c r="E1084" s="741" t="s">
        <v>3921</v>
      </c>
      <c r="F1084" s="661" t="s">
        <v>3897</v>
      </c>
      <c r="G1084" s="661" t="s">
        <v>4393</v>
      </c>
      <c r="H1084" s="661" t="s">
        <v>602</v>
      </c>
      <c r="I1084" s="661" t="s">
        <v>4787</v>
      </c>
      <c r="J1084" s="661" t="s">
        <v>4788</v>
      </c>
      <c r="K1084" s="661" t="s">
        <v>4789</v>
      </c>
      <c r="L1084" s="662">
        <v>1500.3</v>
      </c>
      <c r="M1084" s="662">
        <v>84016.8</v>
      </c>
      <c r="N1084" s="661">
        <v>56</v>
      </c>
      <c r="O1084" s="742">
        <v>12</v>
      </c>
      <c r="P1084" s="662">
        <v>84016.8</v>
      </c>
      <c r="Q1084" s="677">
        <v>1</v>
      </c>
      <c r="R1084" s="661">
        <v>56</v>
      </c>
      <c r="S1084" s="677">
        <v>1</v>
      </c>
      <c r="T1084" s="742">
        <v>12</v>
      </c>
      <c r="U1084" s="700">
        <v>1</v>
      </c>
    </row>
    <row r="1085" spans="1:21" ht="14.4" customHeight="1" x14ac:dyDescent="0.3">
      <c r="A1085" s="660">
        <v>4</v>
      </c>
      <c r="B1085" s="661" t="s">
        <v>3542</v>
      </c>
      <c r="C1085" s="661">
        <v>89301042</v>
      </c>
      <c r="D1085" s="740" t="s">
        <v>6160</v>
      </c>
      <c r="E1085" s="741" t="s">
        <v>3921</v>
      </c>
      <c r="F1085" s="661" t="s">
        <v>3897</v>
      </c>
      <c r="G1085" s="661" t="s">
        <v>4393</v>
      </c>
      <c r="H1085" s="661" t="s">
        <v>602</v>
      </c>
      <c r="I1085" s="661" t="s">
        <v>5203</v>
      </c>
      <c r="J1085" s="661" t="s">
        <v>5204</v>
      </c>
      <c r="K1085" s="661" t="s">
        <v>5205</v>
      </c>
      <c r="L1085" s="662">
        <v>835.78</v>
      </c>
      <c r="M1085" s="662">
        <v>7522.02</v>
      </c>
      <c r="N1085" s="661">
        <v>9</v>
      </c>
      <c r="O1085" s="742">
        <v>2</v>
      </c>
      <c r="P1085" s="662">
        <v>7522.02</v>
      </c>
      <c r="Q1085" s="677">
        <v>1</v>
      </c>
      <c r="R1085" s="661">
        <v>9</v>
      </c>
      <c r="S1085" s="677">
        <v>1</v>
      </c>
      <c r="T1085" s="742">
        <v>2</v>
      </c>
      <c r="U1085" s="700">
        <v>1</v>
      </c>
    </row>
    <row r="1086" spans="1:21" ht="14.4" customHeight="1" x14ac:dyDescent="0.3">
      <c r="A1086" s="660">
        <v>4</v>
      </c>
      <c r="B1086" s="661" t="s">
        <v>3542</v>
      </c>
      <c r="C1086" s="661">
        <v>89301042</v>
      </c>
      <c r="D1086" s="740" t="s">
        <v>6160</v>
      </c>
      <c r="E1086" s="741" t="s">
        <v>3921</v>
      </c>
      <c r="F1086" s="661" t="s">
        <v>3897</v>
      </c>
      <c r="G1086" s="661" t="s">
        <v>4393</v>
      </c>
      <c r="H1086" s="661" t="s">
        <v>602</v>
      </c>
      <c r="I1086" s="661" t="s">
        <v>4790</v>
      </c>
      <c r="J1086" s="661" t="s">
        <v>4791</v>
      </c>
      <c r="K1086" s="661" t="s">
        <v>4792</v>
      </c>
      <c r="L1086" s="662">
        <v>3000</v>
      </c>
      <c r="M1086" s="662">
        <v>3000</v>
      </c>
      <c r="N1086" s="661">
        <v>1</v>
      </c>
      <c r="O1086" s="742">
        <v>1</v>
      </c>
      <c r="P1086" s="662">
        <v>3000</v>
      </c>
      <c r="Q1086" s="677">
        <v>1</v>
      </c>
      <c r="R1086" s="661">
        <v>1</v>
      </c>
      <c r="S1086" s="677">
        <v>1</v>
      </c>
      <c r="T1086" s="742">
        <v>1</v>
      </c>
      <c r="U1086" s="700">
        <v>1</v>
      </c>
    </row>
    <row r="1087" spans="1:21" ht="14.4" customHeight="1" x14ac:dyDescent="0.3">
      <c r="A1087" s="660">
        <v>4</v>
      </c>
      <c r="B1087" s="661" t="s">
        <v>3542</v>
      </c>
      <c r="C1087" s="661">
        <v>89301042</v>
      </c>
      <c r="D1087" s="740" t="s">
        <v>6160</v>
      </c>
      <c r="E1087" s="741" t="s">
        <v>3921</v>
      </c>
      <c r="F1087" s="661" t="s">
        <v>3897</v>
      </c>
      <c r="G1087" s="661" t="s">
        <v>4393</v>
      </c>
      <c r="H1087" s="661" t="s">
        <v>602</v>
      </c>
      <c r="I1087" s="661" t="s">
        <v>4793</v>
      </c>
      <c r="J1087" s="661" t="s">
        <v>4794</v>
      </c>
      <c r="K1087" s="661" t="s">
        <v>4795</v>
      </c>
      <c r="L1087" s="662">
        <v>1500</v>
      </c>
      <c r="M1087" s="662">
        <v>1500</v>
      </c>
      <c r="N1087" s="661">
        <v>1</v>
      </c>
      <c r="O1087" s="742">
        <v>1</v>
      </c>
      <c r="P1087" s="662">
        <v>1500</v>
      </c>
      <c r="Q1087" s="677">
        <v>1</v>
      </c>
      <c r="R1087" s="661">
        <v>1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4</v>
      </c>
      <c r="B1088" s="661" t="s">
        <v>3542</v>
      </c>
      <c r="C1088" s="661">
        <v>89301042</v>
      </c>
      <c r="D1088" s="740" t="s">
        <v>6160</v>
      </c>
      <c r="E1088" s="741" t="s">
        <v>3921</v>
      </c>
      <c r="F1088" s="661" t="s">
        <v>3897</v>
      </c>
      <c r="G1088" s="661" t="s">
        <v>4393</v>
      </c>
      <c r="H1088" s="661" t="s">
        <v>602</v>
      </c>
      <c r="I1088" s="661" t="s">
        <v>4796</v>
      </c>
      <c r="J1088" s="661" t="s">
        <v>4797</v>
      </c>
      <c r="K1088" s="661" t="s">
        <v>4798</v>
      </c>
      <c r="L1088" s="662">
        <v>198.08</v>
      </c>
      <c r="M1088" s="662">
        <v>5150.08</v>
      </c>
      <c r="N1088" s="661">
        <v>26</v>
      </c>
      <c r="O1088" s="742">
        <v>22</v>
      </c>
      <c r="P1088" s="662">
        <v>4159.6799999999994</v>
      </c>
      <c r="Q1088" s="677">
        <v>0.8076923076923076</v>
      </c>
      <c r="R1088" s="661">
        <v>21</v>
      </c>
      <c r="S1088" s="677">
        <v>0.80769230769230771</v>
      </c>
      <c r="T1088" s="742">
        <v>17</v>
      </c>
      <c r="U1088" s="700">
        <v>0.77272727272727271</v>
      </c>
    </row>
    <row r="1089" spans="1:21" ht="14.4" customHeight="1" x14ac:dyDescent="0.3">
      <c r="A1089" s="660">
        <v>4</v>
      </c>
      <c r="B1089" s="661" t="s">
        <v>3542</v>
      </c>
      <c r="C1089" s="661">
        <v>89301042</v>
      </c>
      <c r="D1089" s="740" t="s">
        <v>6160</v>
      </c>
      <c r="E1089" s="741" t="s">
        <v>3921</v>
      </c>
      <c r="F1089" s="661" t="s">
        <v>3897</v>
      </c>
      <c r="G1089" s="661" t="s">
        <v>4393</v>
      </c>
      <c r="H1089" s="661" t="s">
        <v>602</v>
      </c>
      <c r="I1089" s="661" t="s">
        <v>4799</v>
      </c>
      <c r="J1089" s="661" t="s">
        <v>4800</v>
      </c>
      <c r="K1089" s="661" t="s">
        <v>4801</v>
      </c>
      <c r="L1089" s="662">
        <v>1500</v>
      </c>
      <c r="M1089" s="662">
        <v>67500</v>
      </c>
      <c r="N1089" s="661">
        <v>45</v>
      </c>
      <c r="O1089" s="742">
        <v>6</v>
      </c>
      <c r="P1089" s="662">
        <v>67500</v>
      </c>
      <c r="Q1089" s="677">
        <v>1</v>
      </c>
      <c r="R1089" s="661">
        <v>45</v>
      </c>
      <c r="S1089" s="677">
        <v>1</v>
      </c>
      <c r="T1089" s="742">
        <v>6</v>
      </c>
      <c r="U1089" s="700">
        <v>1</v>
      </c>
    </row>
    <row r="1090" spans="1:21" ht="14.4" customHeight="1" x14ac:dyDescent="0.3">
      <c r="A1090" s="660">
        <v>4</v>
      </c>
      <c r="B1090" s="661" t="s">
        <v>3542</v>
      </c>
      <c r="C1090" s="661">
        <v>89301042</v>
      </c>
      <c r="D1090" s="740" t="s">
        <v>6160</v>
      </c>
      <c r="E1090" s="741" t="s">
        <v>3921</v>
      </c>
      <c r="F1090" s="661" t="s">
        <v>3897</v>
      </c>
      <c r="G1090" s="661" t="s">
        <v>4393</v>
      </c>
      <c r="H1090" s="661" t="s">
        <v>602</v>
      </c>
      <c r="I1090" s="661" t="s">
        <v>4802</v>
      </c>
      <c r="J1090" s="661" t="s">
        <v>4800</v>
      </c>
      <c r="K1090" s="661" t="s">
        <v>4803</v>
      </c>
      <c r="L1090" s="662">
        <v>1500</v>
      </c>
      <c r="M1090" s="662">
        <v>78000</v>
      </c>
      <c r="N1090" s="661">
        <v>52</v>
      </c>
      <c r="O1090" s="742">
        <v>10</v>
      </c>
      <c r="P1090" s="662">
        <v>78000</v>
      </c>
      <c r="Q1090" s="677">
        <v>1</v>
      </c>
      <c r="R1090" s="661">
        <v>52</v>
      </c>
      <c r="S1090" s="677">
        <v>1</v>
      </c>
      <c r="T1090" s="742">
        <v>10</v>
      </c>
      <c r="U1090" s="700">
        <v>1</v>
      </c>
    </row>
    <row r="1091" spans="1:21" ht="14.4" customHeight="1" x14ac:dyDescent="0.3">
      <c r="A1091" s="660">
        <v>4</v>
      </c>
      <c r="B1091" s="661" t="s">
        <v>3542</v>
      </c>
      <c r="C1091" s="661">
        <v>89301042</v>
      </c>
      <c r="D1091" s="740" t="s">
        <v>6160</v>
      </c>
      <c r="E1091" s="741" t="s">
        <v>3921</v>
      </c>
      <c r="F1091" s="661" t="s">
        <v>3897</v>
      </c>
      <c r="G1091" s="661" t="s">
        <v>4393</v>
      </c>
      <c r="H1091" s="661" t="s">
        <v>602</v>
      </c>
      <c r="I1091" s="661" t="s">
        <v>5206</v>
      </c>
      <c r="J1091" s="661" t="s">
        <v>5207</v>
      </c>
      <c r="K1091" s="661" t="s">
        <v>5208</v>
      </c>
      <c r="L1091" s="662">
        <v>5343.9</v>
      </c>
      <c r="M1091" s="662">
        <v>80158.5</v>
      </c>
      <c r="N1091" s="661">
        <v>15</v>
      </c>
      <c r="O1091" s="742">
        <v>6</v>
      </c>
      <c r="P1091" s="662">
        <v>80158.5</v>
      </c>
      <c r="Q1091" s="677">
        <v>1</v>
      </c>
      <c r="R1091" s="661">
        <v>15</v>
      </c>
      <c r="S1091" s="677">
        <v>1</v>
      </c>
      <c r="T1091" s="742">
        <v>6</v>
      </c>
      <c r="U1091" s="700">
        <v>1</v>
      </c>
    </row>
    <row r="1092" spans="1:21" ht="14.4" customHeight="1" x14ac:dyDescent="0.3">
      <c r="A1092" s="660">
        <v>4</v>
      </c>
      <c r="B1092" s="661" t="s">
        <v>3542</v>
      </c>
      <c r="C1092" s="661">
        <v>89301042</v>
      </c>
      <c r="D1092" s="740" t="s">
        <v>6160</v>
      </c>
      <c r="E1092" s="741" t="s">
        <v>3921</v>
      </c>
      <c r="F1092" s="661" t="s">
        <v>3897</v>
      </c>
      <c r="G1092" s="661" t="s">
        <v>4393</v>
      </c>
      <c r="H1092" s="661" t="s">
        <v>602</v>
      </c>
      <c r="I1092" s="661" t="s">
        <v>4804</v>
      </c>
      <c r="J1092" s="661" t="s">
        <v>4805</v>
      </c>
      <c r="K1092" s="661" t="s">
        <v>4806</v>
      </c>
      <c r="L1092" s="662">
        <v>159.5</v>
      </c>
      <c r="M1092" s="662">
        <v>4944.5</v>
      </c>
      <c r="N1092" s="661">
        <v>31</v>
      </c>
      <c r="O1092" s="742">
        <v>27</v>
      </c>
      <c r="P1092" s="662">
        <v>797.5</v>
      </c>
      <c r="Q1092" s="677">
        <v>0.16129032258064516</v>
      </c>
      <c r="R1092" s="661">
        <v>5</v>
      </c>
      <c r="S1092" s="677">
        <v>0.16129032258064516</v>
      </c>
      <c r="T1092" s="742">
        <v>5</v>
      </c>
      <c r="U1092" s="700">
        <v>0.18518518518518517</v>
      </c>
    </row>
    <row r="1093" spans="1:21" ht="14.4" customHeight="1" x14ac:dyDescent="0.3">
      <c r="A1093" s="660">
        <v>4</v>
      </c>
      <c r="B1093" s="661" t="s">
        <v>3542</v>
      </c>
      <c r="C1093" s="661">
        <v>89301042</v>
      </c>
      <c r="D1093" s="740" t="s">
        <v>6160</v>
      </c>
      <c r="E1093" s="741" t="s">
        <v>3921</v>
      </c>
      <c r="F1093" s="661" t="s">
        <v>3897</v>
      </c>
      <c r="G1093" s="661" t="s">
        <v>4393</v>
      </c>
      <c r="H1093" s="661" t="s">
        <v>602</v>
      </c>
      <c r="I1093" s="661" t="s">
        <v>4807</v>
      </c>
      <c r="J1093" s="661" t="s">
        <v>4808</v>
      </c>
      <c r="K1093" s="661" t="s">
        <v>4809</v>
      </c>
      <c r="L1093" s="662">
        <v>153.5</v>
      </c>
      <c r="M1093" s="662">
        <v>1535</v>
      </c>
      <c r="N1093" s="661">
        <v>10</v>
      </c>
      <c r="O1093" s="742">
        <v>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4</v>
      </c>
      <c r="B1094" s="661" t="s">
        <v>3542</v>
      </c>
      <c r="C1094" s="661">
        <v>89301042</v>
      </c>
      <c r="D1094" s="740" t="s">
        <v>6160</v>
      </c>
      <c r="E1094" s="741" t="s">
        <v>3921</v>
      </c>
      <c r="F1094" s="661" t="s">
        <v>3897</v>
      </c>
      <c r="G1094" s="661" t="s">
        <v>4393</v>
      </c>
      <c r="H1094" s="661" t="s">
        <v>602</v>
      </c>
      <c r="I1094" s="661" t="s">
        <v>4810</v>
      </c>
      <c r="J1094" s="661" t="s">
        <v>4811</v>
      </c>
      <c r="K1094" s="661" t="s">
        <v>4812</v>
      </c>
      <c r="L1094" s="662">
        <v>864</v>
      </c>
      <c r="M1094" s="662">
        <v>5184</v>
      </c>
      <c r="N1094" s="661">
        <v>6</v>
      </c>
      <c r="O1094" s="742">
        <v>1</v>
      </c>
      <c r="P1094" s="662">
        <v>5184</v>
      </c>
      <c r="Q1094" s="677">
        <v>1</v>
      </c>
      <c r="R1094" s="661">
        <v>6</v>
      </c>
      <c r="S1094" s="677">
        <v>1</v>
      </c>
      <c r="T1094" s="742">
        <v>1</v>
      </c>
      <c r="U1094" s="700">
        <v>1</v>
      </c>
    </row>
    <row r="1095" spans="1:21" ht="14.4" customHeight="1" x14ac:dyDescent="0.3">
      <c r="A1095" s="660">
        <v>4</v>
      </c>
      <c r="B1095" s="661" t="s">
        <v>3542</v>
      </c>
      <c r="C1095" s="661">
        <v>89301042</v>
      </c>
      <c r="D1095" s="740" t="s">
        <v>6160</v>
      </c>
      <c r="E1095" s="741" t="s">
        <v>3921</v>
      </c>
      <c r="F1095" s="661" t="s">
        <v>3897</v>
      </c>
      <c r="G1095" s="661" t="s">
        <v>4393</v>
      </c>
      <c r="H1095" s="661" t="s">
        <v>602</v>
      </c>
      <c r="I1095" s="661" t="s">
        <v>4394</v>
      </c>
      <c r="J1095" s="661" t="s">
        <v>4395</v>
      </c>
      <c r="K1095" s="661" t="s">
        <v>4396</v>
      </c>
      <c r="L1095" s="662">
        <v>498.24</v>
      </c>
      <c r="M1095" s="662">
        <v>996.48</v>
      </c>
      <c r="N1095" s="661">
        <v>2</v>
      </c>
      <c r="O1095" s="742">
        <v>2</v>
      </c>
      <c r="P1095" s="662"/>
      <c r="Q1095" s="677">
        <v>0</v>
      </c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4</v>
      </c>
      <c r="B1096" s="661" t="s">
        <v>3542</v>
      </c>
      <c r="C1096" s="661">
        <v>89301042</v>
      </c>
      <c r="D1096" s="740" t="s">
        <v>6160</v>
      </c>
      <c r="E1096" s="741" t="s">
        <v>3921</v>
      </c>
      <c r="F1096" s="661" t="s">
        <v>3897</v>
      </c>
      <c r="G1096" s="661" t="s">
        <v>4393</v>
      </c>
      <c r="H1096" s="661" t="s">
        <v>602</v>
      </c>
      <c r="I1096" s="661" t="s">
        <v>4813</v>
      </c>
      <c r="J1096" s="661" t="s">
        <v>4814</v>
      </c>
      <c r="K1096" s="661" t="s">
        <v>4815</v>
      </c>
      <c r="L1096" s="662">
        <v>2304</v>
      </c>
      <c r="M1096" s="662">
        <v>6912</v>
      </c>
      <c r="N1096" s="661">
        <v>3</v>
      </c>
      <c r="O1096" s="742">
        <v>2</v>
      </c>
      <c r="P1096" s="662">
        <v>6912</v>
      </c>
      <c r="Q1096" s="677">
        <v>1</v>
      </c>
      <c r="R1096" s="661">
        <v>3</v>
      </c>
      <c r="S1096" s="677">
        <v>1</v>
      </c>
      <c r="T1096" s="742">
        <v>2</v>
      </c>
      <c r="U1096" s="700">
        <v>1</v>
      </c>
    </row>
    <row r="1097" spans="1:21" ht="14.4" customHeight="1" x14ac:dyDescent="0.3">
      <c r="A1097" s="660">
        <v>4</v>
      </c>
      <c r="B1097" s="661" t="s">
        <v>3542</v>
      </c>
      <c r="C1097" s="661">
        <v>89301042</v>
      </c>
      <c r="D1097" s="740" t="s">
        <v>6160</v>
      </c>
      <c r="E1097" s="741" t="s">
        <v>3921</v>
      </c>
      <c r="F1097" s="661" t="s">
        <v>3897</v>
      </c>
      <c r="G1097" s="661" t="s">
        <v>4393</v>
      </c>
      <c r="H1097" s="661" t="s">
        <v>602</v>
      </c>
      <c r="I1097" s="661" t="s">
        <v>5209</v>
      </c>
      <c r="J1097" s="661" t="s">
        <v>4814</v>
      </c>
      <c r="K1097" s="661" t="s">
        <v>5210</v>
      </c>
      <c r="L1097" s="662">
        <v>2816</v>
      </c>
      <c r="M1097" s="662">
        <v>67584</v>
      </c>
      <c r="N1097" s="661">
        <v>24</v>
      </c>
      <c r="O1097" s="742">
        <v>3</v>
      </c>
      <c r="P1097" s="662">
        <v>67584</v>
      </c>
      <c r="Q1097" s="677">
        <v>1</v>
      </c>
      <c r="R1097" s="661">
        <v>24</v>
      </c>
      <c r="S1097" s="677">
        <v>1</v>
      </c>
      <c r="T1097" s="742">
        <v>3</v>
      </c>
      <c r="U1097" s="700">
        <v>1</v>
      </c>
    </row>
    <row r="1098" spans="1:21" ht="14.4" customHeight="1" x14ac:dyDescent="0.3">
      <c r="A1098" s="660">
        <v>4</v>
      </c>
      <c r="B1098" s="661" t="s">
        <v>3542</v>
      </c>
      <c r="C1098" s="661">
        <v>89301042</v>
      </c>
      <c r="D1098" s="740" t="s">
        <v>6160</v>
      </c>
      <c r="E1098" s="741" t="s">
        <v>3921</v>
      </c>
      <c r="F1098" s="661" t="s">
        <v>3897</v>
      </c>
      <c r="G1098" s="661" t="s">
        <v>4393</v>
      </c>
      <c r="H1098" s="661" t="s">
        <v>602</v>
      </c>
      <c r="I1098" s="661" t="s">
        <v>4816</v>
      </c>
      <c r="J1098" s="661" t="s">
        <v>4819</v>
      </c>
      <c r="K1098" s="661" t="s">
        <v>4820</v>
      </c>
      <c r="L1098" s="662">
        <v>1080</v>
      </c>
      <c r="M1098" s="662">
        <v>1080</v>
      </c>
      <c r="N1098" s="661">
        <v>1</v>
      </c>
      <c r="O1098" s="742">
        <v>1</v>
      </c>
      <c r="P1098" s="662">
        <v>1080</v>
      </c>
      <c r="Q1098" s="677">
        <v>1</v>
      </c>
      <c r="R1098" s="661">
        <v>1</v>
      </c>
      <c r="S1098" s="677">
        <v>1</v>
      </c>
      <c r="T1098" s="742">
        <v>1</v>
      </c>
      <c r="U1098" s="700">
        <v>1</v>
      </c>
    </row>
    <row r="1099" spans="1:21" ht="14.4" customHeight="1" x14ac:dyDescent="0.3">
      <c r="A1099" s="660">
        <v>4</v>
      </c>
      <c r="B1099" s="661" t="s">
        <v>3542</v>
      </c>
      <c r="C1099" s="661">
        <v>89301042</v>
      </c>
      <c r="D1099" s="740" t="s">
        <v>6160</v>
      </c>
      <c r="E1099" s="741" t="s">
        <v>3921</v>
      </c>
      <c r="F1099" s="661" t="s">
        <v>3897</v>
      </c>
      <c r="G1099" s="661" t="s">
        <v>4393</v>
      </c>
      <c r="H1099" s="661" t="s">
        <v>602</v>
      </c>
      <c r="I1099" s="661" t="s">
        <v>4816</v>
      </c>
      <c r="J1099" s="661" t="s">
        <v>4819</v>
      </c>
      <c r="K1099" s="661" t="s">
        <v>4820</v>
      </c>
      <c r="L1099" s="662">
        <v>540</v>
      </c>
      <c r="M1099" s="662">
        <v>4320</v>
      </c>
      <c r="N1099" s="661">
        <v>8</v>
      </c>
      <c r="O1099" s="742">
        <v>7</v>
      </c>
      <c r="P1099" s="662">
        <v>3780</v>
      </c>
      <c r="Q1099" s="677">
        <v>0.875</v>
      </c>
      <c r="R1099" s="661">
        <v>7</v>
      </c>
      <c r="S1099" s="677">
        <v>0.875</v>
      </c>
      <c r="T1099" s="742">
        <v>6</v>
      </c>
      <c r="U1099" s="700">
        <v>0.8571428571428571</v>
      </c>
    </row>
    <row r="1100" spans="1:21" ht="14.4" customHeight="1" x14ac:dyDescent="0.3">
      <c r="A1100" s="660">
        <v>4</v>
      </c>
      <c r="B1100" s="661" t="s">
        <v>3542</v>
      </c>
      <c r="C1100" s="661">
        <v>89301042</v>
      </c>
      <c r="D1100" s="740" t="s">
        <v>6160</v>
      </c>
      <c r="E1100" s="741" t="s">
        <v>3921</v>
      </c>
      <c r="F1100" s="661" t="s">
        <v>3897</v>
      </c>
      <c r="G1100" s="661" t="s">
        <v>4393</v>
      </c>
      <c r="H1100" s="661" t="s">
        <v>602</v>
      </c>
      <c r="I1100" s="661" t="s">
        <v>5211</v>
      </c>
      <c r="J1100" s="661" t="s">
        <v>5212</v>
      </c>
      <c r="K1100" s="661" t="s">
        <v>5213</v>
      </c>
      <c r="L1100" s="662">
        <v>1249.73</v>
      </c>
      <c r="M1100" s="662">
        <v>3749.19</v>
      </c>
      <c r="N1100" s="661">
        <v>3</v>
      </c>
      <c r="O1100" s="742">
        <v>1</v>
      </c>
      <c r="P1100" s="662">
        <v>3749.19</v>
      </c>
      <c r="Q1100" s="677">
        <v>1</v>
      </c>
      <c r="R1100" s="661">
        <v>3</v>
      </c>
      <c r="S1100" s="677">
        <v>1</v>
      </c>
      <c r="T1100" s="742">
        <v>1</v>
      </c>
      <c r="U1100" s="700">
        <v>1</v>
      </c>
    </row>
    <row r="1101" spans="1:21" ht="14.4" customHeight="1" x14ac:dyDescent="0.3">
      <c r="A1101" s="660">
        <v>4</v>
      </c>
      <c r="B1101" s="661" t="s">
        <v>3542</v>
      </c>
      <c r="C1101" s="661">
        <v>89301042</v>
      </c>
      <c r="D1101" s="740" t="s">
        <v>6160</v>
      </c>
      <c r="E1101" s="741" t="s">
        <v>3921</v>
      </c>
      <c r="F1101" s="661" t="s">
        <v>3897</v>
      </c>
      <c r="G1101" s="661" t="s">
        <v>4393</v>
      </c>
      <c r="H1101" s="661" t="s">
        <v>602</v>
      </c>
      <c r="I1101" s="661" t="s">
        <v>4829</v>
      </c>
      <c r="J1101" s="661" t="s">
        <v>4830</v>
      </c>
      <c r="K1101" s="661" t="s">
        <v>4831</v>
      </c>
      <c r="L1101" s="662">
        <v>319</v>
      </c>
      <c r="M1101" s="662">
        <v>6061</v>
      </c>
      <c r="N1101" s="661">
        <v>19</v>
      </c>
      <c r="O1101" s="742">
        <v>14</v>
      </c>
      <c r="P1101" s="662">
        <v>5423</v>
      </c>
      <c r="Q1101" s="677">
        <v>0.89473684210526316</v>
      </c>
      <c r="R1101" s="661">
        <v>17</v>
      </c>
      <c r="S1101" s="677">
        <v>0.89473684210526316</v>
      </c>
      <c r="T1101" s="742">
        <v>13</v>
      </c>
      <c r="U1101" s="700">
        <v>0.9285714285714286</v>
      </c>
    </row>
    <row r="1102" spans="1:21" ht="14.4" customHeight="1" x14ac:dyDescent="0.3">
      <c r="A1102" s="660">
        <v>4</v>
      </c>
      <c r="B1102" s="661" t="s">
        <v>3542</v>
      </c>
      <c r="C1102" s="661">
        <v>89301042</v>
      </c>
      <c r="D1102" s="740" t="s">
        <v>6160</v>
      </c>
      <c r="E1102" s="741" t="s">
        <v>3921</v>
      </c>
      <c r="F1102" s="661" t="s">
        <v>3897</v>
      </c>
      <c r="G1102" s="661" t="s">
        <v>4393</v>
      </c>
      <c r="H1102" s="661" t="s">
        <v>602</v>
      </c>
      <c r="I1102" s="661" t="s">
        <v>4832</v>
      </c>
      <c r="J1102" s="661" t="s">
        <v>4566</v>
      </c>
      <c r="K1102" s="661" t="s">
        <v>4833</v>
      </c>
      <c r="L1102" s="662">
        <v>2304</v>
      </c>
      <c r="M1102" s="662">
        <v>20736</v>
      </c>
      <c r="N1102" s="661">
        <v>9</v>
      </c>
      <c r="O1102" s="742">
        <v>2</v>
      </c>
      <c r="P1102" s="662">
        <v>20736</v>
      </c>
      <c r="Q1102" s="677">
        <v>1</v>
      </c>
      <c r="R1102" s="661">
        <v>9</v>
      </c>
      <c r="S1102" s="677">
        <v>1</v>
      </c>
      <c r="T1102" s="742">
        <v>2</v>
      </c>
      <c r="U1102" s="700">
        <v>1</v>
      </c>
    </row>
    <row r="1103" spans="1:21" ht="14.4" customHeight="1" x14ac:dyDescent="0.3">
      <c r="A1103" s="660">
        <v>4</v>
      </c>
      <c r="B1103" s="661" t="s">
        <v>3542</v>
      </c>
      <c r="C1103" s="661">
        <v>89301042</v>
      </c>
      <c r="D1103" s="740" t="s">
        <v>6160</v>
      </c>
      <c r="E1103" s="741" t="s">
        <v>3921</v>
      </c>
      <c r="F1103" s="661" t="s">
        <v>3897</v>
      </c>
      <c r="G1103" s="661" t="s">
        <v>4393</v>
      </c>
      <c r="H1103" s="661" t="s">
        <v>602</v>
      </c>
      <c r="I1103" s="661" t="s">
        <v>4834</v>
      </c>
      <c r="J1103" s="661" t="s">
        <v>4835</v>
      </c>
      <c r="K1103" s="661" t="s">
        <v>4836</v>
      </c>
      <c r="L1103" s="662">
        <v>479.84</v>
      </c>
      <c r="M1103" s="662">
        <v>3358.8799999999997</v>
      </c>
      <c r="N1103" s="661">
        <v>7</v>
      </c>
      <c r="O1103" s="742">
        <v>3</v>
      </c>
      <c r="P1103" s="662">
        <v>3358.8799999999997</v>
      </c>
      <c r="Q1103" s="677">
        <v>1</v>
      </c>
      <c r="R1103" s="661">
        <v>7</v>
      </c>
      <c r="S1103" s="677">
        <v>1</v>
      </c>
      <c r="T1103" s="742">
        <v>3</v>
      </c>
      <c r="U1103" s="700">
        <v>1</v>
      </c>
    </row>
    <row r="1104" spans="1:21" ht="14.4" customHeight="1" x14ac:dyDescent="0.3">
      <c r="A1104" s="660">
        <v>4</v>
      </c>
      <c r="B1104" s="661" t="s">
        <v>3542</v>
      </c>
      <c r="C1104" s="661">
        <v>89301042</v>
      </c>
      <c r="D1104" s="740" t="s">
        <v>6160</v>
      </c>
      <c r="E1104" s="741" t="s">
        <v>3921</v>
      </c>
      <c r="F1104" s="661" t="s">
        <v>3897</v>
      </c>
      <c r="G1104" s="661" t="s">
        <v>4393</v>
      </c>
      <c r="H1104" s="661" t="s">
        <v>602</v>
      </c>
      <c r="I1104" s="661" t="s">
        <v>5214</v>
      </c>
      <c r="J1104" s="661" t="s">
        <v>4584</v>
      </c>
      <c r="K1104" s="661" t="s">
        <v>5215</v>
      </c>
      <c r="L1104" s="662">
        <v>2444.8000000000002</v>
      </c>
      <c r="M1104" s="662">
        <v>2444.8000000000002</v>
      </c>
      <c r="N1104" s="661">
        <v>1</v>
      </c>
      <c r="O1104" s="742">
        <v>1</v>
      </c>
      <c r="P1104" s="662">
        <v>2444.8000000000002</v>
      </c>
      <c r="Q1104" s="677">
        <v>1</v>
      </c>
      <c r="R1104" s="661">
        <v>1</v>
      </c>
      <c r="S1104" s="677">
        <v>1</v>
      </c>
      <c r="T1104" s="742">
        <v>1</v>
      </c>
      <c r="U1104" s="700">
        <v>1</v>
      </c>
    </row>
    <row r="1105" spans="1:21" ht="14.4" customHeight="1" x14ac:dyDescent="0.3">
      <c r="A1105" s="660">
        <v>4</v>
      </c>
      <c r="B1105" s="661" t="s">
        <v>3542</v>
      </c>
      <c r="C1105" s="661">
        <v>89301042</v>
      </c>
      <c r="D1105" s="740" t="s">
        <v>6160</v>
      </c>
      <c r="E1105" s="741" t="s">
        <v>3921</v>
      </c>
      <c r="F1105" s="661" t="s">
        <v>3897</v>
      </c>
      <c r="G1105" s="661" t="s">
        <v>4393</v>
      </c>
      <c r="H1105" s="661" t="s">
        <v>602</v>
      </c>
      <c r="I1105" s="661" t="s">
        <v>5216</v>
      </c>
      <c r="J1105" s="661" t="s">
        <v>5217</v>
      </c>
      <c r="K1105" s="661" t="s">
        <v>5218</v>
      </c>
      <c r="L1105" s="662">
        <v>2253.4299999999998</v>
      </c>
      <c r="M1105" s="662">
        <v>18027.439999999999</v>
      </c>
      <c r="N1105" s="661">
        <v>8</v>
      </c>
      <c r="O1105" s="742">
        <v>2</v>
      </c>
      <c r="P1105" s="662">
        <v>18027.439999999999</v>
      </c>
      <c r="Q1105" s="677">
        <v>1</v>
      </c>
      <c r="R1105" s="661">
        <v>8</v>
      </c>
      <c r="S1105" s="677">
        <v>1</v>
      </c>
      <c r="T1105" s="742">
        <v>2</v>
      </c>
      <c r="U1105" s="700">
        <v>1</v>
      </c>
    </row>
    <row r="1106" spans="1:21" ht="14.4" customHeight="1" x14ac:dyDescent="0.3">
      <c r="A1106" s="660">
        <v>4</v>
      </c>
      <c r="B1106" s="661" t="s">
        <v>3542</v>
      </c>
      <c r="C1106" s="661">
        <v>89301042</v>
      </c>
      <c r="D1106" s="740" t="s">
        <v>6160</v>
      </c>
      <c r="E1106" s="741" t="s">
        <v>3921</v>
      </c>
      <c r="F1106" s="661" t="s">
        <v>3897</v>
      </c>
      <c r="G1106" s="661" t="s">
        <v>4393</v>
      </c>
      <c r="H1106" s="661" t="s">
        <v>602</v>
      </c>
      <c r="I1106" s="661" t="s">
        <v>5219</v>
      </c>
      <c r="J1106" s="661" t="s">
        <v>5220</v>
      </c>
      <c r="K1106" s="661" t="s">
        <v>5221</v>
      </c>
      <c r="L1106" s="662">
        <v>1249.73</v>
      </c>
      <c r="M1106" s="662">
        <v>1249.73</v>
      </c>
      <c r="N1106" s="661">
        <v>1</v>
      </c>
      <c r="O1106" s="742">
        <v>1</v>
      </c>
      <c r="P1106" s="662">
        <v>1249.73</v>
      </c>
      <c r="Q1106" s="677">
        <v>1</v>
      </c>
      <c r="R1106" s="661">
        <v>1</v>
      </c>
      <c r="S1106" s="677">
        <v>1</v>
      </c>
      <c r="T1106" s="742">
        <v>1</v>
      </c>
      <c r="U1106" s="700">
        <v>1</v>
      </c>
    </row>
    <row r="1107" spans="1:21" ht="14.4" customHeight="1" x14ac:dyDescent="0.3">
      <c r="A1107" s="660">
        <v>4</v>
      </c>
      <c r="B1107" s="661" t="s">
        <v>3542</v>
      </c>
      <c r="C1107" s="661">
        <v>89301042</v>
      </c>
      <c r="D1107" s="740" t="s">
        <v>6160</v>
      </c>
      <c r="E1107" s="741" t="s">
        <v>3921</v>
      </c>
      <c r="F1107" s="661" t="s">
        <v>3897</v>
      </c>
      <c r="G1107" s="661" t="s">
        <v>4393</v>
      </c>
      <c r="H1107" s="661" t="s">
        <v>602</v>
      </c>
      <c r="I1107" s="661" t="s">
        <v>5222</v>
      </c>
      <c r="J1107" s="661" t="s">
        <v>5223</v>
      </c>
      <c r="K1107" s="661" t="s">
        <v>5224</v>
      </c>
      <c r="L1107" s="662">
        <v>1499.96</v>
      </c>
      <c r="M1107" s="662">
        <v>5999.84</v>
      </c>
      <c r="N1107" s="661">
        <v>4</v>
      </c>
      <c r="O1107" s="742">
        <v>1</v>
      </c>
      <c r="P1107" s="662">
        <v>5999.84</v>
      </c>
      <c r="Q1107" s="677">
        <v>1</v>
      </c>
      <c r="R1107" s="661">
        <v>4</v>
      </c>
      <c r="S1107" s="677">
        <v>1</v>
      </c>
      <c r="T1107" s="742">
        <v>1</v>
      </c>
      <c r="U1107" s="700">
        <v>1</v>
      </c>
    </row>
    <row r="1108" spans="1:21" ht="14.4" customHeight="1" x14ac:dyDescent="0.3">
      <c r="A1108" s="660">
        <v>4</v>
      </c>
      <c r="B1108" s="661" t="s">
        <v>3542</v>
      </c>
      <c r="C1108" s="661">
        <v>89301042</v>
      </c>
      <c r="D1108" s="740" t="s">
        <v>6160</v>
      </c>
      <c r="E1108" s="741" t="s">
        <v>3921</v>
      </c>
      <c r="F1108" s="661" t="s">
        <v>3897</v>
      </c>
      <c r="G1108" s="661" t="s">
        <v>4393</v>
      </c>
      <c r="H1108" s="661" t="s">
        <v>602</v>
      </c>
      <c r="I1108" s="661" t="s">
        <v>4837</v>
      </c>
      <c r="J1108" s="661" t="s">
        <v>4814</v>
      </c>
      <c r="K1108" s="661" t="s">
        <v>4838</v>
      </c>
      <c r="L1108" s="662">
        <v>1781.3</v>
      </c>
      <c r="M1108" s="662">
        <v>67689.399999999994</v>
      </c>
      <c r="N1108" s="661">
        <v>38</v>
      </c>
      <c r="O1108" s="742">
        <v>6</v>
      </c>
      <c r="P1108" s="662">
        <v>67689.399999999994</v>
      </c>
      <c r="Q1108" s="677">
        <v>1</v>
      </c>
      <c r="R1108" s="661">
        <v>38</v>
      </c>
      <c r="S1108" s="677">
        <v>1</v>
      </c>
      <c r="T1108" s="742">
        <v>6</v>
      </c>
      <c r="U1108" s="700">
        <v>1</v>
      </c>
    </row>
    <row r="1109" spans="1:21" ht="14.4" customHeight="1" x14ac:dyDescent="0.3">
      <c r="A1109" s="660">
        <v>4</v>
      </c>
      <c r="B1109" s="661" t="s">
        <v>3542</v>
      </c>
      <c r="C1109" s="661">
        <v>89301042</v>
      </c>
      <c r="D1109" s="740" t="s">
        <v>6160</v>
      </c>
      <c r="E1109" s="741" t="s">
        <v>3921</v>
      </c>
      <c r="F1109" s="661" t="s">
        <v>3897</v>
      </c>
      <c r="G1109" s="661" t="s">
        <v>4393</v>
      </c>
      <c r="H1109" s="661" t="s">
        <v>602</v>
      </c>
      <c r="I1109" s="661" t="s">
        <v>4839</v>
      </c>
      <c r="J1109" s="661" t="s">
        <v>4689</v>
      </c>
      <c r="K1109" s="661" t="s">
        <v>4840</v>
      </c>
      <c r="L1109" s="662">
        <v>1987.45</v>
      </c>
      <c r="M1109" s="662">
        <v>37761.550000000003</v>
      </c>
      <c r="N1109" s="661">
        <v>19</v>
      </c>
      <c r="O1109" s="742">
        <v>8</v>
      </c>
      <c r="P1109" s="662">
        <v>37761.550000000003</v>
      </c>
      <c r="Q1109" s="677">
        <v>1</v>
      </c>
      <c r="R1109" s="661">
        <v>19</v>
      </c>
      <c r="S1109" s="677">
        <v>1</v>
      </c>
      <c r="T1109" s="742">
        <v>8</v>
      </c>
      <c r="U1109" s="700">
        <v>1</v>
      </c>
    </row>
    <row r="1110" spans="1:21" ht="14.4" customHeight="1" x14ac:dyDescent="0.3">
      <c r="A1110" s="660">
        <v>4</v>
      </c>
      <c r="B1110" s="661" t="s">
        <v>3542</v>
      </c>
      <c r="C1110" s="661">
        <v>89301042</v>
      </c>
      <c r="D1110" s="740" t="s">
        <v>6160</v>
      </c>
      <c r="E1110" s="741" t="s">
        <v>3921</v>
      </c>
      <c r="F1110" s="661" t="s">
        <v>3897</v>
      </c>
      <c r="G1110" s="661" t="s">
        <v>4393</v>
      </c>
      <c r="H1110" s="661" t="s">
        <v>602</v>
      </c>
      <c r="I1110" s="661" t="s">
        <v>4841</v>
      </c>
      <c r="J1110" s="661" t="s">
        <v>4694</v>
      </c>
      <c r="K1110" s="661" t="s">
        <v>4842</v>
      </c>
      <c r="L1110" s="662">
        <v>711.08</v>
      </c>
      <c r="M1110" s="662">
        <v>30576.440000000002</v>
      </c>
      <c r="N1110" s="661">
        <v>43</v>
      </c>
      <c r="O1110" s="742">
        <v>7</v>
      </c>
      <c r="P1110" s="662">
        <v>30576.440000000002</v>
      </c>
      <c r="Q1110" s="677">
        <v>1</v>
      </c>
      <c r="R1110" s="661">
        <v>43</v>
      </c>
      <c r="S1110" s="677">
        <v>1</v>
      </c>
      <c r="T1110" s="742">
        <v>7</v>
      </c>
      <c r="U1110" s="700">
        <v>1</v>
      </c>
    </row>
    <row r="1111" spans="1:21" ht="14.4" customHeight="1" x14ac:dyDescent="0.3">
      <c r="A1111" s="660">
        <v>4</v>
      </c>
      <c r="B1111" s="661" t="s">
        <v>3542</v>
      </c>
      <c r="C1111" s="661">
        <v>89301042</v>
      </c>
      <c r="D1111" s="740" t="s">
        <v>6160</v>
      </c>
      <c r="E1111" s="741" t="s">
        <v>3921</v>
      </c>
      <c r="F1111" s="661" t="s">
        <v>3897</v>
      </c>
      <c r="G1111" s="661" t="s">
        <v>4393</v>
      </c>
      <c r="H1111" s="661" t="s">
        <v>602</v>
      </c>
      <c r="I1111" s="661" t="s">
        <v>4843</v>
      </c>
      <c r="J1111" s="661" t="s">
        <v>4844</v>
      </c>
      <c r="K1111" s="661" t="s">
        <v>4845</v>
      </c>
      <c r="L1111" s="662">
        <v>720</v>
      </c>
      <c r="M1111" s="662">
        <v>4320</v>
      </c>
      <c r="N1111" s="661">
        <v>6</v>
      </c>
      <c r="O1111" s="742">
        <v>6</v>
      </c>
      <c r="P1111" s="662">
        <v>2880</v>
      </c>
      <c r="Q1111" s="677">
        <v>0.66666666666666663</v>
      </c>
      <c r="R1111" s="661">
        <v>4</v>
      </c>
      <c r="S1111" s="677">
        <v>0.66666666666666663</v>
      </c>
      <c r="T1111" s="742">
        <v>4</v>
      </c>
      <c r="U1111" s="700">
        <v>0.66666666666666663</v>
      </c>
    </row>
    <row r="1112" spans="1:21" ht="14.4" customHeight="1" x14ac:dyDescent="0.3">
      <c r="A1112" s="660">
        <v>4</v>
      </c>
      <c r="B1112" s="661" t="s">
        <v>3542</v>
      </c>
      <c r="C1112" s="661">
        <v>89301042</v>
      </c>
      <c r="D1112" s="740" t="s">
        <v>6160</v>
      </c>
      <c r="E1112" s="741" t="s">
        <v>3921</v>
      </c>
      <c r="F1112" s="661" t="s">
        <v>3897</v>
      </c>
      <c r="G1112" s="661" t="s">
        <v>4393</v>
      </c>
      <c r="H1112" s="661" t="s">
        <v>602</v>
      </c>
      <c r="I1112" s="661" t="s">
        <v>5225</v>
      </c>
      <c r="J1112" s="661" t="s">
        <v>5226</v>
      </c>
      <c r="K1112" s="661" t="s">
        <v>5227</v>
      </c>
      <c r="L1112" s="662">
        <v>5343.9</v>
      </c>
      <c r="M1112" s="662">
        <v>16031.699999999999</v>
      </c>
      <c r="N1112" s="661">
        <v>3</v>
      </c>
      <c r="O1112" s="742">
        <v>1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4</v>
      </c>
      <c r="B1113" s="661" t="s">
        <v>3542</v>
      </c>
      <c r="C1113" s="661">
        <v>89301042</v>
      </c>
      <c r="D1113" s="740" t="s">
        <v>6160</v>
      </c>
      <c r="E1113" s="741" t="s">
        <v>3921</v>
      </c>
      <c r="F1113" s="661" t="s">
        <v>3897</v>
      </c>
      <c r="G1113" s="661" t="s">
        <v>4393</v>
      </c>
      <c r="H1113" s="661" t="s">
        <v>602</v>
      </c>
      <c r="I1113" s="661" t="s">
        <v>4846</v>
      </c>
      <c r="J1113" s="661" t="s">
        <v>4847</v>
      </c>
      <c r="K1113" s="661" t="s">
        <v>4848</v>
      </c>
      <c r="L1113" s="662">
        <v>429.78</v>
      </c>
      <c r="M1113" s="662">
        <v>429.78</v>
      </c>
      <c r="N1113" s="661">
        <v>1</v>
      </c>
      <c r="O1113" s="742">
        <v>1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4</v>
      </c>
      <c r="B1114" s="661" t="s">
        <v>3542</v>
      </c>
      <c r="C1114" s="661">
        <v>89301042</v>
      </c>
      <c r="D1114" s="740" t="s">
        <v>6160</v>
      </c>
      <c r="E1114" s="741" t="s">
        <v>3921</v>
      </c>
      <c r="F1114" s="661" t="s">
        <v>3897</v>
      </c>
      <c r="G1114" s="661" t="s">
        <v>4393</v>
      </c>
      <c r="H1114" s="661" t="s">
        <v>602</v>
      </c>
      <c r="I1114" s="661" t="s">
        <v>5228</v>
      </c>
      <c r="J1114" s="661" t="s">
        <v>5229</v>
      </c>
      <c r="K1114" s="661" t="s">
        <v>5230</v>
      </c>
      <c r="L1114" s="662">
        <v>2412.9</v>
      </c>
      <c r="M1114" s="662">
        <v>9651.6</v>
      </c>
      <c r="N1114" s="661">
        <v>4</v>
      </c>
      <c r="O1114" s="742">
        <v>1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4</v>
      </c>
      <c r="B1115" s="661" t="s">
        <v>3542</v>
      </c>
      <c r="C1115" s="661">
        <v>89301042</v>
      </c>
      <c r="D1115" s="740" t="s">
        <v>6160</v>
      </c>
      <c r="E1115" s="741" t="s">
        <v>3921</v>
      </c>
      <c r="F1115" s="661" t="s">
        <v>3897</v>
      </c>
      <c r="G1115" s="661" t="s">
        <v>4393</v>
      </c>
      <c r="H1115" s="661" t="s">
        <v>602</v>
      </c>
      <c r="I1115" s="661" t="s">
        <v>4849</v>
      </c>
      <c r="J1115" s="661" t="s">
        <v>4850</v>
      </c>
      <c r="K1115" s="661" t="s">
        <v>4851</v>
      </c>
      <c r="L1115" s="662">
        <v>761.3</v>
      </c>
      <c r="M1115" s="662">
        <v>22077.699999999997</v>
      </c>
      <c r="N1115" s="661">
        <v>29</v>
      </c>
      <c r="O1115" s="742">
        <v>5</v>
      </c>
      <c r="P1115" s="662">
        <v>22077.699999999997</v>
      </c>
      <c r="Q1115" s="677">
        <v>1</v>
      </c>
      <c r="R1115" s="661">
        <v>29</v>
      </c>
      <c r="S1115" s="677">
        <v>1</v>
      </c>
      <c r="T1115" s="742">
        <v>5</v>
      </c>
      <c r="U1115" s="700">
        <v>1</v>
      </c>
    </row>
    <row r="1116" spans="1:21" ht="14.4" customHeight="1" x14ac:dyDescent="0.3">
      <c r="A1116" s="660">
        <v>4</v>
      </c>
      <c r="B1116" s="661" t="s">
        <v>3542</v>
      </c>
      <c r="C1116" s="661">
        <v>89301042</v>
      </c>
      <c r="D1116" s="740" t="s">
        <v>6160</v>
      </c>
      <c r="E1116" s="741" t="s">
        <v>3921</v>
      </c>
      <c r="F1116" s="661" t="s">
        <v>3897</v>
      </c>
      <c r="G1116" s="661" t="s">
        <v>4393</v>
      </c>
      <c r="H1116" s="661" t="s">
        <v>602</v>
      </c>
      <c r="I1116" s="661" t="s">
        <v>5231</v>
      </c>
      <c r="J1116" s="661" t="s">
        <v>5232</v>
      </c>
      <c r="K1116" s="661" t="s">
        <v>5233</v>
      </c>
      <c r="L1116" s="662">
        <v>2833</v>
      </c>
      <c r="M1116" s="662">
        <v>11332</v>
      </c>
      <c r="N1116" s="661">
        <v>4</v>
      </c>
      <c r="O1116" s="742">
        <v>2</v>
      </c>
      <c r="P1116" s="662">
        <v>11332</v>
      </c>
      <c r="Q1116" s="677">
        <v>1</v>
      </c>
      <c r="R1116" s="661">
        <v>4</v>
      </c>
      <c r="S1116" s="677">
        <v>1</v>
      </c>
      <c r="T1116" s="742">
        <v>2</v>
      </c>
      <c r="U1116" s="700">
        <v>1</v>
      </c>
    </row>
    <row r="1117" spans="1:21" ht="14.4" customHeight="1" x14ac:dyDescent="0.3">
      <c r="A1117" s="660">
        <v>4</v>
      </c>
      <c r="B1117" s="661" t="s">
        <v>3542</v>
      </c>
      <c r="C1117" s="661">
        <v>89301042</v>
      </c>
      <c r="D1117" s="740" t="s">
        <v>6160</v>
      </c>
      <c r="E1117" s="741" t="s">
        <v>3921</v>
      </c>
      <c r="F1117" s="661" t="s">
        <v>3897</v>
      </c>
      <c r="G1117" s="661" t="s">
        <v>4393</v>
      </c>
      <c r="H1117" s="661" t="s">
        <v>602</v>
      </c>
      <c r="I1117" s="661" t="s">
        <v>4852</v>
      </c>
      <c r="J1117" s="661" t="s">
        <v>4853</v>
      </c>
      <c r="K1117" s="661" t="s">
        <v>4854</v>
      </c>
      <c r="L1117" s="662">
        <v>3000</v>
      </c>
      <c r="M1117" s="662">
        <v>24000</v>
      </c>
      <c r="N1117" s="661">
        <v>8</v>
      </c>
      <c r="O1117" s="742">
        <v>3</v>
      </c>
      <c r="P1117" s="662">
        <v>18000</v>
      </c>
      <c r="Q1117" s="677">
        <v>0.75</v>
      </c>
      <c r="R1117" s="661">
        <v>6</v>
      </c>
      <c r="S1117" s="677">
        <v>0.75</v>
      </c>
      <c r="T1117" s="742">
        <v>2</v>
      </c>
      <c r="U1117" s="700">
        <v>0.66666666666666663</v>
      </c>
    </row>
    <row r="1118" spans="1:21" ht="14.4" customHeight="1" x14ac:dyDescent="0.3">
      <c r="A1118" s="660">
        <v>4</v>
      </c>
      <c r="B1118" s="661" t="s">
        <v>3542</v>
      </c>
      <c r="C1118" s="661">
        <v>89301042</v>
      </c>
      <c r="D1118" s="740" t="s">
        <v>6160</v>
      </c>
      <c r="E1118" s="741" t="s">
        <v>3921</v>
      </c>
      <c r="F1118" s="661" t="s">
        <v>3897</v>
      </c>
      <c r="G1118" s="661" t="s">
        <v>4393</v>
      </c>
      <c r="H1118" s="661" t="s">
        <v>602</v>
      </c>
      <c r="I1118" s="661" t="s">
        <v>4855</v>
      </c>
      <c r="J1118" s="661" t="s">
        <v>4853</v>
      </c>
      <c r="K1118" s="661" t="s">
        <v>4856</v>
      </c>
      <c r="L1118" s="662">
        <v>3000</v>
      </c>
      <c r="M1118" s="662">
        <v>15000</v>
      </c>
      <c r="N1118" s="661">
        <v>5</v>
      </c>
      <c r="O1118" s="742">
        <v>2</v>
      </c>
      <c r="P1118" s="662">
        <v>15000</v>
      </c>
      <c r="Q1118" s="677">
        <v>1</v>
      </c>
      <c r="R1118" s="661">
        <v>5</v>
      </c>
      <c r="S1118" s="677">
        <v>1</v>
      </c>
      <c r="T1118" s="742">
        <v>2</v>
      </c>
      <c r="U1118" s="700">
        <v>1</v>
      </c>
    </row>
    <row r="1119" spans="1:21" ht="14.4" customHeight="1" x14ac:dyDescent="0.3">
      <c r="A1119" s="660">
        <v>4</v>
      </c>
      <c r="B1119" s="661" t="s">
        <v>3542</v>
      </c>
      <c r="C1119" s="661">
        <v>89301042</v>
      </c>
      <c r="D1119" s="740" t="s">
        <v>6160</v>
      </c>
      <c r="E1119" s="741" t="s">
        <v>3921</v>
      </c>
      <c r="F1119" s="661" t="s">
        <v>3897</v>
      </c>
      <c r="G1119" s="661" t="s">
        <v>4393</v>
      </c>
      <c r="H1119" s="661" t="s">
        <v>602</v>
      </c>
      <c r="I1119" s="661" t="s">
        <v>4857</v>
      </c>
      <c r="J1119" s="661" t="s">
        <v>4858</v>
      </c>
      <c r="K1119" s="661" t="s">
        <v>4353</v>
      </c>
      <c r="L1119" s="662">
        <v>556.46</v>
      </c>
      <c r="M1119" s="662">
        <v>2782.3</v>
      </c>
      <c r="N1119" s="661">
        <v>5</v>
      </c>
      <c r="O1119" s="742">
        <v>4</v>
      </c>
      <c r="P1119" s="662">
        <v>2782.3</v>
      </c>
      <c r="Q1119" s="677">
        <v>1</v>
      </c>
      <c r="R1119" s="661">
        <v>5</v>
      </c>
      <c r="S1119" s="677">
        <v>1</v>
      </c>
      <c r="T1119" s="742">
        <v>4</v>
      </c>
      <c r="U1119" s="700">
        <v>1</v>
      </c>
    </row>
    <row r="1120" spans="1:21" ht="14.4" customHeight="1" x14ac:dyDescent="0.3">
      <c r="A1120" s="660">
        <v>4</v>
      </c>
      <c r="B1120" s="661" t="s">
        <v>3542</v>
      </c>
      <c r="C1120" s="661">
        <v>89301042</v>
      </c>
      <c r="D1120" s="740" t="s">
        <v>6160</v>
      </c>
      <c r="E1120" s="741" t="s">
        <v>3921</v>
      </c>
      <c r="F1120" s="661" t="s">
        <v>3897</v>
      </c>
      <c r="G1120" s="661" t="s">
        <v>4393</v>
      </c>
      <c r="H1120" s="661" t="s">
        <v>602</v>
      </c>
      <c r="I1120" s="661" t="s">
        <v>4859</v>
      </c>
      <c r="J1120" s="661" t="s">
        <v>4860</v>
      </c>
      <c r="K1120" s="661" t="s">
        <v>4861</v>
      </c>
      <c r="L1120" s="662">
        <v>1248</v>
      </c>
      <c r="M1120" s="662">
        <v>33696</v>
      </c>
      <c r="N1120" s="661">
        <v>27</v>
      </c>
      <c r="O1120" s="742">
        <v>9</v>
      </c>
      <c r="P1120" s="662">
        <v>28704</v>
      </c>
      <c r="Q1120" s="677">
        <v>0.85185185185185186</v>
      </c>
      <c r="R1120" s="661">
        <v>23</v>
      </c>
      <c r="S1120" s="677">
        <v>0.85185185185185186</v>
      </c>
      <c r="T1120" s="742">
        <v>8</v>
      </c>
      <c r="U1120" s="700">
        <v>0.88888888888888884</v>
      </c>
    </row>
    <row r="1121" spans="1:21" ht="14.4" customHeight="1" x14ac:dyDescent="0.3">
      <c r="A1121" s="660">
        <v>4</v>
      </c>
      <c r="B1121" s="661" t="s">
        <v>3542</v>
      </c>
      <c r="C1121" s="661">
        <v>89301042</v>
      </c>
      <c r="D1121" s="740" t="s">
        <v>6160</v>
      </c>
      <c r="E1121" s="741" t="s">
        <v>3921</v>
      </c>
      <c r="F1121" s="661" t="s">
        <v>3897</v>
      </c>
      <c r="G1121" s="661" t="s">
        <v>4393</v>
      </c>
      <c r="H1121" s="661" t="s">
        <v>602</v>
      </c>
      <c r="I1121" s="661" t="s">
        <v>5234</v>
      </c>
      <c r="J1121" s="661" t="s">
        <v>5235</v>
      </c>
      <c r="K1121" s="661" t="s">
        <v>5236</v>
      </c>
      <c r="L1121" s="662">
        <v>2808.7</v>
      </c>
      <c r="M1121" s="662">
        <v>2808.7</v>
      </c>
      <c r="N1121" s="661">
        <v>1</v>
      </c>
      <c r="O1121" s="742">
        <v>1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4</v>
      </c>
      <c r="B1122" s="661" t="s">
        <v>3542</v>
      </c>
      <c r="C1122" s="661">
        <v>89301042</v>
      </c>
      <c r="D1122" s="740" t="s">
        <v>6160</v>
      </c>
      <c r="E1122" s="741" t="s">
        <v>3921</v>
      </c>
      <c r="F1122" s="661" t="s">
        <v>3897</v>
      </c>
      <c r="G1122" s="661" t="s">
        <v>4393</v>
      </c>
      <c r="H1122" s="661" t="s">
        <v>602</v>
      </c>
      <c r="I1122" s="661" t="s">
        <v>4864</v>
      </c>
      <c r="J1122" s="661" t="s">
        <v>4626</v>
      </c>
      <c r="K1122" s="661" t="s">
        <v>4865</v>
      </c>
      <c r="L1122" s="662">
        <v>2473.21</v>
      </c>
      <c r="M1122" s="662">
        <v>9892.84</v>
      </c>
      <c r="N1122" s="661">
        <v>4</v>
      </c>
      <c r="O1122" s="742">
        <v>3</v>
      </c>
      <c r="P1122" s="662">
        <v>9892.84</v>
      </c>
      <c r="Q1122" s="677">
        <v>1</v>
      </c>
      <c r="R1122" s="661">
        <v>4</v>
      </c>
      <c r="S1122" s="677">
        <v>1</v>
      </c>
      <c r="T1122" s="742">
        <v>3</v>
      </c>
      <c r="U1122" s="700">
        <v>1</v>
      </c>
    </row>
    <row r="1123" spans="1:21" ht="14.4" customHeight="1" x14ac:dyDescent="0.3">
      <c r="A1123" s="660">
        <v>4</v>
      </c>
      <c r="B1123" s="661" t="s">
        <v>3542</v>
      </c>
      <c r="C1123" s="661">
        <v>89301042</v>
      </c>
      <c r="D1123" s="740" t="s">
        <v>6160</v>
      </c>
      <c r="E1123" s="741" t="s">
        <v>3921</v>
      </c>
      <c r="F1123" s="661" t="s">
        <v>3897</v>
      </c>
      <c r="G1123" s="661" t="s">
        <v>4393</v>
      </c>
      <c r="H1123" s="661" t="s">
        <v>602</v>
      </c>
      <c r="I1123" s="661" t="s">
        <v>4866</v>
      </c>
      <c r="J1123" s="661" t="s">
        <v>4673</v>
      </c>
      <c r="K1123" s="661" t="s">
        <v>4867</v>
      </c>
      <c r="L1123" s="662">
        <v>761.3</v>
      </c>
      <c r="M1123" s="662">
        <v>3806.5</v>
      </c>
      <c r="N1123" s="661">
        <v>5</v>
      </c>
      <c r="O1123" s="742">
        <v>1</v>
      </c>
      <c r="P1123" s="662">
        <v>3806.5</v>
      </c>
      <c r="Q1123" s="677">
        <v>1</v>
      </c>
      <c r="R1123" s="661">
        <v>5</v>
      </c>
      <c r="S1123" s="677">
        <v>1</v>
      </c>
      <c r="T1123" s="742">
        <v>1</v>
      </c>
      <c r="U1123" s="700">
        <v>1</v>
      </c>
    </row>
    <row r="1124" spans="1:21" ht="14.4" customHeight="1" x14ac:dyDescent="0.3">
      <c r="A1124" s="660">
        <v>4</v>
      </c>
      <c r="B1124" s="661" t="s">
        <v>3542</v>
      </c>
      <c r="C1124" s="661">
        <v>89301042</v>
      </c>
      <c r="D1124" s="740" t="s">
        <v>6160</v>
      </c>
      <c r="E1124" s="741" t="s">
        <v>3921</v>
      </c>
      <c r="F1124" s="661" t="s">
        <v>3897</v>
      </c>
      <c r="G1124" s="661" t="s">
        <v>4393</v>
      </c>
      <c r="H1124" s="661" t="s">
        <v>602</v>
      </c>
      <c r="I1124" s="661" t="s">
        <v>4868</v>
      </c>
      <c r="J1124" s="661" t="s">
        <v>4869</v>
      </c>
      <c r="K1124" s="661" t="s">
        <v>4870</v>
      </c>
      <c r="L1124" s="662">
        <v>4748.2</v>
      </c>
      <c r="M1124" s="662">
        <v>42733.799999999996</v>
      </c>
      <c r="N1124" s="661">
        <v>9</v>
      </c>
      <c r="O1124" s="742">
        <v>4</v>
      </c>
      <c r="P1124" s="662">
        <v>28489.199999999997</v>
      </c>
      <c r="Q1124" s="677">
        <v>0.66666666666666663</v>
      </c>
      <c r="R1124" s="661">
        <v>6</v>
      </c>
      <c r="S1124" s="677">
        <v>0.66666666666666663</v>
      </c>
      <c r="T1124" s="742">
        <v>3</v>
      </c>
      <c r="U1124" s="700">
        <v>0.75</v>
      </c>
    </row>
    <row r="1125" spans="1:21" ht="14.4" customHeight="1" x14ac:dyDescent="0.3">
      <c r="A1125" s="660">
        <v>4</v>
      </c>
      <c r="B1125" s="661" t="s">
        <v>3542</v>
      </c>
      <c r="C1125" s="661">
        <v>89301042</v>
      </c>
      <c r="D1125" s="740" t="s">
        <v>6160</v>
      </c>
      <c r="E1125" s="741" t="s">
        <v>3921</v>
      </c>
      <c r="F1125" s="661" t="s">
        <v>3897</v>
      </c>
      <c r="G1125" s="661" t="s">
        <v>4393</v>
      </c>
      <c r="H1125" s="661" t="s">
        <v>602</v>
      </c>
      <c r="I1125" s="661" t="s">
        <v>4871</v>
      </c>
      <c r="J1125" s="661" t="s">
        <v>4872</v>
      </c>
      <c r="K1125" s="661" t="s">
        <v>4873</v>
      </c>
      <c r="L1125" s="662">
        <v>1500.3</v>
      </c>
      <c r="M1125" s="662">
        <v>6001.2</v>
      </c>
      <c r="N1125" s="661">
        <v>4</v>
      </c>
      <c r="O1125" s="742">
        <v>1</v>
      </c>
      <c r="P1125" s="662">
        <v>6001.2</v>
      </c>
      <c r="Q1125" s="677">
        <v>1</v>
      </c>
      <c r="R1125" s="661">
        <v>4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4</v>
      </c>
      <c r="B1126" s="661" t="s">
        <v>3542</v>
      </c>
      <c r="C1126" s="661">
        <v>89301042</v>
      </c>
      <c r="D1126" s="740" t="s">
        <v>6160</v>
      </c>
      <c r="E1126" s="741" t="s">
        <v>3921</v>
      </c>
      <c r="F1126" s="661" t="s">
        <v>3897</v>
      </c>
      <c r="G1126" s="661" t="s">
        <v>4393</v>
      </c>
      <c r="H1126" s="661" t="s">
        <v>602</v>
      </c>
      <c r="I1126" s="661" t="s">
        <v>4874</v>
      </c>
      <c r="J1126" s="661" t="s">
        <v>4875</v>
      </c>
      <c r="K1126" s="661" t="s">
        <v>4876</v>
      </c>
      <c r="L1126" s="662">
        <v>3000</v>
      </c>
      <c r="M1126" s="662">
        <v>21000</v>
      </c>
      <c r="N1126" s="661">
        <v>7</v>
      </c>
      <c r="O1126" s="742">
        <v>3</v>
      </c>
      <c r="P1126" s="662">
        <v>21000</v>
      </c>
      <c r="Q1126" s="677">
        <v>1</v>
      </c>
      <c r="R1126" s="661">
        <v>7</v>
      </c>
      <c r="S1126" s="677">
        <v>1</v>
      </c>
      <c r="T1126" s="742">
        <v>3</v>
      </c>
      <c r="U1126" s="700">
        <v>1</v>
      </c>
    </row>
    <row r="1127" spans="1:21" ht="14.4" customHeight="1" x14ac:dyDescent="0.3">
      <c r="A1127" s="660">
        <v>4</v>
      </c>
      <c r="B1127" s="661" t="s">
        <v>3542</v>
      </c>
      <c r="C1127" s="661">
        <v>89301042</v>
      </c>
      <c r="D1127" s="740" t="s">
        <v>6160</v>
      </c>
      <c r="E1127" s="741" t="s">
        <v>3921</v>
      </c>
      <c r="F1127" s="661" t="s">
        <v>3897</v>
      </c>
      <c r="G1127" s="661" t="s">
        <v>4393</v>
      </c>
      <c r="H1127" s="661" t="s">
        <v>602</v>
      </c>
      <c r="I1127" s="661" t="s">
        <v>4877</v>
      </c>
      <c r="J1127" s="661" t="s">
        <v>4878</v>
      </c>
      <c r="K1127" s="661" t="s">
        <v>4879</v>
      </c>
      <c r="L1127" s="662">
        <v>3000</v>
      </c>
      <c r="M1127" s="662">
        <v>18000</v>
      </c>
      <c r="N1127" s="661">
        <v>6</v>
      </c>
      <c r="O1127" s="742">
        <v>3</v>
      </c>
      <c r="P1127" s="662">
        <v>12000</v>
      </c>
      <c r="Q1127" s="677">
        <v>0.66666666666666663</v>
      </c>
      <c r="R1127" s="661">
        <v>4</v>
      </c>
      <c r="S1127" s="677">
        <v>0.66666666666666663</v>
      </c>
      <c r="T1127" s="742">
        <v>2</v>
      </c>
      <c r="U1127" s="700">
        <v>0.66666666666666663</v>
      </c>
    </row>
    <row r="1128" spans="1:21" ht="14.4" customHeight="1" x14ac:dyDescent="0.3">
      <c r="A1128" s="660">
        <v>4</v>
      </c>
      <c r="B1128" s="661" t="s">
        <v>3542</v>
      </c>
      <c r="C1128" s="661">
        <v>89301042</v>
      </c>
      <c r="D1128" s="740" t="s">
        <v>6160</v>
      </c>
      <c r="E1128" s="741" t="s">
        <v>3921</v>
      </c>
      <c r="F1128" s="661" t="s">
        <v>3897</v>
      </c>
      <c r="G1128" s="661" t="s">
        <v>4393</v>
      </c>
      <c r="H1128" s="661" t="s">
        <v>602</v>
      </c>
      <c r="I1128" s="661" t="s">
        <v>4880</v>
      </c>
      <c r="J1128" s="661" t="s">
        <v>4881</v>
      </c>
      <c r="K1128" s="661" t="s">
        <v>4882</v>
      </c>
      <c r="L1128" s="662">
        <v>1500.3</v>
      </c>
      <c r="M1128" s="662">
        <v>9001.7999999999993</v>
      </c>
      <c r="N1128" s="661">
        <v>6</v>
      </c>
      <c r="O1128" s="742">
        <v>1</v>
      </c>
      <c r="P1128" s="662">
        <v>9001.7999999999993</v>
      </c>
      <c r="Q1128" s="677">
        <v>1</v>
      </c>
      <c r="R1128" s="661">
        <v>6</v>
      </c>
      <c r="S1128" s="677">
        <v>1</v>
      </c>
      <c r="T1128" s="742">
        <v>1</v>
      </c>
      <c r="U1128" s="700">
        <v>1</v>
      </c>
    </row>
    <row r="1129" spans="1:21" ht="14.4" customHeight="1" x14ac:dyDescent="0.3">
      <c r="A1129" s="660">
        <v>4</v>
      </c>
      <c r="B1129" s="661" t="s">
        <v>3542</v>
      </c>
      <c r="C1129" s="661">
        <v>89301042</v>
      </c>
      <c r="D1129" s="740" t="s">
        <v>6160</v>
      </c>
      <c r="E1129" s="741" t="s">
        <v>3921</v>
      </c>
      <c r="F1129" s="661" t="s">
        <v>3897</v>
      </c>
      <c r="G1129" s="661" t="s">
        <v>4393</v>
      </c>
      <c r="H1129" s="661" t="s">
        <v>602</v>
      </c>
      <c r="I1129" s="661" t="s">
        <v>4883</v>
      </c>
      <c r="J1129" s="661" t="s">
        <v>4884</v>
      </c>
      <c r="K1129" s="661" t="s">
        <v>4885</v>
      </c>
      <c r="L1129" s="662">
        <v>2412.9</v>
      </c>
      <c r="M1129" s="662">
        <v>14477.400000000001</v>
      </c>
      <c r="N1129" s="661">
        <v>6</v>
      </c>
      <c r="O1129" s="742">
        <v>1</v>
      </c>
      <c r="P1129" s="662">
        <v>14477.400000000001</v>
      </c>
      <c r="Q1129" s="677">
        <v>1</v>
      </c>
      <c r="R1129" s="661">
        <v>6</v>
      </c>
      <c r="S1129" s="677">
        <v>1</v>
      </c>
      <c r="T1129" s="742">
        <v>1</v>
      </c>
      <c r="U1129" s="700">
        <v>1</v>
      </c>
    </row>
    <row r="1130" spans="1:21" ht="14.4" customHeight="1" x14ac:dyDescent="0.3">
      <c r="A1130" s="660">
        <v>4</v>
      </c>
      <c r="B1130" s="661" t="s">
        <v>3542</v>
      </c>
      <c r="C1130" s="661">
        <v>89301042</v>
      </c>
      <c r="D1130" s="740" t="s">
        <v>6160</v>
      </c>
      <c r="E1130" s="741" t="s">
        <v>3921</v>
      </c>
      <c r="F1130" s="661" t="s">
        <v>3897</v>
      </c>
      <c r="G1130" s="661" t="s">
        <v>4393</v>
      </c>
      <c r="H1130" s="661" t="s">
        <v>602</v>
      </c>
      <c r="I1130" s="661" t="s">
        <v>4886</v>
      </c>
      <c r="J1130" s="661" t="s">
        <v>4887</v>
      </c>
      <c r="K1130" s="661" t="s">
        <v>4888</v>
      </c>
      <c r="L1130" s="662">
        <v>5343.79</v>
      </c>
      <c r="M1130" s="662">
        <v>10687.58</v>
      </c>
      <c r="N1130" s="661">
        <v>2</v>
      </c>
      <c r="O1130" s="742">
        <v>2</v>
      </c>
      <c r="P1130" s="662">
        <v>10687.58</v>
      </c>
      <c r="Q1130" s="677">
        <v>1</v>
      </c>
      <c r="R1130" s="661">
        <v>2</v>
      </c>
      <c r="S1130" s="677">
        <v>1</v>
      </c>
      <c r="T1130" s="742">
        <v>2</v>
      </c>
      <c r="U1130" s="700">
        <v>1</v>
      </c>
    </row>
    <row r="1131" spans="1:21" ht="14.4" customHeight="1" x14ac:dyDescent="0.3">
      <c r="A1131" s="660">
        <v>4</v>
      </c>
      <c r="B1131" s="661" t="s">
        <v>3542</v>
      </c>
      <c r="C1131" s="661">
        <v>89301042</v>
      </c>
      <c r="D1131" s="740" t="s">
        <v>6160</v>
      </c>
      <c r="E1131" s="741" t="s">
        <v>3921</v>
      </c>
      <c r="F1131" s="661" t="s">
        <v>3897</v>
      </c>
      <c r="G1131" s="661" t="s">
        <v>4393</v>
      </c>
      <c r="H1131" s="661" t="s">
        <v>602</v>
      </c>
      <c r="I1131" s="661" t="s">
        <v>5237</v>
      </c>
      <c r="J1131" s="661" t="s">
        <v>5238</v>
      </c>
      <c r="K1131" s="661" t="s">
        <v>5239</v>
      </c>
      <c r="L1131" s="662">
        <v>701</v>
      </c>
      <c r="M1131" s="662">
        <v>1402</v>
      </c>
      <c r="N1131" s="661">
        <v>2</v>
      </c>
      <c r="O1131" s="742">
        <v>1</v>
      </c>
      <c r="P1131" s="662">
        <v>1402</v>
      </c>
      <c r="Q1131" s="677">
        <v>1</v>
      </c>
      <c r="R1131" s="661">
        <v>2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4</v>
      </c>
      <c r="B1132" s="661" t="s">
        <v>3542</v>
      </c>
      <c r="C1132" s="661">
        <v>89301042</v>
      </c>
      <c r="D1132" s="740" t="s">
        <v>6160</v>
      </c>
      <c r="E1132" s="741" t="s">
        <v>3921</v>
      </c>
      <c r="F1132" s="661" t="s">
        <v>3897</v>
      </c>
      <c r="G1132" s="661" t="s">
        <v>4393</v>
      </c>
      <c r="H1132" s="661" t="s">
        <v>602</v>
      </c>
      <c r="I1132" s="661" t="s">
        <v>5240</v>
      </c>
      <c r="J1132" s="661" t="s">
        <v>5241</v>
      </c>
      <c r="K1132" s="661" t="s">
        <v>4772</v>
      </c>
      <c r="L1132" s="662">
        <v>1793.43</v>
      </c>
      <c r="M1132" s="662">
        <v>3586.86</v>
      </c>
      <c r="N1132" s="661">
        <v>2</v>
      </c>
      <c r="O1132" s="742">
        <v>1</v>
      </c>
      <c r="P1132" s="662">
        <v>3586.86</v>
      </c>
      <c r="Q1132" s="677">
        <v>1</v>
      </c>
      <c r="R1132" s="661">
        <v>2</v>
      </c>
      <c r="S1132" s="677">
        <v>1</v>
      </c>
      <c r="T1132" s="742">
        <v>1</v>
      </c>
      <c r="U1132" s="700">
        <v>1</v>
      </c>
    </row>
    <row r="1133" spans="1:21" ht="14.4" customHeight="1" x14ac:dyDescent="0.3">
      <c r="A1133" s="660">
        <v>4</v>
      </c>
      <c r="B1133" s="661" t="s">
        <v>3542</v>
      </c>
      <c r="C1133" s="661">
        <v>89301042</v>
      </c>
      <c r="D1133" s="740" t="s">
        <v>6160</v>
      </c>
      <c r="E1133" s="741" t="s">
        <v>3921</v>
      </c>
      <c r="F1133" s="661" t="s">
        <v>3897</v>
      </c>
      <c r="G1133" s="661" t="s">
        <v>4393</v>
      </c>
      <c r="H1133" s="661" t="s">
        <v>602</v>
      </c>
      <c r="I1133" s="661" t="s">
        <v>5242</v>
      </c>
      <c r="J1133" s="661" t="s">
        <v>5243</v>
      </c>
      <c r="K1133" s="661" t="s">
        <v>5244</v>
      </c>
      <c r="L1133" s="662">
        <v>611.45000000000005</v>
      </c>
      <c r="M1133" s="662">
        <v>2445.8000000000002</v>
      </c>
      <c r="N1133" s="661">
        <v>4</v>
      </c>
      <c r="O1133" s="742">
        <v>1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4</v>
      </c>
      <c r="B1134" s="661" t="s">
        <v>3542</v>
      </c>
      <c r="C1134" s="661">
        <v>89301042</v>
      </c>
      <c r="D1134" s="740" t="s">
        <v>6160</v>
      </c>
      <c r="E1134" s="741" t="s">
        <v>3921</v>
      </c>
      <c r="F1134" s="661" t="s">
        <v>3897</v>
      </c>
      <c r="G1134" s="661" t="s">
        <v>4393</v>
      </c>
      <c r="H1134" s="661" t="s">
        <v>602</v>
      </c>
      <c r="I1134" s="661" t="s">
        <v>5245</v>
      </c>
      <c r="J1134" s="661" t="s">
        <v>5246</v>
      </c>
      <c r="K1134" s="661" t="s">
        <v>5247</v>
      </c>
      <c r="L1134" s="662">
        <v>2284</v>
      </c>
      <c r="M1134" s="662">
        <v>4568</v>
      </c>
      <c r="N1134" s="661">
        <v>2</v>
      </c>
      <c r="O1134" s="742">
        <v>1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4</v>
      </c>
      <c r="B1135" s="661" t="s">
        <v>3542</v>
      </c>
      <c r="C1135" s="661">
        <v>89301042</v>
      </c>
      <c r="D1135" s="740" t="s">
        <v>6160</v>
      </c>
      <c r="E1135" s="741" t="s">
        <v>3921</v>
      </c>
      <c r="F1135" s="661" t="s">
        <v>3897</v>
      </c>
      <c r="G1135" s="661" t="s">
        <v>4393</v>
      </c>
      <c r="H1135" s="661" t="s">
        <v>602</v>
      </c>
      <c r="I1135" s="661" t="s">
        <v>5248</v>
      </c>
      <c r="J1135" s="661" t="s">
        <v>5249</v>
      </c>
      <c r="K1135" s="661" t="s">
        <v>5250</v>
      </c>
      <c r="L1135" s="662">
        <v>2808.7</v>
      </c>
      <c r="M1135" s="662">
        <v>28087</v>
      </c>
      <c r="N1135" s="661">
        <v>10</v>
      </c>
      <c r="O1135" s="742">
        <v>2</v>
      </c>
      <c r="P1135" s="662">
        <v>25278.3</v>
      </c>
      <c r="Q1135" s="677">
        <v>0.9</v>
      </c>
      <c r="R1135" s="661">
        <v>9</v>
      </c>
      <c r="S1135" s="677">
        <v>0.9</v>
      </c>
      <c r="T1135" s="742">
        <v>1</v>
      </c>
      <c r="U1135" s="700">
        <v>0.5</v>
      </c>
    </row>
    <row r="1136" spans="1:21" ht="14.4" customHeight="1" x14ac:dyDescent="0.3">
      <c r="A1136" s="660">
        <v>4</v>
      </c>
      <c r="B1136" s="661" t="s">
        <v>3542</v>
      </c>
      <c r="C1136" s="661">
        <v>89301042</v>
      </c>
      <c r="D1136" s="740" t="s">
        <v>6160</v>
      </c>
      <c r="E1136" s="741" t="s">
        <v>3921</v>
      </c>
      <c r="F1136" s="661" t="s">
        <v>3897</v>
      </c>
      <c r="G1136" s="661" t="s">
        <v>4393</v>
      </c>
      <c r="H1136" s="661" t="s">
        <v>602</v>
      </c>
      <c r="I1136" s="661" t="s">
        <v>5251</v>
      </c>
      <c r="J1136" s="661" t="s">
        <v>5252</v>
      </c>
      <c r="K1136" s="661" t="s">
        <v>5253</v>
      </c>
      <c r="L1136" s="662">
        <v>2253.4299999999998</v>
      </c>
      <c r="M1136" s="662">
        <v>4506.8599999999997</v>
      </c>
      <c r="N1136" s="661">
        <v>2</v>
      </c>
      <c r="O1136" s="742">
        <v>1</v>
      </c>
      <c r="P1136" s="662">
        <v>4506.8599999999997</v>
      </c>
      <c r="Q1136" s="677">
        <v>1</v>
      </c>
      <c r="R1136" s="661">
        <v>2</v>
      </c>
      <c r="S1136" s="677">
        <v>1</v>
      </c>
      <c r="T1136" s="742">
        <v>1</v>
      </c>
      <c r="U1136" s="700">
        <v>1</v>
      </c>
    </row>
    <row r="1137" spans="1:21" ht="14.4" customHeight="1" x14ac:dyDescent="0.3">
      <c r="A1137" s="660">
        <v>4</v>
      </c>
      <c r="B1137" s="661" t="s">
        <v>3542</v>
      </c>
      <c r="C1137" s="661">
        <v>89301042</v>
      </c>
      <c r="D1137" s="740" t="s">
        <v>6160</v>
      </c>
      <c r="E1137" s="741" t="s">
        <v>3921</v>
      </c>
      <c r="F1137" s="661" t="s">
        <v>3897</v>
      </c>
      <c r="G1137" s="661" t="s">
        <v>4393</v>
      </c>
      <c r="H1137" s="661" t="s">
        <v>602</v>
      </c>
      <c r="I1137" s="661" t="s">
        <v>5254</v>
      </c>
      <c r="J1137" s="661" t="s">
        <v>5255</v>
      </c>
      <c r="K1137" s="661" t="s">
        <v>5256</v>
      </c>
      <c r="L1137" s="662">
        <v>1062.48</v>
      </c>
      <c r="M1137" s="662">
        <v>4249.92</v>
      </c>
      <c r="N1137" s="661">
        <v>4</v>
      </c>
      <c r="O1137" s="742">
        <v>1</v>
      </c>
      <c r="P1137" s="662">
        <v>4249.92</v>
      </c>
      <c r="Q1137" s="677">
        <v>1</v>
      </c>
      <c r="R1137" s="661">
        <v>4</v>
      </c>
      <c r="S1137" s="677">
        <v>1</v>
      </c>
      <c r="T1137" s="742">
        <v>1</v>
      </c>
      <c r="U1137" s="700">
        <v>1</v>
      </c>
    </row>
    <row r="1138" spans="1:21" ht="14.4" customHeight="1" x14ac:dyDescent="0.3">
      <c r="A1138" s="660">
        <v>4</v>
      </c>
      <c r="B1138" s="661" t="s">
        <v>3542</v>
      </c>
      <c r="C1138" s="661">
        <v>89301042</v>
      </c>
      <c r="D1138" s="740" t="s">
        <v>6160</v>
      </c>
      <c r="E1138" s="741" t="s">
        <v>3921</v>
      </c>
      <c r="F1138" s="661" t="s">
        <v>3897</v>
      </c>
      <c r="G1138" s="661" t="s">
        <v>4393</v>
      </c>
      <c r="H1138" s="661" t="s">
        <v>602</v>
      </c>
      <c r="I1138" s="661" t="s">
        <v>5257</v>
      </c>
      <c r="J1138" s="661" t="s">
        <v>5258</v>
      </c>
      <c r="K1138" s="661" t="s">
        <v>5259</v>
      </c>
      <c r="L1138" s="662">
        <v>537.87</v>
      </c>
      <c r="M1138" s="662">
        <v>1075.74</v>
      </c>
      <c r="N1138" s="661">
        <v>2</v>
      </c>
      <c r="O1138" s="742">
        <v>1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4</v>
      </c>
      <c r="B1139" s="661" t="s">
        <v>3542</v>
      </c>
      <c r="C1139" s="661">
        <v>89301042</v>
      </c>
      <c r="D1139" s="740" t="s">
        <v>6160</v>
      </c>
      <c r="E1139" s="741" t="s">
        <v>3921</v>
      </c>
      <c r="F1139" s="661" t="s">
        <v>3897</v>
      </c>
      <c r="G1139" s="661" t="s">
        <v>4393</v>
      </c>
      <c r="H1139" s="661" t="s">
        <v>602</v>
      </c>
      <c r="I1139" s="661" t="s">
        <v>4905</v>
      </c>
      <c r="J1139" s="661" t="s">
        <v>4906</v>
      </c>
      <c r="K1139" s="661" t="s">
        <v>2970</v>
      </c>
      <c r="L1139" s="662">
        <v>1124.9000000000001</v>
      </c>
      <c r="M1139" s="662">
        <v>17998.400000000001</v>
      </c>
      <c r="N1139" s="661">
        <v>16</v>
      </c>
      <c r="O1139" s="742">
        <v>10</v>
      </c>
      <c r="P1139" s="662">
        <v>14623.7</v>
      </c>
      <c r="Q1139" s="677">
        <v>0.8125</v>
      </c>
      <c r="R1139" s="661">
        <v>13</v>
      </c>
      <c r="S1139" s="677">
        <v>0.8125</v>
      </c>
      <c r="T1139" s="742">
        <v>8</v>
      </c>
      <c r="U1139" s="700">
        <v>0.8</v>
      </c>
    </row>
    <row r="1140" spans="1:21" ht="14.4" customHeight="1" x14ac:dyDescent="0.3">
      <c r="A1140" s="660">
        <v>4</v>
      </c>
      <c r="B1140" s="661" t="s">
        <v>3542</v>
      </c>
      <c r="C1140" s="661">
        <v>89301042</v>
      </c>
      <c r="D1140" s="740" t="s">
        <v>6160</v>
      </c>
      <c r="E1140" s="741" t="s">
        <v>3921</v>
      </c>
      <c r="F1140" s="661" t="s">
        <v>3897</v>
      </c>
      <c r="G1140" s="661" t="s">
        <v>4393</v>
      </c>
      <c r="H1140" s="661" t="s">
        <v>602</v>
      </c>
      <c r="I1140" s="661" t="s">
        <v>5260</v>
      </c>
      <c r="J1140" s="661" t="s">
        <v>4575</v>
      </c>
      <c r="K1140" s="661" t="s">
        <v>5261</v>
      </c>
      <c r="L1140" s="662">
        <v>2260.31</v>
      </c>
      <c r="M1140" s="662">
        <v>13561.859999999999</v>
      </c>
      <c r="N1140" s="661">
        <v>6</v>
      </c>
      <c r="O1140" s="742">
        <v>2</v>
      </c>
      <c r="P1140" s="662">
        <v>2260.31</v>
      </c>
      <c r="Q1140" s="677">
        <v>0.16666666666666669</v>
      </c>
      <c r="R1140" s="661">
        <v>1</v>
      </c>
      <c r="S1140" s="677">
        <v>0.16666666666666666</v>
      </c>
      <c r="T1140" s="742">
        <v>1</v>
      </c>
      <c r="U1140" s="700">
        <v>0.5</v>
      </c>
    </row>
    <row r="1141" spans="1:21" ht="14.4" customHeight="1" x14ac:dyDescent="0.3">
      <c r="A1141" s="660">
        <v>4</v>
      </c>
      <c r="B1141" s="661" t="s">
        <v>3542</v>
      </c>
      <c r="C1141" s="661">
        <v>89301042</v>
      </c>
      <c r="D1141" s="740" t="s">
        <v>6160</v>
      </c>
      <c r="E1141" s="741" t="s">
        <v>3921</v>
      </c>
      <c r="F1141" s="661" t="s">
        <v>3897</v>
      </c>
      <c r="G1141" s="661" t="s">
        <v>4393</v>
      </c>
      <c r="H1141" s="661" t="s">
        <v>602</v>
      </c>
      <c r="I1141" s="661" t="s">
        <v>4907</v>
      </c>
      <c r="J1141" s="661" t="s">
        <v>4908</v>
      </c>
      <c r="K1141" s="661" t="s">
        <v>3097</v>
      </c>
      <c r="L1141" s="662">
        <v>590.5</v>
      </c>
      <c r="M1141" s="662">
        <v>4133.5</v>
      </c>
      <c r="N1141" s="661">
        <v>7</v>
      </c>
      <c r="O1141" s="742">
        <v>6</v>
      </c>
      <c r="P1141" s="662">
        <v>2952.5</v>
      </c>
      <c r="Q1141" s="677">
        <v>0.7142857142857143</v>
      </c>
      <c r="R1141" s="661">
        <v>5</v>
      </c>
      <c r="S1141" s="677">
        <v>0.7142857142857143</v>
      </c>
      <c r="T1141" s="742">
        <v>4</v>
      </c>
      <c r="U1141" s="700">
        <v>0.66666666666666663</v>
      </c>
    </row>
    <row r="1142" spans="1:21" ht="14.4" customHeight="1" x14ac:dyDescent="0.3">
      <c r="A1142" s="660">
        <v>4</v>
      </c>
      <c r="B1142" s="661" t="s">
        <v>3542</v>
      </c>
      <c r="C1142" s="661">
        <v>89301042</v>
      </c>
      <c r="D1142" s="740" t="s">
        <v>6160</v>
      </c>
      <c r="E1142" s="741" t="s">
        <v>3921</v>
      </c>
      <c r="F1142" s="661" t="s">
        <v>3897</v>
      </c>
      <c r="G1142" s="661" t="s">
        <v>4393</v>
      </c>
      <c r="H1142" s="661" t="s">
        <v>602</v>
      </c>
      <c r="I1142" s="661" t="s">
        <v>4909</v>
      </c>
      <c r="J1142" s="661" t="s">
        <v>4910</v>
      </c>
      <c r="K1142" s="661" t="s">
        <v>3097</v>
      </c>
      <c r="L1142" s="662">
        <v>981</v>
      </c>
      <c r="M1142" s="662">
        <v>2943</v>
      </c>
      <c r="N1142" s="661">
        <v>3</v>
      </c>
      <c r="O1142" s="742">
        <v>3</v>
      </c>
      <c r="P1142" s="662">
        <v>981</v>
      </c>
      <c r="Q1142" s="677">
        <v>0.33333333333333331</v>
      </c>
      <c r="R1142" s="661">
        <v>1</v>
      </c>
      <c r="S1142" s="677">
        <v>0.33333333333333331</v>
      </c>
      <c r="T1142" s="742">
        <v>1</v>
      </c>
      <c r="U1142" s="700">
        <v>0.33333333333333331</v>
      </c>
    </row>
    <row r="1143" spans="1:21" ht="14.4" customHeight="1" x14ac:dyDescent="0.3">
      <c r="A1143" s="660">
        <v>4</v>
      </c>
      <c r="B1143" s="661" t="s">
        <v>3542</v>
      </c>
      <c r="C1143" s="661">
        <v>89301042</v>
      </c>
      <c r="D1143" s="740" t="s">
        <v>6160</v>
      </c>
      <c r="E1143" s="741" t="s">
        <v>3921</v>
      </c>
      <c r="F1143" s="661" t="s">
        <v>3897</v>
      </c>
      <c r="G1143" s="661" t="s">
        <v>4393</v>
      </c>
      <c r="H1143" s="661" t="s">
        <v>602</v>
      </c>
      <c r="I1143" s="661" t="s">
        <v>5262</v>
      </c>
      <c r="J1143" s="661" t="s">
        <v>4788</v>
      </c>
      <c r="K1143" s="661" t="s">
        <v>5263</v>
      </c>
      <c r="L1143" s="662">
        <v>1500.3</v>
      </c>
      <c r="M1143" s="662">
        <v>9001.7999999999993</v>
      </c>
      <c r="N1143" s="661">
        <v>6</v>
      </c>
      <c r="O1143" s="742">
        <v>1</v>
      </c>
      <c r="P1143" s="662">
        <v>9001.7999999999993</v>
      </c>
      <c r="Q1143" s="677">
        <v>1</v>
      </c>
      <c r="R1143" s="661">
        <v>6</v>
      </c>
      <c r="S1143" s="677">
        <v>1</v>
      </c>
      <c r="T1143" s="742">
        <v>1</v>
      </c>
      <c r="U1143" s="700">
        <v>1</v>
      </c>
    </row>
    <row r="1144" spans="1:21" ht="14.4" customHeight="1" x14ac:dyDescent="0.3">
      <c r="A1144" s="660">
        <v>4</v>
      </c>
      <c r="B1144" s="661" t="s">
        <v>3542</v>
      </c>
      <c r="C1144" s="661">
        <v>89301042</v>
      </c>
      <c r="D1144" s="740" t="s">
        <v>6160</v>
      </c>
      <c r="E1144" s="741" t="s">
        <v>3921</v>
      </c>
      <c r="F1144" s="661" t="s">
        <v>3897</v>
      </c>
      <c r="G1144" s="661" t="s">
        <v>4393</v>
      </c>
      <c r="H1144" s="661" t="s">
        <v>602</v>
      </c>
      <c r="I1144" s="661" t="s">
        <v>5264</v>
      </c>
      <c r="J1144" s="661" t="s">
        <v>5265</v>
      </c>
      <c r="K1144" s="661" t="s">
        <v>5266</v>
      </c>
      <c r="L1144" s="662">
        <v>3053.49</v>
      </c>
      <c r="M1144" s="662">
        <v>3053.49</v>
      </c>
      <c r="N1144" s="661">
        <v>1</v>
      </c>
      <c r="O1144" s="742">
        <v>1</v>
      </c>
      <c r="P1144" s="662">
        <v>3053.49</v>
      </c>
      <c r="Q1144" s="677">
        <v>1</v>
      </c>
      <c r="R1144" s="661">
        <v>1</v>
      </c>
      <c r="S1144" s="677">
        <v>1</v>
      </c>
      <c r="T1144" s="742">
        <v>1</v>
      </c>
      <c r="U1144" s="700">
        <v>1</v>
      </c>
    </row>
    <row r="1145" spans="1:21" ht="14.4" customHeight="1" x14ac:dyDescent="0.3">
      <c r="A1145" s="660">
        <v>4</v>
      </c>
      <c r="B1145" s="661" t="s">
        <v>3542</v>
      </c>
      <c r="C1145" s="661">
        <v>89301042</v>
      </c>
      <c r="D1145" s="740" t="s">
        <v>6160</v>
      </c>
      <c r="E1145" s="741" t="s">
        <v>3921</v>
      </c>
      <c r="F1145" s="661" t="s">
        <v>3897</v>
      </c>
      <c r="G1145" s="661" t="s">
        <v>4393</v>
      </c>
      <c r="H1145" s="661" t="s">
        <v>602</v>
      </c>
      <c r="I1145" s="661" t="s">
        <v>5267</v>
      </c>
      <c r="J1145" s="661" t="s">
        <v>5268</v>
      </c>
      <c r="K1145" s="661" t="s">
        <v>5269</v>
      </c>
      <c r="L1145" s="662">
        <v>700</v>
      </c>
      <c r="M1145" s="662">
        <v>1400</v>
      </c>
      <c r="N1145" s="661">
        <v>2</v>
      </c>
      <c r="O1145" s="742">
        <v>1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4</v>
      </c>
      <c r="B1146" s="661" t="s">
        <v>3542</v>
      </c>
      <c r="C1146" s="661">
        <v>89301042</v>
      </c>
      <c r="D1146" s="740" t="s">
        <v>6160</v>
      </c>
      <c r="E1146" s="741" t="s">
        <v>3921</v>
      </c>
      <c r="F1146" s="661" t="s">
        <v>3897</v>
      </c>
      <c r="G1146" s="661" t="s">
        <v>4393</v>
      </c>
      <c r="H1146" s="661" t="s">
        <v>602</v>
      </c>
      <c r="I1146" s="661" t="s">
        <v>4911</v>
      </c>
      <c r="J1146" s="661" t="s">
        <v>4912</v>
      </c>
      <c r="K1146" s="661" t="s">
        <v>4621</v>
      </c>
      <c r="L1146" s="662">
        <v>1249.73</v>
      </c>
      <c r="M1146" s="662">
        <v>2499.46</v>
      </c>
      <c r="N1146" s="661">
        <v>2</v>
      </c>
      <c r="O1146" s="742">
        <v>2</v>
      </c>
      <c r="P1146" s="662">
        <v>2499.46</v>
      </c>
      <c r="Q1146" s="677">
        <v>1</v>
      </c>
      <c r="R1146" s="661">
        <v>2</v>
      </c>
      <c r="S1146" s="677">
        <v>1</v>
      </c>
      <c r="T1146" s="742">
        <v>2</v>
      </c>
      <c r="U1146" s="700">
        <v>1</v>
      </c>
    </row>
    <row r="1147" spans="1:21" ht="14.4" customHeight="1" x14ac:dyDescent="0.3">
      <c r="A1147" s="660">
        <v>4</v>
      </c>
      <c r="B1147" s="661" t="s">
        <v>3542</v>
      </c>
      <c r="C1147" s="661">
        <v>89301042</v>
      </c>
      <c r="D1147" s="740" t="s">
        <v>6160</v>
      </c>
      <c r="E1147" s="741" t="s">
        <v>3921</v>
      </c>
      <c r="F1147" s="661" t="s">
        <v>3897</v>
      </c>
      <c r="G1147" s="661" t="s">
        <v>4393</v>
      </c>
      <c r="H1147" s="661" t="s">
        <v>602</v>
      </c>
      <c r="I1147" s="661" t="s">
        <v>5270</v>
      </c>
      <c r="J1147" s="661" t="s">
        <v>5271</v>
      </c>
      <c r="K1147" s="661" t="s">
        <v>5272</v>
      </c>
      <c r="L1147" s="662">
        <v>1249.73</v>
      </c>
      <c r="M1147" s="662">
        <v>2499.46</v>
      </c>
      <c r="N1147" s="661">
        <v>2</v>
      </c>
      <c r="O1147" s="742">
        <v>1</v>
      </c>
      <c r="P1147" s="662">
        <v>2499.46</v>
      </c>
      <c r="Q1147" s="677">
        <v>1</v>
      </c>
      <c r="R1147" s="661">
        <v>2</v>
      </c>
      <c r="S1147" s="677">
        <v>1</v>
      </c>
      <c r="T1147" s="742">
        <v>1</v>
      </c>
      <c r="U1147" s="700">
        <v>1</v>
      </c>
    </row>
    <row r="1148" spans="1:21" ht="14.4" customHeight="1" x14ac:dyDescent="0.3">
      <c r="A1148" s="660">
        <v>4</v>
      </c>
      <c r="B1148" s="661" t="s">
        <v>3542</v>
      </c>
      <c r="C1148" s="661">
        <v>89301042</v>
      </c>
      <c r="D1148" s="740" t="s">
        <v>6160</v>
      </c>
      <c r="E1148" s="741" t="s">
        <v>3921</v>
      </c>
      <c r="F1148" s="661" t="s">
        <v>3897</v>
      </c>
      <c r="G1148" s="661" t="s">
        <v>4393</v>
      </c>
      <c r="H1148" s="661" t="s">
        <v>602</v>
      </c>
      <c r="I1148" s="661" t="s">
        <v>5273</v>
      </c>
      <c r="J1148" s="661" t="s">
        <v>5274</v>
      </c>
      <c r="K1148" s="661" t="s">
        <v>5275</v>
      </c>
      <c r="L1148" s="662">
        <v>1249.73</v>
      </c>
      <c r="M1148" s="662">
        <v>2499.46</v>
      </c>
      <c r="N1148" s="661">
        <v>2</v>
      </c>
      <c r="O1148" s="742">
        <v>1</v>
      </c>
      <c r="P1148" s="662">
        <v>2499.46</v>
      </c>
      <c r="Q1148" s="677">
        <v>1</v>
      </c>
      <c r="R1148" s="661">
        <v>2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4</v>
      </c>
      <c r="B1149" s="661" t="s">
        <v>3542</v>
      </c>
      <c r="C1149" s="661">
        <v>89301042</v>
      </c>
      <c r="D1149" s="740" t="s">
        <v>6160</v>
      </c>
      <c r="E1149" s="741" t="s">
        <v>3921</v>
      </c>
      <c r="F1149" s="661" t="s">
        <v>3897</v>
      </c>
      <c r="G1149" s="661" t="s">
        <v>4393</v>
      </c>
      <c r="H1149" s="661" t="s">
        <v>602</v>
      </c>
      <c r="I1149" s="661" t="s">
        <v>5276</v>
      </c>
      <c r="J1149" s="661" t="s">
        <v>5277</v>
      </c>
      <c r="K1149" s="661" t="s">
        <v>5278</v>
      </c>
      <c r="L1149" s="662">
        <v>1081</v>
      </c>
      <c r="M1149" s="662">
        <v>6486</v>
      </c>
      <c r="N1149" s="661">
        <v>6</v>
      </c>
      <c r="O1149" s="742">
        <v>1</v>
      </c>
      <c r="P1149" s="662">
        <v>6486</v>
      </c>
      <c r="Q1149" s="677">
        <v>1</v>
      </c>
      <c r="R1149" s="661">
        <v>6</v>
      </c>
      <c r="S1149" s="677">
        <v>1</v>
      </c>
      <c r="T1149" s="742">
        <v>1</v>
      </c>
      <c r="U1149" s="700">
        <v>1</v>
      </c>
    </row>
    <row r="1150" spans="1:21" ht="14.4" customHeight="1" x14ac:dyDescent="0.3">
      <c r="A1150" s="660">
        <v>4</v>
      </c>
      <c r="B1150" s="661" t="s">
        <v>3542</v>
      </c>
      <c r="C1150" s="661">
        <v>89301042</v>
      </c>
      <c r="D1150" s="740" t="s">
        <v>6160</v>
      </c>
      <c r="E1150" s="741" t="s">
        <v>3921</v>
      </c>
      <c r="F1150" s="661" t="s">
        <v>3897</v>
      </c>
      <c r="G1150" s="661" t="s">
        <v>4393</v>
      </c>
      <c r="H1150" s="661" t="s">
        <v>602</v>
      </c>
      <c r="I1150" s="661" t="s">
        <v>5279</v>
      </c>
      <c r="J1150" s="661" t="s">
        <v>5280</v>
      </c>
      <c r="K1150" s="661" t="s">
        <v>5281</v>
      </c>
      <c r="L1150" s="662">
        <v>299.25</v>
      </c>
      <c r="M1150" s="662">
        <v>299.25</v>
      </c>
      <c r="N1150" s="661">
        <v>1</v>
      </c>
      <c r="O1150" s="742">
        <v>1</v>
      </c>
      <c r="P1150" s="662">
        <v>299.25</v>
      </c>
      <c r="Q1150" s="677">
        <v>1</v>
      </c>
      <c r="R1150" s="661">
        <v>1</v>
      </c>
      <c r="S1150" s="677">
        <v>1</v>
      </c>
      <c r="T1150" s="742">
        <v>1</v>
      </c>
      <c r="U1150" s="700">
        <v>1</v>
      </c>
    </row>
    <row r="1151" spans="1:21" ht="14.4" customHeight="1" x14ac:dyDescent="0.3">
      <c r="A1151" s="660">
        <v>4</v>
      </c>
      <c r="B1151" s="661" t="s">
        <v>3542</v>
      </c>
      <c r="C1151" s="661">
        <v>89301042</v>
      </c>
      <c r="D1151" s="740" t="s">
        <v>6160</v>
      </c>
      <c r="E1151" s="741" t="s">
        <v>3921</v>
      </c>
      <c r="F1151" s="661" t="s">
        <v>3897</v>
      </c>
      <c r="G1151" s="661" t="s">
        <v>4393</v>
      </c>
      <c r="H1151" s="661" t="s">
        <v>602</v>
      </c>
      <c r="I1151" s="661" t="s">
        <v>4915</v>
      </c>
      <c r="J1151" s="661" t="s">
        <v>4739</v>
      </c>
      <c r="K1151" s="661" t="s">
        <v>4916</v>
      </c>
      <c r="L1151" s="662">
        <v>3000</v>
      </c>
      <c r="M1151" s="662">
        <v>6000</v>
      </c>
      <c r="N1151" s="661">
        <v>2</v>
      </c>
      <c r="O1151" s="742">
        <v>1</v>
      </c>
      <c r="P1151" s="662">
        <v>6000</v>
      </c>
      <c r="Q1151" s="677">
        <v>1</v>
      </c>
      <c r="R1151" s="661">
        <v>2</v>
      </c>
      <c r="S1151" s="677">
        <v>1</v>
      </c>
      <c r="T1151" s="742">
        <v>1</v>
      </c>
      <c r="U1151" s="700">
        <v>1</v>
      </c>
    </row>
    <row r="1152" spans="1:21" ht="14.4" customHeight="1" x14ac:dyDescent="0.3">
      <c r="A1152" s="660">
        <v>4</v>
      </c>
      <c r="B1152" s="661" t="s">
        <v>3542</v>
      </c>
      <c r="C1152" s="661">
        <v>89301042</v>
      </c>
      <c r="D1152" s="740" t="s">
        <v>6160</v>
      </c>
      <c r="E1152" s="741" t="s">
        <v>3921</v>
      </c>
      <c r="F1152" s="661" t="s">
        <v>3897</v>
      </c>
      <c r="G1152" s="661" t="s">
        <v>4393</v>
      </c>
      <c r="H1152" s="661" t="s">
        <v>602</v>
      </c>
      <c r="I1152" s="661" t="s">
        <v>5282</v>
      </c>
      <c r="J1152" s="661" t="s">
        <v>5283</v>
      </c>
      <c r="K1152" s="661" t="s">
        <v>4592</v>
      </c>
      <c r="L1152" s="662">
        <v>311</v>
      </c>
      <c r="M1152" s="662">
        <v>622</v>
      </c>
      <c r="N1152" s="661">
        <v>2</v>
      </c>
      <c r="O1152" s="742">
        <v>2</v>
      </c>
      <c r="P1152" s="662">
        <v>622</v>
      </c>
      <c r="Q1152" s="677">
        <v>1</v>
      </c>
      <c r="R1152" s="661">
        <v>2</v>
      </c>
      <c r="S1152" s="677">
        <v>1</v>
      </c>
      <c r="T1152" s="742">
        <v>2</v>
      </c>
      <c r="U1152" s="700">
        <v>1</v>
      </c>
    </row>
    <row r="1153" spans="1:21" ht="14.4" customHeight="1" x14ac:dyDescent="0.3">
      <c r="A1153" s="660">
        <v>4</v>
      </c>
      <c r="B1153" s="661" t="s">
        <v>3542</v>
      </c>
      <c r="C1153" s="661">
        <v>89301042</v>
      </c>
      <c r="D1153" s="740" t="s">
        <v>6160</v>
      </c>
      <c r="E1153" s="741" t="s">
        <v>3921</v>
      </c>
      <c r="F1153" s="661" t="s">
        <v>3897</v>
      </c>
      <c r="G1153" s="661" t="s">
        <v>4397</v>
      </c>
      <c r="H1153" s="661" t="s">
        <v>602</v>
      </c>
      <c r="I1153" s="661" t="s">
        <v>4357</v>
      </c>
      <c r="J1153" s="661" t="s">
        <v>4355</v>
      </c>
      <c r="K1153" s="661" t="s">
        <v>4358</v>
      </c>
      <c r="L1153" s="662">
        <v>200</v>
      </c>
      <c r="M1153" s="662">
        <v>1800</v>
      </c>
      <c r="N1153" s="661">
        <v>9</v>
      </c>
      <c r="O1153" s="742">
        <v>5</v>
      </c>
      <c r="P1153" s="662">
        <v>1800</v>
      </c>
      <c r="Q1153" s="677">
        <v>1</v>
      </c>
      <c r="R1153" s="661">
        <v>9</v>
      </c>
      <c r="S1153" s="677">
        <v>1</v>
      </c>
      <c r="T1153" s="742">
        <v>5</v>
      </c>
      <c r="U1153" s="700">
        <v>1</v>
      </c>
    </row>
    <row r="1154" spans="1:21" ht="14.4" customHeight="1" x14ac:dyDescent="0.3">
      <c r="A1154" s="660">
        <v>4</v>
      </c>
      <c r="B1154" s="661" t="s">
        <v>3542</v>
      </c>
      <c r="C1154" s="661">
        <v>89301042</v>
      </c>
      <c r="D1154" s="740" t="s">
        <v>6160</v>
      </c>
      <c r="E1154" s="741" t="s">
        <v>3921</v>
      </c>
      <c r="F1154" s="661" t="s">
        <v>3897</v>
      </c>
      <c r="G1154" s="661" t="s">
        <v>4397</v>
      </c>
      <c r="H1154" s="661" t="s">
        <v>602</v>
      </c>
      <c r="I1154" s="661" t="s">
        <v>4359</v>
      </c>
      <c r="J1154" s="661" t="s">
        <v>4360</v>
      </c>
      <c r="K1154" s="661" t="s">
        <v>4361</v>
      </c>
      <c r="L1154" s="662">
        <v>120</v>
      </c>
      <c r="M1154" s="662">
        <v>480</v>
      </c>
      <c r="N1154" s="661">
        <v>4</v>
      </c>
      <c r="O1154" s="742">
        <v>2</v>
      </c>
      <c r="P1154" s="662">
        <v>240</v>
      </c>
      <c r="Q1154" s="677">
        <v>0.5</v>
      </c>
      <c r="R1154" s="661">
        <v>2</v>
      </c>
      <c r="S1154" s="677">
        <v>0.5</v>
      </c>
      <c r="T1154" s="742">
        <v>1</v>
      </c>
      <c r="U1154" s="700">
        <v>0.5</v>
      </c>
    </row>
    <row r="1155" spans="1:21" ht="14.4" customHeight="1" x14ac:dyDescent="0.3">
      <c r="A1155" s="660">
        <v>4</v>
      </c>
      <c r="B1155" s="661" t="s">
        <v>3542</v>
      </c>
      <c r="C1155" s="661">
        <v>89301042</v>
      </c>
      <c r="D1155" s="740" t="s">
        <v>6160</v>
      </c>
      <c r="E1155" s="741" t="s">
        <v>3921</v>
      </c>
      <c r="F1155" s="661" t="s">
        <v>3897</v>
      </c>
      <c r="G1155" s="661" t="s">
        <v>4419</v>
      </c>
      <c r="H1155" s="661" t="s">
        <v>602</v>
      </c>
      <c r="I1155" s="661" t="s">
        <v>4344</v>
      </c>
      <c r="J1155" s="661" t="s">
        <v>4345</v>
      </c>
      <c r="K1155" s="661" t="s">
        <v>4346</v>
      </c>
      <c r="L1155" s="662">
        <v>410</v>
      </c>
      <c r="M1155" s="662">
        <v>12710</v>
      </c>
      <c r="N1155" s="661">
        <v>31</v>
      </c>
      <c r="O1155" s="742">
        <v>31</v>
      </c>
      <c r="P1155" s="662">
        <v>12710</v>
      </c>
      <c r="Q1155" s="677">
        <v>1</v>
      </c>
      <c r="R1155" s="661">
        <v>31</v>
      </c>
      <c r="S1155" s="677">
        <v>1</v>
      </c>
      <c r="T1155" s="742">
        <v>31</v>
      </c>
      <c r="U1155" s="700">
        <v>1</v>
      </c>
    </row>
    <row r="1156" spans="1:21" ht="14.4" customHeight="1" x14ac:dyDescent="0.3">
      <c r="A1156" s="660">
        <v>4</v>
      </c>
      <c r="B1156" s="661" t="s">
        <v>3542</v>
      </c>
      <c r="C1156" s="661">
        <v>89301042</v>
      </c>
      <c r="D1156" s="740" t="s">
        <v>6160</v>
      </c>
      <c r="E1156" s="741" t="s">
        <v>3921</v>
      </c>
      <c r="F1156" s="661" t="s">
        <v>3897</v>
      </c>
      <c r="G1156" s="661" t="s">
        <v>4423</v>
      </c>
      <c r="H1156" s="661" t="s">
        <v>602</v>
      </c>
      <c r="I1156" s="661" t="s">
        <v>5284</v>
      </c>
      <c r="J1156" s="661" t="s">
        <v>5285</v>
      </c>
      <c r="K1156" s="661" t="s">
        <v>5286</v>
      </c>
      <c r="L1156" s="662">
        <v>543.55999999999995</v>
      </c>
      <c r="M1156" s="662">
        <v>543.55999999999995</v>
      </c>
      <c r="N1156" s="661">
        <v>1</v>
      </c>
      <c r="O1156" s="742">
        <v>1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4</v>
      </c>
      <c r="B1157" s="661" t="s">
        <v>3542</v>
      </c>
      <c r="C1157" s="661">
        <v>89301042</v>
      </c>
      <c r="D1157" s="740" t="s">
        <v>6160</v>
      </c>
      <c r="E1157" s="741" t="s">
        <v>3921</v>
      </c>
      <c r="F1157" s="661" t="s">
        <v>3897</v>
      </c>
      <c r="G1157" s="661" t="s">
        <v>4423</v>
      </c>
      <c r="H1157" s="661" t="s">
        <v>602</v>
      </c>
      <c r="I1157" s="661" t="s">
        <v>4381</v>
      </c>
      <c r="J1157" s="661" t="s">
        <v>4382</v>
      </c>
      <c r="K1157" s="661" t="s">
        <v>4383</v>
      </c>
      <c r="L1157" s="662">
        <v>1800</v>
      </c>
      <c r="M1157" s="662">
        <v>1800</v>
      </c>
      <c r="N1157" s="661">
        <v>1</v>
      </c>
      <c r="O1157" s="742">
        <v>1</v>
      </c>
      <c r="P1157" s="662">
        <v>1800</v>
      </c>
      <c r="Q1157" s="677">
        <v>1</v>
      </c>
      <c r="R1157" s="661">
        <v>1</v>
      </c>
      <c r="S1157" s="677">
        <v>1</v>
      </c>
      <c r="T1157" s="742">
        <v>1</v>
      </c>
      <c r="U1157" s="700">
        <v>1</v>
      </c>
    </row>
    <row r="1158" spans="1:21" ht="14.4" customHeight="1" x14ac:dyDescent="0.3">
      <c r="A1158" s="660">
        <v>4</v>
      </c>
      <c r="B1158" s="661" t="s">
        <v>3542</v>
      </c>
      <c r="C1158" s="661">
        <v>89301042</v>
      </c>
      <c r="D1158" s="740" t="s">
        <v>6160</v>
      </c>
      <c r="E1158" s="741" t="s">
        <v>3921</v>
      </c>
      <c r="F1158" s="661" t="s">
        <v>3897</v>
      </c>
      <c r="G1158" s="661" t="s">
        <v>4423</v>
      </c>
      <c r="H1158" s="661" t="s">
        <v>602</v>
      </c>
      <c r="I1158" s="661" t="s">
        <v>4965</v>
      </c>
      <c r="J1158" s="661" t="s">
        <v>4966</v>
      </c>
      <c r="K1158" s="661" t="s">
        <v>4967</v>
      </c>
      <c r="L1158" s="662">
        <v>500</v>
      </c>
      <c r="M1158" s="662">
        <v>500</v>
      </c>
      <c r="N1158" s="661">
        <v>1</v>
      </c>
      <c r="O1158" s="742">
        <v>1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4</v>
      </c>
      <c r="B1159" s="661" t="s">
        <v>3542</v>
      </c>
      <c r="C1159" s="661">
        <v>89301042</v>
      </c>
      <c r="D1159" s="740" t="s">
        <v>6160</v>
      </c>
      <c r="E1159" s="741" t="s">
        <v>3921</v>
      </c>
      <c r="F1159" s="661" t="s">
        <v>3897</v>
      </c>
      <c r="G1159" s="661" t="s">
        <v>4423</v>
      </c>
      <c r="H1159" s="661" t="s">
        <v>602</v>
      </c>
      <c r="I1159" s="661" t="s">
        <v>4240</v>
      </c>
      <c r="J1159" s="661" t="s">
        <v>4241</v>
      </c>
      <c r="K1159" s="661" t="s">
        <v>4242</v>
      </c>
      <c r="L1159" s="662">
        <v>900</v>
      </c>
      <c r="M1159" s="662">
        <v>1800</v>
      </c>
      <c r="N1159" s="661">
        <v>2</v>
      </c>
      <c r="O1159" s="742">
        <v>2</v>
      </c>
      <c r="P1159" s="662">
        <v>900</v>
      </c>
      <c r="Q1159" s="677">
        <v>0.5</v>
      </c>
      <c r="R1159" s="661">
        <v>1</v>
      </c>
      <c r="S1159" s="677">
        <v>0.5</v>
      </c>
      <c r="T1159" s="742">
        <v>1</v>
      </c>
      <c r="U1159" s="700">
        <v>0.5</v>
      </c>
    </row>
    <row r="1160" spans="1:21" ht="14.4" customHeight="1" x14ac:dyDescent="0.3">
      <c r="A1160" s="660">
        <v>4</v>
      </c>
      <c r="B1160" s="661" t="s">
        <v>3542</v>
      </c>
      <c r="C1160" s="661">
        <v>89301042</v>
      </c>
      <c r="D1160" s="740" t="s">
        <v>6160</v>
      </c>
      <c r="E1160" s="741" t="s">
        <v>3921</v>
      </c>
      <c r="F1160" s="661" t="s">
        <v>3897</v>
      </c>
      <c r="G1160" s="661" t="s">
        <v>4423</v>
      </c>
      <c r="H1160" s="661" t="s">
        <v>602</v>
      </c>
      <c r="I1160" s="661" t="s">
        <v>5287</v>
      </c>
      <c r="J1160" s="661" t="s">
        <v>5288</v>
      </c>
      <c r="K1160" s="661"/>
      <c r="L1160" s="662">
        <v>1408.51</v>
      </c>
      <c r="M1160" s="662">
        <v>1408.51</v>
      </c>
      <c r="N1160" s="661">
        <v>1</v>
      </c>
      <c r="O1160" s="742">
        <v>1</v>
      </c>
      <c r="P1160" s="662"/>
      <c r="Q1160" s="677">
        <v>0</v>
      </c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4</v>
      </c>
      <c r="B1161" s="661" t="s">
        <v>3542</v>
      </c>
      <c r="C1161" s="661">
        <v>89301042</v>
      </c>
      <c r="D1161" s="740" t="s">
        <v>6160</v>
      </c>
      <c r="E1161" s="741" t="s">
        <v>3922</v>
      </c>
      <c r="F1161" s="661" t="s">
        <v>3895</v>
      </c>
      <c r="G1161" s="661" t="s">
        <v>3954</v>
      </c>
      <c r="H1161" s="661" t="s">
        <v>602</v>
      </c>
      <c r="I1161" s="661" t="s">
        <v>1839</v>
      </c>
      <c r="J1161" s="661" t="s">
        <v>3719</v>
      </c>
      <c r="K1161" s="661" t="s">
        <v>3720</v>
      </c>
      <c r="L1161" s="662">
        <v>156.86000000000001</v>
      </c>
      <c r="M1161" s="662">
        <v>470.58000000000004</v>
      </c>
      <c r="N1161" s="661">
        <v>3</v>
      </c>
      <c r="O1161" s="742">
        <v>2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4</v>
      </c>
      <c r="B1162" s="661" t="s">
        <v>3542</v>
      </c>
      <c r="C1162" s="661">
        <v>89301042</v>
      </c>
      <c r="D1162" s="740" t="s">
        <v>6160</v>
      </c>
      <c r="E1162" s="741" t="s">
        <v>3922</v>
      </c>
      <c r="F1162" s="661" t="s">
        <v>3895</v>
      </c>
      <c r="G1162" s="661" t="s">
        <v>4448</v>
      </c>
      <c r="H1162" s="661" t="s">
        <v>602</v>
      </c>
      <c r="I1162" s="661" t="s">
        <v>5289</v>
      </c>
      <c r="J1162" s="661" t="s">
        <v>5290</v>
      </c>
      <c r="K1162" s="661" t="s">
        <v>4976</v>
      </c>
      <c r="L1162" s="662">
        <v>222.25</v>
      </c>
      <c r="M1162" s="662">
        <v>444.5</v>
      </c>
      <c r="N1162" s="661">
        <v>2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4</v>
      </c>
      <c r="B1163" s="661" t="s">
        <v>3542</v>
      </c>
      <c r="C1163" s="661">
        <v>89301042</v>
      </c>
      <c r="D1163" s="740" t="s">
        <v>6160</v>
      </c>
      <c r="E1163" s="741" t="s">
        <v>3922</v>
      </c>
      <c r="F1163" s="661" t="s">
        <v>3895</v>
      </c>
      <c r="G1163" s="661" t="s">
        <v>4448</v>
      </c>
      <c r="H1163" s="661" t="s">
        <v>1519</v>
      </c>
      <c r="I1163" s="661" t="s">
        <v>4974</v>
      </c>
      <c r="J1163" s="661" t="s">
        <v>4975</v>
      </c>
      <c r="K1163" s="661" t="s">
        <v>4976</v>
      </c>
      <c r="L1163" s="662">
        <v>125.14</v>
      </c>
      <c r="M1163" s="662">
        <v>250.28</v>
      </c>
      <c r="N1163" s="661">
        <v>2</v>
      </c>
      <c r="O1163" s="742">
        <v>1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4</v>
      </c>
      <c r="B1164" s="661" t="s">
        <v>3542</v>
      </c>
      <c r="C1164" s="661">
        <v>89301042</v>
      </c>
      <c r="D1164" s="740" t="s">
        <v>6160</v>
      </c>
      <c r="E1164" s="741" t="s">
        <v>3922</v>
      </c>
      <c r="F1164" s="661" t="s">
        <v>3895</v>
      </c>
      <c r="G1164" s="661" t="s">
        <v>5291</v>
      </c>
      <c r="H1164" s="661" t="s">
        <v>602</v>
      </c>
      <c r="I1164" s="661" t="s">
        <v>5292</v>
      </c>
      <c r="J1164" s="661" t="s">
        <v>5293</v>
      </c>
      <c r="K1164" s="661" t="s">
        <v>1010</v>
      </c>
      <c r="L1164" s="662">
        <v>44.89</v>
      </c>
      <c r="M1164" s="662">
        <v>942.69000000000017</v>
      </c>
      <c r="N1164" s="661">
        <v>21</v>
      </c>
      <c r="O1164" s="742">
        <v>4</v>
      </c>
      <c r="P1164" s="662">
        <v>673.35000000000014</v>
      </c>
      <c r="Q1164" s="677">
        <v>0.7142857142857143</v>
      </c>
      <c r="R1164" s="661">
        <v>15</v>
      </c>
      <c r="S1164" s="677">
        <v>0.7142857142857143</v>
      </c>
      <c r="T1164" s="742">
        <v>3</v>
      </c>
      <c r="U1164" s="700">
        <v>0.75</v>
      </c>
    </row>
    <row r="1165" spans="1:21" ht="14.4" customHeight="1" x14ac:dyDescent="0.3">
      <c r="A1165" s="660">
        <v>4</v>
      </c>
      <c r="B1165" s="661" t="s">
        <v>3542</v>
      </c>
      <c r="C1165" s="661">
        <v>89301042</v>
      </c>
      <c r="D1165" s="740" t="s">
        <v>6160</v>
      </c>
      <c r="E1165" s="741" t="s">
        <v>3922</v>
      </c>
      <c r="F1165" s="661" t="s">
        <v>3895</v>
      </c>
      <c r="G1165" s="661" t="s">
        <v>4043</v>
      </c>
      <c r="H1165" s="661" t="s">
        <v>602</v>
      </c>
      <c r="I1165" s="661" t="s">
        <v>4156</v>
      </c>
      <c r="J1165" s="661" t="s">
        <v>4157</v>
      </c>
      <c r="K1165" s="661" t="s">
        <v>2666</v>
      </c>
      <c r="L1165" s="662">
        <v>0</v>
      </c>
      <c r="M1165" s="662">
        <v>0</v>
      </c>
      <c r="N1165" s="661">
        <v>1</v>
      </c>
      <c r="O1165" s="742">
        <v>1</v>
      </c>
      <c r="P1165" s="662"/>
      <c r="Q1165" s="677"/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4</v>
      </c>
      <c r="B1166" s="661" t="s">
        <v>3542</v>
      </c>
      <c r="C1166" s="661">
        <v>89301042</v>
      </c>
      <c r="D1166" s="740" t="s">
        <v>6160</v>
      </c>
      <c r="E1166" s="741" t="s">
        <v>3922</v>
      </c>
      <c r="F1166" s="661" t="s">
        <v>3895</v>
      </c>
      <c r="G1166" s="661" t="s">
        <v>4978</v>
      </c>
      <c r="H1166" s="661" t="s">
        <v>1519</v>
      </c>
      <c r="I1166" s="661" t="s">
        <v>5294</v>
      </c>
      <c r="J1166" s="661" t="s">
        <v>1624</v>
      </c>
      <c r="K1166" s="661" t="s">
        <v>5295</v>
      </c>
      <c r="L1166" s="662">
        <v>413.22</v>
      </c>
      <c r="M1166" s="662">
        <v>413.22</v>
      </c>
      <c r="N1166" s="661">
        <v>1</v>
      </c>
      <c r="O1166" s="742">
        <v>1</v>
      </c>
      <c r="P1166" s="662">
        <v>413.22</v>
      </c>
      <c r="Q1166" s="677">
        <v>1</v>
      </c>
      <c r="R1166" s="661">
        <v>1</v>
      </c>
      <c r="S1166" s="677">
        <v>1</v>
      </c>
      <c r="T1166" s="742">
        <v>1</v>
      </c>
      <c r="U1166" s="700">
        <v>1</v>
      </c>
    </row>
    <row r="1167" spans="1:21" ht="14.4" customHeight="1" x14ac:dyDescent="0.3">
      <c r="A1167" s="660">
        <v>4</v>
      </c>
      <c r="B1167" s="661" t="s">
        <v>3542</v>
      </c>
      <c r="C1167" s="661">
        <v>89301042</v>
      </c>
      <c r="D1167" s="740" t="s">
        <v>6160</v>
      </c>
      <c r="E1167" s="741" t="s">
        <v>3922</v>
      </c>
      <c r="F1167" s="661" t="s">
        <v>3895</v>
      </c>
      <c r="G1167" s="661" t="s">
        <v>4121</v>
      </c>
      <c r="H1167" s="661" t="s">
        <v>1519</v>
      </c>
      <c r="I1167" s="661" t="s">
        <v>2795</v>
      </c>
      <c r="J1167" s="661" t="s">
        <v>2796</v>
      </c>
      <c r="K1167" s="661" t="s">
        <v>3727</v>
      </c>
      <c r="L1167" s="662">
        <v>69.86</v>
      </c>
      <c r="M1167" s="662">
        <v>209.57999999999998</v>
      </c>
      <c r="N1167" s="661">
        <v>3</v>
      </c>
      <c r="O1167" s="742">
        <v>1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4</v>
      </c>
      <c r="B1168" s="661" t="s">
        <v>3542</v>
      </c>
      <c r="C1168" s="661">
        <v>89301042</v>
      </c>
      <c r="D1168" s="740" t="s">
        <v>6160</v>
      </c>
      <c r="E1168" s="741" t="s">
        <v>3922</v>
      </c>
      <c r="F1168" s="661" t="s">
        <v>3895</v>
      </c>
      <c r="G1168" s="661" t="s">
        <v>4310</v>
      </c>
      <c r="H1168" s="661" t="s">
        <v>602</v>
      </c>
      <c r="I1168" s="661" t="s">
        <v>5296</v>
      </c>
      <c r="J1168" s="661" t="s">
        <v>5297</v>
      </c>
      <c r="K1168" s="661" t="s">
        <v>4317</v>
      </c>
      <c r="L1168" s="662">
        <v>356.47</v>
      </c>
      <c r="M1168" s="662">
        <v>356.47</v>
      </c>
      <c r="N1168" s="661">
        <v>1</v>
      </c>
      <c r="O1168" s="742">
        <v>0.5</v>
      </c>
      <c r="P1168" s="662">
        <v>356.47</v>
      </c>
      <c r="Q1168" s="677">
        <v>1</v>
      </c>
      <c r="R1168" s="661">
        <v>1</v>
      </c>
      <c r="S1168" s="677">
        <v>1</v>
      </c>
      <c r="T1168" s="742">
        <v>0.5</v>
      </c>
      <c r="U1168" s="700">
        <v>1</v>
      </c>
    </row>
    <row r="1169" spans="1:21" ht="14.4" customHeight="1" x14ac:dyDescent="0.3">
      <c r="A1169" s="660">
        <v>4</v>
      </c>
      <c r="B1169" s="661" t="s">
        <v>3542</v>
      </c>
      <c r="C1169" s="661">
        <v>89301042</v>
      </c>
      <c r="D1169" s="740" t="s">
        <v>6160</v>
      </c>
      <c r="E1169" s="741" t="s">
        <v>3922</v>
      </c>
      <c r="F1169" s="661" t="s">
        <v>3895</v>
      </c>
      <c r="G1169" s="661" t="s">
        <v>4310</v>
      </c>
      <c r="H1169" s="661" t="s">
        <v>602</v>
      </c>
      <c r="I1169" s="661" t="s">
        <v>5298</v>
      </c>
      <c r="J1169" s="661" t="s">
        <v>4312</v>
      </c>
      <c r="K1169" s="661" t="s">
        <v>5299</v>
      </c>
      <c r="L1169" s="662">
        <v>356.47</v>
      </c>
      <c r="M1169" s="662">
        <v>356.47</v>
      </c>
      <c r="N1169" s="661">
        <v>1</v>
      </c>
      <c r="O1169" s="742">
        <v>1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4</v>
      </c>
      <c r="B1170" s="661" t="s">
        <v>3542</v>
      </c>
      <c r="C1170" s="661">
        <v>89301042</v>
      </c>
      <c r="D1170" s="740" t="s">
        <v>6160</v>
      </c>
      <c r="E1170" s="741" t="s">
        <v>3922</v>
      </c>
      <c r="F1170" s="661" t="s">
        <v>3895</v>
      </c>
      <c r="G1170" s="661" t="s">
        <v>4268</v>
      </c>
      <c r="H1170" s="661" t="s">
        <v>602</v>
      </c>
      <c r="I1170" s="661" t="s">
        <v>5300</v>
      </c>
      <c r="J1170" s="661" t="s">
        <v>5301</v>
      </c>
      <c r="K1170" s="661" t="s">
        <v>5302</v>
      </c>
      <c r="L1170" s="662">
        <v>39.700000000000003</v>
      </c>
      <c r="M1170" s="662">
        <v>39.700000000000003</v>
      </c>
      <c r="N1170" s="661">
        <v>1</v>
      </c>
      <c r="O1170" s="742">
        <v>1</v>
      </c>
      <c r="P1170" s="662">
        <v>39.700000000000003</v>
      </c>
      <c r="Q1170" s="677">
        <v>1</v>
      </c>
      <c r="R1170" s="661">
        <v>1</v>
      </c>
      <c r="S1170" s="677">
        <v>1</v>
      </c>
      <c r="T1170" s="742">
        <v>1</v>
      </c>
      <c r="U1170" s="700">
        <v>1</v>
      </c>
    </row>
    <row r="1171" spans="1:21" ht="14.4" customHeight="1" x14ac:dyDescent="0.3">
      <c r="A1171" s="660">
        <v>4</v>
      </c>
      <c r="B1171" s="661" t="s">
        <v>3542</v>
      </c>
      <c r="C1171" s="661">
        <v>89301042</v>
      </c>
      <c r="D1171" s="740" t="s">
        <v>6160</v>
      </c>
      <c r="E1171" s="741" t="s">
        <v>3922</v>
      </c>
      <c r="F1171" s="661" t="s">
        <v>3895</v>
      </c>
      <c r="G1171" s="661" t="s">
        <v>4459</v>
      </c>
      <c r="H1171" s="661" t="s">
        <v>602</v>
      </c>
      <c r="I1171" s="661" t="s">
        <v>761</v>
      </c>
      <c r="J1171" s="661" t="s">
        <v>762</v>
      </c>
      <c r="K1171" s="661" t="s">
        <v>3666</v>
      </c>
      <c r="L1171" s="662">
        <v>115.3</v>
      </c>
      <c r="M1171" s="662">
        <v>230.6</v>
      </c>
      <c r="N1171" s="661">
        <v>2</v>
      </c>
      <c r="O1171" s="742">
        <v>1.5</v>
      </c>
      <c r="P1171" s="662">
        <v>115.3</v>
      </c>
      <c r="Q1171" s="677">
        <v>0.5</v>
      </c>
      <c r="R1171" s="661">
        <v>1</v>
      </c>
      <c r="S1171" s="677">
        <v>0.5</v>
      </c>
      <c r="T1171" s="742">
        <v>0.5</v>
      </c>
      <c r="U1171" s="700">
        <v>0.33333333333333331</v>
      </c>
    </row>
    <row r="1172" spans="1:21" ht="14.4" customHeight="1" x14ac:dyDescent="0.3">
      <c r="A1172" s="660">
        <v>4</v>
      </c>
      <c r="B1172" s="661" t="s">
        <v>3542</v>
      </c>
      <c r="C1172" s="661">
        <v>89301042</v>
      </c>
      <c r="D1172" s="740" t="s">
        <v>6160</v>
      </c>
      <c r="E1172" s="741" t="s">
        <v>3922</v>
      </c>
      <c r="F1172" s="661" t="s">
        <v>3895</v>
      </c>
      <c r="G1172" s="661" t="s">
        <v>5303</v>
      </c>
      <c r="H1172" s="661" t="s">
        <v>602</v>
      </c>
      <c r="I1172" s="661" t="s">
        <v>5304</v>
      </c>
      <c r="J1172" s="661" t="s">
        <v>5305</v>
      </c>
      <c r="K1172" s="661" t="s">
        <v>5306</v>
      </c>
      <c r="L1172" s="662">
        <v>60.66</v>
      </c>
      <c r="M1172" s="662">
        <v>60.66</v>
      </c>
      <c r="N1172" s="661">
        <v>1</v>
      </c>
      <c r="O1172" s="742">
        <v>0.5</v>
      </c>
      <c r="P1172" s="662">
        <v>60.66</v>
      </c>
      <c r="Q1172" s="677">
        <v>1</v>
      </c>
      <c r="R1172" s="661">
        <v>1</v>
      </c>
      <c r="S1172" s="677">
        <v>1</v>
      </c>
      <c r="T1172" s="742">
        <v>0.5</v>
      </c>
      <c r="U1172" s="700">
        <v>1</v>
      </c>
    </row>
    <row r="1173" spans="1:21" ht="14.4" customHeight="1" x14ac:dyDescent="0.3">
      <c r="A1173" s="660">
        <v>4</v>
      </c>
      <c r="B1173" s="661" t="s">
        <v>3542</v>
      </c>
      <c r="C1173" s="661">
        <v>89301042</v>
      </c>
      <c r="D1173" s="740" t="s">
        <v>6160</v>
      </c>
      <c r="E1173" s="741" t="s">
        <v>3922</v>
      </c>
      <c r="F1173" s="661" t="s">
        <v>3895</v>
      </c>
      <c r="G1173" s="661" t="s">
        <v>5307</v>
      </c>
      <c r="H1173" s="661" t="s">
        <v>602</v>
      </c>
      <c r="I1173" s="661" t="s">
        <v>5308</v>
      </c>
      <c r="J1173" s="661" t="s">
        <v>5309</v>
      </c>
      <c r="K1173" s="661" t="s">
        <v>4337</v>
      </c>
      <c r="L1173" s="662">
        <v>0</v>
      </c>
      <c r="M1173" s="662">
        <v>0</v>
      </c>
      <c r="N1173" s="661">
        <v>4</v>
      </c>
      <c r="O1173" s="742">
        <v>4</v>
      </c>
      <c r="P1173" s="662">
        <v>0</v>
      </c>
      <c r="Q1173" s="677"/>
      <c r="R1173" s="661">
        <v>4</v>
      </c>
      <c r="S1173" s="677">
        <v>1</v>
      </c>
      <c r="T1173" s="742">
        <v>4</v>
      </c>
      <c r="U1173" s="700">
        <v>1</v>
      </c>
    </row>
    <row r="1174" spans="1:21" ht="14.4" customHeight="1" x14ac:dyDescent="0.3">
      <c r="A1174" s="660">
        <v>4</v>
      </c>
      <c r="B1174" s="661" t="s">
        <v>3542</v>
      </c>
      <c r="C1174" s="661">
        <v>89301042</v>
      </c>
      <c r="D1174" s="740" t="s">
        <v>6160</v>
      </c>
      <c r="E1174" s="741" t="s">
        <v>3922</v>
      </c>
      <c r="F1174" s="661" t="s">
        <v>3895</v>
      </c>
      <c r="G1174" s="661" t="s">
        <v>4272</v>
      </c>
      <c r="H1174" s="661" t="s">
        <v>602</v>
      </c>
      <c r="I1174" s="661" t="s">
        <v>5310</v>
      </c>
      <c r="J1174" s="661" t="s">
        <v>5311</v>
      </c>
      <c r="K1174" s="661" t="s">
        <v>5312</v>
      </c>
      <c r="L1174" s="662">
        <v>0</v>
      </c>
      <c r="M1174" s="662">
        <v>0</v>
      </c>
      <c r="N1174" s="661">
        <v>3</v>
      </c>
      <c r="O1174" s="742">
        <v>1</v>
      </c>
      <c r="P1174" s="662">
        <v>0</v>
      </c>
      <c r="Q1174" s="677"/>
      <c r="R1174" s="661">
        <v>3</v>
      </c>
      <c r="S1174" s="677">
        <v>1</v>
      </c>
      <c r="T1174" s="742">
        <v>1</v>
      </c>
      <c r="U1174" s="700">
        <v>1</v>
      </c>
    </row>
    <row r="1175" spans="1:21" ht="14.4" customHeight="1" x14ac:dyDescent="0.3">
      <c r="A1175" s="660">
        <v>4</v>
      </c>
      <c r="B1175" s="661" t="s">
        <v>3542</v>
      </c>
      <c r="C1175" s="661">
        <v>89301042</v>
      </c>
      <c r="D1175" s="740" t="s">
        <v>6160</v>
      </c>
      <c r="E1175" s="741" t="s">
        <v>3922</v>
      </c>
      <c r="F1175" s="661" t="s">
        <v>3895</v>
      </c>
      <c r="G1175" s="661" t="s">
        <v>4318</v>
      </c>
      <c r="H1175" s="661" t="s">
        <v>602</v>
      </c>
      <c r="I1175" s="661" t="s">
        <v>1835</v>
      </c>
      <c r="J1175" s="661" t="s">
        <v>1836</v>
      </c>
      <c r="K1175" s="661" t="s">
        <v>4319</v>
      </c>
      <c r="L1175" s="662">
        <v>50.27</v>
      </c>
      <c r="M1175" s="662">
        <v>201.08</v>
      </c>
      <c r="N1175" s="661">
        <v>4</v>
      </c>
      <c r="O1175" s="742">
        <v>2</v>
      </c>
      <c r="P1175" s="662">
        <v>100.54</v>
      </c>
      <c r="Q1175" s="677">
        <v>0.5</v>
      </c>
      <c r="R1175" s="661">
        <v>2</v>
      </c>
      <c r="S1175" s="677">
        <v>0.5</v>
      </c>
      <c r="T1175" s="742">
        <v>1</v>
      </c>
      <c r="U1175" s="700">
        <v>0.5</v>
      </c>
    </row>
    <row r="1176" spans="1:21" ht="14.4" customHeight="1" x14ac:dyDescent="0.3">
      <c r="A1176" s="660">
        <v>4</v>
      </c>
      <c r="B1176" s="661" t="s">
        <v>3542</v>
      </c>
      <c r="C1176" s="661">
        <v>89301042</v>
      </c>
      <c r="D1176" s="740" t="s">
        <v>6160</v>
      </c>
      <c r="E1176" s="741" t="s">
        <v>3922</v>
      </c>
      <c r="F1176" s="661" t="s">
        <v>3895</v>
      </c>
      <c r="G1176" s="661" t="s">
        <v>4318</v>
      </c>
      <c r="H1176" s="661" t="s">
        <v>602</v>
      </c>
      <c r="I1176" s="661" t="s">
        <v>5313</v>
      </c>
      <c r="J1176" s="661" t="s">
        <v>5314</v>
      </c>
      <c r="K1176" s="661" t="s">
        <v>5315</v>
      </c>
      <c r="L1176" s="662">
        <v>93.99</v>
      </c>
      <c r="M1176" s="662">
        <v>93.99</v>
      </c>
      <c r="N1176" s="661">
        <v>1</v>
      </c>
      <c r="O1176" s="742">
        <v>0.5</v>
      </c>
      <c r="P1176" s="662">
        <v>93.99</v>
      </c>
      <c r="Q1176" s="677">
        <v>1</v>
      </c>
      <c r="R1176" s="661">
        <v>1</v>
      </c>
      <c r="S1176" s="677">
        <v>1</v>
      </c>
      <c r="T1176" s="742">
        <v>0.5</v>
      </c>
      <c r="U1176" s="700">
        <v>1</v>
      </c>
    </row>
    <row r="1177" spans="1:21" ht="14.4" customHeight="1" x14ac:dyDescent="0.3">
      <c r="A1177" s="660">
        <v>4</v>
      </c>
      <c r="B1177" s="661" t="s">
        <v>3542</v>
      </c>
      <c r="C1177" s="661">
        <v>89301042</v>
      </c>
      <c r="D1177" s="740" t="s">
        <v>6160</v>
      </c>
      <c r="E1177" s="741" t="s">
        <v>3922</v>
      </c>
      <c r="F1177" s="661" t="s">
        <v>3895</v>
      </c>
      <c r="G1177" s="661" t="s">
        <v>4324</v>
      </c>
      <c r="H1177" s="661" t="s">
        <v>602</v>
      </c>
      <c r="I1177" s="661" t="s">
        <v>5316</v>
      </c>
      <c r="J1177" s="661" t="s">
        <v>5093</v>
      </c>
      <c r="K1177" s="661" t="s">
        <v>5317</v>
      </c>
      <c r="L1177" s="662">
        <v>0</v>
      </c>
      <c r="M1177" s="662">
        <v>0</v>
      </c>
      <c r="N1177" s="661">
        <v>2</v>
      </c>
      <c r="O1177" s="742">
        <v>1</v>
      </c>
      <c r="P1177" s="662"/>
      <c r="Q1177" s="677"/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4</v>
      </c>
      <c r="B1178" s="661" t="s">
        <v>3542</v>
      </c>
      <c r="C1178" s="661">
        <v>89301042</v>
      </c>
      <c r="D1178" s="740" t="s">
        <v>6160</v>
      </c>
      <c r="E1178" s="741" t="s">
        <v>3922</v>
      </c>
      <c r="F1178" s="661" t="s">
        <v>3895</v>
      </c>
      <c r="G1178" s="661" t="s">
        <v>4324</v>
      </c>
      <c r="H1178" s="661" t="s">
        <v>602</v>
      </c>
      <c r="I1178" s="661" t="s">
        <v>5095</v>
      </c>
      <c r="J1178" s="661" t="s">
        <v>5093</v>
      </c>
      <c r="K1178" s="661" t="s">
        <v>5096</v>
      </c>
      <c r="L1178" s="662">
        <v>0</v>
      </c>
      <c r="M1178" s="662">
        <v>0</v>
      </c>
      <c r="N1178" s="661">
        <v>3</v>
      </c>
      <c r="O1178" s="742">
        <v>2</v>
      </c>
      <c r="P1178" s="662">
        <v>0</v>
      </c>
      <c r="Q1178" s="677"/>
      <c r="R1178" s="661">
        <v>3</v>
      </c>
      <c r="S1178" s="677">
        <v>1</v>
      </c>
      <c r="T1178" s="742">
        <v>2</v>
      </c>
      <c r="U1178" s="700">
        <v>1</v>
      </c>
    </row>
    <row r="1179" spans="1:21" ht="14.4" customHeight="1" x14ac:dyDescent="0.3">
      <c r="A1179" s="660">
        <v>4</v>
      </c>
      <c r="B1179" s="661" t="s">
        <v>3542</v>
      </c>
      <c r="C1179" s="661">
        <v>89301042</v>
      </c>
      <c r="D1179" s="740" t="s">
        <v>6160</v>
      </c>
      <c r="E1179" s="741" t="s">
        <v>3922</v>
      </c>
      <c r="F1179" s="661" t="s">
        <v>3895</v>
      </c>
      <c r="G1179" s="661" t="s">
        <v>4324</v>
      </c>
      <c r="H1179" s="661" t="s">
        <v>602</v>
      </c>
      <c r="I1179" s="661" t="s">
        <v>2135</v>
      </c>
      <c r="J1179" s="661" t="s">
        <v>5093</v>
      </c>
      <c r="K1179" s="661" t="s">
        <v>5318</v>
      </c>
      <c r="L1179" s="662">
        <v>0</v>
      </c>
      <c r="M1179" s="662">
        <v>0</v>
      </c>
      <c r="N1179" s="661">
        <v>1</v>
      </c>
      <c r="O1179" s="742">
        <v>0.5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4</v>
      </c>
      <c r="B1180" s="661" t="s">
        <v>3542</v>
      </c>
      <c r="C1180" s="661">
        <v>89301042</v>
      </c>
      <c r="D1180" s="740" t="s">
        <v>6160</v>
      </c>
      <c r="E1180" s="741" t="s">
        <v>3922</v>
      </c>
      <c r="F1180" s="661" t="s">
        <v>3895</v>
      </c>
      <c r="G1180" s="661" t="s">
        <v>4052</v>
      </c>
      <c r="H1180" s="661" t="s">
        <v>1519</v>
      </c>
      <c r="I1180" s="661" t="s">
        <v>5319</v>
      </c>
      <c r="J1180" s="661" t="s">
        <v>1952</v>
      </c>
      <c r="K1180" s="661" t="s">
        <v>5320</v>
      </c>
      <c r="L1180" s="662">
        <v>0</v>
      </c>
      <c r="M1180" s="662">
        <v>0</v>
      </c>
      <c r="N1180" s="661">
        <v>1</v>
      </c>
      <c r="O1180" s="742">
        <v>0.5</v>
      </c>
      <c r="P1180" s="662"/>
      <c r="Q1180" s="677"/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4</v>
      </c>
      <c r="B1181" s="661" t="s">
        <v>3542</v>
      </c>
      <c r="C1181" s="661">
        <v>89301042</v>
      </c>
      <c r="D1181" s="740" t="s">
        <v>6160</v>
      </c>
      <c r="E1181" s="741" t="s">
        <v>3922</v>
      </c>
      <c r="F1181" s="661" t="s">
        <v>3895</v>
      </c>
      <c r="G1181" s="661" t="s">
        <v>3972</v>
      </c>
      <c r="H1181" s="661" t="s">
        <v>602</v>
      </c>
      <c r="I1181" s="661" t="s">
        <v>3235</v>
      </c>
      <c r="J1181" s="661" t="s">
        <v>3236</v>
      </c>
      <c r="K1181" s="661" t="s">
        <v>3237</v>
      </c>
      <c r="L1181" s="662">
        <v>0</v>
      </c>
      <c r="M1181" s="662">
        <v>0</v>
      </c>
      <c r="N1181" s="661">
        <v>1</v>
      </c>
      <c r="O1181" s="742">
        <v>1</v>
      </c>
      <c r="P1181" s="662"/>
      <c r="Q1181" s="677"/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4</v>
      </c>
      <c r="B1182" s="661" t="s">
        <v>3542</v>
      </c>
      <c r="C1182" s="661">
        <v>89301042</v>
      </c>
      <c r="D1182" s="740" t="s">
        <v>6160</v>
      </c>
      <c r="E1182" s="741" t="s">
        <v>3922</v>
      </c>
      <c r="F1182" s="661" t="s">
        <v>3895</v>
      </c>
      <c r="G1182" s="661" t="s">
        <v>5321</v>
      </c>
      <c r="H1182" s="661" t="s">
        <v>602</v>
      </c>
      <c r="I1182" s="661" t="s">
        <v>5322</v>
      </c>
      <c r="J1182" s="661" t="s">
        <v>2430</v>
      </c>
      <c r="K1182" s="661" t="s">
        <v>5323</v>
      </c>
      <c r="L1182" s="662">
        <v>0</v>
      </c>
      <c r="M1182" s="662">
        <v>0</v>
      </c>
      <c r="N1182" s="661">
        <v>3</v>
      </c>
      <c r="O1182" s="742">
        <v>1</v>
      </c>
      <c r="P1182" s="662"/>
      <c r="Q1182" s="677"/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4</v>
      </c>
      <c r="B1183" s="661" t="s">
        <v>3542</v>
      </c>
      <c r="C1183" s="661">
        <v>89301042</v>
      </c>
      <c r="D1183" s="740" t="s">
        <v>6160</v>
      </c>
      <c r="E1183" s="741" t="s">
        <v>3922</v>
      </c>
      <c r="F1183" s="661" t="s">
        <v>3895</v>
      </c>
      <c r="G1183" s="661" t="s">
        <v>5324</v>
      </c>
      <c r="H1183" s="661" t="s">
        <v>602</v>
      </c>
      <c r="I1183" s="661" t="s">
        <v>5325</v>
      </c>
      <c r="J1183" s="661" t="s">
        <v>5326</v>
      </c>
      <c r="K1183" s="661" t="s">
        <v>5327</v>
      </c>
      <c r="L1183" s="662">
        <v>92.91</v>
      </c>
      <c r="M1183" s="662">
        <v>836.19</v>
      </c>
      <c r="N1183" s="661">
        <v>9</v>
      </c>
      <c r="O1183" s="742">
        <v>2.5</v>
      </c>
      <c r="P1183" s="662">
        <v>836.19</v>
      </c>
      <c r="Q1183" s="677">
        <v>1</v>
      </c>
      <c r="R1183" s="661">
        <v>9</v>
      </c>
      <c r="S1183" s="677">
        <v>1</v>
      </c>
      <c r="T1183" s="742">
        <v>2.5</v>
      </c>
      <c r="U1183" s="700">
        <v>1</v>
      </c>
    </row>
    <row r="1184" spans="1:21" ht="14.4" customHeight="1" x14ac:dyDescent="0.3">
      <c r="A1184" s="660">
        <v>4</v>
      </c>
      <c r="B1184" s="661" t="s">
        <v>3542</v>
      </c>
      <c r="C1184" s="661">
        <v>89301042</v>
      </c>
      <c r="D1184" s="740" t="s">
        <v>6160</v>
      </c>
      <c r="E1184" s="741" t="s">
        <v>3922</v>
      </c>
      <c r="F1184" s="661" t="s">
        <v>3895</v>
      </c>
      <c r="G1184" s="661" t="s">
        <v>4012</v>
      </c>
      <c r="H1184" s="661" t="s">
        <v>602</v>
      </c>
      <c r="I1184" s="661" t="s">
        <v>4477</v>
      </c>
      <c r="J1184" s="661" t="s">
        <v>4013</v>
      </c>
      <c r="K1184" s="661" t="s">
        <v>4478</v>
      </c>
      <c r="L1184" s="662">
        <v>34.31</v>
      </c>
      <c r="M1184" s="662">
        <v>68.62</v>
      </c>
      <c r="N1184" s="661">
        <v>2</v>
      </c>
      <c r="O1184" s="742">
        <v>0.5</v>
      </c>
      <c r="P1184" s="662">
        <v>68.62</v>
      </c>
      <c r="Q1184" s="677">
        <v>1</v>
      </c>
      <c r="R1184" s="661">
        <v>2</v>
      </c>
      <c r="S1184" s="677">
        <v>1</v>
      </c>
      <c r="T1184" s="742">
        <v>0.5</v>
      </c>
      <c r="U1184" s="700">
        <v>1</v>
      </c>
    </row>
    <row r="1185" spans="1:21" ht="14.4" customHeight="1" x14ac:dyDescent="0.3">
      <c r="A1185" s="660">
        <v>4</v>
      </c>
      <c r="B1185" s="661" t="s">
        <v>3542</v>
      </c>
      <c r="C1185" s="661">
        <v>89301042</v>
      </c>
      <c r="D1185" s="740" t="s">
        <v>6160</v>
      </c>
      <c r="E1185" s="741" t="s">
        <v>3922</v>
      </c>
      <c r="F1185" s="661" t="s">
        <v>3895</v>
      </c>
      <c r="G1185" s="661" t="s">
        <v>3951</v>
      </c>
      <c r="H1185" s="661" t="s">
        <v>602</v>
      </c>
      <c r="I1185" s="661" t="s">
        <v>2071</v>
      </c>
      <c r="J1185" s="661" t="s">
        <v>2072</v>
      </c>
      <c r="K1185" s="661" t="s">
        <v>3952</v>
      </c>
      <c r="L1185" s="662">
        <v>766.89</v>
      </c>
      <c r="M1185" s="662">
        <v>5368.23</v>
      </c>
      <c r="N1185" s="661">
        <v>7</v>
      </c>
      <c r="O1185" s="742">
        <v>2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4</v>
      </c>
      <c r="B1186" s="661" t="s">
        <v>3542</v>
      </c>
      <c r="C1186" s="661">
        <v>89301042</v>
      </c>
      <c r="D1186" s="740" t="s">
        <v>6160</v>
      </c>
      <c r="E1186" s="741" t="s">
        <v>3922</v>
      </c>
      <c r="F1186" s="661" t="s">
        <v>3895</v>
      </c>
      <c r="G1186" s="661" t="s">
        <v>3951</v>
      </c>
      <c r="H1186" s="661" t="s">
        <v>602</v>
      </c>
      <c r="I1186" s="661" t="s">
        <v>5328</v>
      </c>
      <c r="J1186" s="661" t="s">
        <v>5329</v>
      </c>
      <c r="K1186" s="661" t="s">
        <v>3952</v>
      </c>
      <c r="L1186" s="662">
        <v>766.89</v>
      </c>
      <c r="M1186" s="662">
        <v>2300.67</v>
      </c>
      <c r="N1186" s="661">
        <v>3</v>
      </c>
      <c r="O1186" s="742">
        <v>1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4</v>
      </c>
      <c r="B1187" s="661" t="s">
        <v>3542</v>
      </c>
      <c r="C1187" s="661">
        <v>89301042</v>
      </c>
      <c r="D1187" s="740" t="s">
        <v>6160</v>
      </c>
      <c r="E1187" s="741" t="s">
        <v>3922</v>
      </c>
      <c r="F1187" s="661" t="s">
        <v>3895</v>
      </c>
      <c r="G1187" s="661" t="s">
        <v>4063</v>
      </c>
      <c r="H1187" s="661" t="s">
        <v>1519</v>
      </c>
      <c r="I1187" s="661" t="s">
        <v>1663</v>
      </c>
      <c r="J1187" s="661" t="s">
        <v>1589</v>
      </c>
      <c r="K1187" s="661" t="s">
        <v>1664</v>
      </c>
      <c r="L1187" s="662">
        <v>0</v>
      </c>
      <c r="M1187" s="662">
        <v>0</v>
      </c>
      <c r="N1187" s="661">
        <v>1</v>
      </c>
      <c r="O1187" s="742">
        <v>1</v>
      </c>
      <c r="P1187" s="662">
        <v>0</v>
      </c>
      <c r="Q1187" s="677"/>
      <c r="R1187" s="661">
        <v>1</v>
      </c>
      <c r="S1187" s="677">
        <v>1</v>
      </c>
      <c r="T1187" s="742">
        <v>1</v>
      </c>
      <c r="U1187" s="700">
        <v>1</v>
      </c>
    </row>
    <row r="1188" spans="1:21" ht="14.4" customHeight="1" x14ac:dyDescent="0.3">
      <c r="A1188" s="660">
        <v>4</v>
      </c>
      <c r="B1188" s="661" t="s">
        <v>3542</v>
      </c>
      <c r="C1188" s="661">
        <v>89301042</v>
      </c>
      <c r="D1188" s="740" t="s">
        <v>6160</v>
      </c>
      <c r="E1188" s="741" t="s">
        <v>3922</v>
      </c>
      <c r="F1188" s="661" t="s">
        <v>3895</v>
      </c>
      <c r="G1188" s="661" t="s">
        <v>4063</v>
      </c>
      <c r="H1188" s="661" t="s">
        <v>1519</v>
      </c>
      <c r="I1188" s="661" t="s">
        <v>1588</v>
      </c>
      <c r="J1188" s="661" t="s">
        <v>1589</v>
      </c>
      <c r="K1188" s="661" t="s">
        <v>1590</v>
      </c>
      <c r="L1188" s="662">
        <v>0</v>
      </c>
      <c r="M1188" s="662">
        <v>0</v>
      </c>
      <c r="N1188" s="661">
        <v>6</v>
      </c>
      <c r="O1188" s="742">
        <v>5</v>
      </c>
      <c r="P1188" s="662">
        <v>0</v>
      </c>
      <c r="Q1188" s="677"/>
      <c r="R1188" s="661">
        <v>4</v>
      </c>
      <c r="S1188" s="677">
        <v>0.66666666666666663</v>
      </c>
      <c r="T1188" s="742">
        <v>3.5</v>
      </c>
      <c r="U1188" s="700">
        <v>0.7</v>
      </c>
    </row>
    <row r="1189" spans="1:21" ht="14.4" customHeight="1" x14ac:dyDescent="0.3">
      <c r="A1189" s="660">
        <v>4</v>
      </c>
      <c r="B1189" s="661" t="s">
        <v>3542</v>
      </c>
      <c r="C1189" s="661">
        <v>89301042</v>
      </c>
      <c r="D1189" s="740" t="s">
        <v>6160</v>
      </c>
      <c r="E1189" s="741" t="s">
        <v>3922</v>
      </c>
      <c r="F1189" s="661" t="s">
        <v>3895</v>
      </c>
      <c r="G1189" s="661" t="s">
        <v>4064</v>
      </c>
      <c r="H1189" s="661" t="s">
        <v>602</v>
      </c>
      <c r="I1189" s="661" t="s">
        <v>2300</v>
      </c>
      <c r="J1189" s="661" t="s">
        <v>2301</v>
      </c>
      <c r="K1189" s="661" t="s">
        <v>2077</v>
      </c>
      <c r="L1189" s="662">
        <v>0</v>
      </c>
      <c r="M1189" s="662">
        <v>0</v>
      </c>
      <c r="N1189" s="661">
        <v>2</v>
      </c>
      <c r="O1189" s="742">
        <v>0.5</v>
      </c>
      <c r="P1189" s="662"/>
      <c r="Q1189" s="677"/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4</v>
      </c>
      <c r="B1190" s="661" t="s">
        <v>3542</v>
      </c>
      <c r="C1190" s="661">
        <v>89301042</v>
      </c>
      <c r="D1190" s="740" t="s">
        <v>6160</v>
      </c>
      <c r="E1190" s="741" t="s">
        <v>3922</v>
      </c>
      <c r="F1190" s="661" t="s">
        <v>3895</v>
      </c>
      <c r="G1190" s="661" t="s">
        <v>4479</v>
      </c>
      <c r="H1190" s="661" t="s">
        <v>602</v>
      </c>
      <c r="I1190" s="661" t="s">
        <v>5330</v>
      </c>
      <c r="J1190" s="661" t="s">
        <v>5331</v>
      </c>
      <c r="K1190" s="661" t="s">
        <v>5332</v>
      </c>
      <c r="L1190" s="662">
        <v>0</v>
      </c>
      <c r="M1190" s="662">
        <v>0</v>
      </c>
      <c r="N1190" s="661">
        <v>2</v>
      </c>
      <c r="O1190" s="742">
        <v>1</v>
      </c>
      <c r="P1190" s="662">
        <v>0</v>
      </c>
      <c r="Q1190" s="677"/>
      <c r="R1190" s="661">
        <v>2</v>
      </c>
      <c r="S1190" s="677">
        <v>1</v>
      </c>
      <c r="T1190" s="742">
        <v>1</v>
      </c>
      <c r="U1190" s="700">
        <v>1</v>
      </c>
    </row>
    <row r="1191" spans="1:21" ht="14.4" customHeight="1" x14ac:dyDescent="0.3">
      <c r="A1191" s="660">
        <v>4</v>
      </c>
      <c r="B1191" s="661" t="s">
        <v>3542</v>
      </c>
      <c r="C1191" s="661">
        <v>89301042</v>
      </c>
      <c r="D1191" s="740" t="s">
        <v>6160</v>
      </c>
      <c r="E1191" s="741" t="s">
        <v>3922</v>
      </c>
      <c r="F1191" s="661" t="s">
        <v>3895</v>
      </c>
      <c r="G1191" s="661" t="s">
        <v>4479</v>
      </c>
      <c r="H1191" s="661" t="s">
        <v>602</v>
      </c>
      <c r="I1191" s="661" t="s">
        <v>5333</v>
      </c>
      <c r="J1191" s="661" t="s">
        <v>5334</v>
      </c>
      <c r="K1191" s="661" t="s">
        <v>5335</v>
      </c>
      <c r="L1191" s="662">
        <v>0</v>
      </c>
      <c r="M1191" s="662">
        <v>0</v>
      </c>
      <c r="N1191" s="661">
        <v>1</v>
      </c>
      <c r="O1191" s="742">
        <v>0.5</v>
      </c>
      <c r="P1191" s="662">
        <v>0</v>
      </c>
      <c r="Q1191" s="677"/>
      <c r="R1191" s="661">
        <v>1</v>
      </c>
      <c r="S1191" s="677">
        <v>1</v>
      </c>
      <c r="T1191" s="742">
        <v>0.5</v>
      </c>
      <c r="U1191" s="700">
        <v>1</v>
      </c>
    </row>
    <row r="1192" spans="1:21" ht="14.4" customHeight="1" x14ac:dyDescent="0.3">
      <c r="A1192" s="660">
        <v>4</v>
      </c>
      <c r="B1192" s="661" t="s">
        <v>3542</v>
      </c>
      <c r="C1192" s="661">
        <v>89301042</v>
      </c>
      <c r="D1192" s="740" t="s">
        <v>6160</v>
      </c>
      <c r="E1192" s="741" t="s">
        <v>3922</v>
      </c>
      <c r="F1192" s="661" t="s">
        <v>3895</v>
      </c>
      <c r="G1192" s="661" t="s">
        <v>4479</v>
      </c>
      <c r="H1192" s="661" t="s">
        <v>602</v>
      </c>
      <c r="I1192" s="661" t="s">
        <v>5336</v>
      </c>
      <c r="J1192" s="661" t="s">
        <v>5334</v>
      </c>
      <c r="K1192" s="661" t="s">
        <v>5337</v>
      </c>
      <c r="L1192" s="662">
        <v>173.54</v>
      </c>
      <c r="M1192" s="662">
        <v>173.54</v>
      </c>
      <c r="N1192" s="661">
        <v>1</v>
      </c>
      <c r="O1192" s="742">
        <v>0.5</v>
      </c>
      <c r="P1192" s="662">
        <v>173.54</v>
      </c>
      <c r="Q1192" s="677">
        <v>1</v>
      </c>
      <c r="R1192" s="661">
        <v>1</v>
      </c>
      <c r="S1192" s="677">
        <v>1</v>
      </c>
      <c r="T1192" s="742">
        <v>0.5</v>
      </c>
      <c r="U1192" s="700">
        <v>1</v>
      </c>
    </row>
    <row r="1193" spans="1:21" ht="14.4" customHeight="1" x14ac:dyDescent="0.3">
      <c r="A1193" s="660">
        <v>4</v>
      </c>
      <c r="B1193" s="661" t="s">
        <v>3542</v>
      </c>
      <c r="C1193" s="661">
        <v>89301042</v>
      </c>
      <c r="D1193" s="740" t="s">
        <v>6160</v>
      </c>
      <c r="E1193" s="741" t="s">
        <v>3922</v>
      </c>
      <c r="F1193" s="661" t="s">
        <v>3895</v>
      </c>
      <c r="G1193" s="661" t="s">
        <v>4479</v>
      </c>
      <c r="H1193" s="661" t="s">
        <v>602</v>
      </c>
      <c r="I1193" s="661" t="s">
        <v>2881</v>
      </c>
      <c r="J1193" s="661" t="s">
        <v>5338</v>
      </c>
      <c r="K1193" s="661" t="s">
        <v>5339</v>
      </c>
      <c r="L1193" s="662">
        <v>108.46</v>
      </c>
      <c r="M1193" s="662">
        <v>325.38</v>
      </c>
      <c r="N1193" s="661">
        <v>3</v>
      </c>
      <c r="O1193" s="742">
        <v>2.5</v>
      </c>
      <c r="P1193" s="662">
        <v>216.92</v>
      </c>
      <c r="Q1193" s="677">
        <v>0.66666666666666663</v>
      </c>
      <c r="R1193" s="661">
        <v>2</v>
      </c>
      <c r="S1193" s="677">
        <v>0.66666666666666663</v>
      </c>
      <c r="T1193" s="742">
        <v>1.5</v>
      </c>
      <c r="U1193" s="700">
        <v>0.6</v>
      </c>
    </row>
    <row r="1194" spans="1:21" ht="14.4" customHeight="1" x14ac:dyDescent="0.3">
      <c r="A1194" s="660">
        <v>4</v>
      </c>
      <c r="B1194" s="661" t="s">
        <v>3542</v>
      </c>
      <c r="C1194" s="661">
        <v>89301042</v>
      </c>
      <c r="D1194" s="740" t="s">
        <v>6160</v>
      </c>
      <c r="E1194" s="741" t="s">
        <v>3922</v>
      </c>
      <c r="F1194" s="661" t="s">
        <v>3895</v>
      </c>
      <c r="G1194" s="661" t="s">
        <v>4479</v>
      </c>
      <c r="H1194" s="661" t="s">
        <v>602</v>
      </c>
      <c r="I1194" s="661" t="s">
        <v>2505</v>
      </c>
      <c r="J1194" s="661" t="s">
        <v>5340</v>
      </c>
      <c r="K1194" s="661" t="s">
        <v>3813</v>
      </c>
      <c r="L1194" s="662">
        <v>130.15</v>
      </c>
      <c r="M1194" s="662">
        <v>130.15</v>
      </c>
      <c r="N1194" s="661">
        <v>1</v>
      </c>
      <c r="O1194" s="742">
        <v>1</v>
      </c>
      <c r="P1194" s="662">
        <v>130.15</v>
      </c>
      <c r="Q1194" s="677">
        <v>1</v>
      </c>
      <c r="R1194" s="661">
        <v>1</v>
      </c>
      <c r="S1194" s="677">
        <v>1</v>
      </c>
      <c r="T1194" s="742">
        <v>1</v>
      </c>
      <c r="U1194" s="700">
        <v>1</v>
      </c>
    </row>
    <row r="1195" spans="1:21" ht="14.4" customHeight="1" x14ac:dyDescent="0.3">
      <c r="A1195" s="660">
        <v>4</v>
      </c>
      <c r="B1195" s="661" t="s">
        <v>3542</v>
      </c>
      <c r="C1195" s="661">
        <v>89301042</v>
      </c>
      <c r="D1195" s="740" t="s">
        <v>6160</v>
      </c>
      <c r="E1195" s="741" t="s">
        <v>3922</v>
      </c>
      <c r="F1195" s="661" t="s">
        <v>3895</v>
      </c>
      <c r="G1195" s="661" t="s">
        <v>5341</v>
      </c>
      <c r="H1195" s="661" t="s">
        <v>602</v>
      </c>
      <c r="I1195" s="661" t="s">
        <v>5342</v>
      </c>
      <c r="J1195" s="661" t="s">
        <v>5343</v>
      </c>
      <c r="K1195" s="661" t="s">
        <v>5344</v>
      </c>
      <c r="L1195" s="662">
        <v>0</v>
      </c>
      <c r="M1195" s="662">
        <v>0</v>
      </c>
      <c r="N1195" s="661">
        <v>4</v>
      </c>
      <c r="O1195" s="742">
        <v>3</v>
      </c>
      <c r="P1195" s="662">
        <v>0</v>
      </c>
      <c r="Q1195" s="677"/>
      <c r="R1195" s="661">
        <v>1</v>
      </c>
      <c r="S1195" s="677">
        <v>0.25</v>
      </c>
      <c r="T1195" s="742">
        <v>1</v>
      </c>
      <c r="U1195" s="700">
        <v>0.33333333333333331</v>
      </c>
    </row>
    <row r="1196" spans="1:21" ht="14.4" customHeight="1" x14ac:dyDescent="0.3">
      <c r="A1196" s="660">
        <v>4</v>
      </c>
      <c r="B1196" s="661" t="s">
        <v>3542</v>
      </c>
      <c r="C1196" s="661">
        <v>89301042</v>
      </c>
      <c r="D1196" s="740" t="s">
        <v>6160</v>
      </c>
      <c r="E1196" s="741" t="s">
        <v>3922</v>
      </c>
      <c r="F1196" s="661" t="s">
        <v>3895</v>
      </c>
      <c r="G1196" s="661" t="s">
        <v>4434</v>
      </c>
      <c r="H1196" s="661" t="s">
        <v>602</v>
      </c>
      <c r="I1196" s="661" t="s">
        <v>881</v>
      </c>
      <c r="J1196" s="661" t="s">
        <v>882</v>
      </c>
      <c r="K1196" s="661" t="s">
        <v>4435</v>
      </c>
      <c r="L1196" s="662">
        <v>242.93</v>
      </c>
      <c r="M1196" s="662">
        <v>7530.83</v>
      </c>
      <c r="N1196" s="661">
        <v>31</v>
      </c>
      <c r="O1196" s="742">
        <v>30.5</v>
      </c>
      <c r="P1196" s="662">
        <v>4615.67</v>
      </c>
      <c r="Q1196" s="677">
        <v>0.61290322580645162</v>
      </c>
      <c r="R1196" s="661">
        <v>19</v>
      </c>
      <c r="S1196" s="677">
        <v>0.61290322580645162</v>
      </c>
      <c r="T1196" s="742">
        <v>18.5</v>
      </c>
      <c r="U1196" s="700">
        <v>0.60655737704918034</v>
      </c>
    </row>
    <row r="1197" spans="1:21" ht="14.4" customHeight="1" x14ac:dyDescent="0.3">
      <c r="A1197" s="660">
        <v>4</v>
      </c>
      <c r="B1197" s="661" t="s">
        <v>3542</v>
      </c>
      <c r="C1197" s="661">
        <v>89301042</v>
      </c>
      <c r="D1197" s="740" t="s">
        <v>6160</v>
      </c>
      <c r="E1197" s="741" t="s">
        <v>3922</v>
      </c>
      <c r="F1197" s="661" t="s">
        <v>3895</v>
      </c>
      <c r="G1197" s="661" t="s">
        <v>5345</v>
      </c>
      <c r="H1197" s="661" t="s">
        <v>602</v>
      </c>
      <c r="I1197" s="661" t="s">
        <v>5346</v>
      </c>
      <c r="J1197" s="661" t="s">
        <v>5347</v>
      </c>
      <c r="K1197" s="661" t="s">
        <v>5348</v>
      </c>
      <c r="L1197" s="662">
        <v>95.08</v>
      </c>
      <c r="M1197" s="662">
        <v>95.08</v>
      </c>
      <c r="N1197" s="661">
        <v>1</v>
      </c>
      <c r="O1197" s="742">
        <v>1</v>
      </c>
      <c r="P1197" s="662">
        <v>95.08</v>
      </c>
      <c r="Q1197" s="677">
        <v>1</v>
      </c>
      <c r="R1197" s="661">
        <v>1</v>
      </c>
      <c r="S1197" s="677">
        <v>1</v>
      </c>
      <c r="T1197" s="742">
        <v>1</v>
      </c>
      <c r="U1197" s="700">
        <v>1</v>
      </c>
    </row>
    <row r="1198" spans="1:21" ht="14.4" customHeight="1" x14ac:dyDescent="0.3">
      <c r="A1198" s="660">
        <v>4</v>
      </c>
      <c r="B1198" s="661" t="s">
        <v>3542</v>
      </c>
      <c r="C1198" s="661">
        <v>89301042</v>
      </c>
      <c r="D1198" s="740" t="s">
        <v>6160</v>
      </c>
      <c r="E1198" s="741" t="s">
        <v>3922</v>
      </c>
      <c r="F1198" s="661" t="s">
        <v>3895</v>
      </c>
      <c r="G1198" s="661" t="s">
        <v>4485</v>
      </c>
      <c r="H1198" s="661" t="s">
        <v>602</v>
      </c>
      <c r="I1198" s="661" t="s">
        <v>917</v>
      </c>
      <c r="J1198" s="661" t="s">
        <v>4486</v>
      </c>
      <c r="K1198" s="661" t="s">
        <v>3679</v>
      </c>
      <c r="L1198" s="662">
        <v>64.13</v>
      </c>
      <c r="M1198" s="662">
        <v>64.13</v>
      </c>
      <c r="N1198" s="661">
        <v>1</v>
      </c>
      <c r="O1198" s="742">
        <v>0.5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4</v>
      </c>
      <c r="B1199" s="661" t="s">
        <v>3542</v>
      </c>
      <c r="C1199" s="661">
        <v>89301042</v>
      </c>
      <c r="D1199" s="740" t="s">
        <v>6160</v>
      </c>
      <c r="E1199" s="741" t="s">
        <v>3922</v>
      </c>
      <c r="F1199" s="661" t="s">
        <v>3895</v>
      </c>
      <c r="G1199" s="661" t="s">
        <v>4147</v>
      </c>
      <c r="H1199" s="661" t="s">
        <v>602</v>
      </c>
      <c r="I1199" s="661" t="s">
        <v>5349</v>
      </c>
      <c r="J1199" s="661" t="s">
        <v>5350</v>
      </c>
      <c r="K1199" s="661" t="s">
        <v>5351</v>
      </c>
      <c r="L1199" s="662">
        <v>546.42999999999995</v>
      </c>
      <c r="M1199" s="662">
        <v>546.42999999999995</v>
      </c>
      <c r="N1199" s="661">
        <v>1</v>
      </c>
      <c r="O1199" s="742">
        <v>1</v>
      </c>
      <c r="P1199" s="662">
        <v>546.42999999999995</v>
      </c>
      <c r="Q1199" s="677">
        <v>1</v>
      </c>
      <c r="R1199" s="661">
        <v>1</v>
      </c>
      <c r="S1199" s="677">
        <v>1</v>
      </c>
      <c r="T1199" s="742">
        <v>1</v>
      </c>
      <c r="U1199" s="700">
        <v>1</v>
      </c>
    </row>
    <row r="1200" spans="1:21" ht="14.4" customHeight="1" x14ac:dyDescent="0.3">
      <c r="A1200" s="660">
        <v>4</v>
      </c>
      <c r="B1200" s="661" t="s">
        <v>3542</v>
      </c>
      <c r="C1200" s="661">
        <v>89301042</v>
      </c>
      <c r="D1200" s="740" t="s">
        <v>6160</v>
      </c>
      <c r="E1200" s="741" t="s">
        <v>3922</v>
      </c>
      <c r="F1200" s="661" t="s">
        <v>3895</v>
      </c>
      <c r="G1200" s="661" t="s">
        <v>5352</v>
      </c>
      <c r="H1200" s="661" t="s">
        <v>602</v>
      </c>
      <c r="I1200" s="661" t="s">
        <v>5353</v>
      </c>
      <c r="J1200" s="661" t="s">
        <v>5354</v>
      </c>
      <c r="K1200" s="661" t="s">
        <v>5355</v>
      </c>
      <c r="L1200" s="662">
        <v>360.14</v>
      </c>
      <c r="M1200" s="662">
        <v>1800.6999999999998</v>
      </c>
      <c r="N1200" s="661">
        <v>5</v>
      </c>
      <c r="O1200" s="742">
        <v>2.5</v>
      </c>
      <c r="P1200" s="662">
        <v>1440.56</v>
      </c>
      <c r="Q1200" s="677">
        <v>0.8</v>
      </c>
      <c r="R1200" s="661">
        <v>4</v>
      </c>
      <c r="S1200" s="677">
        <v>0.8</v>
      </c>
      <c r="T1200" s="742">
        <v>2</v>
      </c>
      <c r="U1200" s="700">
        <v>0.8</v>
      </c>
    </row>
    <row r="1201" spans="1:21" ht="14.4" customHeight="1" x14ac:dyDescent="0.3">
      <c r="A1201" s="660">
        <v>4</v>
      </c>
      <c r="B1201" s="661" t="s">
        <v>3542</v>
      </c>
      <c r="C1201" s="661">
        <v>89301042</v>
      </c>
      <c r="D1201" s="740" t="s">
        <v>6160</v>
      </c>
      <c r="E1201" s="741" t="s">
        <v>3922</v>
      </c>
      <c r="F1201" s="661" t="s">
        <v>3895</v>
      </c>
      <c r="G1201" s="661" t="s">
        <v>5352</v>
      </c>
      <c r="H1201" s="661" t="s">
        <v>602</v>
      </c>
      <c r="I1201" s="661" t="s">
        <v>5356</v>
      </c>
      <c r="J1201" s="661" t="s">
        <v>5354</v>
      </c>
      <c r="K1201" s="661" t="s">
        <v>5355</v>
      </c>
      <c r="L1201" s="662">
        <v>360.14</v>
      </c>
      <c r="M1201" s="662">
        <v>720.28</v>
      </c>
      <c r="N1201" s="661">
        <v>2</v>
      </c>
      <c r="O1201" s="742">
        <v>1</v>
      </c>
      <c r="P1201" s="662">
        <v>360.14</v>
      </c>
      <c r="Q1201" s="677">
        <v>0.5</v>
      </c>
      <c r="R1201" s="661">
        <v>1</v>
      </c>
      <c r="S1201" s="677">
        <v>0.5</v>
      </c>
      <c r="T1201" s="742">
        <v>0.5</v>
      </c>
      <c r="U1201" s="700">
        <v>0.5</v>
      </c>
    </row>
    <row r="1202" spans="1:21" ht="14.4" customHeight="1" x14ac:dyDescent="0.3">
      <c r="A1202" s="660">
        <v>4</v>
      </c>
      <c r="B1202" s="661" t="s">
        <v>3542</v>
      </c>
      <c r="C1202" s="661">
        <v>89301042</v>
      </c>
      <c r="D1202" s="740" t="s">
        <v>6160</v>
      </c>
      <c r="E1202" s="741" t="s">
        <v>3922</v>
      </c>
      <c r="F1202" s="661" t="s">
        <v>3895</v>
      </c>
      <c r="G1202" s="661" t="s">
        <v>4004</v>
      </c>
      <c r="H1202" s="661" t="s">
        <v>602</v>
      </c>
      <c r="I1202" s="661" t="s">
        <v>4109</v>
      </c>
      <c r="J1202" s="661" t="s">
        <v>2044</v>
      </c>
      <c r="K1202" s="661" t="s">
        <v>4110</v>
      </c>
      <c r="L1202" s="662">
        <v>0</v>
      </c>
      <c r="M1202" s="662">
        <v>0</v>
      </c>
      <c r="N1202" s="661">
        <v>3</v>
      </c>
      <c r="O1202" s="742">
        <v>0.5</v>
      </c>
      <c r="P1202" s="662"/>
      <c r="Q1202" s="677"/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4</v>
      </c>
      <c r="B1203" s="661" t="s">
        <v>3542</v>
      </c>
      <c r="C1203" s="661">
        <v>89301042</v>
      </c>
      <c r="D1203" s="740" t="s">
        <v>6160</v>
      </c>
      <c r="E1203" s="741" t="s">
        <v>3922</v>
      </c>
      <c r="F1203" s="661" t="s">
        <v>3895</v>
      </c>
      <c r="G1203" s="661" t="s">
        <v>5357</v>
      </c>
      <c r="H1203" s="661" t="s">
        <v>602</v>
      </c>
      <c r="I1203" s="661" t="s">
        <v>5358</v>
      </c>
      <c r="J1203" s="661" t="s">
        <v>5359</v>
      </c>
      <c r="K1203" s="661" t="s">
        <v>5360</v>
      </c>
      <c r="L1203" s="662">
        <v>146.62</v>
      </c>
      <c r="M1203" s="662">
        <v>146.62</v>
      </c>
      <c r="N1203" s="661">
        <v>1</v>
      </c>
      <c r="O1203" s="742">
        <v>1</v>
      </c>
      <c r="P1203" s="662">
        <v>146.62</v>
      </c>
      <c r="Q1203" s="677">
        <v>1</v>
      </c>
      <c r="R1203" s="661">
        <v>1</v>
      </c>
      <c r="S1203" s="677">
        <v>1</v>
      </c>
      <c r="T1203" s="742">
        <v>1</v>
      </c>
      <c r="U1203" s="700">
        <v>1</v>
      </c>
    </row>
    <row r="1204" spans="1:21" ht="14.4" customHeight="1" x14ac:dyDescent="0.3">
      <c r="A1204" s="660">
        <v>4</v>
      </c>
      <c r="B1204" s="661" t="s">
        <v>3542</v>
      </c>
      <c r="C1204" s="661">
        <v>89301042</v>
      </c>
      <c r="D1204" s="740" t="s">
        <v>6160</v>
      </c>
      <c r="E1204" s="741" t="s">
        <v>3922</v>
      </c>
      <c r="F1204" s="661" t="s">
        <v>3895</v>
      </c>
      <c r="G1204" s="661" t="s">
        <v>5361</v>
      </c>
      <c r="H1204" s="661" t="s">
        <v>602</v>
      </c>
      <c r="I1204" s="661" t="s">
        <v>5362</v>
      </c>
      <c r="J1204" s="661" t="s">
        <v>5363</v>
      </c>
      <c r="K1204" s="661" t="s">
        <v>5364</v>
      </c>
      <c r="L1204" s="662">
        <v>0</v>
      </c>
      <c r="M1204" s="662">
        <v>0</v>
      </c>
      <c r="N1204" s="661">
        <v>1</v>
      </c>
      <c r="O1204" s="742">
        <v>0.5</v>
      </c>
      <c r="P1204" s="662">
        <v>0</v>
      </c>
      <c r="Q1204" s="677"/>
      <c r="R1204" s="661">
        <v>1</v>
      </c>
      <c r="S1204" s="677">
        <v>1</v>
      </c>
      <c r="T1204" s="742">
        <v>0.5</v>
      </c>
      <c r="U1204" s="700">
        <v>1</v>
      </c>
    </row>
    <row r="1205" spans="1:21" ht="14.4" customHeight="1" x14ac:dyDescent="0.3">
      <c r="A1205" s="660">
        <v>4</v>
      </c>
      <c r="B1205" s="661" t="s">
        <v>3542</v>
      </c>
      <c r="C1205" s="661">
        <v>89301042</v>
      </c>
      <c r="D1205" s="740" t="s">
        <v>6160</v>
      </c>
      <c r="E1205" s="741" t="s">
        <v>3922</v>
      </c>
      <c r="F1205" s="661" t="s">
        <v>3895</v>
      </c>
      <c r="G1205" s="661" t="s">
        <v>4283</v>
      </c>
      <c r="H1205" s="661" t="s">
        <v>602</v>
      </c>
      <c r="I1205" s="661" t="s">
        <v>2525</v>
      </c>
      <c r="J1205" s="661" t="s">
        <v>1535</v>
      </c>
      <c r="K1205" s="661" t="s">
        <v>4495</v>
      </c>
      <c r="L1205" s="662">
        <v>96.63</v>
      </c>
      <c r="M1205" s="662">
        <v>96.63</v>
      </c>
      <c r="N1205" s="661">
        <v>1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4</v>
      </c>
      <c r="B1206" s="661" t="s">
        <v>3542</v>
      </c>
      <c r="C1206" s="661">
        <v>89301042</v>
      </c>
      <c r="D1206" s="740" t="s">
        <v>6160</v>
      </c>
      <c r="E1206" s="741" t="s">
        <v>3922</v>
      </c>
      <c r="F1206" s="661" t="s">
        <v>3895</v>
      </c>
      <c r="G1206" s="661" t="s">
        <v>4283</v>
      </c>
      <c r="H1206" s="661" t="s">
        <v>602</v>
      </c>
      <c r="I1206" s="661" t="s">
        <v>2525</v>
      </c>
      <c r="J1206" s="661" t="s">
        <v>1535</v>
      </c>
      <c r="K1206" s="661" t="s">
        <v>4495</v>
      </c>
      <c r="L1206" s="662">
        <v>50.62</v>
      </c>
      <c r="M1206" s="662">
        <v>101.24</v>
      </c>
      <c r="N1206" s="661">
        <v>2</v>
      </c>
      <c r="O1206" s="742">
        <v>1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4</v>
      </c>
      <c r="B1207" s="661" t="s">
        <v>3542</v>
      </c>
      <c r="C1207" s="661">
        <v>89301042</v>
      </c>
      <c r="D1207" s="740" t="s">
        <v>6160</v>
      </c>
      <c r="E1207" s="741" t="s">
        <v>3922</v>
      </c>
      <c r="F1207" s="661" t="s">
        <v>3895</v>
      </c>
      <c r="G1207" s="661" t="s">
        <v>4029</v>
      </c>
      <c r="H1207" s="661" t="s">
        <v>602</v>
      </c>
      <c r="I1207" s="661" t="s">
        <v>4032</v>
      </c>
      <c r="J1207" s="661" t="s">
        <v>4031</v>
      </c>
      <c r="K1207" s="661" t="s">
        <v>786</v>
      </c>
      <c r="L1207" s="662">
        <v>314.89999999999998</v>
      </c>
      <c r="M1207" s="662">
        <v>629.79999999999995</v>
      </c>
      <c r="N1207" s="661">
        <v>2</v>
      </c>
      <c r="O1207" s="742">
        <v>0.5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4</v>
      </c>
      <c r="B1208" s="661" t="s">
        <v>3542</v>
      </c>
      <c r="C1208" s="661">
        <v>89301042</v>
      </c>
      <c r="D1208" s="740" t="s">
        <v>6160</v>
      </c>
      <c r="E1208" s="741" t="s">
        <v>3922</v>
      </c>
      <c r="F1208" s="661" t="s">
        <v>3895</v>
      </c>
      <c r="G1208" s="661" t="s">
        <v>4170</v>
      </c>
      <c r="H1208" s="661" t="s">
        <v>602</v>
      </c>
      <c r="I1208" s="661" t="s">
        <v>742</v>
      </c>
      <c r="J1208" s="661" t="s">
        <v>743</v>
      </c>
      <c r="K1208" s="661" t="s">
        <v>5365</v>
      </c>
      <c r="L1208" s="662">
        <v>0</v>
      </c>
      <c r="M1208" s="662">
        <v>0</v>
      </c>
      <c r="N1208" s="661">
        <v>1</v>
      </c>
      <c r="O1208" s="742">
        <v>0.5</v>
      </c>
      <c r="P1208" s="662">
        <v>0</v>
      </c>
      <c r="Q1208" s="677"/>
      <c r="R1208" s="661">
        <v>1</v>
      </c>
      <c r="S1208" s="677">
        <v>1</v>
      </c>
      <c r="T1208" s="742">
        <v>0.5</v>
      </c>
      <c r="U1208" s="700">
        <v>1</v>
      </c>
    </row>
    <row r="1209" spans="1:21" ht="14.4" customHeight="1" x14ac:dyDescent="0.3">
      <c r="A1209" s="660">
        <v>4</v>
      </c>
      <c r="B1209" s="661" t="s">
        <v>3542</v>
      </c>
      <c r="C1209" s="661">
        <v>89301042</v>
      </c>
      <c r="D1209" s="740" t="s">
        <v>6160</v>
      </c>
      <c r="E1209" s="741" t="s">
        <v>3922</v>
      </c>
      <c r="F1209" s="661" t="s">
        <v>3895</v>
      </c>
      <c r="G1209" s="661" t="s">
        <v>5366</v>
      </c>
      <c r="H1209" s="661" t="s">
        <v>602</v>
      </c>
      <c r="I1209" s="661" t="s">
        <v>1421</v>
      </c>
      <c r="J1209" s="661" t="s">
        <v>5367</v>
      </c>
      <c r="K1209" s="661" t="s">
        <v>5368</v>
      </c>
      <c r="L1209" s="662">
        <v>169</v>
      </c>
      <c r="M1209" s="662">
        <v>676</v>
      </c>
      <c r="N1209" s="661">
        <v>4</v>
      </c>
      <c r="O1209" s="742">
        <v>1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4</v>
      </c>
      <c r="B1210" s="661" t="s">
        <v>3542</v>
      </c>
      <c r="C1210" s="661">
        <v>89301042</v>
      </c>
      <c r="D1210" s="740" t="s">
        <v>6160</v>
      </c>
      <c r="E1210" s="741" t="s">
        <v>3922</v>
      </c>
      <c r="F1210" s="661" t="s">
        <v>3895</v>
      </c>
      <c r="G1210" s="661" t="s">
        <v>3953</v>
      </c>
      <c r="H1210" s="661" t="s">
        <v>602</v>
      </c>
      <c r="I1210" s="661" t="s">
        <v>850</v>
      </c>
      <c r="J1210" s="661" t="s">
        <v>851</v>
      </c>
      <c r="K1210" s="661" t="s">
        <v>852</v>
      </c>
      <c r="L1210" s="662">
        <v>56.69</v>
      </c>
      <c r="M1210" s="662">
        <v>170.07</v>
      </c>
      <c r="N1210" s="661">
        <v>3</v>
      </c>
      <c r="O1210" s="742">
        <v>1</v>
      </c>
      <c r="P1210" s="662">
        <v>170.07</v>
      </c>
      <c r="Q1210" s="677">
        <v>1</v>
      </c>
      <c r="R1210" s="661">
        <v>3</v>
      </c>
      <c r="S1210" s="677">
        <v>1</v>
      </c>
      <c r="T1210" s="742">
        <v>1</v>
      </c>
      <c r="U1210" s="700">
        <v>1</v>
      </c>
    </row>
    <row r="1211" spans="1:21" ht="14.4" customHeight="1" x14ac:dyDescent="0.3">
      <c r="A1211" s="660">
        <v>4</v>
      </c>
      <c r="B1211" s="661" t="s">
        <v>3542</v>
      </c>
      <c r="C1211" s="661">
        <v>89301042</v>
      </c>
      <c r="D1211" s="740" t="s">
        <v>6160</v>
      </c>
      <c r="E1211" s="741" t="s">
        <v>3922</v>
      </c>
      <c r="F1211" s="661" t="s">
        <v>3895</v>
      </c>
      <c r="G1211" s="661" t="s">
        <v>4116</v>
      </c>
      <c r="H1211" s="661" t="s">
        <v>1519</v>
      </c>
      <c r="I1211" s="661" t="s">
        <v>1724</v>
      </c>
      <c r="J1211" s="661" t="s">
        <v>1725</v>
      </c>
      <c r="K1211" s="661" t="s">
        <v>1726</v>
      </c>
      <c r="L1211" s="662">
        <v>140.03</v>
      </c>
      <c r="M1211" s="662">
        <v>280.06</v>
      </c>
      <c r="N1211" s="661">
        <v>2</v>
      </c>
      <c r="O1211" s="742">
        <v>0.5</v>
      </c>
      <c r="P1211" s="662"/>
      <c r="Q1211" s="677">
        <v>0</v>
      </c>
      <c r="R1211" s="661"/>
      <c r="S1211" s="677">
        <v>0</v>
      </c>
      <c r="T1211" s="742"/>
      <c r="U1211" s="700">
        <v>0</v>
      </c>
    </row>
    <row r="1212" spans="1:21" ht="14.4" customHeight="1" x14ac:dyDescent="0.3">
      <c r="A1212" s="660">
        <v>4</v>
      </c>
      <c r="B1212" s="661" t="s">
        <v>3542</v>
      </c>
      <c r="C1212" s="661">
        <v>89301042</v>
      </c>
      <c r="D1212" s="740" t="s">
        <v>6160</v>
      </c>
      <c r="E1212" s="741" t="s">
        <v>3922</v>
      </c>
      <c r="F1212" s="661" t="s">
        <v>3895</v>
      </c>
      <c r="G1212" s="661" t="s">
        <v>5369</v>
      </c>
      <c r="H1212" s="661" t="s">
        <v>602</v>
      </c>
      <c r="I1212" s="661" t="s">
        <v>5370</v>
      </c>
      <c r="J1212" s="661" t="s">
        <v>5371</v>
      </c>
      <c r="K1212" s="661" t="s">
        <v>5372</v>
      </c>
      <c r="L1212" s="662">
        <v>0</v>
      </c>
      <c r="M1212" s="662">
        <v>0</v>
      </c>
      <c r="N1212" s="661">
        <v>2</v>
      </c>
      <c r="O1212" s="742">
        <v>1.5</v>
      </c>
      <c r="P1212" s="662">
        <v>0</v>
      </c>
      <c r="Q1212" s="677"/>
      <c r="R1212" s="661">
        <v>2</v>
      </c>
      <c r="S1212" s="677">
        <v>1</v>
      </c>
      <c r="T1212" s="742">
        <v>1.5</v>
      </c>
      <c r="U1212" s="700">
        <v>1</v>
      </c>
    </row>
    <row r="1213" spans="1:21" ht="14.4" customHeight="1" x14ac:dyDescent="0.3">
      <c r="A1213" s="660">
        <v>4</v>
      </c>
      <c r="B1213" s="661" t="s">
        <v>3542</v>
      </c>
      <c r="C1213" s="661">
        <v>89301042</v>
      </c>
      <c r="D1213" s="740" t="s">
        <v>6160</v>
      </c>
      <c r="E1213" s="741" t="s">
        <v>3922</v>
      </c>
      <c r="F1213" s="661" t="s">
        <v>3895</v>
      </c>
      <c r="G1213" s="661" t="s">
        <v>3985</v>
      </c>
      <c r="H1213" s="661" t="s">
        <v>602</v>
      </c>
      <c r="I1213" s="661" t="s">
        <v>5373</v>
      </c>
      <c r="J1213" s="661" t="s">
        <v>3695</v>
      </c>
      <c r="K1213" s="661" t="s">
        <v>4266</v>
      </c>
      <c r="L1213" s="662">
        <v>449.43</v>
      </c>
      <c r="M1213" s="662">
        <v>449.43</v>
      </c>
      <c r="N1213" s="661">
        <v>1</v>
      </c>
      <c r="O1213" s="742">
        <v>0.5</v>
      </c>
      <c r="P1213" s="662">
        <v>449.43</v>
      </c>
      <c r="Q1213" s="677">
        <v>1</v>
      </c>
      <c r="R1213" s="661">
        <v>1</v>
      </c>
      <c r="S1213" s="677">
        <v>1</v>
      </c>
      <c r="T1213" s="742">
        <v>0.5</v>
      </c>
      <c r="U1213" s="700">
        <v>1</v>
      </c>
    </row>
    <row r="1214" spans="1:21" ht="14.4" customHeight="1" x14ac:dyDescent="0.3">
      <c r="A1214" s="660">
        <v>4</v>
      </c>
      <c r="B1214" s="661" t="s">
        <v>3542</v>
      </c>
      <c r="C1214" s="661">
        <v>89301042</v>
      </c>
      <c r="D1214" s="740" t="s">
        <v>6160</v>
      </c>
      <c r="E1214" s="741" t="s">
        <v>3922</v>
      </c>
      <c r="F1214" s="661" t="s">
        <v>3895</v>
      </c>
      <c r="G1214" s="661" t="s">
        <v>3985</v>
      </c>
      <c r="H1214" s="661" t="s">
        <v>602</v>
      </c>
      <c r="I1214" s="661" t="s">
        <v>5374</v>
      </c>
      <c r="J1214" s="661" t="s">
        <v>3696</v>
      </c>
      <c r="K1214" s="661" t="s">
        <v>5375</v>
      </c>
      <c r="L1214" s="662">
        <v>0</v>
      </c>
      <c r="M1214" s="662">
        <v>0</v>
      </c>
      <c r="N1214" s="661">
        <v>1</v>
      </c>
      <c r="O1214" s="742">
        <v>1</v>
      </c>
      <c r="P1214" s="662"/>
      <c r="Q1214" s="677"/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4</v>
      </c>
      <c r="B1215" s="661" t="s">
        <v>3542</v>
      </c>
      <c r="C1215" s="661">
        <v>89301042</v>
      </c>
      <c r="D1215" s="740" t="s">
        <v>6160</v>
      </c>
      <c r="E1215" s="741" t="s">
        <v>3922</v>
      </c>
      <c r="F1215" s="661" t="s">
        <v>3895</v>
      </c>
      <c r="G1215" s="661" t="s">
        <v>3985</v>
      </c>
      <c r="H1215" s="661" t="s">
        <v>1519</v>
      </c>
      <c r="I1215" s="661" t="s">
        <v>4946</v>
      </c>
      <c r="J1215" s="661" t="s">
        <v>3696</v>
      </c>
      <c r="K1215" s="661" t="s">
        <v>3837</v>
      </c>
      <c r="L1215" s="662">
        <v>112.36</v>
      </c>
      <c r="M1215" s="662">
        <v>224.72</v>
      </c>
      <c r="N1215" s="661">
        <v>2</v>
      </c>
      <c r="O1215" s="742">
        <v>1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4</v>
      </c>
      <c r="B1216" s="661" t="s">
        <v>3542</v>
      </c>
      <c r="C1216" s="661">
        <v>89301042</v>
      </c>
      <c r="D1216" s="740" t="s">
        <v>6160</v>
      </c>
      <c r="E1216" s="741" t="s">
        <v>3922</v>
      </c>
      <c r="F1216" s="661" t="s">
        <v>3895</v>
      </c>
      <c r="G1216" s="661" t="s">
        <v>3985</v>
      </c>
      <c r="H1216" s="661" t="s">
        <v>1519</v>
      </c>
      <c r="I1216" s="661" t="s">
        <v>4946</v>
      </c>
      <c r="J1216" s="661" t="s">
        <v>3696</v>
      </c>
      <c r="K1216" s="661" t="s">
        <v>3837</v>
      </c>
      <c r="L1216" s="662">
        <v>84.1</v>
      </c>
      <c r="M1216" s="662">
        <v>504.59999999999997</v>
      </c>
      <c r="N1216" s="661">
        <v>6</v>
      </c>
      <c r="O1216" s="742">
        <v>3</v>
      </c>
      <c r="P1216" s="662">
        <v>336.4</v>
      </c>
      <c r="Q1216" s="677">
        <v>0.66666666666666663</v>
      </c>
      <c r="R1216" s="661">
        <v>4</v>
      </c>
      <c r="S1216" s="677">
        <v>0.66666666666666663</v>
      </c>
      <c r="T1216" s="742">
        <v>2</v>
      </c>
      <c r="U1216" s="700">
        <v>0.66666666666666663</v>
      </c>
    </row>
    <row r="1217" spans="1:21" ht="14.4" customHeight="1" x14ac:dyDescent="0.3">
      <c r="A1217" s="660">
        <v>4</v>
      </c>
      <c r="B1217" s="661" t="s">
        <v>3542</v>
      </c>
      <c r="C1217" s="661">
        <v>89301042</v>
      </c>
      <c r="D1217" s="740" t="s">
        <v>6160</v>
      </c>
      <c r="E1217" s="741" t="s">
        <v>3922</v>
      </c>
      <c r="F1217" s="661" t="s">
        <v>3895</v>
      </c>
      <c r="G1217" s="661" t="s">
        <v>3985</v>
      </c>
      <c r="H1217" s="661" t="s">
        <v>602</v>
      </c>
      <c r="I1217" s="661" t="s">
        <v>5376</v>
      </c>
      <c r="J1217" s="661" t="s">
        <v>5377</v>
      </c>
      <c r="K1217" s="661" t="s">
        <v>5378</v>
      </c>
      <c r="L1217" s="662">
        <v>25.23</v>
      </c>
      <c r="M1217" s="662">
        <v>25.23</v>
      </c>
      <c r="N1217" s="661">
        <v>1</v>
      </c>
      <c r="O1217" s="742">
        <v>1</v>
      </c>
      <c r="P1217" s="662">
        <v>25.23</v>
      </c>
      <c r="Q1217" s="677">
        <v>1</v>
      </c>
      <c r="R1217" s="661">
        <v>1</v>
      </c>
      <c r="S1217" s="677">
        <v>1</v>
      </c>
      <c r="T1217" s="742">
        <v>1</v>
      </c>
      <c r="U1217" s="700">
        <v>1</v>
      </c>
    </row>
    <row r="1218" spans="1:21" ht="14.4" customHeight="1" x14ac:dyDescent="0.3">
      <c r="A1218" s="660">
        <v>4</v>
      </c>
      <c r="B1218" s="661" t="s">
        <v>3542</v>
      </c>
      <c r="C1218" s="661">
        <v>89301042</v>
      </c>
      <c r="D1218" s="740" t="s">
        <v>6160</v>
      </c>
      <c r="E1218" s="741" t="s">
        <v>3922</v>
      </c>
      <c r="F1218" s="661" t="s">
        <v>3895</v>
      </c>
      <c r="G1218" s="661" t="s">
        <v>4091</v>
      </c>
      <c r="H1218" s="661" t="s">
        <v>602</v>
      </c>
      <c r="I1218" s="661" t="s">
        <v>2783</v>
      </c>
      <c r="J1218" s="661" t="s">
        <v>2784</v>
      </c>
      <c r="K1218" s="661" t="s">
        <v>4092</v>
      </c>
      <c r="L1218" s="662">
        <v>203.33</v>
      </c>
      <c r="M1218" s="662">
        <v>203.33</v>
      </c>
      <c r="N1218" s="661">
        <v>1</v>
      </c>
      <c r="O1218" s="742">
        <v>1</v>
      </c>
      <c r="P1218" s="662">
        <v>203.33</v>
      </c>
      <c r="Q1218" s="677">
        <v>1</v>
      </c>
      <c r="R1218" s="661">
        <v>1</v>
      </c>
      <c r="S1218" s="677">
        <v>1</v>
      </c>
      <c r="T1218" s="742">
        <v>1</v>
      </c>
      <c r="U1218" s="700">
        <v>1</v>
      </c>
    </row>
    <row r="1219" spans="1:21" ht="14.4" customHeight="1" x14ac:dyDescent="0.3">
      <c r="A1219" s="660">
        <v>4</v>
      </c>
      <c r="B1219" s="661" t="s">
        <v>3542</v>
      </c>
      <c r="C1219" s="661">
        <v>89301042</v>
      </c>
      <c r="D1219" s="740" t="s">
        <v>6160</v>
      </c>
      <c r="E1219" s="741" t="s">
        <v>3922</v>
      </c>
      <c r="F1219" s="661" t="s">
        <v>3895</v>
      </c>
      <c r="G1219" s="661" t="s">
        <v>4328</v>
      </c>
      <c r="H1219" s="661" t="s">
        <v>1519</v>
      </c>
      <c r="I1219" s="661" t="s">
        <v>4329</v>
      </c>
      <c r="J1219" s="661" t="s">
        <v>4330</v>
      </c>
      <c r="K1219" s="661" t="s">
        <v>4331</v>
      </c>
      <c r="L1219" s="662">
        <v>94.8</v>
      </c>
      <c r="M1219" s="662">
        <v>94.8</v>
      </c>
      <c r="N1219" s="661">
        <v>1</v>
      </c>
      <c r="O1219" s="742">
        <v>1</v>
      </c>
      <c r="P1219" s="662">
        <v>94.8</v>
      </c>
      <c r="Q1219" s="677">
        <v>1</v>
      </c>
      <c r="R1219" s="661">
        <v>1</v>
      </c>
      <c r="S1219" s="677">
        <v>1</v>
      </c>
      <c r="T1219" s="742">
        <v>1</v>
      </c>
      <c r="U1219" s="700">
        <v>1</v>
      </c>
    </row>
    <row r="1220" spans="1:21" ht="14.4" customHeight="1" x14ac:dyDescent="0.3">
      <c r="A1220" s="660">
        <v>4</v>
      </c>
      <c r="B1220" s="661" t="s">
        <v>3542</v>
      </c>
      <c r="C1220" s="661">
        <v>89301042</v>
      </c>
      <c r="D1220" s="740" t="s">
        <v>6160</v>
      </c>
      <c r="E1220" s="741" t="s">
        <v>3922</v>
      </c>
      <c r="F1220" s="661" t="s">
        <v>3895</v>
      </c>
      <c r="G1220" s="661" t="s">
        <v>4287</v>
      </c>
      <c r="H1220" s="661" t="s">
        <v>602</v>
      </c>
      <c r="I1220" s="661" t="s">
        <v>5379</v>
      </c>
      <c r="J1220" s="661" t="s">
        <v>5380</v>
      </c>
      <c r="K1220" s="661" t="s">
        <v>5381</v>
      </c>
      <c r="L1220" s="662">
        <v>0</v>
      </c>
      <c r="M1220" s="662">
        <v>0</v>
      </c>
      <c r="N1220" s="661">
        <v>2</v>
      </c>
      <c r="O1220" s="742">
        <v>1</v>
      </c>
      <c r="P1220" s="662">
        <v>0</v>
      </c>
      <c r="Q1220" s="677"/>
      <c r="R1220" s="661">
        <v>2</v>
      </c>
      <c r="S1220" s="677">
        <v>1</v>
      </c>
      <c r="T1220" s="742">
        <v>1</v>
      </c>
      <c r="U1220" s="700">
        <v>1</v>
      </c>
    </row>
    <row r="1221" spans="1:21" ht="14.4" customHeight="1" x14ac:dyDescent="0.3">
      <c r="A1221" s="660">
        <v>4</v>
      </c>
      <c r="B1221" s="661" t="s">
        <v>3542</v>
      </c>
      <c r="C1221" s="661">
        <v>89301042</v>
      </c>
      <c r="D1221" s="740" t="s">
        <v>6160</v>
      </c>
      <c r="E1221" s="741" t="s">
        <v>3922</v>
      </c>
      <c r="F1221" s="661" t="s">
        <v>3895</v>
      </c>
      <c r="G1221" s="661" t="s">
        <v>4287</v>
      </c>
      <c r="H1221" s="661" t="s">
        <v>602</v>
      </c>
      <c r="I1221" s="661" t="s">
        <v>5382</v>
      </c>
      <c r="J1221" s="661" t="s">
        <v>5383</v>
      </c>
      <c r="K1221" s="661" t="s">
        <v>5384</v>
      </c>
      <c r="L1221" s="662">
        <v>0</v>
      </c>
      <c r="M1221" s="662">
        <v>0</v>
      </c>
      <c r="N1221" s="661">
        <v>1</v>
      </c>
      <c r="O1221" s="742">
        <v>1</v>
      </c>
      <c r="P1221" s="662"/>
      <c r="Q1221" s="677"/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4</v>
      </c>
      <c r="B1222" s="661" t="s">
        <v>3542</v>
      </c>
      <c r="C1222" s="661">
        <v>89301042</v>
      </c>
      <c r="D1222" s="740" t="s">
        <v>6160</v>
      </c>
      <c r="E1222" s="741" t="s">
        <v>3922</v>
      </c>
      <c r="F1222" s="661" t="s">
        <v>3895</v>
      </c>
      <c r="G1222" s="661" t="s">
        <v>3991</v>
      </c>
      <c r="H1222" s="661" t="s">
        <v>602</v>
      </c>
      <c r="I1222" s="661" t="s">
        <v>3497</v>
      </c>
      <c r="J1222" s="661" t="s">
        <v>1268</v>
      </c>
      <c r="K1222" s="661" t="s">
        <v>3992</v>
      </c>
      <c r="L1222" s="662">
        <v>127.5</v>
      </c>
      <c r="M1222" s="662">
        <v>1785</v>
      </c>
      <c r="N1222" s="661">
        <v>14</v>
      </c>
      <c r="O1222" s="742">
        <v>14</v>
      </c>
      <c r="P1222" s="662">
        <v>1147.5</v>
      </c>
      <c r="Q1222" s="677">
        <v>0.6428571428571429</v>
      </c>
      <c r="R1222" s="661">
        <v>9</v>
      </c>
      <c r="S1222" s="677">
        <v>0.6428571428571429</v>
      </c>
      <c r="T1222" s="742">
        <v>9</v>
      </c>
      <c r="U1222" s="700">
        <v>0.6428571428571429</v>
      </c>
    </row>
    <row r="1223" spans="1:21" ht="14.4" customHeight="1" x14ac:dyDescent="0.3">
      <c r="A1223" s="660">
        <v>4</v>
      </c>
      <c r="B1223" s="661" t="s">
        <v>3542</v>
      </c>
      <c r="C1223" s="661">
        <v>89301042</v>
      </c>
      <c r="D1223" s="740" t="s">
        <v>6160</v>
      </c>
      <c r="E1223" s="741" t="s">
        <v>3922</v>
      </c>
      <c r="F1223" s="661" t="s">
        <v>3895</v>
      </c>
      <c r="G1223" s="661" t="s">
        <v>4145</v>
      </c>
      <c r="H1223" s="661" t="s">
        <v>602</v>
      </c>
      <c r="I1223" s="661" t="s">
        <v>5385</v>
      </c>
      <c r="J1223" s="661" t="s">
        <v>5386</v>
      </c>
      <c r="K1223" s="661" t="s">
        <v>1689</v>
      </c>
      <c r="L1223" s="662">
        <v>0</v>
      </c>
      <c r="M1223" s="662">
        <v>0</v>
      </c>
      <c r="N1223" s="661">
        <v>1</v>
      </c>
      <c r="O1223" s="742">
        <v>0.5</v>
      </c>
      <c r="P1223" s="662"/>
      <c r="Q1223" s="677"/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4</v>
      </c>
      <c r="B1224" s="661" t="s">
        <v>3542</v>
      </c>
      <c r="C1224" s="661">
        <v>89301042</v>
      </c>
      <c r="D1224" s="740" t="s">
        <v>6160</v>
      </c>
      <c r="E1224" s="741" t="s">
        <v>3922</v>
      </c>
      <c r="F1224" s="661" t="s">
        <v>3895</v>
      </c>
      <c r="G1224" s="661" t="s">
        <v>4145</v>
      </c>
      <c r="H1224" s="661" t="s">
        <v>602</v>
      </c>
      <c r="I1224" s="661" t="s">
        <v>5387</v>
      </c>
      <c r="J1224" s="661" t="s">
        <v>5386</v>
      </c>
      <c r="K1224" s="661" t="s">
        <v>1507</v>
      </c>
      <c r="L1224" s="662">
        <v>0</v>
      </c>
      <c r="M1224" s="662">
        <v>0</v>
      </c>
      <c r="N1224" s="661">
        <v>2</v>
      </c>
      <c r="O1224" s="742">
        <v>1.5</v>
      </c>
      <c r="P1224" s="662"/>
      <c r="Q1224" s="677"/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4</v>
      </c>
      <c r="B1225" s="661" t="s">
        <v>3542</v>
      </c>
      <c r="C1225" s="661">
        <v>89301042</v>
      </c>
      <c r="D1225" s="740" t="s">
        <v>6160</v>
      </c>
      <c r="E1225" s="741" t="s">
        <v>3922</v>
      </c>
      <c r="F1225" s="661" t="s">
        <v>3895</v>
      </c>
      <c r="G1225" s="661" t="s">
        <v>4145</v>
      </c>
      <c r="H1225" s="661" t="s">
        <v>602</v>
      </c>
      <c r="I1225" s="661" t="s">
        <v>963</v>
      </c>
      <c r="J1225" s="661" t="s">
        <v>964</v>
      </c>
      <c r="K1225" s="661" t="s">
        <v>965</v>
      </c>
      <c r="L1225" s="662">
        <v>0</v>
      </c>
      <c r="M1225" s="662">
        <v>0</v>
      </c>
      <c r="N1225" s="661">
        <v>1</v>
      </c>
      <c r="O1225" s="742">
        <v>1</v>
      </c>
      <c r="P1225" s="662"/>
      <c r="Q1225" s="677"/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4</v>
      </c>
      <c r="B1226" s="661" t="s">
        <v>3542</v>
      </c>
      <c r="C1226" s="661">
        <v>89301042</v>
      </c>
      <c r="D1226" s="740" t="s">
        <v>6160</v>
      </c>
      <c r="E1226" s="741" t="s">
        <v>3922</v>
      </c>
      <c r="F1226" s="661" t="s">
        <v>3896</v>
      </c>
      <c r="G1226" s="661" t="s">
        <v>4001</v>
      </c>
      <c r="H1226" s="661" t="s">
        <v>602</v>
      </c>
      <c r="I1226" s="661" t="s">
        <v>4033</v>
      </c>
      <c r="J1226" s="661" t="s">
        <v>4003</v>
      </c>
      <c r="K1226" s="661"/>
      <c r="L1226" s="662">
        <v>0</v>
      </c>
      <c r="M1226" s="662">
        <v>0</v>
      </c>
      <c r="N1226" s="661">
        <v>8</v>
      </c>
      <c r="O1226" s="742">
        <v>6.5</v>
      </c>
      <c r="P1226" s="662">
        <v>0</v>
      </c>
      <c r="Q1226" s="677"/>
      <c r="R1226" s="661">
        <v>6</v>
      </c>
      <c r="S1226" s="677">
        <v>0.75</v>
      </c>
      <c r="T1226" s="742">
        <v>5</v>
      </c>
      <c r="U1226" s="700">
        <v>0.76923076923076927</v>
      </c>
    </row>
    <row r="1227" spans="1:21" ht="14.4" customHeight="1" x14ac:dyDescent="0.3">
      <c r="A1227" s="660">
        <v>4</v>
      </c>
      <c r="B1227" s="661" t="s">
        <v>3542</v>
      </c>
      <c r="C1227" s="661">
        <v>89301042</v>
      </c>
      <c r="D1227" s="740" t="s">
        <v>6160</v>
      </c>
      <c r="E1227" s="741" t="s">
        <v>3922</v>
      </c>
      <c r="F1227" s="661" t="s">
        <v>3897</v>
      </c>
      <c r="G1227" s="661" t="s">
        <v>4343</v>
      </c>
      <c r="H1227" s="661" t="s">
        <v>602</v>
      </c>
      <c r="I1227" s="661" t="s">
        <v>4344</v>
      </c>
      <c r="J1227" s="661" t="s">
        <v>4536</v>
      </c>
      <c r="K1227" s="661" t="s">
        <v>4537</v>
      </c>
      <c r="L1227" s="662">
        <v>410</v>
      </c>
      <c r="M1227" s="662">
        <v>1230</v>
      </c>
      <c r="N1227" s="661">
        <v>3</v>
      </c>
      <c r="O1227" s="742">
        <v>3</v>
      </c>
      <c r="P1227" s="662">
        <v>1230</v>
      </c>
      <c r="Q1227" s="677">
        <v>1</v>
      </c>
      <c r="R1227" s="661">
        <v>3</v>
      </c>
      <c r="S1227" s="677">
        <v>1</v>
      </c>
      <c r="T1227" s="742">
        <v>3</v>
      </c>
      <c r="U1227" s="700">
        <v>1</v>
      </c>
    </row>
    <row r="1228" spans="1:21" ht="14.4" customHeight="1" x14ac:dyDescent="0.3">
      <c r="A1228" s="660">
        <v>4</v>
      </c>
      <c r="B1228" s="661" t="s">
        <v>3542</v>
      </c>
      <c r="C1228" s="661">
        <v>89301042</v>
      </c>
      <c r="D1228" s="740" t="s">
        <v>6160</v>
      </c>
      <c r="E1228" s="741" t="s">
        <v>3922</v>
      </c>
      <c r="F1228" s="661" t="s">
        <v>3897</v>
      </c>
      <c r="G1228" s="661" t="s">
        <v>4343</v>
      </c>
      <c r="H1228" s="661" t="s">
        <v>602</v>
      </c>
      <c r="I1228" s="661" t="s">
        <v>4344</v>
      </c>
      <c r="J1228" s="661" t="s">
        <v>4345</v>
      </c>
      <c r="K1228" s="661" t="s">
        <v>4346</v>
      </c>
      <c r="L1228" s="662">
        <v>410</v>
      </c>
      <c r="M1228" s="662">
        <v>3690</v>
      </c>
      <c r="N1228" s="661">
        <v>9</v>
      </c>
      <c r="O1228" s="742">
        <v>9</v>
      </c>
      <c r="P1228" s="662">
        <v>3690</v>
      </c>
      <c r="Q1228" s="677">
        <v>1</v>
      </c>
      <c r="R1228" s="661">
        <v>9</v>
      </c>
      <c r="S1228" s="677">
        <v>1</v>
      </c>
      <c r="T1228" s="742">
        <v>9</v>
      </c>
      <c r="U1228" s="700">
        <v>1</v>
      </c>
    </row>
    <row r="1229" spans="1:21" ht="14.4" customHeight="1" x14ac:dyDescent="0.3">
      <c r="A1229" s="660">
        <v>4</v>
      </c>
      <c r="B1229" s="661" t="s">
        <v>3542</v>
      </c>
      <c r="C1229" s="661">
        <v>89301042</v>
      </c>
      <c r="D1229" s="740" t="s">
        <v>6160</v>
      </c>
      <c r="E1229" s="741" t="s">
        <v>3922</v>
      </c>
      <c r="F1229" s="661" t="s">
        <v>3897</v>
      </c>
      <c r="G1229" s="661" t="s">
        <v>4347</v>
      </c>
      <c r="H1229" s="661" t="s">
        <v>602</v>
      </c>
      <c r="I1229" s="661" t="s">
        <v>4955</v>
      </c>
      <c r="J1229" s="661" t="s">
        <v>4956</v>
      </c>
      <c r="K1229" s="661" t="s">
        <v>4957</v>
      </c>
      <c r="L1229" s="662">
        <v>144.05000000000001</v>
      </c>
      <c r="M1229" s="662">
        <v>432.15000000000003</v>
      </c>
      <c r="N1229" s="661">
        <v>3</v>
      </c>
      <c r="O1229" s="742">
        <v>1</v>
      </c>
      <c r="P1229" s="662">
        <v>432.15000000000003</v>
      </c>
      <c r="Q1229" s="677">
        <v>1</v>
      </c>
      <c r="R1229" s="661">
        <v>3</v>
      </c>
      <c r="S1229" s="677">
        <v>1</v>
      </c>
      <c r="T1229" s="742">
        <v>1</v>
      </c>
      <c r="U1229" s="700">
        <v>1</v>
      </c>
    </row>
    <row r="1230" spans="1:21" ht="14.4" customHeight="1" x14ac:dyDescent="0.3">
      <c r="A1230" s="660">
        <v>4</v>
      </c>
      <c r="B1230" s="661" t="s">
        <v>3542</v>
      </c>
      <c r="C1230" s="661">
        <v>89301042</v>
      </c>
      <c r="D1230" s="740" t="s">
        <v>6160</v>
      </c>
      <c r="E1230" s="741" t="s">
        <v>3922</v>
      </c>
      <c r="F1230" s="661" t="s">
        <v>3897</v>
      </c>
      <c r="G1230" s="661" t="s">
        <v>4347</v>
      </c>
      <c r="H1230" s="661" t="s">
        <v>602</v>
      </c>
      <c r="I1230" s="661" t="s">
        <v>4540</v>
      </c>
      <c r="J1230" s="661" t="s">
        <v>4402</v>
      </c>
      <c r="K1230" s="661" t="s">
        <v>4541</v>
      </c>
      <c r="L1230" s="662">
        <v>50</v>
      </c>
      <c r="M1230" s="662">
        <v>150</v>
      </c>
      <c r="N1230" s="661">
        <v>3</v>
      </c>
      <c r="O1230" s="742">
        <v>1</v>
      </c>
      <c r="P1230" s="662">
        <v>150</v>
      </c>
      <c r="Q1230" s="677">
        <v>1</v>
      </c>
      <c r="R1230" s="661">
        <v>3</v>
      </c>
      <c r="S1230" s="677">
        <v>1</v>
      </c>
      <c r="T1230" s="742">
        <v>1</v>
      </c>
      <c r="U1230" s="700">
        <v>1</v>
      </c>
    </row>
    <row r="1231" spans="1:21" ht="14.4" customHeight="1" x14ac:dyDescent="0.3">
      <c r="A1231" s="660">
        <v>4</v>
      </c>
      <c r="B1231" s="661" t="s">
        <v>3542</v>
      </c>
      <c r="C1231" s="661">
        <v>89301042</v>
      </c>
      <c r="D1231" s="740" t="s">
        <v>6160</v>
      </c>
      <c r="E1231" s="741" t="s">
        <v>3922</v>
      </c>
      <c r="F1231" s="661" t="s">
        <v>3897</v>
      </c>
      <c r="G1231" s="661" t="s">
        <v>4034</v>
      </c>
      <c r="H1231" s="661" t="s">
        <v>602</v>
      </c>
      <c r="I1231" s="661" t="s">
        <v>4240</v>
      </c>
      <c r="J1231" s="661" t="s">
        <v>4241</v>
      </c>
      <c r="K1231" s="661" t="s">
        <v>4242</v>
      </c>
      <c r="L1231" s="662">
        <v>900</v>
      </c>
      <c r="M1231" s="662">
        <v>3600</v>
      </c>
      <c r="N1231" s="661">
        <v>4</v>
      </c>
      <c r="O1231" s="742">
        <v>4</v>
      </c>
      <c r="P1231" s="662">
        <v>2700</v>
      </c>
      <c r="Q1231" s="677">
        <v>0.75</v>
      </c>
      <c r="R1231" s="661">
        <v>3</v>
      </c>
      <c r="S1231" s="677">
        <v>0.75</v>
      </c>
      <c r="T1231" s="742">
        <v>3</v>
      </c>
      <c r="U1231" s="700">
        <v>0.75</v>
      </c>
    </row>
    <row r="1232" spans="1:21" ht="14.4" customHeight="1" x14ac:dyDescent="0.3">
      <c r="A1232" s="660">
        <v>4</v>
      </c>
      <c r="B1232" s="661" t="s">
        <v>3542</v>
      </c>
      <c r="C1232" s="661">
        <v>89301042</v>
      </c>
      <c r="D1232" s="740" t="s">
        <v>6160</v>
      </c>
      <c r="E1232" s="741" t="s">
        <v>3922</v>
      </c>
      <c r="F1232" s="661" t="s">
        <v>3897</v>
      </c>
      <c r="G1232" s="661" t="s">
        <v>4393</v>
      </c>
      <c r="H1232" s="661" t="s">
        <v>602</v>
      </c>
      <c r="I1232" s="661" t="s">
        <v>4553</v>
      </c>
      <c r="J1232" s="661" t="s">
        <v>4554</v>
      </c>
      <c r="K1232" s="661" t="s">
        <v>4555</v>
      </c>
      <c r="L1232" s="662">
        <v>287</v>
      </c>
      <c r="M1232" s="662">
        <v>1722</v>
      </c>
      <c r="N1232" s="661">
        <v>6</v>
      </c>
      <c r="O1232" s="742">
        <v>4</v>
      </c>
      <c r="P1232" s="662">
        <v>861</v>
      </c>
      <c r="Q1232" s="677">
        <v>0.5</v>
      </c>
      <c r="R1232" s="661">
        <v>3</v>
      </c>
      <c r="S1232" s="677">
        <v>0.5</v>
      </c>
      <c r="T1232" s="742">
        <v>2</v>
      </c>
      <c r="U1232" s="700">
        <v>0.5</v>
      </c>
    </row>
    <row r="1233" spans="1:21" ht="14.4" customHeight="1" x14ac:dyDescent="0.3">
      <c r="A1233" s="660">
        <v>4</v>
      </c>
      <c r="B1233" s="661" t="s">
        <v>3542</v>
      </c>
      <c r="C1233" s="661">
        <v>89301042</v>
      </c>
      <c r="D1233" s="740" t="s">
        <v>6160</v>
      </c>
      <c r="E1233" s="741" t="s">
        <v>3922</v>
      </c>
      <c r="F1233" s="661" t="s">
        <v>3897</v>
      </c>
      <c r="G1233" s="661" t="s">
        <v>4393</v>
      </c>
      <c r="H1233" s="661" t="s">
        <v>602</v>
      </c>
      <c r="I1233" s="661" t="s">
        <v>4556</v>
      </c>
      <c r="J1233" s="661" t="s">
        <v>4557</v>
      </c>
      <c r="K1233" s="661" t="s">
        <v>4558</v>
      </c>
      <c r="L1233" s="662">
        <v>253</v>
      </c>
      <c r="M1233" s="662">
        <v>506</v>
      </c>
      <c r="N1233" s="661">
        <v>2</v>
      </c>
      <c r="O1233" s="742">
        <v>2</v>
      </c>
      <c r="P1233" s="662">
        <v>506</v>
      </c>
      <c r="Q1233" s="677">
        <v>1</v>
      </c>
      <c r="R1233" s="661">
        <v>2</v>
      </c>
      <c r="S1233" s="677">
        <v>1</v>
      </c>
      <c r="T1233" s="742">
        <v>2</v>
      </c>
      <c r="U1233" s="700">
        <v>1</v>
      </c>
    </row>
    <row r="1234" spans="1:21" ht="14.4" customHeight="1" x14ac:dyDescent="0.3">
      <c r="A1234" s="660">
        <v>4</v>
      </c>
      <c r="B1234" s="661" t="s">
        <v>3542</v>
      </c>
      <c r="C1234" s="661">
        <v>89301042</v>
      </c>
      <c r="D1234" s="740" t="s">
        <v>6160</v>
      </c>
      <c r="E1234" s="741" t="s">
        <v>3922</v>
      </c>
      <c r="F1234" s="661" t="s">
        <v>3897</v>
      </c>
      <c r="G1234" s="661" t="s">
        <v>4393</v>
      </c>
      <c r="H1234" s="661" t="s">
        <v>602</v>
      </c>
      <c r="I1234" s="661" t="s">
        <v>4562</v>
      </c>
      <c r="J1234" s="661" t="s">
        <v>4563</v>
      </c>
      <c r="K1234" s="661" t="s">
        <v>4564</v>
      </c>
      <c r="L1234" s="662">
        <v>124</v>
      </c>
      <c r="M1234" s="662">
        <v>124</v>
      </c>
      <c r="N1234" s="661">
        <v>1</v>
      </c>
      <c r="O1234" s="742">
        <v>1</v>
      </c>
      <c r="P1234" s="662">
        <v>124</v>
      </c>
      <c r="Q1234" s="677">
        <v>1</v>
      </c>
      <c r="R1234" s="661">
        <v>1</v>
      </c>
      <c r="S1234" s="677">
        <v>1</v>
      </c>
      <c r="T1234" s="742">
        <v>1</v>
      </c>
      <c r="U1234" s="700">
        <v>1</v>
      </c>
    </row>
    <row r="1235" spans="1:21" ht="14.4" customHeight="1" x14ac:dyDescent="0.3">
      <c r="A1235" s="660">
        <v>4</v>
      </c>
      <c r="B1235" s="661" t="s">
        <v>3542</v>
      </c>
      <c r="C1235" s="661">
        <v>89301042</v>
      </c>
      <c r="D1235" s="740" t="s">
        <v>6160</v>
      </c>
      <c r="E1235" s="741" t="s">
        <v>3922</v>
      </c>
      <c r="F1235" s="661" t="s">
        <v>3897</v>
      </c>
      <c r="G1235" s="661" t="s">
        <v>4393</v>
      </c>
      <c r="H1235" s="661" t="s">
        <v>602</v>
      </c>
      <c r="I1235" s="661" t="s">
        <v>4577</v>
      </c>
      <c r="J1235" s="661" t="s">
        <v>4578</v>
      </c>
      <c r="K1235" s="661" t="s">
        <v>4579</v>
      </c>
      <c r="L1235" s="662">
        <v>315.5</v>
      </c>
      <c r="M1235" s="662">
        <v>315.5</v>
      </c>
      <c r="N1235" s="661">
        <v>1</v>
      </c>
      <c r="O1235" s="742">
        <v>1</v>
      </c>
      <c r="P1235" s="662">
        <v>315.5</v>
      </c>
      <c r="Q1235" s="677">
        <v>1</v>
      </c>
      <c r="R1235" s="661">
        <v>1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4</v>
      </c>
      <c r="B1236" s="661" t="s">
        <v>3542</v>
      </c>
      <c r="C1236" s="661">
        <v>89301042</v>
      </c>
      <c r="D1236" s="740" t="s">
        <v>6160</v>
      </c>
      <c r="E1236" s="741" t="s">
        <v>3922</v>
      </c>
      <c r="F1236" s="661" t="s">
        <v>3897</v>
      </c>
      <c r="G1236" s="661" t="s">
        <v>4393</v>
      </c>
      <c r="H1236" s="661" t="s">
        <v>602</v>
      </c>
      <c r="I1236" s="661" t="s">
        <v>4607</v>
      </c>
      <c r="J1236" s="661" t="s">
        <v>4608</v>
      </c>
      <c r="K1236" s="661" t="s">
        <v>4609</v>
      </c>
      <c r="L1236" s="662">
        <v>600</v>
      </c>
      <c r="M1236" s="662">
        <v>600</v>
      </c>
      <c r="N1236" s="661">
        <v>1</v>
      </c>
      <c r="O1236" s="742">
        <v>1</v>
      </c>
      <c r="P1236" s="662">
        <v>600</v>
      </c>
      <c r="Q1236" s="677">
        <v>1</v>
      </c>
      <c r="R1236" s="661">
        <v>1</v>
      </c>
      <c r="S1236" s="677">
        <v>1</v>
      </c>
      <c r="T1236" s="742">
        <v>1</v>
      </c>
      <c r="U1236" s="700">
        <v>1</v>
      </c>
    </row>
    <row r="1237" spans="1:21" ht="14.4" customHeight="1" x14ac:dyDescent="0.3">
      <c r="A1237" s="660">
        <v>4</v>
      </c>
      <c r="B1237" s="661" t="s">
        <v>3542</v>
      </c>
      <c r="C1237" s="661">
        <v>89301042</v>
      </c>
      <c r="D1237" s="740" t="s">
        <v>6160</v>
      </c>
      <c r="E1237" s="741" t="s">
        <v>3922</v>
      </c>
      <c r="F1237" s="661" t="s">
        <v>3897</v>
      </c>
      <c r="G1237" s="661" t="s">
        <v>4393</v>
      </c>
      <c r="H1237" s="661" t="s">
        <v>602</v>
      </c>
      <c r="I1237" s="661" t="s">
        <v>4610</v>
      </c>
      <c r="J1237" s="661" t="s">
        <v>4611</v>
      </c>
      <c r="K1237" s="661" t="s">
        <v>4612</v>
      </c>
      <c r="L1237" s="662">
        <v>5343.9</v>
      </c>
      <c r="M1237" s="662">
        <v>26719.5</v>
      </c>
      <c r="N1237" s="661">
        <v>5</v>
      </c>
      <c r="O1237" s="742">
        <v>2</v>
      </c>
      <c r="P1237" s="662">
        <v>16031.699999999999</v>
      </c>
      <c r="Q1237" s="677">
        <v>0.6</v>
      </c>
      <c r="R1237" s="661">
        <v>3</v>
      </c>
      <c r="S1237" s="677">
        <v>0.6</v>
      </c>
      <c r="T1237" s="742">
        <v>1</v>
      </c>
      <c r="U1237" s="700">
        <v>0.5</v>
      </c>
    </row>
    <row r="1238" spans="1:21" ht="14.4" customHeight="1" x14ac:dyDescent="0.3">
      <c r="A1238" s="660">
        <v>4</v>
      </c>
      <c r="B1238" s="661" t="s">
        <v>3542</v>
      </c>
      <c r="C1238" s="661">
        <v>89301042</v>
      </c>
      <c r="D1238" s="740" t="s">
        <v>6160</v>
      </c>
      <c r="E1238" s="741" t="s">
        <v>3922</v>
      </c>
      <c r="F1238" s="661" t="s">
        <v>3897</v>
      </c>
      <c r="G1238" s="661" t="s">
        <v>4393</v>
      </c>
      <c r="H1238" s="661" t="s">
        <v>602</v>
      </c>
      <c r="I1238" s="661" t="s">
        <v>5163</v>
      </c>
      <c r="J1238" s="661" t="s">
        <v>5164</v>
      </c>
      <c r="K1238" s="661" t="s">
        <v>4624</v>
      </c>
      <c r="L1238" s="662">
        <v>1526.74</v>
      </c>
      <c r="M1238" s="662">
        <v>3053.48</v>
      </c>
      <c r="N1238" s="661">
        <v>2</v>
      </c>
      <c r="O1238" s="742">
        <v>1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4</v>
      </c>
      <c r="B1239" s="661" t="s">
        <v>3542</v>
      </c>
      <c r="C1239" s="661">
        <v>89301042</v>
      </c>
      <c r="D1239" s="740" t="s">
        <v>6160</v>
      </c>
      <c r="E1239" s="741" t="s">
        <v>3922</v>
      </c>
      <c r="F1239" s="661" t="s">
        <v>3897</v>
      </c>
      <c r="G1239" s="661" t="s">
        <v>4393</v>
      </c>
      <c r="H1239" s="661" t="s">
        <v>602</v>
      </c>
      <c r="I1239" s="661" t="s">
        <v>4622</v>
      </c>
      <c r="J1239" s="661" t="s">
        <v>4623</v>
      </c>
      <c r="K1239" s="661" t="s">
        <v>4624</v>
      </c>
      <c r="L1239" s="662">
        <v>1832.09</v>
      </c>
      <c r="M1239" s="662">
        <v>3664.18</v>
      </c>
      <c r="N1239" s="661">
        <v>2</v>
      </c>
      <c r="O1239" s="742">
        <v>1</v>
      </c>
      <c r="P1239" s="662">
        <v>3664.18</v>
      </c>
      <c r="Q1239" s="677">
        <v>1</v>
      </c>
      <c r="R1239" s="661">
        <v>2</v>
      </c>
      <c r="S1239" s="677">
        <v>1</v>
      </c>
      <c r="T1239" s="742">
        <v>1</v>
      </c>
      <c r="U1239" s="700">
        <v>1</v>
      </c>
    </row>
    <row r="1240" spans="1:21" ht="14.4" customHeight="1" x14ac:dyDescent="0.3">
      <c r="A1240" s="660">
        <v>4</v>
      </c>
      <c r="B1240" s="661" t="s">
        <v>3542</v>
      </c>
      <c r="C1240" s="661">
        <v>89301042</v>
      </c>
      <c r="D1240" s="740" t="s">
        <v>6160</v>
      </c>
      <c r="E1240" s="741" t="s">
        <v>3922</v>
      </c>
      <c r="F1240" s="661" t="s">
        <v>3897</v>
      </c>
      <c r="G1240" s="661" t="s">
        <v>4393</v>
      </c>
      <c r="H1240" s="661" t="s">
        <v>602</v>
      </c>
      <c r="I1240" s="661" t="s">
        <v>5165</v>
      </c>
      <c r="J1240" s="661" t="s">
        <v>4626</v>
      </c>
      <c r="K1240" s="661" t="s">
        <v>5166</v>
      </c>
      <c r="L1240" s="662">
        <v>2473.21</v>
      </c>
      <c r="M1240" s="662">
        <v>4946.42</v>
      </c>
      <c r="N1240" s="661">
        <v>2</v>
      </c>
      <c r="O1240" s="742">
        <v>1</v>
      </c>
      <c r="P1240" s="662">
        <v>4946.42</v>
      </c>
      <c r="Q1240" s="677">
        <v>1</v>
      </c>
      <c r="R1240" s="661">
        <v>2</v>
      </c>
      <c r="S1240" s="677">
        <v>1</v>
      </c>
      <c r="T1240" s="742">
        <v>1</v>
      </c>
      <c r="U1240" s="700">
        <v>1</v>
      </c>
    </row>
    <row r="1241" spans="1:21" ht="14.4" customHeight="1" x14ac:dyDescent="0.3">
      <c r="A1241" s="660">
        <v>4</v>
      </c>
      <c r="B1241" s="661" t="s">
        <v>3542</v>
      </c>
      <c r="C1241" s="661">
        <v>89301042</v>
      </c>
      <c r="D1241" s="740" t="s">
        <v>6160</v>
      </c>
      <c r="E1241" s="741" t="s">
        <v>3922</v>
      </c>
      <c r="F1241" s="661" t="s">
        <v>3897</v>
      </c>
      <c r="G1241" s="661" t="s">
        <v>4393</v>
      </c>
      <c r="H1241" s="661" t="s">
        <v>602</v>
      </c>
      <c r="I1241" s="661" t="s">
        <v>4655</v>
      </c>
      <c r="J1241" s="661" t="s">
        <v>4656</v>
      </c>
      <c r="K1241" s="661" t="s">
        <v>4657</v>
      </c>
      <c r="L1241" s="662">
        <v>320</v>
      </c>
      <c r="M1241" s="662">
        <v>320</v>
      </c>
      <c r="N1241" s="661">
        <v>1</v>
      </c>
      <c r="O1241" s="742">
        <v>1</v>
      </c>
      <c r="P1241" s="662">
        <v>320</v>
      </c>
      <c r="Q1241" s="677">
        <v>1</v>
      </c>
      <c r="R1241" s="661">
        <v>1</v>
      </c>
      <c r="S1241" s="677">
        <v>1</v>
      </c>
      <c r="T1241" s="742">
        <v>1</v>
      </c>
      <c r="U1241" s="700">
        <v>1</v>
      </c>
    </row>
    <row r="1242" spans="1:21" ht="14.4" customHeight="1" x14ac:dyDescent="0.3">
      <c r="A1242" s="660">
        <v>4</v>
      </c>
      <c r="B1242" s="661" t="s">
        <v>3542</v>
      </c>
      <c r="C1242" s="661">
        <v>89301042</v>
      </c>
      <c r="D1242" s="740" t="s">
        <v>6160</v>
      </c>
      <c r="E1242" s="741" t="s">
        <v>3922</v>
      </c>
      <c r="F1242" s="661" t="s">
        <v>3897</v>
      </c>
      <c r="G1242" s="661" t="s">
        <v>4393</v>
      </c>
      <c r="H1242" s="661" t="s">
        <v>602</v>
      </c>
      <c r="I1242" s="661" t="s">
        <v>4658</v>
      </c>
      <c r="J1242" s="661" t="s">
        <v>4659</v>
      </c>
      <c r="K1242" s="661" t="s">
        <v>4660</v>
      </c>
      <c r="L1242" s="662">
        <v>498</v>
      </c>
      <c r="M1242" s="662">
        <v>498</v>
      </c>
      <c r="N1242" s="661">
        <v>1</v>
      </c>
      <c r="O1242" s="742">
        <v>1</v>
      </c>
      <c r="P1242" s="662">
        <v>498</v>
      </c>
      <c r="Q1242" s="677">
        <v>1</v>
      </c>
      <c r="R1242" s="661">
        <v>1</v>
      </c>
      <c r="S1242" s="677">
        <v>1</v>
      </c>
      <c r="T1242" s="742">
        <v>1</v>
      </c>
      <c r="U1242" s="700">
        <v>1</v>
      </c>
    </row>
    <row r="1243" spans="1:21" ht="14.4" customHeight="1" x14ac:dyDescent="0.3">
      <c r="A1243" s="660">
        <v>4</v>
      </c>
      <c r="B1243" s="661" t="s">
        <v>3542</v>
      </c>
      <c r="C1243" s="661">
        <v>89301042</v>
      </c>
      <c r="D1243" s="740" t="s">
        <v>6160</v>
      </c>
      <c r="E1243" s="741" t="s">
        <v>3922</v>
      </c>
      <c r="F1243" s="661" t="s">
        <v>3897</v>
      </c>
      <c r="G1243" s="661" t="s">
        <v>4393</v>
      </c>
      <c r="H1243" s="661" t="s">
        <v>602</v>
      </c>
      <c r="I1243" s="661" t="s">
        <v>4670</v>
      </c>
      <c r="J1243" s="661" t="s">
        <v>4668</v>
      </c>
      <c r="K1243" s="661" t="s">
        <v>4671</v>
      </c>
      <c r="L1243" s="662">
        <v>1500.3</v>
      </c>
      <c r="M1243" s="662">
        <v>18003.599999999999</v>
      </c>
      <c r="N1243" s="661">
        <v>12</v>
      </c>
      <c r="O1243" s="742">
        <v>2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4</v>
      </c>
      <c r="B1244" s="661" t="s">
        <v>3542</v>
      </c>
      <c r="C1244" s="661">
        <v>89301042</v>
      </c>
      <c r="D1244" s="740" t="s">
        <v>6160</v>
      </c>
      <c r="E1244" s="741" t="s">
        <v>3922</v>
      </c>
      <c r="F1244" s="661" t="s">
        <v>3897</v>
      </c>
      <c r="G1244" s="661" t="s">
        <v>4393</v>
      </c>
      <c r="H1244" s="661" t="s">
        <v>602</v>
      </c>
      <c r="I1244" s="661" t="s">
        <v>4680</v>
      </c>
      <c r="J1244" s="661" t="s">
        <v>4681</v>
      </c>
      <c r="K1244" s="661" t="s">
        <v>4682</v>
      </c>
      <c r="L1244" s="662">
        <v>2412.9</v>
      </c>
      <c r="M1244" s="662">
        <v>14477.400000000001</v>
      </c>
      <c r="N1244" s="661">
        <v>6</v>
      </c>
      <c r="O1244" s="742">
        <v>1</v>
      </c>
      <c r="P1244" s="662">
        <v>14477.400000000001</v>
      </c>
      <c r="Q1244" s="677">
        <v>1</v>
      </c>
      <c r="R1244" s="661">
        <v>6</v>
      </c>
      <c r="S1244" s="677">
        <v>1</v>
      </c>
      <c r="T1244" s="742">
        <v>1</v>
      </c>
      <c r="U1244" s="700">
        <v>1</v>
      </c>
    </row>
    <row r="1245" spans="1:21" ht="14.4" customHeight="1" x14ac:dyDescent="0.3">
      <c r="A1245" s="660">
        <v>4</v>
      </c>
      <c r="B1245" s="661" t="s">
        <v>3542</v>
      </c>
      <c r="C1245" s="661">
        <v>89301042</v>
      </c>
      <c r="D1245" s="740" t="s">
        <v>6160</v>
      </c>
      <c r="E1245" s="741" t="s">
        <v>3922</v>
      </c>
      <c r="F1245" s="661" t="s">
        <v>3897</v>
      </c>
      <c r="G1245" s="661" t="s">
        <v>4393</v>
      </c>
      <c r="H1245" s="661" t="s">
        <v>602</v>
      </c>
      <c r="I1245" s="661" t="s">
        <v>4691</v>
      </c>
      <c r="J1245" s="661" t="s">
        <v>4689</v>
      </c>
      <c r="K1245" s="661" t="s">
        <v>4692</v>
      </c>
      <c r="L1245" s="662">
        <v>1987.45</v>
      </c>
      <c r="M1245" s="662">
        <v>11924.7</v>
      </c>
      <c r="N1245" s="661">
        <v>6</v>
      </c>
      <c r="O1245" s="742">
        <v>2</v>
      </c>
      <c r="P1245" s="662">
        <v>11924.7</v>
      </c>
      <c r="Q1245" s="677">
        <v>1</v>
      </c>
      <c r="R1245" s="661">
        <v>6</v>
      </c>
      <c r="S1245" s="677">
        <v>1</v>
      </c>
      <c r="T1245" s="742">
        <v>2</v>
      </c>
      <c r="U1245" s="700">
        <v>1</v>
      </c>
    </row>
    <row r="1246" spans="1:21" ht="14.4" customHeight="1" x14ac:dyDescent="0.3">
      <c r="A1246" s="660">
        <v>4</v>
      </c>
      <c r="B1246" s="661" t="s">
        <v>3542</v>
      </c>
      <c r="C1246" s="661">
        <v>89301042</v>
      </c>
      <c r="D1246" s="740" t="s">
        <v>6160</v>
      </c>
      <c r="E1246" s="741" t="s">
        <v>3922</v>
      </c>
      <c r="F1246" s="661" t="s">
        <v>3897</v>
      </c>
      <c r="G1246" s="661" t="s">
        <v>4393</v>
      </c>
      <c r="H1246" s="661" t="s">
        <v>602</v>
      </c>
      <c r="I1246" s="661" t="s">
        <v>4696</v>
      </c>
      <c r="J1246" s="661" t="s">
        <v>4694</v>
      </c>
      <c r="K1246" s="661" t="s">
        <v>4697</v>
      </c>
      <c r="L1246" s="662">
        <v>711.08</v>
      </c>
      <c r="M1246" s="662">
        <v>6399.72</v>
      </c>
      <c r="N1246" s="661">
        <v>9</v>
      </c>
      <c r="O1246" s="742">
        <v>1</v>
      </c>
      <c r="P1246" s="662">
        <v>6399.72</v>
      </c>
      <c r="Q1246" s="677">
        <v>1</v>
      </c>
      <c r="R1246" s="661">
        <v>9</v>
      </c>
      <c r="S1246" s="677">
        <v>1</v>
      </c>
      <c r="T1246" s="742">
        <v>1</v>
      </c>
      <c r="U1246" s="700">
        <v>1</v>
      </c>
    </row>
    <row r="1247" spans="1:21" ht="14.4" customHeight="1" x14ac:dyDescent="0.3">
      <c r="A1247" s="660">
        <v>4</v>
      </c>
      <c r="B1247" s="661" t="s">
        <v>3542</v>
      </c>
      <c r="C1247" s="661">
        <v>89301042</v>
      </c>
      <c r="D1247" s="740" t="s">
        <v>6160</v>
      </c>
      <c r="E1247" s="741" t="s">
        <v>3922</v>
      </c>
      <c r="F1247" s="661" t="s">
        <v>3897</v>
      </c>
      <c r="G1247" s="661" t="s">
        <v>4393</v>
      </c>
      <c r="H1247" s="661" t="s">
        <v>602</v>
      </c>
      <c r="I1247" s="661" t="s">
        <v>4703</v>
      </c>
      <c r="J1247" s="661" t="s">
        <v>4699</v>
      </c>
      <c r="K1247" s="661" t="s">
        <v>4704</v>
      </c>
      <c r="L1247" s="662">
        <v>1074.31</v>
      </c>
      <c r="M1247" s="662">
        <v>9668.7899999999991</v>
      </c>
      <c r="N1247" s="661">
        <v>9</v>
      </c>
      <c r="O1247" s="742">
        <v>1</v>
      </c>
      <c r="P1247" s="662">
        <v>9668.7899999999991</v>
      </c>
      <c r="Q1247" s="677">
        <v>1</v>
      </c>
      <c r="R1247" s="661">
        <v>9</v>
      </c>
      <c r="S1247" s="677">
        <v>1</v>
      </c>
      <c r="T1247" s="742">
        <v>1</v>
      </c>
      <c r="U1247" s="700">
        <v>1</v>
      </c>
    </row>
    <row r="1248" spans="1:21" ht="14.4" customHeight="1" x14ac:dyDescent="0.3">
      <c r="A1248" s="660">
        <v>4</v>
      </c>
      <c r="B1248" s="661" t="s">
        <v>3542</v>
      </c>
      <c r="C1248" s="661">
        <v>89301042</v>
      </c>
      <c r="D1248" s="740" t="s">
        <v>6160</v>
      </c>
      <c r="E1248" s="741" t="s">
        <v>3922</v>
      </c>
      <c r="F1248" s="661" t="s">
        <v>3897</v>
      </c>
      <c r="G1248" s="661" t="s">
        <v>4393</v>
      </c>
      <c r="H1248" s="661" t="s">
        <v>602</v>
      </c>
      <c r="I1248" s="661" t="s">
        <v>4705</v>
      </c>
      <c r="J1248" s="661" t="s">
        <v>4706</v>
      </c>
      <c r="K1248" s="661" t="s">
        <v>4707</v>
      </c>
      <c r="L1248" s="662">
        <v>369.69</v>
      </c>
      <c r="M1248" s="662">
        <v>739.38</v>
      </c>
      <c r="N1248" s="661">
        <v>2</v>
      </c>
      <c r="O1248" s="742">
        <v>2</v>
      </c>
      <c r="P1248" s="662">
        <v>739.38</v>
      </c>
      <c r="Q1248" s="677">
        <v>1</v>
      </c>
      <c r="R1248" s="661">
        <v>2</v>
      </c>
      <c r="S1248" s="677">
        <v>1</v>
      </c>
      <c r="T1248" s="742">
        <v>2</v>
      </c>
      <c r="U1248" s="700">
        <v>1</v>
      </c>
    </row>
    <row r="1249" spans="1:21" ht="14.4" customHeight="1" x14ac:dyDescent="0.3">
      <c r="A1249" s="660">
        <v>4</v>
      </c>
      <c r="B1249" s="661" t="s">
        <v>3542</v>
      </c>
      <c r="C1249" s="661">
        <v>89301042</v>
      </c>
      <c r="D1249" s="740" t="s">
        <v>6160</v>
      </c>
      <c r="E1249" s="741" t="s">
        <v>3922</v>
      </c>
      <c r="F1249" s="661" t="s">
        <v>3897</v>
      </c>
      <c r="G1249" s="661" t="s">
        <v>4393</v>
      </c>
      <c r="H1249" s="661" t="s">
        <v>602</v>
      </c>
      <c r="I1249" s="661" t="s">
        <v>2779</v>
      </c>
      <c r="J1249" s="661" t="s">
        <v>4708</v>
      </c>
      <c r="K1249" s="661" t="s">
        <v>4709</v>
      </c>
      <c r="L1249" s="662">
        <v>1430.6</v>
      </c>
      <c r="M1249" s="662">
        <v>7152.9999999999991</v>
      </c>
      <c r="N1249" s="661">
        <v>5</v>
      </c>
      <c r="O1249" s="742">
        <v>2</v>
      </c>
      <c r="P1249" s="662">
        <v>2861.2</v>
      </c>
      <c r="Q1249" s="677">
        <v>0.4</v>
      </c>
      <c r="R1249" s="661">
        <v>2</v>
      </c>
      <c r="S1249" s="677">
        <v>0.4</v>
      </c>
      <c r="T1249" s="742">
        <v>1</v>
      </c>
      <c r="U1249" s="700">
        <v>0.5</v>
      </c>
    </row>
    <row r="1250" spans="1:21" ht="14.4" customHeight="1" x14ac:dyDescent="0.3">
      <c r="A1250" s="660">
        <v>4</v>
      </c>
      <c r="B1250" s="661" t="s">
        <v>3542</v>
      </c>
      <c r="C1250" s="661">
        <v>89301042</v>
      </c>
      <c r="D1250" s="740" t="s">
        <v>6160</v>
      </c>
      <c r="E1250" s="741" t="s">
        <v>3922</v>
      </c>
      <c r="F1250" s="661" t="s">
        <v>3897</v>
      </c>
      <c r="G1250" s="661" t="s">
        <v>4393</v>
      </c>
      <c r="H1250" s="661" t="s">
        <v>602</v>
      </c>
      <c r="I1250" s="661" t="s">
        <v>4716</v>
      </c>
      <c r="J1250" s="661" t="s">
        <v>4717</v>
      </c>
      <c r="K1250" s="661" t="s">
        <v>4579</v>
      </c>
      <c r="L1250" s="662">
        <v>500</v>
      </c>
      <c r="M1250" s="662">
        <v>500</v>
      </c>
      <c r="N1250" s="661">
        <v>1</v>
      </c>
      <c r="O1250" s="742">
        <v>1</v>
      </c>
      <c r="P1250" s="662">
        <v>500</v>
      </c>
      <c r="Q1250" s="677">
        <v>1</v>
      </c>
      <c r="R1250" s="661">
        <v>1</v>
      </c>
      <c r="S1250" s="677">
        <v>1</v>
      </c>
      <c r="T1250" s="742">
        <v>1</v>
      </c>
      <c r="U1250" s="700">
        <v>1</v>
      </c>
    </row>
    <row r="1251" spans="1:21" ht="14.4" customHeight="1" x14ac:dyDescent="0.3">
      <c r="A1251" s="660">
        <v>4</v>
      </c>
      <c r="B1251" s="661" t="s">
        <v>3542</v>
      </c>
      <c r="C1251" s="661">
        <v>89301042</v>
      </c>
      <c r="D1251" s="740" t="s">
        <v>6160</v>
      </c>
      <c r="E1251" s="741" t="s">
        <v>3922</v>
      </c>
      <c r="F1251" s="661" t="s">
        <v>3897</v>
      </c>
      <c r="G1251" s="661" t="s">
        <v>4393</v>
      </c>
      <c r="H1251" s="661" t="s">
        <v>602</v>
      </c>
      <c r="I1251" s="661" t="s">
        <v>4736</v>
      </c>
      <c r="J1251" s="661" t="s">
        <v>4737</v>
      </c>
      <c r="K1251" s="661" t="s">
        <v>3097</v>
      </c>
      <c r="L1251" s="662">
        <v>1000</v>
      </c>
      <c r="M1251" s="662">
        <v>2000</v>
      </c>
      <c r="N1251" s="661">
        <v>2</v>
      </c>
      <c r="O1251" s="742">
        <v>1</v>
      </c>
      <c r="P1251" s="662">
        <v>2000</v>
      </c>
      <c r="Q1251" s="677">
        <v>1</v>
      </c>
      <c r="R1251" s="661">
        <v>2</v>
      </c>
      <c r="S1251" s="677">
        <v>1</v>
      </c>
      <c r="T1251" s="742">
        <v>1</v>
      </c>
      <c r="U1251" s="700">
        <v>1</v>
      </c>
    </row>
    <row r="1252" spans="1:21" ht="14.4" customHeight="1" x14ac:dyDescent="0.3">
      <c r="A1252" s="660">
        <v>4</v>
      </c>
      <c r="B1252" s="661" t="s">
        <v>3542</v>
      </c>
      <c r="C1252" s="661">
        <v>89301042</v>
      </c>
      <c r="D1252" s="740" t="s">
        <v>6160</v>
      </c>
      <c r="E1252" s="741" t="s">
        <v>3922</v>
      </c>
      <c r="F1252" s="661" t="s">
        <v>3897</v>
      </c>
      <c r="G1252" s="661" t="s">
        <v>4393</v>
      </c>
      <c r="H1252" s="661" t="s">
        <v>602</v>
      </c>
      <c r="I1252" s="661" t="s">
        <v>4743</v>
      </c>
      <c r="J1252" s="661" t="s">
        <v>4744</v>
      </c>
      <c r="K1252" s="661" t="s">
        <v>4745</v>
      </c>
      <c r="L1252" s="662">
        <v>233.18</v>
      </c>
      <c r="M1252" s="662">
        <v>466.36</v>
      </c>
      <c r="N1252" s="661">
        <v>2</v>
      </c>
      <c r="O1252" s="742">
        <v>1</v>
      </c>
      <c r="P1252" s="662">
        <v>466.36</v>
      </c>
      <c r="Q1252" s="677">
        <v>1</v>
      </c>
      <c r="R1252" s="661">
        <v>2</v>
      </c>
      <c r="S1252" s="677">
        <v>1</v>
      </c>
      <c r="T1252" s="742">
        <v>1</v>
      </c>
      <c r="U1252" s="700">
        <v>1</v>
      </c>
    </row>
    <row r="1253" spans="1:21" ht="14.4" customHeight="1" x14ac:dyDescent="0.3">
      <c r="A1253" s="660">
        <v>4</v>
      </c>
      <c r="B1253" s="661" t="s">
        <v>3542</v>
      </c>
      <c r="C1253" s="661">
        <v>89301042</v>
      </c>
      <c r="D1253" s="740" t="s">
        <v>6160</v>
      </c>
      <c r="E1253" s="741" t="s">
        <v>3922</v>
      </c>
      <c r="F1253" s="661" t="s">
        <v>3897</v>
      </c>
      <c r="G1253" s="661" t="s">
        <v>4393</v>
      </c>
      <c r="H1253" s="661" t="s">
        <v>602</v>
      </c>
      <c r="I1253" s="661" t="s">
        <v>4746</v>
      </c>
      <c r="J1253" s="661" t="s">
        <v>4747</v>
      </c>
      <c r="K1253" s="661" t="s">
        <v>4589</v>
      </c>
      <c r="L1253" s="662">
        <v>300</v>
      </c>
      <c r="M1253" s="662">
        <v>600</v>
      </c>
      <c r="N1253" s="661">
        <v>2</v>
      </c>
      <c r="O1253" s="742">
        <v>1</v>
      </c>
      <c r="P1253" s="662">
        <v>600</v>
      </c>
      <c r="Q1253" s="677">
        <v>1</v>
      </c>
      <c r="R1253" s="661">
        <v>2</v>
      </c>
      <c r="S1253" s="677">
        <v>1</v>
      </c>
      <c r="T1253" s="742">
        <v>1</v>
      </c>
      <c r="U1253" s="700">
        <v>1</v>
      </c>
    </row>
    <row r="1254" spans="1:21" ht="14.4" customHeight="1" x14ac:dyDescent="0.3">
      <c r="A1254" s="660">
        <v>4</v>
      </c>
      <c r="B1254" s="661" t="s">
        <v>3542</v>
      </c>
      <c r="C1254" s="661">
        <v>89301042</v>
      </c>
      <c r="D1254" s="740" t="s">
        <v>6160</v>
      </c>
      <c r="E1254" s="741" t="s">
        <v>3922</v>
      </c>
      <c r="F1254" s="661" t="s">
        <v>3897</v>
      </c>
      <c r="G1254" s="661" t="s">
        <v>4393</v>
      </c>
      <c r="H1254" s="661" t="s">
        <v>602</v>
      </c>
      <c r="I1254" s="661" t="s">
        <v>4758</v>
      </c>
      <c r="J1254" s="661" t="s">
        <v>4759</v>
      </c>
      <c r="K1254" s="661" t="s">
        <v>4760</v>
      </c>
      <c r="L1254" s="662">
        <v>370.4</v>
      </c>
      <c r="M1254" s="662">
        <v>740.8</v>
      </c>
      <c r="N1254" s="661">
        <v>2</v>
      </c>
      <c r="O1254" s="742">
        <v>1</v>
      </c>
      <c r="P1254" s="662">
        <v>740.8</v>
      </c>
      <c r="Q1254" s="677">
        <v>1</v>
      </c>
      <c r="R1254" s="661">
        <v>2</v>
      </c>
      <c r="S1254" s="677">
        <v>1</v>
      </c>
      <c r="T1254" s="742">
        <v>1</v>
      </c>
      <c r="U1254" s="700">
        <v>1</v>
      </c>
    </row>
    <row r="1255" spans="1:21" ht="14.4" customHeight="1" x14ac:dyDescent="0.3">
      <c r="A1255" s="660">
        <v>4</v>
      </c>
      <c r="B1255" s="661" t="s">
        <v>3542</v>
      </c>
      <c r="C1255" s="661">
        <v>89301042</v>
      </c>
      <c r="D1255" s="740" t="s">
        <v>6160</v>
      </c>
      <c r="E1255" s="741" t="s">
        <v>3922</v>
      </c>
      <c r="F1255" s="661" t="s">
        <v>3897</v>
      </c>
      <c r="G1255" s="661" t="s">
        <v>4393</v>
      </c>
      <c r="H1255" s="661" t="s">
        <v>602</v>
      </c>
      <c r="I1255" s="661" t="s">
        <v>5194</v>
      </c>
      <c r="J1255" s="661" t="s">
        <v>5195</v>
      </c>
      <c r="K1255" s="661" t="s">
        <v>5196</v>
      </c>
      <c r="L1255" s="662">
        <v>2158.12</v>
      </c>
      <c r="M1255" s="662">
        <v>12948.72</v>
      </c>
      <c r="N1255" s="661">
        <v>6</v>
      </c>
      <c r="O1255" s="742">
        <v>1</v>
      </c>
      <c r="P1255" s="662">
        <v>12948.72</v>
      </c>
      <c r="Q1255" s="677">
        <v>1</v>
      </c>
      <c r="R1255" s="661">
        <v>6</v>
      </c>
      <c r="S1255" s="677">
        <v>1</v>
      </c>
      <c r="T1255" s="742">
        <v>1</v>
      </c>
      <c r="U1255" s="700">
        <v>1</v>
      </c>
    </row>
    <row r="1256" spans="1:21" ht="14.4" customHeight="1" x14ac:dyDescent="0.3">
      <c r="A1256" s="660">
        <v>4</v>
      </c>
      <c r="B1256" s="661" t="s">
        <v>3542</v>
      </c>
      <c r="C1256" s="661">
        <v>89301042</v>
      </c>
      <c r="D1256" s="740" t="s">
        <v>6160</v>
      </c>
      <c r="E1256" s="741" t="s">
        <v>3922</v>
      </c>
      <c r="F1256" s="661" t="s">
        <v>3897</v>
      </c>
      <c r="G1256" s="661" t="s">
        <v>4393</v>
      </c>
      <c r="H1256" s="661" t="s">
        <v>602</v>
      </c>
      <c r="I1256" s="661" t="s">
        <v>4767</v>
      </c>
      <c r="J1256" s="661" t="s">
        <v>4768</v>
      </c>
      <c r="K1256" s="661" t="s">
        <v>4769</v>
      </c>
      <c r="L1256" s="662">
        <v>5343.9</v>
      </c>
      <c r="M1256" s="662">
        <v>5343.9</v>
      </c>
      <c r="N1256" s="661">
        <v>1</v>
      </c>
      <c r="O1256" s="742">
        <v>1</v>
      </c>
      <c r="P1256" s="662">
        <v>5343.9</v>
      </c>
      <c r="Q1256" s="677">
        <v>1</v>
      </c>
      <c r="R1256" s="661">
        <v>1</v>
      </c>
      <c r="S1256" s="677">
        <v>1</v>
      </c>
      <c r="T1256" s="742">
        <v>1</v>
      </c>
      <c r="U1256" s="700">
        <v>1</v>
      </c>
    </row>
    <row r="1257" spans="1:21" ht="14.4" customHeight="1" x14ac:dyDescent="0.3">
      <c r="A1257" s="660">
        <v>4</v>
      </c>
      <c r="B1257" s="661" t="s">
        <v>3542</v>
      </c>
      <c r="C1257" s="661">
        <v>89301042</v>
      </c>
      <c r="D1257" s="740" t="s">
        <v>6160</v>
      </c>
      <c r="E1257" s="741" t="s">
        <v>3922</v>
      </c>
      <c r="F1257" s="661" t="s">
        <v>3897</v>
      </c>
      <c r="G1257" s="661" t="s">
        <v>4393</v>
      </c>
      <c r="H1257" s="661" t="s">
        <v>602</v>
      </c>
      <c r="I1257" s="661" t="s">
        <v>4770</v>
      </c>
      <c r="J1257" s="661" t="s">
        <v>4771</v>
      </c>
      <c r="K1257" s="661" t="s">
        <v>4772</v>
      </c>
      <c r="L1257" s="662">
        <v>1500.3</v>
      </c>
      <c r="M1257" s="662">
        <v>3000.6</v>
      </c>
      <c r="N1257" s="661">
        <v>2</v>
      </c>
      <c r="O1257" s="742">
        <v>1</v>
      </c>
      <c r="P1257" s="662">
        <v>3000.6</v>
      </c>
      <c r="Q1257" s="677">
        <v>1</v>
      </c>
      <c r="R1257" s="661">
        <v>2</v>
      </c>
      <c r="S1257" s="677">
        <v>1</v>
      </c>
      <c r="T1257" s="742">
        <v>1</v>
      </c>
      <c r="U1257" s="700">
        <v>1</v>
      </c>
    </row>
    <row r="1258" spans="1:21" ht="14.4" customHeight="1" x14ac:dyDescent="0.3">
      <c r="A1258" s="660">
        <v>4</v>
      </c>
      <c r="B1258" s="661" t="s">
        <v>3542</v>
      </c>
      <c r="C1258" s="661">
        <v>89301042</v>
      </c>
      <c r="D1258" s="740" t="s">
        <v>6160</v>
      </c>
      <c r="E1258" s="741" t="s">
        <v>3922</v>
      </c>
      <c r="F1258" s="661" t="s">
        <v>3897</v>
      </c>
      <c r="G1258" s="661" t="s">
        <v>4393</v>
      </c>
      <c r="H1258" s="661" t="s">
        <v>602</v>
      </c>
      <c r="I1258" s="661" t="s">
        <v>4773</v>
      </c>
      <c r="J1258" s="661" t="s">
        <v>4774</v>
      </c>
      <c r="K1258" s="661" t="s">
        <v>4775</v>
      </c>
      <c r="L1258" s="662">
        <v>2284</v>
      </c>
      <c r="M1258" s="662">
        <v>2284</v>
      </c>
      <c r="N1258" s="661">
        <v>1</v>
      </c>
      <c r="O1258" s="742">
        <v>1</v>
      </c>
      <c r="P1258" s="662">
        <v>2284</v>
      </c>
      <c r="Q1258" s="677">
        <v>1</v>
      </c>
      <c r="R1258" s="661">
        <v>1</v>
      </c>
      <c r="S1258" s="677">
        <v>1</v>
      </c>
      <c r="T1258" s="742">
        <v>1</v>
      </c>
      <c r="U1258" s="700">
        <v>1</v>
      </c>
    </row>
    <row r="1259" spans="1:21" ht="14.4" customHeight="1" x14ac:dyDescent="0.3">
      <c r="A1259" s="660">
        <v>4</v>
      </c>
      <c r="B1259" s="661" t="s">
        <v>3542</v>
      </c>
      <c r="C1259" s="661">
        <v>89301042</v>
      </c>
      <c r="D1259" s="740" t="s">
        <v>6160</v>
      </c>
      <c r="E1259" s="741" t="s">
        <v>3922</v>
      </c>
      <c r="F1259" s="661" t="s">
        <v>3897</v>
      </c>
      <c r="G1259" s="661" t="s">
        <v>4393</v>
      </c>
      <c r="H1259" s="661" t="s">
        <v>602</v>
      </c>
      <c r="I1259" s="661" t="s">
        <v>4776</v>
      </c>
      <c r="J1259" s="661" t="s">
        <v>4774</v>
      </c>
      <c r="K1259" s="661" t="s">
        <v>4777</v>
      </c>
      <c r="L1259" s="662">
        <v>2284</v>
      </c>
      <c r="M1259" s="662">
        <v>4568</v>
      </c>
      <c r="N1259" s="661">
        <v>2</v>
      </c>
      <c r="O1259" s="742">
        <v>1</v>
      </c>
      <c r="P1259" s="662">
        <v>4568</v>
      </c>
      <c r="Q1259" s="677">
        <v>1</v>
      </c>
      <c r="R1259" s="661">
        <v>2</v>
      </c>
      <c r="S1259" s="677">
        <v>1</v>
      </c>
      <c r="T1259" s="742">
        <v>1</v>
      </c>
      <c r="U1259" s="700">
        <v>1</v>
      </c>
    </row>
    <row r="1260" spans="1:21" ht="14.4" customHeight="1" x14ac:dyDescent="0.3">
      <c r="A1260" s="660">
        <v>4</v>
      </c>
      <c r="B1260" s="661" t="s">
        <v>3542</v>
      </c>
      <c r="C1260" s="661">
        <v>89301042</v>
      </c>
      <c r="D1260" s="740" t="s">
        <v>6160</v>
      </c>
      <c r="E1260" s="741" t="s">
        <v>3922</v>
      </c>
      <c r="F1260" s="661" t="s">
        <v>3897</v>
      </c>
      <c r="G1260" s="661" t="s">
        <v>4393</v>
      </c>
      <c r="H1260" s="661" t="s">
        <v>602</v>
      </c>
      <c r="I1260" s="661" t="s">
        <v>4778</v>
      </c>
      <c r="J1260" s="661" t="s">
        <v>4779</v>
      </c>
      <c r="K1260" s="661" t="s">
        <v>4780</v>
      </c>
      <c r="L1260" s="662">
        <v>3000</v>
      </c>
      <c r="M1260" s="662">
        <v>9000</v>
      </c>
      <c r="N1260" s="661">
        <v>3</v>
      </c>
      <c r="O1260" s="742">
        <v>1</v>
      </c>
      <c r="P1260" s="662">
        <v>9000</v>
      </c>
      <c r="Q1260" s="677">
        <v>1</v>
      </c>
      <c r="R1260" s="661">
        <v>3</v>
      </c>
      <c r="S1260" s="677">
        <v>1</v>
      </c>
      <c r="T1260" s="742">
        <v>1</v>
      </c>
      <c r="U1260" s="700">
        <v>1</v>
      </c>
    </row>
    <row r="1261" spans="1:21" ht="14.4" customHeight="1" x14ac:dyDescent="0.3">
      <c r="A1261" s="660">
        <v>4</v>
      </c>
      <c r="B1261" s="661" t="s">
        <v>3542</v>
      </c>
      <c r="C1261" s="661">
        <v>89301042</v>
      </c>
      <c r="D1261" s="740" t="s">
        <v>6160</v>
      </c>
      <c r="E1261" s="741" t="s">
        <v>3922</v>
      </c>
      <c r="F1261" s="661" t="s">
        <v>3897</v>
      </c>
      <c r="G1261" s="661" t="s">
        <v>4393</v>
      </c>
      <c r="H1261" s="661" t="s">
        <v>602</v>
      </c>
      <c r="I1261" s="661" t="s">
        <v>5203</v>
      </c>
      <c r="J1261" s="661" t="s">
        <v>5204</v>
      </c>
      <c r="K1261" s="661" t="s">
        <v>5205</v>
      </c>
      <c r="L1261" s="662">
        <v>835.78</v>
      </c>
      <c r="M1261" s="662">
        <v>5014.68</v>
      </c>
      <c r="N1261" s="661">
        <v>6</v>
      </c>
      <c r="O1261" s="742">
        <v>1</v>
      </c>
      <c r="P1261" s="662">
        <v>5014.68</v>
      </c>
      <c r="Q1261" s="677">
        <v>1</v>
      </c>
      <c r="R1261" s="661">
        <v>6</v>
      </c>
      <c r="S1261" s="677">
        <v>1</v>
      </c>
      <c r="T1261" s="742">
        <v>1</v>
      </c>
      <c r="U1261" s="700">
        <v>1</v>
      </c>
    </row>
    <row r="1262" spans="1:21" ht="14.4" customHeight="1" x14ac:dyDescent="0.3">
      <c r="A1262" s="660">
        <v>4</v>
      </c>
      <c r="B1262" s="661" t="s">
        <v>3542</v>
      </c>
      <c r="C1262" s="661">
        <v>89301042</v>
      </c>
      <c r="D1262" s="740" t="s">
        <v>6160</v>
      </c>
      <c r="E1262" s="741" t="s">
        <v>3922</v>
      </c>
      <c r="F1262" s="661" t="s">
        <v>3897</v>
      </c>
      <c r="G1262" s="661" t="s">
        <v>4393</v>
      </c>
      <c r="H1262" s="661" t="s">
        <v>602</v>
      </c>
      <c r="I1262" s="661" t="s">
        <v>5388</v>
      </c>
      <c r="J1262" s="661" t="s">
        <v>5265</v>
      </c>
      <c r="K1262" s="661" t="s">
        <v>5389</v>
      </c>
      <c r="L1262" s="662">
        <v>3053.49</v>
      </c>
      <c r="M1262" s="662">
        <v>3053.49</v>
      </c>
      <c r="N1262" s="661">
        <v>1</v>
      </c>
      <c r="O1262" s="742">
        <v>1</v>
      </c>
      <c r="P1262" s="662">
        <v>3053.49</v>
      </c>
      <c r="Q1262" s="677">
        <v>1</v>
      </c>
      <c r="R1262" s="661">
        <v>1</v>
      </c>
      <c r="S1262" s="677">
        <v>1</v>
      </c>
      <c r="T1262" s="742">
        <v>1</v>
      </c>
      <c r="U1262" s="700">
        <v>1</v>
      </c>
    </row>
    <row r="1263" spans="1:21" ht="14.4" customHeight="1" x14ac:dyDescent="0.3">
      <c r="A1263" s="660">
        <v>4</v>
      </c>
      <c r="B1263" s="661" t="s">
        <v>3542</v>
      </c>
      <c r="C1263" s="661">
        <v>89301042</v>
      </c>
      <c r="D1263" s="740" t="s">
        <v>6160</v>
      </c>
      <c r="E1263" s="741" t="s">
        <v>3922</v>
      </c>
      <c r="F1263" s="661" t="s">
        <v>3897</v>
      </c>
      <c r="G1263" s="661" t="s">
        <v>4393</v>
      </c>
      <c r="H1263" s="661" t="s">
        <v>602</v>
      </c>
      <c r="I1263" s="661" t="s">
        <v>5042</v>
      </c>
      <c r="J1263" s="661" t="s">
        <v>4824</v>
      </c>
      <c r="K1263" s="661" t="s">
        <v>5043</v>
      </c>
      <c r="L1263" s="662">
        <v>957</v>
      </c>
      <c r="M1263" s="662">
        <v>11484</v>
      </c>
      <c r="N1263" s="661">
        <v>12</v>
      </c>
      <c r="O1263" s="742">
        <v>2</v>
      </c>
      <c r="P1263" s="662">
        <v>5742</v>
      </c>
      <c r="Q1263" s="677">
        <v>0.5</v>
      </c>
      <c r="R1263" s="661">
        <v>6</v>
      </c>
      <c r="S1263" s="677">
        <v>0.5</v>
      </c>
      <c r="T1263" s="742">
        <v>1</v>
      </c>
      <c r="U1263" s="700">
        <v>0.5</v>
      </c>
    </row>
    <row r="1264" spans="1:21" ht="14.4" customHeight="1" x14ac:dyDescent="0.3">
      <c r="A1264" s="660">
        <v>4</v>
      </c>
      <c r="B1264" s="661" t="s">
        <v>3542</v>
      </c>
      <c r="C1264" s="661">
        <v>89301042</v>
      </c>
      <c r="D1264" s="740" t="s">
        <v>6160</v>
      </c>
      <c r="E1264" s="741" t="s">
        <v>3922</v>
      </c>
      <c r="F1264" s="661" t="s">
        <v>3897</v>
      </c>
      <c r="G1264" s="661" t="s">
        <v>4393</v>
      </c>
      <c r="H1264" s="661" t="s">
        <v>602</v>
      </c>
      <c r="I1264" s="661" t="s">
        <v>4796</v>
      </c>
      <c r="J1264" s="661" t="s">
        <v>4797</v>
      </c>
      <c r="K1264" s="661" t="s">
        <v>4798</v>
      </c>
      <c r="L1264" s="662">
        <v>198.08</v>
      </c>
      <c r="M1264" s="662">
        <v>198.08</v>
      </c>
      <c r="N1264" s="661">
        <v>1</v>
      </c>
      <c r="O1264" s="742">
        <v>1</v>
      </c>
      <c r="P1264" s="662">
        <v>198.08</v>
      </c>
      <c r="Q1264" s="677">
        <v>1</v>
      </c>
      <c r="R1264" s="661">
        <v>1</v>
      </c>
      <c r="S1264" s="677">
        <v>1</v>
      </c>
      <c r="T1264" s="742">
        <v>1</v>
      </c>
      <c r="U1264" s="700">
        <v>1</v>
      </c>
    </row>
    <row r="1265" spans="1:21" ht="14.4" customHeight="1" x14ac:dyDescent="0.3">
      <c r="A1265" s="660">
        <v>4</v>
      </c>
      <c r="B1265" s="661" t="s">
        <v>3542</v>
      </c>
      <c r="C1265" s="661">
        <v>89301042</v>
      </c>
      <c r="D1265" s="740" t="s">
        <v>6160</v>
      </c>
      <c r="E1265" s="741" t="s">
        <v>3922</v>
      </c>
      <c r="F1265" s="661" t="s">
        <v>3897</v>
      </c>
      <c r="G1265" s="661" t="s">
        <v>4393</v>
      </c>
      <c r="H1265" s="661" t="s">
        <v>602</v>
      </c>
      <c r="I1265" s="661" t="s">
        <v>4804</v>
      </c>
      <c r="J1265" s="661" t="s">
        <v>4805</v>
      </c>
      <c r="K1265" s="661" t="s">
        <v>4806</v>
      </c>
      <c r="L1265" s="662">
        <v>159.5</v>
      </c>
      <c r="M1265" s="662">
        <v>159.5</v>
      </c>
      <c r="N1265" s="661">
        <v>1</v>
      </c>
      <c r="O1265" s="742">
        <v>1</v>
      </c>
      <c r="P1265" s="662"/>
      <c r="Q1265" s="677">
        <v>0</v>
      </c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4</v>
      </c>
      <c r="B1266" s="661" t="s">
        <v>3542</v>
      </c>
      <c r="C1266" s="661">
        <v>89301042</v>
      </c>
      <c r="D1266" s="740" t="s">
        <v>6160</v>
      </c>
      <c r="E1266" s="741" t="s">
        <v>3922</v>
      </c>
      <c r="F1266" s="661" t="s">
        <v>3897</v>
      </c>
      <c r="G1266" s="661" t="s">
        <v>4393</v>
      </c>
      <c r="H1266" s="661" t="s">
        <v>602</v>
      </c>
      <c r="I1266" s="661" t="s">
        <v>4829</v>
      </c>
      <c r="J1266" s="661" t="s">
        <v>4830</v>
      </c>
      <c r="K1266" s="661" t="s">
        <v>4831</v>
      </c>
      <c r="L1266" s="662">
        <v>319</v>
      </c>
      <c r="M1266" s="662">
        <v>638</v>
      </c>
      <c r="N1266" s="661">
        <v>2</v>
      </c>
      <c r="O1266" s="742">
        <v>2</v>
      </c>
      <c r="P1266" s="662">
        <v>319</v>
      </c>
      <c r="Q1266" s="677">
        <v>0.5</v>
      </c>
      <c r="R1266" s="661">
        <v>1</v>
      </c>
      <c r="S1266" s="677">
        <v>0.5</v>
      </c>
      <c r="T1266" s="742">
        <v>1</v>
      </c>
      <c r="U1266" s="700">
        <v>0.5</v>
      </c>
    </row>
    <row r="1267" spans="1:21" ht="14.4" customHeight="1" x14ac:dyDescent="0.3">
      <c r="A1267" s="660">
        <v>4</v>
      </c>
      <c r="B1267" s="661" t="s">
        <v>3542</v>
      </c>
      <c r="C1267" s="661">
        <v>89301042</v>
      </c>
      <c r="D1267" s="740" t="s">
        <v>6160</v>
      </c>
      <c r="E1267" s="741" t="s">
        <v>3922</v>
      </c>
      <c r="F1267" s="661" t="s">
        <v>3897</v>
      </c>
      <c r="G1267" s="661" t="s">
        <v>4393</v>
      </c>
      <c r="H1267" s="661" t="s">
        <v>602</v>
      </c>
      <c r="I1267" s="661" t="s">
        <v>4843</v>
      </c>
      <c r="J1267" s="661" t="s">
        <v>4844</v>
      </c>
      <c r="K1267" s="661" t="s">
        <v>4845</v>
      </c>
      <c r="L1267" s="662">
        <v>720</v>
      </c>
      <c r="M1267" s="662">
        <v>720</v>
      </c>
      <c r="N1267" s="661">
        <v>1</v>
      </c>
      <c r="O1267" s="742">
        <v>1</v>
      </c>
      <c r="P1267" s="662">
        <v>720</v>
      </c>
      <c r="Q1267" s="677">
        <v>1</v>
      </c>
      <c r="R1267" s="661">
        <v>1</v>
      </c>
      <c r="S1267" s="677">
        <v>1</v>
      </c>
      <c r="T1267" s="742">
        <v>1</v>
      </c>
      <c r="U1267" s="700">
        <v>1</v>
      </c>
    </row>
    <row r="1268" spans="1:21" ht="14.4" customHeight="1" x14ac:dyDescent="0.3">
      <c r="A1268" s="660">
        <v>4</v>
      </c>
      <c r="B1268" s="661" t="s">
        <v>3542</v>
      </c>
      <c r="C1268" s="661">
        <v>89301042</v>
      </c>
      <c r="D1268" s="740" t="s">
        <v>6160</v>
      </c>
      <c r="E1268" s="741" t="s">
        <v>3922</v>
      </c>
      <c r="F1268" s="661" t="s">
        <v>3897</v>
      </c>
      <c r="G1268" s="661" t="s">
        <v>4393</v>
      </c>
      <c r="H1268" s="661" t="s">
        <v>602</v>
      </c>
      <c r="I1268" s="661" t="s">
        <v>4868</v>
      </c>
      <c r="J1268" s="661" t="s">
        <v>4869</v>
      </c>
      <c r="K1268" s="661" t="s">
        <v>4870</v>
      </c>
      <c r="L1268" s="662">
        <v>4748.2</v>
      </c>
      <c r="M1268" s="662">
        <v>14244.599999999999</v>
      </c>
      <c r="N1268" s="661">
        <v>3</v>
      </c>
      <c r="O1268" s="742">
        <v>1</v>
      </c>
      <c r="P1268" s="662">
        <v>14244.599999999999</v>
      </c>
      <c r="Q1268" s="677">
        <v>1</v>
      </c>
      <c r="R1268" s="661">
        <v>3</v>
      </c>
      <c r="S1268" s="677">
        <v>1</v>
      </c>
      <c r="T1268" s="742">
        <v>1</v>
      </c>
      <c r="U1268" s="700">
        <v>1</v>
      </c>
    </row>
    <row r="1269" spans="1:21" ht="14.4" customHeight="1" x14ac:dyDescent="0.3">
      <c r="A1269" s="660">
        <v>4</v>
      </c>
      <c r="B1269" s="661" t="s">
        <v>3542</v>
      </c>
      <c r="C1269" s="661">
        <v>89301042</v>
      </c>
      <c r="D1269" s="740" t="s">
        <v>6160</v>
      </c>
      <c r="E1269" s="741" t="s">
        <v>3922</v>
      </c>
      <c r="F1269" s="661" t="s">
        <v>3897</v>
      </c>
      <c r="G1269" s="661" t="s">
        <v>4393</v>
      </c>
      <c r="H1269" s="661" t="s">
        <v>602</v>
      </c>
      <c r="I1269" s="661" t="s">
        <v>4871</v>
      </c>
      <c r="J1269" s="661" t="s">
        <v>4872</v>
      </c>
      <c r="K1269" s="661" t="s">
        <v>4873</v>
      </c>
      <c r="L1269" s="662">
        <v>1500.3</v>
      </c>
      <c r="M1269" s="662">
        <v>3000.6</v>
      </c>
      <c r="N1269" s="661">
        <v>2</v>
      </c>
      <c r="O1269" s="742">
        <v>1</v>
      </c>
      <c r="P1269" s="662">
        <v>3000.6</v>
      </c>
      <c r="Q1269" s="677">
        <v>1</v>
      </c>
      <c r="R1269" s="661">
        <v>2</v>
      </c>
      <c r="S1269" s="677">
        <v>1</v>
      </c>
      <c r="T1269" s="742">
        <v>1</v>
      </c>
      <c r="U1269" s="700">
        <v>1</v>
      </c>
    </row>
    <row r="1270" spans="1:21" ht="14.4" customHeight="1" x14ac:dyDescent="0.3">
      <c r="A1270" s="660">
        <v>4</v>
      </c>
      <c r="B1270" s="661" t="s">
        <v>3542</v>
      </c>
      <c r="C1270" s="661">
        <v>89301042</v>
      </c>
      <c r="D1270" s="740" t="s">
        <v>6160</v>
      </c>
      <c r="E1270" s="741" t="s">
        <v>3922</v>
      </c>
      <c r="F1270" s="661" t="s">
        <v>3897</v>
      </c>
      <c r="G1270" s="661" t="s">
        <v>4393</v>
      </c>
      <c r="H1270" s="661" t="s">
        <v>602</v>
      </c>
      <c r="I1270" s="661" t="s">
        <v>4874</v>
      </c>
      <c r="J1270" s="661" t="s">
        <v>4875</v>
      </c>
      <c r="K1270" s="661" t="s">
        <v>4876</v>
      </c>
      <c r="L1270" s="662">
        <v>3000</v>
      </c>
      <c r="M1270" s="662">
        <v>6000</v>
      </c>
      <c r="N1270" s="661">
        <v>2</v>
      </c>
      <c r="O1270" s="742">
        <v>1</v>
      </c>
      <c r="P1270" s="662">
        <v>6000</v>
      </c>
      <c r="Q1270" s="677">
        <v>1</v>
      </c>
      <c r="R1270" s="661">
        <v>2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4</v>
      </c>
      <c r="B1271" s="661" t="s">
        <v>3542</v>
      </c>
      <c r="C1271" s="661">
        <v>89301042</v>
      </c>
      <c r="D1271" s="740" t="s">
        <v>6160</v>
      </c>
      <c r="E1271" s="741" t="s">
        <v>3922</v>
      </c>
      <c r="F1271" s="661" t="s">
        <v>3897</v>
      </c>
      <c r="G1271" s="661" t="s">
        <v>4393</v>
      </c>
      <c r="H1271" s="661" t="s">
        <v>602</v>
      </c>
      <c r="I1271" s="661" t="s">
        <v>5240</v>
      </c>
      <c r="J1271" s="661" t="s">
        <v>5241</v>
      </c>
      <c r="K1271" s="661" t="s">
        <v>4772</v>
      </c>
      <c r="L1271" s="662">
        <v>1793.43</v>
      </c>
      <c r="M1271" s="662">
        <v>7173.72</v>
      </c>
      <c r="N1271" s="661">
        <v>4</v>
      </c>
      <c r="O1271" s="742">
        <v>1</v>
      </c>
      <c r="P1271" s="662">
        <v>7173.72</v>
      </c>
      <c r="Q1271" s="677">
        <v>1</v>
      </c>
      <c r="R1271" s="661">
        <v>4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4</v>
      </c>
      <c r="B1272" s="661" t="s">
        <v>3542</v>
      </c>
      <c r="C1272" s="661">
        <v>89301042</v>
      </c>
      <c r="D1272" s="740" t="s">
        <v>6160</v>
      </c>
      <c r="E1272" s="741" t="s">
        <v>3922</v>
      </c>
      <c r="F1272" s="661" t="s">
        <v>3897</v>
      </c>
      <c r="G1272" s="661" t="s">
        <v>4393</v>
      </c>
      <c r="H1272" s="661" t="s">
        <v>602</v>
      </c>
      <c r="I1272" s="661" t="s">
        <v>4905</v>
      </c>
      <c r="J1272" s="661" t="s">
        <v>4906</v>
      </c>
      <c r="K1272" s="661" t="s">
        <v>2970</v>
      </c>
      <c r="L1272" s="662">
        <v>1124.9000000000001</v>
      </c>
      <c r="M1272" s="662">
        <v>1124.9000000000001</v>
      </c>
      <c r="N1272" s="661">
        <v>1</v>
      </c>
      <c r="O1272" s="742">
        <v>1</v>
      </c>
      <c r="P1272" s="662">
        <v>1124.9000000000001</v>
      </c>
      <c r="Q1272" s="677">
        <v>1</v>
      </c>
      <c r="R1272" s="661">
        <v>1</v>
      </c>
      <c r="S1272" s="677">
        <v>1</v>
      </c>
      <c r="T1272" s="742">
        <v>1</v>
      </c>
      <c r="U1272" s="700">
        <v>1</v>
      </c>
    </row>
    <row r="1273" spans="1:21" ht="14.4" customHeight="1" x14ac:dyDescent="0.3">
      <c r="A1273" s="660">
        <v>4</v>
      </c>
      <c r="B1273" s="661" t="s">
        <v>3542</v>
      </c>
      <c r="C1273" s="661">
        <v>89301042</v>
      </c>
      <c r="D1273" s="740" t="s">
        <v>6160</v>
      </c>
      <c r="E1273" s="741" t="s">
        <v>3922</v>
      </c>
      <c r="F1273" s="661" t="s">
        <v>3897</v>
      </c>
      <c r="G1273" s="661" t="s">
        <v>4393</v>
      </c>
      <c r="H1273" s="661" t="s">
        <v>602</v>
      </c>
      <c r="I1273" s="661" t="s">
        <v>4907</v>
      </c>
      <c r="J1273" s="661" t="s">
        <v>4908</v>
      </c>
      <c r="K1273" s="661" t="s">
        <v>3097</v>
      </c>
      <c r="L1273" s="662">
        <v>590.5</v>
      </c>
      <c r="M1273" s="662">
        <v>590.5</v>
      </c>
      <c r="N1273" s="661">
        <v>1</v>
      </c>
      <c r="O1273" s="742">
        <v>1</v>
      </c>
      <c r="P1273" s="662">
        <v>590.5</v>
      </c>
      <c r="Q1273" s="677">
        <v>1</v>
      </c>
      <c r="R1273" s="661">
        <v>1</v>
      </c>
      <c r="S1273" s="677">
        <v>1</v>
      </c>
      <c r="T1273" s="742">
        <v>1</v>
      </c>
      <c r="U1273" s="700">
        <v>1</v>
      </c>
    </row>
    <row r="1274" spans="1:21" ht="14.4" customHeight="1" x14ac:dyDescent="0.3">
      <c r="A1274" s="660">
        <v>4</v>
      </c>
      <c r="B1274" s="661" t="s">
        <v>3542</v>
      </c>
      <c r="C1274" s="661">
        <v>89301042</v>
      </c>
      <c r="D1274" s="740" t="s">
        <v>6160</v>
      </c>
      <c r="E1274" s="741" t="s">
        <v>3922</v>
      </c>
      <c r="F1274" s="661" t="s">
        <v>3897</v>
      </c>
      <c r="G1274" s="661" t="s">
        <v>4393</v>
      </c>
      <c r="H1274" s="661" t="s">
        <v>602</v>
      </c>
      <c r="I1274" s="661" t="s">
        <v>4909</v>
      </c>
      <c r="J1274" s="661" t="s">
        <v>4910</v>
      </c>
      <c r="K1274" s="661" t="s">
        <v>3097</v>
      </c>
      <c r="L1274" s="662">
        <v>981</v>
      </c>
      <c r="M1274" s="662">
        <v>981</v>
      </c>
      <c r="N1274" s="661">
        <v>1</v>
      </c>
      <c r="O1274" s="742">
        <v>1</v>
      </c>
      <c r="P1274" s="662">
        <v>981</v>
      </c>
      <c r="Q1274" s="677">
        <v>1</v>
      </c>
      <c r="R1274" s="661">
        <v>1</v>
      </c>
      <c r="S1274" s="677">
        <v>1</v>
      </c>
      <c r="T1274" s="742">
        <v>1</v>
      </c>
      <c r="U1274" s="700">
        <v>1</v>
      </c>
    </row>
    <row r="1275" spans="1:21" ht="14.4" customHeight="1" x14ac:dyDescent="0.3">
      <c r="A1275" s="660">
        <v>4</v>
      </c>
      <c r="B1275" s="661" t="s">
        <v>3542</v>
      </c>
      <c r="C1275" s="661">
        <v>89301042</v>
      </c>
      <c r="D1275" s="740" t="s">
        <v>6160</v>
      </c>
      <c r="E1275" s="741" t="s">
        <v>3922</v>
      </c>
      <c r="F1275" s="661" t="s">
        <v>3897</v>
      </c>
      <c r="G1275" s="661" t="s">
        <v>4397</v>
      </c>
      <c r="H1275" s="661" t="s">
        <v>602</v>
      </c>
      <c r="I1275" s="661" t="s">
        <v>4955</v>
      </c>
      <c r="J1275" s="661" t="s">
        <v>4956</v>
      </c>
      <c r="K1275" s="661" t="s">
        <v>4957</v>
      </c>
      <c r="L1275" s="662">
        <v>144.05000000000001</v>
      </c>
      <c r="M1275" s="662">
        <v>144.05000000000001</v>
      </c>
      <c r="N1275" s="661">
        <v>1</v>
      </c>
      <c r="O1275" s="742">
        <v>1</v>
      </c>
      <c r="P1275" s="662">
        <v>144.05000000000001</v>
      </c>
      <c r="Q1275" s="677">
        <v>1</v>
      </c>
      <c r="R1275" s="661">
        <v>1</v>
      </c>
      <c r="S1275" s="677">
        <v>1</v>
      </c>
      <c r="T1275" s="742">
        <v>1</v>
      </c>
      <c r="U1275" s="700">
        <v>1</v>
      </c>
    </row>
    <row r="1276" spans="1:21" ht="14.4" customHeight="1" x14ac:dyDescent="0.3">
      <c r="A1276" s="660">
        <v>4</v>
      </c>
      <c r="B1276" s="661" t="s">
        <v>3542</v>
      </c>
      <c r="C1276" s="661">
        <v>89301042</v>
      </c>
      <c r="D1276" s="740" t="s">
        <v>6160</v>
      </c>
      <c r="E1276" s="741" t="s">
        <v>3922</v>
      </c>
      <c r="F1276" s="661" t="s">
        <v>3897</v>
      </c>
      <c r="G1276" s="661" t="s">
        <v>4419</v>
      </c>
      <c r="H1276" s="661" t="s">
        <v>602</v>
      </c>
      <c r="I1276" s="661" t="s">
        <v>4344</v>
      </c>
      <c r="J1276" s="661" t="s">
        <v>4345</v>
      </c>
      <c r="K1276" s="661" t="s">
        <v>4346</v>
      </c>
      <c r="L1276" s="662">
        <v>410</v>
      </c>
      <c r="M1276" s="662">
        <v>3690</v>
      </c>
      <c r="N1276" s="661">
        <v>9</v>
      </c>
      <c r="O1276" s="742">
        <v>9</v>
      </c>
      <c r="P1276" s="662">
        <v>3690</v>
      </c>
      <c r="Q1276" s="677">
        <v>1</v>
      </c>
      <c r="R1276" s="661">
        <v>9</v>
      </c>
      <c r="S1276" s="677">
        <v>1</v>
      </c>
      <c r="T1276" s="742">
        <v>9</v>
      </c>
      <c r="U1276" s="700">
        <v>1</v>
      </c>
    </row>
    <row r="1277" spans="1:21" ht="14.4" customHeight="1" x14ac:dyDescent="0.3">
      <c r="A1277" s="660">
        <v>4</v>
      </c>
      <c r="B1277" s="661" t="s">
        <v>3542</v>
      </c>
      <c r="C1277" s="661">
        <v>89301042</v>
      </c>
      <c r="D1277" s="740" t="s">
        <v>6160</v>
      </c>
      <c r="E1277" s="741" t="s">
        <v>3923</v>
      </c>
      <c r="F1277" s="661" t="s">
        <v>3895</v>
      </c>
      <c r="G1277" s="661" t="s">
        <v>3954</v>
      </c>
      <c r="H1277" s="661" t="s">
        <v>602</v>
      </c>
      <c r="I1277" s="661" t="s">
        <v>1839</v>
      </c>
      <c r="J1277" s="661" t="s">
        <v>3719</v>
      </c>
      <c r="K1277" s="661" t="s">
        <v>3720</v>
      </c>
      <c r="L1277" s="662">
        <v>156.86000000000001</v>
      </c>
      <c r="M1277" s="662">
        <v>313.72000000000003</v>
      </c>
      <c r="N1277" s="661">
        <v>2</v>
      </c>
      <c r="O1277" s="742">
        <v>2</v>
      </c>
      <c r="P1277" s="662">
        <v>313.72000000000003</v>
      </c>
      <c r="Q1277" s="677">
        <v>1</v>
      </c>
      <c r="R1277" s="661">
        <v>2</v>
      </c>
      <c r="S1277" s="677">
        <v>1</v>
      </c>
      <c r="T1277" s="742">
        <v>2</v>
      </c>
      <c r="U1277" s="700">
        <v>1</v>
      </c>
    </row>
    <row r="1278" spans="1:21" ht="14.4" customHeight="1" x14ac:dyDescent="0.3">
      <c r="A1278" s="660">
        <v>4</v>
      </c>
      <c r="B1278" s="661" t="s">
        <v>3542</v>
      </c>
      <c r="C1278" s="661">
        <v>89301042</v>
      </c>
      <c r="D1278" s="740" t="s">
        <v>6160</v>
      </c>
      <c r="E1278" s="741" t="s">
        <v>3923</v>
      </c>
      <c r="F1278" s="661" t="s">
        <v>3895</v>
      </c>
      <c r="G1278" s="661" t="s">
        <v>4459</v>
      </c>
      <c r="H1278" s="661" t="s">
        <v>602</v>
      </c>
      <c r="I1278" s="661" t="s">
        <v>5390</v>
      </c>
      <c r="J1278" s="661" t="s">
        <v>762</v>
      </c>
      <c r="K1278" s="661" t="s">
        <v>5391</v>
      </c>
      <c r="L1278" s="662">
        <v>230.59</v>
      </c>
      <c r="M1278" s="662">
        <v>230.59</v>
      </c>
      <c r="N1278" s="661">
        <v>1</v>
      </c>
      <c r="O1278" s="742">
        <v>1</v>
      </c>
      <c r="P1278" s="662">
        <v>230.59</v>
      </c>
      <c r="Q1278" s="677">
        <v>1</v>
      </c>
      <c r="R1278" s="661">
        <v>1</v>
      </c>
      <c r="S1278" s="677">
        <v>1</v>
      </c>
      <c r="T1278" s="742">
        <v>1</v>
      </c>
      <c r="U1278" s="700">
        <v>1</v>
      </c>
    </row>
    <row r="1279" spans="1:21" ht="14.4" customHeight="1" x14ac:dyDescent="0.3">
      <c r="A1279" s="660">
        <v>4</v>
      </c>
      <c r="B1279" s="661" t="s">
        <v>3542</v>
      </c>
      <c r="C1279" s="661">
        <v>89301042</v>
      </c>
      <c r="D1279" s="740" t="s">
        <v>6160</v>
      </c>
      <c r="E1279" s="741" t="s">
        <v>3923</v>
      </c>
      <c r="F1279" s="661" t="s">
        <v>3895</v>
      </c>
      <c r="G1279" s="661" t="s">
        <v>3966</v>
      </c>
      <c r="H1279" s="661" t="s">
        <v>602</v>
      </c>
      <c r="I1279" s="661" t="s">
        <v>1239</v>
      </c>
      <c r="J1279" s="661" t="s">
        <v>3967</v>
      </c>
      <c r="K1279" s="661" t="s">
        <v>3968</v>
      </c>
      <c r="L1279" s="662">
        <v>0</v>
      </c>
      <c r="M1279" s="662">
        <v>0</v>
      </c>
      <c r="N1279" s="661">
        <v>3</v>
      </c>
      <c r="O1279" s="742">
        <v>2.5</v>
      </c>
      <c r="P1279" s="662">
        <v>0</v>
      </c>
      <c r="Q1279" s="677"/>
      <c r="R1279" s="661">
        <v>3</v>
      </c>
      <c r="S1279" s="677">
        <v>1</v>
      </c>
      <c r="T1279" s="742">
        <v>2.5</v>
      </c>
      <c r="U1279" s="700">
        <v>1</v>
      </c>
    </row>
    <row r="1280" spans="1:21" ht="14.4" customHeight="1" x14ac:dyDescent="0.3">
      <c r="A1280" s="660">
        <v>4</v>
      </c>
      <c r="B1280" s="661" t="s">
        <v>3542</v>
      </c>
      <c r="C1280" s="661">
        <v>89301042</v>
      </c>
      <c r="D1280" s="740" t="s">
        <v>6160</v>
      </c>
      <c r="E1280" s="741" t="s">
        <v>3923</v>
      </c>
      <c r="F1280" s="661" t="s">
        <v>3895</v>
      </c>
      <c r="G1280" s="661" t="s">
        <v>5392</v>
      </c>
      <c r="H1280" s="661" t="s">
        <v>602</v>
      </c>
      <c r="I1280" s="661" t="s">
        <v>5393</v>
      </c>
      <c r="J1280" s="661" t="s">
        <v>5394</v>
      </c>
      <c r="K1280" s="661" t="s">
        <v>5395</v>
      </c>
      <c r="L1280" s="662">
        <v>397.49</v>
      </c>
      <c r="M1280" s="662">
        <v>397.49</v>
      </c>
      <c r="N1280" s="661">
        <v>1</v>
      </c>
      <c r="O1280" s="742">
        <v>1</v>
      </c>
      <c r="P1280" s="662">
        <v>397.49</v>
      </c>
      <c r="Q1280" s="677">
        <v>1</v>
      </c>
      <c r="R1280" s="661">
        <v>1</v>
      </c>
      <c r="S1280" s="677">
        <v>1</v>
      </c>
      <c r="T1280" s="742">
        <v>1</v>
      </c>
      <c r="U1280" s="700">
        <v>1</v>
      </c>
    </row>
    <row r="1281" spans="1:21" ht="14.4" customHeight="1" x14ac:dyDescent="0.3">
      <c r="A1281" s="660">
        <v>4</v>
      </c>
      <c r="B1281" s="661" t="s">
        <v>3542</v>
      </c>
      <c r="C1281" s="661">
        <v>89301042</v>
      </c>
      <c r="D1281" s="740" t="s">
        <v>6160</v>
      </c>
      <c r="E1281" s="741" t="s">
        <v>3923</v>
      </c>
      <c r="F1281" s="661" t="s">
        <v>3895</v>
      </c>
      <c r="G1281" s="661" t="s">
        <v>4196</v>
      </c>
      <c r="H1281" s="661" t="s">
        <v>602</v>
      </c>
      <c r="I1281" s="661" t="s">
        <v>1015</v>
      </c>
      <c r="J1281" s="661" t="s">
        <v>1016</v>
      </c>
      <c r="K1281" s="661" t="s">
        <v>4937</v>
      </c>
      <c r="L1281" s="662">
        <v>0</v>
      </c>
      <c r="M1281" s="662">
        <v>0</v>
      </c>
      <c r="N1281" s="661">
        <v>1</v>
      </c>
      <c r="O1281" s="742">
        <v>0.5</v>
      </c>
      <c r="P1281" s="662">
        <v>0</v>
      </c>
      <c r="Q1281" s="677"/>
      <c r="R1281" s="661">
        <v>1</v>
      </c>
      <c r="S1281" s="677">
        <v>1</v>
      </c>
      <c r="T1281" s="742">
        <v>0.5</v>
      </c>
      <c r="U1281" s="700">
        <v>1</v>
      </c>
    </row>
    <row r="1282" spans="1:21" ht="14.4" customHeight="1" x14ac:dyDescent="0.3">
      <c r="A1282" s="660">
        <v>4</v>
      </c>
      <c r="B1282" s="661" t="s">
        <v>3542</v>
      </c>
      <c r="C1282" s="661">
        <v>89301042</v>
      </c>
      <c r="D1282" s="740" t="s">
        <v>6160</v>
      </c>
      <c r="E1282" s="741" t="s">
        <v>3923</v>
      </c>
      <c r="F1282" s="661" t="s">
        <v>3895</v>
      </c>
      <c r="G1282" s="661" t="s">
        <v>4434</v>
      </c>
      <c r="H1282" s="661" t="s">
        <v>602</v>
      </c>
      <c r="I1282" s="661" t="s">
        <v>881</v>
      </c>
      <c r="J1282" s="661" t="s">
        <v>882</v>
      </c>
      <c r="K1282" s="661" t="s">
        <v>4435</v>
      </c>
      <c r="L1282" s="662">
        <v>242.93</v>
      </c>
      <c r="M1282" s="662">
        <v>485.86</v>
      </c>
      <c r="N1282" s="661">
        <v>2</v>
      </c>
      <c r="O1282" s="742">
        <v>2</v>
      </c>
      <c r="P1282" s="662">
        <v>485.86</v>
      </c>
      <c r="Q1282" s="677">
        <v>1</v>
      </c>
      <c r="R1282" s="661">
        <v>2</v>
      </c>
      <c r="S1282" s="677">
        <v>1</v>
      </c>
      <c r="T1282" s="742">
        <v>2</v>
      </c>
      <c r="U1282" s="700">
        <v>1</v>
      </c>
    </row>
    <row r="1283" spans="1:21" ht="14.4" customHeight="1" x14ac:dyDescent="0.3">
      <c r="A1283" s="660">
        <v>4</v>
      </c>
      <c r="B1283" s="661" t="s">
        <v>3542</v>
      </c>
      <c r="C1283" s="661">
        <v>89301042</v>
      </c>
      <c r="D1283" s="740" t="s">
        <v>6160</v>
      </c>
      <c r="E1283" s="741" t="s">
        <v>3923</v>
      </c>
      <c r="F1283" s="661" t="s">
        <v>3895</v>
      </c>
      <c r="G1283" s="661" t="s">
        <v>4434</v>
      </c>
      <c r="H1283" s="661" t="s">
        <v>602</v>
      </c>
      <c r="I1283" s="661" t="s">
        <v>5110</v>
      </c>
      <c r="J1283" s="661" t="s">
        <v>882</v>
      </c>
      <c r="K1283" s="661" t="s">
        <v>5111</v>
      </c>
      <c r="L1283" s="662">
        <v>0</v>
      </c>
      <c r="M1283" s="662">
        <v>0</v>
      </c>
      <c r="N1283" s="661">
        <v>1</v>
      </c>
      <c r="O1283" s="742">
        <v>1</v>
      </c>
      <c r="P1283" s="662">
        <v>0</v>
      </c>
      <c r="Q1283" s="677"/>
      <c r="R1283" s="661">
        <v>1</v>
      </c>
      <c r="S1283" s="677">
        <v>1</v>
      </c>
      <c r="T1283" s="742">
        <v>1</v>
      </c>
      <c r="U1283" s="700">
        <v>1</v>
      </c>
    </row>
    <row r="1284" spans="1:21" ht="14.4" customHeight="1" x14ac:dyDescent="0.3">
      <c r="A1284" s="660">
        <v>4</v>
      </c>
      <c r="B1284" s="661" t="s">
        <v>3542</v>
      </c>
      <c r="C1284" s="661">
        <v>89301042</v>
      </c>
      <c r="D1284" s="740" t="s">
        <v>6160</v>
      </c>
      <c r="E1284" s="741" t="s">
        <v>3923</v>
      </c>
      <c r="F1284" s="661" t="s">
        <v>3895</v>
      </c>
      <c r="G1284" s="661" t="s">
        <v>3953</v>
      </c>
      <c r="H1284" s="661" t="s">
        <v>602</v>
      </c>
      <c r="I1284" s="661" t="s">
        <v>1484</v>
      </c>
      <c r="J1284" s="661" t="s">
        <v>851</v>
      </c>
      <c r="K1284" s="661" t="s">
        <v>1485</v>
      </c>
      <c r="L1284" s="662">
        <v>113.37</v>
      </c>
      <c r="M1284" s="662">
        <v>113.37</v>
      </c>
      <c r="N1284" s="661">
        <v>1</v>
      </c>
      <c r="O1284" s="742">
        <v>0.5</v>
      </c>
      <c r="P1284" s="662">
        <v>113.37</v>
      </c>
      <c r="Q1284" s="677">
        <v>1</v>
      </c>
      <c r="R1284" s="661">
        <v>1</v>
      </c>
      <c r="S1284" s="677">
        <v>1</v>
      </c>
      <c r="T1284" s="742">
        <v>0.5</v>
      </c>
      <c r="U1284" s="700">
        <v>1</v>
      </c>
    </row>
    <row r="1285" spans="1:21" ht="14.4" customHeight="1" x14ac:dyDescent="0.3">
      <c r="A1285" s="660">
        <v>4</v>
      </c>
      <c r="B1285" s="661" t="s">
        <v>3542</v>
      </c>
      <c r="C1285" s="661">
        <v>89301042</v>
      </c>
      <c r="D1285" s="740" t="s">
        <v>6160</v>
      </c>
      <c r="E1285" s="741" t="s">
        <v>3923</v>
      </c>
      <c r="F1285" s="661" t="s">
        <v>3895</v>
      </c>
      <c r="G1285" s="661" t="s">
        <v>3988</v>
      </c>
      <c r="H1285" s="661" t="s">
        <v>602</v>
      </c>
      <c r="I1285" s="661" t="s">
        <v>3058</v>
      </c>
      <c r="J1285" s="661" t="s">
        <v>3059</v>
      </c>
      <c r="K1285" s="661" t="s">
        <v>3989</v>
      </c>
      <c r="L1285" s="662">
        <v>0</v>
      </c>
      <c r="M1285" s="662">
        <v>0</v>
      </c>
      <c r="N1285" s="661">
        <v>1</v>
      </c>
      <c r="O1285" s="742">
        <v>1</v>
      </c>
      <c r="P1285" s="662">
        <v>0</v>
      </c>
      <c r="Q1285" s="677"/>
      <c r="R1285" s="661">
        <v>1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4</v>
      </c>
      <c r="B1286" s="661" t="s">
        <v>3542</v>
      </c>
      <c r="C1286" s="661">
        <v>89301042</v>
      </c>
      <c r="D1286" s="740" t="s">
        <v>6160</v>
      </c>
      <c r="E1286" s="741" t="s">
        <v>3923</v>
      </c>
      <c r="F1286" s="661" t="s">
        <v>3895</v>
      </c>
      <c r="G1286" s="661" t="s">
        <v>3993</v>
      </c>
      <c r="H1286" s="661" t="s">
        <v>602</v>
      </c>
      <c r="I1286" s="661" t="s">
        <v>854</v>
      </c>
      <c r="J1286" s="661" t="s">
        <v>3994</v>
      </c>
      <c r="K1286" s="661" t="s">
        <v>3995</v>
      </c>
      <c r="L1286" s="662">
        <v>0</v>
      </c>
      <c r="M1286" s="662">
        <v>0</v>
      </c>
      <c r="N1286" s="661">
        <v>1</v>
      </c>
      <c r="O1286" s="742">
        <v>0.5</v>
      </c>
      <c r="P1286" s="662">
        <v>0</v>
      </c>
      <c r="Q1286" s="677"/>
      <c r="R1286" s="661">
        <v>1</v>
      </c>
      <c r="S1286" s="677">
        <v>1</v>
      </c>
      <c r="T1286" s="742">
        <v>0.5</v>
      </c>
      <c r="U1286" s="700">
        <v>1</v>
      </c>
    </row>
    <row r="1287" spans="1:21" ht="14.4" customHeight="1" x14ac:dyDescent="0.3">
      <c r="A1287" s="660">
        <v>4</v>
      </c>
      <c r="B1287" s="661" t="s">
        <v>3542</v>
      </c>
      <c r="C1287" s="661">
        <v>89301042</v>
      </c>
      <c r="D1287" s="740" t="s">
        <v>6160</v>
      </c>
      <c r="E1287" s="741" t="s">
        <v>3923</v>
      </c>
      <c r="F1287" s="661" t="s">
        <v>3896</v>
      </c>
      <c r="G1287" s="661" t="s">
        <v>4001</v>
      </c>
      <c r="H1287" s="661" t="s">
        <v>602</v>
      </c>
      <c r="I1287" s="661" t="s">
        <v>4033</v>
      </c>
      <c r="J1287" s="661" t="s">
        <v>4003</v>
      </c>
      <c r="K1287" s="661"/>
      <c r="L1287" s="662">
        <v>0</v>
      </c>
      <c r="M1287" s="662">
        <v>0</v>
      </c>
      <c r="N1287" s="661">
        <v>3</v>
      </c>
      <c r="O1287" s="742">
        <v>3</v>
      </c>
      <c r="P1287" s="662">
        <v>0</v>
      </c>
      <c r="Q1287" s="677"/>
      <c r="R1287" s="661">
        <v>3</v>
      </c>
      <c r="S1287" s="677">
        <v>1</v>
      </c>
      <c r="T1287" s="742">
        <v>3</v>
      </c>
      <c r="U1287" s="700">
        <v>1</v>
      </c>
    </row>
    <row r="1288" spans="1:21" ht="14.4" customHeight="1" x14ac:dyDescent="0.3">
      <c r="A1288" s="660">
        <v>4</v>
      </c>
      <c r="B1288" s="661" t="s">
        <v>3542</v>
      </c>
      <c r="C1288" s="661">
        <v>89301042</v>
      </c>
      <c r="D1288" s="740" t="s">
        <v>6160</v>
      </c>
      <c r="E1288" s="741" t="s">
        <v>3923</v>
      </c>
      <c r="F1288" s="661" t="s">
        <v>3897</v>
      </c>
      <c r="G1288" s="661" t="s">
        <v>4343</v>
      </c>
      <c r="H1288" s="661" t="s">
        <v>602</v>
      </c>
      <c r="I1288" s="661" t="s">
        <v>4344</v>
      </c>
      <c r="J1288" s="661" t="s">
        <v>4536</v>
      </c>
      <c r="K1288" s="661" t="s">
        <v>4537</v>
      </c>
      <c r="L1288" s="662">
        <v>410</v>
      </c>
      <c r="M1288" s="662">
        <v>410</v>
      </c>
      <c r="N1288" s="661">
        <v>1</v>
      </c>
      <c r="O1288" s="742">
        <v>1</v>
      </c>
      <c r="P1288" s="662">
        <v>410</v>
      </c>
      <c r="Q1288" s="677">
        <v>1</v>
      </c>
      <c r="R1288" s="661">
        <v>1</v>
      </c>
      <c r="S1288" s="677">
        <v>1</v>
      </c>
      <c r="T1288" s="742">
        <v>1</v>
      </c>
      <c r="U1288" s="700">
        <v>1</v>
      </c>
    </row>
    <row r="1289" spans="1:21" ht="14.4" customHeight="1" x14ac:dyDescent="0.3">
      <c r="A1289" s="660">
        <v>4</v>
      </c>
      <c r="B1289" s="661" t="s">
        <v>3542</v>
      </c>
      <c r="C1289" s="661">
        <v>89301042</v>
      </c>
      <c r="D1289" s="740" t="s">
        <v>6160</v>
      </c>
      <c r="E1289" s="741" t="s">
        <v>3923</v>
      </c>
      <c r="F1289" s="661" t="s">
        <v>3897</v>
      </c>
      <c r="G1289" s="661" t="s">
        <v>4343</v>
      </c>
      <c r="H1289" s="661" t="s">
        <v>602</v>
      </c>
      <c r="I1289" s="661" t="s">
        <v>4344</v>
      </c>
      <c r="J1289" s="661" t="s">
        <v>4345</v>
      </c>
      <c r="K1289" s="661" t="s">
        <v>4346</v>
      </c>
      <c r="L1289" s="662">
        <v>410</v>
      </c>
      <c r="M1289" s="662">
        <v>4100</v>
      </c>
      <c r="N1289" s="661">
        <v>10</v>
      </c>
      <c r="O1289" s="742">
        <v>10</v>
      </c>
      <c r="P1289" s="662">
        <v>4100</v>
      </c>
      <c r="Q1289" s="677">
        <v>1</v>
      </c>
      <c r="R1289" s="661">
        <v>10</v>
      </c>
      <c r="S1289" s="677">
        <v>1</v>
      </c>
      <c r="T1289" s="742">
        <v>10</v>
      </c>
      <c r="U1289" s="700">
        <v>1</v>
      </c>
    </row>
    <row r="1290" spans="1:21" ht="14.4" customHeight="1" x14ac:dyDescent="0.3">
      <c r="A1290" s="660">
        <v>4</v>
      </c>
      <c r="B1290" s="661" t="s">
        <v>3542</v>
      </c>
      <c r="C1290" s="661">
        <v>89301042</v>
      </c>
      <c r="D1290" s="740" t="s">
        <v>6160</v>
      </c>
      <c r="E1290" s="741" t="s">
        <v>3923</v>
      </c>
      <c r="F1290" s="661" t="s">
        <v>3897</v>
      </c>
      <c r="G1290" s="661" t="s">
        <v>4343</v>
      </c>
      <c r="H1290" s="661" t="s">
        <v>602</v>
      </c>
      <c r="I1290" s="661" t="s">
        <v>4420</v>
      </c>
      <c r="J1290" s="661" t="s">
        <v>4421</v>
      </c>
      <c r="K1290" s="661" t="s">
        <v>4422</v>
      </c>
      <c r="L1290" s="662">
        <v>566</v>
      </c>
      <c r="M1290" s="662">
        <v>566</v>
      </c>
      <c r="N1290" s="661">
        <v>1</v>
      </c>
      <c r="O1290" s="742">
        <v>1</v>
      </c>
      <c r="P1290" s="662">
        <v>566</v>
      </c>
      <c r="Q1290" s="677">
        <v>1</v>
      </c>
      <c r="R1290" s="661">
        <v>1</v>
      </c>
      <c r="S1290" s="677">
        <v>1</v>
      </c>
      <c r="T1290" s="742">
        <v>1</v>
      </c>
      <c r="U1290" s="700">
        <v>1</v>
      </c>
    </row>
    <row r="1291" spans="1:21" ht="14.4" customHeight="1" x14ac:dyDescent="0.3">
      <c r="A1291" s="660">
        <v>4</v>
      </c>
      <c r="B1291" s="661" t="s">
        <v>3542</v>
      </c>
      <c r="C1291" s="661">
        <v>89301042</v>
      </c>
      <c r="D1291" s="740" t="s">
        <v>6160</v>
      </c>
      <c r="E1291" s="741" t="s">
        <v>3923</v>
      </c>
      <c r="F1291" s="661" t="s">
        <v>3897</v>
      </c>
      <c r="G1291" s="661" t="s">
        <v>4343</v>
      </c>
      <c r="H1291" s="661" t="s">
        <v>602</v>
      </c>
      <c r="I1291" s="661" t="s">
        <v>5396</v>
      </c>
      <c r="J1291" s="661" t="s">
        <v>4345</v>
      </c>
      <c r="K1291" s="661" t="s">
        <v>5397</v>
      </c>
      <c r="L1291" s="662">
        <v>410</v>
      </c>
      <c r="M1291" s="662">
        <v>410</v>
      </c>
      <c r="N1291" s="661">
        <v>1</v>
      </c>
      <c r="O1291" s="742">
        <v>1</v>
      </c>
      <c r="P1291" s="662">
        <v>410</v>
      </c>
      <c r="Q1291" s="677">
        <v>1</v>
      </c>
      <c r="R1291" s="661">
        <v>1</v>
      </c>
      <c r="S1291" s="677">
        <v>1</v>
      </c>
      <c r="T1291" s="742">
        <v>1</v>
      </c>
      <c r="U1291" s="700">
        <v>1</v>
      </c>
    </row>
    <row r="1292" spans="1:21" ht="14.4" customHeight="1" x14ac:dyDescent="0.3">
      <c r="A1292" s="660">
        <v>4</v>
      </c>
      <c r="B1292" s="661" t="s">
        <v>3542</v>
      </c>
      <c r="C1292" s="661">
        <v>89301042</v>
      </c>
      <c r="D1292" s="740" t="s">
        <v>6160</v>
      </c>
      <c r="E1292" s="741" t="s">
        <v>3923</v>
      </c>
      <c r="F1292" s="661" t="s">
        <v>3897</v>
      </c>
      <c r="G1292" s="661" t="s">
        <v>4347</v>
      </c>
      <c r="H1292" s="661" t="s">
        <v>602</v>
      </c>
      <c r="I1292" s="661" t="s">
        <v>4357</v>
      </c>
      <c r="J1292" s="661" t="s">
        <v>4355</v>
      </c>
      <c r="K1292" s="661" t="s">
        <v>4358</v>
      </c>
      <c r="L1292" s="662">
        <v>200</v>
      </c>
      <c r="M1292" s="662">
        <v>1800</v>
      </c>
      <c r="N1292" s="661">
        <v>9</v>
      </c>
      <c r="O1292" s="742">
        <v>4</v>
      </c>
      <c r="P1292" s="662">
        <v>1800</v>
      </c>
      <c r="Q1292" s="677">
        <v>1</v>
      </c>
      <c r="R1292" s="661">
        <v>9</v>
      </c>
      <c r="S1292" s="677">
        <v>1</v>
      </c>
      <c r="T1292" s="742">
        <v>4</v>
      </c>
      <c r="U1292" s="700">
        <v>1</v>
      </c>
    </row>
    <row r="1293" spans="1:21" ht="14.4" customHeight="1" x14ac:dyDescent="0.3">
      <c r="A1293" s="660">
        <v>4</v>
      </c>
      <c r="B1293" s="661" t="s">
        <v>3542</v>
      </c>
      <c r="C1293" s="661">
        <v>89301042</v>
      </c>
      <c r="D1293" s="740" t="s">
        <v>6160</v>
      </c>
      <c r="E1293" s="741" t="s">
        <v>3923</v>
      </c>
      <c r="F1293" s="661" t="s">
        <v>3897</v>
      </c>
      <c r="G1293" s="661" t="s">
        <v>4347</v>
      </c>
      <c r="H1293" s="661" t="s">
        <v>602</v>
      </c>
      <c r="I1293" s="661" t="s">
        <v>4404</v>
      </c>
      <c r="J1293" s="661" t="s">
        <v>4375</v>
      </c>
      <c r="K1293" s="661" t="s">
        <v>4405</v>
      </c>
      <c r="L1293" s="662">
        <v>1512.58</v>
      </c>
      <c r="M1293" s="662">
        <v>4537.74</v>
      </c>
      <c r="N1293" s="661">
        <v>3</v>
      </c>
      <c r="O1293" s="742">
        <v>2</v>
      </c>
      <c r="P1293" s="662">
        <v>3025.16</v>
      </c>
      <c r="Q1293" s="677">
        <v>0.66666666666666663</v>
      </c>
      <c r="R1293" s="661">
        <v>2</v>
      </c>
      <c r="S1293" s="677">
        <v>0.66666666666666663</v>
      </c>
      <c r="T1293" s="742">
        <v>1</v>
      </c>
      <c r="U1293" s="700">
        <v>0.5</v>
      </c>
    </row>
    <row r="1294" spans="1:21" ht="14.4" customHeight="1" x14ac:dyDescent="0.3">
      <c r="A1294" s="660">
        <v>4</v>
      </c>
      <c r="B1294" s="661" t="s">
        <v>3542</v>
      </c>
      <c r="C1294" s="661">
        <v>89301042</v>
      </c>
      <c r="D1294" s="740" t="s">
        <v>6160</v>
      </c>
      <c r="E1294" s="741" t="s">
        <v>3923</v>
      </c>
      <c r="F1294" s="661" t="s">
        <v>3897</v>
      </c>
      <c r="G1294" s="661" t="s">
        <v>4347</v>
      </c>
      <c r="H1294" s="661" t="s">
        <v>602</v>
      </c>
      <c r="I1294" s="661" t="s">
        <v>4406</v>
      </c>
      <c r="J1294" s="661" t="s">
        <v>4407</v>
      </c>
      <c r="K1294" s="661" t="s">
        <v>4408</v>
      </c>
      <c r="L1294" s="662">
        <v>173.96</v>
      </c>
      <c r="M1294" s="662">
        <v>347.92</v>
      </c>
      <c r="N1294" s="661">
        <v>2</v>
      </c>
      <c r="O1294" s="742">
        <v>1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4</v>
      </c>
      <c r="B1295" s="661" t="s">
        <v>3542</v>
      </c>
      <c r="C1295" s="661">
        <v>89301042</v>
      </c>
      <c r="D1295" s="740" t="s">
        <v>6160</v>
      </c>
      <c r="E1295" s="741" t="s">
        <v>3923</v>
      </c>
      <c r="F1295" s="661" t="s">
        <v>3897</v>
      </c>
      <c r="G1295" s="661" t="s">
        <v>4397</v>
      </c>
      <c r="H1295" s="661" t="s">
        <v>602</v>
      </c>
      <c r="I1295" s="661" t="s">
        <v>4357</v>
      </c>
      <c r="J1295" s="661" t="s">
        <v>4355</v>
      </c>
      <c r="K1295" s="661" t="s">
        <v>4358</v>
      </c>
      <c r="L1295" s="662">
        <v>200</v>
      </c>
      <c r="M1295" s="662">
        <v>200</v>
      </c>
      <c r="N1295" s="661">
        <v>1</v>
      </c>
      <c r="O1295" s="742">
        <v>1</v>
      </c>
      <c r="P1295" s="662">
        <v>200</v>
      </c>
      <c r="Q1295" s="677">
        <v>1</v>
      </c>
      <c r="R1295" s="661">
        <v>1</v>
      </c>
      <c r="S1295" s="677">
        <v>1</v>
      </c>
      <c r="T1295" s="742">
        <v>1</v>
      </c>
      <c r="U1295" s="700">
        <v>1</v>
      </c>
    </row>
    <row r="1296" spans="1:21" ht="14.4" customHeight="1" x14ac:dyDescent="0.3">
      <c r="A1296" s="660">
        <v>4</v>
      </c>
      <c r="B1296" s="661" t="s">
        <v>3542</v>
      </c>
      <c r="C1296" s="661">
        <v>89301042</v>
      </c>
      <c r="D1296" s="740" t="s">
        <v>6160</v>
      </c>
      <c r="E1296" s="741" t="s">
        <v>3923</v>
      </c>
      <c r="F1296" s="661" t="s">
        <v>3897</v>
      </c>
      <c r="G1296" s="661" t="s">
        <v>4419</v>
      </c>
      <c r="H1296" s="661" t="s">
        <v>602</v>
      </c>
      <c r="I1296" s="661" t="s">
        <v>4344</v>
      </c>
      <c r="J1296" s="661" t="s">
        <v>4345</v>
      </c>
      <c r="K1296" s="661" t="s">
        <v>4346</v>
      </c>
      <c r="L1296" s="662">
        <v>410</v>
      </c>
      <c r="M1296" s="662">
        <v>1640</v>
      </c>
      <c r="N1296" s="661">
        <v>4</v>
      </c>
      <c r="O1296" s="742">
        <v>4</v>
      </c>
      <c r="P1296" s="662">
        <v>1640</v>
      </c>
      <c r="Q1296" s="677">
        <v>1</v>
      </c>
      <c r="R1296" s="661">
        <v>4</v>
      </c>
      <c r="S1296" s="677">
        <v>1</v>
      </c>
      <c r="T1296" s="742">
        <v>4</v>
      </c>
      <c r="U1296" s="700">
        <v>1</v>
      </c>
    </row>
    <row r="1297" spans="1:21" ht="14.4" customHeight="1" x14ac:dyDescent="0.3">
      <c r="A1297" s="660">
        <v>4</v>
      </c>
      <c r="B1297" s="661" t="s">
        <v>3542</v>
      </c>
      <c r="C1297" s="661">
        <v>89301042</v>
      </c>
      <c r="D1297" s="740" t="s">
        <v>6160</v>
      </c>
      <c r="E1297" s="741" t="s">
        <v>3924</v>
      </c>
      <c r="F1297" s="661" t="s">
        <v>3895</v>
      </c>
      <c r="G1297" s="661" t="s">
        <v>3954</v>
      </c>
      <c r="H1297" s="661" t="s">
        <v>602</v>
      </c>
      <c r="I1297" s="661" t="s">
        <v>1839</v>
      </c>
      <c r="J1297" s="661" t="s">
        <v>3719</v>
      </c>
      <c r="K1297" s="661" t="s">
        <v>3720</v>
      </c>
      <c r="L1297" s="662">
        <v>156.86000000000001</v>
      </c>
      <c r="M1297" s="662">
        <v>941.16000000000008</v>
      </c>
      <c r="N1297" s="661">
        <v>6</v>
      </c>
      <c r="O1297" s="742">
        <v>4</v>
      </c>
      <c r="P1297" s="662">
        <v>470.58000000000004</v>
      </c>
      <c r="Q1297" s="677">
        <v>0.5</v>
      </c>
      <c r="R1297" s="661">
        <v>3</v>
      </c>
      <c r="S1297" s="677">
        <v>0.5</v>
      </c>
      <c r="T1297" s="742">
        <v>2</v>
      </c>
      <c r="U1297" s="700">
        <v>0.5</v>
      </c>
    </row>
    <row r="1298" spans="1:21" ht="14.4" customHeight="1" x14ac:dyDescent="0.3">
      <c r="A1298" s="660">
        <v>4</v>
      </c>
      <c r="B1298" s="661" t="s">
        <v>3542</v>
      </c>
      <c r="C1298" s="661">
        <v>89301042</v>
      </c>
      <c r="D1298" s="740" t="s">
        <v>6160</v>
      </c>
      <c r="E1298" s="741" t="s">
        <v>3924</v>
      </c>
      <c r="F1298" s="661" t="s">
        <v>3895</v>
      </c>
      <c r="G1298" s="661" t="s">
        <v>3954</v>
      </c>
      <c r="H1298" s="661" t="s">
        <v>602</v>
      </c>
      <c r="I1298" s="661" t="s">
        <v>5398</v>
      </c>
      <c r="J1298" s="661" t="s">
        <v>5058</v>
      </c>
      <c r="K1298" s="661" t="s">
        <v>5399</v>
      </c>
      <c r="L1298" s="662">
        <v>199.4</v>
      </c>
      <c r="M1298" s="662">
        <v>199.4</v>
      </c>
      <c r="N1298" s="661">
        <v>1</v>
      </c>
      <c r="O1298" s="742">
        <v>1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4</v>
      </c>
      <c r="B1299" s="661" t="s">
        <v>3542</v>
      </c>
      <c r="C1299" s="661">
        <v>89301042</v>
      </c>
      <c r="D1299" s="740" t="s">
        <v>6160</v>
      </c>
      <c r="E1299" s="741" t="s">
        <v>3924</v>
      </c>
      <c r="F1299" s="661" t="s">
        <v>3895</v>
      </c>
      <c r="G1299" s="661" t="s">
        <v>5400</v>
      </c>
      <c r="H1299" s="661" t="s">
        <v>602</v>
      </c>
      <c r="I1299" s="661" t="s">
        <v>5401</v>
      </c>
      <c r="J1299" s="661" t="s">
        <v>5402</v>
      </c>
      <c r="K1299" s="661" t="s">
        <v>5403</v>
      </c>
      <c r="L1299" s="662">
        <v>61.85</v>
      </c>
      <c r="M1299" s="662">
        <v>61.85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4</v>
      </c>
      <c r="B1300" s="661" t="s">
        <v>3542</v>
      </c>
      <c r="C1300" s="661">
        <v>89301042</v>
      </c>
      <c r="D1300" s="740" t="s">
        <v>6160</v>
      </c>
      <c r="E1300" s="741" t="s">
        <v>3924</v>
      </c>
      <c r="F1300" s="661" t="s">
        <v>3895</v>
      </c>
      <c r="G1300" s="661" t="s">
        <v>4310</v>
      </c>
      <c r="H1300" s="661" t="s">
        <v>602</v>
      </c>
      <c r="I1300" s="661" t="s">
        <v>4315</v>
      </c>
      <c r="J1300" s="661" t="s">
        <v>4312</v>
      </c>
      <c r="K1300" s="661" t="s">
        <v>2388</v>
      </c>
      <c r="L1300" s="662">
        <v>0</v>
      </c>
      <c r="M1300" s="662">
        <v>0</v>
      </c>
      <c r="N1300" s="661">
        <v>2</v>
      </c>
      <c r="O1300" s="742">
        <v>1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4</v>
      </c>
      <c r="B1301" s="661" t="s">
        <v>3542</v>
      </c>
      <c r="C1301" s="661">
        <v>89301042</v>
      </c>
      <c r="D1301" s="740" t="s">
        <v>6160</v>
      </c>
      <c r="E1301" s="741" t="s">
        <v>3924</v>
      </c>
      <c r="F1301" s="661" t="s">
        <v>3895</v>
      </c>
      <c r="G1301" s="661" t="s">
        <v>5404</v>
      </c>
      <c r="H1301" s="661" t="s">
        <v>602</v>
      </c>
      <c r="I1301" s="661" t="s">
        <v>5405</v>
      </c>
      <c r="J1301" s="661" t="s">
        <v>5406</v>
      </c>
      <c r="K1301" s="661" t="s">
        <v>5407</v>
      </c>
      <c r="L1301" s="662">
        <v>314.89999999999998</v>
      </c>
      <c r="M1301" s="662">
        <v>629.79999999999995</v>
      </c>
      <c r="N1301" s="661">
        <v>2</v>
      </c>
      <c r="O1301" s="742">
        <v>0.5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4</v>
      </c>
      <c r="B1302" s="661" t="s">
        <v>3542</v>
      </c>
      <c r="C1302" s="661">
        <v>89301042</v>
      </c>
      <c r="D1302" s="740" t="s">
        <v>6160</v>
      </c>
      <c r="E1302" s="741" t="s">
        <v>3924</v>
      </c>
      <c r="F1302" s="661" t="s">
        <v>3895</v>
      </c>
      <c r="G1302" s="661" t="s">
        <v>5404</v>
      </c>
      <c r="H1302" s="661" t="s">
        <v>602</v>
      </c>
      <c r="I1302" s="661" t="s">
        <v>5408</v>
      </c>
      <c r="J1302" s="661" t="s">
        <v>5406</v>
      </c>
      <c r="K1302" s="661" t="s">
        <v>5409</v>
      </c>
      <c r="L1302" s="662">
        <v>0</v>
      </c>
      <c r="M1302" s="662">
        <v>0</v>
      </c>
      <c r="N1302" s="661">
        <v>1</v>
      </c>
      <c r="O1302" s="742">
        <v>0.5</v>
      </c>
      <c r="P1302" s="662"/>
      <c r="Q1302" s="677"/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4</v>
      </c>
      <c r="B1303" s="661" t="s">
        <v>3542</v>
      </c>
      <c r="C1303" s="661">
        <v>89301042</v>
      </c>
      <c r="D1303" s="740" t="s">
        <v>6160</v>
      </c>
      <c r="E1303" s="741" t="s">
        <v>3924</v>
      </c>
      <c r="F1303" s="661" t="s">
        <v>3895</v>
      </c>
      <c r="G1303" s="661" t="s">
        <v>4071</v>
      </c>
      <c r="H1303" s="661" t="s">
        <v>602</v>
      </c>
      <c r="I1303" s="661" t="s">
        <v>4072</v>
      </c>
      <c r="J1303" s="661" t="s">
        <v>4073</v>
      </c>
      <c r="K1303" s="661" t="s">
        <v>2233</v>
      </c>
      <c r="L1303" s="662">
        <v>0</v>
      </c>
      <c r="M1303" s="662">
        <v>0</v>
      </c>
      <c r="N1303" s="661">
        <v>1</v>
      </c>
      <c r="O1303" s="742">
        <v>0.5</v>
      </c>
      <c r="P1303" s="662"/>
      <c r="Q1303" s="677"/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4</v>
      </c>
      <c r="B1304" s="661" t="s">
        <v>3542</v>
      </c>
      <c r="C1304" s="661">
        <v>89301042</v>
      </c>
      <c r="D1304" s="740" t="s">
        <v>6160</v>
      </c>
      <c r="E1304" s="741" t="s">
        <v>3924</v>
      </c>
      <c r="F1304" s="661" t="s">
        <v>3895</v>
      </c>
      <c r="G1304" s="661" t="s">
        <v>4074</v>
      </c>
      <c r="H1304" s="661" t="s">
        <v>602</v>
      </c>
      <c r="I1304" s="661" t="s">
        <v>1165</v>
      </c>
      <c r="J1304" s="661" t="s">
        <v>1166</v>
      </c>
      <c r="K1304" s="661" t="s">
        <v>4075</v>
      </c>
      <c r="L1304" s="662">
        <v>63.67</v>
      </c>
      <c r="M1304" s="662">
        <v>191.01</v>
      </c>
      <c r="N1304" s="661">
        <v>3</v>
      </c>
      <c r="O1304" s="742">
        <v>0.5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4</v>
      </c>
      <c r="B1305" s="661" t="s">
        <v>3542</v>
      </c>
      <c r="C1305" s="661">
        <v>89301042</v>
      </c>
      <c r="D1305" s="740" t="s">
        <v>6160</v>
      </c>
      <c r="E1305" s="741" t="s">
        <v>3924</v>
      </c>
      <c r="F1305" s="661" t="s">
        <v>3895</v>
      </c>
      <c r="G1305" s="661" t="s">
        <v>4001</v>
      </c>
      <c r="H1305" s="661" t="s">
        <v>602</v>
      </c>
      <c r="I1305" s="661" t="s">
        <v>5410</v>
      </c>
      <c r="J1305" s="661" t="s">
        <v>4003</v>
      </c>
      <c r="K1305" s="661"/>
      <c r="L1305" s="662">
        <v>0</v>
      </c>
      <c r="M1305" s="662">
        <v>0</v>
      </c>
      <c r="N1305" s="661">
        <v>1</v>
      </c>
      <c r="O1305" s="742">
        <v>1</v>
      </c>
      <c r="P1305" s="662"/>
      <c r="Q1305" s="677"/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4</v>
      </c>
      <c r="B1306" s="661" t="s">
        <v>3542</v>
      </c>
      <c r="C1306" s="661">
        <v>89301042</v>
      </c>
      <c r="D1306" s="740" t="s">
        <v>6160</v>
      </c>
      <c r="E1306" s="741" t="s">
        <v>3924</v>
      </c>
      <c r="F1306" s="661" t="s">
        <v>3895</v>
      </c>
      <c r="G1306" s="661" t="s">
        <v>4318</v>
      </c>
      <c r="H1306" s="661" t="s">
        <v>602</v>
      </c>
      <c r="I1306" s="661" t="s">
        <v>3221</v>
      </c>
      <c r="J1306" s="661" t="s">
        <v>1836</v>
      </c>
      <c r="K1306" s="661" t="s">
        <v>3222</v>
      </c>
      <c r="L1306" s="662">
        <v>58.1</v>
      </c>
      <c r="M1306" s="662">
        <v>116.2</v>
      </c>
      <c r="N1306" s="661">
        <v>2</v>
      </c>
      <c r="O1306" s="742">
        <v>1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4</v>
      </c>
      <c r="B1307" s="661" t="s">
        <v>3542</v>
      </c>
      <c r="C1307" s="661">
        <v>89301042</v>
      </c>
      <c r="D1307" s="740" t="s">
        <v>6160</v>
      </c>
      <c r="E1307" s="741" t="s">
        <v>3924</v>
      </c>
      <c r="F1307" s="661" t="s">
        <v>3895</v>
      </c>
      <c r="G1307" s="661" t="s">
        <v>4324</v>
      </c>
      <c r="H1307" s="661" t="s">
        <v>602</v>
      </c>
      <c r="I1307" s="661" t="s">
        <v>3363</v>
      </c>
      <c r="J1307" s="661" t="s">
        <v>1286</v>
      </c>
      <c r="K1307" s="661" t="s">
        <v>5411</v>
      </c>
      <c r="L1307" s="662">
        <v>22.1</v>
      </c>
      <c r="M1307" s="662">
        <v>22.1</v>
      </c>
      <c r="N1307" s="661">
        <v>1</v>
      </c>
      <c r="O1307" s="742">
        <v>1</v>
      </c>
      <c r="P1307" s="662">
        <v>22.1</v>
      </c>
      <c r="Q1307" s="677">
        <v>1</v>
      </c>
      <c r="R1307" s="661">
        <v>1</v>
      </c>
      <c r="S1307" s="677">
        <v>1</v>
      </c>
      <c r="T1307" s="742">
        <v>1</v>
      </c>
      <c r="U1307" s="700">
        <v>1</v>
      </c>
    </row>
    <row r="1308" spans="1:21" ht="14.4" customHeight="1" x14ac:dyDescent="0.3">
      <c r="A1308" s="660">
        <v>4</v>
      </c>
      <c r="B1308" s="661" t="s">
        <v>3542</v>
      </c>
      <c r="C1308" s="661">
        <v>89301042</v>
      </c>
      <c r="D1308" s="740" t="s">
        <v>6160</v>
      </c>
      <c r="E1308" s="741" t="s">
        <v>3924</v>
      </c>
      <c r="F1308" s="661" t="s">
        <v>3895</v>
      </c>
      <c r="G1308" s="661" t="s">
        <v>5412</v>
      </c>
      <c r="H1308" s="661" t="s">
        <v>602</v>
      </c>
      <c r="I1308" s="661" t="s">
        <v>5413</v>
      </c>
      <c r="J1308" s="661" t="s">
        <v>5414</v>
      </c>
      <c r="K1308" s="661" t="s">
        <v>5415</v>
      </c>
      <c r="L1308" s="662">
        <v>0</v>
      </c>
      <c r="M1308" s="662">
        <v>0</v>
      </c>
      <c r="N1308" s="661">
        <v>1</v>
      </c>
      <c r="O1308" s="742">
        <v>0.5</v>
      </c>
      <c r="P1308" s="662"/>
      <c r="Q1308" s="677"/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4</v>
      </c>
      <c r="B1309" s="661" t="s">
        <v>3542</v>
      </c>
      <c r="C1309" s="661">
        <v>89301042</v>
      </c>
      <c r="D1309" s="740" t="s">
        <v>6160</v>
      </c>
      <c r="E1309" s="741" t="s">
        <v>3924</v>
      </c>
      <c r="F1309" s="661" t="s">
        <v>3895</v>
      </c>
      <c r="G1309" s="661" t="s">
        <v>5324</v>
      </c>
      <c r="H1309" s="661" t="s">
        <v>602</v>
      </c>
      <c r="I1309" s="661" t="s">
        <v>5325</v>
      </c>
      <c r="J1309" s="661" t="s">
        <v>5326</v>
      </c>
      <c r="K1309" s="661" t="s">
        <v>5327</v>
      </c>
      <c r="L1309" s="662">
        <v>92.91</v>
      </c>
      <c r="M1309" s="662">
        <v>185.82</v>
      </c>
      <c r="N1309" s="661">
        <v>2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4</v>
      </c>
      <c r="B1310" s="661" t="s">
        <v>3542</v>
      </c>
      <c r="C1310" s="661">
        <v>89301042</v>
      </c>
      <c r="D1310" s="740" t="s">
        <v>6160</v>
      </c>
      <c r="E1310" s="741" t="s">
        <v>3924</v>
      </c>
      <c r="F1310" s="661" t="s">
        <v>3895</v>
      </c>
      <c r="G1310" s="661" t="s">
        <v>3951</v>
      </c>
      <c r="H1310" s="661" t="s">
        <v>602</v>
      </c>
      <c r="I1310" s="661" t="s">
        <v>2071</v>
      </c>
      <c r="J1310" s="661" t="s">
        <v>2072</v>
      </c>
      <c r="K1310" s="661" t="s">
        <v>3952</v>
      </c>
      <c r="L1310" s="662">
        <v>709.97</v>
      </c>
      <c r="M1310" s="662">
        <v>14909.37</v>
      </c>
      <c r="N1310" s="661">
        <v>21</v>
      </c>
      <c r="O1310" s="742">
        <v>6.5</v>
      </c>
      <c r="P1310" s="662">
        <v>7809.67</v>
      </c>
      <c r="Q1310" s="677">
        <v>0.52380952380952384</v>
      </c>
      <c r="R1310" s="661">
        <v>11</v>
      </c>
      <c r="S1310" s="677">
        <v>0.52380952380952384</v>
      </c>
      <c r="T1310" s="742">
        <v>2.5</v>
      </c>
      <c r="U1310" s="700">
        <v>0.38461538461538464</v>
      </c>
    </row>
    <row r="1311" spans="1:21" ht="14.4" customHeight="1" x14ac:dyDescent="0.3">
      <c r="A1311" s="660">
        <v>4</v>
      </c>
      <c r="B1311" s="661" t="s">
        <v>3542</v>
      </c>
      <c r="C1311" s="661">
        <v>89301042</v>
      </c>
      <c r="D1311" s="740" t="s">
        <v>6160</v>
      </c>
      <c r="E1311" s="741" t="s">
        <v>3924</v>
      </c>
      <c r="F1311" s="661" t="s">
        <v>3895</v>
      </c>
      <c r="G1311" s="661" t="s">
        <v>3951</v>
      </c>
      <c r="H1311" s="661" t="s">
        <v>602</v>
      </c>
      <c r="I1311" s="661" t="s">
        <v>2071</v>
      </c>
      <c r="J1311" s="661" t="s">
        <v>2072</v>
      </c>
      <c r="K1311" s="661" t="s">
        <v>3952</v>
      </c>
      <c r="L1311" s="662">
        <v>766.89</v>
      </c>
      <c r="M1311" s="662">
        <v>46013.399999999994</v>
      </c>
      <c r="N1311" s="661">
        <v>60</v>
      </c>
      <c r="O1311" s="742">
        <v>22</v>
      </c>
      <c r="P1311" s="662">
        <v>15337.800000000001</v>
      </c>
      <c r="Q1311" s="677">
        <v>0.33333333333333343</v>
      </c>
      <c r="R1311" s="661">
        <v>20</v>
      </c>
      <c r="S1311" s="677">
        <v>0.33333333333333331</v>
      </c>
      <c r="T1311" s="742">
        <v>6.5</v>
      </c>
      <c r="U1311" s="700">
        <v>0.29545454545454547</v>
      </c>
    </row>
    <row r="1312" spans="1:21" ht="14.4" customHeight="1" x14ac:dyDescent="0.3">
      <c r="A1312" s="660">
        <v>4</v>
      </c>
      <c r="B1312" s="661" t="s">
        <v>3542</v>
      </c>
      <c r="C1312" s="661">
        <v>89301042</v>
      </c>
      <c r="D1312" s="740" t="s">
        <v>6160</v>
      </c>
      <c r="E1312" s="741" t="s">
        <v>3924</v>
      </c>
      <c r="F1312" s="661" t="s">
        <v>3895</v>
      </c>
      <c r="G1312" s="661" t="s">
        <v>4108</v>
      </c>
      <c r="H1312" s="661" t="s">
        <v>1519</v>
      </c>
      <c r="I1312" s="661" t="s">
        <v>5006</v>
      </c>
      <c r="J1312" s="661" t="s">
        <v>3787</v>
      </c>
      <c r="K1312" s="661" t="s">
        <v>5007</v>
      </c>
      <c r="L1312" s="662">
        <v>195.92</v>
      </c>
      <c r="M1312" s="662">
        <v>783.68</v>
      </c>
      <c r="N1312" s="661">
        <v>4</v>
      </c>
      <c r="O1312" s="742">
        <v>1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4</v>
      </c>
      <c r="B1313" s="661" t="s">
        <v>3542</v>
      </c>
      <c r="C1313" s="661">
        <v>89301042</v>
      </c>
      <c r="D1313" s="740" t="s">
        <v>6160</v>
      </c>
      <c r="E1313" s="741" t="s">
        <v>3924</v>
      </c>
      <c r="F1313" s="661" t="s">
        <v>3895</v>
      </c>
      <c r="G1313" s="661" t="s">
        <v>4064</v>
      </c>
      <c r="H1313" s="661" t="s">
        <v>602</v>
      </c>
      <c r="I1313" s="661" t="s">
        <v>2300</v>
      </c>
      <c r="J1313" s="661" t="s">
        <v>2301</v>
      </c>
      <c r="K1313" s="661" t="s">
        <v>2077</v>
      </c>
      <c r="L1313" s="662">
        <v>0</v>
      </c>
      <c r="M1313" s="662">
        <v>0</v>
      </c>
      <c r="N1313" s="661">
        <v>2</v>
      </c>
      <c r="O1313" s="742">
        <v>1</v>
      </c>
      <c r="P1313" s="662">
        <v>0</v>
      </c>
      <c r="Q1313" s="677"/>
      <c r="R1313" s="661">
        <v>2</v>
      </c>
      <c r="S1313" s="677">
        <v>1</v>
      </c>
      <c r="T1313" s="742">
        <v>1</v>
      </c>
      <c r="U1313" s="700">
        <v>1</v>
      </c>
    </row>
    <row r="1314" spans="1:21" ht="14.4" customHeight="1" x14ac:dyDescent="0.3">
      <c r="A1314" s="660">
        <v>4</v>
      </c>
      <c r="B1314" s="661" t="s">
        <v>3542</v>
      </c>
      <c r="C1314" s="661">
        <v>89301042</v>
      </c>
      <c r="D1314" s="740" t="s">
        <v>6160</v>
      </c>
      <c r="E1314" s="741" t="s">
        <v>3924</v>
      </c>
      <c r="F1314" s="661" t="s">
        <v>3895</v>
      </c>
      <c r="G1314" s="661" t="s">
        <v>4064</v>
      </c>
      <c r="H1314" s="661" t="s">
        <v>602</v>
      </c>
      <c r="I1314" s="661" t="s">
        <v>4083</v>
      </c>
      <c r="J1314" s="661" t="s">
        <v>2301</v>
      </c>
      <c r="K1314" s="661" t="s">
        <v>4084</v>
      </c>
      <c r="L1314" s="662">
        <v>0</v>
      </c>
      <c r="M1314" s="662">
        <v>0</v>
      </c>
      <c r="N1314" s="661">
        <v>23</v>
      </c>
      <c r="O1314" s="742">
        <v>6</v>
      </c>
      <c r="P1314" s="662">
        <v>0</v>
      </c>
      <c r="Q1314" s="677"/>
      <c r="R1314" s="661">
        <v>13</v>
      </c>
      <c r="S1314" s="677">
        <v>0.56521739130434778</v>
      </c>
      <c r="T1314" s="742">
        <v>3</v>
      </c>
      <c r="U1314" s="700">
        <v>0.5</v>
      </c>
    </row>
    <row r="1315" spans="1:21" ht="14.4" customHeight="1" x14ac:dyDescent="0.3">
      <c r="A1315" s="660">
        <v>4</v>
      </c>
      <c r="B1315" s="661" t="s">
        <v>3542</v>
      </c>
      <c r="C1315" s="661">
        <v>89301042</v>
      </c>
      <c r="D1315" s="740" t="s">
        <v>6160</v>
      </c>
      <c r="E1315" s="741" t="s">
        <v>3924</v>
      </c>
      <c r="F1315" s="661" t="s">
        <v>3895</v>
      </c>
      <c r="G1315" s="661" t="s">
        <v>4434</v>
      </c>
      <c r="H1315" s="661" t="s">
        <v>602</v>
      </c>
      <c r="I1315" s="661" t="s">
        <v>881</v>
      </c>
      <c r="J1315" s="661" t="s">
        <v>882</v>
      </c>
      <c r="K1315" s="661" t="s">
        <v>4435</v>
      </c>
      <c r="L1315" s="662">
        <v>242.93</v>
      </c>
      <c r="M1315" s="662">
        <v>485.86</v>
      </c>
      <c r="N1315" s="661">
        <v>2</v>
      </c>
      <c r="O1315" s="742">
        <v>2</v>
      </c>
      <c r="P1315" s="662">
        <v>242.93</v>
      </c>
      <c r="Q1315" s="677">
        <v>0.5</v>
      </c>
      <c r="R1315" s="661">
        <v>1</v>
      </c>
      <c r="S1315" s="677">
        <v>0.5</v>
      </c>
      <c r="T1315" s="742">
        <v>1</v>
      </c>
      <c r="U1315" s="700">
        <v>0.5</v>
      </c>
    </row>
    <row r="1316" spans="1:21" ht="14.4" customHeight="1" x14ac:dyDescent="0.3">
      <c r="A1316" s="660">
        <v>4</v>
      </c>
      <c r="B1316" s="661" t="s">
        <v>3542</v>
      </c>
      <c r="C1316" s="661">
        <v>89301042</v>
      </c>
      <c r="D1316" s="740" t="s">
        <v>6160</v>
      </c>
      <c r="E1316" s="741" t="s">
        <v>3924</v>
      </c>
      <c r="F1316" s="661" t="s">
        <v>3895</v>
      </c>
      <c r="G1316" s="661" t="s">
        <v>4024</v>
      </c>
      <c r="H1316" s="661" t="s">
        <v>602</v>
      </c>
      <c r="I1316" s="661" t="s">
        <v>952</v>
      </c>
      <c r="J1316" s="661" t="s">
        <v>4025</v>
      </c>
      <c r="K1316" s="661" t="s">
        <v>4026</v>
      </c>
      <c r="L1316" s="662">
        <v>56.01</v>
      </c>
      <c r="M1316" s="662">
        <v>448.08</v>
      </c>
      <c r="N1316" s="661">
        <v>8</v>
      </c>
      <c r="O1316" s="742">
        <v>2.5</v>
      </c>
      <c r="P1316" s="662">
        <v>56.01</v>
      </c>
      <c r="Q1316" s="677">
        <v>0.125</v>
      </c>
      <c r="R1316" s="661">
        <v>1</v>
      </c>
      <c r="S1316" s="677">
        <v>0.125</v>
      </c>
      <c r="T1316" s="742">
        <v>1</v>
      </c>
      <c r="U1316" s="700">
        <v>0.4</v>
      </c>
    </row>
    <row r="1317" spans="1:21" ht="14.4" customHeight="1" x14ac:dyDescent="0.3">
      <c r="A1317" s="660">
        <v>4</v>
      </c>
      <c r="B1317" s="661" t="s">
        <v>3542</v>
      </c>
      <c r="C1317" s="661">
        <v>89301042</v>
      </c>
      <c r="D1317" s="740" t="s">
        <v>6160</v>
      </c>
      <c r="E1317" s="741" t="s">
        <v>3924</v>
      </c>
      <c r="F1317" s="661" t="s">
        <v>3895</v>
      </c>
      <c r="G1317" s="661" t="s">
        <v>4282</v>
      </c>
      <c r="H1317" s="661" t="s">
        <v>602</v>
      </c>
      <c r="I1317" s="661" t="s">
        <v>5416</v>
      </c>
      <c r="J1317" s="661" t="s">
        <v>2411</v>
      </c>
      <c r="K1317" s="661" t="s">
        <v>5417</v>
      </c>
      <c r="L1317" s="662">
        <v>0</v>
      </c>
      <c r="M1317" s="662">
        <v>0</v>
      </c>
      <c r="N1317" s="661">
        <v>1</v>
      </c>
      <c r="O1317" s="742">
        <v>1</v>
      </c>
      <c r="P1317" s="662">
        <v>0</v>
      </c>
      <c r="Q1317" s="677"/>
      <c r="R1317" s="661">
        <v>1</v>
      </c>
      <c r="S1317" s="677">
        <v>1</v>
      </c>
      <c r="T1317" s="742">
        <v>1</v>
      </c>
      <c r="U1317" s="700">
        <v>1</v>
      </c>
    </row>
    <row r="1318" spans="1:21" ht="14.4" customHeight="1" x14ac:dyDescent="0.3">
      <c r="A1318" s="660">
        <v>4</v>
      </c>
      <c r="B1318" s="661" t="s">
        <v>3542</v>
      </c>
      <c r="C1318" s="661">
        <v>89301042</v>
      </c>
      <c r="D1318" s="740" t="s">
        <v>6160</v>
      </c>
      <c r="E1318" s="741" t="s">
        <v>3924</v>
      </c>
      <c r="F1318" s="661" t="s">
        <v>3895</v>
      </c>
      <c r="G1318" s="661" t="s">
        <v>4004</v>
      </c>
      <c r="H1318" s="661" t="s">
        <v>602</v>
      </c>
      <c r="I1318" s="661" t="s">
        <v>2075</v>
      </c>
      <c r="J1318" s="661" t="s">
        <v>2076</v>
      </c>
      <c r="K1318" s="661" t="s">
        <v>2576</v>
      </c>
      <c r="L1318" s="662">
        <v>391.83</v>
      </c>
      <c r="M1318" s="662">
        <v>57207.18</v>
      </c>
      <c r="N1318" s="661">
        <v>146</v>
      </c>
      <c r="O1318" s="742">
        <v>23</v>
      </c>
      <c r="P1318" s="662">
        <v>26252.61</v>
      </c>
      <c r="Q1318" s="677">
        <v>0.4589041095890411</v>
      </c>
      <c r="R1318" s="661">
        <v>67</v>
      </c>
      <c r="S1318" s="677">
        <v>0.4589041095890411</v>
      </c>
      <c r="T1318" s="742">
        <v>11</v>
      </c>
      <c r="U1318" s="700">
        <v>0.47826086956521741</v>
      </c>
    </row>
    <row r="1319" spans="1:21" ht="14.4" customHeight="1" x14ac:dyDescent="0.3">
      <c r="A1319" s="660">
        <v>4</v>
      </c>
      <c r="B1319" s="661" t="s">
        <v>3542</v>
      </c>
      <c r="C1319" s="661">
        <v>89301042</v>
      </c>
      <c r="D1319" s="740" t="s">
        <v>6160</v>
      </c>
      <c r="E1319" s="741" t="s">
        <v>3924</v>
      </c>
      <c r="F1319" s="661" t="s">
        <v>3895</v>
      </c>
      <c r="G1319" s="661" t="s">
        <v>4004</v>
      </c>
      <c r="H1319" s="661" t="s">
        <v>602</v>
      </c>
      <c r="I1319" s="661" t="s">
        <v>4027</v>
      </c>
      <c r="J1319" s="661" t="s">
        <v>2076</v>
      </c>
      <c r="K1319" s="661" t="s">
        <v>4028</v>
      </c>
      <c r="L1319" s="662">
        <v>0</v>
      </c>
      <c r="M1319" s="662">
        <v>0</v>
      </c>
      <c r="N1319" s="661">
        <v>12</v>
      </c>
      <c r="O1319" s="742">
        <v>3</v>
      </c>
      <c r="P1319" s="662">
        <v>0</v>
      </c>
      <c r="Q1319" s="677"/>
      <c r="R1319" s="661">
        <v>12</v>
      </c>
      <c r="S1319" s="677">
        <v>1</v>
      </c>
      <c r="T1319" s="742">
        <v>3</v>
      </c>
      <c r="U1319" s="700">
        <v>1</v>
      </c>
    </row>
    <row r="1320" spans="1:21" ht="14.4" customHeight="1" x14ac:dyDescent="0.3">
      <c r="A1320" s="660">
        <v>4</v>
      </c>
      <c r="B1320" s="661" t="s">
        <v>3542</v>
      </c>
      <c r="C1320" s="661">
        <v>89301042</v>
      </c>
      <c r="D1320" s="740" t="s">
        <v>6160</v>
      </c>
      <c r="E1320" s="741" t="s">
        <v>3924</v>
      </c>
      <c r="F1320" s="661" t="s">
        <v>3895</v>
      </c>
      <c r="G1320" s="661" t="s">
        <v>4004</v>
      </c>
      <c r="H1320" s="661" t="s">
        <v>602</v>
      </c>
      <c r="I1320" s="661" t="s">
        <v>4109</v>
      </c>
      <c r="J1320" s="661" t="s">
        <v>2044</v>
      </c>
      <c r="K1320" s="661" t="s">
        <v>4110</v>
      </c>
      <c r="L1320" s="662">
        <v>0</v>
      </c>
      <c r="M1320" s="662">
        <v>0</v>
      </c>
      <c r="N1320" s="661">
        <v>3</v>
      </c>
      <c r="O1320" s="742">
        <v>1</v>
      </c>
      <c r="P1320" s="662">
        <v>0</v>
      </c>
      <c r="Q1320" s="677"/>
      <c r="R1320" s="661">
        <v>3</v>
      </c>
      <c r="S1320" s="677">
        <v>1</v>
      </c>
      <c r="T1320" s="742">
        <v>1</v>
      </c>
      <c r="U1320" s="700">
        <v>1</v>
      </c>
    </row>
    <row r="1321" spans="1:21" ht="14.4" customHeight="1" x14ac:dyDescent="0.3">
      <c r="A1321" s="660">
        <v>4</v>
      </c>
      <c r="B1321" s="661" t="s">
        <v>3542</v>
      </c>
      <c r="C1321" s="661">
        <v>89301042</v>
      </c>
      <c r="D1321" s="740" t="s">
        <v>6160</v>
      </c>
      <c r="E1321" s="741" t="s">
        <v>3924</v>
      </c>
      <c r="F1321" s="661" t="s">
        <v>3895</v>
      </c>
      <c r="G1321" s="661" t="s">
        <v>4004</v>
      </c>
      <c r="H1321" s="661" t="s">
        <v>602</v>
      </c>
      <c r="I1321" s="661" t="s">
        <v>5418</v>
      </c>
      <c r="J1321" s="661" t="s">
        <v>2584</v>
      </c>
      <c r="K1321" s="661" t="s">
        <v>5419</v>
      </c>
      <c r="L1321" s="662">
        <v>1253.8499999999999</v>
      </c>
      <c r="M1321" s="662">
        <v>3761.5499999999997</v>
      </c>
      <c r="N1321" s="661">
        <v>3</v>
      </c>
      <c r="O1321" s="742">
        <v>1</v>
      </c>
      <c r="P1321" s="662">
        <v>3761.5499999999997</v>
      </c>
      <c r="Q1321" s="677">
        <v>1</v>
      </c>
      <c r="R1321" s="661">
        <v>3</v>
      </c>
      <c r="S1321" s="677">
        <v>1</v>
      </c>
      <c r="T1321" s="742">
        <v>1</v>
      </c>
      <c r="U1321" s="700">
        <v>1</v>
      </c>
    </row>
    <row r="1322" spans="1:21" ht="14.4" customHeight="1" x14ac:dyDescent="0.3">
      <c r="A1322" s="660">
        <v>4</v>
      </c>
      <c r="B1322" s="661" t="s">
        <v>3542</v>
      </c>
      <c r="C1322" s="661">
        <v>89301042</v>
      </c>
      <c r="D1322" s="740" t="s">
        <v>6160</v>
      </c>
      <c r="E1322" s="741" t="s">
        <v>3924</v>
      </c>
      <c r="F1322" s="661" t="s">
        <v>3895</v>
      </c>
      <c r="G1322" s="661" t="s">
        <v>4004</v>
      </c>
      <c r="H1322" s="661" t="s">
        <v>602</v>
      </c>
      <c r="I1322" s="661" t="s">
        <v>4131</v>
      </c>
      <c r="J1322" s="661" t="s">
        <v>2076</v>
      </c>
      <c r="K1322" s="661" t="s">
        <v>2576</v>
      </c>
      <c r="L1322" s="662">
        <v>391.83</v>
      </c>
      <c r="M1322" s="662">
        <v>34089.21</v>
      </c>
      <c r="N1322" s="661">
        <v>87</v>
      </c>
      <c r="O1322" s="742">
        <v>19.5</v>
      </c>
      <c r="P1322" s="662">
        <v>14105.88</v>
      </c>
      <c r="Q1322" s="677">
        <v>0.41379310344827586</v>
      </c>
      <c r="R1322" s="661">
        <v>36</v>
      </c>
      <c r="S1322" s="677">
        <v>0.41379310344827586</v>
      </c>
      <c r="T1322" s="742">
        <v>6.5</v>
      </c>
      <c r="U1322" s="700">
        <v>0.33333333333333331</v>
      </c>
    </row>
    <row r="1323" spans="1:21" ht="14.4" customHeight="1" x14ac:dyDescent="0.3">
      <c r="A1323" s="660">
        <v>4</v>
      </c>
      <c r="B1323" s="661" t="s">
        <v>3542</v>
      </c>
      <c r="C1323" s="661">
        <v>89301042</v>
      </c>
      <c r="D1323" s="740" t="s">
        <v>6160</v>
      </c>
      <c r="E1323" s="741" t="s">
        <v>3924</v>
      </c>
      <c r="F1323" s="661" t="s">
        <v>3895</v>
      </c>
      <c r="G1323" s="661" t="s">
        <v>4004</v>
      </c>
      <c r="H1323" s="661" t="s">
        <v>602</v>
      </c>
      <c r="I1323" s="661" t="s">
        <v>4070</v>
      </c>
      <c r="J1323" s="661" t="s">
        <v>2076</v>
      </c>
      <c r="K1323" s="661" t="s">
        <v>4028</v>
      </c>
      <c r="L1323" s="662">
        <v>0</v>
      </c>
      <c r="M1323" s="662">
        <v>0</v>
      </c>
      <c r="N1323" s="661">
        <v>8</v>
      </c>
      <c r="O1323" s="742">
        <v>2</v>
      </c>
      <c r="P1323" s="662">
        <v>0</v>
      </c>
      <c r="Q1323" s="677"/>
      <c r="R1323" s="661">
        <v>4</v>
      </c>
      <c r="S1323" s="677">
        <v>0.5</v>
      </c>
      <c r="T1323" s="742">
        <v>1</v>
      </c>
      <c r="U1323" s="700">
        <v>0.5</v>
      </c>
    </row>
    <row r="1324" spans="1:21" ht="14.4" customHeight="1" x14ac:dyDescent="0.3">
      <c r="A1324" s="660">
        <v>4</v>
      </c>
      <c r="B1324" s="661" t="s">
        <v>3542</v>
      </c>
      <c r="C1324" s="661">
        <v>89301042</v>
      </c>
      <c r="D1324" s="740" t="s">
        <v>6160</v>
      </c>
      <c r="E1324" s="741" t="s">
        <v>3924</v>
      </c>
      <c r="F1324" s="661" t="s">
        <v>3895</v>
      </c>
      <c r="G1324" s="661" t="s">
        <v>3980</v>
      </c>
      <c r="H1324" s="661" t="s">
        <v>1519</v>
      </c>
      <c r="I1324" s="661" t="s">
        <v>1704</v>
      </c>
      <c r="J1324" s="661" t="s">
        <v>1563</v>
      </c>
      <c r="K1324" s="661" t="s">
        <v>1705</v>
      </c>
      <c r="L1324" s="662">
        <v>625.29</v>
      </c>
      <c r="M1324" s="662">
        <v>1875.87</v>
      </c>
      <c r="N1324" s="661">
        <v>3</v>
      </c>
      <c r="O1324" s="742">
        <v>0.5</v>
      </c>
      <c r="P1324" s="662"/>
      <c r="Q1324" s="677">
        <v>0</v>
      </c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4</v>
      </c>
      <c r="B1325" s="661" t="s">
        <v>3542</v>
      </c>
      <c r="C1325" s="661">
        <v>89301042</v>
      </c>
      <c r="D1325" s="740" t="s">
        <v>6160</v>
      </c>
      <c r="E1325" s="741" t="s">
        <v>3924</v>
      </c>
      <c r="F1325" s="661" t="s">
        <v>3895</v>
      </c>
      <c r="G1325" s="661" t="s">
        <v>3980</v>
      </c>
      <c r="H1325" s="661" t="s">
        <v>1519</v>
      </c>
      <c r="I1325" s="661" t="s">
        <v>1562</v>
      </c>
      <c r="J1325" s="661" t="s">
        <v>1563</v>
      </c>
      <c r="K1325" s="661" t="s">
        <v>1564</v>
      </c>
      <c r="L1325" s="662">
        <v>937.93</v>
      </c>
      <c r="M1325" s="662">
        <v>5627.58</v>
      </c>
      <c r="N1325" s="661">
        <v>6</v>
      </c>
      <c r="O1325" s="742">
        <v>3</v>
      </c>
      <c r="P1325" s="662">
        <v>2813.79</v>
      </c>
      <c r="Q1325" s="677">
        <v>0.5</v>
      </c>
      <c r="R1325" s="661">
        <v>3</v>
      </c>
      <c r="S1325" s="677">
        <v>0.5</v>
      </c>
      <c r="T1325" s="742">
        <v>2</v>
      </c>
      <c r="U1325" s="700">
        <v>0.66666666666666663</v>
      </c>
    </row>
    <row r="1326" spans="1:21" ht="14.4" customHeight="1" x14ac:dyDescent="0.3">
      <c r="A1326" s="660">
        <v>4</v>
      </c>
      <c r="B1326" s="661" t="s">
        <v>3542</v>
      </c>
      <c r="C1326" s="661">
        <v>89301042</v>
      </c>
      <c r="D1326" s="740" t="s">
        <v>6160</v>
      </c>
      <c r="E1326" s="741" t="s">
        <v>3924</v>
      </c>
      <c r="F1326" s="661" t="s">
        <v>3895</v>
      </c>
      <c r="G1326" s="661" t="s">
        <v>4283</v>
      </c>
      <c r="H1326" s="661" t="s">
        <v>602</v>
      </c>
      <c r="I1326" s="661" t="s">
        <v>2525</v>
      </c>
      <c r="J1326" s="661" t="s">
        <v>1535</v>
      </c>
      <c r="K1326" s="661" t="s">
        <v>4495</v>
      </c>
      <c r="L1326" s="662">
        <v>59.55</v>
      </c>
      <c r="M1326" s="662">
        <v>59.55</v>
      </c>
      <c r="N1326" s="661">
        <v>1</v>
      </c>
      <c r="O1326" s="742">
        <v>1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4</v>
      </c>
      <c r="B1327" s="661" t="s">
        <v>3542</v>
      </c>
      <c r="C1327" s="661">
        <v>89301042</v>
      </c>
      <c r="D1327" s="740" t="s">
        <v>6160</v>
      </c>
      <c r="E1327" s="741" t="s">
        <v>3924</v>
      </c>
      <c r="F1327" s="661" t="s">
        <v>3895</v>
      </c>
      <c r="G1327" s="661" t="s">
        <v>4029</v>
      </c>
      <c r="H1327" s="661" t="s">
        <v>602</v>
      </c>
      <c r="I1327" s="661" t="s">
        <v>5420</v>
      </c>
      <c r="J1327" s="661" t="s">
        <v>785</v>
      </c>
      <c r="K1327" s="661" t="s">
        <v>5421</v>
      </c>
      <c r="L1327" s="662">
        <v>0</v>
      </c>
      <c r="M1327" s="662">
        <v>0</v>
      </c>
      <c r="N1327" s="661">
        <v>1</v>
      </c>
      <c r="O1327" s="742">
        <v>1</v>
      </c>
      <c r="P1327" s="662">
        <v>0</v>
      </c>
      <c r="Q1327" s="677"/>
      <c r="R1327" s="661">
        <v>1</v>
      </c>
      <c r="S1327" s="677">
        <v>1</v>
      </c>
      <c r="T1327" s="742">
        <v>1</v>
      </c>
      <c r="U1327" s="700">
        <v>1</v>
      </c>
    </row>
    <row r="1328" spans="1:21" ht="14.4" customHeight="1" x14ac:dyDescent="0.3">
      <c r="A1328" s="660">
        <v>4</v>
      </c>
      <c r="B1328" s="661" t="s">
        <v>3542</v>
      </c>
      <c r="C1328" s="661">
        <v>89301042</v>
      </c>
      <c r="D1328" s="740" t="s">
        <v>6160</v>
      </c>
      <c r="E1328" s="741" t="s">
        <v>3924</v>
      </c>
      <c r="F1328" s="661" t="s">
        <v>3895</v>
      </c>
      <c r="G1328" s="661" t="s">
        <v>4029</v>
      </c>
      <c r="H1328" s="661" t="s">
        <v>602</v>
      </c>
      <c r="I1328" s="661" t="s">
        <v>4112</v>
      </c>
      <c r="J1328" s="661" t="s">
        <v>785</v>
      </c>
      <c r="K1328" s="661" t="s">
        <v>4113</v>
      </c>
      <c r="L1328" s="662">
        <v>0</v>
      </c>
      <c r="M1328" s="662">
        <v>0</v>
      </c>
      <c r="N1328" s="661">
        <v>1</v>
      </c>
      <c r="O1328" s="742">
        <v>0.5</v>
      </c>
      <c r="P1328" s="662"/>
      <c r="Q1328" s="677"/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4</v>
      </c>
      <c r="B1329" s="661" t="s">
        <v>3542</v>
      </c>
      <c r="C1329" s="661">
        <v>89301042</v>
      </c>
      <c r="D1329" s="740" t="s">
        <v>6160</v>
      </c>
      <c r="E1329" s="741" t="s">
        <v>3924</v>
      </c>
      <c r="F1329" s="661" t="s">
        <v>3895</v>
      </c>
      <c r="G1329" s="661" t="s">
        <v>4029</v>
      </c>
      <c r="H1329" s="661" t="s">
        <v>602</v>
      </c>
      <c r="I1329" s="661" t="s">
        <v>4032</v>
      </c>
      <c r="J1329" s="661" t="s">
        <v>4031</v>
      </c>
      <c r="K1329" s="661" t="s">
        <v>786</v>
      </c>
      <c r="L1329" s="662">
        <v>314.89999999999998</v>
      </c>
      <c r="M1329" s="662">
        <v>9761.8999999999978</v>
      </c>
      <c r="N1329" s="661">
        <v>31</v>
      </c>
      <c r="O1329" s="742">
        <v>17.5</v>
      </c>
      <c r="P1329" s="662">
        <v>5668.199999999998</v>
      </c>
      <c r="Q1329" s="677">
        <v>0.58064516129032251</v>
      </c>
      <c r="R1329" s="661">
        <v>18</v>
      </c>
      <c r="S1329" s="677">
        <v>0.58064516129032262</v>
      </c>
      <c r="T1329" s="742">
        <v>10.5</v>
      </c>
      <c r="U1329" s="700">
        <v>0.6</v>
      </c>
    </row>
    <row r="1330" spans="1:21" ht="14.4" customHeight="1" x14ac:dyDescent="0.3">
      <c r="A1330" s="660">
        <v>4</v>
      </c>
      <c r="B1330" s="661" t="s">
        <v>3542</v>
      </c>
      <c r="C1330" s="661">
        <v>89301042</v>
      </c>
      <c r="D1330" s="740" t="s">
        <v>6160</v>
      </c>
      <c r="E1330" s="741" t="s">
        <v>3924</v>
      </c>
      <c r="F1330" s="661" t="s">
        <v>3895</v>
      </c>
      <c r="G1330" s="661" t="s">
        <v>4029</v>
      </c>
      <c r="H1330" s="661" t="s">
        <v>602</v>
      </c>
      <c r="I1330" s="661" t="s">
        <v>2095</v>
      </c>
      <c r="J1330" s="661" t="s">
        <v>785</v>
      </c>
      <c r="K1330" s="661" t="s">
        <v>4053</v>
      </c>
      <c r="L1330" s="662">
        <v>97.97</v>
      </c>
      <c r="M1330" s="662">
        <v>97.97</v>
      </c>
      <c r="N1330" s="661">
        <v>1</v>
      </c>
      <c r="O1330" s="742">
        <v>1</v>
      </c>
      <c r="P1330" s="662">
        <v>97.97</v>
      </c>
      <c r="Q1330" s="677">
        <v>1</v>
      </c>
      <c r="R1330" s="661">
        <v>1</v>
      </c>
      <c r="S1330" s="677">
        <v>1</v>
      </c>
      <c r="T1330" s="742">
        <v>1</v>
      </c>
      <c r="U1330" s="700">
        <v>1</v>
      </c>
    </row>
    <row r="1331" spans="1:21" ht="14.4" customHeight="1" x14ac:dyDescent="0.3">
      <c r="A1331" s="660">
        <v>4</v>
      </c>
      <c r="B1331" s="661" t="s">
        <v>3542</v>
      </c>
      <c r="C1331" s="661">
        <v>89301042</v>
      </c>
      <c r="D1331" s="740" t="s">
        <v>6160</v>
      </c>
      <c r="E1331" s="741" t="s">
        <v>3924</v>
      </c>
      <c r="F1331" s="661" t="s">
        <v>3895</v>
      </c>
      <c r="G1331" s="661" t="s">
        <v>4029</v>
      </c>
      <c r="H1331" s="661" t="s">
        <v>602</v>
      </c>
      <c r="I1331" s="661" t="s">
        <v>784</v>
      </c>
      <c r="J1331" s="661" t="s">
        <v>785</v>
      </c>
      <c r="K1331" s="661" t="s">
        <v>4114</v>
      </c>
      <c r="L1331" s="662">
        <v>314.89999999999998</v>
      </c>
      <c r="M1331" s="662">
        <v>629.79999999999995</v>
      </c>
      <c r="N1331" s="661">
        <v>2</v>
      </c>
      <c r="O1331" s="742">
        <v>1</v>
      </c>
      <c r="P1331" s="662">
        <v>314.89999999999998</v>
      </c>
      <c r="Q1331" s="677">
        <v>0.5</v>
      </c>
      <c r="R1331" s="661">
        <v>1</v>
      </c>
      <c r="S1331" s="677">
        <v>0.5</v>
      </c>
      <c r="T1331" s="742">
        <v>0.5</v>
      </c>
      <c r="U1331" s="700">
        <v>0.5</v>
      </c>
    </row>
    <row r="1332" spans="1:21" ht="14.4" customHeight="1" x14ac:dyDescent="0.3">
      <c r="A1332" s="660">
        <v>4</v>
      </c>
      <c r="B1332" s="661" t="s">
        <v>3542</v>
      </c>
      <c r="C1332" s="661">
        <v>89301042</v>
      </c>
      <c r="D1332" s="740" t="s">
        <v>6160</v>
      </c>
      <c r="E1332" s="741" t="s">
        <v>3924</v>
      </c>
      <c r="F1332" s="661" t="s">
        <v>3895</v>
      </c>
      <c r="G1332" s="661" t="s">
        <v>4173</v>
      </c>
      <c r="H1332" s="661" t="s">
        <v>602</v>
      </c>
      <c r="I1332" s="661" t="s">
        <v>731</v>
      </c>
      <c r="J1332" s="661" t="s">
        <v>4174</v>
      </c>
      <c r="K1332" s="661" t="s">
        <v>2814</v>
      </c>
      <c r="L1332" s="662">
        <v>0</v>
      </c>
      <c r="M1332" s="662">
        <v>0</v>
      </c>
      <c r="N1332" s="661">
        <v>4</v>
      </c>
      <c r="O1332" s="742">
        <v>3</v>
      </c>
      <c r="P1332" s="662">
        <v>0</v>
      </c>
      <c r="Q1332" s="677"/>
      <c r="R1332" s="661">
        <v>2</v>
      </c>
      <c r="S1332" s="677">
        <v>0.5</v>
      </c>
      <c r="T1332" s="742">
        <v>2</v>
      </c>
      <c r="U1332" s="700">
        <v>0.66666666666666663</v>
      </c>
    </row>
    <row r="1333" spans="1:21" ht="14.4" customHeight="1" x14ac:dyDescent="0.3">
      <c r="A1333" s="660">
        <v>4</v>
      </c>
      <c r="B1333" s="661" t="s">
        <v>3542</v>
      </c>
      <c r="C1333" s="661">
        <v>89301042</v>
      </c>
      <c r="D1333" s="740" t="s">
        <v>6160</v>
      </c>
      <c r="E1333" s="741" t="s">
        <v>3924</v>
      </c>
      <c r="F1333" s="661" t="s">
        <v>3895</v>
      </c>
      <c r="G1333" s="661" t="s">
        <v>4115</v>
      </c>
      <c r="H1333" s="661" t="s">
        <v>602</v>
      </c>
      <c r="I1333" s="661" t="s">
        <v>5422</v>
      </c>
      <c r="J1333" s="661" t="s">
        <v>5423</v>
      </c>
      <c r="K1333" s="661" t="s">
        <v>1522</v>
      </c>
      <c r="L1333" s="662">
        <v>174.94</v>
      </c>
      <c r="M1333" s="662">
        <v>174.94</v>
      </c>
      <c r="N1333" s="661">
        <v>1</v>
      </c>
      <c r="O1333" s="742">
        <v>1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4</v>
      </c>
      <c r="B1334" s="661" t="s">
        <v>3542</v>
      </c>
      <c r="C1334" s="661">
        <v>89301042</v>
      </c>
      <c r="D1334" s="740" t="s">
        <v>6160</v>
      </c>
      <c r="E1334" s="741" t="s">
        <v>3924</v>
      </c>
      <c r="F1334" s="661" t="s">
        <v>3895</v>
      </c>
      <c r="G1334" s="661" t="s">
        <v>4115</v>
      </c>
      <c r="H1334" s="661" t="s">
        <v>1519</v>
      </c>
      <c r="I1334" s="661" t="s">
        <v>1520</v>
      </c>
      <c r="J1334" s="661" t="s">
        <v>1521</v>
      </c>
      <c r="K1334" s="661" t="s">
        <v>1522</v>
      </c>
      <c r="L1334" s="662">
        <v>174.94</v>
      </c>
      <c r="M1334" s="662">
        <v>699.76</v>
      </c>
      <c r="N1334" s="661">
        <v>4</v>
      </c>
      <c r="O1334" s="742">
        <v>3</v>
      </c>
      <c r="P1334" s="662">
        <v>349.88</v>
      </c>
      <c r="Q1334" s="677">
        <v>0.5</v>
      </c>
      <c r="R1334" s="661">
        <v>2</v>
      </c>
      <c r="S1334" s="677">
        <v>0.5</v>
      </c>
      <c r="T1334" s="742">
        <v>1.5</v>
      </c>
      <c r="U1334" s="700">
        <v>0.5</v>
      </c>
    </row>
    <row r="1335" spans="1:21" ht="14.4" customHeight="1" x14ac:dyDescent="0.3">
      <c r="A1335" s="660">
        <v>4</v>
      </c>
      <c r="B1335" s="661" t="s">
        <v>3542</v>
      </c>
      <c r="C1335" s="661">
        <v>89301042</v>
      </c>
      <c r="D1335" s="740" t="s">
        <v>6160</v>
      </c>
      <c r="E1335" s="741" t="s">
        <v>3924</v>
      </c>
      <c r="F1335" s="661" t="s">
        <v>3895</v>
      </c>
      <c r="G1335" s="661" t="s">
        <v>4115</v>
      </c>
      <c r="H1335" s="661" t="s">
        <v>1519</v>
      </c>
      <c r="I1335" s="661" t="s">
        <v>5424</v>
      </c>
      <c r="J1335" s="661" t="s">
        <v>1521</v>
      </c>
      <c r="K1335" s="661" t="s">
        <v>5425</v>
      </c>
      <c r="L1335" s="662">
        <v>0</v>
      </c>
      <c r="M1335" s="662">
        <v>0</v>
      </c>
      <c r="N1335" s="661">
        <v>1</v>
      </c>
      <c r="O1335" s="742">
        <v>1</v>
      </c>
      <c r="P1335" s="662"/>
      <c r="Q1335" s="677"/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4</v>
      </c>
      <c r="B1336" s="661" t="s">
        <v>3542</v>
      </c>
      <c r="C1336" s="661">
        <v>89301042</v>
      </c>
      <c r="D1336" s="740" t="s">
        <v>6160</v>
      </c>
      <c r="E1336" s="741" t="s">
        <v>3924</v>
      </c>
      <c r="F1336" s="661" t="s">
        <v>3895</v>
      </c>
      <c r="G1336" s="661" t="s">
        <v>4115</v>
      </c>
      <c r="H1336" s="661" t="s">
        <v>602</v>
      </c>
      <c r="I1336" s="661" t="s">
        <v>5426</v>
      </c>
      <c r="J1336" s="661" t="s">
        <v>5423</v>
      </c>
      <c r="K1336" s="661" t="s">
        <v>5427</v>
      </c>
      <c r="L1336" s="662">
        <v>0</v>
      </c>
      <c r="M1336" s="662">
        <v>0</v>
      </c>
      <c r="N1336" s="661">
        <v>1</v>
      </c>
      <c r="O1336" s="742">
        <v>1</v>
      </c>
      <c r="P1336" s="662"/>
      <c r="Q1336" s="677"/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4</v>
      </c>
      <c r="B1337" s="661" t="s">
        <v>3542</v>
      </c>
      <c r="C1337" s="661">
        <v>89301042</v>
      </c>
      <c r="D1337" s="740" t="s">
        <v>6160</v>
      </c>
      <c r="E1337" s="741" t="s">
        <v>3924</v>
      </c>
      <c r="F1337" s="661" t="s">
        <v>3895</v>
      </c>
      <c r="G1337" s="661" t="s">
        <v>5366</v>
      </c>
      <c r="H1337" s="661" t="s">
        <v>602</v>
      </c>
      <c r="I1337" s="661" t="s">
        <v>5428</v>
      </c>
      <c r="J1337" s="661" t="s">
        <v>5429</v>
      </c>
      <c r="K1337" s="661" t="s">
        <v>5430</v>
      </c>
      <c r="L1337" s="662">
        <v>0</v>
      </c>
      <c r="M1337" s="662">
        <v>0</v>
      </c>
      <c r="N1337" s="661">
        <v>1</v>
      </c>
      <c r="O1337" s="742">
        <v>1</v>
      </c>
      <c r="P1337" s="662"/>
      <c r="Q1337" s="677"/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4</v>
      </c>
      <c r="B1338" s="661" t="s">
        <v>3542</v>
      </c>
      <c r="C1338" s="661">
        <v>89301042</v>
      </c>
      <c r="D1338" s="740" t="s">
        <v>6160</v>
      </c>
      <c r="E1338" s="741" t="s">
        <v>3924</v>
      </c>
      <c r="F1338" s="661" t="s">
        <v>3895</v>
      </c>
      <c r="G1338" s="661" t="s">
        <v>3953</v>
      </c>
      <c r="H1338" s="661" t="s">
        <v>602</v>
      </c>
      <c r="I1338" s="661" t="s">
        <v>1484</v>
      </c>
      <c r="J1338" s="661" t="s">
        <v>851</v>
      </c>
      <c r="K1338" s="661" t="s">
        <v>1485</v>
      </c>
      <c r="L1338" s="662">
        <v>113.37</v>
      </c>
      <c r="M1338" s="662">
        <v>680.22</v>
      </c>
      <c r="N1338" s="661">
        <v>6</v>
      </c>
      <c r="O1338" s="742">
        <v>2.5</v>
      </c>
      <c r="P1338" s="662">
        <v>226.74</v>
      </c>
      <c r="Q1338" s="677">
        <v>0.33333333333333331</v>
      </c>
      <c r="R1338" s="661">
        <v>2</v>
      </c>
      <c r="S1338" s="677">
        <v>0.33333333333333331</v>
      </c>
      <c r="T1338" s="742">
        <v>1</v>
      </c>
      <c r="U1338" s="700">
        <v>0.4</v>
      </c>
    </row>
    <row r="1339" spans="1:21" ht="14.4" customHeight="1" x14ac:dyDescent="0.3">
      <c r="A1339" s="660">
        <v>4</v>
      </c>
      <c r="B1339" s="661" t="s">
        <v>3542</v>
      </c>
      <c r="C1339" s="661">
        <v>89301042</v>
      </c>
      <c r="D1339" s="740" t="s">
        <v>6160</v>
      </c>
      <c r="E1339" s="741" t="s">
        <v>3924</v>
      </c>
      <c r="F1339" s="661" t="s">
        <v>3895</v>
      </c>
      <c r="G1339" s="661" t="s">
        <v>3953</v>
      </c>
      <c r="H1339" s="661" t="s">
        <v>602</v>
      </c>
      <c r="I1339" s="661" t="s">
        <v>850</v>
      </c>
      <c r="J1339" s="661" t="s">
        <v>851</v>
      </c>
      <c r="K1339" s="661" t="s">
        <v>852</v>
      </c>
      <c r="L1339" s="662">
        <v>56.69</v>
      </c>
      <c r="M1339" s="662">
        <v>283.45</v>
      </c>
      <c r="N1339" s="661">
        <v>5</v>
      </c>
      <c r="O1339" s="742">
        <v>2.5</v>
      </c>
      <c r="P1339" s="662">
        <v>283.45</v>
      </c>
      <c r="Q1339" s="677">
        <v>1</v>
      </c>
      <c r="R1339" s="661">
        <v>5</v>
      </c>
      <c r="S1339" s="677">
        <v>1</v>
      </c>
      <c r="T1339" s="742">
        <v>2.5</v>
      </c>
      <c r="U1339" s="700">
        <v>1</v>
      </c>
    </row>
    <row r="1340" spans="1:21" ht="14.4" customHeight="1" x14ac:dyDescent="0.3">
      <c r="A1340" s="660">
        <v>4</v>
      </c>
      <c r="B1340" s="661" t="s">
        <v>3542</v>
      </c>
      <c r="C1340" s="661">
        <v>89301042</v>
      </c>
      <c r="D1340" s="740" t="s">
        <v>6160</v>
      </c>
      <c r="E1340" s="741" t="s">
        <v>3924</v>
      </c>
      <c r="F1340" s="661" t="s">
        <v>3895</v>
      </c>
      <c r="G1340" s="661" t="s">
        <v>3953</v>
      </c>
      <c r="H1340" s="661" t="s">
        <v>602</v>
      </c>
      <c r="I1340" s="661" t="s">
        <v>5027</v>
      </c>
      <c r="J1340" s="661" t="s">
        <v>5028</v>
      </c>
      <c r="K1340" s="661" t="s">
        <v>2242</v>
      </c>
      <c r="L1340" s="662">
        <v>45.34</v>
      </c>
      <c r="M1340" s="662">
        <v>90.68</v>
      </c>
      <c r="N1340" s="661">
        <v>2</v>
      </c>
      <c r="O1340" s="742">
        <v>0.5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4</v>
      </c>
      <c r="B1341" s="661" t="s">
        <v>3542</v>
      </c>
      <c r="C1341" s="661">
        <v>89301042</v>
      </c>
      <c r="D1341" s="740" t="s">
        <v>6160</v>
      </c>
      <c r="E1341" s="741" t="s">
        <v>3924</v>
      </c>
      <c r="F1341" s="661" t="s">
        <v>3895</v>
      </c>
      <c r="G1341" s="661" t="s">
        <v>4054</v>
      </c>
      <c r="H1341" s="661" t="s">
        <v>602</v>
      </c>
      <c r="I1341" s="661" t="s">
        <v>1232</v>
      </c>
      <c r="J1341" s="661" t="s">
        <v>4209</v>
      </c>
      <c r="K1341" s="661" t="s">
        <v>4210</v>
      </c>
      <c r="L1341" s="662">
        <v>91.52</v>
      </c>
      <c r="M1341" s="662">
        <v>91.52</v>
      </c>
      <c r="N1341" s="661">
        <v>1</v>
      </c>
      <c r="O1341" s="742">
        <v>1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4</v>
      </c>
      <c r="B1342" s="661" t="s">
        <v>3542</v>
      </c>
      <c r="C1342" s="661">
        <v>89301042</v>
      </c>
      <c r="D1342" s="740" t="s">
        <v>6160</v>
      </c>
      <c r="E1342" s="741" t="s">
        <v>3924</v>
      </c>
      <c r="F1342" s="661" t="s">
        <v>3895</v>
      </c>
      <c r="G1342" s="661" t="s">
        <v>4116</v>
      </c>
      <c r="H1342" s="661" t="s">
        <v>1519</v>
      </c>
      <c r="I1342" s="661" t="s">
        <v>2643</v>
      </c>
      <c r="J1342" s="661" t="s">
        <v>1725</v>
      </c>
      <c r="K1342" s="661" t="s">
        <v>2644</v>
      </c>
      <c r="L1342" s="662">
        <v>56.01</v>
      </c>
      <c r="M1342" s="662">
        <v>112.02</v>
      </c>
      <c r="N1342" s="661">
        <v>2</v>
      </c>
      <c r="O1342" s="742">
        <v>0.5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4</v>
      </c>
      <c r="B1343" s="661" t="s">
        <v>3542</v>
      </c>
      <c r="C1343" s="661">
        <v>89301042</v>
      </c>
      <c r="D1343" s="740" t="s">
        <v>6160</v>
      </c>
      <c r="E1343" s="741" t="s">
        <v>3924</v>
      </c>
      <c r="F1343" s="661" t="s">
        <v>3895</v>
      </c>
      <c r="G1343" s="661" t="s">
        <v>4116</v>
      </c>
      <c r="H1343" s="661" t="s">
        <v>1519</v>
      </c>
      <c r="I1343" s="661" t="s">
        <v>1724</v>
      </c>
      <c r="J1343" s="661" t="s">
        <v>1725</v>
      </c>
      <c r="K1343" s="661" t="s">
        <v>1726</v>
      </c>
      <c r="L1343" s="662">
        <v>140.03</v>
      </c>
      <c r="M1343" s="662">
        <v>1820.3900000000003</v>
      </c>
      <c r="N1343" s="661">
        <v>13</v>
      </c>
      <c r="O1343" s="742">
        <v>4</v>
      </c>
      <c r="P1343" s="662">
        <v>140.03</v>
      </c>
      <c r="Q1343" s="677">
        <v>7.6923076923076913E-2</v>
      </c>
      <c r="R1343" s="661">
        <v>1</v>
      </c>
      <c r="S1343" s="677">
        <v>7.6923076923076927E-2</v>
      </c>
      <c r="T1343" s="742">
        <v>0.5</v>
      </c>
      <c r="U1343" s="700">
        <v>0.125</v>
      </c>
    </row>
    <row r="1344" spans="1:21" ht="14.4" customHeight="1" x14ac:dyDescent="0.3">
      <c r="A1344" s="660">
        <v>4</v>
      </c>
      <c r="B1344" s="661" t="s">
        <v>3542</v>
      </c>
      <c r="C1344" s="661">
        <v>89301042</v>
      </c>
      <c r="D1344" s="740" t="s">
        <v>6160</v>
      </c>
      <c r="E1344" s="741" t="s">
        <v>3924</v>
      </c>
      <c r="F1344" s="661" t="s">
        <v>3895</v>
      </c>
      <c r="G1344" s="661" t="s">
        <v>3988</v>
      </c>
      <c r="H1344" s="661" t="s">
        <v>602</v>
      </c>
      <c r="I1344" s="661" t="s">
        <v>3058</v>
      </c>
      <c r="J1344" s="661" t="s">
        <v>3059</v>
      </c>
      <c r="K1344" s="661" t="s">
        <v>3989</v>
      </c>
      <c r="L1344" s="662">
        <v>0</v>
      </c>
      <c r="M1344" s="662">
        <v>0</v>
      </c>
      <c r="N1344" s="661">
        <v>1</v>
      </c>
      <c r="O1344" s="742">
        <v>1</v>
      </c>
      <c r="P1344" s="662"/>
      <c r="Q1344" s="677"/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4</v>
      </c>
      <c r="B1345" s="661" t="s">
        <v>3542</v>
      </c>
      <c r="C1345" s="661">
        <v>89301042</v>
      </c>
      <c r="D1345" s="740" t="s">
        <v>6160</v>
      </c>
      <c r="E1345" s="741" t="s">
        <v>3924</v>
      </c>
      <c r="F1345" s="661" t="s">
        <v>3895</v>
      </c>
      <c r="G1345" s="661" t="s">
        <v>4057</v>
      </c>
      <c r="H1345" s="661" t="s">
        <v>602</v>
      </c>
      <c r="I1345" s="661" t="s">
        <v>4211</v>
      </c>
      <c r="J1345" s="661" t="s">
        <v>751</v>
      </c>
      <c r="K1345" s="661" t="s">
        <v>4212</v>
      </c>
      <c r="L1345" s="662">
        <v>0</v>
      </c>
      <c r="M1345" s="662">
        <v>0</v>
      </c>
      <c r="N1345" s="661">
        <v>1</v>
      </c>
      <c r="O1345" s="742">
        <v>0.5</v>
      </c>
      <c r="P1345" s="662"/>
      <c r="Q1345" s="677"/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4</v>
      </c>
      <c r="B1346" s="661" t="s">
        <v>3542</v>
      </c>
      <c r="C1346" s="661">
        <v>89301042</v>
      </c>
      <c r="D1346" s="740" t="s">
        <v>6160</v>
      </c>
      <c r="E1346" s="741" t="s">
        <v>3924</v>
      </c>
      <c r="F1346" s="661" t="s">
        <v>3895</v>
      </c>
      <c r="G1346" s="661" t="s">
        <v>4328</v>
      </c>
      <c r="H1346" s="661" t="s">
        <v>1519</v>
      </c>
      <c r="I1346" s="661" t="s">
        <v>4329</v>
      </c>
      <c r="J1346" s="661" t="s">
        <v>4330</v>
      </c>
      <c r="K1346" s="661" t="s">
        <v>4331</v>
      </c>
      <c r="L1346" s="662">
        <v>94.8</v>
      </c>
      <c r="M1346" s="662">
        <v>94.8</v>
      </c>
      <c r="N1346" s="661">
        <v>1</v>
      </c>
      <c r="O1346" s="742">
        <v>1</v>
      </c>
      <c r="P1346" s="662"/>
      <c r="Q1346" s="677">
        <v>0</v>
      </c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4</v>
      </c>
      <c r="B1347" s="661" t="s">
        <v>3542</v>
      </c>
      <c r="C1347" s="661">
        <v>89301042</v>
      </c>
      <c r="D1347" s="740" t="s">
        <v>6160</v>
      </c>
      <c r="E1347" s="741" t="s">
        <v>3924</v>
      </c>
      <c r="F1347" s="661" t="s">
        <v>3895</v>
      </c>
      <c r="G1347" s="661" t="s">
        <v>4137</v>
      </c>
      <c r="H1347" s="661" t="s">
        <v>602</v>
      </c>
      <c r="I1347" s="661" t="s">
        <v>5127</v>
      </c>
      <c r="J1347" s="661" t="s">
        <v>870</v>
      </c>
      <c r="K1347" s="661" t="s">
        <v>5128</v>
      </c>
      <c r="L1347" s="662">
        <v>0</v>
      </c>
      <c r="M1347" s="662">
        <v>0</v>
      </c>
      <c r="N1347" s="661">
        <v>1</v>
      </c>
      <c r="O1347" s="742">
        <v>1</v>
      </c>
      <c r="P1347" s="662"/>
      <c r="Q1347" s="677"/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4</v>
      </c>
      <c r="B1348" s="661" t="s">
        <v>3542</v>
      </c>
      <c r="C1348" s="661">
        <v>89301042</v>
      </c>
      <c r="D1348" s="740" t="s">
        <v>6160</v>
      </c>
      <c r="E1348" s="741" t="s">
        <v>3924</v>
      </c>
      <c r="F1348" s="661" t="s">
        <v>3895</v>
      </c>
      <c r="G1348" s="661" t="s">
        <v>4140</v>
      </c>
      <c r="H1348" s="661" t="s">
        <v>602</v>
      </c>
      <c r="I1348" s="661" t="s">
        <v>4141</v>
      </c>
      <c r="J1348" s="661" t="s">
        <v>2518</v>
      </c>
      <c r="K1348" s="661" t="s">
        <v>4142</v>
      </c>
      <c r="L1348" s="662">
        <v>116.52</v>
      </c>
      <c r="M1348" s="662">
        <v>2796.48</v>
      </c>
      <c r="N1348" s="661">
        <v>24</v>
      </c>
      <c r="O1348" s="742">
        <v>8</v>
      </c>
      <c r="P1348" s="662">
        <v>1398.24</v>
      </c>
      <c r="Q1348" s="677">
        <v>0.5</v>
      </c>
      <c r="R1348" s="661">
        <v>12</v>
      </c>
      <c r="S1348" s="677">
        <v>0.5</v>
      </c>
      <c r="T1348" s="742">
        <v>4</v>
      </c>
      <c r="U1348" s="700">
        <v>0.5</v>
      </c>
    </row>
    <row r="1349" spans="1:21" ht="14.4" customHeight="1" x14ac:dyDescent="0.3">
      <c r="A1349" s="660">
        <v>4</v>
      </c>
      <c r="B1349" s="661" t="s">
        <v>3542</v>
      </c>
      <c r="C1349" s="661">
        <v>89301042</v>
      </c>
      <c r="D1349" s="740" t="s">
        <v>6160</v>
      </c>
      <c r="E1349" s="741" t="s">
        <v>3924</v>
      </c>
      <c r="F1349" s="661" t="s">
        <v>3895</v>
      </c>
      <c r="G1349" s="661" t="s">
        <v>3991</v>
      </c>
      <c r="H1349" s="661" t="s">
        <v>602</v>
      </c>
      <c r="I1349" s="661" t="s">
        <v>3497</v>
      </c>
      <c r="J1349" s="661" t="s">
        <v>1268</v>
      </c>
      <c r="K1349" s="661" t="s">
        <v>3992</v>
      </c>
      <c r="L1349" s="662">
        <v>127.5</v>
      </c>
      <c r="M1349" s="662">
        <v>127.5</v>
      </c>
      <c r="N1349" s="661">
        <v>1</v>
      </c>
      <c r="O1349" s="742">
        <v>1</v>
      </c>
      <c r="P1349" s="662">
        <v>127.5</v>
      </c>
      <c r="Q1349" s="677">
        <v>1</v>
      </c>
      <c r="R1349" s="661">
        <v>1</v>
      </c>
      <c r="S1349" s="677">
        <v>1</v>
      </c>
      <c r="T1349" s="742">
        <v>1</v>
      </c>
      <c r="U1349" s="700">
        <v>1</v>
      </c>
    </row>
    <row r="1350" spans="1:21" ht="14.4" customHeight="1" x14ac:dyDescent="0.3">
      <c r="A1350" s="660">
        <v>4</v>
      </c>
      <c r="B1350" s="661" t="s">
        <v>3542</v>
      </c>
      <c r="C1350" s="661">
        <v>89301042</v>
      </c>
      <c r="D1350" s="740" t="s">
        <v>6160</v>
      </c>
      <c r="E1350" s="741" t="s">
        <v>3924</v>
      </c>
      <c r="F1350" s="661" t="s">
        <v>3895</v>
      </c>
      <c r="G1350" s="661" t="s">
        <v>3993</v>
      </c>
      <c r="H1350" s="661" t="s">
        <v>602</v>
      </c>
      <c r="I1350" s="661" t="s">
        <v>854</v>
      </c>
      <c r="J1350" s="661" t="s">
        <v>3994</v>
      </c>
      <c r="K1350" s="661" t="s">
        <v>3995</v>
      </c>
      <c r="L1350" s="662">
        <v>0</v>
      </c>
      <c r="M1350" s="662">
        <v>0</v>
      </c>
      <c r="N1350" s="661">
        <v>6</v>
      </c>
      <c r="O1350" s="742">
        <v>3</v>
      </c>
      <c r="P1350" s="662">
        <v>0</v>
      </c>
      <c r="Q1350" s="677"/>
      <c r="R1350" s="661">
        <v>2</v>
      </c>
      <c r="S1350" s="677">
        <v>0.33333333333333331</v>
      </c>
      <c r="T1350" s="742">
        <v>1</v>
      </c>
      <c r="U1350" s="700">
        <v>0.33333333333333331</v>
      </c>
    </row>
    <row r="1351" spans="1:21" ht="14.4" customHeight="1" x14ac:dyDescent="0.3">
      <c r="A1351" s="660">
        <v>4</v>
      </c>
      <c r="B1351" s="661" t="s">
        <v>3542</v>
      </c>
      <c r="C1351" s="661">
        <v>89301042</v>
      </c>
      <c r="D1351" s="740" t="s">
        <v>6160</v>
      </c>
      <c r="E1351" s="741" t="s">
        <v>3924</v>
      </c>
      <c r="F1351" s="661" t="s">
        <v>3895</v>
      </c>
      <c r="G1351" s="661" t="s">
        <v>4103</v>
      </c>
      <c r="H1351" s="661" t="s">
        <v>602</v>
      </c>
      <c r="I1351" s="661" t="s">
        <v>2254</v>
      </c>
      <c r="J1351" s="661" t="s">
        <v>941</v>
      </c>
      <c r="K1351" s="661" t="s">
        <v>4104</v>
      </c>
      <c r="L1351" s="662">
        <v>96.72</v>
      </c>
      <c r="M1351" s="662">
        <v>96.72</v>
      </c>
      <c r="N1351" s="661">
        <v>1</v>
      </c>
      <c r="O1351" s="742">
        <v>0.5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4</v>
      </c>
      <c r="B1352" s="661" t="s">
        <v>3542</v>
      </c>
      <c r="C1352" s="661">
        <v>89301042</v>
      </c>
      <c r="D1352" s="740" t="s">
        <v>6160</v>
      </c>
      <c r="E1352" s="741" t="s">
        <v>3924</v>
      </c>
      <c r="F1352" s="661" t="s">
        <v>3895</v>
      </c>
      <c r="G1352" s="661" t="s">
        <v>4103</v>
      </c>
      <c r="H1352" s="661" t="s">
        <v>602</v>
      </c>
      <c r="I1352" s="661" t="s">
        <v>2254</v>
      </c>
      <c r="J1352" s="661" t="s">
        <v>941</v>
      </c>
      <c r="K1352" s="661" t="s">
        <v>4104</v>
      </c>
      <c r="L1352" s="662">
        <v>89.66</v>
      </c>
      <c r="M1352" s="662">
        <v>179.32</v>
      </c>
      <c r="N1352" s="661">
        <v>2</v>
      </c>
      <c r="O1352" s="742">
        <v>1</v>
      </c>
      <c r="P1352" s="662"/>
      <c r="Q1352" s="677">
        <v>0</v>
      </c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4</v>
      </c>
      <c r="B1353" s="661" t="s">
        <v>3542</v>
      </c>
      <c r="C1353" s="661">
        <v>89301042</v>
      </c>
      <c r="D1353" s="740" t="s">
        <v>6160</v>
      </c>
      <c r="E1353" s="741" t="s">
        <v>3924</v>
      </c>
      <c r="F1353" s="661" t="s">
        <v>3895</v>
      </c>
      <c r="G1353" s="661" t="s">
        <v>4015</v>
      </c>
      <c r="H1353" s="661" t="s">
        <v>1519</v>
      </c>
      <c r="I1353" s="661" t="s">
        <v>1572</v>
      </c>
      <c r="J1353" s="661" t="s">
        <v>1573</v>
      </c>
      <c r="K1353" s="661" t="s">
        <v>1574</v>
      </c>
      <c r="L1353" s="662">
        <v>32.74</v>
      </c>
      <c r="M1353" s="662">
        <v>65.48</v>
      </c>
      <c r="N1353" s="661">
        <v>2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4</v>
      </c>
      <c r="B1354" s="661" t="s">
        <v>3542</v>
      </c>
      <c r="C1354" s="661">
        <v>89301042</v>
      </c>
      <c r="D1354" s="740" t="s">
        <v>6160</v>
      </c>
      <c r="E1354" s="741" t="s">
        <v>3924</v>
      </c>
      <c r="F1354" s="661" t="s">
        <v>3895</v>
      </c>
      <c r="G1354" s="661" t="s">
        <v>4015</v>
      </c>
      <c r="H1354" s="661" t="s">
        <v>1519</v>
      </c>
      <c r="I1354" s="661" t="s">
        <v>4100</v>
      </c>
      <c r="J1354" s="661" t="s">
        <v>2715</v>
      </c>
      <c r="K1354" s="661" t="s">
        <v>4101</v>
      </c>
      <c r="L1354" s="662">
        <v>314.33999999999997</v>
      </c>
      <c r="M1354" s="662">
        <v>943.02</v>
      </c>
      <c r="N1354" s="661">
        <v>3</v>
      </c>
      <c r="O1354" s="742">
        <v>1.5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4</v>
      </c>
      <c r="B1355" s="661" t="s">
        <v>3542</v>
      </c>
      <c r="C1355" s="661">
        <v>89301042</v>
      </c>
      <c r="D1355" s="740" t="s">
        <v>6160</v>
      </c>
      <c r="E1355" s="741" t="s">
        <v>3924</v>
      </c>
      <c r="F1355" s="661" t="s">
        <v>3895</v>
      </c>
      <c r="G1355" s="661" t="s">
        <v>5431</v>
      </c>
      <c r="H1355" s="661" t="s">
        <v>602</v>
      </c>
      <c r="I1355" s="661" t="s">
        <v>5432</v>
      </c>
      <c r="J1355" s="661" t="s">
        <v>5433</v>
      </c>
      <c r="K1355" s="661" t="s">
        <v>5434</v>
      </c>
      <c r="L1355" s="662">
        <v>0</v>
      </c>
      <c r="M1355" s="662">
        <v>0</v>
      </c>
      <c r="N1355" s="661">
        <v>1</v>
      </c>
      <c r="O1355" s="742">
        <v>1</v>
      </c>
      <c r="P1355" s="662"/>
      <c r="Q1355" s="677"/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4</v>
      </c>
      <c r="B1356" s="661" t="s">
        <v>3542</v>
      </c>
      <c r="C1356" s="661">
        <v>89301042</v>
      </c>
      <c r="D1356" s="740" t="s">
        <v>6160</v>
      </c>
      <c r="E1356" s="741" t="s">
        <v>3924</v>
      </c>
      <c r="F1356" s="661" t="s">
        <v>3896</v>
      </c>
      <c r="G1356" s="661" t="s">
        <v>4001</v>
      </c>
      <c r="H1356" s="661" t="s">
        <v>602</v>
      </c>
      <c r="I1356" s="661" t="s">
        <v>4102</v>
      </c>
      <c r="J1356" s="661" t="s">
        <v>4003</v>
      </c>
      <c r="K1356" s="661"/>
      <c r="L1356" s="662">
        <v>0</v>
      </c>
      <c r="M1356" s="662">
        <v>0</v>
      </c>
      <c r="N1356" s="661">
        <v>1</v>
      </c>
      <c r="O1356" s="742">
        <v>1</v>
      </c>
      <c r="P1356" s="662">
        <v>0</v>
      </c>
      <c r="Q1356" s="677"/>
      <c r="R1356" s="661">
        <v>1</v>
      </c>
      <c r="S1356" s="677">
        <v>1</v>
      </c>
      <c r="T1356" s="742">
        <v>1</v>
      </c>
      <c r="U1356" s="700">
        <v>1</v>
      </c>
    </row>
    <row r="1357" spans="1:21" ht="14.4" customHeight="1" x14ac:dyDescent="0.3">
      <c r="A1357" s="660">
        <v>4</v>
      </c>
      <c r="B1357" s="661" t="s">
        <v>3542</v>
      </c>
      <c r="C1357" s="661">
        <v>89301042</v>
      </c>
      <c r="D1357" s="740" t="s">
        <v>6160</v>
      </c>
      <c r="E1357" s="741" t="s">
        <v>3924</v>
      </c>
      <c r="F1357" s="661" t="s">
        <v>3897</v>
      </c>
      <c r="G1357" s="661" t="s">
        <v>4343</v>
      </c>
      <c r="H1357" s="661" t="s">
        <v>602</v>
      </c>
      <c r="I1357" s="661" t="s">
        <v>4344</v>
      </c>
      <c r="J1357" s="661" t="s">
        <v>4536</v>
      </c>
      <c r="K1357" s="661" t="s">
        <v>4537</v>
      </c>
      <c r="L1357" s="662">
        <v>410</v>
      </c>
      <c r="M1357" s="662">
        <v>2870</v>
      </c>
      <c r="N1357" s="661">
        <v>7</v>
      </c>
      <c r="O1357" s="742">
        <v>7</v>
      </c>
      <c r="P1357" s="662">
        <v>2870</v>
      </c>
      <c r="Q1357" s="677">
        <v>1</v>
      </c>
      <c r="R1357" s="661">
        <v>7</v>
      </c>
      <c r="S1357" s="677">
        <v>1</v>
      </c>
      <c r="T1357" s="742">
        <v>7</v>
      </c>
      <c r="U1357" s="700">
        <v>1</v>
      </c>
    </row>
    <row r="1358" spans="1:21" ht="14.4" customHeight="1" x14ac:dyDescent="0.3">
      <c r="A1358" s="660">
        <v>4</v>
      </c>
      <c r="B1358" s="661" t="s">
        <v>3542</v>
      </c>
      <c r="C1358" s="661">
        <v>89301042</v>
      </c>
      <c r="D1358" s="740" t="s">
        <v>6160</v>
      </c>
      <c r="E1358" s="741" t="s">
        <v>3924</v>
      </c>
      <c r="F1358" s="661" t="s">
        <v>3897</v>
      </c>
      <c r="G1358" s="661" t="s">
        <v>4343</v>
      </c>
      <c r="H1358" s="661" t="s">
        <v>602</v>
      </c>
      <c r="I1358" s="661" t="s">
        <v>4344</v>
      </c>
      <c r="J1358" s="661" t="s">
        <v>4345</v>
      </c>
      <c r="K1358" s="661" t="s">
        <v>4346</v>
      </c>
      <c r="L1358" s="662">
        <v>410</v>
      </c>
      <c r="M1358" s="662">
        <v>15580</v>
      </c>
      <c r="N1358" s="661">
        <v>38</v>
      </c>
      <c r="O1358" s="742">
        <v>38</v>
      </c>
      <c r="P1358" s="662">
        <v>15170</v>
      </c>
      <c r="Q1358" s="677">
        <v>0.97368421052631582</v>
      </c>
      <c r="R1358" s="661">
        <v>37</v>
      </c>
      <c r="S1358" s="677">
        <v>0.97368421052631582</v>
      </c>
      <c r="T1358" s="742">
        <v>37</v>
      </c>
      <c r="U1358" s="700">
        <v>0.97368421052631582</v>
      </c>
    </row>
    <row r="1359" spans="1:21" ht="14.4" customHeight="1" x14ac:dyDescent="0.3">
      <c r="A1359" s="660">
        <v>4</v>
      </c>
      <c r="B1359" s="661" t="s">
        <v>3542</v>
      </c>
      <c r="C1359" s="661">
        <v>89301042</v>
      </c>
      <c r="D1359" s="740" t="s">
        <v>6160</v>
      </c>
      <c r="E1359" s="741" t="s">
        <v>3924</v>
      </c>
      <c r="F1359" s="661" t="s">
        <v>3897</v>
      </c>
      <c r="G1359" s="661" t="s">
        <v>4343</v>
      </c>
      <c r="H1359" s="661" t="s">
        <v>602</v>
      </c>
      <c r="I1359" s="661" t="s">
        <v>4420</v>
      </c>
      <c r="J1359" s="661" t="s">
        <v>4538</v>
      </c>
      <c r="K1359" s="661" t="s">
        <v>4539</v>
      </c>
      <c r="L1359" s="662">
        <v>566</v>
      </c>
      <c r="M1359" s="662">
        <v>566</v>
      </c>
      <c r="N1359" s="661">
        <v>1</v>
      </c>
      <c r="O1359" s="742">
        <v>1</v>
      </c>
      <c r="P1359" s="662">
        <v>566</v>
      </c>
      <c r="Q1359" s="677">
        <v>1</v>
      </c>
      <c r="R1359" s="661">
        <v>1</v>
      </c>
      <c r="S1359" s="677">
        <v>1</v>
      </c>
      <c r="T1359" s="742">
        <v>1</v>
      </c>
      <c r="U1359" s="700">
        <v>1</v>
      </c>
    </row>
    <row r="1360" spans="1:21" ht="14.4" customHeight="1" x14ac:dyDescent="0.3">
      <c r="A1360" s="660">
        <v>4</v>
      </c>
      <c r="B1360" s="661" t="s">
        <v>3542</v>
      </c>
      <c r="C1360" s="661">
        <v>89301042</v>
      </c>
      <c r="D1360" s="740" t="s">
        <v>6160</v>
      </c>
      <c r="E1360" s="741" t="s">
        <v>3924</v>
      </c>
      <c r="F1360" s="661" t="s">
        <v>3897</v>
      </c>
      <c r="G1360" s="661" t="s">
        <v>4343</v>
      </c>
      <c r="H1360" s="661" t="s">
        <v>602</v>
      </c>
      <c r="I1360" s="661" t="s">
        <v>4420</v>
      </c>
      <c r="J1360" s="661" t="s">
        <v>4421</v>
      </c>
      <c r="K1360" s="661" t="s">
        <v>4422</v>
      </c>
      <c r="L1360" s="662">
        <v>566</v>
      </c>
      <c r="M1360" s="662">
        <v>566</v>
      </c>
      <c r="N1360" s="661">
        <v>1</v>
      </c>
      <c r="O1360" s="742">
        <v>1</v>
      </c>
      <c r="P1360" s="662">
        <v>566</v>
      </c>
      <c r="Q1360" s="677">
        <v>1</v>
      </c>
      <c r="R1360" s="661">
        <v>1</v>
      </c>
      <c r="S1360" s="677">
        <v>1</v>
      </c>
      <c r="T1360" s="742">
        <v>1</v>
      </c>
      <c r="U1360" s="700">
        <v>1</v>
      </c>
    </row>
    <row r="1361" spans="1:21" ht="14.4" customHeight="1" x14ac:dyDescent="0.3">
      <c r="A1361" s="660">
        <v>4</v>
      </c>
      <c r="B1361" s="661" t="s">
        <v>3542</v>
      </c>
      <c r="C1361" s="661">
        <v>89301042</v>
      </c>
      <c r="D1361" s="740" t="s">
        <v>6160</v>
      </c>
      <c r="E1361" s="741" t="s">
        <v>3924</v>
      </c>
      <c r="F1361" s="661" t="s">
        <v>3897</v>
      </c>
      <c r="G1361" s="661" t="s">
        <v>4347</v>
      </c>
      <c r="H1361" s="661" t="s">
        <v>602</v>
      </c>
      <c r="I1361" s="661" t="s">
        <v>4357</v>
      </c>
      <c r="J1361" s="661" t="s">
        <v>4355</v>
      </c>
      <c r="K1361" s="661" t="s">
        <v>4358</v>
      </c>
      <c r="L1361" s="662">
        <v>200</v>
      </c>
      <c r="M1361" s="662">
        <v>1400</v>
      </c>
      <c r="N1361" s="661">
        <v>7</v>
      </c>
      <c r="O1361" s="742">
        <v>4</v>
      </c>
      <c r="P1361" s="662">
        <v>1000</v>
      </c>
      <c r="Q1361" s="677">
        <v>0.7142857142857143</v>
      </c>
      <c r="R1361" s="661">
        <v>5</v>
      </c>
      <c r="S1361" s="677">
        <v>0.7142857142857143</v>
      </c>
      <c r="T1361" s="742">
        <v>3</v>
      </c>
      <c r="U1361" s="700">
        <v>0.75</v>
      </c>
    </row>
    <row r="1362" spans="1:21" ht="14.4" customHeight="1" x14ac:dyDescent="0.3">
      <c r="A1362" s="660">
        <v>4</v>
      </c>
      <c r="B1362" s="661" t="s">
        <v>3542</v>
      </c>
      <c r="C1362" s="661">
        <v>89301042</v>
      </c>
      <c r="D1362" s="740" t="s">
        <v>6160</v>
      </c>
      <c r="E1362" s="741" t="s">
        <v>3924</v>
      </c>
      <c r="F1362" s="661" t="s">
        <v>3897</v>
      </c>
      <c r="G1362" s="661" t="s">
        <v>4034</v>
      </c>
      <c r="H1362" s="661" t="s">
        <v>602</v>
      </c>
      <c r="I1362" s="661" t="s">
        <v>4240</v>
      </c>
      <c r="J1362" s="661" t="s">
        <v>4241</v>
      </c>
      <c r="K1362" s="661" t="s">
        <v>4242</v>
      </c>
      <c r="L1362" s="662">
        <v>900</v>
      </c>
      <c r="M1362" s="662">
        <v>6300</v>
      </c>
      <c r="N1362" s="661">
        <v>7</v>
      </c>
      <c r="O1362" s="742">
        <v>7</v>
      </c>
      <c r="P1362" s="662">
        <v>5400</v>
      </c>
      <c r="Q1362" s="677">
        <v>0.8571428571428571</v>
      </c>
      <c r="R1362" s="661">
        <v>6</v>
      </c>
      <c r="S1362" s="677">
        <v>0.8571428571428571</v>
      </c>
      <c r="T1362" s="742">
        <v>6</v>
      </c>
      <c r="U1362" s="700">
        <v>0.8571428571428571</v>
      </c>
    </row>
    <row r="1363" spans="1:21" ht="14.4" customHeight="1" x14ac:dyDescent="0.3">
      <c r="A1363" s="660">
        <v>4</v>
      </c>
      <c r="B1363" s="661" t="s">
        <v>3542</v>
      </c>
      <c r="C1363" s="661">
        <v>89301042</v>
      </c>
      <c r="D1363" s="740" t="s">
        <v>6160</v>
      </c>
      <c r="E1363" s="741" t="s">
        <v>3924</v>
      </c>
      <c r="F1363" s="661" t="s">
        <v>3897</v>
      </c>
      <c r="G1363" s="661" t="s">
        <v>4034</v>
      </c>
      <c r="H1363" s="661" t="s">
        <v>602</v>
      </c>
      <c r="I1363" s="661" t="s">
        <v>4384</v>
      </c>
      <c r="J1363" s="661" t="s">
        <v>4385</v>
      </c>
      <c r="K1363" s="661" t="s">
        <v>4386</v>
      </c>
      <c r="L1363" s="662">
        <v>378.48</v>
      </c>
      <c r="M1363" s="662">
        <v>378.48</v>
      </c>
      <c r="N1363" s="661">
        <v>1</v>
      </c>
      <c r="O1363" s="742">
        <v>1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4</v>
      </c>
      <c r="B1364" s="661" t="s">
        <v>3542</v>
      </c>
      <c r="C1364" s="661">
        <v>89301042</v>
      </c>
      <c r="D1364" s="740" t="s">
        <v>6160</v>
      </c>
      <c r="E1364" s="741" t="s">
        <v>3924</v>
      </c>
      <c r="F1364" s="661" t="s">
        <v>3897</v>
      </c>
      <c r="G1364" s="661" t="s">
        <v>4034</v>
      </c>
      <c r="H1364" s="661" t="s">
        <v>602</v>
      </c>
      <c r="I1364" s="661" t="s">
        <v>4387</v>
      </c>
      <c r="J1364" s="661" t="s">
        <v>4388</v>
      </c>
      <c r="K1364" s="661" t="s">
        <v>4389</v>
      </c>
      <c r="L1364" s="662">
        <v>378.48</v>
      </c>
      <c r="M1364" s="662">
        <v>756.96</v>
      </c>
      <c r="N1364" s="661">
        <v>2</v>
      </c>
      <c r="O1364" s="742">
        <v>2</v>
      </c>
      <c r="P1364" s="662">
        <v>756.96</v>
      </c>
      <c r="Q1364" s="677">
        <v>1</v>
      </c>
      <c r="R1364" s="661">
        <v>2</v>
      </c>
      <c r="S1364" s="677">
        <v>1</v>
      </c>
      <c r="T1364" s="742">
        <v>2</v>
      </c>
      <c r="U1364" s="700">
        <v>1</v>
      </c>
    </row>
    <row r="1365" spans="1:21" ht="14.4" customHeight="1" x14ac:dyDescent="0.3">
      <c r="A1365" s="660">
        <v>4</v>
      </c>
      <c r="B1365" s="661" t="s">
        <v>3542</v>
      </c>
      <c r="C1365" s="661">
        <v>89301042</v>
      </c>
      <c r="D1365" s="740" t="s">
        <v>6160</v>
      </c>
      <c r="E1365" s="741" t="s">
        <v>3924</v>
      </c>
      <c r="F1365" s="661" t="s">
        <v>3897</v>
      </c>
      <c r="G1365" s="661" t="s">
        <v>4419</v>
      </c>
      <c r="H1365" s="661" t="s">
        <v>602</v>
      </c>
      <c r="I1365" s="661" t="s">
        <v>4344</v>
      </c>
      <c r="J1365" s="661" t="s">
        <v>4345</v>
      </c>
      <c r="K1365" s="661" t="s">
        <v>4346</v>
      </c>
      <c r="L1365" s="662">
        <v>410</v>
      </c>
      <c r="M1365" s="662">
        <v>7380</v>
      </c>
      <c r="N1365" s="661">
        <v>18</v>
      </c>
      <c r="O1365" s="742">
        <v>18</v>
      </c>
      <c r="P1365" s="662">
        <v>7380</v>
      </c>
      <c r="Q1365" s="677">
        <v>1</v>
      </c>
      <c r="R1365" s="661">
        <v>18</v>
      </c>
      <c r="S1365" s="677">
        <v>1</v>
      </c>
      <c r="T1365" s="742">
        <v>18</v>
      </c>
      <c r="U1365" s="700">
        <v>1</v>
      </c>
    </row>
    <row r="1366" spans="1:21" ht="14.4" customHeight="1" x14ac:dyDescent="0.3">
      <c r="A1366" s="660">
        <v>4</v>
      </c>
      <c r="B1366" s="661" t="s">
        <v>3542</v>
      </c>
      <c r="C1366" s="661">
        <v>89301042</v>
      </c>
      <c r="D1366" s="740" t="s">
        <v>6160</v>
      </c>
      <c r="E1366" s="741" t="s">
        <v>3924</v>
      </c>
      <c r="F1366" s="661" t="s">
        <v>3897</v>
      </c>
      <c r="G1366" s="661" t="s">
        <v>4419</v>
      </c>
      <c r="H1366" s="661" t="s">
        <v>602</v>
      </c>
      <c r="I1366" s="661" t="s">
        <v>4420</v>
      </c>
      <c r="J1366" s="661" t="s">
        <v>4421</v>
      </c>
      <c r="K1366" s="661" t="s">
        <v>4422</v>
      </c>
      <c r="L1366" s="662">
        <v>566</v>
      </c>
      <c r="M1366" s="662">
        <v>566</v>
      </c>
      <c r="N1366" s="661">
        <v>1</v>
      </c>
      <c r="O1366" s="742">
        <v>1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4</v>
      </c>
      <c r="B1367" s="661" t="s">
        <v>3542</v>
      </c>
      <c r="C1367" s="661">
        <v>89301042</v>
      </c>
      <c r="D1367" s="740" t="s">
        <v>6160</v>
      </c>
      <c r="E1367" s="741" t="s">
        <v>3926</v>
      </c>
      <c r="F1367" s="661" t="s">
        <v>3895</v>
      </c>
      <c r="G1367" s="661" t="s">
        <v>3954</v>
      </c>
      <c r="H1367" s="661" t="s">
        <v>602</v>
      </c>
      <c r="I1367" s="661" t="s">
        <v>1839</v>
      </c>
      <c r="J1367" s="661" t="s">
        <v>3719</v>
      </c>
      <c r="K1367" s="661" t="s">
        <v>3720</v>
      </c>
      <c r="L1367" s="662">
        <v>156.86000000000001</v>
      </c>
      <c r="M1367" s="662">
        <v>156.86000000000001</v>
      </c>
      <c r="N1367" s="661">
        <v>1</v>
      </c>
      <c r="O1367" s="742">
        <v>1</v>
      </c>
      <c r="P1367" s="662">
        <v>156.86000000000001</v>
      </c>
      <c r="Q1367" s="677">
        <v>1</v>
      </c>
      <c r="R1367" s="661">
        <v>1</v>
      </c>
      <c r="S1367" s="677">
        <v>1</v>
      </c>
      <c r="T1367" s="742">
        <v>1</v>
      </c>
      <c r="U1367" s="700">
        <v>1</v>
      </c>
    </row>
    <row r="1368" spans="1:21" ht="14.4" customHeight="1" x14ac:dyDescent="0.3">
      <c r="A1368" s="660">
        <v>4</v>
      </c>
      <c r="B1368" s="661" t="s">
        <v>3542</v>
      </c>
      <c r="C1368" s="661">
        <v>89301042</v>
      </c>
      <c r="D1368" s="740" t="s">
        <v>6160</v>
      </c>
      <c r="E1368" s="741" t="s">
        <v>3926</v>
      </c>
      <c r="F1368" s="661" t="s">
        <v>3895</v>
      </c>
      <c r="G1368" s="661" t="s">
        <v>4011</v>
      </c>
      <c r="H1368" s="661" t="s">
        <v>1519</v>
      </c>
      <c r="I1368" s="661" t="s">
        <v>1947</v>
      </c>
      <c r="J1368" s="661" t="s">
        <v>1948</v>
      </c>
      <c r="K1368" s="661" t="s">
        <v>3727</v>
      </c>
      <c r="L1368" s="662">
        <v>184.22</v>
      </c>
      <c r="M1368" s="662">
        <v>921.09999999999991</v>
      </c>
      <c r="N1368" s="661">
        <v>5</v>
      </c>
      <c r="O1368" s="742">
        <v>1.5</v>
      </c>
      <c r="P1368" s="662">
        <v>921.09999999999991</v>
      </c>
      <c r="Q1368" s="677">
        <v>1</v>
      </c>
      <c r="R1368" s="661">
        <v>5</v>
      </c>
      <c r="S1368" s="677">
        <v>1</v>
      </c>
      <c r="T1368" s="742">
        <v>1.5</v>
      </c>
      <c r="U1368" s="700">
        <v>1</v>
      </c>
    </row>
    <row r="1369" spans="1:21" ht="14.4" customHeight="1" x14ac:dyDescent="0.3">
      <c r="A1369" s="660">
        <v>4</v>
      </c>
      <c r="B1369" s="661" t="s">
        <v>3542</v>
      </c>
      <c r="C1369" s="661">
        <v>89301042</v>
      </c>
      <c r="D1369" s="740" t="s">
        <v>6160</v>
      </c>
      <c r="E1369" s="741" t="s">
        <v>3926</v>
      </c>
      <c r="F1369" s="661" t="s">
        <v>3895</v>
      </c>
      <c r="G1369" s="661" t="s">
        <v>4459</v>
      </c>
      <c r="H1369" s="661" t="s">
        <v>602</v>
      </c>
      <c r="I1369" s="661" t="s">
        <v>5075</v>
      </c>
      <c r="J1369" s="661" t="s">
        <v>762</v>
      </c>
      <c r="K1369" s="661" t="s">
        <v>3666</v>
      </c>
      <c r="L1369" s="662">
        <v>115.3</v>
      </c>
      <c r="M1369" s="662">
        <v>230.6</v>
      </c>
      <c r="N1369" s="661">
        <v>2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4</v>
      </c>
      <c r="B1370" s="661" t="s">
        <v>3542</v>
      </c>
      <c r="C1370" s="661">
        <v>89301042</v>
      </c>
      <c r="D1370" s="740" t="s">
        <v>6160</v>
      </c>
      <c r="E1370" s="741" t="s">
        <v>3926</v>
      </c>
      <c r="F1370" s="661" t="s">
        <v>3895</v>
      </c>
      <c r="G1370" s="661" t="s">
        <v>5435</v>
      </c>
      <c r="H1370" s="661" t="s">
        <v>602</v>
      </c>
      <c r="I1370" s="661" t="s">
        <v>5436</v>
      </c>
      <c r="J1370" s="661" t="s">
        <v>5437</v>
      </c>
      <c r="K1370" s="661" t="s">
        <v>5438</v>
      </c>
      <c r="L1370" s="662">
        <v>0</v>
      </c>
      <c r="M1370" s="662">
        <v>0</v>
      </c>
      <c r="N1370" s="661">
        <v>3</v>
      </c>
      <c r="O1370" s="742">
        <v>1</v>
      </c>
      <c r="P1370" s="662"/>
      <c r="Q1370" s="677"/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4</v>
      </c>
      <c r="B1371" s="661" t="s">
        <v>3542</v>
      </c>
      <c r="C1371" s="661">
        <v>89301042</v>
      </c>
      <c r="D1371" s="740" t="s">
        <v>6160</v>
      </c>
      <c r="E1371" s="741" t="s">
        <v>3926</v>
      </c>
      <c r="F1371" s="661" t="s">
        <v>3895</v>
      </c>
      <c r="G1371" s="661" t="s">
        <v>5435</v>
      </c>
      <c r="H1371" s="661" t="s">
        <v>602</v>
      </c>
      <c r="I1371" s="661" t="s">
        <v>5439</v>
      </c>
      <c r="J1371" s="661" t="s">
        <v>5437</v>
      </c>
      <c r="K1371" s="661" t="s">
        <v>5438</v>
      </c>
      <c r="L1371" s="662">
        <v>0</v>
      </c>
      <c r="M1371" s="662">
        <v>0</v>
      </c>
      <c r="N1371" s="661">
        <v>1</v>
      </c>
      <c r="O1371" s="742">
        <v>0.5</v>
      </c>
      <c r="P1371" s="662"/>
      <c r="Q1371" s="677"/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4</v>
      </c>
      <c r="B1372" s="661" t="s">
        <v>3542</v>
      </c>
      <c r="C1372" s="661">
        <v>89301042</v>
      </c>
      <c r="D1372" s="740" t="s">
        <v>6160</v>
      </c>
      <c r="E1372" s="741" t="s">
        <v>3926</v>
      </c>
      <c r="F1372" s="661" t="s">
        <v>3895</v>
      </c>
      <c r="G1372" s="661" t="s">
        <v>4244</v>
      </c>
      <c r="H1372" s="661" t="s">
        <v>1519</v>
      </c>
      <c r="I1372" s="661" t="s">
        <v>1970</v>
      </c>
      <c r="J1372" s="661" t="s">
        <v>1971</v>
      </c>
      <c r="K1372" s="661" t="s">
        <v>1972</v>
      </c>
      <c r="L1372" s="662">
        <v>154.01</v>
      </c>
      <c r="M1372" s="662">
        <v>308.02</v>
      </c>
      <c r="N1372" s="661">
        <v>2</v>
      </c>
      <c r="O1372" s="742">
        <v>2</v>
      </c>
      <c r="P1372" s="662">
        <v>308.02</v>
      </c>
      <c r="Q1372" s="677">
        <v>1</v>
      </c>
      <c r="R1372" s="661">
        <v>2</v>
      </c>
      <c r="S1372" s="677">
        <v>1</v>
      </c>
      <c r="T1372" s="742">
        <v>2</v>
      </c>
      <c r="U1372" s="700">
        <v>1</v>
      </c>
    </row>
    <row r="1373" spans="1:21" ht="14.4" customHeight="1" x14ac:dyDescent="0.3">
      <c r="A1373" s="660">
        <v>4</v>
      </c>
      <c r="B1373" s="661" t="s">
        <v>3542</v>
      </c>
      <c r="C1373" s="661">
        <v>89301042</v>
      </c>
      <c r="D1373" s="740" t="s">
        <v>6160</v>
      </c>
      <c r="E1373" s="741" t="s">
        <v>3926</v>
      </c>
      <c r="F1373" s="661" t="s">
        <v>3895</v>
      </c>
      <c r="G1373" s="661" t="s">
        <v>4482</v>
      </c>
      <c r="H1373" s="661" t="s">
        <v>602</v>
      </c>
      <c r="I1373" s="661" t="s">
        <v>5440</v>
      </c>
      <c r="J1373" s="661" t="s">
        <v>4003</v>
      </c>
      <c r="K1373" s="661"/>
      <c r="L1373" s="662">
        <v>0</v>
      </c>
      <c r="M1373" s="662">
        <v>0</v>
      </c>
      <c r="N1373" s="661">
        <v>1</v>
      </c>
      <c r="O1373" s="742">
        <v>0.5</v>
      </c>
      <c r="P1373" s="662">
        <v>0</v>
      </c>
      <c r="Q1373" s="677"/>
      <c r="R1373" s="661">
        <v>1</v>
      </c>
      <c r="S1373" s="677">
        <v>1</v>
      </c>
      <c r="T1373" s="742">
        <v>0.5</v>
      </c>
      <c r="U1373" s="700">
        <v>1</v>
      </c>
    </row>
    <row r="1374" spans="1:21" ht="14.4" customHeight="1" x14ac:dyDescent="0.3">
      <c r="A1374" s="660">
        <v>4</v>
      </c>
      <c r="B1374" s="661" t="s">
        <v>3542</v>
      </c>
      <c r="C1374" s="661">
        <v>89301042</v>
      </c>
      <c r="D1374" s="740" t="s">
        <v>6160</v>
      </c>
      <c r="E1374" s="741" t="s">
        <v>3926</v>
      </c>
      <c r="F1374" s="661" t="s">
        <v>3895</v>
      </c>
      <c r="G1374" s="661" t="s">
        <v>5106</v>
      </c>
      <c r="H1374" s="661" t="s">
        <v>602</v>
      </c>
      <c r="I1374" s="661" t="s">
        <v>5441</v>
      </c>
      <c r="J1374" s="661" t="s">
        <v>5442</v>
      </c>
      <c r="K1374" s="661" t="s">
        <v>5443</v>
      </c>
      <c r="L1374" s="662">
        <v>237.65</v>
      </c>
      <c r="M1374" s="662">
        <v>237.65</v>
      </c>
      <c r="N1374" s="661">
        <v>1</v>
      </c>
      <c r="O1374" s="742">
        <v>0.5</v>
      </c>
      <c r="P1374" s="662">
        <v>237.65</v>
      </c>
      <c r="Q1374" s="677">
        <v>1</v>
      </c>
      <c r="R1374" s="661">
        <v>1</v>
      </c>
      <c r="S1374" s="677">
        <v>1</v>
      </c>
      <c r="T1374" s="742">
        <v>0.5</v>
      </c>
      <c r="U1374" s="700">
        <v>1</v>
      </c>
    </row>
    <row r="1375" spans="1:21" ht="14.4" customHeight="1" x14ac:dyDescent="0.3">
      <c r="A1375" s="660">
        <v>4</v>
      </c>
      <c r="B1375" s="661" t="s">
        <v>3542</v>
      </c>
      <c r="C1375" s="661">
        <v>89301042</v>
      </c>
      <c r="D1375" s="740" t="s">
        <v>6160</v>
      </c>
      <c r="E1375" s="741" t="s">
        <v>3926</v>
      </c>
      <c r="F1375" s="661" t="s">
        <v>3895</v>
      </c>
      <c r="G1375" s="661" t="s">
        <v>4147</v>
      </c>
      <c r="H1375" s="661" t="s">
        <v>602</v>
      </c>
      <c r="I1375" s="661" t="s">
        <v>2938</v>
      </c>
      <c r="J1375" s="661" t="s">
        <v>4148</v>
      </c>
      <c r="K1375" s="661" t="s">
        <v>4149</v>
      </c>
      <c r="L1375" s="662">
        <v>810.99</v>
      </c>
      <c r="M1375" s="662">
        <v>810.99</v>
      </c>
      <c r="N1375" s="661">
        <v>1</v>
      </c>
      <c r="O1375" s="742">
        <v>0.5</v>
      </c>
      <c r="P1375" s="662">
        <v>810.99</v>
      </c>
      <c r="Q1375" s="677">
        <v>1</v>
      </c>
      <c r="R1375" s="661">
        <v>1</v>
      </c>
      <c r="S1375" s="677">
        <v>1</v>
      </c>
      <c r="T1375" s="742">
        <v>0.5</v>
      </c>
      <c r="U1375" s="700">
        <v>1</v>
      </c>
    </row>
    <row r="1376" spans="1:21" ht="14.4" customHeight="1" x14ac:dyDescent="0.3">
      <c r="A1376" s="660">
        <v>4</v>
      </c>
      <c r="B1376" s="661" t="s">
        <v>3542</v>
      </c>
      <c r="C1376" s="661">
        <v>89301042</v>
      </c>
      <c r="D1376" s="740" t="s">
        <v>6160</v>
      </c>
      <c r="E1376" s="741" t="s">
        <v>3926</v>
      </c>
      <c r="F1376" s="661" t="s">
        <v>3895</v>
      </c>
      <c r="G1376" s="661" t="s">
        <v>4147</v>
      </c>
      <c r="H1376" s="661" t="s">
        <v>602</v>
      </c>
      <c r="I1376" s="661" t="s">
        <v>5444</v>
      </c>
      <c r="J1376" s="661" t="s">
        <v>4148</v>
      </c>
      <c r="K1376" s="661" t="s">
        <v>5445</v>
      </c>
      <c r="L1376" s="662">
        <v>0</v>
      </c>
      <c r="M1376" s="662">
        <v>0</v>
      </c>
      <c r="N1376" s="661">
        <v>1</v>
      </c>
      <c r="O1376" s="742">
        <v>1</v>
      </c>
      <c r="P1376" s="662">
        <v>0</v>
      </c>
      <c r="Q1376" s="677"/>
      <c r="R1376" s="661">
        <v>1</v>
      </c>
      <c r="S1376" s="677">
        <v>1</v>
      </c>
      <c r="T1376" s="742">
        <v>1</v>
      </c>
      <c r="U1376" s="700">
        <v>1</v>
      </c>
    </row>
    <row r="1377" spans="1:21" ht="14.4" customHeight="1" x14ac:dyDescent="0.3">
      <c r="A1377" s="660">
        <v>4</v>
      </c>
      <c r="B1377" s="661" t="s">
        <v>3542</v>
      </c>
      <c r="C1377" s="661">
        <v>89301042</v>
      </c>
      <c r="D1377" s="740" t="s">
        <v>6160</v>
      </c>
      <c r="E1377" s="741" t="s">
        <v>3926</v>
      </c>
      <c r="F1377" s="661" t="s">
        <v>3895</v>
      </c>
      <c r="G1377" s="661" t="s">
        <v>5446</v>
      </c>
      <c r="H1377" s="661" t="s">
        <v>602</v>
      </c>
      <c r="I1377" s="661" t="s">
        <v>5447</v>
      </c>
      <c r="J1377" s="661" t="s">
        <v>5448</v>
      </c>
      <c r="K1377" s="661" t="s">
        <v>5449</v>
      </c>
      <c r="L1377" s="662">
        <v>179.44</v>
      </c>
      <c r="M1377" s="662">
        <v>358.88</v>
      </c>
      <c r="N1377" s="661">
        <v>2</v>
      </c>
      <c r="O1377" s="742">
        <v>0.5</v>
      </c>
      <c r="P1377" s="662">
        <v>358.88</v>
      </c>
      <c r="Q1377" s="677">
        <v>1</v>
      </c>
      <c r="R1377" s="661">
        <v>2</v>
      </c>
      <c r="S1377" s="677">
        <v>1</v>
      </c>
      <c r="T1377" s="742">
        <v>0.5</v>
      </c>
      <c r="U1377" s="700">
        <v>1</v>
      </c>
    </row>
    <row r="1378" spans="1:21" ht="14.4" customHeight="1" x14ac:dyDescent="0.3">
      <c r="A1378" s="660">
        <v>4</v>
      </c>
      <c r="B1378" s="661" t="s">
        <v>3542</v>
      </c>
      <c r="C1378" s="661">
        <v>89301042</v>
      </c>
      <c r="D1378" s="740" t="s">
        <v>6160</v>
      </c>
      <c r="E1378" s="741" t="s">
        <v>3926</v>
      </c>
      <c r="F1378" s="661" t="s">
        <v>3895</v>
      </c>
      <c r="G1378" s="661" t="s">
        <v>5446</v>
      </c>
      <c r="H1378" s="661" t="s">
        <v>602</v>
      </c>
      <c r="I1378" s="661" t="s">
        <v>5447</v>
      </c>
      <c r="J1378" s="661" t="s">
        <v>5448</v>
      </c>
      <c r="K1378" s="661" t="s">
        <v>5449</v>
      </c>
      <c r="L1378" s="662">
        <v>150.59</v>
      </c>
      <c r="M1378" s="662">
        <v>602.36</v>
      </c>
      <c r="N1378" s="661">
        <v>4</v>
      </c>
      <c r="O1378" s="742">
        <v>1</v>
      </c>
      <c r="P1378" s="662">
        <v>602.36</v>
      </c>
      <c r="Q1378" s="677">
        <v>1</v>
      </c>
      <c r="R1378" s="661">
        <v>4</v>
      </c>
      <c r="S1378" s="677">
        <v>1</v>
      </c>
      <c r="T1378" s="742">
        <v>1</v>
      </c>
      <c r="U1378" s="700">
        <v>1</v>
      </c>
    </row>
    <row r="1379" spans="1:21" ht="14.4" customHeight="1" x14ac:dyDescent="0.3">
      <c r="A1379" s="660">
        <v>4</v>
      </c>
      <c r="B1379" s="661" t="s">
        <v>3542</v>
      </c>
      <c r="C1379" s="661">
        <v>89301042</v>
      </c>
      <c r="D1379" s="740" t="s">
        <v>6160</v>
      </c>
      <c r="E1379" s="741" t="s">
        <v>3926</v>
      </c>
      <c r="F1379" s="661" t="s">
        <v>3895</v>
      </c>
      <c r="G1379" s="661" t="s">
        <v>4029</v>
      </c>
      <c r="H1379" s="661" t="s">
        <v>602</v>
      </c>
      <c r="I1379" s="661" t="s">
        <v>4259</v>
      </c>
      <c r="J1379" s="661" t="s">
        <v>4086</v>
      </c>
      <c r="K1379" s="661" t="s">
        <v>4260</v>
      </c>
      <c r="L1379" s="662">
        <v>0</v>
      </c>
      <c r="M1379" s="662">
        <v>0</v>
      </c>
      <c r="N1379" s="661">
        <v>1</v>
      </c>
      <c r="O1379" s="742">
        <v>0.5</v>
      </c>
      <c r="P1379" s="662">
        <v>0</v>
      </c>
      <c r="Q1379" s="677"/>
      <c r="R1379" s="661">
        <v>1</v>
      </c>
      <c r="S1379" s="677">
        <v>1</v>
      </c>
      <c r="T1379" s="742">
        <v>0.5</v>
      </c>
      <c r="U1379" s="700">
        <v>1</v>
      </c>
    </row>
    <row r="1380" spans="1:21" ht="14.4" customHeight="1" x14ac:dyDescent="0.3">
      <c r="A1380" s="660">
        <v>4</v>
      </c>
      <c r="B1380" s="661" t="s">
        <v>3542</v>
      </c>
      <c r="C1380" s="661">
        <v>89301042</v>
      </c>
      <c r="D1380" s="740" t="s">
        <v>6160</v>
      </c>
      <c r="E1380" s="741" t="s">
        <v>3926</v>
      </c>
      <c r="F1380" s="661" t="s">
        <v>3895</v>
      </c>
      <c r="G1380" s="661" t="s">
        <v>4029</v>
      </c>
      <c r="H1380" s="661" t="s">
        <v>602</v>
      </c>
      <c r="I1380" s="661" t="s">
        <v>2095</v>
      </c>
      <c r="J1380" s="661" t="s">
        <v>785</v>
      </c>
      <c r="K1380" s="661" t="s">
        <v>4053</v>
      </c>
      <c r="L1380" s="662">
        <v>97.97</v>
      </c>
      <c r="M1380" s="662">
        <v>97.97</v>
      </c>
      <c r="N1380" s="661">
        <v>1</v>
      </c>
      <c r="O1380" s="742">
        <v>0.5</v>
      </c>
      <c r="P1380" s="662">
        <v>97.97</v>
      </c>
      <c r="Q1380" s="677">
        <v>1</v>
      </c>
      <c r="R1380" s="661">
        <v>1</v>
      </c>
      <c r="S1380" s="677">
        <v>1</v>
      </c>
      <c r="T1380" s="742">
        <v>0.5</v>
      </c>
      <c r="U1380" s="700">
        <v>1</v>
      </c>
    </row>
    <row r="1381" spans="1:21" ht="14.4" customHeight="1" x14ac:dyDescent="0.3">
      <c r="A1381" s="660">
        <v>4</v>
      </c>
      <c r="B1381" s="661" t="s">
        <v>3542</v>
      </c>
      <c r="C1381" s="661">
        <v>89301042</v>
      </c>
      <c r="D1381" s="740" t="s">
        <v>6160</v>
      </c>
      <c r="E1381" s="741" t="s">
        <v>3926</v>
      </c>
      <c r="F1381" s="661" t="s">
        <v>3895</v>
      </c>
      <c r="G1381" s="661" t="s">
        <v>4029</v>
      </c>
      <c r="H1381" s="661" t="s">
        <v>602</v>
      </c>
      <c r="I1381" s="661" t="s">
        <v>784</v>
      </c>
      <c r="J1381" s="661" t="s">
        <v>785</v>
      </c>
      <c r="K1381" s="661" t="s">
        <v>4114</v>
      </c>
      <c r="L1381" s="662">
        <v>314.89999999999998</v>
      </c>
      <c r="M1381" s="662">
        <v>629.79999999999995</v>
      </c>
      <c r="N1381" s="661">
        <v>2</v>
      </c>
      <c r="O1381" s="742">
        <v>0.5</v>
      </c>
      <c r="P1381" s="662">
        <v>629.79999999999995</v>
      </c>
      <c r="Q1381" s="677">
        <v>1</v>
      </c>
      <c r="R1381" s="661">
        <v>2</v>
      </c>
      <c r="S1381" s="677">
        <v>1</v>
      </c>
      <c r="T1381" s="742">
        <v>0.5</v>
      </c>
      <c r="U1381" s="700">
        <v>1</v>
      </c>
    </row>
    <row r="1382" spans="1:21" ht="14.4" customHeight="1" x14ac:dyDescent="0.3">
      <c r="A1382" s="660">
        <v>4</v>
      </c>
      <c r="B1382" s="661" t="s">
        <v>3542</v>
      </c>
      <c r="C1382" s="661">
        <v>89301042</v>
      </c>
      <c r="D1382" s="740" t="s">
        <v>6160</v>
      </c>
      <c r="E1382" s="741" t="s">
        <v>3926</v>
      </c>
      <c r="F1382" s="661" t="s">
        <v>3895</v>
      </c>
      <c r="G1382" s="661" t="s">
        <v>4206</v>
      </c>
      <c r="H1382" s="661" t="s">
        <v>602</v>
      </c>
      <c r="I1382" s="661" t="s">
        <v>5450</v>
      </c>
      <c r="J1382" s="661" t="s">
        <v>1009</v>
      </c>
      <c r="K1382" s="661" t="s">
        <v>4317</v>
      </c>
      <c r="L1382" s="662">
        <v>202.25</v>
      </c>
      <c r="M1382" s="662">
        <v>202.25</v>
      </c>
      <c r="N1382" s="661">
        <v>1</v>
      </c>
      <c r="O1382" s="742">
        <v>0.5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4</v>
      </c>
      <c r="B1383" s="661" t="s">
        <v>3542</v>
      </c>
      <c r="C1383" s="661">
        <v>89301042</v>
      </c>
      <c r="D1383" s="740" t="s">
        <v>6160</v>
      </c>
      <c r="E1383" s="741" t="s">
        <v>3926</v>
      </c>
      <c r="F1383" s="661" t="s">
        <v>3895</v>
      </c>
      <c r="G1383" s="661" t="s">
        <v>4206</v>
      </c>
      <c r="H1383" s="661" t="s">
        <v>602</v>
      </c>
      <c r="I1383" s="661" t="s">
        <v>5450</v>
      </c>
      <c r="J1383" s="661" t="s">
        <v>1009</v>
      </c>
      <c r="K1383" s="661" t="s">
        <v>4317</v>
      </c>
      <c r="L1383" s="662">
        <v>151.38999999999999</v>
      </c>
      <c r="M1383" s="662">
        <v>151.38999999999999</v>
      </c>
      <c r="N1383" s="661">
        <v>1</v>
      </c>
      <c r="O1383" s="742">
        <v>1</v>
      </c>
      <c r="P1383" s="662">
        <v>151.38999999999999</v>
      </c>
      <c r="Q1383" s="677">
        <v>1</v>
      </c>
      <c r="R1383" s="661">
        <v>1</v>
      </c>
      <c r="S1383" s="677">
        <v>1</v>
      </c>
      <c r="T1383" s="742">
        <v>1</v>
      </c>
      <c r="U1383" s="700">
        <v>1</v>
      </c>
    </row>
    <row r="1384" spans="1:21" ht="14.4" customHeight="1" x14ac:dyDescent="0.3">
      <c r="A1384" s="660">
        <v>4</v>
      </c>
      <c r="B1384" s="661" t="s">
        <v>3542</v>
      </c>
      <c r="C1384" s="661">
        <v>89301042</v>
      </c>
      <c r="D1384" s="740" t="s">
        <v>6160</v>
      </c>
      <c r="E1384" s="741" t="s">
        <v>3926</v>
      </c>
      <c r="F1384" s="661" t="s">
        <v>3895</v>
      </c>
      <c r="G1384" s="661" t="s">
        <v>5451</v>
      </c>
      <c r="H1384" s="661" t="s">
        <v>602</v>
      </c>
      <c r="I1384" s="661" t="s">
        <v>5452</v>
      </c>
      <c r="J1384" s="661" t="s">
        <v>5453</v>
      </c>
      <c r="K1384" s="661" t="s">
        <v>2879</v>
      </c>
      <c r="L1384" s="662">
        <v>0</v>
      </c>
      <c r="M1384" s="662">
        <v>0</v>
      </c>
      <c r="N1384" s="661">
        <v>1</v>
      </c>
      <c r="O1384" s="742">
        <v>0.5</v>
      </c>
      <c r="P1384" s="662">
        <v>0</v>
      </c>
      <c r="Q1384" s="677"/>
      <c r="R1384" s="661">
        <v>1</v>
      </c>
      <c r="S1384" s="677">
        <v>1</v>
      </c>
      <c r="T1384" s="742">
        <v>0.5</v>
      </c>
      <c r="U1384" s="700">
        <v>1</v>
      </c>
    </row>
    <row r="1385" spans="1:21" ht="14.4" customHeight="1" x14ac:dyDescent="0.3">
      <c r="A1385" s="660">
        <v>4</v>
      </c>
      <c r="B1385" s="661" t="s">
        <v>3542</v>
      </c>
      <c r="C1385" s="661">
        <v>89301042</v>
      </c>
      <c r="D1385" s="740" t="s">
        <v>6160</v>
      </c>
      <c r="E1385" s="741" t="s">
        <v>3926</v>
      </c>
      <c r="F1385" s="661" t="s">
        <v>3895</v>
      </c>
      <c r="G1385" s="661" t="s">
        <v>5451</v>
      </c>
      <c r="H1385" s="661" t="s">
        <v>602</v>
      </c>
      <c r="I1385" s="661" t="s">
        <v>5454</v>
      </c>
      <c r="J1385" s="661" t="s">
        <v>5453</v>
      </c>
      <c r="K1385" s="661" t="s">
        <v>5063</v>
      </c>
      <c r="L1385" s="662">
        <v>305.08</v>
      </c>
      <c r="M1385" s="662">
        <v>610.16</v>
      </c>
      <c r="N1385" s="661">
        <v>2</v>
      </c>
      <c r="O1385" s="742">
        <v>1.5</v>
      </c>
      <c r="P1385" s="662">
        <v>610.16</v>
      </c>
      <c r="Q1385" s="677">
        <v>1</v>
      </c>
      <c r="R1385" s="661">
        <v>2</v>
      </c>
      <c r="S1385" s="677">
        <v>1</v>
      </c>
      <c r="T1385" s="742">
        <v>1.5</v>
      </c>
      <c r="U1385" s="700">
        <v>1</v>
      </c>
    </row>
    <row r="1386" spans="1:21" ht="14.4" customHeight="1" x14ac:dyDescent="0.3">
      <c r="A1386" s="660">
        <v>4</v>
      </c>
      <c r="B1386" s="661" t="s">
        <v>3542</v>
      </c>
      <c r="C1386" s="661">
        <v>89301042</v>
      </c>
      <c r="D1386" s="740" t="s">
        <v>6160</v>
      </c>
      <c r="E1386" s="741" t="s">
        <v>3926</v>
      </c>
      <c r="F1386" s="661" t="s">
        <v>3895</v>
      </c>
      <c r="G1386" s="661" t="s">
        <v>4504</v>
      </c>
      <c r="H1386" s="661" t="s">
        <v>602</v>
      </c>
      <c r="I1386" s="661" t="s">
        <v>2949</v>
      </c>
      <c r="J1386" s="661" t="s">
        <v>4505</v>
      </c>
      <c r="K1386" s="661" t="s">
        <v>2951</v>
      </c>
      <c r="L1386" s="662">
        <v>224.9</v>
      </c>
      <c r="M1386" s="662">
        <v>224.9</v>
      </c>
      <c r="N1386" s="661">
        <v>1</v>
      </c>
      <c r="O1386" s="742">
        <v>1</v>
      </c>
      <c r="P1386" s="662">
        <v>224.9</v>
      </c>
      <c r="Q1386" s="677">
        <v>1</v>
      </c>
      <c r="R1386" s="661">
        <v>1</v>
      </c>
      <c r="S1386" s="677">
        <v>1</v>
      </c>
      <c r="T1386" s="742">
        <v>1</v>
      </c>
      <c r="U1386" s="700">
        <v>1</v>
      </c>
    </row>
    <row r="1387" spans="1:21" ht="14.4" customHeight="1" x14ac:dyDescent="0.3">
      <c r="A1387" s="660">
        <v>4</v>
      </c>
      <c r="B1387" s="661" t="s">
        <v>3542</v>
      </c>
      <c r="C1387" s="661">
        <v>89301042</v>
      </c>
      <c r="D1387" s="740" t="s">
        <v>6160</v>
      </c>
      <c r="E1387" s="741" t="s">
        <v>3926</v>
      </c>
      <c r="F1387" s="661" t="s">
        <v>3895</v>
      </c>
      <c r="G1387" s="661" t="s">
        <v>3953</v>
      </c>
      <c r="H1387" s="661" t="s">
        <v>602</v>
      </c>
      <c r="I1387" s="661" t="s">
        <v>1484</v>
      </c>
      <c r="J1387" s="661" t="s">
        <v>851</v>
      </c>
      <c r="K1387" s="661" t="s">
        <v>1485</v>
      </c>
      <c r="L1387" s="662">
        <v>113.37</v>
      </c>
      <c r="M1387" s="662">
        <v>340.11</v>
      </c>
      <c r="N1387" s="661">
        <v>3</v>
      </c>
      <c r="O1387" s="742">
        <v>1</v>
      </c>
      <c r="P1387" s="662">
        <v>340.11</v>
      </c>
      <c r="Q1387" s="677">
        <v>1</v>
      </c>
      <c r="R1387" s="661">
        <v>3</v>
      </c>
      <c r="S1387" s="677">
        <v>1</v>
      </c>
      <c r="T1387" s="742">
        <v>1</v>
      </c>
      <c r="U1387" s="700">
        <v>1</v>
      </c>
    </row>
    <row r="1388" spans="1:21" ht="14.4" customHeight="1" x14ac:dyDescent="0.3">
      <c r="A1388" s="660">
        <v>4</v>
      </c>
      <c r="B1388" s="661" t="s">
        <v>3542</v>
      </c>
      <c r="C1388" s="661">
        <v>89301042</v>
      </c>
      <c r="D1388" s="740" t="s">
        <v>6160</v>
      </c>
      <c r="E1388" s="741" t="s">
        <v>3926</v>
      </c>
      <c r="F1388" s="661" t="s">
        <v>3895</v>
      </c>
      <c r="G1388" s="661" t="s">
        <v>3953</v>
      </c>
      <c r="H1388" s="661" t="s">
        <v>602</v>
      </c>
      <c r="I1388" s="661" t="s">
        <v>850</v>
      </c>
      <c r="J1388" s="661" t="s">
        <v>851</v>
      </c>
      <c r="K1388" s="661" t="s">
        <v>852</v>
      </c>
      <c r="L1388" s="662">
        <v>56.69</v>
      </c>
      <c r="M1388" s="662">
        <v>113.38</v>
      </c>
      <c r="N1388" s="661">
        <v>2</v>
      </c>
      <c r="O1388" s="742">
        <v>1</v>
      </c>
      <c r="P1388" s="662">
        <v>113.38</v>
      </c>
      <c r="Q1388" s="677">
        <v>1</v>
      </c>
      <c r="R1388" s="661">
        <v>2</v>
      </c>
      <c r="S1388" s="677">
        <v>1</v>
      </c>
      <c r="T1388" s="742">
        <v>1</v>
      </c>
      <c r="U1388" s="700">
        <v>1</v>
      </c>
    </row>
    <row r="1389" spans="1:21" ht="14.4" customHeight="1" x14ac:dyDescent="0.3">
      <c r="A1389" s="660">
        <v>4</v>
      </c>
      <c r="B1389" s="661" t="s">
        <v>3542</v>
      </c>
      <c r="C1389" s="661">
        <v>89301042</v>
      </c>
      <c r="D1389" s="740" t="s">
        <v>6160</v>
      </c>
      <c r="E1389" s="741" t="s">
        <v>3926</v>
      </c>
      <c r="F1389" s="661" t="s">
        <v>3895</v>
      </c>
      <c r="G1389" s="661" t="s">
        <v>5455</v>
      </c>
      <c r="H1389" s="661" t="s">
        <v>602</v>
      </c>
      <c r="I1389" s="661" t="s">
        <v>5456</v>
      </c>
      <c r="J1389" s="661" t="s">
        <v>5457</v>
      </c>
      <c r="K1389" s="661" t="s">
        <v>5458</v>
      </c>
      <c r="L1389" s="662">
        <v>0</v>
      </c>
      <c r="M1389" s="662">
        <v>0</v>
      </c>
      <c r="N1389" s="661">
        <v>1</v>
      </c>
      <c r="O1389" s="742">
        <v>0.5</v>
      </c>
      <c r="P1389" s="662">
        <v>0</v>
      </c>
      <c r="Q1389" s="677"/>
      <c r="R1389" s="661">
        <v>1</v>
      </c>
      <c r="S1389" s="677">
        <v>1</v>
      </c>
      <c r="T1389" s="742">
        <v>0.5</v>
      </c>
      <c r="U1389" s="700">
        <v>1</v>
      </c>
    </row>
    <row r="1390" spans="1:21" ht="14.4" customHeight="1" x14ac:dyDescent="0.3">
      <c r="A1390" s="660">
        <v>4</v>
      </c>
      <c r="B1390" s="661" t="s">
        <v>3542</v>
      </c>
      <c r="C1390" s="661">
        <v>89301042</v>
      </c>
      <c r="D1390" s="740" t="s">
        <v>6160</v>
      </c>
      <c r="E1390" s="741" t="s">
        <v>3926</v>
      </c>
      <c r="F1390" s="661" t="s">
        <v>3895</v>
      </c>
      <c r="G1390" s="661" t="s">
        <v>5455</v>
      </c>
      <c r="H1390" s="661" t="s">
        <v>602</v>
      </c>
      <c r="I1390" s="661" t="s">
        <v>5459</v>
      </c>
      <c r="J1390" s="661" t="s">
        <v>5457</v>
      </c>
      <c r="K1390" s="661" t="s">
        <v>5460</v>
      </c>
      <c r="L1390" s="662">
        <v>255.26</v>
      </c>
      <c r="M1390" s="662">
        <v>2042.08</v>
      </c>
      <c r="N1390" s="661">
        <v>8</v>
      </c>
      <c r="O1390" s="742">
        <v>1.5</v>
      </c>
      <c r="P1390" s="662">
        <v>2042.08</v>
      </c>
      <c r="Q1390" s="677">
        <v>1</v>
      </c>
      <c r="R1390" s="661">
        <v>8</v>
      </c>
      <c r="S1390" s="677">
        <v>1</v>
      </c>
      <c r="T1390" s="742">
        <v>1.5</v>
      </c>
      <c r="U1390" s="700">
        <v>1</v>
      </c>
    </row>
    <row r="1391" spans="1:21" ht="14.4" customHeight="1" x14ac:dyDescent="0.3">
      <c r="A1391" s="660">
        <v>4</v>
      </c>
      <c r="B1391" s="661" t="s">
        <v>3542</v>
      </c>
      <c r="C1391" s="661">
        <v>89301042</v>
      </c>
      <c r="D1391" s="740" t="s">
        <v>6160</v>
      </c>
      <c r="E1391" s="741" t="s">
        <v>3926</v>
      </c>
      <c r="F1391" s="661" t="s">
        <v>3895</v>
      </c>
      <c r="G1391" s="661" t="s">
        <v>4284</v>
      </c>
      <c r="H1391" s="661" t="s">
        <v>602</v>
      </c>
      <c r="I1391" s="661" t="s">
        <v>5461</v>
      </c>
      <c r="J1391" s="661" t="s">
        <v>1688</v>
      </c>
      <c r="K1391" s="661" t="s">
        <v>5295</v>
      </c>
      <c r="L1391" s="662">
        <v>391.77</v>
      </c>
      <c r="M1391" s="662">
        <v>783.54</v>
      </c>
      <c r="N1391" s="661">
        <v>2</v>
      </c>
      <c r="O1391" s="742">
        <v>1.5</v>
      </c>
      <c r="P1391" s="662">
        <v>783.54</v>
      </c>
      <c r="Q1391" s="677">
        <v>1</v>
      </c>
      <c r="R1391" s="661">
        <v>2</v>
      </c>
      <c r="S1391" s="677">
        <v>1</v>
      </c>
      <c r="T1391" s="742">
        <v>1.5</v>
      </c>
      <c r="U1391" s="700">
        <v>1</v>
      </c>
    </row>
    <row r="1392" spans="1:21" ht="14.4" customHeight="1" x14ac:dyDescent="0.3">
      <c r="A1392" s="660">
        <v>4</v>
      </c>
      <c r="B1392" s="661" t="s">
        <v>3542</v>
      </c>
      <c r="C1392" s="661">
        <v>89301042</v>
      </c>
      <c r="D1392" s="740" t="s">
        <v>6160</v>
      </c>
      <c r="E1392" s="741" t="s">
        <v>3926</v>
      </c>
      <c r="F1392" s="661" t="s">
        <v>3895</v>
      </c>
      <c r="G1392" s="661" t="s">
        <v>4284</v>
      </c>
      <c r="H1392" s="661" t="s">
        <v>602</v>
      </c>
      <c r="I1392" s="661" t="s">
        <v>5462</v>
      </c>
      <c r="J1392" s="661" t="s">
        <v>1688</v>
      </c>
      <c r="K1392" s="661" t="s">
        <v>5295</v>
      </c>
      <c r="L1392" s="662">
        <v>391.77</v>
      </c>
      <c r="M1392" s="662">
        <v>391.77</v>
      </c>
      <c r="N1392" s="661">
        <v>1</v>
      </c>
      <c r="O1392" s="742">
        <v>0.5</v>
      </c>
      <c r="P1392" s="662">
        <v>391.77</v>
      </c>
      <c r="Q1392" s="677">
        <v>1</v>
      </c>
      <c r="R1392" s="661">
        <v>1</v>
      </c>
      <c r="S1392" s="677">
        <v>1</v>
      </c>
      <c r="T1392" s="742">
        <v>0.5</v>
      </c>
      <c r="U1392" s="700">
        <v>1</v>
      </c>
    </row>
    <row r="1393" spans="1:21" ht="14.4" customHeight="1" x14ac:dyDescent="0.3">
      <c r="A1393" s="660">
        <v>4</v>
      </c>
      <c r="B1393" s="661" t="s">
        <v>3542</v>
      </c>
      <c r="C1393" s="661">
        <v>89301042</v>
      </c>
      <c r="D1393" s="740" t="s">
        <v>6160</v>
      </c>
      <c r="E1393" s="741" t="s">
        <v>3926</v>
      </c>
      <c r="F1393" s="661" t="s">
        <v>3895</v>
      </c>
      <c r="G1393" s="661" t="s">
        <v>5463</v>
      </c>
      <c r="H1393" s="661" t="s">
        <v>602</v>
      </c>
      <c r="I1393" s="661" t="s">
        <v>2836</v>
      </c>
      <c r="J1393" s="661" t="s">
        <v>5464</v>
      </c>
      <c r="K1393" s="661" t="s">
        <v>3783</v>
      </c>
      <c r="L1393" s="662">
        <v>85.49</v>
      </c>
      <c r="M1393" s="662">
        <v>256.46999999999997</v>
      </c>
      <c r="N1393" s="661">
        <v>3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4</v>
      </c>
      <c r="B1394" s="661" t="s">
        <v>3542</v>
      </c>
      <c r="C1394" s="661">
        <v>89301042</v>
      </c>
      <c r="D1394" s="740" t="s">
        <v>6160</v>
      </c>
      <c r="E1394" s="741" t="s">
        <v>3926</v>
      </c>
      <c r="F1394" s="661" t="s">
        <v>3897</v>
      </c>
      <c r="G1394" s="661" t="s">
        <v>4343</v>
      </c>
      <c r="H1394" s="661" t="s">
        <v>602</v>
      </c>
      <c r="I1394" s="661" t="s">
        <v>4344</v>
      </c>
      <c r="J1394" s="661" t="s">
        <v>4536</v>
      </c>
      <c r="K1394" s="661" t="s">
        <v>4537</v>
      </c>
      <c r="L1394" s="662">
        <v>410</v>
      </c>
      <c r="M1394" s="662">
        <v>410</v>
      </c>
      <c r="N1394" s="661">
        <v>1</v>
      </c>
      <c r="O1394" s="742">
        <v>1</v>
      </c>
      <c r="P1394" s="662">
        <v>410</v>
      </c>
      <c r="Q1394" s="677">
        <v>1</v>
      </c>
      <c r="R1394" s="661">
        <v>1</v>
      </c>
      <c r="S1394" s="677">
        <v>1</v>
      </c>
      <c r="T1394" s="742">
        <v>1</v>
      </c>
      <c r="U1394" s="700">
        <v>1</v>
      </c>
    </row>
    <row r="1395" spans="1:21" ht="14.4" customHeight="1" x14ac:dyDescent="0.3">
      <c r="A1395" s="660">
        <v>4</v>
      </c>
      <c r="B1395" s="661" t="s">
        <v>3542</v>
      </c>
      <c r="C1395" s="661">
        <v>89301042</v>
      </c>
      <c r="D1395" s="740" t="s">
        <v>6160</v>
      </c>
      <c r="E1395" s="741" t="s">
        <v>3926</v>
      </c>
      <c r="F1395" s="661" t="s">
        <v>3897</v>
      </c>
      <c r="G1395" s="661" t="s">
        <v>4343</v>
      </c>
      <c r="H1395" s="661" t="s">
        <v>602</v>
      </c>
      <c r="I1395" s="661" t="s">
        <v>4344</v>
      </c>
      <c r="J1395" s="661" t="s">
        <v>4345</v>
      </c>
      <c r="K1395" s="661" t="s">
        <v>4346</v>
      </c>
      <c r="L1395" s="662">
        <v>410</v>
      </c>
      <c r="M1395" s="662">
        <v>410</v>
      </c>
      <c r="N1395" s="661">
        <v>1</v>
      </c>
      <c r="O1395" s="742">
        <v>1</v>
      </c>
      <c r="P1395" s="662">
        <v>410</v>
      </c>
      <c r="Q1395" s="677">
        <v>1</v>
      </c>
      <c r="R1395" s="661">
        <v>1</v>
      </c>
      <c r="S1395" s="677">
        <v>1</v>
      </c>
      <c r="T1395" s="742">
        <v>1</v>
      </c>
      <c r="U1395" s="700">
        <v>1</v>
      </c>
    </row>
    <row r="1396" spans="1:21" ht="14.4" customHeight="1" x14ac:dyDescent="0.3">
      <c r="A1396" s="660">
        <v>4</v>
      </c>
      <c r="B1396" s="661" t="s">
        <v>3542</v>
      </c>
      <c r="C1396" s="661">
        <v>89301042</v>
      </c>
      <c r="D1396" s="740" t="s">
        <v>6160</v>
      </c>
      <c r="E1396" s="741" t="s">
        <v>3926</v>
      </c>
      <c r="F1396" s="661" t="s">
        <v>3897</v>
      </c>
      <c r="G1396" s="661" t="s">
        <v>4347</v>
      </c>
      <c r="H1396" s="661" t="s">
        <v>602</v>
      </c>
      <c r="I1396" s="661" t="s">
        <v>4357</v>
      </c>
      <c r="J1396" s="661" t="s">
        <v>4355</v>
      </c>
      <c r="K1396" s="661" t="s">
        <v>4358</v>
      </c>
      <c r="L1396" s="662">
        <v>200</v>
      </c>
      <c r="M1396" s="662">
        <v>800</v>
      </c>
      <c r="N1396" s="661">
        <v>4</v>
      </c>
      <c r="O1396" s="742">
        <v>1</v>
      </c>
      <c r="P1396" s="662">
        <v>800</v>
      </c>
      <c r="Q1396" s="677">
        <v>1</v>
      </c>
      <c r="R1396" s="661">
        <v>4</v>
      </c>
      <c r="S1396" s="677">
        <v>1</v>
      </c>
      <c r="T1396" s="742">
        <v>1</v>
      </c>
      <c r="U1396" s="700">
        <v>1</v>
      </c>
    </row>
    <row r="1397" spans="1:21" ht="14.4" customHeight="1" x14ac:dyDescent="0.3">
      <c r="A1397" s="660">
        <v>4</v>
      </c>
      <c r="B1397" s="661" t="s">
        <v>3542</v>
      </c>
      <c r="C1397" s="661">
        <v>89301042</v>
      </c>
      <c r="D1397" s="740" t="s">
        <v>6160</v>
      </c>
      <c r="E1397" s="741" t="s">
        <v>3926</v>
      </c>
      <c r="F1397" s="661" t="s">
        <v>3897</v>
      </c>
      <c r="G1397" s="661" t="s">
        <v>4423</v>
      </c>
      <c r="H1397" s="661" t="s">
        <v>602</v>
      </c>
      <c r="I1397" s="661" t="s">
        <v>5465</v>
      </c>
      <c r="J1397" s="661" t="s">
        <v>5466</v>
      </c>
      <c r="K1397" s="661" t="s">
        <v>5467</v>
      </c>
      <c r="L1397" s="662">
        <v>347.81</v>
      </c>
      <c r="M1397" s="662">
        <v>347.81</v>
      </c>
      <c r="N1397" s="661">
        <v>1</v>
      </c>
      <c r="O1397" s="742">
        <v>1</v>
      </c>
      <c r="P1397" s="662">
        <v>347.81</v>
      </c>
      <c r="Q1397" s="677">
        <v>1</v>
      </c>
      <c r="R1397" s="661">
        <v>1</v>
      </c>
      <c r="S1397" s="677">
        <v>1</v>
      </c>
      <c r="T1397" s="742">
        <v>1</v>
      </c>
      <c r="U1397" s="700">
        <v>1</v>
      </c>
    </row>
    <row r="1398" spans="1:21" ht="14.4" customHeight="1" x14ac:dyDescent="0.3">
      <c r="A1398" s="660">
        <v>4</v>
      </c>
      <c r="B1398" s="661" t="s">
        <v>3542</v>
      </c>
      <c r="C1398" s="661">
        <v>89301042</v>
      </c>
      <c r="D1398" s="740" t="s">
        <v>6160</v>
      </c>
      <c r="E1398" s="741" t="s">
        <v>3927</v>
      </c>
      <c r="F1398" s="661" t="s">
        <v>3895</v>
      </c>
      <c r="G1398" s="661" t="s">
        <v>5468</v>
      </c>
      <c r="H1398" s="661" t="s">
        <v>602</v>
      </c>
      <c r="I1398" s="661" t="s">
        <v>2965</v>
      </c>
      <c r="J1398" s="661" t="s">
        <v>2966</v>
      </c>
      <c r="K1398" s="661" t="s">
        <v>2967</v>
      </c>
      <c r="L1398" s="662">
        <v>275.23</v>
      </c>
      <c r="M1398" s="662">
        <v>550.46</v>
      </c>
      <c r="N1398" s="661">
        <v>2</v>
      </c>
      <c r="O1398" s="742">
        <v>1</v>
      </c>
      <c r="P1398" s="662">
        <v>550.46</v>
      </c>
      <c r="Q1398" s="677">
        <v>1</v>
      </c>
      <c r="R1398" s="661">
        <v>2</v>
      </c>
      <c r="S1398" s="677">
        <v>1</v>
      </c>
      <c r="T1398" s="742">
        <v>1</v>
      </c>
      <c r="U1398" s="700">
        <v>1</v>
      </c>
    </row>
    <row r="1399" spans="1:21" ht="14.4" customHeight="1" x14ac:dyDescent="0.3">
      <c r="A1399" s="660">
        <v>4</v>
      </c>
      <c r="B1399" s="661" t="s">
        <v>3542</v>
      </c>
      <c r="C1399" s="661">
        <v>89301042</v>
      </c>
      <c r="D1399" s="740" t="s">
        <v>6160</v>
      </c>
      <c r="E1399" s="741" t="s">
        <v>3927</v>
      </c>
      <c r="F1399" s="661" t="s">
        <v>3895</v>
      </c>
      <c r="G1399" s="661" t="s">
        <v>4218</v>
      </c>
      <c r="H1399" s="661" t="s">
        <v>602</v>
      </c>
      <c r="I1399" s="661" t="s">
        <v>4439</v>
      </c>
      <c r="J1399" s="661" t="s">
        <v>4440</v>
      </c>
      <c r="K1399" s="661" t="s">
        <v>3767</v>
      </c>
      <c r="L1399" s="662">
        <v>10.73</v>
      </c>
      <c r="M1399" s="662">
        <v>32.19</v>
      </c>
      <c r="N1399" s="661">
        <v>3</v>
      </c>
      <c r="O1399" s="742">
        <v>1</v>
      </c>
      <c r="P1399" s="662">
        <v>32.19</v>
      </c>
      <c r="Q1399" s="677">
        <v>1</v>
      </c>
      <c r="R1399" s="661">
        <v>3</v>
      </c>
      <c r="S1399" s="677">
        <v>1</v>
      </c>
      <c r="T1399" s="742">
        <v>1</v>
      </c>
      <c r="U1399" s="700">
        <v>1</v>
      </c>
    </row>
    <row r="1400" spans="1:21" ht="14.4" customHeight="1" x14ac:dyDescent="0.3">
      <c r="A1400" s="660">
        <v>4</v>
      </c>
      <c r="B1400" s="661" t="s">
        <v>3542</v>
      </c>
      <c r="C1400" s="661">
        <v>89301042</v>
      </c>
      <c r="D1400" s="740" t="s">
        <v>6160</v>
      </c>
      <c r="E1400" s="741" t="s">
        <v>3927</v>
      </c>
      <c r="F1400" s="661" t="s">
        <v>3895</v>
      </c>
      <c r="G1400" s="661" t="s">
        <v>4218</v>
      </c>
      <c r="H1400" s="661" t="s">
        <v>602</v>
      </c>
      <c r="I1400" s="661" t="s">
        <v>4999</v>
      </c>
      <c r="J1400" s="661" t="s">
        <v>5000</v>
      </c>
      <c r="K1400" s="661" t="s">
        <v>3765</v>
      </c>
      <c r="L1400" s="662">
        <v>5.37</v>
      </c>
      <c r="M1400" s="662">
        <v>5.37</v>
      </c>
      <c r="N1400" s="661">
        <v>1</v>
      </c>
      <c r="O1400" s="742">
        <v>1</v>
      </c>
      <c r="P1400" s="662">
        <v>5.37</v>
      </c>
      <c r="Q1400" s="677">
        <v>1</v>
      </c>
      <c r="R1400" s="661">
        <v>1</v>
      </c>
      <c r="S1400" s="677">
        <v>1</v>
      </c>
      <c r="T1400" s="742">
        <v>1</v>
      </c>
      <c r="U1400" s="700">
        <v>1</v>
      </c>
    </row>
    <row r="1401" spans="1:21" ht="14.4" customHeight="1" x14ac:dyDescent="0.3">
      <c r="A1401" s="660">
        <v>4</v>
      </c>
      <c r="B1401" s="661" t="s">
        <v>3542</v>
      </c>
      <c r="C1401" s="661">
        <v>89301042</v>
      </c>
      <c r="D1401" s="740" t="s">
        <v>6160</v>
      </c>
      <c r="E1401" s="741" t="s">
        <v>3927</v>
      </c>
      <c r="F1401" s="661" t="s">
        <v>3895</v>
      </c>
      <c r="G1401" s="661" t="s">
        <v>5055</v>
      </c>
      <c r="H1401" s="661" t="s">
        <v>602</v>
      </c>
      <c r="I1401" s="661" t="s">
        <v>1202</v>
      </c>
      <c r="J1401" s="661" t="s">
        <v>684</v>
      </c>
      <c r="K1401" s="661" t="s">
        <v>5056</v>
      </c>
      <c r="L1401" s="662">
        <v>35.380000000000003</v>
      </c>
      <c r="M1401" s="662">
        <v>35.380000000000003</v>
      </c>
      <c r="N1401" s="661">
        <v>1</v>
      </c>
      <c r="O1401" s="742">
        <v>1</v>
      </c>
      <c r="P1401" s="662">
        <v>35.380000000000003</v>
      </c>
      <c r="Q1401" s="677">
        <v>1</v>
      </c>
      <c r="R1401" s="661">
        <v>1</v>
      </c>
      <c r="S1401" s="677">
        <v>1</v>
      </c>
      <c r="T1401" s="742">
        <v>1</v>
      </c>
      <c r="U1401" s="700">
        <v>1</v>
      </c>
    </row>
    <row r="1402" spans="1:21" ht="14.4" customHeight="1" x14ac:dyDescent="0.3">
      <c r="A1402" s="660">
        <v>4</v>
      </c>
      <c r="B1402" s="661" t="s">
        <v>3542</v>
      </c>
      <c r="C1402" s="661">
        <v>89301042</v>
      </c>
      <c r="D1402" s="740" t="s">
        <v>6160</v>
      </c>
      <c r="E1402" s="741" t="s">
        <v>3927</v>
      </c>
      <c r="F1402" s="661" t="s">
        <v>3895</v>
      </c>
      <c r="G1402" s="661" t="s">
        <v>3954</v>
      </c>
      <c r="H1402" s="661" t="s">
        <v>602</v>
      </c>
      <c r="I1402" s="661" t="s">
        <v>1839</v>
      </c>
      <c r="J1402" s="661" t="s">
        <v>3719</v>
      </c>
      <c r="K1402" s="661" t="s">
        <v>3720</v>
      </c>
      <c r="L1402" s="662">
        <v>156.86000000000001</v>
      </c>
      <c r="M1402" s="662">
        <v>784.30000000000007</v>
      </c>
      <c r="N1402" s="661">
        <v>5</v>
      </c>
      <c r="O1402" s="742">
        <v>4</v>
      </c>
      <c r="P1402" s="662">
        <v>627.44000000000005</v>
      </c>
      <c r="Q1402" s="677">
        <v>0.8</v>
      </c>
      <c r="R1402" s="661">
        <v>4</v>
      </c>
      <c r="S1402" s="677">
        <v>0.8</v>
      </c>
      <c r="T1402" s="742">
        <v>3</v>
      </c>
      <c r="U1402" s="700">
        <v>0.75</v>
      </c>
    </row>
    <row r="1403" spans="1:21" ht="14.4" customHeight="1" x14ac:dyDescent="0.3">
      <c r="A1403" s="660">
        <v>4</v>
      </c>
      <c r="B1403" s="661" t="s">
        <v>3542</v>
      </c>
      <c r="C1403" s="661">
        <v>89301042</v>
      </c>
      <c r="D1403" s="740" t="s">
        <v>6160</v>
      </c>
      <c r="E1403" s="741" t="s">
        <v>3927</v>
      </c>
      <c r="F1403" s="661" t="s">
        <v>3895</v>
      </c>
      <c r="G1403" s="661" t="s">
        <v>3954</v>
      </c>
      <c r="H1403" s="661" t="s">
        <v>602</v>
      </c>
      <c r="I1403" s="661" t="s">
        <v>2779</v>
      </c>
      <c r="J1403" s="661" t="s">
        <v>3815</v>
      </c>
      <c r="K1403" s="661" t="s">
        <v>3816</v>
      </c>
      <c r="L1403" s="662">
        <v>333.31</v>
      </c>
      <c r="M1403" s="662">
        <v>333.31</v>
      </c>
      <c r="N1403" s="661">
        <v>1</v>
      </c>
      <c r="O1403" s="742">
        <v>1</v>
      </c>
      <c r="P1403" s="662">
        <v>333.31</v>
      </c>
      <c r="Q1403" s="677">
        <v>1</v>
      </c>
      <c r="R1403" s="661">
        <v>1</v>
      </c>
      <c r="S1403" s="677">
        <v>1</v>
      </c>
      <c r="T1403" s="742">
        <v>1</v>
      </c>
      <c r="U1403" s="700">
        <v>1</v>
      </c>
    </row>
    <row r="1404" spans="1:21" ht="14.4" customHeight="1" x14ac:dyDescent="0.3">
      <c r="A1404" s="660">
        <v>4</v>
      </c>
      <c r="B1404" s="661" t="s">
        <v>3542</v>
      </c>
      <c r="C1404" s="661">
        <v>89301042</v>
      </c>
      <c r="D1404" s="740" t="s">
        <v>6160</v>
      </c>
      <c r="E1404" s="741" t="s">
        <v>3927</v>
      </c>
      <c r="F1404" s="661" t="s">
        <v>3895</v>
      </c>
      <c r="G1404" s="661" t="s">
        <v>3954</v>
      </c>
      <c r="H1404" s="661" t="s">
        <v>602</v>
      </c>
      <c r="I1404" s="661" t="s">
        <v>5469</v>
      </c>
      <c r="J1404" s="661" t="s">
        <v>3719</v>
      </c>
      <c r="K1404" s="661" t="s">
        <v>3720</v>
      </c>
      <c r="L1404" s="662">
        <v>156.86000000000001</v>
      </c>
      <c r="M1404" s="662">
        <v>156.86000000000001</v>
      </c>
      <c r="N1404" s="661">
        <v>1</v>
      </c>
      <c r="O1404" s="742">
        <v>0.5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4</v>
      </c>
      <c r="B1405" s="661" t="s">
        <v>3542</v>
      </c>
      <c r="C1405" s="661">
        <v>89301042</v>
      </c>
      <c r="D1405" s="740" t="s">
        <v>6160</v>
      </c>
      <c r="E1405" s="741" t="s">
        <v>3927</v>
      </c>
      <c r="F1405" s="661" t="s">
        <v>3895</v>
      </c>
      <c r="G1405" s="661" t="s">
        <v>5470</v>
      </c>
      <c r="H1405" s="661" t="s">
        <v>1519</v>
      </c>
      <c r="I1405" s="661" t="s">
        <v>5471</v>
      </c>
      <c r="J1405" s="661" t="s">
        <v>3703</v>
      </c>
      <c r="K1405" s="661" t="s">
        <v>5472</v>
      </c>
      <c r="L1405" s="662">
        <v>672.94</v>
      </c>
      <c r="M1405" s="662">
        <v>2691.76</v>
      </c>
      <c r="N1405" s="661">
        <v>4</v>
      </c>
      <c r="O1405" s="742">
        <v>2</v>
      </c>
      <c r="P1405" s="662">
        <v>672.94</v>
      </c>
      <c r="Q1405" s="677">
        <v>0.25</v>
      </c>
      <c r="R1405" s="661">
        <v>1</v>
      </c>
      <c r="S1405" s="677">
        <v>0.25</v>
      </c>
      <c r="T1405" s="742">
        <v>0.5</v>
      </c>
      <c r="U1405" s="700">
        <v>0.25</v>
      </c>
    </row>
    <row r="1406" spans="1:21" ht="14.4" customHeight="1" x14ac:dyDescent="0.3">
      <c r="A1406" s="660">
        <v>4</v>
      </c>
      <c r="B1406" s="661" t="s">
        <v>3542</v>
      </c>
      <c r="C1406" s="661">
        <v>89301042</v>
      </c>
      <c r="D1406" s="740" t="s">
        <v>6160</v>
      </c>
      <c r="E1406" s="741" t="s">
        <v>3927</v>
      </c>
      <c r="F1406" s="661" t="s">
        <v>3895</v>
      </c>
      <c r="G1406" s="661" t="s">
        <v>4448</v>
      </c>
      <c r="H1406" s="661" t="s">
        <v>602</v>
      </c>
      <c r="I1406" s="661" t="s">
        <v>5289</v>
      </c>
      <c r="J1406" s="661" t="s">
        <v>5290</v>
      </c>
      <c r="K1406" s="661" t="s">
        <v>4976</v>
      </c>
      <c r="L1406" s="662">
        <v>222.25</v>
      </c>
      <c r="M1406" s="662">
        <v>444.5</v>
      </c>
      <c r="N1406" s="661">
        <v>2</v>
      </c>
      <c r="O1406" s="742">
        <v>1</v>
      </c>
      <c r="P1406" s="662">
        <v>444.5</v>
      </c>
      <c r="Q1406" s="677">
        <v>1</v>
      </c>
      <c r="R1406" s="661">
        <v>2</v>
      </c>
      <c r="S1406" s="677">
        <v>1</v>
      </c>
      <c r="T1406" s="742">
        <v>1</v>
      </c>
      <c r="U1406" s="700">
        <v>1</v>
      </c>
    </row>
    <row r="1407" spans="1:21" ht="14.4" customHeight="1" x14ac:dyDescent="0.3">
      <c r="A1407" s="660">
        <v>4</v>
      </c>
      <c r="B1407" s="661" t="s">
        <v>3542</v>
      </c>
      <c r="C1407" s="661">
        <v>89301042</v>
      </c>
      <c r="D1407" s="740" t="s">
        <v>6160</v>
      </c>
      <c r="E1407" s="741" t="s">
        <v>3927</v>
      </c>
      <c r="F1407" s="661" t="s">
        <v>3895</v>
      </c>
      <c r="G1407" s="661" t="s">
        <v>4043</v>
      </c>
      <c r="H1407" s="661" t="s">
        <v>602</v>
      </c>
      <c r="I1407" s="661" t="s">
        <v>929</v>
      </c>
      <c r="J1407" s="661" t="s">
        <v>4045</v>
      </c>
      <c r="K1407" s="661" t="s">
        <v>4046</v>
      </c>
      <c r="L1407" s="662">
        <v>0</v>
      </c>
      <c r="M1407" s="662">
        <v>0</v>
      </c>
      <c r="N1407" s="661">
        <v>1</v>
      </c>
      <c r="O1407" s="742">
        <v>1</v>
      </c>
      <c r="P1407" s="662"/>
      <c r="Q1407" s="677"/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4</v>
      </c>
      <c r="B1408" s="661" t="s">
        <v>3542</v>
      </c>
      <c r="C1408" s="661">
        <v>89301042</v>
      </c>
      <c r="D1408" s="740" t="s">
        <v>6160</v>
      </c>
      <c r="E1408" s="741" t="s">
        <v>3927</v>
      </c>
      <c r="F1408" s="661" t="s">
        <v>3895</v>
      </c>
      <c r="G1408" s="661" t="s">
        <v>4189</v>
      </c>
      <c r="H1408" s="661" t="s">
        <v>602</v>
      </c>
      <c r="I1408" s="661" t="s">
        <v>4307</v>
      </c>
      <c r="J1408" s="661" t="s">
        <v>4308</v>
      </c>
      <c r="K1408" s="661" t="s">
        <v>4309</v>
      </c>
      <c r="L1408" s="662">
        <v>1166.76</v>
      </c>
      <c r="M1408" s="662">
        <v>3500.2799999999997</v>
      </c>
      <c r="N1408" s="661">
        <v>3</v>
      </c>
      <c r="O1408" s="742">
        <v>1</v>
      </c>
      <c r="P1408" s="662"/>
      <c r="Q1408" s="677">
        <v>0</v>
      </c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4</v>
      </c>
      <c r="B1409" s="661" t="s">
        <v>3542</v>
      </c>
      <c r="C1409" s="661">
        <v>89301042</v>
      </c>
      <c r="D1409" s="740" t="s">
        <v>6160</v>
      </c>
      <c r="E1409" s="741" t="s">
        <v>3927</v>
      </c>
      <c r="F1409" s="661" t="s">
        <v>3895</v>
      </c>
      <c r="G1409" s="661" t="s">
        <v>4011</v>
      </c>
      <c r="H1409" s="661" t="s">
        <v>1519</v>
      </c>
      <c r="I1409" s="661" t="s">
        <v>1947</v>
      </c>
      <c r="J1409" s="661" t="s">
        <v>1948</v>
      </c>
      <c r="K1409" s="661" t="s">
        <v>3727</v>
      </c>
      <c r="L1409" s="662">
        <v>178.27</v>
      </c>
      <c r="M1409" s="662">
        <v>1069.6200000000001</v>
      </c>
      <c r="N1409" s="661">
        <v>6</v>
      </c>
      <c r="O1409" s="742">
        <v>2.5</v>
      </c>
      <c r="P1409" s="662">
        <v>356.54</v>
      </c>
      <c r="Q1409" s="677">
        <v>0.33333333333333331</v>
      </c>
      <c r="R1409" s="661">
        <v>2</v>
      </c>
      <c r="S1409" s="677">
        <v>0.33333333333333331</v>
      </c>
      <c r="T1409" s="742">
        <v>1</v>
      </c>
      <c r="U1409" s="700">
        <v>0.4</v>
      </c>
    </row>
    <row r="1410" spans="1:21" ht="14.4" customHeight="1" x14ac:dyDescent="0.3">
      <c r="A1410" s="660">
        <v>4</v>
      </c>
      <c r="B1410" s="661" t="s">
        <v>3542</v>
      </c>
      <c r="C1410" s="661">
        <v>89301042</v>
      </c>
      <c r="D1410" s="740" t="s">
        <v>6160</v>
      </c>
      <c r="E1410" s="741" t="s">
        <v>3927</v>
      </c>
      <c r="F1410" s="661" t="s">
        <v>3895</v>
      </c>
      <c r="G1410" s="661" t="s">
        <v>4011</v>
      </c>
      <c r="H1410" s="661" t="s">
        <v>1519</v>
      </c>
      <c r="I1410" s="661" t="s">
        <v>1947</v>
      </c>
      <c r="J1410" s="661" t="s">
        <v>1948</v>
      </c>
      <c r="K1410" s="661" t="s">
        <v>3727</v>
      </c>
      <c r="L1410" s="662">
        <v>184.22</v>
      </c>
      <c r="M1410" s="662">
        <v>1105.32</v>
      </c>
      <c r="N1410" s="661">
        <v>6</v>
      </c>
      <c r="O1410" s="742">
        <v>2.5</v>
      </c>
      <c r="P1410" s="662">
        <v>1105.32</v>
      </c>
      <c r="Q1410" s="677">
        <v>1</v>
      </c>
      <c r="R1410" s="661">
        <v>6</v>
      </c>
      <c r="S1410" s="677">
        <v>1</v>
      </c>
      <c r="T1410" s="742">
        <v>2.5</v>
      </c>
      <c r="U1410" s="700">
        <v>1</v>
      </c>
    </row>
    <row r="1411" spans="1:21" ht="14.4" customHeight="1" x14ac:dyDescent="0.3">
      <c r="A1411" s="660">
        <v>4</v>
      </c>
      <c r="B1411" s="661" t="s">
        <v>3542</v>
      </c>
      <c r="C1411" s="661">
        <v>89301042</v>
      </c>
      <c r="D1411" s="740" t="s">
        <v>6160</v>
      </c>
      <c r="E1411" s="741" t="s">
        <v>3927</v>
      </c>
      <c r="F1411" s="661" t="s">
        <v>3895</v>
      </c>
      <c r="G1411" s="661" t="s">
        <v>4978</v>
      </c>
      <c r="H1411" s="661" t="s">
        <v>1519</v>
      </c>
      <c r="I1411" s="661" t="s">
        <v>2641</v>
      </c>
      <c r="J1411" s="661" t="s">
        <v>1624</v>
      </c>
      <c r="K1411" s="661" t="s">
        <v>2453</v>
      </c>
      <c r="L1411" s="662">
        <v>0</v>
      </c>
      <c r="M1411" s="662">
        <v>0</v>
      </c>
      <c r="N1411" s="661">
        <v>1</v>
      </c>
      <c r="O1411" s="742">
        <v>0.5</v>
      </c>
      <c r="P1411" s="662">
        <v>0</v>
      </c>
      <c r="Q1411" s="677"/>
      <c r="R1411" s="661">
        <v>1</v>
      </c>
      <c r="S1411" s="677">
        <v>1</v>
      </c>
      <c r="T1411" s="742">
        <v>0.5</v>
      </c>
      <c r="U1411" s="700">
        <v>1</v>
      </c>
    </row>
    <row r="1412" spans="1:21" ht="14.4" customHeight="1" x14ac:dyDescent="0.3">
      <c r="A1412" s="660">
        <v>4</v>
      </c>
      <c r="B1412" s="661" t="s">
        <v>3542</v>
      </c>
      <c r="C1412" s="661">
        <v>89301042</v>
      </c>
      <c r="D1412" s="740" t="s">
        <v>6160</v>
      </c>
      <c r="E1412" s="741" t="s">
        <v>3927</v>
      </c>
      <c r="F1412" s="661" t="s">
        <v>3895</v>
      </c>
      <c r="G1412" s="661" t="s">
        <v>4310</v>
      </c>
      <c r="H1412" s="661" t="s">
        <v>602</v>
      </c>
      <c r="I1412" s="661" t="s">
        <v>5473</v>
      </c>
      <c r="J1412" s="661" t="s">
        <v>5474</v>
      </c>
      <c r="K1412" s="661" t="s">
        <v>5475</v>
      </c>
      <c r="L1412" s="662">
        <v>178.24</v>
      </c>
      <c r="M1412" s="662">
        <v>356.48</v>
      </c>
      <c r="N1412" s="661">
        <v>2</v>
      </c>
      <c r="O1412" s="742">
        <v>1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4</v>
      </c>
      <c r="B1413" s="661" t="s">
        <v>3542</v>
      </c>
      <c r="C1413" s="661">
        <v>89301042</v>
      </c>
      <c r="D1413" s="740" t="s">
        <v>6160</v>
      </c>
      <c r="E1413" s="741" t="s">
        <v>3927</v>
      </c>
      <c r="F1413" s="661" t="s">
        <v>3895</v>
      </c>
      <c r="G1413" s="661" t="s">
        <v>4310</v>
      </c>
      <c r="H1413" s="661" t="s">
        <v>602</v>
      </c>
      <c r="I1413" s="661" t="s">
        <v>5476</v>
      </c>
      <c r="J1413" s="661" t="s">
        <v>5477</v>
      </c>
      <c r="K1413" s="661" t="s">
        <v>5478</v>
      </c>
      <c r="L1413" s="662">
        <v>55.1</v>
      </c>
      <c r="M1413" s="662">
        <v>55.1</v>
      </c>
      <c r="N1413" s="661">
        <v>1</v>
      </c>
      <c r="O1413" s="742">
        <v>1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4</v>
      </c>
      <c r="B1414" s="661" t="s">
        <v>3542</v>
      </c>
      <c r="C1414" s="661">
        <v>89301042</v>
      </c>
      <c r="D1414" s="740" t="s">
        <v>6160</v>
      </c>
      <c r="E1414" s="741" t="s">
        <v>3927</v>
      </c>
      <c r="F1414" s="661" t="s">
        <v>3895</v>
      </c>
      <c r="G1414" s="661" t="s">
        <v>4459</v>
      </c>
      <c r="H1414" s="661" t="s">
        <v>602</v>
      </c>
      <c r="I1414" s="661" t="s">
        <v>5479</v>
      </c>
      <c r="J1414" s="661" t="s">
        <v>762</v>
      </c>
      <c r="K1414" s="661" t="s">
        <v>3666</v>
      </c>
      <c r="L1414" s="662">
        <v>115.3</v>
      </c>
      <c r="M1414" s="662">
        <v>115.3</v>
      </c>
      <c r="N1414" s="661">
        <v>1</v>
      </c>
      <c r="O1414" s="742">
        <v>1</v>
      </c>
      <c r="P1414" s="662">
        <v>115.3</v>
      </c>
      <c r="Q1414" s="677">
        <v>1</v>
      </c>
      <c r="R1414" s="661">
        <v>1</v>
      </c>
      <c r="S1414" s="677">
        <v>1</v>
      </c>
      <c r="T1414" s="742">
        <v>1</v>
      </c>
      <c r="U1414" s="700">
        <v>1</v>
      </c>
    </row>
    <row r="1415" spans="1:21" ht="14.4" customHeight="1" x14ac:dyDescent="0.3">
      <c r="A1415" s="660">
        <v>4</v>
      </c>
      <c r="B1415" s="661" t="s">
        <v>3542</v>
      </c>
      <c r="C1415" s="661">
        <v>89301042</v>
      </c>
      <c r="D1415" s="740" t="s">
        <v>6160</v>
      </c>
      <c r="E1415" s="741" t="s">
        <v>3927</v>
      </c>
      <c r="F1415" s="661" t="s">
        <v>3895</v>
      </c>
      <c r="G1415" s="661" t="s">
        <v>4272</v>
      </c>
      <c r="H1415" s="661" t="s">
        <v>602</v>
      </c>
      <c r="I1415" s="661" t="s">
        <v>2139</v>
      </c>
      <c r="J1415" s="661" t="s">
        <v>2140</v>
      </c>
      <c r="K1415" s="661" t="s">
        <v>4273</v>
      </c>
      <c r="L1415" s="662">
        <v>163.9</v>
      </c>
      <c r="M1415" s="662">
        <v>1802.9</v>
      </c>
      <c r="N1415" s="661">
        <v>11</v>
      </c>
      <c r="O1415" s="742">
        <v>2.5</v>
      </c>
      <c r="P1415" s="662">
        <v>1311.2</v>
      </c>
      <c r="Q1415" s="677">
        <v>0.72727272727272729</v>
      </c>
      <c r="R1415" s="661">
        <v>8</v>
      </c>
      <c r="S1415" s="677">
        <v>0.72727272727272729</v>
      </c>
      <c r="T1415" s="742">
        <v>1.5</v>
      </c>
      <c r="U1415" s="700">
        <v>0.6</v>
      </c>
    </row>
    <row r="1416" spans="1:21" ht="14.4" customHeight="1" x14ac:dyDescent="0.3">
      <c r="A1416" s="660">
        <v>4</v>
      </c>
      <c r="B1416" s="661" t="s">
        <v>3542</v>
      </c>
      <c r="C1416" s="661">
        <v>89301042</v>
      </c>
      <c r="D1416" s="740" t="s">
        <v>6160</v>
      </c>
      <c r="E1416" s="741" t="s">
        <v>3927</v>
      </c>
      <c r="F1416" s="661" t="s">
        <v>3895</v>
      </c>
      <c r="G1416" s="661" t="s">
        <v>5480</v>
      </c>
      <c r="H1416" s="661" t="s">
        <v>602</v>
      </c>
      <c r="I1416" s="661" t="s">
        <v>2884</v>
      </c>
      <c r="J1416" s="661" t="s">
        <v>5481</v>
      </c>
      <c r="K1416" s="661" t="s">
        <v>5378</v>
      </c>
      <c r="L1416" s="662">
        <v>47.94</v>
      </c>
      <c r="M1416" s="662">
        <v>383.52</v>
      </c>
      <c r="N1416" s="661">
        <v>8</v>
      </c>
      <c r="O1416" s="742">
        <v>1.5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4</v>
      </c>
      <c r="B1417" s="661" t="s">
        <v>3542</v>
      </c>
      <c r="C1417" s="661">
        <v>89301042</v>
      </c>
      <c r="D1417" s="740" t="s">
        <v>6160</v>
      </c>
      <c r="E1417" s="741" t="s">
        <v>3927</v>
      </c>
      <c r="F1417" s="661" t="s">
        <v>3895</v>
      </c>
      <c r="G1417" s="661" t="s">
        <v>5480</v>
      </c>
      <c r="H1417" s="661" t="s">
        <v>602</v>
      </c>
      <c r="I1417" s="661" t="s">
        <v>2195</v>
      </c>
      <c r="J1417" s="661" t="s">
        <v>2196</v>
      </c>
      <c r="K1417" s="661" t="s">
        <v>5482</v>
      </c>
      <c r="L1417" s="662">
        <v>47.94</v>
      </c>
      <c r="M1417" s="662">
        <v>95.88</v>
      </c>
      <c r="N1417" s="661">
        <v>2</v>
      </c>
      <c r="O1417" s="742">
        <v>0.5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4</v>
      </c>
      <c r="B1418" s="661" t="s">
        <v>3542</v>
      </c>
      <c r="C1418" s="661">
        <v>89301042</v>
      </c>
      <c r="D1418" s="740" t="s">
        <v>6160</v>
      </c>
      <c r="E1418" s="741" t="s">
        <v>3927</v>
      </c>
      <c r="F1418" s="661" t="s">
        <v>3895</v>
      </c>
      <c r="G1418" s="661" t="s">
        <v>4074</v>
      </c>
      <c r="H1418" s="661" t="s">
        <v>602</v>
      </c>
      <c r="I1418" s="661" t="s">
        <v>1165</v>
      </c>
      <c r="J1418" s="661" t="s">
        <v>1166</v>
      </c>
      <c r="K1418" s="661" t="s">
        <v>4075</v>
      </c>
      <c r="L1418" s="662">
        <v>63.67</v>
      </c>
      <c r="M1418" s="662">
        <v>63.67</v>
      </c>
      <c r="N1418" s="661">
        <v>1</v>
      </c>
      <c r="O1418" s="742">
        <v>1</v>
      </c>
      <c r="P1418" s="662">
        <v>63.67</v>
      </c>
      <c r="Q1418" s="677">
        <v>1</v>
      </c>
      <c r="R1418" s="661">
        <v>1</v>
      </c>
      <c r="S1418" s="677">
        <v>1</v>
      </c>
      <c r="T1418" s="742">
        <v>1</v>
      </c>
      <c r="U1418" s="700">
        <v>1</v>
      </c>
    </row>
    <row r="1419" spans="1:21" ht="14.4" customHeight="1" x14ac:dyDescent="0.3">
      <c r="A1419" s="660">
        <v>4</v>
      </c>
      <c r="B1419" s="661" t="s">
        <v>3542</v>
      </c>
      <c r="C1419" s="661">
        <v>89301042</v>
      </c>
      <c r="D1419" s="740" t="s">
        <v>6160</v>
      </c>
      <c r="E1419" s="741" t="s">
        <v>3927</v>
      </c>
      <c r="F1419" s="661" t="s">
        <v>3895</v>
      </c>
      <c r="G1419" s="661" t="s">
        <v>4001</v>
      </c>
      <c r="H1419" s="661" t="s">
        <v>602</v>
      </c>
      <c r="I1419" s="661" t="s">
        <v>5410</v>
      </c>
      <c r="J1419" s="661" t="s">
        <v>4003</v>
      </c>
      <c r="K1419" s="661"/>
      <c r="L1419" s="662">
        <v>0</v>
      </c>
      <c r="M1419" s="662">
        <v>0</v>
      </c>
      <c r="N1419" s="661">
        <v>3</v>
      </c>
      <c r="O1419" s="742">
        <v>0.5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4</v>
      </c>
      <c r="B1420" s="661" t="s">
        <v>3542</v>
      </c>
      <c r="C1420" s="661">
        <v>89301042</v>
      </c>
      <c r="D1420" s="740" t="s">
        <v>6160</v>
      </c>
      <c r="E1420" s="741" t="s">
        <v>3927</v>
      </c>
      <c r="F1420" s="661" t="s">
        <v>3895</v>
      </c>
      <c r="G1420" s="661" t="s">
        <v>4318</v>
      </c>
      <c r="H1420" s="661" t="s">
        <v>602</v>
      </c>
      <c r="I1420" s="661" t="s">
        <v>1835</v>
      </c>
      <c r="J1420" s="661" t="s">
        <v>1836</v>
      </c>
      <c r="K1420" s="661" t="s">
        <v>4319</v>
      </c>
      <c r="L1420" s="662">
        <v>50.27</v>
      </c>
      <c r="M1420" s="662">
        <v>100.54</v>
      </c>
      <c r="N1420" s="661">
        <v>2</v>
      </c>
      <c r="O1420" s="742">
        <v>1</v>
      </c>
      <c r="P1420" s="662">
        <v>100.54</v>
      </c>
      <c r="Q1420" s="677">
        <v>1</v>
      </c>
      <c r="R1420" s="661">
        <v>2</v>
      </c>
      <c r="S1420" s="677">
        <v>1</v>
      </c>
      <c r="T1420" s="742">
        <v>1</v>
      </c>
      <c r="U1420" s="700">
        <v>1</v>
      </c>
    </row>
    <row r="1421" spans="1:21" ht="14.4" customHeight="1" x14ac:dyDescent="0.3">
      <c r="A1421" s="660">
        <v>4</v>
      </c>
      <c r="B1421" s="661" t="s">
        <v>3542</v>
      </c>
      <c r="C1421" s="661">
        <v>89301042</v>
      </c>
      <c r="D1421" s="740" t="s">
        <v>6160</v>
      </c>
      <c r="E1421" s="741" t="s">
        <v>3927</v>
      </c>
      <c r="F1421" s="661" t="s">
        <v>3895</v>
      </c>
      <c r="G1421" s="661" t="s">
        <v>4052</v>
      </c>
      <c r="H1421" s="661" t="s">
        <v>1519</v>
      </c>
      <c r="I1421" s="661" t="s">
        <v>5483</v>
      </c>
      <c r="J1421" s="661" t="s">
        <v>5484</v>
      </c>
      <c r="K1421" s="661" t="s">
        <v>5485</v>
      </c>
      <c r="L1421" s="662">
        <v>175.19</v>
      </c>
      <c r="M1421" s="662">
        <v>350.38</v>
      </c>
      <c r="N1421" s="661">
        <v>2</v>
      </c>
      <c r="O1421" s="742">
        <v>1</v>
      </c>
      <c r="P1421" s="662"/>
      <c r="Q1421" s="677">
        <v>0</v>
      </c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4</v>
      </c>
      <c r="B1422" s="661" t="s">
        <v>3542</v>
      </c>
      <c r="C1422" s="661">
        <v>89301042</v>
      </c>
      <c r="D1422" s="740" t="s">
        <v>6160</v>
      </c>
      <c r="E1422" s="741" t="s">
        <v>3927</v>
      </c>
      <c r="F1422" s="661" t="s">
        <v>3895</v>
      </c>
      <c r="G1422" s="661" t="s">
        <v>5486</v>
      </c>
      <c r="H1422" s="661" t="s">
        <v>602</v>
      </c>
      <c r="I1422" s="661" t="s">
        <v>5487</v>
      </c>
      <c r="J1422" s="661" t="s">
        <v>5488</v>
      </c>
      <c r="K1422" s="661" t="s">
        <v>2019</v>
      </c>
      <c r="L1422" s="662">
        <v>104.66</v>
      </c>
      <c r="M1422" s="662">
        <v>313.98</v>
      </c>
      <c r="N1422" s="661">
        <v>3</v>
      </c>
      <c r="O1422" s="742">
        <v>0.5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4</v>
      </c>
      <c r="B1423" s="661" t="s">
        <v>3542</v>
      </c>
      <c r="C1423" s="661">
        <v>89301042</v>
      </c>
      <c r="D1423" s="740" t="s">
        <v>6160</v>
      </c>
      <c r="E1423" s="741" t="s">
        <v>3927</v>
      </c>
      <c r="F1423" s="661" t="s">
        <v>3895</v>
      </c>
      <c r="G1423" s="661" t="s">
        <v>5486</v>
      </c>
      <c r="H1423" s="661" t="s">
        <v>602</v>
      </c>
      <c r="I1423" s="661" t="s">
        <v>5410</v>
      </c>
      <c r="J1423" s="661" t="s">
        <v>4003</v>
      </c>
      <c r="K1423" s="661"/>
      <c r="L1423" s="662">
        <v>0</v>
      </c>
      <c r="M1423" s="662">
        <v>0</v>
      </c>
      <c r="N1423" s="661">
        <v>3</v>
      </c>
      <c r="O1423" s="742">
        <v>0.5</v>
      </c>
      <c r="P1423" s="662"/>
      <c r="Q1423" s="677"/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4</v>
      </c>
      <c r="B1424" s="661" t="s">
        <v>3542</v>
      </c>
      <c r="C1424" s="661">
        <v>89301042</v>
      </c>
      <c r="D1424" s="740" t="s">
        <v>6160</v>
      </c>
      <c r="E1424" s="741" t="s">
        <v>3927</v>
      </c>
      <c r="F1424" s="661" t="s">
        <v>3895</v>
      </c>
      <c r="G1424" s="661" t="s">
        <v>5486</v>
      </c>
      <c r="H1424" s="661" t="s">
        <v>602</v>
      </c>
      <c r="I1424" s="661" t="s">
        <v>5489</v>
      </c>
      <c r="J1424" s="661" t="s">
        <v>5488</v>
      </c>
      <c r="K1424" s="661" t="s">
        <v>2019</v>
      </c>
      <c r="L1424" s="662">
        <v>0</v>
      </c>
      <c r="M1424" s="662">
        <v>0</v>
      </c>
      <c r="N1424" s="661">
        <v>3</v>
      </c>
      <c r="O1424" s="742">
        <v>0.5</v>
      </c>
      <c r="P1424" s="662">
        <v>0</v>
      </c>
      <c r="Q1424" s="677"/>
      <c r="R1424" s="661">
        <v>3</v>
      </c>
      <c r="S1424" s="677">
        <v>1</v>
      </c>
      <c r="T1424" s="742">
        <v>0.5</v>
      </c>
      <c r="U1424" s="700">
        <v>1</v>
      </c>
    </row>
    <row r="1425" spans="1:21" ht="14.4" customHeight="1" x14ac:dyDescent="0.3">
      <c r="A1425" s="660">
        <v>4</v>
      </c>
      <c r="B1425" s="661" t="s">
        <v>3542</v>
      </c>
      <c r="C1425" s="661">
        <v>89301042</v>
      </c>
      <c r="D1425" s="740" t="s">
        <v>6160</v>
      </c>
      <c r="E1425" s="741" t="s">
        <v>3927</v>
      </c>
      <c r="F1425" s="661" t="s">
        <v>3895</v>
      </c>
      <c r="G1425" s="661" t="s">
        <v>3973</v>
      </c>
      <c r="H1425" s="661" t="s">
        <v>602</v>
      </c>
      <c r="I1425" s="661" t="s">
        <v>3974</v>
      </c>
      <c r="J1425" s="661" t="s">
        <v>3975</v>
      </c>
      <c r="K1425" s="661" t="s">
        <v>3976</v>
      </c>
      <c r="L1425" s="662">
        <v>0</v>
      </c>
      <c r="M1425" s="662">
        <v>0</v>
      </c>
      <c r="N1425" s="661">
        <v>2</v>
      </c>
      <c r="O1425" s="742">
        <v>1</v>
      </c>
      <c r="P1425" s="662"/>
      <c r="Q1425" s="677"/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4</v>
      </c>
      <c r="B1426" s="661" t="s">
        <v>3542</v>
      </c>
      <c r="C1426" s="661">
        <v>89301042</v>
      </c>
      <c r="D1426" s="740" t="s">
        <v>6160</v>
      </c>
      <c r="E1426" s="741" t="s">
        <v>3927</v>
      </c>
      <c r="F1426" s="661" t="s">
        <v>3895</v>
      </c>
      <c r="G1426" s="661" t="s">
        <v>4434</v>
      </c>
      <c r="H1426" s="661" t="s">
        <v>602</v>
      </c>
      <c r="I1426" s="661" t="s">
        <v>881</v>
      </c>
      <c r="J1426" s="661" t="s">
        <v>882</v>
      </c>
      <c r="K1426" s="661" t="s">
        <v>4435</v>
      </c>
      <c r="L1426" s="662">
        <v>242.93</v>
      </c>
      <c r="M1426" s="662">
        <v>1700.5100000000002</v>
      </c>
      <c r="N1426" s="661">
        <v>7</v>
      </c>
      <c r="O1426" s="742">
        <v>7</v>
      </c>
      <c r="P1426" s="662">
        <v>485.86</v>
      </c>
      <c r="Q1426" s="677">
        <v>0.2857142857142857</v>
      </c>
      <c r="R1426" s="661">
        <v>2</v>
      </c>
      <c r="S1426" s="677">
        <v>0.2857142857142857</v>
      </c>
      <c r="T1426" s="742">
        <v>2</v>
      </c>
      <c r="U1426" s="700">
        <v>0.2857142857142857</v>
      </c>
    </row>
    <row r="1427" spans="1:21" ht="14.4" customHeight="1" x14ac:dyDescent="0.3">
      <c r="A1427" s="660">
        <v>4</v>
      </c>
      <c r="B1427" s="661" t="s">
        <v>3542</v>
      </c>
      <c r="C1427" s="661">
        <v>89301042</v>
      </c>
      <c r="D1427" s="740" t="s">
        <v>6160</v>
      </c>
      <c r="E1427" s="741" t="s">
        <v>3927</v>
      </c>
      <c r="F1427" s="661" t="s">
        <v>3895</v>
      </c>
      <c r="G1427" s="661" t="s">
        <v>5345</v>
      </c>
      <c r="H1427" s="661" t="s">
        <v>602</v>
      </c>
      <c r="I1427" s="661" t="s">
        <v>5346</v>
      </c>
      <c r="J1427" s="661" t="s">
        <v>5347</v>
      </c>
      <c r="K1427" s="661" t="s">
        <v>5348</v>
      </c>
      <c r="L1427" s="662">
        <v>95.08</v>
      </c>
      <c r="M1427" s="662">
        <v>285.24</v>
      </c>
      <c r="N1427" s="661">
        <v>3</v>
      </c>
      <c r="O1427" s="742">
        <v>0.5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4</v>
      </c>
      <c r="B1428" s="661" t="s">
        <v>3542</v>
      </c>
      <c r="C1428" s="661">
        <v>89301042</v>
      </c>
      <c r="D1428" s="740" t="s">
        <v>6160</v>
      </c>
      <c r="E1428" s="741" t="s">
        <v>3927</v>
      </c>
      <c r="F1428" s="661" t="s">
        <v>3895</v>
      </c>
      <c r="G1428" s="661" t="s">
        <v>4487</v>
      </c>
      <c r="H1428" s="661" t="s">
        <v>602</v>
      </c>
      <c r="I1428" s="661" t="s">
        <v>5490</v>
      </c>
      <c r="J1428" s="661" t="s">
        <v>5491</v>
      </c>
      <c r="K1428" s="661" t="s">
        <v>5492</v>
      </c>
      <c r="L1428" s="662">
        <v>0</v>
      </c>
      <c r="M1428" s="662">
        <v>0</v>
      </c>
      <c r="N1428" s="661">
        <v>1</v>
      </c>
      <c r="O1428" s="742">
        <v>1</v>
      </c>
      <c r="P1428" s="662">
        <v>0</v>
      </c>
      <c r="Q1428" s="677"/>
      <c r="R1428" s="661">
        <v>1</v>
      </c>
      <c r="S1428" s="677">
        <v>1</v>
      </c>
      <c r="T1428" s="742">
        <v>1</v>
      </c>
      <c r="U1428" s="700">
        <v>1</v>
      </c>
    </row>
    <row r="1429" spans="1:21" ht="14.4" customHeight="1" x14ac:dyDescent="0.3">
      <c r="A1429" s="660">
        <v>4</v>
      </c>
      <c r="B1429" s="661" t="s">
        <v>3542</v>
      </c>
      <c r="C1429" s="661">
        <v>89301042</v>
      </c>
      <c r="D1429" s="740" t="s">
        <v>6160</v>
      </c>
      <c r="E1429" s="741" t="s">
        <v>3927</v>
      </c>
      <c r="F1429" s="661" t="s">
        <v>3895</v>
      </c>
      <c r="G1429" s="661" t="s">
        <v>5446</v>
      </c>
      <c r="H1429" s="661" t="s">
        <v>602</v>
      </c>
      <c r="I1429" s="661" t="s">
        <v>5493</v>
      </c>
      <c r="J1429" s="661" t="s">
        <v>5494</v>
      </c>
      <c r="K1429" s="661" t="s">
        <v>4160</v>
      </c>
      <c r="L1429" s="662">
        <v>0</v>
      </c>
      <c r="M1429" s="662">
        <v>0</v>
      </c>
      <c r="N1429" s="661">
        <v>2</v>
      </c>
      <c r="O1429" s="742">
        <v>1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4</v>
      </c>
      <c r="B1430" s="661" t="s">
        <v>3542</v>
      </c>
      <c r="C1430" s="661">
        <v>89301042</v>
      </c>
      <c r="D1430" s="740" t="s">
        <v>6160</v>
      </c>
      <c r="E1430" s="741" t="s">
        <v>3927</v>
      </c>
      <c r="F1430" s="661" t="s">
        <v>3895</v>
      </c>
      <c r="G1430" s="661" t="s">
        <v>4024</v>
      </c>
      <c r="H1430" s="661" t="s">
        <v>602</v>
      </c>
      <c r="I1430" s="661" t="s">
        <v>952</v>
      </c>
      <c r="J1430" s="661" t="s">
        <v>4025</v>
      </c>
      <c r="K1430" s="661" t="s">
        <v>4026</v>
      </c>
      <c r="L1430" s="662">
        <v>56.01</v>
      </c>
      <c r="M1430" s="662">
        <v>56.01</v>
      </c>
      <c r="N1430" s="661">
        <v>1</v>
      </c>
      <c r="O1430" s="742">
        <v>1</v>
      </c>
      <c r="P1430" s="662">
        <v>56.01</v>
      </c>
      <c r="Q1430" s="677">
        <v>1</v>
      </c>
      <c r="R1430" s="661">
        <v>1</v>
      </c>
      <c r="S1430" s="677">
        <v>1</v>
      </c>
      <c r="T1430" s="742">
        <v>1</v>
      </c>
      <c r="U1430" s="700">
        <v>1</v>
      </c>
    </row>
    <row r="1431" spans="1:21" ht="14.4" customHeight="1" x14ac:dyDescent="0.3">
      <c r="A1431" s="660">
        <v>4</v>
      </c>
      <c r="B1431" s="661" t="s">
        <v>3542</v>
      </c>
      <c r="C1431" s="661">
        <v>89301042</v>
      </c>
      <c r="D1431" s="740" t="s">
        <v>6160</v>
      </c>
      <c r="E1431" s="741" t="s">
        <v>3927</v>
      </c>
      <c r="F1431" s="661" t="s">
        <v>3895</v>
      </c>
      <c r="G1431" s="661" t="s">
        <v>4128</v>
      </c>
      <c r="H1431" s="661" t="s">
        <v>602</v>
      </c>
      <c r="I1431" s="661" t="s">
        <v>5495</v>
      </c>
      <c r="J1431" s="661" t="s">
        <v>5496</v>
      </c>
      <c r="K1431" s="661" t="s">
        <v>3756</v>
      </c>
      <c r="L1431" s="662">
        <v>44.89</v>
      </c>
      <c r="M1431" s="662">
        <v>538.68000000000006</v>
      </c>
      <c r="N1431" s="661">
        <v>12</v>
      </c>
      <c r="O1431" s="742">
        <v>2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4</v>
      </c>
      <c r="B1432" s="661" t="s">
        <v>3542</v>
      </c>
      <c r="C1432" s="661">
        <v>89301042</v>
      </c>
      <c r="D1432" s="740" t="s">
        <v>6160</v>
      </c>
      <c r="E1432" s="741" t="s">
        <v>3927</v>
      </c>
      <c r="F1432" s="661" t="s">
        <v>3895</v>
      </c>
      <c r="G1432" s="661" t="s">
        <v>3977</v>
      </c>
      <c r="H1432" s="661" t="s">
        <v>602</v>
      </c>
      <c r="I1432" s="661" t="s">
        <v>2764</v>
      </c>
      <c r="J1432" s="661" t="s">
        <v>2765</v>
      </c>
      <c r="K1432" s="661" t="s">
        <v>4150</v>
      </c>
      <c r="L1432" s="662">
        <v>31.54</v>
      </c>
      <c r="M1432" s="662">
        <v>126.16</v>
      </c>
      <c r="N1432" s="661">
        <v>4</v>
      </c>
      <c r="O1432" s="742">
        <v>1</v>
      </c>
      <c r="P1432" s="662">
        <v>63.08</v>
      </c>
      <c r="Q1432" s="677">
        <v>0.5</v>
      </c>
      <c r="R1432" s="661">
        <v>2</v>
      </c>
      <c r="S1432" s="677">
        <v>0.5</v>
      </c>
      <c r="T1432" s="742">
        <v>0.5</v>
      </c>
      <c r="U1432" s="700">
        <v>0.5</v>
      </c>
    </row>
    <row r="1433" spans="1:21" ht="14.4" customHeight="1" x14ac:dyDescent="0.3">
      <c r="A1433" s="660">
        <v>4</v>
      </c>
      <c r="B1433" s="661" t="s">
        <v>3542</v>
      </c>
      <c r="C1433" s="661">
        <v>89301042</v>
      </c>
      <c r="D1433" s="740" t="s">
        <v>6160</v>
      </c>
      <c r="E1433" s="741" t="s">
        <v>3927</v>
      </c>
      <c r="F1433" s="661" t="s">
        <v>3895</v>
      </c>
      <c r="G1433" s="661" t="s">
        <v>4283</v>
      </c>
      <c r="H1433" s="661" t="s">
        <v>602</v>
      </c>
      <c r="I1433" s="661" t="s">
        <v>2525</v>
      </c>
      <c r="J1433" s="661" t="s">
        <v>1535</v>
      </c>
      <c r="K1433" s="661" t="s">
        <v>4495</v>
      </c>
      <c r="L1433" s="662">
        <v>96.63</v>
      </c>
      <c r="M1433" s="662">
        <v>193.26</v>
      </c>
      <c r="N1433" s="661">
        <v>2</v>
      </c>
      <c r="O1433" s="742">
        <v>1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4</v>
      </c>
      <c r="B1434" s="661" t="s">
        <v>3542</v>
      </c>
      <c r="C1434" s="661">
        <v>89301042</v>
      </c>
      <c r="D1434" s="740" t="s">
        <v>6160</v>
      </c>
      <c r="E1434" s="741" t="s">
        <v>3927</v>
      </c>
      <c r="F1434" s="661" t="s">
        <v>3895</v>
      </c>
      <c r="G1434" s="661" t="s">
        <v>4283</v>
      </c>
      <c r="H1434" s="661" t="s">
        <v>602</v>
      </c>
      <c r="I1434" s="661" t="s">
        <v>2525</v>
      </c>
      <c r="J1434" s="661" t="s">
        <v>1535</v>
      </c>
      <c r="K1434" s="661" t="s">
        <v>4495</v>
      </c>
      <c r="L1434" s="662">
        <v>50.62</v>
      </c>
      <c r="M1434" s="662">
        <v>202.48</v>
      </c>
      <c r="N1434" s="661">
        <v>4</v>
      </c>
      <c r="O1434" s="742">
        <v>2</v>
      </c>
      <c r="P1434" s="662">
        <v>101.24</v>
      </c>
      <c r="Q1434" s="677">
        <v>0.5</v>
      </c>
      <c r="R1434" s="661">
        <v>2</v>
      </c>
      <c r="S1434" s="677">
        <v>0.5</v>
      </c>
      <c r="T1434" s="742">
        <v>1</v>
      </c>
      <c r="U1434" s="700">
        <v>0.5</v>
      </c>
    </row>
    <row r="1435" spans="1:21" ht="14.4" customHeight="1" x14ac:dyDescent="0.3">
      <c r="A1435" s="660">
        <v>4</v>
      </c>
      <c r="B1435" s="661" t="s">
        <v>3542</v>
      </c>
      <c r="C1435" s="661">
        <v>89301042</v>
      </c>
      <c r="D1435" s="740" t="s">
        <v>6160</v>
      </c>
      <c r="E1435" s="741" t="s">
        <v>3927</v>
      </c>
      <c r="F1435" s="661" t="s">
        <v>3895</v>
      </c>
      <c r="G1435" s="661" t="s">
        <v>4029</v>
      </c>
      <c r="H1435" s="661" t="s">
        <v>602</v>
      </c>
      <c r="I1435" s="661" t="s">
        <v>784</v>
      </c>
      <c r="J1435" s="661" t="s">
        <v>785</v>
      </c>
      <c r="K1435" s="661" t="s">
        <v>4114</v>
      </c>
      <c r="L1435" s="662">
        <v>314.89999999999998</v>
      </c>
      <c r="M1435" s="662">
        <v>944.69999999999993</v>
      </c>
      <c r="N1435" s="661">
        <v>3</v>
      </c>
      <c r="O1435" s="742">
        <v>0.5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4</v>
      </c>
      <c r="B1436" s="661" t="s">
        <v>3542</v>
      </c>
      <c r="C1436" s="661">
        <v>89301042</v>
      </c>
      <c r="D1436" s="740" t="s">
        <v>6160</v>
      </c>
      <c r="E1436" s="741" t="s">
        <v>3927</v>
      </c>
      <c r="F1436" s="661" t="s">
        <v>3895</v>
      </c>
      <c r="G1436" s="661" t="s">
        <v>3953</v>
      </c>
      <c r="H1436" s="661" t="s">
        <v>602</v>
      </c>
      <c r="I1436" s="661" t="s">
        <v>850</v>
      </c>
      <c r="J1436" s="661" t="s">
        <v>851</v>
      </c>
      <c r="K1436" s="661" t="s">
        <v>852</v>
      </c>
      <c r="L1436" s="662">
        <v>56.69</v>
      </c>
      <c r="M1436" s="662">
        <v>453.52</v>
      </c>
      <c r="N1436" s="661">
        <v>8</v>
      </c>
      <c r="O1436" s="742">
        <v>7</v>
      </c>
      <c r="P1436" s="662">
        <v>283.45</v>
      </c>
      <c r="Q1436" s="677">
        <v>0.625</v>
      </c>
      <c r="R1436" s="661">
        <v>5</v>
      </c>
      <c r="S1436" s="677">
        <v>0.625</v>
      </c>
      <c r="T1436" s="742">
        <v>4</v>
      </c>
      <c r="U1436" s="700">
        <v>0.5714285714285714</v>
      </c>
    </row>
    <row r="1437" spans="1:21" ht="14.4" customHeight="1" x14ac:dyDescent="0.3">
      <c r="A1437" s="660">
        <v>4</v>
      </c>
      <c r="B1437" s="661" t="s">
        <v>3542</v>
      </c>
      <c r="C1437" s="661">
        <v>89301042</v>
      </c>
      <c r="D1437" s="740" t="s">
        <v>6160</v>
      </c>
      <c r="E1437" s="741" t="s">
        <v>3927</v>
      </c>
      <c r="F1437" s="661" t="s">
        <v>3895</v>
      </c>
      <c r="G1437" s="661" t="s">
        <v>5497</v>
      </c>
      <c r="H1437" s="661" t="s">
        <v>602</v>
      </c>
      <c r="I1437" s="661" t="s">
        <v>5498</v>
      </c>
      <c r="J1437" s="661" t="s">
        <v>5499</v>
      </c>
      <c r="K1437" s="661" t="s">
        <v>5500</v>
      </c>
      <c r="L1437" s="662">
        <v>61.3</v>
      </c>
      <c r="M1437" s="662">
        <v>61.3</v>
      </c>
      <c r="N1437" s="661">
        <v>1</v>
      </c>
      <c r="O1437" s="742">
        <v>1</v>
      </c>
      <c r="P1437" s="662">
        <v>61.3</v>
      </c>
      <c r="Q1437" s="677">
        <v>1</v>
      </c>
      <c r="R1437" s="661">
        <v>1</v>
      </c>
      <c r="S1437" s="677">
        <v>1</v>
      </c>
      <c r="T1437" s="742">
        <v>1</v>
      </c>
      <c r="U1437" s="700">
        <v>1</v>
      </c>
    </row>
    <row r="1438" spans="1:21" ht="14.4" customHeight="1" x14ac:dyDescent="0.3">
      <c r="A1438" s="660">
        <v>4</v>
      </c>
      <c r="B1438" s="661" t="s">
        <v>3542</v>
      </c>
      <c r="C1438" s="661">
        <v>89301042</v>
      </c>
      <c r="D1438" s="740" t="s">
        <v>6160</v>
      </c>
      <c r="E1438" s="741" t="s">
        <v>3927</v>
      </c>
      <c r="F1438" s="661" t="s">
        <v>3895</v>
      </c>
      <c r="G1438" s="661" t="s">
        <v>5497</v>
      </c>
      <c r="H1438" s="661" t="s">
        <v>602</v>
      </c>
      <c r="I1438" s="661" t="s">
        <v>5498</v>
      </c>
      <c r="J1438" s="661" t="s">
        <v>5499</v>
      </c>
      <c r="K1438" s="661" t="s">
        <v>5500</v>
      </c>
      <c r="L1438" s="662">
        <v>73.260000000000005</v>
      </c>
      <c r="M1438" s="662">
        <v>73.260000000000005</v>
      </c>
      <c r="N1438" s="661">
        <v>1</v>
      </c>
      <c r="O1438" s="742">
        <v>1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4</v>
      </c>
      <c r="B1439" s="661" t="s">
        <v>3542</v>
      </c>
      <c r="C1439" s="661">
        <v>89301042</v>
      </c>
      <c r="D1439" s="740" t="s">
        <v>6160</v>
      </c>
      <c r="E1439" s="741" t="s">
        <v>3927</v>
      </c>
      <c r="F1439" s="661" t="s">
        <v>3895</v>
      </c>
      <c r="G1439" s="661" t="s">
        <v>4116</v>
      </c>
      <c r="H1439" s="661" t="s">
        <v>1519</v>
      </c>
      <c r="I1439" s="661" t="s">
        <v>1724</v>
      </c>
      <c r="J1439" s="661" t="s">
        <v>1725</v>
      </c>
      <c r="K1439" s="661" t="s">
        <v>1726</v>
      </c>
      <c r="L1439" s="662">
        <v>140.03</v>
      </c>
      <c r="M1439" s="662">
        <v>560.12</v>
      </c>
      <c r="N1439" s="661">
        <v>4</v>
      </c>
      <c r="O1439" s="742">
        <v>1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4</v>
      </c>
      <c r="B1440" s="661" t="s">
        <v>3542</v>
      </c>
      <c r="C1440" s="661">
        <v>89301042</v>
      </c>
      <c r="D1440" s="740" t="s">
        <v>6160</v>
      </c>
      <c r="E1440" s="741" t="s">
        <v>3927</v>
      </c>
      <c r="F1440" s="661" t="s">
        <v>3895</v>
      </c>
      <c r="G1440" s="661" t="s">
        <v>3988</v>
      </c>
      <c r="H1440" s="661" t="s">
        <v>602</v>
      </c>
      <c r="I1440" s="661" t="s">
        <v>3058</v>
      </c>
      <c r="J1440" s="661" t="s">
        <v>3059</v>
      </c>
      <c r="K1440" s="661" t="s">
        <v>3989</v>
      </c>
      <c r="L1440" s="662">
        <v>0</v>
      </c>
      <c r="M1440" s="662">
        <v>0</v>
      </c>
      <c r="N1440" s="661">
        <v>1</v>
      </c>
      <c r="O1440" s="742">
        <v>1</v>
      </c>
      <c r="P1440" s="662">
        <v>0</v>
      </c>
      <c r="Q1440" s="677"/>
      <c r="R1440" s="661">
        <v>1</v>
      </c>
      <c r="S1440" s="677">
        <v>1</v>
      </c>
      <c r="T1440" s="742">
        <v>1</v>
      </c>
      <c r="U1440" s="700">
        <v>1</v>
      </c>
    </row>
    <row r="1441" spans="1:21" ht="14.4" customHeight="1" x14ac:dyDescent="0.3">
      <c r="A1441" s="660">
        <v>4</v>
      </c>
      <c r="B1441" s="661" t="s">
        <v>3542</v>
      </c>
      <c r="C1441" s="661">
        <v>89301042</v>
      </c>
      <c r="D1441" s="740" t="s">
        <v>6160</v>
      </c>
      <c r="E1441" s="741" t="s">
        <v>3927</v>
      </c>
      <c r="F1441" s="661" t="s">
        <v>3895</v>
      </c>
      <c r="G1441" s="661" t="s">
        <v>4328</v>
      </c>
      <c r="H1441" s="661" t="s">
        <v>1519</v>
      </c>
      <c r="I1441" s="661" t="s">
        <v>4329</v>
      </c>
      <c r="J1441" s="661" t="s">
        <v>4330</v>
      </c>
      <c r="K1441" s="661" t="s">
        <v>4331</v>
      </c>
      <c r="L1441" s="662">
        <v>94.8</v>
      </c>
      <c r="M1441" s="662">
        <v>474</v>
      </c>
      <c r="N1441" s="661">
        <v>5</v>
      </c>
      <c r="O1441" s="742">
        <v>3</v>
      </c>
      <c r="P1441" s="662">
        <v>189.6</v>
      </c>
      <c r="Q1441" s="677">
        <v>0.39999999999999997</v>
      </c>
      <c r="R1441" s="661">
        <v>2</v>
      </c>
      <c r="S1441" s="677">
        <v>0.4</v>
      </c>
      <c r="T1441" s="742">
        <v>1</v>
      </c>
      <c r="U1441" s="700">
        <v>0.33333333333333331</v>
      </c>
    </row>
    <row r="1442" spans="1:21" ht="14.4" customHeight="1" x14ac:dyDescent="0.3">
      <c r="A1442" s="660">
        <v>4</v>
      </c>
      <c r="B1442" s="661" t="s">
        <v>3542</v>
      </c>
      <c r="C1442" s="661">
        <v>89301042</v>
      </c>
      <c r="D1442" s="740" t="s">
        <v>6160</v>
      </c>
      <c r="E1442" s="741" t="s">
        <v>3927</v>
      </c>
      <c r="F1442" s="661" t="s">
        <v>3895</v>
      </c>
      <c r="G1442" s="661" t="s">
        <v>3991</v>
      </c>
      <c r="H1442" s="661" t="s">
        <v>602</v>
      </c>
      <c r="I1442" s="661" t="s">
        <v>3497</v>
      </c>
      <c r="J1442" s="661" t="s">
        <v>1268</v>
      </c>
      <c r="K1442" s="661" t="s">
        <v>3992</v>
      </c>
      <c r="L1442" s="662">
        <v>127.5</v>
      </c>
      <c r="M1442" s="662">
        <v>510</v>
      </c>
      <c r="N1442" s="661">
        <v>4</v>
      </c>
      <c r="O1442" s="742">
        <v>4</v>
      </c>
      <c r="P1442" s="662">
        <v>255</v>
      </c>
      <c r="Q1442" s="677">
        <v>0.5</v>
      </c>
      <c r="R1442" s="661">
        <v>2</v>
      </c>
      <c r="S1442" s="677">
        <v>0.5</v>
      </c>
      <c r="T1442" s="742">
        <v>2</v>
      </c>
      <c r="U1442" s="700">
        <v>0.5</v>
      </c>
    </row>
    <row r="1443" spans="1:21" ht="14.4" customHeight="1" x14ac:dyDescent="0.3">
      <c r="A1443" s="660">
        <v>4</v>
      </c>
      <c r="B1443" s="661" t="s">
        <v>3542</v>
      </c>
      <c r="C1443" s="661">
        <v>89301042</v>
      </c>
      <c r="D1443" s="740" t="s">
        <v>6160</v>
      </c>
      <c r="E1443" s="741" t="s">
        <v>3927</v>
      </c>
      <c r="F1443" s="661" t="s">
        <v>3895</v>
      </c>
      <c r="G1443" s="661" t="s">
        <v>3993</v>
      </c>
      <c r="H1443" s="661" t="s">
        <v>602</v>
      </c>
      <c r="I1443" s="661" t="s">
        <v>854</v>
      </c>
      <c r="J1443" s="661" t="s">
        <v>3994</v>
      </c>
      <c r="K1443" s="661" t="s">
        <v>3995</v>
      </c>
      <c r="L1443" s="662">
        <v>0</v>
      </c>
      <c r="M1443" s="662">
        <v>0</v>
      </c>
      <c r="N1443" s="661">
        <v>4</v>
      </c>
      <c r="O1443" s="742">
        <v>3.5</v>
      </c>
      <c r="P1443" s="662">
        <v>0</v>
      </c>
      <c r="Q1443" s="677"/>
      <c r="R1443" s="661">
        <v>2</v>
      </c>
      <c r="S1443" s="677">
        <v>0.5</v>
      </c>
      <c r="T1443" s="742">
        <v>1.5</v>
      </c>
      <c r="U1443" s="700">
        <v>0.42857142857142855</v>
      </c>
    </row>
    <row r="1444" spans="1:21" ht="14.4" customHeight="1" x14ac:dyDescent="0.3">
      <c r="A1444" s="660">
        <v>4</v>
      </c>
      <c r="B1444" s="661" t="s">
        <v>3542</v>
      </c>
      <c r="C1444" s="661">
        <v>89301042</v>
      </c>
      <c r="D1444" s="740" t="s">
        <v>6160</v>
      </c>
      <c r="E1444" s="741" t="s">
        <v>3927</v>
      </c>
      <c r="F1444" s="661" t="s">
        <v>3895</v>
      </c>
      <c r="G1444" s="661" t="s">
        <v>4232</v>
      </c>
      <c r="H1444" s="661" t="s">
        <v>602</v>
      </c>
      <c r="I1444" s="661" t="s">
        <v>1434</v>
      </c>
      <c r="J1444" s="661" t="s">
        <v>1435</v>
      </c>
      <c r="K1444" s="661" t="s">
        <v>4233</v>
      </c>
      <c r="L1444" s="662">
        <v>95.82</v>
      </c>
      <c r="M1444" s="662">
        <v>95.82</v>
      </c>
      <c r="N1444" s="661">
        <v>1</v>
      </c>
      <c r="O1444" s="742">
        <v>0.5</v>
      </c>
      <c r="P1444" s="662"/>
      <c r="Q1444" s="677">
        <v>0</v>
      </c>
      <c r="R1444" s="661"/>
      <c r="S1444" s="677">
        <v>0</v>
      </c>
      <c r="T1444" s="742"/>
      <c r="U1444" s="700">
        <v>0</v>
      </c>
    </row>
    <row r="1445" spans="1:21" ht="14.4" customHeight="1" x14ac:dyDescent="0.3">
      <c r="A1445" s="660">
        <v>4</v>
      </c>
      <c r="B1445" s="661" t="s">
        <v>3542</v>
      </c>
      <c r="C1445" s="661">
        <v>89301042</v>
      </c>
      <c r="D1445" s="740" t="s">
        <v>6160</v>
      </c>
      <c r="E1445" s="741" t="s">
        <v>3927</v>
      </c>
      <c r="F1445" s="661" t="s">
        <v>3895</v>
      </c>
      <c r="G1445" s="661" t="s">
        <v>4213</v>
      </c>
      <c r="H1445" s="661" t="s">
        <v>602</v>
      </c>
      <c r="I1445" s="661" t="s">
        <v>5501</v>
      </c>
      <c r="J1445" s="661" t="s">
        <v>5502</v>
      </c>
      <c r="K1445" s="661" t="s">
        <v>5503</v>
      </c>
      <c r="L1445" s="662">
        <v>0</v>
      </c>
      <c r="M1445" s="662">
        <v>0</v>
      </c>
      <c r="N1445" s="661">
        <v>1</v>
      </c>
      <c r="O1445" s="742">
        <v>1</v>
      </c>
      <c r="P1445" s="662">
        <v>0</v>
      </c>
      <c r="Q1445" s="677"/>
      <c r="R1445" s="661">
        <v>1</v>
      </c>
      <c r="S1445" s="677">
        <v>1</v>
      </c>
      <c r="T1445" s="742">
        <v>1</v>
      </c>
      <c r="U1445" s="700">
        <v>1</v>
      </c>
    </row>
    <row r="1446" spans="1:21" ht="14.4" customHeight="1" x14ac:dyDescent="0.3">
      <c r="A1446" s="660">
        <v>4</v>
      </c>
      <c r="B1446" s="661" t="s">
        <v>3542</v>
      </c>
      <c r="C1446" s="661">
        <v>89301042</v>
      </c>
      <c r="D1446" s="740" t="s">
        <v>6160</v>
      </c>
      <c r="E1446" s="741" t="s">
        <v>3927</v>
      </c>
      <c r="F1446" s="661" t="s">
        <v>3895</v>
      </c>
      <c r="G1446" s="661" t="s">
        <v>5463</v>
      </c>
      <c r="H1446" s="661" t="s">
        <v>602</v>
      </c>
      <c r="I1446" s="661" t="s">
        <v>2836</v>
      </c>
      <c r="J1446" s="661" t="s">
        <v>5464</v>
      </c>
      <c r="K1446" s="661" t="s">
        <v>3783</v>
      </c>
      <c r="L1446" s="662">
        <v>85.49</v>
      </c>
      <c r="M1446" s="662">
        <v>85.49</v>
      </c>
      <c r="N1446" s="661">
        <v>1</v>
      </c>
      <c r="O1446" s="742">
        <v>1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4</v>
      </c>
      <c r="B1447" s="661" t="s">
        <v>3542</v>
      </c>
      <c r="C1447" s="661">
        <v>89301042</v>
      </c>
      <c r="D1447" s="740" t="s">
        <v>6160</v>
      </c>
      <c r="E1447" s="741" t="s">
        <v>3927</v>
      </c>
      <c r="F1447" s="661" t="s">
        <v>3895</v>
      </c>
      <c r="G1447" s="661" t="s">
        <v>4015</v>
      </c>
      <c r="H1447" s="661" t="s">
        <v>1519</v>
      </c>
      <c r="I1447" s="661" t="s">
        <v>1619</v>
      </c>
      <c r="J1447" s="661" t="s">
        <v>1620</v>
      </c>
      <c r="K1447" s="661" t="s">
        <v>3756</v>
      </c>
      <c r="L1447" s="662">
        <v>98.23</v>
      </c>
      <c r="M1447" s="662">
        <v>196.46</v>
      </c>
      <c r="N1447" s="661">
        <v>2</v>
      </c>
      <c r="O1447" s="742">
        <v>1</v>
      </c>
      <c r="P1447" s="662">
        <v>196.46</v>
      </c>
      <c r="Q1447" s="677">
        <v>1</v>
      </c>
      <c r="R1447" s="661">
        <v>2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4</v>
      </c>
      <c r="B1448" s="661" t="s">
        <v>3542</v>
      </c>
      <c r="C1448" s="661">
        <v>89301042</v>
      </c>
      <c r="D1448" s="740" t="s">
        <v>6160</v>
      </c>
      <c r="E1448" s="741" t="s">
        <v>3927</v>
      </c>
      <c r="F1448" s="661" t="s">
        <v>3895</v>
      </c>
      <c r="G1448" s="661" t="s">
        <v>4015</v>
      </c>
      <c r="H1448" s="661" t="s">
        <v>1519</v>
      </c>
      <c r="I1448" s="661" t="s">
        <v>4100</v>
      </c>
      <c r="J1448" s="661" t="s">
        <v>2715</v>
      </c>
      <c r="K1448" s="661" t="s">
        <v>4101</v>
      </c>
      <c r="L1448" s="662">
        <v>314.33999999999997</v>
      </c>
      <c r="M1448" s="662">
        <v>3143.3999999999996</v>
      </c>
      <c r="N1448" s="661">
        <v>10</v>
      </c>
      <c r="O1448" s="742">
        <v>4.5</v>
      </c>
      <c r="P1448" s="662">
        <v>3143.3999999999996</v>
      </c>
      <c r="Q1448" s="677">
        <v>1</v>
      </c>
      <c r="R1448" s="661">
        <v>10</v>
      </c>
      <c r="S1448" s="677">
        <v>1</v>
      </c>
      <c r="T1448" s="742">
        <v>4.5</v>
      </c>
      <c r="U1448" s="700">
        <v>1</v>
      </c>
    </row>
    <row r="1449" spans="1:21" ht="14.4" customHeight="1" x14ac:dyDescent="0.3">
      <c r="A1449" s="660">
        <v>4</v>
      </c>
      <c r="B1449" s="661" t="s">
        <v>3542</v>
      </c>
      <c r="C1449" s="661">
        <v>89301042</v>
      </c>
      <c r="D1449" s="740" t="s">
        <v>6160</v>
      </c>
      <c r="E1449" s="741" t="s">
        <v>3927</v>
      </c>
      <c r="F1449" s="661" t="s">
        <v>3895</v>
      </c>
      <c r="G1449" s="661" t="s">
        <v>4145</v>
      </c>
      <c r="H1449" s="661" t="s">
        <v>602</v>
      </c>
      <c r="I1449" s="661" t="s">
        <v>4332</v>
      </c>
      <c r="J1449" s="661" t="s">
        <v>4333</v>
      </c>
      <c r="K1449" s="661" t="s">
        <v>1507</v>
      </c>
      <c r="L1449" s="662">
        <v>0</v>
      </c>
      <c r="M1449" s="662">
        <v>0</v>
      </c>
      <c r="N1449" s="661">
        <v>2</v>
      </c>
      <c r="O1449" s="742">
        <v>2</v>
      </c>
      <c r="P1449" s="662">
        <v>0</v>
      </c>
      <c r="Q1449" s="677"/>
      <c r="R1449" s="661">
        <v>2</v>
      </c>
      <c r="S1449" s="677">
        <v>1</v>
      </c>
      <c r="T1449" s="742">
        <v>2</v>
      </c>
      <c r="U1449" s="700">
        <v>1</v>
      </c>
    </row>
    <row r="1450" spans="1:21" ht="14.4" customHeight="1" x14ac:dyDescent="0.3">
      <c r="A1450" s="660">
        <v>4</v>
      </c>
      <c r="B1450" s="661" t="s">
        <v>3542</v>
      </c>
      <c r="C1450" s="661">
        <v>89301042</v>
      </c>
      <c r="D1450" s="740" t="s">
        <v>6160</v>
      </c>
      <c r="E1450" s="741" t="s">
        <v>3927</v>
      </c>
      <c r="F1450" s="661" t="s">
        <v>3895</v>
      </c>
      <c r="G1450" s="661" t="s">
        <v>4145</v>
      </c>
      <c r="H1450" s="661" t="s">
        <v>602</v>
      </c>
      <c r="I1450" s="661" t="s">
        <v>5145</v>
      </c>
      <c r="J1450" s="661" t="s">
        <v>4994</v>
      </c>
      <c r="K1450" s="661" t="s">
        <v>965</v>
      </c>
      <c r="L1450" s="662">
        <v>0</v>
      </c>
      <c r="M1450" s="662">
        <v>0</v>
      </c>
      <c r="N1450" s="661">
        <v>4</v>
      </c>
      <c r="O1450" s="742">
        <v>1</v>
      </c>
      <c r="P1450" s="662">
        <v>0</v>
      </c>
      <c r="Q1450" s="677"/>
      <c r="R1450" s="661">
        <v>4</v>
      </c>
      <c r="S1450" s="677">
        <v>1</v>
      </c>
      <c r="T1450" s="742">
        <v>1</v>
      </c>
      <c r="U1450" s="700">
        <v>1</v>
      </c>
    </row>
    <row r="1451" spans="1:21" ht="14.4" customHeight="1" x14ac:dyDescent="0.3">
      <c r="A1451" s="660">
        <v>4</v>
      </c>
      <c r="B1451" s="661" t="s">
        <v>3542</v>
      </c>
      <c r="C1451" s="661">
        <v>89301042</v>
      </c>
      <c r="D1451" s="740" t="s">
        <v>6160</v>
      </c>
      <c r="E1451" s="741" t="s">
        <v>3927</v>
      </c>
      <c r="F1451" s="661" t="s">
        <v>3896</v>
      </c>
      <c r="G1451" s="661" t="s">
        <v>4001</v>
      </c>
      <c r="H1451" s="661" t="s">
        <v>602</v>
      </c>
      <c r="I1451" s="661" t="s">
        <v>4102</v>
      </c>
      <c r="J1451" s="661" t="s">
        <v>4003</v>
      </c>
      <c r="K1451" s="661"/>
      <c r="L1451" s="662">
        <v>0</v>
      </c>
      <c r="M1451" s="662">
        <v>0</v>
      </c>
      <c r="N1451" s="661">
        <v>3</v>
      </c>
      <c r="O1451" s="742">
        <v>3</v>
      </c>
      <c r="P1451" s="662">
        <v>0</v>
      </c>
      <c r="Q1451" s="677"/>
      <c r="R1451" s="661">
        <v>2</v>
      </c>
      <c r="S1451" s="677">
        <v>0.66666666666666663</v>
      </c>
      <c r="T1451" s="742">
        <v>2</v>
      </c>
      <c r="U1451" s="700">
        <v>0.66666666666666663</v>
      </c>
    </row>
    <row r="1452" spans="1:21" ht="14.4" customHeight="1" x14ac:dyDescent="0.3">
      <c r="A1452" s="660">
        <v>4</v>
      </c>
      <c r="B1452" s="661" t="s">
        <v>3542</v>
      </c>
      <c r="C1452" s="661">
        <v>89301042</v>
      </c>
      <c r="D1452" s="740" t="s">
        <v>6160</v>
      </c>
      <c r="E1452" s="741" t="s">
        <v>3927</v>
      </c>
      <c r="F1452" s="661" t="s">
        <v>3896</v>
      </c>
      <c r="G1452" s="661" t="s">
        <v>4001</v>
      </c>
      <c r="H1452" s="661" t="s">
        <v>602</v>
      </c>
      <c r="I1452" s="661" t="s">
        <v>4033</v>
      </c>
      <c r="J1452" s="661" t="s">
        <v>4003</v>
      </c>
      <c r="K1452" s="661"/>
      <c r="L1452" s="662">
        <v>0</v>
      </c>
      <c r="M1452" s="662">
        <v>0</v>
      </c>
      <c r="N1452" s="661">
        <v>8</v>
      </c>
      <c r="O1452" s="742">
        <v>8</v>
      </c>
      <c r="P1452" s="662">
        <v>0</v>
      </c>
      <c r="Q1452" s="677"/>
      <c r="R1452" s="661">
        <v>7</v>
      </c>
      <c r="S1452" s="677">
        <v>0.875</v>
      </c>
      <c r="T1452" s="742">
        <v>7</v>
      </c>
      <c r="U1452" s="700">
        <v>0.875</v>
      </c>
    </row>
    <row r="1453" spans="1:21" ht="14.4" customHeight="1" x14ac:dyDescent="0.3">
      <c r="A1453" s="660">
        <v>4</v>
      </c>
      <c r="B1453" s="661" t="s">
        <v>3542</v>
      </c>
      <c r="C1453" s="661">
        <v>89301042</v>
      </c>
      <c r="D1453" s="740" t="s">
        <v>6160</v>
      </c>
      <c r="E1453" s="741" t="s">
        <v>3927</v>
      </c>
      <c r="F1453" s="661" t="s">
        <v>3897</v>
      </c>
      <c r="G1453" s="661" t="s">
        <v>4343</v>
      </c>
      <c r="H1453" s="661" t="s">
        <v>602</v>
      </c>
      <c r="I1453" s="661" t="s">
        <v>4344</v>
      </c>
      <c r="J1453" s="661" t="s">
        <v>4536</v>
      </c>
      <c r="K1453" s="661" t="s">
        <v>4537</v>
      </c>
      <c r="L1453" s="662">
        <v>410</v>
      </c>
      <c r="M1453" s="662">
        <v>4510</v>
      </c>
      <c r="N1453" s="661">
        <v>11</v>
      </c>
      <c r="O1453" s="742">
        <v>11</v>
      </c>
      <c r="P1453" s="662">
        <v>3690</v>
      </c>
      <c r="Q1453" s="677">
        <v>0.81818181818181823</v>
      </c>
      <c r="R1453" s="661">
        <v>9</v>
      </c>
      <c r="S1453" s="677">
        <v>0.81818181818181823</v>
      </c>
      <c r="T1453" s="742">
        <v>9</v>
      </c>
      <c r="U1453" s="700">
        <v>0.81818181818181823</v>
      </c>
    </row>
    <row r="1454" spans="1:21" ht="14.4" customHeight="1" x14ac:dyDescent="0.3">
      <c r="A1454" s="660">
        <v>4</v>
      </c>
      <c r="B1454" s="661" t="s">
        <v>3542</v>
      </c>
      <c r="C1454" s="661">
        <v>89301042</v>
      </c>
      <c r="D1454" s="740" t="s">
        <v>6160</v>
      </c>
      <c r="E1454" s="741" t="s">
        <v>3927</v>
      </c>
      <c r="F1454" s="661" t="s">
        <v>3897</v>
      </c>
      <c r="G1454" s="661" t="s">
        <v>4343</v>
      </c>
      <c r="H1454" s="661" t="s">
        <v>602</v>
      </c>
      <c r="I1454" s="661" t="s">
        <v>4344</v>
      </c>
      <c r="J1454" s="661" t="s">
        <v>4345</v>
      </c>
      <c r="K1454" s="661" t="s">
        <v>4346</v>
      </c>
      <c r="L1454" s="662">
        <v>410</v>
      </c>
      <c r="M1454" s="662">
        <v>5330</v>
      </c>
      <c r="N1454" s="661">
        <v>13</v>
      </c>
      <c r="O1454" s="742">
        <v>13</v>
      </c>
      <c r="P1454" s="662">
        <v>5330</v>
      </c>
      <c r="Q1454" s="677">
        <v>1</v>
      </c>
      <c r="R1454" s="661">
        <v>13</v>
      </c>
      <c r="S1454" s="677">
        <v>1</v>
      </c>
      <c r="T1454" s="742">
        <v>13</v>
      </c>
      <c r="U1454" s="700">
        <v>1</v>
      </c>
    </row>
    <row r="1455" spans="1:21" ht="14.4" customHeight="1" x14ac:dyDescent="0.3">
      <c r="A1455" s="660">
        <v>4</v>
      </c>
      <c r="B1455" s="661" t="s">
        <v>3542</v>
      </c>
      <c r="C1455" s="661">
        <v>89301042</v>
      </c>
      <c r="D1455" s="740" t="s">
        <v>6160</v>
      </c>
      <c r="E1455" s="741" t="s">
        <v>3927</v>
      </c>
      <c r="F1455" s="661" t="s">
        <v>3897</v>
      </c>
      <c r="G1455" s="661" t="s">
        <v>4347</v>
      </c>
      <c r="H1455" s="661" t="s">
        <v>602</v>
      </c>
      <c r="I1455" s="661" t="s">
        <v>4357</v>
      </c>
      <c r="J1455" s="661" t="s">
        <v>4355</v>
      </c>
      <c r="K1455" s="661" t="s">
        <v>4358</v>
      </c>
      <c r="L1455" s="662">
        <v>200</v>
      </c>
      <c r="M1455" s="662">
        <v>3200</v>
      </c>
      <c r="N1455" s="661">
        <v>16</v>
      </c>
      <c r="O1455" s="742">
        <v>10</v>
      </c>
      <c r="P1455" s="662">
        <v>3000</v>
      </c>
      <c r="Q1455" s="677">
        <v>0.9375</v>
      </c>
      <c r="R1455" s="661">
        <v>15</v>
      </c>
      <c r="S1455" s="677">
        <v>0.9375</v>
      </c>
      <c r="T1455" s="742">
        <v>9</v>
      </c>
      <c r="U1455" s="700">
        <v>0.9</v>
      </c>
    </row>
    <row r="1456" spans="1:21" ht="14.4" customHeight="1" x14ac:dyDescent="0.3">
      <c r="A1456" s="660">
        <v>4</v>
      </c>
      <c r="B1456" s="661" t="s">
        <v>3542</v>
      </c>
      <c r="C1456" s="661">
        <v>89301042</v>
      </c>
      <c r="D1456" s="740" t="s">
        <v>6160</v>
      </c>
      <c r="E1456" s="741" t="s">
        <v>3927</v>
      </c>
      <c r="F1456" s="661" t="s">
        <v>3897</v>
      </c>
      <c r="G1456" s="661" t="s">
        <v>4347</v>
      </c>
      <c r="H1456" s="661" t="s">
        <v>602</v>
      </c>
      <c r="I1456" s="661" t="s">
        <v>4359</v>
      </c>
      <c r="J1456" s="661" t="s">
        <v>4360</v>
      </c>
      <c r="K1456" s="661" t="s">
        <v>4361</v>
      </c>
      <c r="L1456" s="662">
        <v>120</v>
      </c>
      <c r="M1456" s="662">
        <v>360</v>
      </c>
      <c r="N1456" s="661">
        <v>3</v>
      </c>
      <c r="O1456" s="742">
        <v>1</v>
      </c>
      <c r="P1456" s="662">
        <v>360</v>
      </c>
      <c r="Q1456" s="677">
        <v>1</v>
      </c>
      <c r="R1456" s="661">
        <v>3</v>
      </c>
      <c r="S1456" s="677">
        <v>1</v>
      </c>
      <c r="T1456" s="742">
        <v>1</v>
      </c>
      <c r="U1456" s="700">
        <v>1</v>
      </c>
    </row>
    <row r="1457" spans="1:21" ht="14.4" customHeight="1" x14ac:dyDescent="0.3">
      <c r="A1457" s="660">
        <v>4</v>
      </c>
      <c r="B1457" s="661" t="s">
        <v>3542</v>
      </c>
      <c r="C1457" s="661">
        <v>89301042</v>
      </c>
      <c r="D1457" s="740" t="s">
        <v>6160</v>
      </c>
      <c r="E1457" s="741" t="s">
        <v>3927</v>
      </c>
      <c r="F1457" s="661" t="s">
        <v>3897</v>
      </c>
      <c r="G1457" s="661" t="s">
        <v>4347</v>
      </c>
      <c r="H1457" s="661" t="s">
        <v>602</v>
      </c>
      <c r="I1457" s="661" t="s">
        <v>5504</v>
      </c>
      <c r="J1457" s="661" t="s">
        <v>5505</v>
      </c>
      <c r="K1457" s="661" t="s">
        <v>5506</v>
      </c>
      <c r="L1457" s="662">
        <v>774.12</v>
      </c>
      <c r="M1457" s="662">
        <v>4644.72</v>
      </c>
      <c r="N1457" s="661">
        <v>6</v>
      </c>
      <c r="O1457" s="742">
        <v>3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4</v>
      </c>
      <c r="B1458" s="661" t="s">
        <v>3542</v>
      </c>
      <c r="C1458" s="661">
        <v>89301042</v>
      </c>
      <c r="D1458" s="740" t="s">
        <v>6160</v>
      </c>
      <c r="E1458" s="741" t="s">
        <v>3927</v>
      </c>
      <c r="F1458" s="661" t="s">
        <v>3897</v>
      </c>
      <c r="G1458" s="661" t="s">
        <v>4347</v>
      </c>
      <c r="H1458" s="661" t="s">
        <v>602</v>
      </c>
      <c r="I1458" s="661" t="s">
        <v>4404</v>
      </c>
      <c r="J1458" s="661" t="s">
        <v>4375</v>
      </c>
      <c r="K1458" s="661" t="s">
        <v>4405</v>
      </c>
      <c r="L1458" s="662">
        <v>1512.58</v>
      </c>
      <c r="M1458" s="662">
        <v>6050.32</v>
      </c>
      <c r="N1458" s="661">
        <v>4</v>
      </c>
      <c r="O1458" s="742">
        <v>2</v>
      </c>
      <c r="P1458" s="662">
        <v>6050.32</v>
      </c>
      <c r="Q1458" s="677">
        <v>1</v>
      </c>
      <c r="R1458" s="661">
        <v>4</v>
      </c>
      <c r="S1458" s="677">
        <v>1</v>
      </c>
      <c r="T1458" s="742">
        <v>2</v>
      </c>
      <c r="U1458" s="700">
        <v>1</v>
      </c>
    </row>
    <row r="1459" spans="1:21" ht="14.4" customHeight="1" x14ac:dyDescent="0.3">
      <c r="A1459" s="660">
        <v>4</v>
      </c>
      <c r="B1459" s="661" t="s">
        <v>3542</v>
      </c>
      <c r="C1459" s="661">
        <v>89301042</v>
      </c>
      <c r="D1459" s="740" t="s">
        <v>6160</v>
      </c>
      <c r="E1459" s="741" t="s">
        <v>3927</v>
      </c>
      <c r="F1459" s="661" t="s">
        <v>3897</v>
      </c>
      <c r="G1459" s="661" t="s">
        <v>4347</v>
      </c>
      <c r="H1459" s="661" t="s">
        <v>602</v>
      </c>
      <c r="I1459" s="661" t="s">
        <v>5507</v>
      </c>
      <c r="J1459" s="661" t="s">
        <v>5508</v>
      </c>
      <c r="K1459" s="661" t="s">
        <v>5509</v>
      </c>
      <c r="L1459" s="662">
        <v>438.75</v>
      </c>
      <c r="M1459" s="662">
        <v>438.75</v>
      </c>
      <c r="N1459" s="661">
        <v>1</v>
      </c>
      <c r="O1459" s="742">
        <v>1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4</v>
      </c>
      <c r="B1460" s="661" t="s">
        <v>3542</v>
      </c>
      <c r="C1460" s="661">
        <v>89301042</v>
      </c>
      <c r="D1460" s="740" t="s">
        <v>6160</v>
      </c>
      <c r="E1460" s="741" t="s">
        <v>3927</v>
      </c>
      <c r="F1460" s="661" t="s">
        <v>3897</v>
      </c>
      <c r="G1460" s="661" t="s">
        <v>4034</v>
      </c>
      <c r="H1460" s="661" t="s">
        <v>602</v>
      </c>
      <c r="I1460" s="661" t="s">
        <v>5284</v>
      </c>
      <c r="J1460" s="661" t="s">
        <v>5285</v>
      </c>
      <c r="K1460" s="661" t="s">
        <v>5286</v>
      </c>
      <c r="L1460" s="662">
        <v>543.55999999999995</v>
      </c>
      <c r="M1460" s="662">
        <v>543.55999999999995</v>
      </c>
      <c r="N1460" s="661">
        <v>1</v>
      </c>
      <c r="O1460" s="742">
        <v>1</v>
      </c>
      <c r="P1460" s="662">
        <v>543.55999999999995</v>
      </c>
      <c r="Q1460" s="677">
        <v>1</v>
      </c>
      <c r="R1460" s="661">
        <v>1</v>
      </c>
      <c r="S1460" s="677">
        <v>1</v>
      </c>
      <c r="T1460" s="742">
        <v>1</v>
      </c>
      <c r="U1460" s="700">
        <v>1</v>
      </c>
    </row>
    <row r="1461" spans="1:21" ht="14.4" customHeight="1" x14ac:dyDescent="0.3">
      <c r="A1461" s="660">
        <v>4</v>
      </c>
      <c r="B1461" s="661" t="s">
        <v>3542</v>
      </c>
      <c r="C1461" s="661">
        <v>89301042</v>
      </c>
      <c r="D1461" s="740" t="s">
        <v>6160</v>
      </c>
      <c r="E1461" s="741" t="s">
        <v>3927</v>
      </c>
      <c r="F1461" s="661" t="s">
        <v>3897</v>
      </c>
      <c r="G1461" s="661" t="s">
        <v>4034</v>
      </c>
      <c r="H1461" s="661" t="s">
        <v>602</v>
      </c>
      <c r="I1461" s="661" t="s">
        <v>4240</v>
      </c>
      <c r="J1461" s="661" t="s">
        <v>4241</v>
      </c>
      <c r="K1461" s="661" t="s">
        <v>4242</v>
      </c>
      <c r="L1461" s="662">
        <v>900</v>
      </c>
      <c r="M1461" s="662">
        <v>6300</v>
      </c>
      <c r="N1461" s="661">
        <v>7</v>
      </c>
      <c r="O1461" s="742">
        <v>7</v>
      </c>
      <c r="P1461" s="662">
        <v>6300</v>
      </c>
      <c r="Q1461" s="677">
        <v>1</v>
      </c>
      <c r="R1461" s="661">
        <v>7</v>
      </c>
      <c r="S1461" s="677">
        <v>1</v>
      </c>
      <c r="T1461" s="742">
        <v>7</v>
      </c>
      <c r="U1461" s="700">
        <v>1</v>
      </c>
    </row>
    <row r="1462" spans="1:21" ht="14.4" customHeight="1" x14ac:dyDescent="0.3">
      <c r="A1462" s="660">
        <v>4</v>
      </c>
      <c r="B1462" s="661" t="s">
        <v>3542</v>
      </c>
      <c r="C1462" s="661">
        <v>89301042</v>
      </c>
      <c r="D1462" s="740" t="s">
        <v>6160</v>
      </c>
      <c r="E1462" s="741" t="s">
        <v>3927</v>
      </c>
      <c r="F1462" s="661" t="s">
        <v>3897</v>
      </c>
      <c r="G1462" s="661" t="s">
        <v>4393</v>
      </c>
      <c r="H1462" s="661" t="s">
        <v>602</v>
      </c>
      <c r="I1462" s="661" t="s">
        <v>4553</v>
      </c>
      <c r="J1462" s="661" t="s">
        <v>4554</v>
      </c>
      <c r="K1462" s="661" t="s">
        <v>4555</v>
      </c>
      <c r="L1462" s="662">
        <v>287</v>
      </c>
      <c r="M1462" s="662">
        <v>287</v>
      </c>
      <c r="N1462" s="661">
        <v>1</v>
      </c>
      <c r="O1462" s="742">
        <v>1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4</v>
      </c>
      <c r="B1463" s="661" t="s">
        <v>3542</v>
      </c>
      <c r="C1463" s="661">
        <v>89301042</v>
      </c>
      <c r="D1463" s="740" t="s">
        <v>6160</v>
      </c>
      <c r="E1463" s="741" t="s">
        <v>3927</v>
      </c>
      <c r="F1463" s="661" t="s">
        <v>3897</v>
      </c>
      <c r="G1463" s="661" t="s">
        <v>4393</v>
      </c>
      <c r="H1463" s="661" t="s">
        <v>602</v>
      </c>
      <c r="I1463" s="661" t="s">
        <v>4721</v>
      </c>
      <c r="J1463" s="661" t="s">
        <v>4722</v>
      </c>
      <c r="K1463" s="661" t="s">
        <v>4723</v>
      </c>
      <c r="L1463" s="662">
        <v>2939</v>
      </c>
      <c r="M1463" s="662">
        <v>8817</v>
      </c>
      <c r="N1463" s="661">
        <v>3</v>
      </c>
      <c r="O1463" s="742">
        <v>1</v>
      </c>
      <c r="P1463" s="662">
        <v>8817</v>
      </c>
      <c r="Q1463" s="677">
        <v>1</v>
      </c>
      <c r="R1463" s="661">
        <v>3</v>
      </c>
      <c r="S1463" s="677">
        <v>1</v>
      </c>
      <c r="T1463" s="742">
        <v>1</v>
      </c>
      <c r="U1463" s="700">
        <v>1</v>
      </c>
    </row>
    <row r="1464" spans="1:21" ht="14.4" customHeight="1" x14ac:dyDescent="0.3">
      <c r="A1464" s="660">
        <v>4</v>
      </c>
      <c r="B1464" s="661" t="s">
        <v>3542</v>
      </c>
      <c r="C1464" s="661">
        <v>89301042</v>
      </c>
      <c r="D1464" s="740" t="s">
        <v>6160</v>
      </c>
      <c r="E1464" s="741" t="s">
        <v>3927</v>
      </c>
      <c r="F1464" s="661" t="s">
        <v>3897</v>
      </c>
      <c r="G1464" s="661" t="s">
        <v>4393</v>
      </c>
      <c r="H1464" s="661" t="s">
        <v>602</v>
      </c>
      <c r="I1464" s="661" t="s">
        <v>5510</v>
      </c>
      <c r="J1464" s="661" t="s">
        <v>5511</v>
      </c>
      <c r="K1464" s="661" t="s">
        <v>5227</v>
      </c>
      <c r="L1464" s="662">
        <v>5343.9</v>
      </c>
      <c r="M1464" s="662">
        <v>10687.8</v>
      </c>
      <c r="N1464" s="661">
        <v>2</v>
      </c>
      <c r="O1464" s="742">
        <v>1</v>
      </c>
      <c r="P1464" s="662">
        <v>10687.8</v>
      </c>
      <c r="Q1464" s="677">
        <v>1</v>
      </c>
      <c r="R1464" s="661">
        <v>2</v>
      </c>
      <c r="S1464" s="677">
        <v>1</v>
      </c>
      <c r="T1464" s="742">
        <v>1</v>
      </c>
      <c r="U1464" s="700">
        <v>1</v>
      </c>
    </row>
    <row r="1465" spans="1:21" ht="14.4" customHeight="1" x14ac:dyDescent="0.3">
      <c r="A1465" s="660">
        <v>4</v>
      </c>
      <c r="B1465" s="661" t="s">
        <v>3542</v>
      </c>
      <c r="C1465" s="661">
        <v>89301042</v>
      </c>
      <c r="D1465" s="740" t="s">
        <v>6160</v>
      </c>
      <c r="E1465" s="741" t="s">
        <v>3927</v>
      </c>
      <c r="F1465" s="661" t="s">
        <v>3897</v>
      </c>
      <c r="G1465" s="661" t="s">
        <v>4393</v>
      </c>
      <c r="H1465" s="661" t="s">
        <v>602</v>
      </c>
      <c r="I1465" s="661" t="s">
        <v>4761</v>
      </c>
      <c r="J1465" s="661" t="s">
        <v>4762</v>
      </c>
      <c r="K1465" s="661" t="s">
        <v>4763</v>
      </c>
      <c r="L1465" s="662">
        <v>453.2</v>
      </c>
      <c r="M1465" s="662">
        <v>453.2</v>
      </c>
      <c r="N1465" s="661">
        <v>1</v>
      </c>
      <c r="O1465" s="742">
        <v>1</v>
      </c>
      <c r="P1465" s="662">
        <v>453.2</v>
      </c>
      <c r="Q1465" s="677">
        <v>1</v>
      </c>
      <c r="R1465" s="661">
        <v>1</v>
      </c>
      <c r="S1465" s="677">
        <v>1</v>
      </c>
      <c r="T1465" s="742">
        <v>1</v>
      </c>
      <c r="U1465" s="700">
        <v>1</v>
      </c>
    </row>
    <row r="1466" spans="1:21" ht="14.4" customHeight="1" x14ac:dyDescent="0.3">
      <c r="A1466" s="660">
        <v>4</v>
      </c>
      <c r="B1466" s="661" t="s">
        <v>3542</v>
      </c>
      <c r="C1466" s="661">
        <v>89301042</v>
      </c>
      <c r="D1466" s="740" t="s">
        <v>6160</v>
      </c>
      <c r="E1466" s="741" t="s">
        <v>3927</v>
      </c>
      <c r="F1466" s="661" t="s">
        <v>3897</v>
      </c>
      <c r="G1466" s="661" t="s">
        <v>4393</v>
      </c>
      <c r="H1466" s="661" t="s">
        <v>602</v>
      </c>
      <c r="I1466" s="661" t="s">
        <v>5234</v>
      </c>
      <c r="J1466" s="661" t="s">
        <v>5235</v>
      </c>
      <c r="K1466" s="661" t="s">
        <v>5236</v>
      </c>
      <c r="L1466" s="662">
        <v>2808.7</v>
      </c>
      <c r="M1466" s="662">
        <v>5617.4</v>
      </c>
      <c r="N1466" s="661">
        <v>2</v>
      </c>
      <c r="O1466" s="742">
        <v>1</v>
      </c>
      <c r="P1466" s="662">
        <v>5617.4</v>
      </c>
      <c r="Q1466" s="677">
        <v>1</v>
      </c>
      <c r="R1466" s="661">
        <v>2</v>
      </c>
      <c r="S1466" s="677">
        <v>1</v>
      </c>
      <c r="T1466" s="742">
        <v>1</v>
      </c>
      <c r="U1466" s="700">
        <v>1</v>
      </c>
    </row>
    <row r="1467" spans="1:21" ht="14.4" customHeight="1" x14ac:dyDescent="0.3">
      <c r="A1467" s="660">
        <v>4</v>
      </c>
      <c r="B1467" s="661" t="s">
        <v>3542</v>
      </c>
      <c r="C1467" s="661">
        <v>89301042</v>
      </c>
      <c r="D1467" s="740" t="s">
        <v>6160</v>
      </c>
      <c r="E1467" s="741" t="s">
        <v>3927</v>
      </c>
      <c r="F1467" s="661" t="s">
        <v>3897</v>
      </c>
      <c r="G1467" s="661" t="s">
        <v>4393</v>
      </c>
      <c r="H1467" s="661" t="s">
        <v>602</v>
      </c>
      <c r="I1467" s="661" t="s">
        <v>5248</v>
      </c>
      <c r="J1467" s="661" t="s">
        <v>5249</v>
      </c>
      <c r="K1467" s="661" t="s">
        <v>5250</v>
      </c>
      <c r="L1467" s="662">
        <v>2808.7</v>
      </c>
      <c r="M1467" s="662">
        <v>5617.4</v>
      </c>
      <c r="N1467" s="661">
        <v>2</v>
      </c>
      <c r="O1467" s="742">
        <v>1</v>
      </c>
      <c r="P1467" s="662">
        <v>5617.4</v>
      </c>
      <c r="Q1467" s="677">
        <v>1</v>
      </c>
      <c r="R1467" s="661">
        <v>2</v>
      </c>
      <c r="S1467" s="677">
        <v>1</v>
      </c>
      <c r="T1467" s="742">
        <v>1</v>
      </c>
      <c r="U1467" s="700">
        <v>1</v>
      </c>
    </row>
    <row r="1468" spans="1:21" ht="14.4" customHeight="1" x14ac:dyDescent="0.3">
      <c r="A1468" s="660">
        <v>4</v>
      </c>
      <c r="B1468" s="661" t="s">
        <v>3542</v>
      </c>
      <c r="C1468" s="661">
        <v>89301042</v>
      </c>
      <c r="D1468" s="740" t="s">
        <v>6160</v>
      </c>
      <c r="E1468" s="741" t="s">
        <v>3927</v>
      </c>
      <c r="F1468" s="661" t="s">
        <v>3897</v>
      </c>
      <c r="G1468" s="661" t="s">
        <v>4393</v>
      </c>
      <c r="H1468" s="661" t="s">
        <v>602</v>
      </c>
      <c r="I1468" s="661" t="s">
        <v>4905</v>
      </c>
      <c r="J1468" s="661" t="s">
        <v>4906</v>
      </c>
      <c r="K1468" s="661" t="s">
        <v>2970</v>
      </c>
      <c r="L1468" s="662">
        <v>1124.9000000000001</v>
      </c>
      <c r="M1468" s="662">
        <v>2249.8000000000002</v>
      </c>
      <c r="N1468" s="661">
        <v>2</v>
      </c>
      <c r="O1468" s="742">
        <v>1</v>
      </c>
      <c r="P1468" s="662">
        <v>2249.8000000000002</v>
      </c>
      <c r="Q1468" s="677">
        <v>1</v>
      </c>
      <c r="R1468" s="661">
        <v>2</v>
      </c>
      <c r="S1468" s="677">
        <v>1</v>
      </c>
      <c r="T1468" s="742">
        <v>1</v>
      </c>
      <c r="U1468" s="700">
        <v>1</v>
      </c>
    </row>
    <row r="1469" spans="1:21" ht="14.4" customHeight="1" x14ac:dyDescent="0.3">
      <c r="A1469" s="660">
        <v>4</v>
      </c>
      <c r="B1469" s="661" t="s">
        <v>3542</v>
      </c>
      <c r="C1469" s="661">
        <v>89301042</v>
      </c>
      <c r="D1469" s="740" t="s">
        <v>6160</v>
      </c>
      <c r="E1469" s="741" t="s">
        <v>3927</v>
      </c>
      <c r="F1469" s="661" t="s">
        <v>3897</v>
      </c>
      <c r="G1469" s="661" t="s">
        <v>4393</v>
      </c>
      <c r="H1469" s="661" t="s">
        <v>602</v>
      </c>
      <c r="I1469" s="661" t="s">
        <v>5282</v>
      </c>
      <c r="J1469" s="661" t="s">
        <v>5283</v>
      </c>
      <c r="K1469" s="661" t="s">
        <v>4592</v>
      </c>
      <c r="L1469" s="662">
        <v>311</v>
      </c>
      <c r="M1469" s="662">
        <v>311</v>
      </c>
      <c r="N1469" s="661">
        <v>1</v>
      </c>
      <c r="O1469" s="742">
        <v>1</v>
      </c>
      <c r="P1469" s="662">
        <v>311</v>
      </c>
      <c r="Q1469" s="677">
        <v>1</v>
      </c>
      <c r="R1469" s="661">
        <v>1</v>
      </c>
      <c r="S1469" s="677">
        <v>1</v>
      </c>
      <c r="T1469" s="742">
        <v>1</v>
      </c>
      <c r="U1469" s="700">
        <v>1</v>
      </c>
    </row>
    <row r="1470" spans="1:21" ht="14.4" customHeight="1" x14ac:dyDescent="0.3">
      <c r="A1470" s="660">
        <v>4</v>
      </c>
      <c r="B1470" s="661" t="s">
        <v>3542</v>
      </c>
      <c r="C1470" s="661">
        <v>89301042</v>
      </c>
      <c r="D1470" s="740" t="s">
        <v>6160</v>
      </c>
      <c r="E1470" s="741" t="s">
        <v>3927</v>
      </c>
      <c r="F1470" s="661" t="s">
        <v>3897</v>
      </c>
      <c r="G1470" s="661" t="s">
        <v>4393</v>
      </c>
      <c r="H1470" s="661" t="s">
        <v>602</v>
      </c>
      <c r="I1470" s="661" t="s">
        <v>5512</v>
      </c>
      <c r="J1470" s="661" t="s">
        <v>5513</v>
      </c>
      <c r="K1470" s="661" t="s">
        <v>5514</v>
      </c>
      <c r="L1470" s="662">
        <v>560.95000000000005</v>
      </c>
      <c r="M1470" s="662">
        <v>1121.9000000000001</v>
      </c>
      <c r="N1470" s="661">
        <v>2</v>
      </c>
      <c r="O1470" s="742">
        <v>1</v>
      </c>
      <c r="P1470" s="662">
        <v>1121.9000000000001</v>
      </c>
      <c r="Q1470" s="677">
        <v>1</v>
      </c>
      <c r="R1470" s="661">
        <v>2</v>
      </c>
      <c r="S1470" s="677">
        <v>1</v>
      </c>
      <c r="T1470" s="742">
        <v>1</v>
      </c>
      <c r="U1470" s="700">
        <v>1</v>
      </c>
    </row>
    <row r="1471" spans="1:21" ht="14.4" customHeight="1" x14ac:dyDescent="0.3">
      <c r="A1471" s="660">
        <v>4</v>
      </c>
      <c r="B1471" s="661" t="s">
        <v>3542</v>
      </c>
      <c r="C1471" s="661">
        <v>89301042</v>
      </c>
      <c r="D1471" s="740" t="s">
        <v>6160</v>
      </c>
      <c r="E1471" s="741" t="s">
        <v>3927</v>
      </c>
      <c r="F1471" s="661" t="s">
        <v>3897</v>
      </c>
      <c r="G1471" s="661" t="s">
        <v>4393</v>
      </c>
      <c r="H1471" s="661" t="s">
        <v>602</v>
      </c>
      <c r="I1471" s="661" t="s">
        <v>5515</v>
      </c>
      <c r="J1471" s="661" t="s">
        <v>5516</v>
      </c>
      <c r="K1471" s="661" t="s">
        <v>5517</v>
      </c>
      <c r="L1471" s="662">
        <v>335.62</v>
      </c>
      <c r="M1471" s="662">
        <v>1006.86</v>
      </c>
      <c r="N1471" s="661">
        <v>3</v>
      </c>
      <c r="O1471" s="742">
        <v>2</v>
      </c>
      <c r="P1471" s="662">
        <v>1006.86</v>
      </c>
      <c r="Q1471" s="677">
        <v>1</v>
      </c>
      <c r="R1471" s="661">
        <v>3</v>
      </c>
      <c r="S1471" s="677">
        <v>1</v>
      </c>
      <c r="T1471" s="742">
        <v>2</v>
      </c>
      <c r="U1471" s="700">
        <v>1</v>
      </c>
    </row>
    <row r="1472" spans="1:21" ht="14.4" customHeight="1" x14ac:dyDescent="0.3">
      <c r="A1472" s="660">
        <v>4</v>
      </c>
      <c r="B1472" s="661" t="s">
        <v>3542</v>
      </c>
      <c r="C1472" s="661">
        <v>89301042</v>
      </c>
      <c r="D1472" s="740" t="s">
        <v>6160</v>
      </c>
      <c r="E1472" s="741" t="s">
        <v>3927</v>
      </c>
      <c r="F1472" s="661" t="s">
        <v>3897</v>
      </c>
      <c r="G1472" s="661" t="s">
        <v>4393</v>
      </c>
      <c r="H1472" s="661" t="s">
        <v>602</v>
      </c>
      <c r="I1472" s="661" t="s">
        <v>5518</v>
      </c>
      <c r="J1472" s="661" t="s">
        <v>5519</v>
      </c>
      <c r="K1472" s="661" t="s">
        <v>5520</v>
      </c>
      <c r="L1472" s="662">
        <v>1152</v>
      </c>
      <c r="M1472" s="662">
        <v>2304</v>
      </c>
      <c r="N1472" s="661">
        <v>2</v>
      </c>
      <c r="O1472" s="742">
        <v>1</v>
      </c>
      <c r="P1472" s="662">
        <v>2304</v>
      </c>
      <c r="Q1472" s="677">
        <v>1</v>
      </c>
      <c r="R1472" s="661">
        <v>2</v>
      </c>
      <c r="S1472" s="677">
        <v>1</v>
      </c>
      <c r="T1472" s="742">
        <v>1</v>
      </c>
      <c r="U1472" s="700">
        <v>1</v>
      </c>
    </row>
    <row r="1473" spans="1:21" ht="14.4" customHeight="1" x14ac:dyDescent="0.3">
      <c r="A1473" s="660">
        <v>4</v>
      </c>
      <c r="B1473" s="661" t="s">
        <v>3542</v>
      </c>
      <c r="C1473" s="661">
        <v>89301042</v>
      </c>
      <c r="D1473" s="740" t="s">
        <v>6160</v>
      </c>
      <c r="E1473" s="741" t="s">
        <v>3927</v>
      </c>
      <c r="F1473" s="661" t="s">
        <v>3897</v>
      </c>
      <c r="G1473" s="661" t="s">
        <v>4393</v>
      </c>
      <c r="H1473" s="661" t="s">
        <v>602</v>
      </c>
      <c r="I1473" s="661" t="s">
        <v>4920</v>
      </c>
      <c r="J1473" s="661" t="s">
        <v>4921</v>
      </c>
      <c r="K1473" s="661" t="s">
        <v>4592</v>
      </c>
      <c r="L1473" s="662">
        <v>309</v>
      </c>
      <c r="M1473" s="662">
        <v>618</v>
      </c>
      <c r="N1473" s="661">
        <v>2</v>
      </c>
      <c r="O1473" s="742">
        <v>1</v>
      </c>
      <c r="P1473" s="662">
        <v>618</v>
      </c>
      <c r="Q1473" s="677">
        <v>1</v>
      </c>
      <c r="R1473" s="661">
        <v>2</v>
      </c>
      <c r="S1473" s="677">
        <v>1</v>
      </c>
      <c r="T1473" s="742">
        <v>1</v>
      </c>
      <c r="U1473" s="700">
        <v>1</v>
      </c>
    </row>
    <row r="1474" spans="1:21" ht="14.4" customHeight="1" x14ac:dyDescent="0.3">
      <c r="A1474" s="660">
        <v>4</v>
      </c>
      <c r="B1474" s="661" t="s">
        <v>3542</v>
      </c>
      <c r="C1474" s="661">
        <v>89301042</v>
      </c>
      <c r="D1474" s="740" t="s">
        <v>6160</v>
      </c>
      <c r="E1474" s="741" t="s">
        <v>3927</v>
      </c>
      <c r="F1474" s="661" t="s">
        <v>3897</v>
      </c>
      <c r="G1474" s="661" t="s">
        <v>4393</v>
      </c>
      <c r="H1474" s="661" t="s">
        <v>602</v>
      </c>
      <c r="I1474" s="661" t="s">
        <v>5521</v>
      </c>
      <c r="J1474" s="661" t="s">
        <v>4788</v>
      </c>
      <c r="K1474" s="661" t="s">
        <v>5522</v>
      </c>
      <c r="L1474" s="662">
        <v>1500.3</v>
      </c>
      <c r="M1474" s="662">
        <v>9001.7999999999993</v>
      </c>
      <c r="N1474" s="661">
        <v>6</v>
      </c>
      <c r="O1474" s="742">
        <v>1</v>
      </c>
      <c r="P1474" s="662">
        <v>9001.7999999999993</v>
      </c>
      <c r="Q1474" s="677">
        <v>1</v>
      </c>
      <c r="R1474" s="661">
        <v>6</v>
      </c>
      <c r="S1474" s="677">
        <v>1</v>
      </c>
      <c r="T1474" s="742">
        <v>1</v>
      </c>
      <c r="U1474" s="700">
        <v>1</v>
      </c>
    </row>
    <row r="1475" spans="1:21" ht="14.4" customHeight="1" x14ac:dyDescent="0.3">
      <c r="A1475" s="660">
        <v>4</v>
      </c>
      <c r="B1475" s="661" t="s">
        <v>3542</v>
      </c>
      <c r="C1475" s="661">
        <v>89301042</v>
      </c>
      <c r="D1475" s="740" t="s">
        <v>6160</v>
      </c>
      <c r="E1475" s="741" t="s">
        <v>3927</v>
      </c>
      <c r="F1475" s="661" t="s">
        <v>3897</v>
      </c>
      <c r="G1475" s="661" t="s">
        <v>4927</v>
      </c>
      <c r="H1475" s="661" t="s">
        <v>602</v>
      </c>
      <c r="I1475" s="661" t="s">
        <v>4928</v>
      </c>
      <c r="J1475" s="661" t="s">
        <v>4929</v>
      </c>
      <c r="K1475" s="661" t="s">
        <v>4931</v>
      </c>
      <c r="L1475" s="662">
        <v>182</v>
      </c>
      <c r="M1475" s="662">
        <v>364</v>
      </c>
      <c r="N1475" s="661">
        <v>2</v>
      </c>
      <c r="O1475" s="742">
        <v>1</v>
      </c>
      <c r="P1475" s="662">
        <v>364</v>
      </c>
      <c r="Q1475" s="677">
        <v>1</v>
      </c>
      <c r="R1475" s="661">
        <v>2</v>
      </c>
      <c r="S1475" s="677">
        <v>1</v>
      </c>
      <c r="T1475" s="742">
        <v>1</v>
      </c>
      <c r="U1475" s="700">
        <v>1</v>
      </c>
    </row>
    <row r="1476" spans="1:21" ht="14.4" customHeight="1" x14ac:dyDescent="0.3">
      <c r="A1476" s="660">
        <v>4</v>
      </c>
      <c r="B1476" s="661" t="s">
        <v>3542</v>
      </c>
      <c r="C1476" s="661">
        <v>89301042</v>
      </c>
      <c r="D1476" s="740" t="s">
        <v>6160</v>
      </c>
      <c r="E1476" s="741" t="s">
        <v>3927</v>
      </c>
      <c r="F1476" s="661" t="s">
        <v>3897</v>
      </c>
      <c r="G1476" s="661" t="s">
        <v>4397</v>
      </c>
      <c r="H1476" s="661" t="s">
        <v>602</v>
      </c>
      <c r="I1476" s="661" t="s">
        <v>4357</v>
      </c>
      <c r="J1476" s="661" t="s">
        <v>4355</v>
      </c>
      <c r="K1476" s="661" t="s">
        <v>4358</v>
      </c>
      <c r="L1476" s="662">
        <v>200</v>
      </c>
      <c r="M1476" s="662">
        <v>2000</v>
      </c>
      <c r="N1476" s="661">
        <v>10</v>
      </c>
      <c r="O1476" s="742">
        <v>5</v>
      </c>
      <c r="P1476" s="662">
        <v>1600</v>
      </c>
      <c r="Q1476" s="677">
        <v>0.8</v>
      </c>
      <c r="R1476" s="661">
        <v>8</v>
      </c>
      <c r="S1476" s="677">
        <v>0.8</v>
      </c>
      <c r="T1476" s="742">
        <v>4</v>
      </c>
      <c r="U1476" s="700">
        <v>0.8</v>
      </c>
    </row>
    <row r="1477" spans="1:21" ht="14.4" customHeight="1" x14ac:dyDescent="0.3">
      <c r="A1477" s="660">
        <v>4</v>
      </c>
      <c r="B1477" s="661" t="s">
        <v>3542</v>
      </c>
      <c r="C1477" s="661">
        <v>89301042</v>
      </c>
      <c r="D1477" s="740" t="s">
        <v>6160</v>
      </c>
      <c r="E1477" s="741" t="s">
        <v>3927</v>
      </c>
      <c r="F1477" s="661" t="s">
        <v>3897</v>
      </c>
      <c r="G1477" s="661" t="s">
        <v>4397</v>
      </c>
      <c r="H1477" s="661" t="s">
        <v>602</v>
      </c>
      <c r="I1477" s="661" t="s">
        <v>5504</v>
      </c>
      <c r="J1477" s="661" t="s">
        <v>5505</v>
      </c>
      <c r="K1477" s="661" t="s">
        <v>5506</v>
      </c>
      <c r="L1477" s="662">
        <v>774.12</v>
      </c>
      <c r="M1477" s="662">
        <v>2322.36</v>
      </c>
      <c r="N1477" s="661">
        <v>3</v>
      </c>
      <c r="O1477" s="742">
        <v>1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4</v>
      </c>
      <c r="B1478" s="661" t="s">
        <v>3542</v>
      </c>
      <c r="C1478" s="661">
        <v>89301042</v>
      </c>
      <c r="D1478" s="740" t="s">
        <v>6160</v>
      </c>
      <c r="E1478" s="741" t="s">
        <v>3927</v>
      </c>
      <c r="F1478" s="661" t="s">
        <v>3897</v>
      </c>
      <c r="G1478" s="661" t="s">
        <v>4397</v>
      </c>
      <c r="H1478" s="661" t="s">
        <v>602</v>
      </c>
      <c r="I1478" s="661" t="s">
        <v>5507</v>
      </c>
      <c r="J1478" s="661" t="s">
        <v>5508</v>
      </c>
      <c r="K1478" s="661" t="s">
        <v>5509</v>
      </c>
      <c r="L1478" s="662">
        <v>438.75</v>
      </c>
      <c r="M1478" s="662">
        <v>438.75</v>
      </c>
      <c r="N1478" s="661">
        <v>1</v>
      </c>
      <c r="O1478" s="742">
        <v>1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4</v>
      </c>
      <c r="B1479" s="661" t="s">
        <v>3542</v>
      </c>
      <c r="C1479" s="661">
        <v>89301042</v>
      </c>
      <c r="D1479" s="740" t="s">
        <v>6160</v>
      </c>
      <c r="E1479" s="741" t="s">
        <v>3927</v>
      </c>
      <c r="F1479" s="661" t="s">
        <v>3897</v>
      </c>
      <c r="G1479" s="661" t="s">
        <v>4397</v>
      </c>
      <c r="H1479" s="661" t="s">
        <v>602</v>
      </c>
      <c r="I1479" s="661" t="s">
        <v>5523</v>
      </c>
      <c r="J1479" s="661" t="s">
        <v>5524</v>
      </c>
      <c r="K1479" s="661" t="s">
        <v>5525</v>
      </c>
      <c r="L1479" s="662">
        <v>1078.5</v>
      </c>
      <c r="M1479" s="662">
        <v>1078.5</v>
      </c>
      <c r="N1479" s="661">
        <v>1</v>
      </c>
      <c r="O1479" s="742">
        <v>1</v>
      </c>
      <c r="P1479" s="662">
        <v>1078.5</v>
      </c>
      <c r="Q1479" s="677">
        <v>1</v>
      </c>
      <c r="R1479" s="661">
        <v>1</v>
      </c>
      <c r="S1479" s="677">
        <v>1</v>
      </c>
      <c r="T1479" s="742">
        <v>1</v>
      </c>
      <c r="U1479" s="700">
        <v>1</v>
      </c>
    </row>
    <row r="1480" spans="1:21" ht="14.4" customHeight="1" x14ac:dyDescent="0.3">
      <c r="A1480" s="660">
        <v>4</v>
      </c>
      <c r="B1480" s="661" t="s">
        <v>3542</v>
      </c>
      <c r="C1480" s="661">
        <v>89301042</v>
      </c>
      <c r="D1480" s="740" t="s">
        <v>6160</v>
      </c>
      <c r="E1480" s="741" t="s">
        <v>3927</v>
      </c>
      <c r="F1480" s="661" t="s">
        <v>3897</v>
      </c>
      <c r="G1480" s="661" t="s">
        <v>4419</v>
      </c>
      <c r="H1480" s="661" t="s">
        <v>602</v>
      </c>
      <c r="I1480" s="661" t="s">
        <v>4344</v>
      </c>
      <c r="J1480" s="661" t="s">
        <v>4345</v>
      </c>
      <c r="K1480" s="661" t="s">
        <v>4346</v>
      </c>
      <c r="L1480" s="662">
        <v>410</v>
      </c>
      <c r="M1480" s="662">
        <v>2460</v>
      </c>
      <c r="N1480" s="661">
        <v>6</v>
      </c>
      <c r="O1480" s="742">
        <v>6</v>
      </c>
      <c r="P1480" s="662">
        <v>2460</v>
      </c>
      <c r="Q1480" s="677">
        <v>1</v>
      </c>
      <c r="R1480" s="661">
        <v>6</v>
      </c>
      <c r="S1480" s="677">
        <v>1</v>
      </c>
      <c r="T1480" s="742">
        <v>6</v>
      </c>
      <c r="U1480" s="700">
        <v>1</v>
      </c>
    </row>
    <row r="1481" spans="1:21" ht="14.4" customHeight="1" x14ac:dyDescent="0.3">
      <c r="A1481" s="660">
        <v>4</v>
      </c>
      <c r="B1481" s="661" t="s">
        <v>3542</v>
      </c>
      <c r="C1481" s="661">
        <v>89301042</v>
      </c>
      <c r="D1481" s="740" t="s">
        <v>6160</v>
      </c>
      <c r="E1481" s="741" t="s">
        <v>3927</v>
      </c>
      <c r="F1481" s="661" t="s">
        <v>3897</v>
      </c>
      <c r="G1481" s="661" t="s">
        <v>4423</v>
      </c>
      <c r="H1481" s="661" t="s">
        <v>602</v>
      </c>
      <c r="I1481" s="661" t="s">
        <v>4240</v>
      </c>
      <c r="J1481" s="661" t="s">
        <v>4241</v>
      </c>
      <c r="K1481" s="661" t="s">
        <v>4242</v>
      </c>
      <c r="L1481" s="662">
        <v>900</v>
      </c>
      <c r="M1481" s="662">
        <v>4500</v>
      </c>
      <c r="N1481" s="661">
        <v>5</v>
      </c>
      <c r="O1481" s="742">
        <v>5</v>
      </c>
      <c r="P1481" s="662">
        <v>3600</v>
      </c>
      <c r="Q1481" s="677">
        <v>0.8</v>
      </c>
      <c r="R1481" s="661">
        <v>4</v>
      </c>
      <c r="S1481" s="677">
        <v>0.8</v>
      </c>
      <c r="T1481" s="742">
        <v>4</v>
      </c>
      <c r="U1481" s="700">
        <v>0.8</v>
      </c>
    </row>
    <row r="1482" spans="1:21" ht="14.4" customHeight="1" x14ac:dyDescent="0.3">
      <c r="A1482" s="660">
        <v>4</v>
      </c>
      <c r="B1482" s="661" t="s">
        <v>3542</v>
      </c>
      <c r="C1482" s="661">
        <v>89301042</v>
      </c>
      <c r="D1482" s="740" t="s">
        <v>6160</v>
      </c>
      <c r="E1482" s="741" t="s">
        <v>3927</v>
      </c>
      <c r="F1482" s="661" t="s">
        <v>3897</v>
      </c>
      <c r="G1482" s="661" t="s">
        <v>4423</v>
      </c>
      <c r="H1482" s="661" t="s">
        <v>602</v>
      </c>
      <c r="I1482" s="661" t="s">
        <v>4387</v>
      </c>
      <c r="J1482" s="661" t="s">
        <v>4388</v>
      </c>
      <c r="K1482" s="661" t="s">
        <v>4389</v>
      </c>
      <c r="L1482" s="662">
        <v>378.48</v>
      </c>
      <c r="M1482" s="662">
        <v>378.48</v>
      </c>
      <c r="N1482" s="661">
        <v>1</v>
      </c>
      <c r="O1482" s="742">
        <v>1</v>
      </c>
      <c r="P1482" s="662">
        <v>378.48</v>
      </c>
      <c r="Q1482" s="677">
        <v>1</v>
      </c>
      <c r="R1482" s="661">
        <v>1</v>
      </c>
      <c r="S1482" s="677">
        <v>1</v>
      </c>
      <c r="T1482" s="742">
        <v>1</v>
      </c>
      <c r="U1482" s="700">
        <v>1</v>
      </c>
    </row>
    <row r="1483" spans="1:21" ht="14.4" customHeight="1" x14ac:dyDescent="0.3">
      <c r="A1483" s="660">
        <v>4</v>
      </c>
      <c r="B1483" s="661" t="s">
        <v>3542</v>
      </c>
      <c r="C1483" s="661">
        <v>89301042</v>
      </c>
      <c r="D1483" s="740" t="s">
        <v>6160</v>
      </c>
      <c r="E1483" s="741" t="s">
        <v>3928</v>
      </c>
      <c r="F1483" s="661" t="s">
        <v>3895</v>
      </c>
      <c r="G1483" s="661" t="s">
        <v>4151</v>
      </c>
      <c r="H1483" s="661" t="s">
        <v>602</v>
      </c>
      <c r="I1483" s="661" t="s">
        <v>5526</v>
      </c>
      <c r="J1483" s="661" t="s">
        <v>5527</v>
      </c>
      <c r="K1483" s="661" t="s">
        <v>5528</v>
      </c>
      <c r="L1483" s="662">
        <v>0</v>
      </c>
      <c r="M1483" s="662">
        <v>0</v>
      </c>
      <c r="N1483" s="661">
        <v>1</v>
      </c>
      <c r="O1483" s="742">
        <v>1</v>
      </c>
      <c r="P1483" s="662"/>
      <c r="Q1483" s="677"/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4</v>
      </c>
      <c r="B1484" s="661" t="s">
        <v>3542</v>
      </c>
      <c r="C1484" s="661">
        <v>89301042</v>
      </c>
      <c r="D1484" s="740" t="s">
        <v>6160</v>
      </c>
      <c r="E1484" s="741" t="s">
        <v>3928</v>
      </c>
      <c r="F1484" s="661" t="s">
        <v>3895</v>
      </c>
      <c r="G1484" s="661" t="s">
        <v>3954</v>
      </c>
      <c r="H1484" s="661" t="s">
        <v>602</v>
      </c>
      <c r="I1484" s="661" t="s">
        <v>1839</v>
      </c>
      <c r="J1484" s="661" t="s">
        <v>3719</v>
      </c>
      <c r="K1484" s="661" t="s">
        <v>3720</v>
      </c>
      <c r="L1484" s="662">
        <v>156.86000000000001</v>
      </c>
      <c r="M1484" s="662">
        <v>156.86000000000001</v>
      </c>
      <c r="N1484" s="661">
        <v>1</v>
      </c>
      <c r="O1484" s="742">
        <v>1</v>
      </c>
      <c r="P1484" s="662">
        <v>156.86000000000001</v>
      </c>
      <c r="Q1484" s="677">
        <v>1</v>
      </c>
      <c r="R1484" s="661">
        <v>1</v>
      </c>
      <c r="S1484" s="677">
        <v>1</v>
      </c>
      <c r="T1484" s="742">
        <v>1</v>
      </c>
      <c r="U1484" s="700">
        <v>1</v>
      </c>
    </row>
    <row r="1485" spans="1:21" ht="14.4" customHeight="1" x14ac:dyDescent="0.3">
      <c r="A1485" s="660">
        <v>4</v>
      </c>
      <c r="B1485" s="661" t="s">
        <v>3542</v>
      </c>
      <c r="C1485" s="661">
        <v>89301042</v>
      </c>
      <c r="D1485" s="740" t="s">
        <v>6160</v>
      </c>
      <c r="E1485" s="741" t="s">
        <v>3928</v>
      </c>
      <c r="F1485" s="661" t="s">
        <v>3895</v>
      </c>
      <c r="G1485" s="661" t="s">
        <v>3954</v>
      </c>
      <c r="H1485" s="661" t="s">
        <v>602</v>
      </c>
      <c r="I1485" s="661" t="s">
        <v>2779</v>
      </c>
      <c r="J1485" s="661" t="s">
        <v>3815</v>
      </c>
      <c r="K1485" s="661" t="s">
        <v>3816</v>
      </c>
      <c r="L1485" s="662">
        <v>151.61000000000001</v>
      </c>
      <c r="M1485" s="662">
        <v>151.61000000000001</v>
      </c>
      <c r="N1485" s="661">
        <v>1</v>
      </c>
      <c r="O1485" s="742">
        <v>1</v>
      </c>
      <c r="P1485" s="662">
        <v>151.61000000000001</v>
      </c>
      <c r="Q1485" s="677">
        <v>1</v>
      </c>
      <c r="R1485" s="661">
        <v>1</v>
      </c>
      <c r="S1485" s="677">
        <v>1</v>
      </c>
      <c r="T1485" s="742">
        <v>1</v>
      </c>
      <c r="U1485" s="700">
        <v>1</v>
      </c>
    </row>
    <row r="1486" spans="1:21" ht="14.4" customHeight="1" x14ac:dyDescent="0.3">
      <c r="A1486" s="660">
        <v>4</v>
      </c>
      <c r="B1486" s="661" t="s">
        <v>3542</v>
      </c>
      <c r="C1486" s="661">
        <v>89301042</v>
      </c>
      <c r="D1486" s="740" t="s">
        <v>6160</v>
      </c>
      <c r="E1486" s="741" t="s">
        <v>3928</v>
      </c>
      <c r="F1486" s="661" t="s">
        <v>3895</v>
      </c>
      <c r="G1486" s="661" t="s">
        <v>3954</v>
      </c>
      <c r="H1486" s="661" t="s">
        <v>602</v>
      </c>
      <c r="I1486" s="661" t="s">
        <v>4446</v>
      </c>
      <c r="J1486" s="661" t="s">
        <v>3719</v>
      </c>
      <c r="K1486" s="661" t="s">
        <v>4447</v>
      </c>
      <c r="L1486" s="662">
        <v>235.29</v>
      </c>
      <c r="M1486" s="662">
        <v>235.29</v>
      </c>
      <c r="N1486" s="661">
        <v>1</v>
      </c>
      <c r="O1486" s="742">
        <v>1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4</v>
      </c>
      <c r="B1487" s="661" t="s">
        <v>3542</v>
      </c>
      <c r="C1487" s="661">
        <v>89301042</v>
      </c>
      <c r="D1487" s="740" t="s">
        <v>6160</v>
      </c>
      <c r="E1487" s="741" t="s">
        <v>3928</v>
      </c>
      <c r="F1487" s="661" t="s">
        <v>3895</v>
      </c>
      <c r="G1487" s="661" t="s">
        <v>4448</v>
      </c>
      <c r="H1487" s="661" t="s">
        <v>1519</v>
      </c>
      <c r="I1487" s="661" t="s">
        <v>4974</v>
      </c>
      <c r="J1487" s="661" t="s">
        <v>4975</v>
      </c>
      <c r="K1487" s="661" t="s">
        <v>4976</v>
      </c>
      <c r="L1487" s="662">
        <v>222.25</v>
      </c>
      <c r="M1487" s="662">
        <v>222.25</v>
      </c>
      <c r="N1487" s="661">
        <v>1</v>
      </c>
      <c r="O1487" s="742">
        <v>0.5</v>
      </c>
      <c r="P1487" s="662">
        <v>222.25</v>
      </c>
      <c r="Q1487" s="677">
        <v>1</v>
      </c>
      <c r="R1487" s="661">
        <v>1</v>
      </c>
      <c r="S1487" s="677">
        <v>1</v>
      </c>
      <c r="T1487" s="742">
        <v>0.5</v>
      </c>
      <c r="U1487" s="700">
        <v>1</v>
      </c>
    </row>
    <row r="1488" spans="1:21" ht="14.4" customHeight="1" x14ac:dyDescent="0.3">
      <c r="A1488" s="660">
        <v>4</v>
      </c>
      <c r="B1488" s="661" t="s">
        <v>3542</v>
      </c>
      <c r="C1488" s="661">
        <v>89301042</v>
      </c>
      <c r="D1488" s="740" t="s">
        <v>6160</v>
      </c>
      <c r="E1488" s="741" t="s">
        <v>3928</v>
      </c>
      <c r="F1488" s="661" t="s">
        <v>3895</v>
      </c>
      <c r="G1488" s="661" t="s">
        <v>4448</v>
      </c>
      <c r="H1488" s="661" t="s">
        <v>1519</v>
      </c>
      <c r="I1488" s="661" t="s">
        <v>5529</v>
      </c>
      <c r="J1488" s="661" t="s">
        <v>4975</v>
      </c>
      <c r="K1488" s="661" t="s">
        <v>4451</v>
      </c>
      <c r="L1488" s="662">
        <v>0</v>
      </c>
      <c r="M1488" s="662">
        <v>0</v>
      </c>
      <c r="N1488" s="661">
        <v>1</v>
      </c>
      <c r="O1488" s="742">
        <v>0.5</v>
      </c>
      <c r="P1488" s="662"/>
      <c r="Q1488" s="677"/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4</v>
      </c>
      <c r="B1489" s="661" t="s">
        <v>3542</v>
      </c>
      <c r="C1489" s="661">
        <v>89301042</v>
      </c>
      <c r="D1489" s="740" t="s">
        <v>6160</v>
      </c>
      <c r="E1489" s="741" t="s">
        <v>3928</v>
      </c>
      <c r="F1489" s="661" t="s">
        <v>3895</v>
      </c>
      <c r="G1489" s="661" t="s">
        <v>4978</v>
      </c>
      <c r="H1489" s="661" t="s">
        <v>1519</v>
      </c>
      <c r="I1489" s="661" t="s">
        <v>5530</v>
      </c>
      <c r="J1489" s="661" t="s">
        <v>1624</v>
      </c>
      <c r="K1489" s="661" t="s">
        <v>5531</v>
      </c>
      <c r="L1489" s="662">
        <v>237.65</v>
      </c>
      <c r="M1489" s="662">
        <v>237.65</v>
      </c>
      <c r="N1489" s="661">
        <v>1</v>
      </c>
      <c r="O1489" s="742">
        <v>0.5</v>
      </c>
      <c r="P1489" s="662"/>
      <c r="Q1489" s="677">
        <v>0</v>
      </c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4</v>
      </c>
      <c r="B1490" s="661" t="s">
        <v>3542</v>
      </c>
      <c r="C1490" s="661">
        <v>89301042</v>
      </c>
      <c r="D1490" s="740" t="s">
        <v>6160</v>
      </c>
      <c r="E1490" s="741" t="s">
        <v>3928</v>
      </c>
      <c r="F1490" s="661" t="s">
        <v>3895</v>
      </c>
      <c r="G1490" s="661" t="s">
        <v>5532</v>
      </c>
      <c r="H1490" s="661" t="s">
        <v>602</v>
      </c>
      <c r="I1490" s="661" t="s">
        <v>703</v>
      </c>
      <c r="J1490" s="661" t="s">
        <v>704</v>
      </c>
      <c r="K1490" s="661" t="s">
        <v>3291</v>
      </c>
      <c r="L1490" s="662">
        <v>0</v>
      </c>
      <c r="M1490" s="662">
        <v>0</v>
      </c>
      <c r="N1490" s="661">
        <v>2</v>
      </c>
      <c r="O1490" s="742">
        <v>1</v>
      </c>
      <c r="P1490" s="662"/>
      <c r="Q1490" s="677"/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4</v>
      </c>
      <c r="B1491" s="661" t="s">
        <v>3542</v>
      </c>
      <c r="C1491" s="661">
        <v>89301042</v>
      </c>
      <c r="D1491" s="740" t="s">
        <v>6160</v>
      </c>
      <c r="E1491" s="741" t="s">
        <v>3928</v>
      </c>
      <c r="F1491" s="661" t="s">
        <v>3895</v>
      </c>
      <c r="G1491" s="661" t="s">
        <v>5533</v>
      </c>
      <c r="H1491" s="661" t="s">
        <v>602</v>
      </c>
      <c r="I1491" s="661" t="s">
        <v>1424</v>
      </c>
      <c r="J1491" s="661" t="s">
        <v>1425</v>
      </c>
      <c r="K1491" s="661" t="s">
        <v>1310</v>
      </c>
      <c r="L1491" s="662">
        <v>125.52</v>
      </c>
      <c r="M1491" s="662">
        <v>125.52</v>
      </c>
      <c r="N1491" s="661">
        <v>1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4</v>
      </c>
      <c r="B1492" s="661" t="s">
        <v>3542</v>
      </c>
      <c r="C1492" s="661">
        <v>89301042</v>
      </c>
      <c r="D1492" s="740" t="s">
        <v>6160</v>
      </c>
      <c r="E1492" s="741" t="s">
        <v>3928</v>
      </c>
      <c r="F1492" s="661" t="s">
        <v>3895</v>
      </c>
      <c r="G1492" s="661" t="s">
        <v>3959</v>
      </c>
      <c r="H1492" s="661" t="s">
        <v>602</v>
      </c>
      <c r="I1492" s="661" t="s">
        <v>979</v>
      </c>
      <c r="J1492" s="661" t="s">
        <v>3961</v>
      </c>
      <c r="K1492" s="661" t="s">
        <v>4051</v>
      </c>
      <c r="L1492" s="662">
        <v>66.599999999999994</v>
      </c>
      <c r="M1492" s="662">
        <v>66.599999999999994</v>
      </c>
      <c r="N1492" s="661">
        <v>1</v>
      </c>
      <c r="O1492" s="742">
        <v>0.5</v>
      </c>
      <c r="P1492" s="662">
        <v>66.599999999999994</v>
      </c>
      <c r="Q1492" s="677">
        <v>1</v>
      </c>
      <c r="R1492" s="661">
        <v>1</v>
      </c>
      <c r="S1492" s="677">
        <v>1</v>
      </c>
      <c r="T1492" s="742">
        <v>0.5</v>
      </c>
      <c r="U1492" s="700">
        <v>1</v>
      </c>
    </row>
    <row r="1493" spans="1:21" ht="14.4" customHeight="1" x14ac:dyDescent="0.3">
      <c r="A1493" s="660">
        <v>4</v>
      </c>
      <c r="B1493" s="661" t="s">
        <v>3542</v>
      </c>
      <c r="C1493" s="661">
        <v>89301042</v>
      </c>
      <c r="D1493" s="740" t="s">
        <v>6160</v>
      </c>
      <c r="E1493" s="741" t="s">
        <v>3928</v>
      </c>
      <c r="F1493" s="661" t="s">
        <v>3895</v>
      </c>
      <c r="G1493" s="661" t="s">
        <v>4158</v>
      </c>
      <c r="H1493" s="661" t="s">
        <v>602</v>
      </c>
      <c r="I1493" s="661" t="s">
        <v>695</v>
      </c>
      <c r="J1493" s="661" t="s">
        <v>696</v>
      </c>
      <c r="K1493" s="661" t="s">
        <v>4159</v>
      </c>
      <c r="L1493" s="662">
        <v>103.12</v>
      </c>
      <c r="M1493" s="662">
        <v>103.12</v>
      </c>
      <c r="N1493" s="661">
        <v>1</v>
      </c>
      <c r="O1493" s="742">
        <v>0.5</v>
      </c>
      <c r="P1493" s="662">
        <v>103.12</v>
      </c>
      <c r="Q1493" s="677">
        <v>1</v>
      </c>
      <c r="R1493" s="661">
        <v>1</v>
      </c>
      <c r="S1493" s="677">
        <v>1</v>
      </c>
      <c r="T1493" s="742">
        <v>0.5</v>
      </c>
      <c r="U1493" s="700">
        <v>1</v>
      </c>
    </row>
    <row r="1494" spans="1:21" ht="14.4" customHeight="1" x14ac:dyDescent="0.3">
      <c r="A1494" s="660">
        <v>4</v>
      </c>
      <c r="B1494" s="661" t="s">
        <v>3542</v>
      </c>
      <c r="C1494" s="661">
        <v>89301042</v>
      </c>
      <c r="D1494" s="740" t="s">
        <v>6160</v>
      </c>
      <c r="E1494" s="741" t="s">
        <v>3928</v>
      </c>
      <c r="F1494" s="661" t="s">
        <v>3895</v>
      </c>
      <c r="G1494" s="661" t="s">
        <v>3966</v>
      </c>
      <c r="H1494" s="661" t="s">
        <v>602</v>
      </c>
      <c r="I1494" s="661" t="s">
        <v>1239</v>
      </c>
      <c r="J1494" s="661" t="s">
        <v>3967</v>
      </c>
      <c r="K1494" s="661" t="s">
        <v>3968</v>
      </c>
      <c r="L1494" s="662">
        <v>0</v>
      </c>
      <c r="M1494" s="662">
        <v>0</v>
      </c>
      <c r="N1494" s="661">
        <v>7</v>
      </c>
      <c r="O1494" s="742">
        <v>3.5</v>
      </c>
      <c r="P1494" s="662">
        <v>0</v>
      </c>
      <c r="Q1494" s="677"/>
      <c r="R1494" s="661">
        <v>7</v>
      </c>
      <c r="S1494" s="677">
        <v>1</v>
      </c>
      <c r="T1494" s="742">
        <v>3.5</v>
      </c>
      <c r="U1494" s="700">
        <v>1</v>
      </c>
    </row>
    <row r="1495" spans="1:21" ht="14.4" customHeight="1" x14ac:dyDescent="0.3">
      <c r="A1495" s="660">
        <v>4</v>
      </c>
      <c r="B1495" s="661" t="s">
        <v>3542</v>
      </c>
      <c r="C1495" s="661">
        <v>89301042</v>
      </c>
      <c r="D1495" s="740" t="s">
        <v>6160</v>
      </c>
      <c r="E1495" s="741" t="s">
        <v>3928</v>
      </c>
      <c r="F1495" s="661" t="s">
        <v>3895</v>
      </c>
      <c r="G1495" s="661" t="s">
        <v>4071</v>
      </c>
      <c r="H1495" s="661" t="s">
        <v>602</v>
      </c>
      <c r="I1495" s="661" t="s">
        <v>5534</v>
      </c>
      <c r="J1495" s="661" t="s">
        <v>5535</v>
      </c>
      <c r="K1495" s="661" t="s">
        <v>5536</v>
      </c>
      <c r="L1495" s="662">
        <v>0</v>
      </c>
      <c r="M1495" s="662">
        <v>0</v>
      </c>
      <c r="N1495" s="661">
        <v>1</v>
      </c>
      <c r="O1495" s="742">
        <v>1</v>
      </c>
      <c r="P1495" s="662">
        <v>0</v>
      </c>
      <c r="Q1495" s="677"/>
      <c r="R1495" s="661">
        <v>1</v>
      </c>
      <c r="S1495" s="677">
        <v>1</v>
      </c>
      <c r="T1495" s="742">
        <v>1</v>
      </c>
      <c r="U1495" s="700">
        <v>1</v>
      </c>
    </row>
    <row r="1496" spans="1:21" ht="14.4" customHeight="1" x14ac:dyDescent="0.3">
      <c r="A1496" s="660">
        <v>4</v>
      </c>
      <c r="B1496" s="661" t="s">
        <v>3542</v>
      </c>
      <c r="C1496" s="661">
        <v>89301042</v>
      </c>
      <c r="D1496" s="740" t="s">
        <v>6160</v>
      </c>
      <c r="E1496" s="741" t="s">
        <v>3928</v>
      </c>
      <c r="F1496" s="661" t="s">
        <v>3895</v>
      </c>
      <c r="G1496" s="661" t="s">
        <v>4324</v>
      </c>
      <c r="H1496" s="661" t="s">
        <v>602</v>
      </c>
      <c r="I1496" s="661" t="s">
        <v>5095</v>
      </c>
      <c r="J1496" s="661" t="s">
        <v>5093</v>
      </c>
      <c r="K1496" s="661" t="s">
        <v>5096</v>
      </c>
      <c r="L1496" s="662">
        <v>0</v>
      </c>
      <c r="M1496" s="662">
        <v>0</v>
      </c>
      <c r="N1496" s="661">
        <v>1</v>
      </c>
      <c r="O1496" s="742">
        <v>1</v>
      </c>
      <c r="P1496" s="662"/>
      <c r="Q1496" s="677"/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4</v>
      </c>
      <c r="B1497" s="661" t="s">
        <v>3542</v>
      </c>
      <c r="C1497" s="661">
        <v>89301042</v>
      </c>
      <c r="D1497" s="740" t="s">
        <v>6160</v>
      </c>
      <c r="E1497" s="741" t="s">
        <v>3928</v>
      </c>
      <c r="F1497" s="661" t="s">
        <v>3895</v>
      </c>
      <c r="G1497" s="661" t="s">
        <v>5537</v>
      </c>
      <c r="H1497" s="661" t="s">
        <v>602</v>
      </c>
      <c r="I1497" s="661" t="s">
        <v>2761</v>
      </c>
      <c r="J1497" s="661" t="s">
        <v>2762</v>
      </c>
      <c r="K1497" s="661" t="s">
        <v>5538</v>
      </c>
      <c r="L1497" s="662">
        <v>38.65</v>
      </c>
      <c r="M1497" s="662">
        <v>38.65</v>
      </c>
      <c r="N1497" s="661">
        <v>1</v>
      </c>
      <c r="O1497" s="742">
        <v>0.5</v>
      </c>
      <c r="P1497" s="662"/>
      <c r="Q1497" s="677">
        <v>0</v>
      </c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4</v>
      </c>
      <c r="B1498" s="661" t="s">
        <v>3542</v>
      </c>
      <c r="C1498" s="661">
        <v>89301042</v>
      </c>
      <c r="D1498" s="740" t="s">
        <v>6160</v>
      </c>
      <c r="E1498" s="741" t="s">
        <v>3928</v>
      </c>
      <c r="F1498" s="661" t="s">
        <v>3895</v>
      </c>
      <c r="G1498" s="661" t="s">
        <v>3951</v>
      </c>
      <c r="H1498" s="661" t="s">
        <v>602</v>
      </c>
      <c r="I1498" s="661" t="s">
        <v>2071</v>
      </c>
      <c r="J1498" s="661" t="s">
        <v>2072</v>
      </c>
      <c r="K1498" s="661" t="s">
        <v>3952</v>
      </c>
      <c r="L1498" s="662">
        <v>709.97</v>
      </c>
      <c r="M1498" s="662">
        <v>6389.73</v>
      </c>
      <c r="N1498" s="661">
        <v>9</v>
      </c>
      <c r="O1498" s="742">
        <v>3.5</v>
      </c>
      <c r="P1498" s="662">
        <v>2129.91</v>
      </c>
      <c r="Q1498" s="677">
        <v>0.33333333333333331</v>
      </c>
      <c r="R1498" s="661">
        <v>3</v>
      </c>
      <c r="S1498" s="677">
        <v>0.33333333333333331</v>
      </c>
      <c r="T1498" s="742">
        <v>2</v>
      </c>
      <c r="U1498" s="700">
        <v>0.5714285714285714</v>
      </c>
    </row>
    <row r="1499" spans="1:21" ht="14.4" customHeight="1" x14ac:dyDescent="0.3">
      <c r="A1499" s="660">
        <v>4</v>
      </c>
      <c r="B1499" s="661" t="s">
        <v>3542</v>
      </c>
      <c r="C1499" s="661">
        <v>89301042</v>
      </c>
      <c r="D1499" s="740" t="s">
        <v>6160</v>
      </c>
      <c r="E1499" s="741" t="s">
        <v>3928</v>
      </c>
      <c r="F1499" s="661" t="s">
        <v>3895</v>
      </c>
      <c r="G1499" s="661" t="s">
        <v>3951</v>
      </c>
      <c r="H1499" s="661" t="s">
        <v>602</v>
      </c>
      <c r="I1499" s="661" t="s">
        <v>2071</v>
      </c>
      <c r="J1499" s="661" t="s">
        <v>2072</v>
      </c>
      <c r="K1499" s="661" t="s">
        <v>3952</v>
      </c>
      <c r="L1499" s="662">
        <v>766.89</v>
      </c>
      <c r="M1499" s="662">
        <v>32976.269999999997</v>
      </c>
      <c r="N1499" s="661">
        <v>43</v>
      </c>
      <c r="O1499" s="742">
        <v>17</v>
      </c>
      <c r="P1499" s="662">
        <v>8435.7900000000009</v>
      </c>
      <c r="Q1499" s="677">
        <v>0.25581395348837216</v>
      </c>
      <c r="R1499" s="661">
        <v>11</v>
      </c>
      <c r="S1499" s="677">
        <v>0.2558139534883721</v>
      </c>
      <c r="T1499" s="742">
        <v>4.5</v>
      </c>
      <c r="U1499" s="700">
        <v>0.26470588235294118</v>
      </c>
    </row>
    <row r="1500" spans="1:21" ht="14.4" customHeight="1" x14ac:dyDescent="0.3">
      <c r="A1500" s="660">
        <v>4</v>
      </c>
      <c r="B1500" s="661" t="s">
        <v>3542</v>
      </c>
      <c r="C1500" s="661">
        <v>89301042</v>
      </c>
      <c r="D1500" s="740" t="s">
        <v>6160</v>
      </c>
      <c r="E1500" s="741" t="s">
        <v>3928</v>
      </c>
      <c r="F1500" s="661" t="s">
        <v>3895</v>
      </c>
      <c r="G1500" s="661" t="s">
        <v>4063</v>
      </c>
      <c r="H1500" s="661" t="s">
        <v>1519</v>
      </c>
      <c r="I1500" s="661" t="s">
        <v>1663</v>
      </c>
      <c r="J1500" s="661" t="s">
        <v>1589</v>
      </c>
      <c r="K1500" s="661" t="s">
        <v>1664</v>
      </c>
      <c r="L1500" s="662">
        <v>0</v>
      </c>
      <c r="M1500" s="662">
        <v>0</v>
      </c>
      <c r="N1500" s="661">
        <v>1</v>
      </c>
      <c r="O1500" s="742">
        <v>0.5</v>
      </c>
      <c r="P1500" s="662">
        <v>0</v>
      </c>
      <c r="Q1500" s="677"/>
      <c r="R1500" s="661">
        <v>1</v>
      </c>
      <c r="S1500" s="677">
        <v>1</v>
      </c>
      <c r="T1500" s="742">
        <v>0.5</v>
      </c>
      <c r="U1500" s="700">
        <v>1</v>
      </c>
    </row>
    <row r="1501" spans="1:21" ht="14.4" customHeight="1" x14ac:dyDescent="0.3">
      <c r="A1501" s="660">
        <v>4</v>
      </c>
      <c r="B1501" s="661" t="s">
        <v>3542</v>
      </c>
      <c r="C1501" s="661">
        <v>89301042</v>
      </c>
      <c r="D1501" s="740" t="s">
        <v>6160</v>
      </c>
      <c r="E1501" s="741" t="s">
        <v>3928</v>
      </c>
      <c r="F1501" s="661" t="s">
        <v>3895</v>
      </c>
      <c r="G1501" s="661" t="s">
        <v>4064</v>
      </c>
      <c r="H1501" s="661" t="s">
        <v>602</v>
      </c>
      <c r="I1501" s="661" t="s">
        <v>2300</v>
      </c>
      <c r="J1501" s="661" t="s">
        <v>2301</v>
      </c>
      <c r="K1501" s="661" t="s">
        <v>2077</v>
      </c>
      <c r="L1501" s="662">
        <v>0</v>
      </c>
      <c r="M1501" s="662">
        <v>0</v>
      </c>
      <c r="N1501" s="661">
        <v>10</v>
      </c>
      <c r="O1501" s="742">
        <v>3</v>
      </c>
      <c r="P1501" s="662">
        <v>0</v>
      </c>
      <c r="Q1501" s="677"/>
      <c r="R1501" s="661">
        <v>8</v>
      </c>
      <c r="S1501" s="677">
        <v>0.8</v>
      </c>
      <c r="T1501" s="742">
        <v>2.5</v>
      </c>
      <c r="U1501" s="700">
        <v>0.83333333333333337</v>
      </c>
    </row>
    <row r="1502" spans="1:21" ht="14.4" customHeight="1" x14ac:dyDescent="0.3">
      <c r="A1502" s="660">
        <v>4</v>
      </c>
      <c r="B1502" s="661" t="s">
        <v>3542</v>
      </c>
      <c r="C1502" s="661">
        <v>89301042</v>
      </c>
      <c r="D1502" s="740" t="s">
        <v>6160</v>
      </c>
      <c r="E1502" s="741" t="s">
        <v>3928</v>
      </c>
      <c r="F1502" s="661" t="s">
        <v>3895</v>
      </c>
      <c r="G1502" s="661" t="s">
        <v>4064</v>
      </c>
      <c r="H1502" s="661" t="s">
        <v>602</v>
      </c>
      <c r="I1502" s="661" t="s">
        <v>4083</v>
      </c>
      <c r="J1502" s="661" t="s">
        <v>2301</v>
      </c>
      <c r="K1502" s="661" t="s">
        <v>4084</v>
      </c>
      <c r="L1502" s="662">
        <v>0</v>
      </c>
      <c r="M1502" s="662">
        <v>0</v>
      </c>
      <c r="N1502" s="661">
        <v>6</v>
      </c>
      <c r="O1502" s="742">
        <v>2.5</v>
      </c>
      <c r="P1502" s="662">
        <v>0</v>
      </c>
      <c r="Q1502" s="677"/>
      <c r="R1502" s="661">
        <v>1</v>
      </c>
      <c r="S1502" s="677">
        <v>0.16666666666666666</v>
      </c>
      <c r="T1502" s="742">
        <v>0.5</v>
      </c>
      <c r="U1502" s="700">
        <v>0.2</v>
      </c>
    </row>
    <row r="1503" spans="1:21" ht="14.4" customHeight="1" x14ac:dyDescent="0.3">
      <c r="A1503" s="660">
        <v>4</v>
      </c>
      <c r="B1503" s="661" t="s">
        <v>3542</v>
      </c>
      <c r="C1503" s="661">
        <v>89301042</v>
      </c>
      <c r="D1503" s="740" t="s">
        <v>6160</v>
      </c>
      <c r="E1503" s="741" t="s">
        <v>3928</v>
      </c>
      <c r="F1503" s="661" t="s">
        <v>3895</v>
      </c>
      <c r="G1503" s="661" t="s">
        <v>4487</v>
      </c>
      <c r="H1503" s="661" t="s">
        <v>602</v>
      </c>
      <c r="I1503" s="661" t="s">
        <v>5539</v>
      </c>
      <c r="J1503" s="661" t="s">
        <v>5491</v>
      </c>
      <c r="K1503" s="661" t="s">
        <v>5540</v>
      </c>
      <c r="L1503" s="662">
        <v>0</v>
      </c>
      <c r="M1503" s="662">
        <v>0</v>
      </c>
      <c r="N1503" s="661">
        <v>1</v>
      </c>
      <c r="O1503" s="742">
        <v>1</v>
      </c>
      <c r="P1503" s="662"/>
      <c r="Q1503" s="677"/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4</v>
      </c>
      <c r="B1504" s="661" t="s">
        <v>3542</v>
      </c>
      <c r="C1504" s="661">
        <v>89301042</v>
      </c>
      <c r="D1504" s="740" t="s">
        <v>6160</v>
      </c>
      <c r="E1504" s="741" t="s">
        <v>3928</v>
      </c>
      <c r="F1504" s="661" t="s">
        <v>3895</v>
      </c>
      <c r="G1504" s="661" t="s">
        <v>4024</v>
      </c>
      <c r="H1504" s="661" t="s">
        <v>602</v>
      </c>
      <c r="I1504" s="661" t="s">
        <v>952</v>
      </c>
      <c r="J1504" s="661" t="s">
        <v>4025</v>
      </c>
      <c r="K1504" s="661" t="s">
        <v>4026</v>
      </c>
      <c r="L1504" s="662">
        <v>56.01</v>
      </c>
      <c r="M1504" s="662">
        <v>448.08</v>
      </c>
      <c r="N1504" s="661">
        <v>8</v>
      </c>
      <c r="O1504" s="742">
        <v>2</v>
      </c>
      <c r="P1504" s="662">
        <v>448.08</v>
      </c>
      <c r="Q1504" s="677">
        <v>1</v>
      </c>
      <c r="R1504" s="661">
        <v>8</v>
      </c>
      <c r="S1504" s="677">
        <v>1</v>
      </c>
      <c r="T1504" s="742">
        <v>2</v>
      </c>
      <c r="U1504" s="700">
        <v>1</v>
      </c>
    </row>
    <row r="1505" spans="1:21" ht="14.4" customHeight="1" x14ac:dyDescent="0.3">
      <c r="A1505" s="660">
        <v>4</v>
      </c>
      <c r="B1505" s="661" t="s">
        <v>3542</v>
      </c>
      <c r="C1505" s="661">
        <v>89301042</v>
      </c>
      <c r="D1505" s="740" t="s">
        <v>6160</v>
      </c>
      <c r="E1505" s="741" t="s">
        <v>3928</v>
      </c>
      <c r="F1505" s="661" t="s">
        <v>3895</v>
      </c>
      <c r="G1505" s="661" t="s">
        <v>4004</v>
      </c>
      <c r="H1505" s="661" t="s">
        <v>602</v>
      </c>
      <c r="I1505" s="661" t="s">
        <v>2075</v>
      </c>
      <c r="J1505" s="661" t="s">
        <v>2076</v>
      </c>
      <c r="K1505" s="661" t="s">
        <v>2576</v>
      </c>
      <c r="L1505" s="662">
        <v>391.83</v>
      </c>
      <c r="M1505" s="662">
        <v>10187.58</v>
      </c>
      <c r="N1505" s="661">
        <v>26</v>
      </c>
      <c r="O1505" s="742">
        <v>4.5</v>
      </c>
      <c r="P1505" s="662">
        <v>6661.1100000000006</v>
      </c>
      <c r="Q1505" s="677">
        <v>0.65384615384615385</v>
      </c>
      <c r="R1505" s="661">
        <v>17</v>
      </c>
      <c r="S1505" s="677">
        <v>0.65384615384615385</v>
      </c>
      <c r="T1505" s="742">
        <v>3</v>
      </c>
      <c r="U1505" s="700">
        <v>0.66666666666666663</v>
      </c>
    </row>
    <row r="1506" spans="1:21" ht="14.4" customHeight="1" x14ac:dyDescent="0.3">
      <c r="A1506" s="660">
        <v>4</v>
      </c>
      <c r="B1506" s="661" t="s">
        <v>3542</v>
      </c>
      <c r="C1506" s="661">
        <v>89301042</v>
      </c>
      <c r="D1506" s="740" t="s">
        <v>6160</v>
      </c>
      <c r="E1506" s="741" t="s">
        <v>3928</v>
      </c>
      <c r="F1506" s="661" t="s">
        <v>3895</v>
      </c>
      <c r="G1506" s="661" t="s">
        <v>4004</v>
      </c>
      <c r="H1506" s="661" t="s">
        <v>602</v>
      </c>
      <c r="I1506" s="661" t="s">
        <v>4027</v>
      </c>
      <c r="J1506" s="661" t="s">
        <v>2076</v>
      </c>
      <c r="K1506" s="661" t="s">
        <v>4028</v>
      </c>
      <c r="L1506" s="662">
        <v>0</v>
      </c>
      <c r="M1506" s="662">
        <v>0</v>
      </c>
      <c r="N1506" s="661">
        <v>43</v>
      </c>
      <c r="O1506" s="742">
        <v>10.5</v>
      </c>
      <c r="P1506" s="662">
        <v>0</v>
      </c>
      <c r="Q1506" s="677"/>
      <c r="R1506" s="661">
        <v>20</v>
      </c>
      <c r="S1506" s="677">
        <v>0.46511627906976744</v>
      </c>
      <c r="T1506" s="742">
        <v>4.5</v>
      </c>
      <c r="U1506" s="700">
        <v>0.42857142857142855</v>
      </c>
    </row>
    <row r="1507" spans="1:21" ht="14.4" customHeight="1" x14ac:dyDescent="0.3">
      <c r="A1507" s="660">
        <v>4</v>
      </c>
      <c r="B1507" s="661" t="s">
        <v>3542</v>
      </c>
      <c r="C1507" s="661">
        <v>89301042</v>
      </c>
      <c r="D1507" s="740" t="s">
        <v>6160</v>
      </c>
      <c r="E1507" s="741" t="s">
        <v>3928</v>
      </c>
      <c r="F1507" s="661" t="s">
        <v>3895</v>
      </c>
      <c r="G1507" s="661" t="s">
        <v>4004</v>
      </c>
      <c r="H1507" s="661" t="s">
        <v>602</v>
      </c>
      <c r="I1507" s="661" t="s">
        <v>5117</v>
      </c>
      <c r="J1507" s="661" t="s">
        <v>5118</v>
      </c>
      <c r="K1507" s="661" t="s">
        <v>5119</v>
      </c>
      <c r="L1507" s="662">
        <v>0</v>
      </c>
      <c r="M1507" s="662">
        <v>0</v>
      </c>
      <c r="N1507" s="661">
        <v>1</v>
      </c>
      <c r="O1507" s="742">
        <v>1</v>
      </c>
      <c r="P1507" s="662"/>
      <c r="Q1507" s="677"/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4</v>
      </c>
      <c r="B1508" s="661" t="s">
        <v>3542</v>
      </c>
      <c r="C1508" s="661">
        <v>89301042</v>
      </c>
      <c r="D1508" s="740" t="s">
        <v>6160</v>
      </c>
      <c r="E1508" s="741" t="s">
        <v>3928</v>
      </c>
      <c r="F1508" s="661" t="s">
        <v>3895</v>
      </c>
      <c r="G1508" s="661" t="s">
        <v>4004</v>
      </c>
      <c r="H1508" s="661" t="s">
        <v>602</v>
      </c>
      <c r="I1508" s="661" t="s">
        <v>4131</v>
      </c>
      <c r="J1508" s="661" t="s">
        <v>2076</v>
      </c>
      <c r="K1508" s="661" t="s">
        <v>2576</v>
      </c>
      <c r="L1508" s="662">
        <v>391.83</v>
      </c>
      <c r="M1508" s="662">
        <v>23117.97</v>
      </c>
      <c r="N1508" s="661">
        <v>59</v>
      </c>
      <c r="O1508" s="742">
        <v>9.5</v>
      </c>
      <c r="P1508" s="662">
        <v>12930.39</v>
      </c>
      <c r="Q1508" s="677">
        <v>0.55932203389830504</v>
      </c>
      <c r="R1508" s="661">
        <v>33</v>
      </c>
      <c r="S1508" s="677">
        <v>0.55932203389830504</v>
      </c>
      <c r="T1508" s="742">
        <v>6</v>
      </c>
      <c r="U1508" s="700">
        <v>0.63157894736842102</v>
      </c>
    </row>
    <row r="1509" spans="1:21" ht="14.4" customHeight="1" x14ac:dyDescent="0.3">
      <c r="A1509" s="660">
        <v>4</v>
      </c>
      <c r="B1509" s="661" t="s">
        <v>3542</v>
      </c>
      <c r="C1509" s="661">
        <v>89301042</v>
      </c>
      <c r="D1509" s="740" t="s">
        <v>6160</v>
      </c>
      <c r="E1509" s="741" t="s">
        <v>3928</v>
      </c>
      <c r="F1509" s="661" t="s">
        <v>3895</v>
      </c>
      <c r="G1509" s="661" t="s">
        <v>4004</v>
      </c>
      <c r="H1509" s="661" t="s">
        <v>602</v>
      </c>
      <c r="I1509" s="661" t="s">
        <v>4070</v>
      </c>
      <c r="J1509" s="661" t="s">
        <v>2076</v>
      </c>
      <c r="K1509" s="661" t="s">
        <v>4028</v>
      </c>
      <c r="L1509" s="662">
        <v>0</v>
      </c>
      <c r="M1509" s="662">
        <v>0</v>
      </c>
      <c r="N1509" s="661">
        <v>4</v>
      </c>
      <c r="O1509" s="742">
        <v>0.5</v>
      </c>
      <c r="P1509" s="662"/>
      <c r="Q1509" s="677"/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4</v>
      </c>
      <c r="B1510" s="661" t="s">
        <v>3542</v>
      </c>
      <c r="C1510" s="661">
        <v>89301042</v>
      </c>
      <c r="D1510" s="740" t="s">
        <v>6160</v>
      </c>
      <c r="E1510" s="741" t="s">
        <v>3928</v>
      </c>
      <c r="F1510" s="661" t="s">
        <v>3895</v>
      </c>
      <c r="G1510" s="661" t="s">
        <v>5357</v>
      </c>
      <c r="H1510" s="661" t="s">
        <v>602</v>
      </c>
      <c r="I1510" s="661" t="s">
        <v>5541</v>
      </c>
      <c r="J1510" s="661" t="s">
        <v>5542</v>
      </c>
      <c r="K1510" s="661" t="s">
        <v>4464</v>
      </c>
      <c r="L1510" s="662">
        <v>120.37</v>
      </c>
      <c r="M1510" s="662">
        <v>120.37</v>
      </c>
      <c r="N1510" s="661">
        <v>1</v>
      </c>
      <c r="O1510" s="742">
        <v>0.5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4</v>
      </c>
      <c r="B1511" s="661" t="s">
        <v>3542</v>
      </c>
      <c r="C1511" s="661">
        <v>89301042</v>
      </c>
      <c r="D1511" s="740" t="s">
        <v>6160</v>
      </c>
      <c r="E1511" s="741" t="s">
        <v>3928</v>
      </c>
      <c r="F1511" s="661" t="s">
        <v>3895</v>
      </c>
      <c r="G1511" s="661" t="s">
        <v>3980</v>
      </c>
      <c r="H1511" s="661" t="s">
        <v>1519</v>
      </c>
      <c r="I1511" s="661" t="s">
        <v>1704</v>
      </c>
      <c r="J1511" s="661" t="s">
        <v>1563</v>
      </c>
      <c r="K1511" s="661" t="s">
        <v>1705</v>
      </c>
      <c r="L1511" s="662">
        <v>625.29</v>
      </c>
      <c r="M1511" s="662">
        <v>1875.87</v>
      </c>
      <c r="N1511" s="661">
        <v>3</v>
      </c>
      <c r="O1511" s="742">
        <v>2</v>
      </c>
      <c r="P1511" s="662">
        <v>625.29</v>
      </c>
      <c r="Q1511" s="677">
        <v>0.33333333333333331</v>
      </c>
      <c r="R1511" s="661">
        <v>1</v>
      </c>
      <c r="S1511" s="677">
        <v>0.33333333333333331</v>
      </c>
      <c r="T1511" s="742">
        <v>0.5</v>
      </c>
      <c r="U1511" s="700">
        <v>0.25</v>
      </c>
    </row>
    <row r="1512" spans="1:21" ht="14.4" customHeight="1" x14ac:dyDescent="0.3">
      <c r="A1512" s="660">
        <v>4</v>
      </c>
      <c r="B1512" s="661" t="s">
        <v>3542</v>
      </c>
      <c r="C1512" s="661">
        <v>89301042</v>
      </c>
      <c r="D1512" s="740" t="s">
        <v>6160</v>
      </c>
      <c r="E1512" s="741" t="s">
        <v>3928</v>
      </c>
      <c r="F1512" s="661" t="s">
        <v>3895</v>
      </c>
      <c r="G1512" s="661" t="s">
        <v>3980</v>
      </c>
      <c r="H1512" s="661" t="s">
        <v>1519</v>
      </c>
      <c r="I1512" s="661" t="s">
        <v>1562</v>
      </c>
      <c r="J1512" s="661" t="s">
        <v>1563</v>
      </c>
      <c r="K1512" s="661" t="s">
        <v>1564</v>
      </c>
      <c r="L1512" s="662">
        <v>937.93</v>
      </c>
      <c r="M1512" s="662">
        <v>2813.79</v>
      </c>
      <c r="N1512" s="661">
        <v>3</v>
      </c>
      <c r="O1512" s="742">
        <v>1.5</v>
      </c>
      <c r="P1512" s="662">
        <v>1875.86</v>
      </c>
      <c r="Q1512" s="677">
        <v>0.66666666666666663</v>
      </c>
      <c r="R1512" s="661">
        <v>2</v>
      </c>
      <c r="S1512" s="677">
        <v>0.66666666666666663</v>
      </c>
      <c r="T1512" s="742">
        <v>1</v>
      </c>
      <c r="U1512" s="700">
        <v>0.66666666666666663</v>
      </c>
    </row>
    <row r="1513" spans="1:21" ht="14.4" customHeight="1" x14ac:dyDescent="0.3">
      <c r="A1513" s="660">
        <v>4</v>
      </c>
      <c r="B1513" s="661" t="s">
        <v>3542</v>
      </c>
      <c r="C1513" s="661">
        <v>89301042</v>
      </c>
      <c r="D1513" s="740" t="s">
        <v>6160</v>
      </c>
      <c r="E1513" s="741" t="s">
        <v>3928</v>
      </c>
      <c r="F1513" s="661" t="s">
        <v>3895</v>
      </c>
      <c r="G1513" s="661" t="s">
        <v>4283</v>
      </c>
      <c r="H1513" s="661" t="s">
        <v>1519</v>
      </c>
      <c r="I1513" s="661" t="s">
        <v>4986</v>
      </c>
      <c r="J1513" s="661" t="s">
        <v>1535</v>
      </c>
      <c r="K1513" s="661" t="s">
        <v>4987</v>
      </c>
      <c r="L1513" s="662">
        <v>193.26</v>
      </c>
      <c r="M1513" s="662">
        <v>386.52</v>
      </c>
      <c r="N1513" s="661">
        <v>2</v>
      </c>
      <c r="O1513" s="742">
        <v>1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4</v>
      </c>
      <c r="B1514" s="661" t="s">
        <v>3542</v>
      </c>
      <c r="C1514" s="661">
        <v>89301042</v>
      </c>
      <c r="D1514" s="740" t="s">
        <v>6160</v>
      </c>
      <c r="E1514" s="741" t="s">
        <v>3928</v>
      </c>
      <c r="F1514" s="661" t="s">
        <v>3895</v>
      </c>
      <c r="G1514" s="661" t="s">
        <v>4029</v>
      </c>
      <c r="H1514" s="661" t="s">
        <v>602</v>
      </c>
      <c r="I1514" s="661" t="s">
        <v>4030</v>
      </c>
      <c r="J1514" s="661" t="s">
        <v>4031</v>
      </c>
      <c r="K1514" s="661" t="s">
        <v>2096</v>
      </c>
      <c r="L1514" s="662">
        <v>97.97</v>
      </c>
      <c r="M1514" s="662">
        <v>783.76</v>
      </c>
      <c r="N1514" s="661">
        <v>8</v>
      </c>
      <c r="O1514" s="742">
        <v>5.5</v>
      </c>
      <c r="P1514" s="662">
        <v>587.82000000000005</v>
      </c>
      <c r="Q1514" s="677">
        <v>0.75000000000000011</v>
      </c>
      <c r="R1514" s="661">
        <v>6</v>
      </c>
      <c r="S1514" s="677">
        <v>0.75</v>
      </c>
      <c r="T1514" s="742">
        <v>3.5</v>
      </c>
      <c r="U1514" s="700">
        <v>0.63636363636363635</v>
      </c>
    </row>
    <row r="1515" spans="1:21" ht="14.4" customHeight="1" x14ac:dyDescent="0.3">
      <c r="A1515" s="660">
        <v>4</v>
      </c>
      <c r="B1515" s="661" t="s">
        <v>3542</v>
      </c>
      <c r="C1515" s="661">
        <v>89301042</v>
      </c>
      <c r="D1515" s="740" t="s">
        <v>6160</v>
      </c>
      <c r="E1515" s="741" t="s">
        <v>3928</v>
      </c>
      <c r="F1515" s="661" t="s">
        <v>3895</v>
      </c>
      <c r="G1515" s="661" t="s">
        <v>4029</v>
      </c>
      <c r="H1515" s="661" t="s">
        <v>602</v>
      </c>
      <c r="I1515" s="661" t="s">
        <v>4032</v>
      </c>
      <c r="J1515" s="661" t="s">
        <v>4031</v>
      </c>
      <c r="K1515" s="661" t="s">
        <v>786</v>
      </c>
      <c r="L1515" s="662">
        <v>314.89999999999998</v>
      </c>
      <c r="M1515" s="662">
        <v>5038.4000000000005</v>
      </c>
      <c r="N1515" s="661">
        <v>16</v>
      </c>
      <c r="O1515" s="742">
        <v>11</v>
      </c>
      <c r="P1515" s="662">
        <v>2204.3000000000002</v>
      </c>
      <c r="Q1515" s="677">
        <v>0.4375</v>
      </c>
      <c r="R1515" s="661">
        <v>7</v>
      </c>
      <c r="S1515" s="677">
        <v>0.4375</v>
      </c>
      <c r="T1515" s="742">
        <v>4</v>
      </c>
      <c r="U1515" s="700">
        <v>0.36363636363636365</v>
      </c>
    </row>
    <row r="1516" spans="1:21" ht="14.4" customHeight="1" x14ac:dyDescent="0.3">
      <c r="A1516" s="660">
        <v>4</v>
      </c>
      <c r="B1516" s="661" t="s">
        <v>3542</v>
      </c>
      <c r="C1516" s="661">
        <v>89301042</v>
      </c>
      <c r="D1516" s="740" t="s">
        <v>6160</v>
      </c>
      <c r="E1516" s="741" t="s">
        <v>3928</v>
      </c>
      <c r="F1516" s="661" t="s">
        <v>3895</v>
      </c>
      <c r="G1516" s="661" t="s">
        <v>4029</v>
      </c>
      <c r="H1516" s="661" t="s">
        <v>602</v>
      </c>
      <c r="I1516" s="661" t="s">
        <v>784</v>
      </c>
      <c r="J1516" s="661" t="s">
        <v>785</v>
      </c>
      <c r="K1516" s="661" t="s">
        <v>4114</v>
      </c>
      <c r="L1516" s="662">
        <v>314.89999999999998</v>
      </c>
      <c r="M1516" s="662">
        <v>629.79999999999995</v>
      </c>
      <c r="N1516" s="661">
        <v>2</v>
      </c>
      <c r="O1516" s="742">
        <v>1.5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4</v>
      </c>
      <c r="B1517" s="661" t="s">
        <v>3542</v>
      </c>
      <c r="C1517" s="661">
        <v>89301042</v>
      </c>
      <c r="D1517" s="740" t="s">
        <v>6160</v>
      </c>
      <c r="E1517" s="741" t="s">
        <v>3928</v>
      </c>
      <c r="F1517" s="661" t="s">
        <v>3895</v>
      </c>
      <c r="G1517" s="661" t="s">
        <v>4170</v>
      </c>
      <c r="H1517" s="661" t="s">
        <v>602</v>
      </c>
      <c r="I1517" s="661" t="s">
        <v>4171</v>
      </c>
      <c r="J1517" s="661" t="s">
        <v>743</v>
      </c>
      <c r="K1517" s="661" t="s">
        <v>4172</v>
      </c>
      <c r="L1517" s="662">
        <v>0</v>
      </c>
      <c r="M1517" s="662">
        <v>0</v>
      </c>
      <c r="N1517" s="661">
        <v>3</v>
      </c>
      <c r="O1517" s="742">
        <v>2</v>
      </c>
      <c r="P1517" s="662">
        <v>0</v>
      </c>
      <c r="Q1517" s="677"/>
      <c r="R1517" s="661">
        <v>1</v>
      </c>
      <c r="S1517" s="677">
        <v>0.33333333333333331</v>
      </c>
      <c r="T1517" s="742">
        <v>0.5</v>
      </c>
      <c r="U1517" s="700">
        <v>0.25</v>
      </c>
    </row>
    <row r="1518" spans="1:21" ht="14.4" customHeight="1" x14ac:dyDescent="0.3">
      <c r="A1518" s="660">
        <v>4</v>
      </c>
      <c r="B1518" s="661" t="s">
        <v>3542</v>
      </c>
      <c r="C1518" s="661">
        <v>89301042</v>
      </c>
      <c r="D1518" s="740" t="s">
        <v>6160</v>
      </c>
      <c r="E1518" s="741" t="s">
        <v>3928</v>
      </c>
      <c r="F1518" s="661" t="s">
        <v>3895</v>
      </c>
      <c r="G1518" s="661" t="s">
        <v>4115</v>
      </c>
      <c r="H1518" s="661" t="s">
        <v>1519</v>
      </c>
      <c r="I1518" s="661" t="s">
        <v>5543</v>
      </c>
      <c r="J1518" s="661" t="s">
        <v>1521</v>
      </c>
      <c r="K1518" s="661" t="s">
        <v>5544</v>
      </c>
      <c r="L1518" s="662">
        <v>48.98</v>
      </c>
      <c r="M1518" s="662">
        <v>146.94</v>
      </c>
      <c r="N1518" s="661">
        <v>3</v>
      </c>
      <c r="O1518" s="742">
        <v>1</v>
      </c>
      <c r="P1518" s="662">
        <v>146.94</v>
      </c>
      <c r="Q1518" s="677">
        <v>1</v>
      </c>
      <c r="R1518" s="661">
        <v>3</v>
      </c>
      <c r="S1518" s="677">
        <v>1</v>
      </c>
      <c r="T1518" s="742">
        <v>1</v>
      </c>
      <c r="U1518" s="700">
        <v>1</v>
      </c>
    </row>
    <row r="1519" spans="1:21" ht="14.4" customHeight="1" x14ac:dyDescent="0.3">
      <c r="A1519" s="660">
        <v>4</v>
      </c>
      <c r="B1519" s="661" t="s">
        <v>3542</v>
      </c>
      <c r="C1519" s="661">
        <v>89301042</v>
      </c>
      <c r="D1519" s="740" t="s">
        <v>6160</v>
      </c>
      <c r="E1519" s="741" t="s">
        <v>3928</v>
      </c>
      <c r="F1519" s="661" t="s">
        <v>3895</v>
      </c>
      <c r="G1519" s="661" t="s">
        <v>3953</v>
      </c>
      <c r="H1519" s="661" t="s">
        <v>602</v>
      </c>
      <c r="I1519" s="661" t="s">
        <v>850</v>
      </c>
      <c r="J1519" s="661" t="s">
        <v>851</v>
      </c>
      <c r="K1519" s="661" t="s">
        <v>852</v>
      </c>
      <c r="L1519" s="662">
        <v>56.69</v>
      </c>
      <c r="M1519" s="662">
        <v>793.66</v>
      </c>
      <c r="N1519" s="661">
        <v>14</v>
      </c>
      <c r="O1519" s="742">
        <v>9.5</v>
      </c>
      <c r="P1519" s="662">
        <v>283.45</v>
      </c>
      <c r="Q1519" s="677">
        <v>0.35714285714285715</v>
      </c>
      <c r="R1519" s="661">
        <v>5</v>
      </c>
      <c r="S1519" s="677">
        <v>0.35714285714285715</v>
      </c>
      <c r="T1519" s="742">
        <v>4</v>
      </c>
      <c r="U1519" s="700">
        <v>0.42105263157894735</v>
      </c>
    </row>
    <row r="1520" spans="1:21" ht="14.4" customHeight="1" x14ac:dyDescent="0.3">
      <c r="A1520" s="660">
        <v>4</v>
      </c>
      <c r="B1520" s="661" t="s">
        <v>3542</v>
      </c>
      <c r="C1520" s="661">
        <v>89301042</v>
      </c>
      <c r="D1520" s="740" t="s">
        <v>6160</v>
      </c>
      <c r="E1520" s="741" t="s">
        <v>3928</v>
      </c>
      <c r="F1520" s="661" t="s">
        <v>3895</v>
      </c>
      <c r="G1520" s="661" t="s">
        <v>4116</v>
      </c>
      <c r="H1520" s="661" t="s">
        <v>1519</v>
      </c>
      <c r="I1520" s="661" t="s">
        <v>2643</v>
      </c>
      <c r="J1520" s="661" t="s">
        <v>1725</v>
      </c>
      <c r="K1520" s="661" t="s">
        <v>2644</v>
      </c>
      <c r="L1520" s="662">
        <v>56.01</v>
      </c>
      <c r="M1520" s="662">
        <v>56.01</v>
      </c>
      <c r="N1520" s="661">
        <v>1</v>
      </c>
      <c r="O1520" s="742">
        <v>0.5</v>
      </c>
      <c r="P1520" s="662">
        <v>56.01</v>
      </c>
      <c r="Q1520" s="677">
        <v>1</v>
      </c>
      <c r="R1520" s="661">
        <v>1</v>
      </c>
      <c r="S1520" s="677">
        <v>1</v>
      </c>
      <c r="T1520" s="742">
        <v>0.5</v>
      </c>
      <c r="U1520" s="700">
        <v>1</v>
      </c>
    </row>
    <row r="1521" spans="1:21" ht="14.4" customHeight="1" x14ac:dyDescent="0.3">
      <c r="A1521" s="660">
        <v>4</v>
      </c>
      <c r="B1521" s="661" t="s">
        <v>3542</v>
      </c>
      <c r="C1521" s="661">
        <v>89301042</v>
      </c>
      <c r="D1521" s="740" t="s">
        <v>6160</v>
      </c>
      <c r="E1521" s="741" t="s">
        <v>3928</v>
      </c>
      <c r="F1521" s="661" t="s">
        <v>3895</v>
      </c>
      <c r="G1521" s="661" t="s">
        <v>4116</v>
      </c>
      <c r="H1521" s="661" t="s">
        <v>1519</v>
      </c>
      <c r="I1521" s="661" t="s">
        <v>1724</v>
      </c>
      <c r="J1521" s="661" t="s">
        <v>1725</v>
      </c>
      <c r="K1521" s="661" t="s">
        <v>1726</v>
      </c>
      <c r="L1521" s="662">
        <v>140.03</v>
      </c>
      <c r="M1521" s="662">
        <v>1820.3899999999999</v>
      </c>
      <c r="N1521" s="661">
        <v>13</v>
      </c>
      <c r="O1521" s="742">
        <v>7.5</v>
      </c>
      <c r="P1521" s="662">
        <v>980.20999999999992</v>
      </c>
      <c r="Q1521" s="677">
        <v>0.53846153846153844</v>
      </c>
      <c r="R1521" s="661">
        <v>7</v>
      </c>
      <c r="S1521" s="677">
        <v>0.53846153846153844</v>
      </c>
      <c r="T1521" s="742">
        <v>4</v>
      </c>
      <c r="U1521" s="700">
        <v>0.53333333333333333</v>
      </c>
    </row>
    <row r="1522" spans="1:21" ht="14.4" customHeight="1" x14ac:dyDescent="0.3">
      <c r="A1522" s="660">
        <v>4</v>
      </c>
      <c r="B1522" s="661" t="s">
        <v>3542</v>
      </c>
      <c r="C1522" s="661">
        <v>89301042</v>
      </c>
      <c r="D1522" s="740" t="s">
        <v>6160</v>
      </c>
      <c r="E1522" s="741" t="s">
        <v>3928</v>
      </c>
      <c r="F1522" s="661" t="s">
        <v>3895</v>
      </c>
      <c r="G1522" s="661" t="s">
        <v>3988</v>
      </c>
      <c r="H1522" s="661" t="s">
        <v>602</v>
      </c>
      <c r="I1522" s="661" t="s">
        <v>3058</v>
      </c>
      <c r="J1522" s="661" t="s">
        <v>3059</v>
      </c>
      <c r="K1522" s="661" t="s">
        <v>3989</v>
      </c>
      <c r="L1522" s="662">
        <v>0</v>
      </c>
      <c r="M1522" s="662">
        <v>0</v>
      </c>
      <c r="N1522" s="661">
        <v>1</v>
      </c>
      <c r="O1522" s="742">
        <v>0.5</v>
      </c>
      <c r="P1522" s="662">
        <v>0</v>
      </c>
      <c r="Q1522" s="677"/>
      <c r="R1522" s="661">
        <v>1</v>
      </c>
      <c r="S1522" s="677">
        <v>1</v>
      </c>
      <c r="T1522" s="742">
        <v>0.5</v>
      </c>
      <c r="U1522" s="700">
        <v>1</v>
      </c>
    </row>
    <row r="1523" spans="1:21" ht="14.4" customHeight="1" x14ac:dyDescent="0.3">
      <c r="A1523" s="660">
        <v>4</v>
      </c>
      <c r="B1523" s="661" t="s">
        <v>3542</v>
      </c>
      <c r="C1523" s="661">
        <v>89301042</v>
      </c>
      <c r="D1523" s="740" t="s">
        <v>6160</v>
      </c>
      <c r="E1523" s="741" t="s">
        <v>3928</v>
      </c>
      <c r="F1523" s="661" t="s">
        <v>3895</v>
      </c>
      <c r="G1523" s="661" t="s">
        <v>4140</v>
      </c>
      <c r="H1523" s="661" t="s">
        <v>602</v>
      </c>
      <c r="I1523" s="661" t="s">
        <v>4141</v>
      </c>
      <c r="J1523" s="661" t="s">
        <v>2518</v>
      </c>
      <c r="K1523" s="661" t="s">
        <v>4142</v>
      </c>
      <c r="L1523" s="662">
        <v>116.52</v>
      </c>
      <c r="M1523" s="662">
        <v>349.56</v>
      </c>
      <c r="N1523" s="661">
        <v>3</v>
      </c>
      <c r="O1523" s="742">
        <v>1</v>
      </c>
      <c r="P1523" s="662">
        <v>349.56</v>
      </c>
      <c r="Q1523" s="677">
        <v>1</v>
      </c>
      <c r="R1523" s="661">
        <v>3</v>
      </c>
      <c r="S1523" s="677">
        <v>1</v>
      </c>
      <c r="T1523" s="742">
        <v>1</v>
      </c>
      <c r="U1523" s="700">
        <v>1</v>
      </c>
    </row>
    <row r="1524" spans="1:21" ht="14.4" customHeight="1" x14ac:dyDescent="0.3">
      <c r="A1524" s="660">
        <v>4</v>
      </c>
      <c r="B1524" s="661" t="s">
        <v>3542</v>
      </c>
      <c r="C1524" s="661">
        <v>89301042</v>
      </c>
      <c r="D1524" s="740" t="s">
        <v>6160</v>
      </c>
      <c r="E1524" s="741" t="s">
        <v>3928</v>
      </c>
      <c r="F1524" s="661" t="s">
        <v>3895</v>
      </c>
      <c r="G1524" s="661" t="s">
        <v>3991</v>
      </c>
      <c r="H1524" s="661" t="s">
        <v>602</v>
      </c>
      <c r="I1524" s="661" t="s">
        <v>3497</v>
      </c>
      <c r="J1524" s="661" t="s">
        <v>1268</v>
      </c>
      <c r="K1524" s="661" t="s">
        <v>3992</v>
      </c>
      <c r="L1524" s="662">
        <v>127.5</v>
      </c>
      <c r="M1524" s="662">
        <v>127.5</v>
      </c>
      <c r="N1524" s="661">
        <v>1</v>
      </c>
      <c r="O1524" s="742">
        <v>1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4</v>
      </c>
      <c r="B1525" s="661" t="s">
        <v>3542</v>
      </c>
      <c r="C1525" s="661">
        <v>89301042</v>
      </c>
      <c r="D1525" s="740" t="s">
        <v>6160</v>
      </c>
      <c r="E1525" s="741" t="s">
        <v>3928</v>
      </c>
      <c r="F1525" s="661" t="s">
        <v>3895</v>
      </c>
      <c r="G1525" s="661" t="s">
        <v>3993</v>
      </c>
      <c r="H1525" s="661" t="s">
        <v>602</v>
      </c>
      <c r="I1525" s="661" t="s">
        <v>854</v>
      </c>
      <c r="J1525" s="661" t="s">
        <v>3994</v>
      </c>
      <c r="K1525" s="661" t="s">
        <v>3995</v>
      </c>
      <c r="L1525" s="662">
        <v>0</v>
      </c>
      <c r="M1525" s="662">
        <v>0</v>
      </c>
      <c r="N1525" s="661">
        <v>3</v>
      </c>
      <c r="O1525" s="742">
        <v>1.5</v>
      </c>
      <c r="P1525" s="662">
        <v>0</v>
      </c>
      <c r="Q1525" s="677"/>
      <c r="R1525" s="661">
        <v>1</v>
      </c>
      <c r="S1525" s="677">
        <v>0.33333333333333331</v>
      </c>
      <c r="T1525" s="742">
        <v>1</v>
      </c>
      <c r="U1525" s="700">
        <v>0.66666666666666663</v>
      </c>
    </row>
    <row r="1526" spans="1:21" ht="14.4" customHeight="1" x14ac:dyDescent="0.3">
      <c r="A1526" s="660">
        <v>4</v>
      </c>
      <c r="B1526" s="661" t="s">
        <v>3542</v>
      </c>
      <c r="C1526" s="661">
        <v>89301042</v>
      </c>
      <c r="D1526" s="740" t="s">
        <v>6160</v>
      </c>
      <c r="E1526" s="741" t="s">
        <v>3928</v>
      </c>
      <c r="F1526" s="661" t="s">
        <v>3895</v>
      </c>
      <c r="G1526" s="661" t="s">
        <v>4117</v>
      </c>
      <c r="H1526" s="661" t="s">
        <v>602</v>
      </c>
      <c r="I1526" s="661" t="s">
        <v>788</v>
      </c>
      <c r="J1526" s="661" t="s">
        <v>729</v>
      </c>
      <c r="K1526" s="661" t="s">
        <v>5545</v>
      </c>
      <c r="L1526" s="662">
        <v>219.94</v>
      </c>
      <c r="M1526" s="662">
        <v>219.94</v>
      </c>
      <c r="N1526" s="661">
        <v>1</v>
      </c>
      <c r="O1526" s="742">
        <v>0.5</v>
      </c>
      <c r="P1526" s="662">
        <v>219.94</v>
      </c>
      <c r="Q1526" s="677">
        <v>1</v>
      </c>
      <c r="R1526" s="661">
        <v>1</v>
      </c>
      <c r="S1526" s="677">
        <v>1</v>
      </c>
      <c r="T1526" s="742">
        <v>0.5</v>
      </c>
      <c r="U1526" s="700">
        <v>1</v>
      </c>
    </row>
    <row r="1527" spans="1:21" ht="14.4" customHeight="1" x14ac:dyDescent="0.3">
      <c r="A1527" s="660">
        <v>4</v>
      </c>
      <c r="B1527" s="661" t="s">
        <v>3542</v>
      </c>
      <c r="C1527" s="661">
        <v>89301042</v>
      </c>
      <c r="D1527" s="740" t="s">
        <v>6160</v>
      </c>
      <c r="E1527" s="741" t="s">
        <v>3928</v>
      </c>
      <c r="F1527" s="661" t="s">
        <v>3895</v>
      </c>
      <c r="G1527" s="661" t="s">
        <v>5546</v>
      </c>
      <c r="H1527" s="661" t="s">
        <v>602</v>
      </c>
      <c r="I1527" s="661" t="s">
        <v>5547</v>
      </c>
      <c r="J1527" s="661" t="s">
        <v>5548</v>
      </c>
      <c r="K1527" s="661" t="s">
        <v>5549</v>
      </c>
      <c r="L1527" s="662">
        <v>94.72</v>
      </c>
      <c r="M1527" s="662">
        <v>4546.5599999999986</v>
      </c>
      <c r="N1527" s="661">
        <v>48</v>
      </c>
      <c r="O1527" s="742">
        <v>14.5</v>
      </c>
      <c r="P1527" s="662">
        <v>852.4799999999999</v>
      </c>
      <c r="Q1527" s="677">
        <v>0.18750000000000003</v>
      </c>
      <c r="R1527" s="661">
        <v>9</v>
      </c>
      <c r="S1527" s="677">
        <v>0.1875</v>
      </c>
      <c r="T1527" s="742">
        <v>2.5</v>
      </c>
      <c r="U1527" s="700">
        <v>0.17241379310344829</v>
      </c>
    </row>
    <row r="1528" spans="1:21" ht="14.4" customHeight="1" x14ac:dyDescent="0.3">
      <c r="A1528" s="660">
        <v>4</v>
      </c>
      <c r="B1528" s="661" t="s">
        <v>3542</v>
      </c>
      <c r="C1528" s="661">
        <v>89301042</v>
      </c>
      <c r="D1528" s="740" t="s">
        <v>6160</v>
      </c>
      <c r="E1528" s="741" t="s">
        <v>3928</v>
      </c>
      <c r="F1528" s="661" t="s">
        <v>3895</v>
      </c>
      <c r="G1528" s="661" t="s">
        <v>4015</v>
      </c>
      <c r="H1528" s="661" t="s">
        <v>1519</v>
      </c>
      <c r="I1528" s="661" t="s">
        <v>2714</v>
      </c>
      <c r="J1528" s="661" t="s">
        <v>2715</v>
      </c>
      <c r="K1528" s="661" t="s">
        <v>3824</v>
      </c>
      <c r="L1528" s="662">
        <v>32.74</v>
      </c>
      <c r="M1528" s="662">
        <v>32.74</v>
      </c>
      <c r="N1528" s="661">
        <v>1</v>
      </c>
      <c r="O1528" s="742">
        <v>1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4</v>
      </c>
      <c r="B1529" s="661" t="s">
        <v>3542</v>
      </c>
      <c r="C1529" s="661">
        <v>89301042</v>
      </c>
      <c r="D1529" s="740" t="s">
        <v>6160</v>
      </c>
      <c r="E1529" s="741" t="s">
        <v>3928</v>
      </c>
      <c r="F1529" s="661" t="s">
        <v>3895</v>
      </c>
      <c r="G1529" s="661" t="s">
        <v>4145</v>
      </c>
      <c r="H1529" s="661" t="s">
        <v>602</v>
      </c>
      <c r="I1529" s="661" t="s">
        <v>4993</v>
      </c>
      <c r="J1529" s="661" t="s">
        <v>4994</v>
      </c>
      <c r="K1529" s="661" t="s">
        <v>965</v>
      </c>
      <c r="L1529" s="662">
        <v>0</v>
      </c>
      <c r="M1529" s="662">
        <v>0</v>
      </c>
      <c r="N1529" s="661">
        <v>1</v>
      </c>
      <c r="O1529" s="742">
        <v>0.5</v>
      </c>
      <c r="P1529" s="662">
        <v>0</v>
      </c>
      <c r="Q1529" s="677"/>
      <c r="R1529" s="661">
        <v>1</v>
      </c>
      <c r="S1529" s="677">
        <v>1</v>
      </c>
      <c r="T1529" s="742">
        <v>0.5</v>
      </c>
      <c r="U1529" s="700">
        <v>1</v>
      </c>
    </row>
    <row r="1530" spans="1:21" ht="14.4" customHeight="1" x14ac:dyDescent="0.3">
      <c r="A1530" s="660">
        <v>4</v>
      </c>
      <c r="B1530" s="661" t="s">
        <v>3542</v>
      </c>
      <c r="C1530" s="661">
        <v>89301042</v>
      </c>
      <c r="D1530" s="740" t="s">
        <v>6160</v>
      </c>
      <c r="E1530" s="741" t="s">
        <v>3928</v>
      </c>
      <c r="F1530" s="661" t="s">
        <v>3896</v>
      </c>
      <c r="G1530" s="661" t="s">
        <v>4001</v>
      </c>
      <c r="H1530" s="661" t="s">
        <v>602</v>
      </c>
      <c r="I1530" s="661" t="s">
        <v>4102</v>
      </c>
      <c r="J1530" s="661" t="s">
        <v>4003</v>
      </c>
      <c r="K1530" s="661"/>
      <c r="L1530" s="662">
        <v>0</v>
      </c>
      <c r="M1530" s="662">
        <v>0</v>
      </c>
      <c r="N1530" s="661">
        <v>4</v>
      </c>
      <c r="O1530" s="742">
        <v>2.5</v>
      </c>
      <c r="P1530" s="662">
        <v>0</v>
      </c>
      <c r="Q1530" s="677"/>
      <c r="R1530" s="661">
        <v>4</v>
      </c>
      <c r="S1530" s="677">
        <v>1</v>
      </c>
      <c r="T1530" s="742">
        <v>2.5</v>
      </c>
      <c r="U1530" s="700">
        <v>1</v>
      </c>
    </row>
    <row r="1531" spans="1:21" ht="14.4" customHeight="1" x14ac:dyDescent="0.3">
      <c r="A1531" s="660">
        <v>4</v>
      </c>
      <c r="B1531" s="661" t="s">
        <v>3542</v>
      </c>
      <c r="C1531" s="661">
        <v>89301042</v>
      </c>
      <c r="D1531" s="740" t="s">
        <v>6160</v>
      </c>
      <c r="E1531" s="741" t="s">
        <v>3928</v>
      </c>
      <c r="F1531" s="661" t="s">
        <v>3896</v>
      </c>
      <c r="G1531" s="661" t="s">
        <v>4001</v>
      </c>
      <c r="H1531" s="661" t="s">
        <v>602</v>
      </c>
      <c r="I1531" s="661" t="s">
        <v>4033</v>
      </c>
      <c r="J1531" s="661" t="s">
        <v>4003</v>
      </c>
      <c r="K1531" s="661"/>
      <c r="L1531" s="662">
        <v>0</v>
      </c>
      <c r="M1531" s="662">
        <v>0</v>
      </c>
      <c r="N1531" s="661">
        <v>5</v>
      </c>
      <c r="O1531" s="742">
        <v>4</v>
      </c>
      <c r="P1531" s="662">
        <v>0</v>
      </c>
      <c r="Q1531" s="677"/>
      <c r="R1531" s="661">
        <v>5</v>
      </c>
      <c r="S1531" s="677">
        <v>1</v>
      </c>
      <c r="T1531" s="742">
        <v>4</v>
      </c>
      <c r="U1531" s="700">
        <v>1</v>
      </c>
    </row>
    <row r="1532" spans="1:21" ht="14.4" customHeight="1" x14ac:dyDescent="0.3">
      <c r="A1532" s="660">
        <v>4</v>
      </c>
      <c r="B1532" s="661" t="s">
        <v>3542</v>
      </c>
      <c r="C1532" s="661">
        <v>89301042</v>
      </c>
      <c r="D1532" s="740" t="s">
        <v>6160</v>
      </c>
      <c r="E1532" s="741" t="s">
        <v>3928</v>
      </c>
      <c r="F1532" s="661" t="s">
        <v>3897</v>
      </c>
      <c r="G1532" s="661" t="s">
        <v>4343</v>
      </c>
      <c r="H1532" s="661" t="s">
        <v>602</v>
      </c>
      <c r="I1532" s="661" t="s">
        <v>4344</v>
      </c>
      <c r="J1532" s="661" t="s">
        <v>4536</v>
      </c>
      <c r="K1532" s="661" t="s">
        <v>4537</v>
      </c>
      <c r="L1532" s="662">
        <v>410</v>
      </c>
      <c r="M1532" s="662">
        <v>2870</v>
      </c>
      <c r="N1532" s="661">
        <v>7</v>
      </c>
      <c r="O1532" s="742">
        <v>7</v>
      </c>
      <c r="P1532" s="662">
        <v>2870</v>
      </c>
      <c r="Q1532" s="677">
        <v>1</v>
      </c>
      <c r="R1532" s="661">
        <v>7</v>
      </c>
      <c r="S1532" s="677">
        <v>1</v>
      </c>
      <c r="T1532" s="742">
        <v>7</v>
      </c>
      <c r="U1532" s="700">
        <v>1</v>
      </c>
    </row>
    <row r="1533" spans="1:21" ht="14.4" customHeight="1" x14ac:dyDescent="0.3">
      <c r="A1533" s="660">
        <v>4</v>
      </c>
      <c r="B1533" s="661" t="s">
        <v>3542</v>
      </c>
      <c r="C1533" s="661">
        <v>89301042</v>
      </c>
      <c r="D1533" s="740" t="s">
        <v>6160</v>
      </c>
      <c r="E1533" s="741" t="s">
        <v>3928</v>
      </c>
      <c r="F1533" s="661" t="s">
        <v>3897</v>
      </c>
      <c r="G1533" s="661" t="s">
        <v>4343</v>
      </c>
      <c r="H1533" s="661" t="s">
        <v>602</v>
      </c>
      <c r="I1533" s="661" t="s">
        <v>4344</v>
      </c>
      <c r="J1533" s="661" t="s">
        <v>4345</v>
      </c>
      <c r="K1533" s="661" t="s">
        <v>4346</v>
      </c>
      <c r="L1533" s="662">
        <v>410</v>
      </c>
      <c r="M1533" s="662">
        <v>14760</v>
      </c>
      <c r="N1533" s="661">
        <v>36</v>
      </c>
      <c r="O1533" s="742">
        <v>36</v>
      </c>
      <c r="P1533" s="662">
        <v>14760</v>
      </c>
      <c r="Q1533" s="677">
        <v>1</v>
      </c>
      <c r="R1533" s="661">
        <v>36</v>
      </c>
      <c r="S1533" s="677">
        <v>1</v>
      </c>
      <c r="T1533" s="742">
        <v>36</v>
      </c>
      <c r="U1533" s="700">
        <v>1</v>
      </c>
    </row>
    <row r="1534" spans="1:21" ht="14.4" customHeight="1" x14ac:dyDescent="0.3">
      <c r="A1534" s="660">
        <v>4</v>
      </c>
      <c r="B1534" s="661" t="s">
        <v>3542</v>
      </c>
      <c r="C1534" s="661">
        <v>89301042</v>
      </c>
      <c r="D1534" s="740" t="s">
        <v>6160</v>
      </c>
      <c r="E1534" s="741" t="s">
        <v>3928</v>
      </c>
      <c r="F1534" s="661" t="s">
        <v>3897</v>
      </c>
      <c r="G1534" s="661" t="s">
        <v>4347</v>
      </c>
      <c r="H1534" s="661" t="s">
        <v>602</v>
      </c>
      <c r="I1534" s="661" t="s">
        <v>4354</v>
      </c>
      <c r="J1534" s="661" t="s">
        <v>4355</v>
      </c>
      <c r="K1534" s="661" t="s">
        <v>4356</v>
      </c>
      <c r="L1534" s="662">
        <v>175.15</v>
      </c>
      <c r="M1534" s="662">
        <v>350.3</v>
      </c>
      <c r="N1534" s="661">
        <v>2</v>
      </c>
      <c r="O1534" s="742">
        <v>1</v>
      </c>
      <c r="P1534" s="662">
        <v>350.3</v>
      </c>
      <c r="Q1534" s="677">
        <v>1</v>
      </c>
      <c r="R1534" s="661">
        <v>2</v>
      </c>
      <c r="S1534" s="677">
        <v>1</v>
      </c>
      <c r="T1534" s="742">
        <v>1</v>
      </c>
      <c r="U1534" s="700">
        <v>1</v>
      </c>
    </row>
    <row r="1535" spans="1:21" ht="14.4" customHeight="1" x14ac:dyDescent="0.3">
      <c r="A1535" s="660">
        <v>4</v>
      </c>
      <c r="B1535" s="661" t="s">
        <v>3542</v>
      </c>
      <c r="C1535" s="661">
        <v>89301042</v>
      </c>
      <c r="D1535" s="740" t="s">
        <v>6160</v>
      </c>
      <c r="E1535" s="741" t="s">
        <v>3928</v>
      </c>
      <c r="F1535" s="661" t="s">
        <v>3897</v>
      </c>
      <c r="G1535" s="661" t="s">
        <v>4347</v>
      </c>
      <c r="H1535" s="661" t="s">
        <v>602</v>
      </c>
      <c r="I1535" s="661" t="s">
        <v>4357</v>
      </c>
      <c r="J1535" s="661" t="s">
        <v>4355</v>
      </c>
      <c r="K1535" s="661" t="s">
        <v>4358</v>
      </c>
      <c r="L1535" s="662">
        <v>200</v>
      </c>
      <c r="M1535" s="662">
        <v>1600</v>
      </c>
      <c r="N1535" s="661">
        <v>8</v>
      </c>
      <c r="O1535" s="742">
        <v>6</v>
      </c>
      <c r="P1535" s="662">
        <v>1400</v>
      </c>
      <c r="Q1535" s="677">
        <v>0.875</v>
      </c>
      <c r="R1535" s="661">
        <v>7</v>
      </c>
      <c r="S1535" s="677">
        <v>0.875</v>
      </c>
      <c r="T1535" s="742">
        <v>5</v>
      </c>
      <c r="U1535" s="700">
        <v>0.83333333333333337</v>
      </c>
    </row>
    <row r="1536" spans="1:21" ht="14.4" customHeight="1" x14ac:dyDescent="0.3">
      <c r="A1536" s="660">
        <v>4</v>
      </c>
      <c r="B1536" s="661" t="s">
        <v>3542</v>
      </c>
      <c r="C1536" s="661">
        <v>89301042</v>
      </c>
      <c r="D1536" s="740" t="s">
        <v>6160</v>
      </c>
      <c r="E1536" s="741" t="s">
        <v>3928</v>
      </c>
      <c r="F1536" s="661" t="s">
        <v>3897</v>
      </c>
      <c r="G1536" s="661" t="s">
        <v>4034</v>
      </c>
      <c r="H1536" s="661" t="s">
        <v>602</v>
      </c>
      <c r="I1536" s="661" t="s">
        <v>4240</v>
      </c>
      <c r="J1536" s="661" t="s">
        <v>4241</v>
      </c>
      <c r="K1536" s="661" t="s">
        <v>4242</v>
      </c>
      <c r="L1536" s="662">
        <v>900</v>
      </c>
      <c r="M1536" s="662">
        <v>3600</v>
      </c>
      <c r="N1536" s="661">
        <v>4</v>
      </c>
      <c r="O1536" s="742">
        <v>4</v>
      </c>
      <c r="P1536" s="662">
        <v>3600</v>
      </c>
      <c r="Q1536" s="677">
        <v>1</v>
      </c>
      <c r="R1536" s="661">
        <v>4</v>
      </c>
      <c r="S1536" s="677">
        <v>1</v>
      </c>
      <c r="T1536" s="742">
        <v>4</v>
      </c>
      <c r="U1536" s="700">
        <v>1</v>
      </c>
    </row>
    <row r="1537" spans="1:21" ht="14.4" customHeight="1" x14ac:dyDescent="0.3">
      <c r="A1537" s="660">
        <v>4</v>
      </c>
      <c r="B1537" s="661" t="s">
        <v>3542</v>
      </c>
      <c r="C1537" s="661">
        <v>89301042</v>
      </c>
      <c r="D1537" s="740" t="s">
        <v>6160</v>
      </c>
      <c r="E1537" s="741" t="s">
        <v>3928</v>
      </c>
      <c r="F1537" s="661" t="s">
        <v>3897</v>
      </c>
      <c r="G1537" s="661" t="s">
        <v>4034</v>
      </c>
      <c r="H1537" s="661" t="s">
        <v>602</v>
      </c>
      <c r="I1537" s="661" t="s">
        <v>4384</v>
      </c>
      <c r="J1537" s="661" t="s">
        <v>4385</v>
      </c>
      <c r="K1537" s="661" t="s">
        <v>4386</v>
      </c>
      <c r="L1537" s="662">
        <v>378.48</v>
      </c>
      <c r="M1537" s="662">
        <v>756.96</v>
      </c>
      <c r="N1537" s="661">
        <v>2</v>
      </c>
      <c r="O1537" s="742">
        <v>2</v>
      </c>
      <c r="P1537" s="662">
        <v>756.96</v>
      </c>
      <c r="Q1537" s="677">
        <v>1</v>
      </c>
      <c r="R1537" s="661">
        <v>2</v>
      </c>
      <c r="S1537" s="677">
        <v>1</v>
      </c>
      <c r="T1537" s="742">
        <v>2</v>
      </c>
      <c r="U1537" s="700">
        <v>1</v>
      </c>
    </row>
    <row r="1538" spans="1:21" ht="14.4" customHeight="1" x14ac:dyDescent="0.3">
      <c r="A1538" s="660">
        <v>4</v>
      </c>
      <c r="B1538" s="661" t="s">
        <v>3542</v>
      </c>
      <c r="C1538" s="661">
        <v>89301042</v>
      </c>
      <c r="D1538" s="740" t="s">
        <v>6160</v>
      </c>
      <c r="E1538" s="741" t="s">
        <v>3928</v>
      </c>
      <c r="F1538" s="661" t="s">
        <v>3897</v>
      </c>
      <c r="G1538" s="661" t="s">
        <v>4034</v>
      </c>
      <c r="H1538" s="661" t="s">
        <v>602</v>
      </c>
      <c r="I1538" s="661" t="s">
        <v>5550</v>
      </c>
      <c r="J1538" s="661" t="s">
        <v>5551</v>
      </c>
      <c r="K1538" s="661" t="s">
        <v>5552</v>
      </c>
      <c r="L1538" s="662">
        <v>350</v>
      </c>
      <c r="M1538" s="662">
        <v>350</v>
      </c>
      <c r="N1538" s="661">
        <v>1</v>
      </c>
      <c r="O1538" s="742">
        <v>1</v>
      </c>
      <c r="P1538" s="662">
        <v>350</v>
      </c>
      <c r="Q1538" s="677">
        <v>1</v>
      </c>
      <c r="R1538" s="661">
        <v>1</v>
      </c>
      <c r="S1538" s="677">
        <v>1</v>
      </c>
      <c r="T1538" s="742">
        <v>1</v>
      </c>
      <c r="U1538" s="700">
        <v>1</v>
      </c>
    </row>
    <row r="1539" spans="1:21" ht="14.4" customHeight="1" x14ac:dyDescent="0.3">
      <c r="A1539" s="660">
        <v>4</v>
      </c>
      <c r="B1539" s="661" t="s">
        <v>3542</v>
      </c>
      <c r="C1539" s="661">
        <v>89301042</v>
      </c>
      <c r="D1539" s="740" t="s">
        <v>6160</v>
      </c>
      <c r="E1539" s="741" t="s">
        <v>3928</v>
      </c>
      <c r="F1539" s="661" t="s">
        <v>3897</v>
      </c>
      <c r="G1539" s="661" t="s">
        <v>4034</v>
      </c>
      <c r="H1539" s="661" t="s">
        <v>602</v>
      </c>
      <c r="I1539" s="661" t="s">
        <v>5553</v>
      </c>
      <c r="J1539" s="661" t="s">
        <v>5554</v>
      </c>
      <c r="K1539" s="661" t="s">
        <v>5555</v>
      </c>
      <c r="L1539" s="662">
        <v>700</v>
      </c>
      <c r="M1539" s="662">
        <v>700</v>
      </c>
      <c r="N1539" s="661">
        <v>1</v>
      </c>
      <c r="O1539" s="742">
        <v>1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4</v>
      </c>
      <c r="B1540" s="661" t="s">
        <v>3542</v>
      </c>
      <c r="C1540" s="661">
        <v>89301042</v>
      </c>
      <c r="D1540" s="740" t="s">
        <v>6160</v>
      </c>
      <c r="E1540" s="741" t="s">
        <v>3928</v>
      </c>
      <c r="F1540" s="661" t="s">
        <v>3897</v>
      </c>
      <c r="G1540" s="661" t="s">
        <v>4397</v>
      </c>
      <c r="H1540" s="661" t="s">
        <v>602</v>
      </c>
      <c r="I1540" s="661" t="s">
        <v>4357</v>
      </c>
      <c r="J1540" s="661" t="s">
        <v>4355</v>
      </c>
      <c r="K1540" s="661" t="s">
        <v>4358</v>
      </c>
      <c r="L1540" s="662">
        <v>200</v>
      </c>
      <c r="M1540" s="662">
        <v>800</v>
      </c>
      <c r="N1540" s="661">
        <v>4</v>
      </c>
      <c r="O1540" s="742">
        <v>2</v>
      </c>
      <c r="P1540" s="662">
        <v>800</v>
      </c>
      <c r="Q1540" s="677">
        <v>1</v>
      </c>
      <c r="R1540" s="661">
        <v>4</v>
      </c>
      <c r="S1540" s="677">
        <v>1</v>
      </c>
      <c r="T1540" s="742">
        <v>2</v>
      </c>
      <c r="U1540" s="700">
        <v>1</v>
      </c>
    </row>
    <row r="1541" spans="1:21" ht="14.4" customHeight="1" x14ac:dyDescent="0.3">
      <c r="A1541" s="660">
        <v>4</v>
      </c>
      <c r="B1541" s="661" t="s">
        <v>3542</v>
      </c>
      <c r="C1541" s="661">
        <v>89301042</v>
      </c>
      <c r="D1541" s="740" t="s">
        <v>6160</v>
      </c>
      <c r="E1541" s="741" t="s">
        <v>3928</v>
      </c>
      <c r="F1541" s="661" t="s">
        <v>3897</v>
      </c>
      <c r="G1541" s="661" t="s">
        <v>4419</v>
      </c>
      <c r="H1541" s="661" t="s">
        <v>602</v>
      </c>
      <c r="I1541" s="661" t="s">
        <v>4344</v>
      </c>
      <c r="J1541" s="661" t="s">
        <v>4345</v>
      </c>
      <c r="K1541" s="661" t="s">
        <v>4346</v>
      </c>
      <c r="L1541" s="662">
        <v>410</v>
      </c>
      <c r="M1541" s="662">
        <v>5740</v>
      </c>
      <c r="N1541" s="661">
        <v>14</v>
      </c>
      <c r="O1541" s="742">
        <v>14</v>
      </c>
      <c r="P1541" s="662">
        <v>5740</v>
      </c>
      <c r="Q1541" s="677">
        <v>1</v>
      </c>
      <c r="R1541" s="661">
        <v>14</v>
      </c>
      <c r="S1541" s="677">
        <v>1</v>
      </c>
      <c r="T1541" s="742">
        <v>14</v>
      </c>
      <c r="U1541" s="700">
        <v>1</v>
      </c>
    </row>
    <row r="1542" spans="1:21" ht="14.4" customHeight="1" x14ac:dyDescent="0.3">
      <c r="A1542" s="660">
        <v>4</v>
      </c>
      <c r="B1542" s="661" t="s">
        <v>3542</v>
      </c>
      <c r="C1542" s="661">
        <v>89301042</v>
      </c>
      <c r="D1542" s="740" t="s">
        <v>6160</v>
      </c>
      <c r="E1542" s="741" t="s">
        <v>3928</v>
      </c>
      <c r="F1542" s="661" t="s">
        <v>3897</v>
      </c>
      <c r="G1542" s="661" t="s">
        <v>4419</v>
      </c>
      <c r="H1542" s="661" t="s">
        <v>602</v>
      </c>
      <c r="I1542" s="661" t="s">
        <v>4420</v>
      </c>
      <c r="J1542" s="661" t="s">
        <v>4421</v>
      </c>
      <c r="K1542" s="661" t="s">
        <v>4422</v>
      </c>
      <c r="L1542" s="662">
        <v>566</v>
      </c>
      <c r="M1542" s="662">
        <v>566</v>
      </c>
      <c r="N1542" s="661">
        <v>1</v>
      </c>
      <c r="O1542" s="742">
        <v>1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4</v>
      </c>
      <c r="B1543" s="661" t="s">
        <v>3542</v>
      </c>
      <c r="C1543" s="661">
        <v>89301042</v>
      </c>
      <c r="D1543" s="740" t="s">
        <v>6160</v>
      </c>
      <c r="E1543" s="741" t="s">
        <v>3928</v>
      </c>
      <c r="F1543" s="661" t="s">
        <v>3897</v>
      </c>
      <c r="G1543" s="661" t="s">
        <v>4419</v>
      </c>
      <c r="H1543" s="661" t="s">
        <v>602</v>
      </c>
      <c r="I1543" s="661" t="s">
        <v>5556</v>
      </c>
      <c r="J1543" s="661" t="s">
        <v>4421</v>
      </c>
      <c r="K1543" s="661" t="s">
        <v>5557</v>
      </c>
      <c r="L1543" s="662">
        <v>600</v>
      </c>
      <c r="M1543" s="662">
        <v>600</v>
      </c>
      <c r="N1543" s="661">
        <v>1</v>
      </c>
      <c r="O1543" s="742">
        <v>1</v>
      </c>
      <c r="P1543" s="662"/>
      <c r="Q1543" s="677">
        <v>0</v>
      </c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4</v>
      </c>
      <c r="B1544" s="661" t="s">
        <v>3542</v>
      </c>
      <c r="C1544" s="661">
        <v>89301042</v>
      </c>
      <c r="D1544" s="740" t="s">
        <v>6160</v>
      </c>
      <c r="E1544" s="741" t="s">
        <v>3928</v>
      </c>
      <c r="F1544" s="661" t="s">
        <v>3897</v>
      </c>
      <c r="G1544" s="661" t="s">
        <v>4423</v>
      </c>
      <c r="H1544" s="661" t="s">
        <v>602</v>
      </c>
      <c r="I1544" s="661" t="s">
        <v>4240</v>
      </c>
      <c r="J1544" s="661" t="s">
        <v>4241</v>
      </c>
      <c r="K1544" s="661" t="s">
        <v>4242</v>
      </c>
      <c r="L1544" s="662">
        <v>900</v>
      </c>
      <c r="M1544" s="662">
        <v>900</v>
      </c>
      <c r="N1544" s="661">
        <v>1</v>
      </c>
      <c r="O1544" s="742">
        <v>1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4</v>
      </c>
      <c r="B1545" s="661" t="s">
        <v>3542</v>
      </c>
      <c r="C1545" s="661">
        <v>89301042</v>
      </c>
      <c r="D1545" s="740" t="s">
        <v>6160</v>
      </c>
      <c r="E1545" s="741" t="s">
        <v>3929</v>
      </c>
      <c r="F1545" s="661" t="s">
        <v>3895</v>
      </c>
      <c r="G1545" s="661" t="s">
        <v>5558</v>
      </c>
      <c r="H1545" s="661" t="s">
        <v>602</v>
      </c>
      <c r="I1545" s="661" t="s">
        <v>5559</v>
      </c>
      <c r="J1545" s="661" t="s">
        <v>5560</v>
      </c>
      <c r="K1545" s="661" t="s">
        <v>5561</v>
      </c>
      <c r="L1545" s="662">
        <v>0</v>
      </c>
      <c r="M1545" s="662">
        <v>0</v>
      </c>
      <c r="N1545" s="661">
        <v>1</v>
      </c>
      <c r="O1545" s="742">
        <v>0.5</v>
      </c>
      <c r="P1545" s="662">
        <v>0</v>
      </c>
      <c r="Q1545" s="677"/>
      <c r="R1545" s="661">
        <v>1</v>
      </c>
      <c r="S1545" s="677">
        <v>1</v>
      </c>
      <c r="T1545" s="742">
        <v>0.5</v>
      </c>
      <c r="U1545" s="700">
        <v>1</v>
      </c>
    </row>
    <row r="1546" spans="1:21" ht="14.4" customHeight="1" x14ac:dyDescent="0.3">
      <c r="A1546" s="660">
        <v>4</v>
      </c>
      <c r="B1546" s="661" t="s">
        <v>3542</v>
      </c>
      <c r="C1546" s="661">
        <v>89301042</v>
      </c>
      <c r="D1546" s="740" t="s">
        <v>6160</v>
      </c>
      <c r="E1546" s="741" t="s">
        <v>3929</v>
      </c>
      <c r="F1546" s="661" t="s">
        <v>3895</v>
      </c>
      <c r="G1546" s="661" t="s">
        <v>5055</v>
      </c>
      <c r="H1546" s="661" t="s">
        <v>602</v>
      </c>
      <c r="I1546" s="661" t="s">
        <v>1202</v>
      </c>
      <c r="J1546" s="661" t="s">
        <v>684</v>
      </c>
      <c r="K1546" s="661" t="s">
        <v>5056</v>
      </c>
      <c r="L1546" s="662">
        <v>35.380000000000003</v>
      </c>
      <c r="M1546" s="662">
        <v>35.380000000000003</v>
      </c>
      <c r="N1546" s="661">
        <v>1</v>
      </c>
      <c r="O1546" s="742">
        <v>1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4</v>
      </c>
      <c r="B1547" s="661" t="s">
        <v>3542</v>
      </c>
      <c r="C1547" s="661">
        <v>89301042</v>
      </c>
      <c r="D1547" s="740" t="s">
        <v>6160</v>
      </c>
      <c r="E1547" s="741" t="s">
        <v>3929</v>
      </c>
      <c r="F1547" s="661" t="s">
        <v>3895</v>
      </c>
      <c r="G1547" s="661" t="s">
        <v>4154</v>
      </c>
      <c r="H1547" s="661" t="s">
        <v>1519</v>
      </c>
      <c r="I1547" s="661" t="s">
        <v>1542</v>
      </c>
      <c r="J1547" s="661" t="s">
        <v>1539</v>
      </c>
      <c r="K1547" s="661" t="s">
        <v>3680</v>
      </c>
      <c r="L1547" s="662">
        <v>150.55000000000001</v>
      </c>
      <c r="M1547" s="662">
        <v>301.10000000000002</v>
      </c>
      <c r="N1547" s="661">
        <v>2</v>
      </c>
      <c r="O1547" s="742">
        <v>0.5</v>
      </c>
      <c r="P1547" s="662">
        <v>301.10000000000002</v>
      </c>
      <c r="Q1547" s="677">
        <v>1</v>
      </c>
      <c r="R1547" s="661">
        <v>2</v>
      </c>
      <c r="S1547" s="677">
        <v>1</v>
      </c>
      <c r="T1547" s="742">
        <v>0.5</v>
      </c>
      <c r="U1547" s="700">
        <v>1</v>
      </c>
    </row>
    <row r="1548" spans="1:21" ht="14.4" customHeight="1" x14ac:dyDescent="0.3">
      <c r="A1548" s="660">
        <v>4</v>
      </c>
      <c r="B1548" s="661" t="s">
        <v>3542</v>
      </c>
      <c r="C1548" s="661">
        <v>89301042</v>
      </c>
      <c r="D1548" s="740" t="s">
        <v>6160</v>
      </c>
      <c r="E1548" s="741" t="s">
        <v>3929</v>
      </c>
      <c r="F1548" s="661" t="s">
        <v>3895</v>
      </c>
      <c r="G1548" s="661" t="s">
        <v>4154</v>
      </c>
      <c r="H1548" s="661" t="s">
        <v>602</v>
      </c>
      <c r="I1548" s="661" t="s">
        <v>5562</v>
      </c>
      <c r="J1548" s="661" t="s">
        <v>5563</v>
      </c>
      <c r="K1548" s="661" t="s">
        <v>2374</v>
      </c>
      <c r="L1548" s="662">
        <v>125.46</v>
      </c>
      <c r="M1548" s="662">
        <v>250.92</v>
      </c>
      <c r="N1548" s="661">
        <v>2</v>
      </c>
      <c r="O1548" s="742">
        <v>0.5</v>
      </c>
      <c r="P1548" s="662">
        <v>250.92</v>
      </c>
      <c r="Q1548" s="677">
        <v>1</v>
      </c>
      <c r="R1548" s="661">
        <v>2</v>
      </c>
      <c r="S1548" s="677">
        <v>1</v>
      </c>
      <c r="T1548" s="742">
        <v>0.5</v>
      </c>
      <c r="U1548" s="700">
        <v>1</v>
      </c>
    </row>
    <row r="1549" spans="1:21" ht="14.4" customHeight="1" x14ac:dyDescent="0.3">
      <c r="A1549" s="660">
        <v>4</v>
      </c>
      <c r="B1549" s="661" t="s">
        <v>3542</v>
      </c>
      <c r="C1549" s="661">
        <v>89301042</v>
      </c>
      <c r="D1549" s="740" t="s">
        <v>6160</v>
      </c>
      <c r="E1549" s="741" t="s">
        <v>3929</v>
      </c>
      <c r="F1549" s="661" t="s">
        <v>3895</v>
      </c>
      <c r="G1549" s="661" t="s">
        <v>4154</v>
      </c>
      <c r="H1549" s="661" t="s">
        <v>602</v>
      </c>
      <c r="I1549" s="661" t="s">
        <v>5564</v>
      </c>
      <c r="J1549" s="661" t="s">
        <v>5563</v>
      </c>
      <c r="K1549" s="661" t="s">
        <v>3680</v>
      </c>
      <c r="L1549" s="662">
        <v>0</v>
      </c>
      <c r="M1549" s="662">
        <v>0</v>
      </c>
      <c r="N1549" s="661">
        <v>3</v>
      </c>
      <c r="O1549" s="742">
        <v>1</v>
      </c>
      <c r="P1549" s="662">
        <v>0</v>
      </c>
      <c r="Q1549" s="677"/>
      <c r="R1549" s="661">
        <v>3</v>
      </c>
      <c r="S1549" s="677">
        <v>1</v>
      </c>
      <c r="T1549" s="742">
        <v>1</v>
      </c>
      <c r="U1549" s="700">
        <v>1</v>
      </c>
    </row>
    <row r="1550" spans="1:21" ht="14.4" customHeight="1" x14ac:dyDescent="0.3">
      <c r="A1550" s="660">
        <v>4</v>
      </c>
      <c r="B1550" s="661" t="s">
        <v>3542</v>
      </c>
      <c r="C1550" s="661">
        <v>89301042</v>
      </c>
      <c r="D1550" s="740" t="s">
        <v>6160</v>
      </c>
      <c r="E1550" s="741" t="s">
        <v>3929</v>
      </c>
      <c r="F1550" s="661" t="s">
        <v>3895</v>
      </c>
      <c r="G1550" s="661" t="s">
        <v>4038</v>
      </c>
      <c r="H1550" s="661" t="s">
        <v>602</v>
      </c>
      <c r="I1550" s="661" t="s">
        <v>5565</v>
      </c>
      <c r="J1550" s="661" t="s">
        <v>5566</v>
      </c>
      <c r="K1550" s="661" t="s">
        <v>5567</v>
      </c>
      <c r="L1550" s="662">
        <v>0</v>
      </c>
      <c r="M1550" s="662">
        <v>0</v>
      </c>
      <c r="N1550" s="661">
        <v>1</v>
      </c>
      <c r="O1550" s="742">
        <v>0.5</v>
      </c>
      <c r="P1550" s="662">
        <v>0</v>
      </c>
      <c r="Q1550" s="677"/>
      <c r="R1550" s="661">
        <v>1</v>
      </c>
      <c r="S1550" s="677">
        <v>1</v>
      </c>
      <c r="T1550" s="742">
        <v>0.5</v>
      </c>
      <c r="U1550" s="700">
        <v>1</v>
      </c>
    </row>
    <row r="1551" spans="1:21" ht="14.4" customHeight="1" x14ac:dyDescent="0.3">
      <c r="A1551" s="660">
        <v>4</v>
      </c>
      <c r="B1551" s="661" t="s">
        <v>3542</v>
      </c>
      <c r="C1551" s="661">
        <v>89301042</v>
      </c>
      <c r="D1551" s="740" t="s">
        <v>6160</v>
      </c>
      <c r="E1551" s="741" t="s">
        <v>3929</v>
      </c>
      <c r="F1551" s="661" t="s">
        <v>3895</v>
      </c>
      <c r="G1551" s="661" t="s">
        <v>3954</v>
      </c>
      <c r="H1551" s="661" t="s">
        <v>602</v>
      </c>
      <c r="I1551" s="661" t="s">
        <v>4234</v>
      </c>
      <c r="J1551" s="661" t="s">
        <v>4235</v>
      </c>
      <c r="K1551" s="661" t="s">
        <v>3720</v>
      </c>
      <c r="L1551" s="662">
        <v>156.86000000000001</v>
      </c>
      <c r="M1551" s="662">
        <v>156.86000000000001</v>
      </c>
      <c r="N1551" s="661">
        <v>1</v>
      </c>
      <c r="O1551" s="742">
        <v>1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4</v>
      </c>
      <c r="B1552" s="661" t="s">
        <v>3542</v>
      </c>
      <c r="C1552" s="661">
        <v>89301042</v>
      </c>
      <c r="D1552" s="740" t="s">
        <v>6160</v>
      </c>
      <c r="E1552" s="741" t="s">
        <v>3929</v>
      </c>
      <c r="F1552" s="661" t="s">
        <v>3895</v>
      </c>
      <c r="G1552" s="661" t="s">
        <v>3954</v>
      </c>
      <c r="H1552" s="661" t="s">
        <v>602</v>
      </c>
      <c r="I1552" s="661" t="s">
        <v>1839</v>
      </c>
      <c r="J1552" s="661" t="s">
        <v>3719</v>
      </c>
      <c r="K1552" s="661" t="s">
        <v>3720</v>
      </c>
      <c r="L1552" s="662">
        <v>333.31</v>
      </c>
      <c r="M1552" s="662">
        <v>666.62</v>
      </c>
      <c r="N1552" s="661">
        <v>2</v>
      </c>
      <c r="O1552" s="742">
        <v>1.5</v>
      </c>
      <c r="P1552" s="662">
        <v>333.31</v>
      </c>
      <c r="Q1552" s="677">
        <v>0.5</v>
      </c>
      <c r="R1552" s="661">
        <v>1</v>
      </c>
      <c r="S1552" s="677">
        <v>0.5</v>
      </c>
      <c r="T1552" s="742">
        <v>0.5</v>
      </c>
      <c r="U1552" s="700">
        <v>0.33333333333333331</v>
      </c>
    </row>
    <row r="1553" spans="1:21" ht="14.4" customHeight="1" x14ac:dyDescent="0.3">
      <c r="A1553" s="660">
        <v>4</v>
      </c>
      <c r="B1553" s="661" t="s">
        <v>3542</v>
      </c>
      <c r="C1553" s="661">
        <v>89301042</v>
      </c>
      <c r="D1553" s="740" t="s">
        <v>6160</v>
      </c>
      <c r="E1553" s="741" t="s">
        <v>3929</v>
      </c>
      <c r="F1553" s="661" t="s">
        <v>3895</v>
      </c>
      <c r="G1553" s="661" t="s">
        <v>3954</v>
      </c>
      <c r="H1553" s="661" t="s">
        <v>602</v>
      </c>
      <c r="I1553" s="661" t="s">
        <v>1839</v>
      </c>
      <c r="J1553" s="661" t="s">
        <v>3719</v>
      </c>
      <c r="K1553" s="661" t="s">
        <v>3720</v>
      </c>
      <c r="L1553" s="662">
        <v>156.86000000000001</v>
      </c>
      <c r="M1553" s="662">
        <v>156.86000000000001</v>
      </c>
      <c r="N1553" s="661">
        <v>1</v>
      </c>
      <c r="O1553" s="742">
        <v>1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4</v>
      </c>
      <c r="B1554" s="661" t="s">
        <v>3542</v>
      </c>
      <c r="C1554" s="661">
        <v>89301042</v>
      </c>
      <c r="D1554" s="740" t="s">
        <v>6160</v>
      </c>
      <c r="E1554" s="741" t="s">
        <v>3929</v>
      </c>
      <c r="F1554" s="661" t="s">
        <v>3895</v>
      </c>
      <c r="G1554" s="661" t="s">
        <v>3954</v>
      </c>
      <c r="H1554" s="661" t="s">
        <v>602</v>
      </c>
      <c r="I1554" s="661" t="s">
        <v>2779</v>
      </c>
      <c r="J1554" s="661" t="s">
        <v>3815</v>
      </c>
      <c r="K1554" s="661" t="s">
        <v>3816</v>
      </c>
      <c r="L1554" s="662">
        <v>151.61000000000001</v>
      </c>
      <c r="M1554" s="662">
        <v>151.61000000000001</v>
      </c>
      <c r="N1554" s="661">
        <v>1</v>
      </c>
      <c r="O1554" s="742">
        <v>1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4</v>
      </c>
      <c r="B1555" s="661" t="s">
        <v>3542</v>
      </c>
      <c r="C1555" s="661">
        <v>89301042</v>
      </c>
      <c r="D1555" s="740" t="s">
        <v>6160</v>
      </c>
      <c r="E1555" s="741" t="s">
        <v>3929</v>
      </c>
      <c r="F1555" s="661" t="s">
        <v>3895</v>
      </c>
      <c r="G1555" s="661" t="s">
        <v>3954</v>
      </c>
      <c r="H1555" s="661" t="s">
        <v>602</v>
      </c>
      <c r="I1555" s="661" t="s">
        <v>5469</v>
      </c>
      <c r="J1555" s="661" t="s">
        <v>3719</v>
      </c>
      <c r="K1555" s="661" t="s">
        <v>3720</v>
      </c>
      <c r="L1555" s="662">
        <v>333.31</v>
      </c>
      <c r="M1555" s="662">
        <v>333.31</v>
      </c>
      <c r="N1555" s="661">
        <v>1</v>
      </c>
      <c r="O1555" s="742">
        <v>1</v>
      </c>
      <c r="P1555" s="662"/>
      <c r="Q1555" s="677">
        <v>0</v>
      </c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4</v>
      </c>
      <c r="B1556" s="661" t="s">
        <v>3542</v>
      </c>
      <c r="C1556" s="661">
        <v>89301042</v>
      </c>
      <c r="D1556" s="740" t="s">
        <v>6160</v>
      </c>
      <c r="E1556" s="741" t="s">
        <v>3929</v>
      </c>
      <c r="F1556" s="661" t="s">
        <v>3895</v>
      </c>
      <c r="G1556" s="661" t="s">
        <v>3954</v>
      </c>
      <c r="H1556" s="661" t="s">
        <v>602</v>
      </c>
      <c r="I1556" s="661" t="s">
        <v>5469</v>
      </c>
      <c r="J1556" s="661" t="s">
        <v>3719</v>
      </c>
      <c r="K1556" s="661" t="s">
        <v>3720</v>
      </c>
      <c r="L1556" s="662">
        <v>156.86000000000001</v>
      </c>
      <c r="M1556" s="662">
        <v>156.86000000000001</v>
      </c>
      <c r="N1556" s="661">
        <v>1</v>
      </c>
      <c r="O1556" s="742">
        <v>0.5</v>
      </c>
      <c r="P1556" s="662">
        <v>156.86000000000001</v>
      </c>
      <c r="Q1556" s="677">
        <v>1</v>
      </c>
      <c r="R1556" s="661">
        <v>1</v>
      </c>
      <c r="S1556" s="677">
        <v>1</v>
      </c>
      <c r="T1556" s="742">
        <v>0.5</v>
      </c>
      <c r="U1556" s="700">
        <v>1</v>
      </c>
    </row>
    <row r="1557" spans="1:21" ht="14.4" customHeight="1" x14ac:dyDescent="0.3">
      <c r="A1557" s="660">
        <v>4</v>
      </c>
      <c r="B1557" s="661" t="s">
        <v>3542</v>
      </c>
      <c r="C1557" s="661">
        <v>89301042</v>
      </c>
      <c r="D1557" s="740" t="s">
        <v>6160</v>
      </c>
      <c r="E1557" s="741" t="s">
        <v>3929</v>
      </c>
      <c r="F1557" s="661" t="s">
        <v>3895</v>
      </c>
      <c r="G1557" s="661" t="s">
        <v>5568</v>
      </c>
      <c r="H1557" s="661" t="s">
        <v>1519</v>
      </c>
      <c r="I1557" s="661" t="s">
        <v>5569</v>
      </c>
      <c r="J1557" s="661" t="s">
        <v>5570</v>
      </c>
      <c r="K1557" s="661" t="s">
        <v>1528</v>
      </c>
      <c r="L1557" s="662">
        <v>0</v>
      </c>
      <c r="M1557" s="662">
        <v>0</v>
      </c>
      <c r="N1557" s="661">
        <v>2</v>
      </c>
      <c r="O1557" s="742">
        <v>1</v>
      </c>
      <c r="P1557" s="662">
        <v>0</v>
      </c>
      <c r="Q1557" s="677"/>
      <c r="R1557" s="661">
        <v>2</v>
      </c>
      <c r="S1557" s="677">
        <v>1</v>
      </c>
      <c r="T1557" s="742">
        <v>1</v>
      </c>
      <c r="U1557" s="700">
        <v>1</v>
      </c>
    </row>
    <row r="1558" spans="1:21" ht="14.4" customHeight="1" x14ac:dyDescent="0.3">
      <c r="A1558" s="660">
        <v>4</v>
      </c>
      <c r="B1558" s="661" t="s">
        <v>3542</v>
      </c>
      <c r="C1558" s="661">
        <v>89301042</v>
      </c>
      <c r="D1558" s="740" t="s">
        <v>6160</v>
      </c>
      <c r="E1558" s="741" t="s">
        <v>3929</v>
      </c>
      <c r="F1558" s="661" t="s">
        <v>3895</v>
      </c>
      <c r="G1558" s="661" t="s">
        <v>5571</v>
      </c>
      <c r="H1558" s="661" t="s">
        <v>602</v>
      </c>
      <c r="I1558" s="661" t="s">
        <v>2497</v>
      </c>
      <c r="J1558" s="661" t="s">
        <v>2498</v>
      </c>
      <c r="K1558" s="661" t="s">
        <v>2081</v>
      </c>
      <c r="L1558" s="662">
        <v>123.4</v>
      </c>
      <c r="M1558" s="662">
        <v>1480.8000000000002</v>
      </c>
      <c r="N1558" s="661">
        <v>12</v>
      </c>
      <c r="O1558" s="742">
        <v>2</v>
      </c>
      <c r="P1558" s="662">
        <v>1480.8000000000002</v>
      </c>
      <c r="Q1558" s="677">
        <v>1</v>
      </c>
      <c r="R1558" s="661">
        <v>12</v>
      </c>
      <c r="S1558" s="677">
        <v>1</v>
      </c>
      <c r="T1558" s="742">
        <v>2</v>
      </c>
      <c r="U1558" s="700">
        <v>1</v>
      </c>
    </row>
    <row r="1559" spans="1:21" ht="14.4" customHeight="1" x14ac:dyDescent="0.3">
      <c r="A1559" s="660">
        <v>4</v>
      </c>
      <c r="B1559" s="661" t="s">
        <v>3542</v>
      </c>
      <c r="C1559" s="661">
        <v>89301042</v>
      </c>
      <c r="D1559" s="740" t="s">
        <v>6160</v>
      </c>
      <c r="E1559" s="741" t="s">
        <v>3929</v>
      </c>
      <c r="F1559" s="661" t="s">
        <v>3895</v>
      </c>
      <c r="G1559" s="661" t="s">
        <v>4448</v>
      </c>
      <c r="H1559" s="661" t="s">
        <v>602</v>
      </c>
      <c r="I1559" s="661" t="s">
        <v>5289</v>
      </c>
      <c r="J1559" s="661" t="s">
        <v>5290</v>
      </c>
      <c r="K1559" s="661" t="s">
        <v>4976</v>
      </c>
      <c r="L1559" s="662">
        <v>222.25</v>
      </c>
      <c r="M1559" s="662">
        <v>889</v>
      </c>
      <c r="N1559" s="661">
        <v>4</v>
      </c>
      <c r="O1559" s="742">
        <v>2</v>
      </c>
      <c r="P1559" s="662">
        <v>889</v>
      </c>
      <c r="Q1559" s="677">
        <v>1</v>
      </c>
      <c r="R1559" s="661">
        <v>4</v>
      </c>
      <c r="S1559" s="677">
        <v>1</v>
      </c>
      <c r="T1559" s="742">
        <v>2</v>
      </c>
      <c r="U1559" s="700">
        <v>1</v>
      </c>
    </row>
    <row r="1560" spans="1:21" ht="14.4" customHeight="1" x14ac:dyDescent="0.3">
      <c r="A1560" s="660">
        <v>4</v>
      </c>
      <c r="B1560" s="661" t="s">
        <v>3542</v>
      </c>
      <c r="C1560" s="661">
        <v>89301042</v>
      </c>
      <c r="D1560" s="740" t="s">
        <v>6160</v>
      </c>
      <c r="E1560" s="741" t="s">
        <v>3929</v>
      </c>
      <c r="F1560" s="661" t="s">
        <v>3895</v>
      </c>
      <c r="G1560" s="661" t="s">
        <v>5572</v>
      </c>
      <c r="H1560" s="661" t="s">
        <v>602</v>
      </c>
      <c r="I1560" s="661" t="s">
        <v>5573</v>
      </c>
      <c r="J1560" s="661" t="s">
        <v>5574</v>
      </c>
      <c r="K1560" s="661" t="s">
        <v>5575</v>
      </c>
      <c r="L1560" s="662">
        <v>0</v>
      </c>
      <c r="M1560" s="662">
        <v>0</v>
      </c>
      <c r="N1560" s="661">
        <v>1</v>
      </c>
      <c r="O1560" s="742">
        <v>0.5</v>
      </c>
      <c r="P1560" s="662"/>
      <c r="Q1560" s="677"/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4</v>
      </c>
      <c r="B1561" s="661" t="s">
        <v>3542</v>
      </c>
      <c r="C1561" s="661">
        <v>89301042</v>
      </c>
      <c r="D1561" s="740" t="s">
        <v>6160</v>
      </c>
      <c r="E1561" s="741" t="s">
        <v>3929</v>
      </c>
      <c r="F1561" s="661" t="s">
        <v>3895</v>
      </c>
      <c r="G1561" s="661" t="s">
        <v>5576</v>
      </c>
      <c r="H1561" s="661" t="s">
        <v>1519</v>
      </c>
      <c r="I1561" s="661" t="s">
        <v>3148</v>
      </c>
      <c r="J1561" s="661" t="s">
        <v>1596</v>
      </c>
      <c r="K1561" s="661" t="s">
        <v>3149</v>
      </c>
      <c r="L1561" s="662">
        <v>146.63</v>
      </c>
      <c r="M1561" s="662">
        <v>146.63</v>
      </c>
      <c r="N1561" s="661">
        <v>1</v>
      </c>
      <c r="O1561" s="742">
        <v>1</v>
      </c>
      <c r="P1561" s="662">
        <v>146.63</v>
      </c>
      <c r="Q1561" s="677">
        <v>1</v>
      </c>
      <c r="R1561" s="661">
        <v>1</v>
      </c>
      <c r="S1561" s="677">
        <v>1</v>
      </c>
      <c r="T1561" s="742">
        <v>1</v>
      </c>
      <c r="U1561" s="700">
        <v>1</v>
      </c>
    </row>
    <row r="1562" spans="1:21" ht="14.4" customHeight="1" x14ac:dyDescent="0.3">
      <c r="A1562" s="660">
        <v>4</v>
      </c>
      <c r="B1562" s="661" t="s">
        <v>3542</v>
      </c>
      <c r="C1562" s="661">
        <v>89301042</v>
      </c>
      <c r="D1562" s="740" t="s">
        <v>6160</v>
      </c>
      <c r="E1562" s="741" t="s">
        <v>3929</v>
      </c>
      <c r="F1562" s="661" t="s">
        <v>3895</v>
      </c>
      <c r="G1562" s="661" t="s">
        <v>5291</v>
      </c>
      <c r="H1562" s="661" t="s">
        <v>602</v>
      </c>
      <c r="I1562" s="661" t="s">
        <v>5577</v>
      </c>
      <c r="J1562" s="661" t="s">
        <v>1593</v>
      </c>
      <c r="K1562" s="661" t="s">
        <v>4317</v>
      </c>
      <c r="L1562" s="662">
        <v>134.66</v>
      </c>
      <c r="M1562" s="662">
        <v>403.98</v>
      </c>
      <c r="N1562" s="661">
        <v>3</v>
      </c>
      <c r="O1562" s="742">
        <v>1</v>
      </c>
      <c r="P1562" s="662">
        <v>403.98</v>
      </c>
      <c r="Q1562" s="677">
        <v>1</v>
      </c>
      <c r="R1562" s="661">
        <v>3</v>
      </c>
      <c r="S1562" s="677">
        <v>1</v>
      </c>
      <c r="T1562" s="742">
        <v>1</v>
      </c>
      <c r="U1562" s="700">
        <v>1</v>
      </c>
    </row>
    <row r="1563" spans="1:21" ht="14.4" customHeight="1" x14ac:dyDescent="0.3">
      <c r="A1563" s="660">
        <v>4</v>
      </c>
      <c r="B1563" s="661" t="s">
        <v>3542</v>
      </c>
      <c r="C1563" s="661">
        <v>89301042</v>
      </c>
      <c r="D1563" s="740" t="s">
        <v>6160</v>
      </c>
      <c r="E1563" s="741" t="s">
        <v>3929</v>
      </c>
      <c r="F1563" s="661" t="s">
        <v>3895</v>
      </c>
      <c r="G1563" s="661" t="s">
        <v>5291</v>
      </c>
      <c r="H1563" s="661" t="s">
        <v>602</v>
      </c>
      <c r="I1563" s="661" t="s">
        <v>5578</v>
      </c>
      <c r="J1563" s="661" t="s">
        <v>5579</v>
      </c>
      <c r="K1563" s="661" t="s">
        <v>5295</v>
      </c>
      <c r="L1563" s="662">
        <v>180.02</v>
      </c>
      <c r="M1563" s="662">
        <v>180.02</v>
      </c>
      <c r="N1563" s="661">
        <v>1</v>
      </c>
      <c r="O1563" s="742">
        <v>0.5</v>
      </c>
      <c r="P1563" s="662">
        <v>180.02</v>
      </c>
      <c r="Q1563" s="677">
        <v>1</v>
      </c>
      <c r="R1563" s="661">
        <v>1</v>
      </c>
      <c r="S1563" s="677">
        <v>1</v>
      </c>
      <c r="T1563" s="742">
        <v>0.5</v>
      </c>
      <c r="U1563" s="700">
        <v>1</v>
      </c>
    </row>
    <row r="1564" spans="1:21" ht="14.4" customHeight="1" x14ac:dyDescent="0.3">
      <c r="A1564" s="660">
        <v>4</v>
      </c>
      <c r="B1564" s="661" t="s">
        <v>3542</v>
      </c>
      <c r="C1564" s="661">
        <v>89301042</v>
      </c>
      <c r="D1564" s="740" t="s">
        <v>6160</v>
      </c>
      <c r="E1564" s="741" t="s">
        <v>3929</v>
      </c>
      <c r="F1564" s="661" t="s">
        <v>3895</v>
      </c>
      <c r="G1564" s="661" t="s">
        <v>4011</v>
      </c>
      <c r="H1564" s="661" t="s">
        <v>602</v>
      </c>
      <c r="I1564" s="661" t="s">
        <v>5580</v>
      </c>
      <c r="J1564" s="661" t="s">
        <v>1948</v>
      </c>
      <c r="K1564" s="661" t="s">
        <v>3727</v>
      </c>
      <c r="L1564" s="662">
        <v>184.22</v>
      </c>
      <c r="M1564" s="662">
        <v>184.22</v>
      </c>
      <c r="N1564" s="661">
        <v>1</v>
      </c>
      <c r="O1564" s="742">
        <v>0.5</v>
      </c>
      <c r="P1564" s="662">
        <v>184.22</v>
      </c>
      <c r="Q1564" s="677">
        <v>1</v>
      </c>
      <c r="R1564" s="661">
        <v>1</v>
      </c>
      <c r="S1564" s="677">
        <v>1</v>
      </c>
      <c r="T1564" s="742">
        <v>0.5</v>
      </c>
      <c r="U1564" s="700">
        <v>1</v>
      </c>
    </row>
    <row r="1565" spans="1:21" ht="14.4" customHeight="1" x14ac:dyDescent="0.3">
      <c r="A1565" s="660">
        <v>4</v>
      </c>
      <c r="B1565" s="661" t="s">
        <v>3542</v>
      </c>
      <c r="C1565" s="661">
        <v>89301042</v>
      </c>
      <c r="D1565" s="740" t="s">
        <v>6160</v>
      </c>
      <c r="E1565" s="741" t="s">
        <v>3929</v>
      </c>
      <c r="F1565" s="661" t="s">
        <v>3895</v>
      </c>
      <c r="G1565" s="661" t="s">
        <v>4011</v>
      </c>
      <c r="H1565" s="661" t="s">
        <v>1519</v>
      </c>
      <c r="I1565" s="661" t="s">
        <v>1947</v>
      </c>
      <c r="J1565" s="661" t="s">
        <v>1948</v>
      </c>
      <c r="K1565" s="661" t="s">
        <v>3727</v>
      </c>
      <c r="L1565" s="662">
        <v>184.22</v>
      </c>
      <c r="M1565" s="662">
        <v>184.22</v>
      </c>
      <c r="N1565" s="661">
        <v>1</v>
      </c>
      <c r="O1565" s="742">
        <v>1</v>
      </c>
      <c r="P1565" s="662">
        <v>184.22</v>
      </c>
      <c r="Q1565" s="677">
        <v>1</v>
      </c>
      <c r="R1565" s="661">
        <v>1</v>
      </c>
      <c r="S1565" s="677">
        <v>1</v>
      </c>
      <c r="T1565" s="742">
        <v>1</v>
      </c>
      <c r="U1565" s="700">
        <v>1</v>
      </c>
    </row>
    <row r="1566" spans="1:21" ht="14.4" customHeight="1" x14ac:dyDescent="0.3">
      <c r="A1566" s="660">
        <v>4</v>
      </c>
      <c r="B1566" s="661" t="s">
        <v>3542</v>
      </c>
      <c r="C1566" s="661">
        <v>89301042</v>
      </c>
      <c r="D1566" s="740" t="s">
        <v>6160</v>
      </c>
      <c r="E1566" s="741" t="s">
        <v>3929</v>
      </c>
      <c r="F1566" s="661" t="s">
        <v>3895</v>
      </c>
      <c r="G1566" s="661" t="s">
        <v>5581</v>
      </c>
      <c r="H1566" s="661" t="s">
        <v>602</v>
      </c>
      <c r="I1566" s="661" t="s">
        <v>777</v>
      </c>
      <c r="J1566" s="661" t="s">
        <v>778</v>
      </c>
      <c r="K1566" s="661" t="s">
        <v>779</v>
      </c>
      <c r="L1566" s="662">
        <v>0</v>
      </c>
      <c r="M1566" s="662">
        <v>0</v>
      </c>
      <c r="N1566" s="661">
        <v>2</v>
      </c>
      <c r="O1566" s="742">
        <v>1</v>
      </c>
      <c r="P1566" s="662">
        <v>0</v>
      </c>
      <c r="Q1566" s="677"/>
      <c r="R1566" s="661">
        <v>2</v>
      </c>
      <c r="S1566" s="677">
        <v>1</v>
      </c>
      <c r="T1566" s="742">
        <v>1</v>
      </c>
      <c r="U1566" s="700">
        <v>1</v>
      </c>
    </row>
    <row r="1567" spans="1:21" ht="14.4" customHeight="1" x14ac:dyDescent="0.3">
      <c r="A1567" s="660">
        <v>4</v>
      </c>
      <c r="B1567" s="661" t="s">
        <v>3542</v>
      </c>
      <c r="C1567" s="661">
        <v>89301042</v>
      </c>
      <c r="D1567" s="740" t="s">
        <v>6160</v>
      </c>
      <c r="E1567" s="741" t="s">
        <v>3929</v>
      </c>
      <c r="F1567" s="661" t="s">
        <v>3895</v>
      </c>
      <c r="G1567" s="661" t="s">
        <v>5581</v>
      </c>
      <c r="H1567" s="661" t="s">
        <v>602</v>
      </c>
      <c r="I1567" s="661" t="s">
        <v>5582</v>
      </c>
      <c r="J1567" s="661" t="s">
        <v>778</v>
      </c>
      <c r="K1567" s="661" t="s">
        <v>5583</v>
      </c>
      <c r="L1567" s="662">
        <v>0</v>
      </c>
      <c r="M1567" s="662">
        <v>0</v>
      </c>
      <c r="N1567" s="661">
        <v>4</v>
      </c>
      <c r="O1567" s="742">
        <v>2.5</v>
      </c>
      <c r="P1567" s="662">
        <v>0</v>
      </c>
      <c r="Q1567" s="677"/>
      <c r="R1567" s="661">
        <v>4</v>
      </c>
      <c r="S1567" s="677">
        <v>1</v>
      </c>
      <c r="T1567" s="742">
        <v>2.5</v>
      </c>
      <c r="U1567" s="700">
        <v>1</v>
      </c>
    </row>
    <row r="1568" spans="1:21" ht="14.4" customHeight="1" x14ac:dyDescent="0.3">
      <c r="A1568" s="660">
        <v>4</v>
      </c>
      <c r="B1568" s="661" t="s">
        <v>3542</v>
      </c>
      <c r="C1568" s="661">
        <v>89301042</v>
      </c>
      <c r="D1568" s="740" t="s">
        <v>6160</v>
      </c>
      <c r="E1568" s="741" t="s">
        <v>3929</v>
      </c>
      <c r="F1568" s="661" t="s">
        <v>3895</v>
      </c>
      <c r="G1568" s="661" t="s">
        <v>4121</v>
      </c>
      <c r="H1568" s="661" t="s">
        <v>602</v>
      </c>
      <c r="I1568" s="661" t="s">
        <v>5584</v>
      </c>
      <c r="J1568" s="661" t="s">
        <v>5585</v>
      </c>
      <c r="K1568" s="661" t="s">
        <v>5586</v>
      </c>
      <c r="L1568" s="662">
        <v>58</v>
      </c>
      <c r="M1568" s="662">
        <v>116</v>
      </c>
      <c r="N1568" s="661">
        <v>2</v>
      </c>
      <c r="O1568" s="742">
        <v>0.5</v>
      </c>
      <c r="P1568" s="662">
        <v>116</v>
      </c>
      <c r="Q1568" s="677">
        <v>1</v>
      </c>
      <c r="R1568" s="661">
        <v>2</v>
      </c>
      <c r="S1568" s="677">
        <v>1</v>
      </c>
      <c r="T1568" s="742">
        <v>0.5</v>
      </c>
      <c r="U1568" s="700">
        <v>1</v>
      </c>
    </row>
    <row r="1569" spans="1:21" ht="14.4" customHeight="1" x14ac:dyDescent="0.3">
      <c r="A1569" s="660">
        <v>4</v>
      </c>
      <c r="B1569" s="661" t="s">
        <v>3542</v>
      </c>
      <c r="C1569" s="661">
        <v>89301042</v>
      </c>
      <c r="D1569" s="740" t="s">
        <v>6160</v>
      </c>
      <c r="E1569" s="741" t="s">
        <v>3929</v>
      </c>
      <c r="F1569" s="661" t="s">
        <v>3895</v>
      </c>
      <c r="G1569" s="661" t="s">
        <v>4310</v>
      </c>
      <c r="H1569" s="661" t="s">
        <v>602</v>
      </c>
      <c r="I1569" s="661" t="s">
        <v>5587</v>
      </c>
      <c r="J1569" s="661" t="s">
        <v>4312</v>
      </c>
      <c r="K1569" s="661" t="s">
        <v>4201</v>
      </c>
      <c r="L1569" s="662">
        <v>39.61</v>
      </c>
      <c r="M1569" s="662">
        <v>39.61</v>
      </c>
      <c r="N1569" s="661">
        <v>1</v>
      </c>
      <c r="O1569" s="742">
        <v>1</v>
      </c>
      <c r="P1569" s="662"/>
      <c r="Q1569" s="677">
        <v>0</v>
      </c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4</v>
      </c>
      <c r="B1570" s="661" t="s">
        <v>3542</v>
      </c>
      <c r="C1570" s="661">
        <v>89301042</v>
      </c>
      <c r="D1570" s="740" t="s">
        <v>6160</v>
      </c>
      <c r="E1570" s="741" t="s">
        <v>3929</v>
      </c>
      <c r="F1570" s="661" t="s">
        <v>3895</v>
      </c>
      <c r="G1570" s="661" t="s">
        <v>5588</v>
      </c>
      <c r="H1570" s="661" t="s">
        <v>602</v>
      </c>
      <c r="I1570" s="661" t="s">
        <v>5589</v>
      </c>
      <c r="J1570" s="661" t="s">
        <v>5590</v>
      </c>
      <c r="K1570" s="661" t="s">
        <v>5591</v>
      </c>
      <c r="L1570" s="662">
        <v>39.39</v>
      </c>
      <c r="M1570" s="662">
        <v>39.39</v>
      </c>
      <c r="N1570" s="661">
        <v>1</v>
      </c>
      <c r="O1570" s="742">
        <v>0.5</v>
      </c>
      <c r="P1570" s="662">
        <v>39.39</v>
      </c>
      <c r="Q1570" s="677">
        <v>1</v>
      </c>
      <c r="R1570" s="661">
        <v>1</v>
      </c>
      <c r="S1570" s="677">
        <v>1</v>
      </c>
      <c r="T1570" s="742">
        <v>0.5</v>
      </c>
      <c r="U1570" s="700">
        <v>1</v>
      </c>
    </row>
    <row r="1571" spans="1:21" ht="14.4" customHeight="1" x14ac:dyDescent="0.3">
      <c r="A1571" s="660">
        <v>4</v>
      </c>
      <c r="B1571" s="661" t="s">
        <v>3542</v>
      </c>
      <c r="C1571" s="661">
        <v>89301042</v>
      </c>
      <c r="D1571" s="740" t="s">
        <v>6160</v>
      </c>
      <c r="E1571" s="741" t="s">
        <v>3929</v>
      </c>
      <c r="F1571" s="661" t="s">
        <v>3895</v>
      </c>
      <c r="G1571" s="661" t="s">
        <v>5069</v>
      </c>
      <c r="H1571" s="661" t="s">
        <v>602</v>
      </c>
      <c r="I1571" s="661" t="s">
        <v>717</v>
      </c>
      <c r="J1571" s="661" t="s">
        <v>5070</v>
      </c>
      <c r="K1571" s="661" t="s">
        <v>5071</v>
      </c>
      <c r="L1571" s="662">
        <v>18.940000000000001</v>
      </c>
      <c r="M1571" s="662">
        <v>18.940000000000001</v>
      </c>
      <c r="N1571" s="661">
        <v>1</v>
      </c>
      <c r="O1571" s="742">
        <v>0.5</v>
      </c>
      <c r="P1571" s="662">
        <v>18.940000000000001</v>
      </c>
      <c r="Q1571" s="677">
        <v>1</v>
      </c>
      <c r="R1571" s="661">
        <v>1</v>
      </c>
      <c r="S1571" s="677">
        <v>1</v>
      </c>
      <c r="T1571" s="742">
        <v>0.5</v>
      </c>
      <c r="U1571" s="700">
        <v>1</v>
      </c>
    </row>
    <row r="1572" spans="1:21" ht="14.4" customHeight="1" x14ac:dyDescent="0.3">
      <c r="A1572" s="660">
        <v>4</v>
      </c>
      <c r="B1572" s="661" t="s">
        <v>3542</v>
      </c>
      <c r="C1572" s="661">
        <v>89301042</v>
      </c>
      <c r="D1572" s="740" t="s">
        <v>6160</v>
      </c>
      <c r="E1572" s="741" t="s">
        <v>3929</v>
      </c>
      <c r="F1572" s="661" t="s">
        <v>3895</v>
      </c>
      <c r="G1572" s="661" t="s">
        <v>3955</v>
      </c>
      <c r="H1572" s="661" t="s">
        <v>602</v>
      </c>
      <c r="I1572" s="661" t="s">
        <v>909</v>
      </c>
      <c r="J1572" s="661" t="s">
        <v>3957</v>
      </c>
      <c r="K1572" s="661" t="s">
        <v>3958</v>
      </c>
      <c r="L1572" s="662">
        <v>36.89</v>
      </c>
      <c r="M1572" s="662">
        <v>442.68</v>
      </c>
      <c r="N1572" s="661">
        <v>12</v>
      </c>
      <c r="O1572" s="742">
        <v>2</v>
      </c>
      <c r="P1572" s="662">
        <v>442.68</v>
      </c>
      <c r="Q1572" s="677">
        <v>1</v>
      </c>
      <c r="R1572" s="661">
        <v>12</v>
      </c>
      <c r="S1572" s="677">
        <v>1</v>
      </c>
      <c r="T1572" s="742">
        <v>2</v>
      </c>
      <c r="U1572" s="700">
        <v>1</v>
      </c>
    </row>
    <row r="1573" spans="1:21" ht="14.4" customHeight="1" x14ac:dyDescent="0.3">
      <c r="A1573" s="660">
        <v>4</v>
      </c>
      <c r="B1573" s="661" t="s">
        <v>3542</v>
      </c>
      <c r="C1573" s="661">
        <v>89301042</v>
      </c>
      <c r="D1573" s="740" t="s">
        <v>6160</v>
      </c>
      <c r="E1573" s="741" t="s">
        <v>3929</v>
      </c>
      <c r="F1573" s="661" t="s">
        <v>3895</v>
      </c>
      <c r="G1573" s="661" t="s">
        <v>4268</v>
      </c>
      <c r="H1573" s="661" t="s">
        <v>602</v>
      </c>
      <c r="I1573" s="661" t="s">
        <v>4269</v>
      </c>
      <c r="J1573" s="661" t="s">
        <v>4270</v>
      </c>
      <c r="K1573" s="661" t="s">
        <v>4271</v>
      </c>
      <c r="L1573" s="662">
        <v>40.79</v>
      </c>
      <c r="M1573" s="662">
        <v>81.58</v>
      </c>
      <c r="N1573" s="661">
        <v>2</v>
      </c>
      <c r="O1573" s="742">
        <v>1</v>
      </c>
      <c r="P1573" s="662">
        <v>81.58</v>
      </c>
      <c r="Q1573" s="677">
        <v>1</v>
      </c>
      <c r="R1573" s="661">
        <v>2</v>
      </c>
      <c r="S1573" s="677">
        <v>1</v>
      </c>
      <c r="T1573" s="742">
        <v>1</v>
      </c>
      <c r="U1573" s="700">
        <v>1</v>
      </c>
    </row>
    <row r="1574" spans="1:21" ht="14.4" customHeight="1" x14ac:dyDescent="0.3">
      <c r="A1574" s="660">
        <v>4</v>
      </c>
      <c r="B1574" s="661" t="s">
        <v>3542</v>
      </c>
      <c r="C1574" s="661">
        <v>89301042</v>
      </c>
      <c r="D1574" s="740" t="s">
        <v>6160</v>
      </c>
      <c r="E1574" s="741" t="s">
        <v>3929</v>
      </c>
      <c r="F1574" s="661" t="s">
        <v>3895</v>
      </c>
      <c r="G1574" s="661" t="s">
        <v>5592</v>
      </c>
      <c r="H1574" s="661" t="s">
        <v>602</v>
      </c>
      <c r="I1574" s="661" t="s">
        <v>5593</v>
      </c>
      <c r="J1574" s="661" t="s">
        <v>5594</v>
      </c>
      <c r="K1574" s="661" t="s">
        <v>5595</v>
      </c>
      <c r="L1574" s="662">
        <v>22.59</v>
      </c>
      <c r="M1574" s="662">
        <v>22.59</v>
      </c>
      <c r="N1574" s="661">
        <v>1</v>
      </c>
      <c r="O1574" s="742">
        <v>0.5</v>
      </c>
      <c r="P1574" s="662"/>
      <c r="Q1574" s="677">
        <v>0</v>
      </c>
      <c r="R1574" s="661"/>
      <c r="S1574" s="677">
        <v>0</v>
      </c>
      <c r="T1574" s="742"/>
      <c r="U1574" s="700">
        <v>0</v>
      </c>
    </row>
    <row r="1575" spans="1:21" ht="14.4" customHeight="1" x14ac:dyDescent="0.3">
      <c r="A1575" s="660">
        <v>4</v>
      </c>
      <c r="B1575" s="661" t="s">
        <v>3542</v>
      </c>
      <c r="C1575" s="661">
        <v>89301042</v>
      </c>
      <c r="D1575" s="740" t="s">
        <v>6160</v>
      </c>
      <c r="E1575" s="741" t="s">
        <v>3929</v>
      </c>
      <c r="F1575" s="661" t="s">
        <v>3895</v>
      </c>
      <c r="G1575" s="661" t="s">
        <v>5596</v>
      </c>
      <c r="H1575" s="661" t="s">
        <v>602</v>
      </c>
      <c r="I1575" s="661" t="s">
        <v>2264</v>
      </c>
      <c r="J1575" s="661" t="s">
        <v>2265</v>
      </c>
      <c r="K1575" s="661" t="s">
        <v>5597</v>
      </c>
      <c r="L1575" s="662">
        <v>0</v>
      </c>
      <c r="M1575" s="662">
        <v>0</v>
      </c>
      <c r="N1575" s="661">
        <v>4</v>
      </c>
      <c r="O1575" s="742">
        <v>1</v>
      </c>
      <c r="P1575" s="662">
        <v>0</v>
      </c>
      <c r="Q1575" s="677"/>
      <c r="R1575" s="661">
        <v>4</v>
      </c>
      <c r="S1575" s="677">
        <v>1</v>
      </c>
      <c r="T1575" s="742">
        <v>1</v>
      </c>
      <c r="U1575" s="700">
        <v>1</v>
      </c>
    </row>
    <row r="1576" spans="1:21" ht="14.4" customHeight="1" x14ac:dyDescent="0.3">
      <c r="A1576" s="660">
        <v>4</v>
      </c>
      <c r="B1576" s="661" t="s">
        <v>3542</v>
      </c>
      <c r="C1576" s="661">
        <v>89301042</v>
      </c>
      <c r="D1576" s="740" t="s">
        <v>6160</v>
      </c>
      <c r="E1576" s="741" t="s">
        <v>3929</v>
      </c>
      <c r="F1576" s="661" t="s">
        <v>3895</v>
      </c>
      <c r="G1576" s="661" t="s">
        <v>5598</v>
      </c>
      <c r="H1576" s="661" t="s">
        <v>602</v>
      </c>
      <c r="I1576" s="661" t="s">
        <v>5599</v>
      </c>
      <c r="J1576" s="661" t="s">
        <v>5600</v>
      </c>
      <c r="K1576" s="661" t="s">
        <v>5601</v>
      </c>
      <c r="L1576" s="662">
        <v>0</v>
      </c>
      <c r="M1576" s="662">
        <v>0</v>
      </c>
      <c r="N1576" s="661">
        <v>1</v>
      </c>
      <c r="O1576" s="742">
        <v>1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4</v>
      </c>
      <c r="B1577" s="661" t="s">
        <v>3542</v>
      </c>
      <c r="C1577" s="661">
        <v>89301042</v>
      </c>
      <c r="D1577" s="740" t="s">
        <v>6160</v>
      </c>
      <c r="E1577" s="741" t="s">
        <v>3929</v>
      </c>
      <c r="F1577" s="661" t="s">
        <v>3895</v>
      </c>
      <c r="G1577" s="661" t="s">
        <v>5533</v>
      </c>
      <c r="H1577" s="661" t="s">
        <v>602</v>
      </c>
      <c r="I1577" s="661" t="s">
        <v>5602</v>
      </c>
      <c r="J1577" s="661" t="s">
        <v>5603</v>
      </c>
      <c r="K1577" s="661" t="s">
        <v>5604</v>
      </c>
      <c r="L1577" s="662">
        <v>91.58</v>
      </c>
      <c r="M1577" s="662">
        <v>183.16</v>
      </c>
      <c r="N1577" s="661">
        <v>2</v>
      </c>
      <c r="O1577" s="742">
        <v>0.5</v>
      </c>
      <c r="P1577" s="662"/>
      <c r="Q1577" s="677">
        <v>0</v>
      </c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4</v>
      </c>
      <c r="B1578" s="661" t="s">
        <v>3542</v>
      </c>
      <c r="C1578" s="661">
        <v>89301042</v>
      </c>
      <c r="D1578" s="740" t="s">
        <v>6160</v>
      </c>
      <c r="E1578" s="741" t="s">
        <v>3929</v>
      </c>
      <c r="F1578" s="661" t="s">
        <v>3895</v>
      </c>
      <c r="G1578" s="661" t="s">
        <v>5533</v>
      </c>
      <c r="H1578" s="661" t="s">
        <v>602</v>
      </c>
      <c r="I1578" s="661" t="s">
        <v>5602</v>
      </c>
      <c r="J1578" s="661" t="s">
        <v>5603</v>
      </c>
      <c r="K1578" s="661" t="s">
        <v>5604</v>
      </c>
      <c r="L1578" s="662">
        <v>70.290000000000006</v>
      </c>
      <c r="M1578" s="662">
        <v>281.16000000000003</v>
      </c>
      <c r="N1578" s="661">
        <v>4</v>
      </c>
      <c r="O1578" s="742">
        <v>1</v>
      </c>
      <c r="P1578" s="662"/>
      <c r="Q1578" s="677">
        <v>0</v>
      </c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4</v>
      </c>
      <c r="B1579" s="661" t="s">
        <v>3542</v>
      </c>
      <c r="C1579" s="661">
        <v>89301042</v>
      </c>
      <c r="D1579" s="740" t="s">
        <v>6160</v>
      </c>
      <c r="E1579" s="741" t="s">
        <v>3929</v>
      </c>
      <c r="F1579" s="661" t="s">
        <v>3895</v>
      </c>
      <c r="G1579" s="661" t="s">
        <v>5605</v>
      </c>
      <c r="H1579" s="661" t="s">
        <v>602</v>
      </c>
      <c r="I1579" s="661" t="s">
        <v>5606</v>
      </c>
      <c r="J1579" s="661" t="s">
        <v>5607</v>
      </c>
      <c r="K1579" s="661" t="s">
        <v>5608</v>
      </c>
      <c r="L1579" s="662">
        <v>0</v>
      </c>
      <c r="M1579" s="662">
        <v>0</v>
      </c>
      <c r="N1579" s="661">
        <v>1</v>
      </c>
      <c r="O1579" s="742">
        <v>1</v>
      </c>
      <c r="P1579" s="662"/>
      <c r="Q1579" s="677"/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4</v>
      </c>
      <c r="B1580" s="661" t="s">
        <v>3542</v>
      </c>
      <c r="C1580" s="661">
        <v>89301042</v>
      </c>
      <c r="D1580" s="740" t="s">
        <v>6160</v>
      </c>
      <c r="E1580" s="741" t="s">
        <v>3929</v>
      </c>
      <c r="F1580" s="661" t="s">
        <v>3895</v>
      </c>
      <c r="G1580" s="661" t="s">
        <v>5083</v>
      </c>
      <c r="H1580" s="661" t="s">
        <v>602</v>
      </c>
      <c r="I1580" s="661" t="s">
        <v>5084</v>
      </c>
      <c r="J1580" s="661" t="s">
        <v>2984</v>
      </c>
      <c r="K1580" s="661" t="s">
        <v>5085</v>
      </c>
      <c r="L1580" s="662">
        <v>39.39</v>
      </c>
      <c r="M1580" s="662">
        <v>39.39</v>
      </c>
      <c r="N1580" s="661">
        <v>1</v>
      </c>
      <c r="O1580" s="742">
        <v>0.5</v>
      </c>
      <c r="P1580" s="662">
        <v>39.39</v>
      </c>
      <c r="Q1580" s="677">
        <v>1</v>
      </c>
      <c r="R1580" s="661">
        <v>1</v>
      </c>
      <c r="S1580" s="677">
        <v>1</v>
      </c>
      <c r="T1580" s="742">
        <v>0.5</v>
      </c>
      <c r="U1580" s="700">
        <v>1</v>
      </c>
    </row>
    <row r="1581" spans="1:21" ht="14.4" customHeight="1" x14ac:dyDescent="0.3">
      <c r="A1581" s="660">
        <v>4</v>
      </c>
      <c r="B1581" s="661" t="s">
        <v>3542</v>
      </c>
      <c r="C1581" s="661">
        <v>89301042</v>
      </c>
      <c r="D1581" s="740" t="s">
        <v>6160</v>
      </c>
      <c r="E1581" s="741" t="s">
        <v>3929</v>
      </c>
      <c r="F1581" s="661" t="s">
        <v>3895</v>
      </c>
      <c r="G1581" s="661" t="s">
        <v>5609</v>
      </c>
      <c r="H1581" s="661" t="s">
        <v>1519</v>
      </c>
      <c r="I1581" s="661" t="s">
        <v>2664</v>
      </c>
      <c r="J1581" s="661" t="s">
        <v>2665</v>
      </c>
      <c r="K1581" s="661" t="s">
        <v>2666</v>
      </c>
      <c r="L1581" s="662">
        <v>58.29</v>
      </c>
      <c r="M1581" s="662">
        <v>349.74</v>
      </c>
      <c r="N1581" s="661">
        <v>6</v>
      </c>
      <c r="O1581" s="742">
        <v>1</v>
      </c>
      <c r="P1581" s="662">
        <v>349.74</v>
      </c>
      <c r="Q1581" s="677">
        <v>1</v>
      </c>
      <c r="R1581" s="661">
        <v>6</v>
      </c>
      <c r="S1581" s="677">
        <v>1</v>
      </c>
      <c r="T1581" s="742">
        <v>1</v>
      </c>
      <c r="U1581" s="700">
        <v>1</v>
      </c>
    </row>
    <row r="1582" spans="1:21" ht="14.4" customHeight="1" x14ac:dyDescent="0.3">
      <c r="A1582" s="660">
        <v>4</v>
      </c>
      <c r="B1582" s="661" t="s">
        <v>3542</v>
      </c>
      <c r="C1582" s="661">
        <v>89301042</v>
      </c>
      <c r="D1582" s="740" t="s">
        <v>6160</v>
      </c>
      <c r="E1582" s="741" t="s">
        <v>3929</v>
      </c>
      <c r="F1582" s="661" t="s">
        <v>3895</v>
      </c>
      <c r="G1582" s="661" t="s">
        <v>5609</v>
      </c>
      <c r="H1582" s="661" t="s">
        <v>1519</v>
      </c>
      <c r="I1582" s="661" t="s">
        <v>2664</v>
      </c>
      <c r="J1582" s="661" t="s">
        <v>2665</v>
      </c>
      <c r="K1582" s="661" t="s">
        <v>2666</v>
      </c>
      <c r="L1582" s="662">
        <v>48.35</v>
      </c>
      <c r="M1582" s="662">
        <v>145.05000000000001</v>
      </c>
      <c r="N1582" s="661">
        <v>3</v>
      </c>
      <c r="O1582" s="742">
        <v>0.5</v>
      </c>
      <c r="P1582" s="662">
        <v>145.05000000000001</v>
      </c>
      <c r="Q1582" s="677">
        <v>1</v>
      </c>
      <c r="R1582" s="661">
        <v>3</v>
      </c>
      <c r="S1582" s="677">
        <v>1</v>
      </c>
      <c r="T1582" s="742">
        <v>0.5</v>
      </c>
      <c r="U1582" s="700">
        <v>1</v>
      </c>
    </row>
    <row r="1583" spans="1:21" ht="14.4" customHeight="1" x14ac:dyDescent="0.3">
      <c r="A1583" s="660">
        <v>4</v>
      </c>
      <c r="B1583" s="661" t="s">
        <v>3542</v>
      </c>
      <c r="C1583" s="661">
        <v>89301042</v>
      </c>
      <c r="D1583" s="740" t="s">
        <v>6160</v>
      </c>
      <c r="E1583" s="741" t="s">
        <v>3929</v>
      </c>
      <c r="F1583" s="661" t="s">
        <v>3895</v>
      </c>
      <c r="G1583" s="661" t="s">
        <v>4272</v>
      </c>
      <c r="H1583" s="661" t="s">
        <v>602</v>
      </c>
      <c r="I1583" s="661" t="s">
        <v>2139</v>
      </c>
      <c r="J1583" s="661" t="s">
        <v>2140</v>
      </c>
      <c r="K1583" s="661" t="s">
        <v>4273</v>
      </c>
      <c r="L1583" s="662">
        <v>163.9</v>
      </c>
      <c r="M1583" s="662">
        <v>3769.7000000000003</v>
      </c>
      <c r="N1583" s="661">
        <v>23</v>
      </c>
      <c r="O1583" s="742">
        <v>7.5</v>
      </c>
      <c r="P1583" s="662">
        <v>1639</v>
      </c>
      <c r="Q1583" s="677">
        <v>0.43478260869565216</v>
      </c>
      <c r="R1583" s="661">
        <v>10</v>
      </c>
      <c r="S1583" s="677">
        <v>0.43478260869565216</v>
      </c>
      <c r="T1583" s="742">
        <v>3</v>
      </c>
      <c r="U1583" s="700">
        <v>0.4</v>
      </c>
    </row>
    <row r="1584" spans="1:21" ht="14.4" customHeight="1" x14ac:dyDescent="0.3">
      <c r="A1584" s="660">
        <v>4</v>
      </c>
      <c r="B1584" s="661" t="s">
        <v>3542</v>
      </c>
      <c r="C1584" s="661">
        <v>89301042</v>
      </c>
      <c r="D1584" s="740" t="s">
        <v>6160</v>
      </c>
      <c r="E1584" s="741" t="s">
        <v>3929</v>
      </c>
      <c r="F1584" s="661" t="s">
        <v>3895</v>
      </c>
      <c r="G1584" s="661" t="s">
        <v>5610</v>
      </c>
      <c r="H1584" s="661" t="s">
        <v>602</v>
      </c>
      <c r="I1584" s="661" t="s">
        <v>5611</v>
      </c>
      <c r="J1584" s="661" t="s">
        <v>968</v>
      </c>
      <c r="K1584" s="661" t="s">
        <v>2237</v>
      </c>
      <c r="L1584" s="662">
        <v>0</v>
      </c>
      <c r="M1584" s="662">
        <v>0</v>
      </c>
      <c r="N1584" s="661">
        <v>1</v>
      </c>
      <c r="O1584" s="742">
        <v>0.5</v>
      </c>
      <c r="P1584" s="662"/>
      <c r="Q1584" s="677"/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4</v>
      </c>
      <c r="B1585" s="661" t="s">
        <v>3542</v>
      </c>
      <c r="C1585" s="661">
        <v>89301042</v>
      </c>
      <c r="D1585" s="740" t="s">
        <v>6160</v>
      </c>
      <c r="E1585" s="741" t="s">
        <v>3929</v>
      </c>
      <c r="F1585" s="661" t="s">
        <v>3895</v>
      </c>
      <c r="G1585" s="661" t="s">
        <v>4074</v>
      </c>
      <c r="H1585" s="661" t="s">
        <v>602</v>
      </c>
      <c r="I1585" s="661" t="s">
        <v>1165</v>
      </c>
      <c r="J1585" s="661" t="s">
        <v>1166</v>
      </c>
      <c r="K1585" s="661" t="s">
        <v>4075</v>
      </c>
      <c r="L1585" s="662">
        <v>63.67</v>
      </c>
      <c r="M1585" s="662">
        <v>318.35000000000002</v>
      </c>
      <c r="N1585" s="661">
        <v>5</v>
      </c>
      <c r="O1585" s="742">
        <v>2.5</v>
      </c>
      <c r="P1585" s="662">
        <v>191.01</v>
      </c>
      <c r="Q1585" s="677">
        <v>0.6</v>
      </c>
      <c r="R1585" s="661">
        <v>3</v>
      </c>
      <c r="S1585" s="677">
        <v>0.6</v>
      </c>
      <c r="T1585" s="742">
        <v>1.5</v>
      </c>
      <c r="U1585" s="700">
        <v>0.6</v>
      </c>
    </row>
    <row r="1586" spans="1:21" ht="14.4" customHeight="1" x14ac:dyDescent="0.3">
      <c r="A1586" s="660">
        <v>4</v>
      </c>
      <c r="B1586" s="661" t="s">
        <v>3542</v>
      </c>
      <c r="C1586" s="661">
        <v>89301042</v>
      </c>
      <c r="D1586" s="740" t="s">
        <v>6160</v>
      </c>
      <c r="E1586" s="741" t="s">
        <v>3929</v>
      </c>
      <c r="F1586" s="661" t="s">
        <v>3895</v>
      </c>
      <c r="G1586" s="661" t="s">
        <v>4318</v>
      </c>
      <c r="H1586" s="661" t="s">
        <v>602</v>
      </c>
      <c r="I1586" s="661" t="s">
        <v>1835</v>
      </c>
      <c r="J1586" s="661" t="s">
        <v>1836</v>
      </c>
      <c r="K1586" s="661" t="s">
        <v>4319</v>
      </c>
      <c r="L1586" s="662">
        <v>50.27</v>
      </c>
      <c r="M1586" s="662">
        <v>402.16</v>
      </c>
      <c r="N1586" s="661">
        <v>8</v>
      </c>
      <c r="O1586" s="742">
        <v>3</v>
      </c>
      <c r="P1586" s="662">
        <v>150.81</v>
      </c>
      <c r="Q1586" s="677">
        <v>0.375</v>
      </c>
      <c r="R1586" s="661">
        <v>3</v>
      </c>
      <c r="S1586" s="677">
        <v>0.375</v>
      </c>
      <c r="T1586" s="742">
        <v>1.5</v>
      </c>
      <c r="U1586" s="700">
        <v>0.5</v>
      </c>
    </row>
    <row r="1587" spans="1:21" ht="14.4" customHeight="1" x14ac:dyDescent="0.3">
      <c r="A1587" s="660">
        <v>4</v>
      </c>
      <c r="B1587" s="661" t="s">
        <v>3542</v>
      </c>
      <c r="C1587" s="661">
        <v>89301042</v>
      </c>
      <c r="D1587" s="740" t="s">
        <v>6160</v>
      </c>
      <c r="E1587" s="741" t="s">
        <v>3929</v>
      </c>
      <c r="F1587" s="661" t="s">
        <v>3895</v>
      </c>
      <c r="G1587" s="661" t="s">
        <v>4318</v>
      </c>
      <c r="H1587" s="661" t="s">
        <v>602</v>
      </c>
      <c r="I1587" s="661" t="s">
        <v>3221</v>
      </c>
      <c r="J1587" s="661" t="s">
        <v>1836</v>
      </c>
      <c r="K1587" s="661" t="s">
        <v>3222</v>
      </c>
      <c r="L1587" s="662">
        <v>58.1</v>
      </c>
      <c r="M1587" s="662">
        <v>58.1</v>
      </c>
      <c r="N1587" s="661">
        <v>1</v>
      </c>
      <c r="O1587" s="742">
        <v>0.5</v>
      </c>
      <c r="P1587" s="662">
        <v>58.1</v>
      </c>
      <c r="Q1587" s="677">
        <v>1</v>
      </c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4</v>
      </c>
      <c r="B1588" s="661" t="s">
        <v>3542</v>
      </c>
      <c r="C1588" s="661">
        <v>89301042</v>
      </c>
      <c r="D1588" s="740" t="s">
        <v>6160</v>
      </c>
      <c r="E1588" s="741" t="s">
        <v>3929</v>
      </c>
      <c r="F1588" s="661" t="s">
        <v>3895</v>
      </c>
      <c r="G1588" s="661" t="s">
        <v>4324</v>
      </c>
      <c r="H1588" s="661" t="s">
        <v>602</v>
      </c>
      <c r="I1588" s="661" t="s">
        <v>5612</v>
      </c>
      <c r="J1588" s="661" t="s">
        <v>1286</v>
      </c>
      <c r="K1588" s="661" t="s">
        <v>5613</v>
      </c>
      <c r="L1588" s="662">
        <v>0</v>
      </c>
      <c r="M1588" s="662">
        <v>0</v>
      </c>
      <c r="N1588" s="661">
        <v>1</v>
      </c>
      <c r="O1588" s="742">
        <v>1</v>
      </c>
      <c r="P1588" s="662">
        <v>0</v>
      </c>
      <c r="Q1588" s="677"/>
      <c r="R1588" s="661">
        <v>1</v>
      </c>
      <c r="S1588" s="677">
        <v>1</v>
      </c>
      <c r="T1588" s="742">
        <v>1</v>
      </c>
      <c r="U1588" s="700">
        <v>1</v>
      </c>
    </row>
    <row r="1589" spans="1:21" ht="14.4" customHeight="1" x14ac:dyDescent="0.3">
      <c r="A1589" s="660">
        <v>4</v>
      </c>
      <c r="B1589" s="661" t="s">
        <v>3542</v>
      </c>
      <c r="C1589" s="661">
        <v>89301042</v>
      </c>
      <c r="D1589" s="740" t="s">
        <v>6160</v>
      </c>
      <c r="E1589" s="741" t="s">
        <v>3929</v>
      </c>
      <c r="F1589" s="661" t="s">
        <v>3895</v>
      </c>
      <c r="G1589" s="661" t="s">
        <v>4012</v>
      </c>
      <c r="H1589" s="661" t="s">
        <v>602</v>
      </c>
      <c r="I1589" s="661" t="s">
        <v>1012</v>
      </c>
      <c r="J1589" s="661" t="s">
        <v>4013</v>
      </c>
      <c r="K1589" s="661" t="s">
        <v>4014</v>
      </c>
      <c r="L1589" s="662">
        <v>33.090000000000003</v>
      </c>
      <c r="M1589" s="662">
        <v>66.180000000000007</v>
      </c>
      <c r="N1589" s="661">
        <v>2</v>
      </c>
      <c r="O1589" s="742">
        <v>0.5</v>
      </c>
      <c r="P1589" s="662">
        <v>66.180000000000007</v>
      </c>
      <c r="Q1589" s="677">
        <v>1</v>
      </c>
      <c r="R1589" s="661">
        <v>2</v>
      </c>
      <c r="S1589" s="677">
        <v>1</v>
      </c>
      <c r="T1589" s="742">
        <v>0.5</v>
      </c>
      <c r="U1589" s="700">
        <v>1</v>
      </c>
    </row>
    <row r="1590" spans="1:21" ht="14.4" customHeight="1" x14ac:dyDescent="0.3">
      <c r="A1590" s="660">
        <v>4</v>
      </c>
      <c r="B1590" s="661" t="s">
        <v>3542</v>
      </c>
      <c r="C1590" s="661">
        <v>89301042</v>
      </c>
      <c r="D1590" s="740" t="s">
        <v>6160</v>
      </c>
      <c r="E1590" s="741" t="s">
        <v>3929</v>
      </c>
      <c r="F1590" s="661" t="s">
        <v>3895</v>
      </c>
      <c r="G1590" s="661" t="s">
        <v>4012</v>
      </c>
      <c r="H1590" s="661" t="s">
        <v>602</v>
      </c>
      <c r="I1590" s="661" t="s">
        <v>2235</v>
      </c>
      <c r="J1590" s="661" t="s">
        <v>2236</v>
      </c>
      <c r="K1590" s="661" t="s">
        <v>2237</v>
      </c>
      <c r="L1590" s="662">
        <v>61.29</v>
      </c>
      <c r="M1590" s="662">
        <v>122.58</v>
      </c>
      <c r="N1590" s="661">
        <v>2</v>
      </c>
      <c r="O1590" s="742">
        <v>1</v>
      </c>
      <c r="P1590" s="662">
        <v>122.58</v>
      </c>
      <c r="Q1590" s="677">
        <v>1</v>
      </c>
      <c r="R1590" s="661">
        <v>2</v>
      </c>
      <c r="S1590" s="677">
        <v>1</v>
      </c>
      <c r="T1590" s="742">
        <v>1</v>
      </c>
      <c r="U1590" s="700">
        <v>1</v>
      </c>
    </row>
    <row r="1591" spans="1:21" ht="14.4" customHeight="1" x14ac:dyDescent="0.3">
      <c r="A1591" s="660">
        <v>4</v>
      </c>
      <c r="B1591" s="661" t="s">
        <v>3542</v>
      </c>
      <c r="C1591" s="661">
        <v>89301042</v>
      </c>
      <c r="D1591" s="740" t="s">
        <v>6160</v>
      </c>
      <c r="E1591" s="741" t="s">
        <v>3929</v>
      </c>
      <c r="F1591" s="661" t="s">
        <v>3895</v>
      </c>
      <c r="G1591" s="661" t="s">
        <v>4012</v>
      </c>
      <c r="H1591" s="661" t="s">
        <v>602</v>
      </c>
      <c r="I1591" s="661" t="s">
        <v>2235</v>
      </c>
      <c r="J1591" s="661" t="s">
        <v>2236</v>
      </c>
      <c r="K1591" s="661" t="s">
        <v>2237</v>
      </c>
      <c r="L1591" s="662">
        <v>55.14</v>
      </c>
      <c r="M1591" s="662">
        <v>55.14</v>
      </c>
      <c r="N1591" s="661">
        <v>1</v>
      </c>
      <c r="O1591" s="742">
        <v>0.5</v>
      </c>
      <c r="P1591" s="662">
        <v>55.14</v>
      </c>
      <c r="Q1591" s="677">
        <v>1</v>
      </c>
      <c r="R1591" s="661">
        <v>1</v>
      </c>
      <c r="S1591" s="677">
        <v>1</v>
      </c>
      <c r="T1591" s="742">
        <v>0.5</v>
      </c>
      <c r="U1591" s="700">
        <v>1</v>
      </c>
    </row>
    <row r="1592" spans="1:21" ht="14.4" customHeight="1" x14ac:dyDescent="0.3">
      <c r="A1592" s="660">
        <v>4</v>
      </c>
      <c r="B1592" s="661" t="s">
        <v>3542</v>
      </c>
      <c r="C1592" s="661">
        <v>89301042</v>
      </c>
      <c r="D1592" s="740" t="s">
        <v>6160</v>
      </c>
      <c r="E1592" s="741" t="s">
        <v>3929</v>
      </c>
      <c r="F1592" s="661" t="s">
        <v>3895</v>
      </c>
      <c r="G1592" s="661" t="s">
        <v>4012</v>
      </c>
      <c r="H1592" s="661" t="s">
        <v>602</v>
      </c>
      <c r="I1592" s="661" t="s">
        <v>2241</v>
      </c>
      <c r="J1592" s="661" t="s">
        <v>2236</v>
      </c>
      <c r="K1592" s="661" t="s">
        <v>2242</v>
      </c>
      <c r="L1592" s="662">
        <v>12.26</v>
      </c>
      <c r="M1592" s="662">
        <v>12.26</v>
      </c>
      <c r="N1592" s="661">
        <v>1</v>
      </c>
      <c r="O1592" s="742">
        <v>1</v>
      </c>
      <c r="P1592" s="662">
        <v>12.26</v>
      </c>
      <c r="Q1592" s="677">
        <v>1</v>
      </c>
      <c r="R1592" s="661">
        <v>1</v>
      </c>
      <c r="S1592" s="677">
        <v>1</v>
      </c>
      <c r="T1592" s="742">
        <v>1</v>
      </c>
      <c r="U1592" s="700">
        <v>1</v>
      </c>
    </row>
    <row r="1593" spans="1:21" ht="14.4" customHeight="1" x14ac:dyDescent="0.3">
      <c r="A1593" s="660">
        <v>4</v>
      </c>
      <c r="B1593" s="661" t="s">
        <v>3542</v>
      </c>
      <c r="C1593" s="661">
        <v>89301042</v>
      </c>
      <c r="D1593" s="740" t="s">
        <v>6160</v>
      </c>
      <c r="E1593" s="741" t="s">
        <v>3929</v>
      </c>
      <c r="F1593" s="661" t="s">
        <v>3895</v>
      </c>
      <c r="G1593" s="661" t="s">
        <v>4012</v>
      </c>
      <c r="H1593" s="661" t="s">
        <v>602</v>
      </c>
      <c r="I1593" s="661" t="s">
        <v>4477</v>
      </c>
      <c r="J1593" s="661" t="s">
        <v>4013</v>
      </c>
      <c r="K1593" s="661" t="s">
        <v>4478</v>
      </c>
      <c r="L1593" s="662">
        <v>34.31</v>
      </c>
      <c r="M1593" s="662">
        <v>240.17000000000002</v>
      </c>
      <c r="N1593" s="661">
        <v>7</v>
      </c>
      <c r="O1593" s="742">
        <v>3</v>
      </c>
      <c r="P1593" s="662">
        <v>240.17000000000002</v>
      </c>
      <c r="Q1593" s="677">
        <v>1</v>
      </c>
      <c r="R1593" s="661">
        <v>7</v>
      </c>
      <c r="S1593" s="677">
        <v>1</v>
      </c>
      <c r="T1593" s="742">
        <v>3</v>
      </c>
      <c r="U1593" s="700">
        <v>1</v>
      </c>
    </row>
    <row r="1594" spans="1:21" ht="14.4" customHeight="1" x14ac:dyDescent="0.3">
      <c r="A1594" s="660">
        <v>4</v>
      </c>
      <c r="B1594" s="661" t="s">
        <v>3542</v>
      </c>
      <c r="C1594" s="661">
        <v>89301042</v>
      </c>
      <c r="D1594" s="740" t="s">
        <v>6160</v>
      </c>
      <c r="E1594" s="741" t="s">
        <v>3929</v>
      </c>
      <c r="F1594" s="661" t="s">
        <v>3895</v>
      </c>
      <c r="G1594" s="661" t="s">
        <v>4012</v>
      </c>
      <c r="H1594" s="661" t="s">
        <v>602</v>
      </c>
      <c r="I1594" s="661" t="s">
        <v>4477</v>
      </c>
      <c r="J1594" s="661" t="s">
        <v>4013</v>
      </c>
      <c r="K1594" s="661" t="s">
        <v>4478</v>
      </c>
      <c r="L1594" s="662">
        <v>30.88</v>
      </c>
      <c r="M1594" s="662">
        <v>61.76</v>
      </c>
      <c r="N1594" s="661">
        <v>2</v>
      </c>
      <c r="O1594" s="742">
        <v>0.5</v>
      </c>
      <c r="P1594" s="662">
        <v>61.76</v>
      </c>
      <c r="Q1594" s="677">
        <v>1</v>
      </c>
      <c r="R1594" s="661">
        <v>2</v>
      </c>
      <c r="S1594" s="677">
        <v>1</v>
      </c>
      <c r="T1594" s="742">
        <v>0.5</v>
      </c>
      <c r="U1594" s="700">
        <v>1</v>
      </c>
    </row>
    <row r="1595" spans="1:21" ht="14.4" customHeight="1" x14ac:dyDescent="0.3">
      <c r="A1595" s="660">
        <v>4</v>
      </c>
      <c r="B1595" s="661" t="s">
        <v>3542</v>
      </c>
      <c r="C1595" s="661">
        <v>89301042</v>
      </c>
      <c r="D1595" s="740" t="s">
        <v>6160</v>
      </c>
      <c r="E1595" s="741" t="s">
        <v>3929</v>
      </c>
      <c r="F1595" s="661" t="s">
        <v>3895</v>
      </c>
      <c r="G1595" s="661" t="s">
        <v>5614</v>
      </c>
      <c r="H1595" s="661" t="s">
        <v>602</v>
      </c>
      <c r="I1595" s="661" t="s">
        <v>5615</v>
      </c>
      <c r="J1595" s="661" t="s">
        <v>5616</v>
      </c>
      <c r="K1595" s="661" t="s">
        <v>5617</v>
      </c>
      <c r="L1595" s="662">
        <v>39.700000000000003</v>
      </c>
      <c r="M1595" s="662">
        <v>79.400000000000006</v>
      </c>
      <c r="N1595" s="661">
        <v>2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4</v>
      </c>
      <c r="B1596" s="661" t="s">
        <v>3542</v>
      </c>
      <c r="C1596" s="661">
        <v>89301042</v>
      </c>
      <c r="D1596" s="740" t="s">
        <v>6160</v>
      </c>
      <c r="E1596" s="741" t="s">
        <v>3929</v>
      </c>
      <c r="F1596" s="661" t="s">
        <v>3895</v>
      </c>
      <c r="G1596" s="661" t="s">
        <v>5614</v>
      </c>
      <c r="H1596" s="661" t="s">
        <v>602</v>
      </c>
      <c r="I1596" s="661" t="s">
        <v>5615</v>
      </c>
      <c r="J1596" s="661" t="s">
        <v>5616</v>
      </c>
      <c r="K1596" s="661" t="s">
        <v>5617</v>
      </c>
      <c r="L1596" s="662">
        <v>33.75</v>
      </c>
      <c r="M1596" s="662">
        <v>67.5</v>
      </c>
      <c r="N1596" s="661">
        <v>2</v>
      </c>
      <c r="O1596" s="742">
        <v>0.5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4</v>
      </c>
      <c r="B1597" s="661" t="s">
        <v>3542</v>
      </c>
      <c r="C1597" s="661">
        <v>89301042</v>
      </c>
      <c r="D1597" s="740" t="s">
        <v>6160</v>
      </c>
      <c r="E1597" s="741" t="s">
        <v>3929</v>
      </c>
      <c r="F1597" s="661" t="s">
        <v>3895</v>
      </c>
      <c r="G1597" s="661" t="s">
        <v>4063</v>
      </c>
      <c r="H1597" s="661" t="s">
        <v>1519</v>
      </c>
      <c r="I1597" s="661" t="s">
        <v>1588</v>
      </c>
      <c r="J1597" s="661" t="s">
        <v>1589</v>
      </c>
      <c r="K1597" s="661" t="s">
        <v>1590</v>
      </c>
      <c r="L1597" s="662">
        <v>0</v>
      </c>
      <c r="M1597" s="662">
        <v>0</v>
      </c>
      <c r="N1597" s="661">
        <v>1</v>
      </c>
      <c r="O1597" s="742">
        <v>0.5</v>
      </c>
      <c r="P1597" s="662">
        <v>0</v>
      </c>
      <c r="Q1597" s="677"/>
      <c r="R1597" s="661">
        <v>1</v>
      </c>
      <c r="S1597" s="677">
        <v>1</v>
      </c>
      <c r="T1597" s="742">
        <v>0.5</v>
      </c>
      <c r="U1597" s="700">
        <v>1</v>
      </c>
    </row>
    <row r="1598" spans="1:21" ht="14.4" customHeight="1" x14ac:dyDescent="0.3">
      <c r="A1598" s="660">
        <v>4</v>
      </c>
      <c r="B1598" s="661" t="s">
        <v>3542</v>
      </c>
      <c r="C1598" s="661">
        <v>89301042</v>
      </c>
      <c r="D1598" s="740" t="s">
        <v>6160</v>
      </c>
      <c r="E1598" s="741" t="s">
        <v>3929</v>
      </c>
      <c r="F1598" s="661" t="s">
        <v>3895</v>
      </c>
      <c r="G1598" s="661" t="s">
        <v>4199</v>
      </c>
      <c r="H1598" s="661" t="s">
        <v>1519</v>
      </c>
      <c r="I1598" s="661" t="s">
        <v>4942</v>
      </c>
      <c r="J1598" s="661" t="s">
        <v>3165</v>
      </c>
      <c r="K1598" s="661" t="s">
        <v>4317</v>
      </c>
      <c r="L1598" s="662">
        <v>0</v>
      </c>
      <c r="M1598" s="662">
        <v>0</v>
      </c>
      <c r="N1598" s="661">
        <v>1</v>
      </c>
      <c r="O1598" s="742">
        <v>1</v>
      </c>
      <c r="P1598" s="662">
        <v>0</v>
      </c>
      <c r="Q1598" s="677"/>
      <c r="R1598" s="661">
        <v>1</v>
      </c>
      <c r="S1598" s="677">
        <v>1</v>
      </c>
      <c r="T1598" s="742">
        <v>1</v>
      </c>
      <c r="U1598" s="700">
        <v>1</v>
      </c>
    </row>
    <row r="1599" spans="1:21" ht="14.4" customHeight="1" x14ac:dyDescent="0.3">
      <c r="A1599" s="660">
        <v>4</v>
      </c>
      <c r="B1599" s="661" t="s">
        <v>3542</v>
      </c>
      <c r="C1599" s="661">
        <v>89301042</v>
      </c>
      <c r="D1599" s="740" t="s">
        <v>6160</v>
      </c>
      <c r="E1599" s="741" t="s">
        <v>3929</v>
      </c>
      <c r="F1599" s="661" t="s">
        <v>3895</v>
      </c>
      <c r="G1599" s="661" t="s">
        <v>5618</v>
      </c>
      <c r="H1599" s="661" t="s">
        <v>602</v>
      </c>
      <c r="I1599" s="661" t="s">
        <v>5619</v>
      </c>
      <c r="J1599" s="661" t="s">
        <v>5620</v>
      </c>
      <c r="K1599" s="661" t="s">
        <v>5621</v>
      </c>
      <c r="L1599" s="662">
        <v>0</v>
      </c>
      <c r="M1599" s="662">
        <v>0</v>
      </c>
      <c r="N1599" s="661">
        <v>1</v>
      </c>
      <c r="O1599" s="742">
        <v>1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4</v>
      </c>
      <c r="B1600" s="661" t="s">
        <v>3542</v>
      </c>
      <c r="C1600" s="661">
        <v>89301042</v>
      </c>
      <c r="D1600" s="740" t="s">
        <v>6160</v>
      </c>
      <c r="E1600" s="741" t="s">
        <v>3929</v>
      </c>
      <c r="F1600" s="661" t="s">
        <v>3895</v>
      </c>
      <c r="G1600" s="661" t="s">
        <v>4479</v>
      </c>
      <c r="H1600" s="661" t="s">
        <v>602</v>
      </c>
      <c r="I1600" s="661" t="s">
        <v>2390</v>
      </c>
      <c r="J1600" s="661" t="s">
        <v>5622</v>
      </c>
      <c r="K1600" s="661" t="s">
        <v>5623</v>
      </c>
      <c r="L1600" s="662">
        <v>65.069999999999993</v>
      </c>
      <c r="M1600" s="662">
        <v>65.069999999999993</v>
      </c>
      <c r="N1600" s="661">
        <v>1</v>
      </c>
      <c r="O1600" s="742">
        <v>0.5</v>
      </c>
      <c r="P1600" s="662">
        <v>65.069999999999993</v>
      </c>
      <c r="Q1600" s="677">
        <v>1</v>
      </c>
      <c r="R1600" s="661">
        <v>1</v>
      </c>
      <c r="S1600" s="677">
        <v>1</v>
      </c>
      <c r="T1600" s="742">
        <v>0.5</v>
      </c>
      <c r="U1600" s="700">
        <v>1</v>
      </c>
    </row>
    <row r="1601" spans="1:21" ht="14.4" customHeight="1" x14ac:dyDescent="0.3">
      <c r="A1601" s="660">
        <v>4</v>
      </c>
      <c r="B1601" s="661" t="s">
        <v>3542</v>
      </c>
      <c r="C1601" s="661">
        <v>89301042</v>
      </c>
      <c r="D1601" s="740" t="s">
        <v>6160</v>
      </c>
      <c r="E1601" s="741" t="s">
        <v>3929</v>
      </c>
      <c r="F1601" s="661" t="s">
        <v>3895</v>
      </c>
      <c r="G1601" s="661" t="s">
        <v>4479</v>
      </c>
      <c r="H1601" s="661" t="s">
        <v>602</v>
      </c>
      <c r="I1601" s="661" t="s">
        <v>5624</v>
      </c>
      <c r="J1601" s="661" t="s">
        <v>5625</v>
      </c>
      <c r="K1601" s="661" t="s">
        <v>5626</v>
      </c>
      <c r="L1601" s="662">
        <v>50.57</v>
      </c>
      <c r="M1601" s="662">
        <v>50.57</v>
      </c>
      <c r="N1601" s="661">
        <v>1</v>
      </c>
      <c r="O1601" s="742">
        <v>0.5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4</v>
      </c>
      <c r="B1602" s="661" t="s">
        <v>3542</v>
      </c>
      <c r="C1602" s="661">
        <v>89301042</v>
      </c>
      <c r="D1602" s="740" t="s">
        <v>6160</v>
      </c>
      <c r="E1602" s="741" t="s">
        <v>3929</v>
      </c>
      <c r="F1602" s="661" t="s">
        <v>3895</v>
      </c>
      <c r="G1602" s="661" t="s">
        <v>4482</v>
      </c>
      <c r="H1602" s="661" t="s">
        <v>602</v>
      </c>
      <c r="I1602" s="661" t="s">
        <v>1131</v>
      </c>
      <c r="J1602" s="661" t="s">
        <v>1132</v>
      </c>
      <c r="K1602" s="661" t="s">
        <v>2173</v>
      </c>
      <c r="L1602" s="662">
        <v>0</v>
      </c>
      <c r="M1602" s="662">
        <v>0</v>
      </c>
      <c r="N1602" s="661">
        <v>1</v>
      </c>
      <c r="O1602" s="742">
        <v>0.5</v>
      </c>
      <c r="P1602" s="662">
        <v>0</v>
      </c>
      <c r="Q1602" s="677"/>
      <c r="R1602" s="661">
        <v>1</v>
      </c>
      <c r="S1602" s="677">
        <v>1</v>
      </c>
      <c r="T1602" s="742">
        <v>0.5</v>
      </c>
      <c r="U1602" s="700">
        <v>1</v>
      </c>
    </row>
    <row r="1603" spans="1:21" ht="14.4" customHeight="1" x14ac:dyDescent="0.3">
      <c r="A1603" s="660">
        <v>4</v>
      </c>
      <c r="B1603" s="661" t="s">
        <v>3542</v>
      </c>
      <c r="C1603" s="661">
        <v>89301042</v>
      </c>
      <c r="D1603" s="740" t="s">
        <v>6160</v>
      </c>
      <c r="E1603" s="741" t="s">
        <v>3929</v>
      </c>
      <c r="F1603" s="661" t="s">
        <v>3895</v>
      </c>
      <c r="G1603" s="661" t="s">
        <v>5627</v>
      </c>
      <c r="H1603" s="661" t="s">
        <v>1519</v>
      </c>
      <c r="I1603" s="661" t="s">
        <v>5628</v>
      </c>
      <c r="J1603" s="661" t="s">
        <v>5629</v>
      </c>
      <c r="K1603" s="661" t="s">
        <v>5630</v>
      </c>
      <c r="L1603" s="662">
        <v>431.14</v>
      </c>
      <c r="M1603" s="662">
        <v>431.14</v>
      </c>
      <c r="N1603" s="661">
        <v>1</v>
      </c>
      <c r="O1603" s="742">
        <v>0.5</v>
      </c>
      <c r="P1603" s="662">
        <v>431.14</v>
      </c>
      <c r="Q1603" s="677">
        <v>1</v>
      </c>
      <c r="R1603" s="661">
        <v>1</v>
      </c>
      <c r="S1603" s="677">
        <v>1</v>
      </c>
      <c r="T1603" s="742">
        <v>0.5</v>
      </c>
      <c r="U1603" s="700">
        <v>1</v>
      </c>
    </row>
    <row r="1604" spans="1:21" ht="14.4" customHeight="1" x14ac:dyDescent="0.3">
      <c r="A1604" s="660">
        <v>4</v>
      </c>
      <c r="B1604" s="661" t="s">
        <v>3542</v>
      </c>
      <c r="C1604" s="661">
        <v>89301042</v>
      </c>
      <c r="D1604" s="740" t="s">
        <v>6160</v>
      </c>
      <c r="E1604" s="741" t="s">
        <v>3929</v>
      </c>
      <c r="F1604" s="661" t="s">
        <v>3895</v>
      </c>
      <c r="G1604" s="661" t="s">
        <v>5627</v>
      </c>
      <c r="H1604" s="661" t="s">
        <v>1519</v>
      </c>
      <c r="I1604" s="661" t="s">
        <v>5628</v>
      </c>
      <c r="J1604" s="661" t="s">
        <v>5629</v>
      </c>
      <c r="K1604" s="661" t="s">
        <v>5630</v>
      </c>
      <c r="L1604" s="662">
        <v>431.12</v>
      </c>
      <c r="M1604" s="662">
        <v>862.24</v>
      </c>
      <c r="N1604" s="661">
        <v>2</v>
      </c>
      <c r="O1604" s="742">
        <v>1</v>
      </c>
      <c r="P1604" s="662">
        <v>862.24</v>
      </c>
      <c r="Q1604" s="677">
        <v>1</v>
      </c>
      <c r="R1604" s="661">
        <v>2</v>
      </c>
      <c r="S1604" s="677">
        <v>1</v>
      </c>
      <c r="T1604" s="742">
        <v>1</v>
      </c>
      <c r="U1604" s="700">
        <v>1</v>
      </c>
    </row>
    <row r="1605" spans="1:21" ht="14.4" customHeight="1" x14ac:dyDescent="0.3">
      <c r="A1605" s="660">
        <v>4</v>
      </c>
      <c r="B1605" s="661" t="s">
        <v>3542</v>
      </c>
      <c r="C1605" s="661">
        <v>89301042</v>
      </c>
      <c r="D1605" s="740" t="s">
        <v>6160</v>
      </c>
      <c r="E1605" s="741" t="s">
        <v>3929</v>
      </c>
      <c r="F1605" s="661" t="s">
        <v>3895</v>
      </c>
      <c r="G1605" s="661" t="s">
        <v>5627</v>
      </c>
      <c r="H1605" s="661" t="s">
        <v>602</v>
      </c>
      <c r="I1605" s="661" t="s">
        <v>5631</v>
      </c>
      <c r="J1605" s="661" t="s">
        <v>5632</v>
      </c>
      <c r="K1605" s="661" t="s">
        <v>1726</v>
      </c>
      <c r="L1605" s="662">
        <v>0</v>
      </c>
      <c r="M1605" s="662">
        <v>0</v>
      </c>
      <c r="N1605" s="661">
        <v>1</v>
      </c>
      <c r="O1605" s="742">
        <v>0.5</v>
      </c>
      <c r="P1605" s="662">
        <v>0</v>
      </c>
      <c r="Q1605" s="677"/>
      <c r="R1605" s="661">
        <v>1</v>
      </c>
      <c r="S1605" s="677">
        <v>1</v>
      </c>
      <c r="T1605" s="742">
        <v>0.5</v>
      </c>
      <c r="U1605" s="700">
        <v>1</v>
      </c>
    </row>
    <row r="1606" spans="1:21" ht="14.4" customHeight="1" x14ac:dyDescent="0.3">
      <c r="A1606" s="660">
        <v>4</v>
      </c>
      <c r="B1606" s="661" t="s">
        <v>3542</v>
      </c>
      <c r="C1606" s="661">
        <v>89301042</v>
      </c>
      <c r="D1606" s="740" t="s">
        <v>6160</v>
      </c>
      <c r="E1606" s="741" t="s">
        <v>3929</v>
      </c>
      <c r="F1606" s="661" t="s">
        <v>3895</v>
      </c>
      <c r="G1606" s="661" t="s">
        <v>4434</v>
      </c>
      <c r="H1606" s="661" t="s">
        <v>602</v>
      </c>
      <c r="I1606" s="661" t="s">
        <v>881</v>
      </c>
      <c r="J1606" s="661" t="s">
        <v>882</v>
      </c>
      <c r="K1606" s="661" t="s">
        <v>4435</v>
      </c>
      <c r="L1606" s="662">
        <v>242.93</v>
      </c>
      <c r="M1606" s="662">
        <v>485.86</v>
      </c>
      <c r="N1606" s="661">
        <v>2</v>
      </c>
      <c r="O1606" s="742">
        <v>2</v>
      </c>
      <c r="P1606" s="662">
        <v>485.86</v>
      </c>
      <c r="Q1606" s="677">
        <v>1</v>
      </c>
      <c r="R1606" s="661">
        <v>2</v>
      </c>
      <c r="S1606" s="677">
        <v>1</v>
      </c>
      <c r="T1606" s="742">
        <v>2</v>
      </c>
      <c r="U1606" s="700">
        <v>1</v>
      </c>
    </row>
    <row r="1607" spans="1:21" ht="14.4" customHeight="1" x14ac:dyDescent="0.3">
      <c r="A1607" s="660">
        <v>4</v>
      </c>
      <c r="B1607" s="661" t="s">
        <v>3542</v>
      </c>
      <c r="C1607" s="661">
        <v>89301042</v>
      </c>
      <c r="D1607" s="740" t="s">
        <v>6160</v>
      </c>
      <c r="E1607" s="741" t="s">
        <v>3929</v>
      </c>
      <c r="F1607" s="661" t="s">
        <v>3895</v>
      </c>
      <c r="G1607" s="661" t="s">
        <v>5112</v>
      </c>
      <c r="H1607" s="661" t="s">
        <v>602</v>
      </c>
      <c r="I1607" s="661" t="s">
        <v>5113</v>
      </c>
      <c r="J1607" s="661" t="s">
        <v>5114</v>
      </c>
      <c r="K1607" s="661" t="s">
        <v>5115</v>
      </c>
      <c r="L1607" s="662">
        <v>108.98</v>
      </c>
      <c r="M1607" s="662">
        <v>217.96</v>
      </c>
      <c r="N1607" s="661">
        <v>2</v>
      </c>
      <c r="O1607" s="742">
        <v>1</v>
      </c>
      <c r="P1607" s="662">
        <v>217.96</v>
      </c>
      <c r="Q1607" s="677">
        <v>1</v>
      </c>
      <c r="R1607" s="661">
        <v>2</v>
      </c>
      <c r="S1607" s="677">
        <v>1</v>
      </c>
      <c r="T1607" s="742">
        <v>1</v>
      </c>
      <c r="U1607" s="700">
        <v>1</v>
      </c>
    </row>
    <row r="1608" spans="1:21" ht="14.4" customHeight="1" x14ac:dyDescent="0.3">
      <c r="A1608" s="660">
        <v>4</v>
      </c>
      <c r="B1608" s="661" t="s">
        <v>3542</v>
      </c>
      <c r="C1608" s="661">
        <v>89301042</v>
      </c>
      <c r="D1608" s="740" t="s">
        <v>6160</v>
      </c>
      <c r="E1608" s="741" t="s">
        <v>3929</v>
      </c>
      <c r="F1608" s="661" t="s">
        <v>3895</v>
      </c>
      <c r="G1608" s="661" t="s">
        <v>4485</v>
      </c>
      <c r="H1608" s="661" t="s">
        <v>602</v>
      </c>
      <c r="I1608" s="661" t="s">
        <v>917</v>
      </c>
      <c r="J1608" s="661" t="s">
        <v>4486</v>
      </c>
      <c r="K1608" s="661" t="s">
        <v>3679</v>
      </c>
      <c r="L1608" s="662">
        <v>64.13</v>
      </c>
      <c r="M1608" s="662">
        <v>128.26</v>
      </c>
      <c r="N1608" s="661">
        <v>2</v>
      </c>
      <c r="O1608" s="742">
        <v>0.5</v>
      </c>
      <c r="P1608" s="662">
        <v>128.26</v>
      </c>
      <c r="Q1608" s="677">
        <v>1</v>
      </c>
      <c r="R1608" s="661">
        <v>2</v>
      </c>
      <c r="S1608" s="677">
        <v>1</v>
      </c>
      <c r="T1608" s="742">
        <v>0.5</v>
      </c>
      <c r="U1608" s="700">
        <v>1</v>
      </c>
    </row>
    <row r="1609" spans="1:21" ht="14.4" customHeight="1" x14ac:dyDescent="0.3">
      <c r="A1609" s="660">
        <v>4</v>
      </c>
      <c r="B1609" s="661" t="s">
        <v>3542</v>
      </c>
      <c r="C1609" s="661">
        <v>89301042</v>
      </c>
      <c r="D1609" s="740" t="s">
        <v>6160</v>
      </c>
      <c r="E1609" s="741" t="s">
        <v>3929</v>
      </c>
      <c r="F1609" s="661" t="s">
        <v>3895</v>
      </c>
      <c r="G1609" s="661" t="s">
        <v>4487</v>
      </c>
      <c r="H1609" s="661" t="s">
        <v>602</v>
      </c>
      <c r="I1609" s="661" t="s">
        <v>5633</v>
      </c>
      <c r="J1609" s="661" t="s">
        <v>5491</v>
      </c>
      <c r="K1609" s="661" t="s">
        <v>5634</v>
      </c>
      <c r="L1609" s="662">
        <v>146.82</v>
      </c>
      <c r="M1609" s="662">
        <v>146.82</v>
      </c>
      <c r="N1609" s="661">
        <v>1</v>
      </c>
      <c r="O1609" s="742">
        <v>0.5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4</v>
      </c>
      <c r="B1610" s="661" t="s">
        <v>3542</v>
      </c>
      <c r="C1610" s="661">
        <v>89301042</v>
      </c>
      <c r="D1610" s="740" t="s">
        <v>6160</v>
      </c>
      <c r="E1610" s="741" t="s">
        <v>3929</v>
      </c>
      <c r="F1610" s="661" t="s">
        <v>3895</v>
      </c>
      <c r="G1610" s="661" t="s">
        <v>4278</v>
      </c>
      <c r="H1610" s="661" t="s">
        <v>1519</v>
      </c>
      <c r="I1610" s="661" t="s">
        <v>4279</v>
      </c>
      <c r="J1610" s="661" t="s">
        <v>4280</v>
      </c>
      <c r="K1610" s="661" t="s">
        <v>4281</v>
      </c>
      <c r="L1610" s="662">
        <v>386.51</v>
      </c>
      <c r="M1610" s="662">
        <v>386.51</v>
      </c>
      <c r="N1610" s="661">
        <v>1</v>
      </c>
      <c r="O1610" s="742">
        <v>0.5</v>
      </c>
      <c r="P1610" s="662">
        <v>386.51</v>
      </c>
      <c r="Q1610" s="677">
        <v>1</v>
      </c>
      <c r="R1610" s="661">
        <v>1</v>
      </c>
      <c r="S1610" s="677">
        <v>1</v>
      </c>
      <c r="T1610" s="742">
        <v>0.5</v>
      </c>
      <c r="U1610" s="700">
        <v>1</v>
      </c>
    </row>
    <row r="1611" spans="1:21" ht="14.4" customHeight="1" x14ac:dyDescent="0.3">
      <c r="A1611" s="660">
        <v>4</v>
      </c>
      <c r="B1611" s="661" t="s">
        <v>3542</v>
      </c>
      <c r="C1611" s="661">
        <v>89301042</v>
      </c>
      <c r="D1611" s="740" t="s">
        <v>6160</v>
      </c>
      <c r="E1611" s="741" t="s">
        <v>3929</v>
      </c>
      <c r="F1611" s="661" t="s">
        <v>3895</v>
      </c>
      <c r="G1611" s="661" t="s">
        <v>4278</v>
      </c>
      <c r="H1611" s="661" t="s">
        <v>602</v>
      </c>
      <c r="I1611" s="661" t="s">
        <v>5635</v>
      </c>
      <c r="J1611" s="661" t="s">
        <v>4280</v>
      </c>
      <c r="K1611" s="661" t="s">
        <v>5636</v>
      </c>
      <c r="L1611" s="662">
        <v>0</v>
      </c>
      <c r="M1611" s="662">
        <v>0</v>
      </c>
      <c r="N1611" s="661">
        <v>1</v>
      </c>
      <c r="O1611" s="742">
        <v>0.5</v>
      </c>
      <c r="P1611" s="662">
        <v>0</v>
      </c>
      <c r="Q1611" s="677"/>
      <c r="R1611" s="661">
        <v>1</v>
      </c>
      <c r="S1611" s="677">
        <v>1</v>
      </c>
      <c r="T1611" s="742">
        <v>0.5</v>
      </c>
      <c r="U1611" s="700">
        <v>1</v>
      </c>
    </row>
    <row r="1612" spans="1:21" ht="14.4" customHeight="1" x14ac:dyDescent="0.3">
      <c r="A1612" s="660">
        <v>4</v>
      </c>
      <c r="B1612" s="661" t="s">
        <v>3542</v>
      </c>
      <c r="C1612" s="661">
        <v>89301042</v>
      </c>
      <c r="D1612" s="740" t="s">
        <v>6160</v>
      </c>
      <c r="E1612" s="741" t="s">
        <v>3929</v>
      </c>
      <c r="F1612" s="661" t="s">
        <v>3895</v>
      </c>
      <c r="G1612" s="661" t="s">
        <v>5446</v>
      </c>
      <c r="H1612" s="661" t="s">
        <v>602</v>
      </c>
      <c r="I1612" s="661" t="s">
        <v>5637</v>
      </c>
      <c r="J1612" s="661" t="s">
        <v>5638</v>
      </c>
      <c r="K1612" s="661" t="s">
        <v>5639</v>
      </c>
      <c r="L1612" s="662">
        <v>79.739999999999995</v>
      </c>
      <c r="M1612" s="662">
        <v>79.739999999999995</v>
      </c>
      <c r="N1612" s="661">
        <v>1</v>
      </c>
      <c r="O1612" s="742">
        <v>0.5</v>
      </c>
      <c r="P1612" s="662">
        <v>79.739999999999995</v>
      </c>
      <c r="Q1612" s="677">
        <v>1</v>
      </c>
      <c r="R1612" s="661">
        <v>1</v>
      </c>
      <c r="S1612" s="677">
        <v>1</v>
      </c>
      <c r="T1612" s="742">
        <v>0.5</v>
      </c>
      <c r="U1612" s="700">
        <v>1</v>
      </c>
    </row>
    <row r="1613" spans="1:21" ht="14.4" customHeight="1" x14ac:dyDescent="0.3">
      <c r="A1613" s="660">
        <v>4</v>
      </c>
      <c r="B1613" s="661" t="s">
        <v>3542</v>
      </c>
      <c r="C1613" s="661">
        <v>89301042</v>
      </c>
      <c r="D1613" s="740" t="s">
        <v>6160</v>
      </c>
      <c r="E1613" s="741" t="s">
        <v>3929</v>
      </c>
      <c r="F1613" s="661" t="s">
        <v>3895</v>
      </c>
      <c r="G1613" s="661" t="s">
        <v>5446</v>
      </c>
      <c r="H1613" s="661" t="s">
        <v>602</v>
      </c>
      <c r="I1613" s="661" t="s">
        <v>5640</v>
      </c>
      <c r="J1613" s="661" t="s">
        <v>5641</v>
      </c>
      <c r="K1613" s="661" t="s">
        <v>5642</v>
      </c>
      <c r="L1613" s="662">
        <v>172.78</v>
      </c>
      <c r="M1613" s="662">
        <v>345.56</v>
      </c>
      <c r="N1613" s="661">
        <v>2</v>
      </c>
      <c r="O1613" s="742">
        <v>1.5</v>
      </c>
      <c r="P1613" s="662">
        <v>345.56</v>
      </c>
      <c r="Q1613" s="677">
        <v>1</v>
      </c>
      <c r="R1613" s="661">
        <v>2</v>
      </c>
      <c r="S1613" s="677">
        <v>1</v>
      </c>
      <c r="T1613" s="742">
        <v>1.5</v>
      </c>
      <c r="U1613" s="700">
        <v>1</v>
      </c>
    </row>
    <row r="1614" spans="1:21" ht="14.4" customHeight="1" x14ac:dyDescent="0.3">
      <c r="A1614" s="660">
        <v>4</v>
      </c>
      <c r="B1614" s="661" t="s">
        <v>3542</v>
      </c>
      <c r="C1614" s="661">
        <v>89301042</v>
      </c>
      <c r="D1614" s="740" t="s">
        <v>6160</v>
      </c>
      <c r="E1614" s="741" t="s">
        <v>3929</v>
      </c>
      <c r="F1614" s="661" t="s">
        <v>3895</v>
      </c>
      <c r="G1614" s="661" t="s">
        <v>5446</v>
      </c>
      <c r="H1614" s="661" t="s">
        <v>602</v>
      </c>
      <c r="I1614" s="661" t="s">
        <v>5640</v>
      </c>
      <c r="J1614" s="661" t="s">
        <v>5641</v>
      </c>
      <c r="K1614" s="661" t="s">
        <v>5642</v>
      </c>
      <c r="L1614" s="662">
        <v>159.46</v>
      </c>
      <c r="M1614" s="662">
        <v>318.92</v>
      </c>
      <c r="N1614" s="661">
        <v>2</v>
      </c>
      <c r="O1614" s="742">
        <v>1</v>
      </c>
      <c r="P1614" s="662">
        <v>318.92</v>
      </c>
      <c r="Q1614" s="677">
        <v>1</v>
      </c>
      <c r="R1614" s="661">
        <v>2</v>
      </c>
      <c r="S1614" s="677">
        <v>1</v>
      </c>
      <c r="T1614" s="742">
        <v>1</v>
      </c>
      <c r="U1614" s="700">
        <v>1</v>
      </c>
    </row>
    <row r="1615" spans="1:21" ht="14.4" customHeight="1" x14ac:dyDescent="0.3">
      <c r="A1615" s="660">
        <v>4</v>
      </c>
      <c r="B1615" s="661" t="s">
        <v>3542</v>
      </c>
      <c r="C1615" s="661">
        <v>89301042</v>
      </c>
      <c r="D1615" s="740" t="s">
        <v>6160</v>
      </c>
      <c r="E1615" s="741" t="s">
        <v>3929</v>
      </c>
      <c r="F1615" s="661" t="s">
        <v>3895</v>
      </c>
      <c r="G1615" s="661" t="s">
        <v>4024</v>
      </c>
      <c r="H1615" s="661" t="s">
        <v>602</v>
      </c>
      <c r="I1615" s="661" t="s">
        <v>5643</v>
      </c>
      <c r="J1615" s="661" t="s">
        <v>5644</v>
      </c>
      <c r="K1615" s="661" t="s">
        <v>5645</v>
      </c>
      <c r="L1615" s="662">
        <v>70.02</v>
      </c>
      <c r="M1615" s="662">
        <v>70.02</v>
      </c>
      <c r="N1615" s="661">
        <v>1</v>
      </c>
      <c r="O1615" s="742">
        <v>0.5</v>
      </c>
      <c r="P1615" s="662">
        <v>70.02</v>
      </c>
      <c r="Q1615" s="677">
        <v>1</v>
      </c>
      <c r="R1615" s="661">
        <v>1</v>
      </c>
      <c r="S1615" s="677">
        <v>1</v>
      </c>
      <c r="T1615" s="742">
        <v>0.5</v>
      </c>
      <c r="U1615" s="700">
        <v>1</v>
      </c>
    </row>
    <row r="1616" spans="1:21" ht="14.4" customHeight="1" x14ac:dyDescent="0.3">
      <c r="A1616" s="660">
        <v>4</v>
      </c>
      <c r="B1616" s="661" t="s">
        <v>3542</v>
      </c>
      <c r="C1616" s="661">
        <v>89301042</v>
      </c>
      <c r="D1616" s="740" t="s">
        <v>6160</v>
      </c>
      <c r="E1616" s="741" t="s">
        <v>3929</v>
      </c>
      <c r="F1616" s="661" t="s">
        <v>3895</v>
      </c>
      <c r="G1616" s="661" t="s">
        <v>5646</v>
      </c>
      <c r="H1616" s="661" t="s">
        <v>602</v>
      </c>
      <c r="I1616" s="661" t="s">
        <v>2147</v>
      </c>
      <c r="J1616" s="661" t="s">
        <v>2148</v>
      </c>
      <c r="K1616" s="661" t="s">
        <v>2674</v>
      </c>
      <c r="L1616" s="662">
        <v>40.49</v>
      </c>
      <c r="M1616" s="662">
        <v>202.45</v>
      </c>
      <c r="N1616" s="661">
        <v>5</v>
      </c>
      <c r="O1616" s="742">
        <v>1.5</v>
      </c>
      <c r="P1616" s="662">
        <v>202.45</v>
      </c>
      <c r="Q1616" s="677">
        <v>1</v>
      </c>
      <c r="R1616" s="661">
        <v>5</v>
      </c>
      <c r="S1616" s="677">
        <v>1</v>
      </c>
      <c r="T1616" s="742">
        <v>1.5</v>
      </c>
      <c r="U1616" s="700">
        <v>1</v>
      </c>
    </row>
    <row r="1617" spans="1:21" ht="14.4" customHeight="1" x14ac:dyDescent="0.3">
      <c r="A1617" s="660">
        <v>4</v>
      </c>
      <c r="B1617" s="661" t="s">
        <v>3542</v>
      </c>
      <c r="C1617" s="661">
        <v>89301042</v>
      </c>
      <c r="D1617" s="740" t="s">
        <v>6160</v>
      </c>
      <c r="E1617" s="741" t="s">
        <v>3929</v>
      </c>
      <c r="F1617" s="661" t="s">
        <v>3895</v>
      </c>
      <c r="G1617" s="661" t="s">
        <v>4004</v>
      </c>
      <c r="H1617" s="661" t="s">
        <v>602</v>
      </c>
      <c r="I1617" s="661" t="s">
        <v>4027</v>
      </c>
      <c r="J1617" s="661" t="s">
        <v>2076</v>
      </c>
      <c r="K1617" s="661" t="s">
        <v>4028</v>
      </c>
      <c r="L1617" s="662">
        <v>0</v>
      </c>
      <c r="M1617" s="662">
        <v>0</v>
      </c>
      <c r="N1617" s="661">
        <v>2</v>
      </c>
      <c r="O1617" s="742">
        <v>1</v>
      </c>
      <c r="P1617" s="662"/>
      <c r="Q1617" s="677"/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4</v>
      </c>
      <c r="B1618" s="661" t="s">
        <v>3542</v>
      </c>
      <c r="C1618" s="661">
        <v>89301042</v>
      </c>
      <c r="D1618" s="740" t="s">
        <v>6160</v>
      </c>
      <c r="E1618" s="741" t="s">
        <v>3929</v>
      </c>
      <c r="F1618" s="661" t="s">
        <v>3895</v>
      </c>
      <c r="G1618" s="661" t="s">
        <v>5357</v>
      </c>
      <c r="H1618" s="661" t="s">
        <v>602</v>
      </c>
      <c r="I1618" s="661" t="s">
        <v>5541</v>
      </c>
      <c r="J1618" s="661" t="s">
        <v>5542</v>
      </c>
      <c r="K1618" s="661" t="s">
        <v>4464</v>
      </c>
      <c r="L1618" s="662">
        <v>120.37</v>
      </c>
      <c r="M1618" s="662">
        <v>120.37</v>
      </c>
      <c r="N1618" s="661">
        <v>1</v>
      </c>
      <c r="O1618" s="742">
        <v>0.5</v>
      </c>
      <c r="P1618" s="662"/>
      <c r="Q1618" s="677">
        <v>0</v>
      </c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4</v>
      </c>
      <c r="B1619" s="661" t="s">
        <v>3542</v>
      </c>
      <c r="C1619" s="661">
        <v>89301042</v>
      </c>
      <c r="D1619" s="740" t="s">
        <v>6160</v>
      </c>
      <c r="E1619" s="741" t="s">
        <v>3929</v>
      </c>
      <c r="F1619" s="661" t="s">
        <v>3895</v>
      </c>
      <c r="G1619" s="661" t="s">
        <v>3980</v>
      </c>
      <c r="H1619" s="661" t="s">
        <v>1519</v>
      </c>
      <c r="I1619" s="661" t="s">
        <v>1704</v>
      </c>
      <c r="J1619" s="661" t="s">
        <v>1563</v>
      </c>
      <c r="K1619" s="661" t="s">
        <v>1705</v>
      </c>
      <c r="L1619" s="662">
        <v>625.29</v>
      </c>
      <c r="M1619" s="662">
        <v>625.29</v>
      </c>
      <c r="N1619" s="661">
        <v>1</v>
      </c>
      <c r="O1619" s="742">
        <v>1</v>
      </c>
      <c r="P1619" s="662">
        <v>625.29</v>
      </c>
      <c r="Q1619" s="677">
        <v>1</v>
      </c>
      <c r="R1619" s="661">
        <v>1</v>
      </c>
      <c r="S1619" s="677">
        <v>1</v>
      </c>
      <c r="T1619" s="742">
        <v>1</v>
      </c>
      <c r="U1619" s="700">
        <v>1</v>
      </c>
    </row>
    <row r="1620" spans="1:21" ht="14.4" customHeight="1" x14ac:dyDescent="0.3">
      <c r="A1620" s="660">
        <v>4</v>
      </c>
      <c r="B1620" s="661" t="s">
        <v>3542</v>
      </c>
      <c r="C1620" s="661">
        <v>89301042</v>
      </c>
      <c r="D1620" s="740" t="s">
        <v>6160</v>
      </c>
      <c r="E1620" s="741" t="s">
        <v>3929</v>
      </c>
      <c r="F1620" s="661" t="s">
        <v>3895</v>
      </c>
      <c r="G1620" s="661" t="s">
        <v>4283</v>
      </c>
      <c r="H1620" s="661" t="s">
        <v>1519</v>
      </c>
      <c r="I1620" s="661" t="s">
        <v>1534</v>
      </c>
      <c r="J1620" s="661" t="s">
        <v>1535</v>
      </c>
      <c r="K1620" s="661" t="s">
        <v>3751</v>
      </c>
      <c r="L1620" s="662">
        <v>96.63</v>
      </c>
      <c r="M1620" s="662">
        <v>193.26</v>
      </c>
      <c r="N1620" s="661">
        <v>2</v>
      </c>
      <c r="O1620" s="742">
        <v>1</v>
      </c>
      <c r="P1620" s="662">
        <v>193.26</v>
      </c>
      <c r="Q1620" s="677">
        <v>1</v>
      </c>
      <c r="R1620" s="661">
        <v>2</v>
      </c>
      <c r="S1620" s="677">
        <v>1</v>
      </c>
      <c r="T1620" s="742">
        <v>1</v>
      </c>
      <c r="U1620" s="700">
        <v>1</v>
      </c>
    </row>
    <row r="1621" spans="1:21" ht="14.4" customHeight="1" x14ac:dyDescent="0.3">
      <c r="A1621" s="660">
        <v>4</v>
      </c>
      <c r="B1621" s="661" t="s">
        <v>3542</v>
      </c>
      <c r="C1621" s="661">
        <v>89301042</v>
      </c>
      <c r="D1621" s="740" t="s">
        <v>6160</v>
      </c>
      <c r="E1621" s="741" t="s">
        <v>3929</v>
      </c>
      <c r="F1621" s="661" t="s">
        <v>3895</v>
      </c>
      <c r="G1621" s="661" t="s">
        <v>4283</v>
      </c>
      <c r="H1621" s="661" t="s">
        <v>1519</v>
      </c>
      <c r="I1621" s="661" t="s">
        <v>1534</v>
      </c>
      <c r="J1621" s="661" t="s">
        <v>1535</v>
      </c>
      <c r="K1621" s="661" t="s">
        <v>3751</v>
      </c>
      <c r="L1621" s="662">
        <v>59.55</v>
      </c>
      <c r="M1621" s="662">
        <v>357.29999999999995</v>
      </c>
      <c r="N1621" s="661">
        <v>6</v>
      </c>
      <c r="O1621" s="742">
        <v>2</v>
      </c>
      <c r="P1621" s="662">
        <v>238.2</v>
      </c>
      <c r="Q1621" s="677">
        <v>0.66666666666666674</v>
      </c>
      <c r="R1621" s="661">
        <v>4</v>
      </c>
      <c r="S1621" s="677">
        <v>0.66666666666666663</v>
      </c>
      <c r="T1621" s="742">
        <v>1.5</v>
      </c>
      <c r="U1621" s="700">
        <v>0.75</v>
      </c>
    </row>
    <row r="1622" spans="1:21" ht="14.4" customHeight="1" x14ac:dyDescent="0.3">
      <c r="A1622" s="660">
        <v>4</v>
      </c>
      <c r="B1622" s="661" t="s">
        <v>3542</v>
      </c>
      <c r="C1622" s="661">
        <v>89301042</v>
      </c>
      <c r="D1622" s="740" t="s">
        <v>6160</v>
      </c>
      <c r="E1622" s="741" t="s">
        <v>3929</v>
      </c>
      <c r="F1622" s="661" t="s">
        <v>3895</v>
      </c>
      <c r="G1622" s="661" t="s">
        <v>4283</v>
      </c>
      <c r="H1622" s="661" t="s">
        <v>1519</v>
      </c>
      <c r="I1622" s="661" t="s">
        <v>4986</v>
      </c>
      <c r="J1622" s="661" t="s">
        <v>1535</v>
      </c>
      <c r="K1622" s="661" t="s">
        <v>4987</v>
      </c>
      <c r="L1622" s="662">
        <v>0</v>
      </c>
      <c r="M1622" s="662">
        <v>0</v>
      </c>
      <c r="N1622" s="661">
        <v>3</v>
      </c>
      <c r="O1622" s="742">
        <v>1</v>
      </c>
      <c r="P1622" s="662">
        <v>0</v>
      </c>
      <c r="Q1622" s="677"/>
      <c r="R1622" s="661">
        <v>2</v>
      </c>
      <c r="S1622" s="677">
        <v>0.66666666666666663</v>
      </c>
      <c r="T1622" s="742">
        <v>0.5</v>
      </c>
      <c r="U1622" s="700">
        <v>0.5</v>
      </c>
    </row>
    <row r="1623" spans="1:21" ht="14.4" customHeight="1" x14ac:dyDescent="0.3">
      <c r="A1623" s="660">
        <v>4</v>
      </c>
      <c r="B1623" s="661" t="s">
        <v>3542</v>
      </c>
      <c r="C1623" s="661">
        <v>89301042</v>
      </c>
      <c r="D1623" s="740" t="s">
        <v>6160</v>
      </c>
      <c r="E1623" s="741" t="s">
        <v>3929</v>
      </c>
      <c r="F1623" s="661" t="s">
        <v>3895</v>
      </c>
      <c r="G1623" s="661" t="s">
        <v>4283</v>
      </c>
      <c r="H1623" s="661" t="s">
        <v>1519</v>
      </c>
      <c r="I1623" s="661" t="s">
        <v>4986</v>
      </c>
      <c r="J1623" s="661" t="s">
        <v>1535</v>
      </c>
      <c r="K1623" s="661" t="s">
        <v>4987</v>
      </c>
      <c r="L1623" s="662">
        <v>193.26</v>
      </c>
      <c r="M1623" s="662">
        <v>386.52</v>
      </c>
      <c r="N1623" s="661">
        <v>2</v>
      </c>
      <c r="O1623" s="742">
        <v>1.5</v>
      </c>
      <c r="P1623" s="662">
        <v>193.26</v>
      </c>
      <c r="Q1623" s="677">
        <v>0.5</v>
      </c>
      <c r="R1623" s="661">
        <v>1</v>
      </c>
      <c r="S1623" s="677">
        <v>0.5</v>
      </c>
      <c r="T1623" s="742">
        <v>0.5</v>
      </c>
      <c r="U1623" s="700">
        <v>0.33333333333333331</v>
      </c>
    </row>
    <row r="1624" spans="1:21" ht="14.4" customHeight="1" x14ac:dyDescent="0.3">
      <c r="A1624" s="660">
        <v>4</v>
      </c>
      <c r="B1624" s="661" t="s">
        <v>3542</v>
      </c>
      <c r="C1624" s="661">
        <v>89301042</v>
      </c>
      <c r="D1624" s="740" t="s">
        <v>6160</v>
      </c>
      <c r="E1624" s="741" t="s">
        <v>3929</v>
      </c>
      <c r="F1624" s="661" t="s">
        <v>3895</v>
      </c>
      <c r="G1624" s="661" t="s">
        <v>4283</v>
      </c>
      <c r="H1624" s="661" t="s">
        <v>602</v>
      </c>
      <c r="I1624" s="661" t="s">
        <v>4499</v>
      </c>
      <c r="J1624" s="661" t="s">
        <v>4497</v>
      </c>
      <c r="K1624" s="661" t="s">
        <v>4500</v>
      </c>
      <c r="L1624" s="662">
        <v>96.63</v>
      </c>
      <c r="M1624" s="662">
        <v>289.89</v>
      </c>
      <c r="N1624" s="661">
        <v>3</v>
      </c>
      <c r="O1624" s="742">
        <v>2.5</v>
      </c>
      <c r="P1624" s="662">
        <v>193.26</v>
      </c>
      <c r="Q1624" s="677">
        <v>0.66666666666666663</v>
      </c>
      <c r="R1624" s="661">
        <v>2</v>
      </c>
      <c r="S1624" s="677">
        <v>0.66666666666666663</v>
      </c>
      <c r="T1624" s="742">
        <v>1.5</v>
      </c>
      <c r="U1624" s="700">
        <v>0.6</v>
      </c>
    </row>
    <row r="1625" spans="1:21" ht="14.4" customHeight="1" x14ac:dyDescent="0.3">
      <c r="A1625" s="660">
        <v>4</v>
      </c>
      <c r="B1625" s="661" t="s">
        <v>3542</v>
      </c>
      <c r="C1625" s="661">
        <v>89301042</v>
      </c>
      <c r="D1625" s="740" t="s">
        <v>6160</v>
      </c>
      <c r="E1625" s="741" t="s">
        <v>3929</v>
      </c>
      <c r="F1625" s="661" t="s">
        <v>3895</v>
      </c>
      <c r="G1625" s="661" t="s">
        <v>4283</v>
      </c>
      <c r="H1625" s="661" t="s">
        <v>602</v>
      </c>
      <c r="I1625" s="661" t="s">
        <v>4499</v>
      </c>
      <c r="J1625" s="661" t="s">
        <v>4497</v>
      </c>
      <c r="K1625" s="661" t="s">
        <v>4500</v>
      </c>
      <c r="L1625" s="662">
        <v>59.55</v>
      </c>
      <c r="M1625" s="662">
        <v>59.55</v>
      </c>
      <c r="N1625" s="661">
        <v>1</v>
      </c>
      <c r="O1625" s="742">
        <v>1</v>
      </c>
      <c r="P1625" s="662">
        <v>59.55</v>
      </c>
      <c r="Q1625" s="677">
        <v>1</v>
      </c>
      <c r="R1625" s="661">
        <v>1</v>
      </c>
      <c r="S1625" s="677">
        <v>1</v>
      </c>
      <c r="T1625" s="742">
        <v>1</v>
      </c>
      <c r="U1625" s="700">
        <v>1</v>
      </c>
    </row>
    <row r="1626" spans="1:21" ht="14.4" customHeight="1" x14ac:dyDescent="0.3">
      <c r="A1626" s="660">
        <v>4</v>
      </c>
      <c r="B1626" s="661" t="s">
        <v>3542</v>
      </c>
      <c r="C1626" s="661">
        <v>89301042</v>
      </c>
      <c r="D1626" s="740" t="s">
        <v>6160</v>
      </c>
      <c r="E1626" s="741" t="s">
        <v>3929</v>
      </c>
      <c r="F1626" s="661" t="s">
        <v>3895</v>
      </c>
      <c r="G1626" s="661" t="s">
        <v>4283</v>
      </c>
      <c r="H1626" s="661" t="s">
        <v>602</v>
      </c>
      <c r="I1626" s="661" t="s">
        <v>4499</v>
      </c>
      <c r="J1626" s="661" t="s">
        <v>4497</v>
      </c>
      <c r="K1626" s="661" t="s">
        <v>4500</v>
      </c>
      <c r="L1626" s="662">
        <v>50.62</v>
      </c>
      <c r="M1626" s="662">
        <v>50.62</v>
      </c>
      <c r="N1626" s="661">
        <v>1</v>
      </c>
      <c r="O1626" s="742">
        <v>0.5</v>
      </c>
      <c r="P1626" s="662">
        <v>50.62</v>
      </c>
      <c r="Q1626" s="677">
        <v>1</v>
      </c>
      <c r="R1626" s="661">
        <v>1</v>
      </c>
      <c r="S1626" s="677">
        <v>1</v>
      </c>
      <c r="T1626" s="742">
        <v>0.5</v>
      </c>
      <c r="U1626" s="700">
        <v>1</v>
      </c>
    </row>
    <row r="1627" spans="1:21" ht="14.4" customHeight="1" x14ac:dyDescent="0.3">
      <c r="A1627" s="660">
        <v>4</v>
      </c>
      <c r="B1627" s="661" t="s">
        <v>3542</v>
      </c>
      <c r="C1627" s="661">
        <v>89301042</v>
      </c>
      <c r="D1627" s="740" t="s">
        <v>6160</v>
      </c>
      <c r="E1627" s="741" t="s">
        <v>3929</v>
      </c>
      <c r="F1627" s="661" t="s">
        <v>3895</v>
      </c>
      <c r="G1627" s="661" t="s">
        <v>4283</v>
      </c>
      <c r="H1627" s="661" t="s">
        <v>602</v>
      </c>
      <c r="I1627" s="661" t="s">
        <v>5647</v>
      </c>
      <c r="J1627" s="661" t="s">
        <v>1535</v>
      </c>
      <c r="K1627" s="661" t="s">
        <v>3751</v>
      </c>
      <c r="L1627" s="662">
        <v>59.55</v>
      </c>
      <c r="M1627" s="662">
        <v>119.1</v>
      </c>
      <c r="N1627" s="661">
        <v>2</v>
      </c>
      <c r="O1627" s="742">
        <v>0.5</v>
      </c>
      <c r="P1627" s="662">
        <v>119.1</v>
      </c>
      <c r="Q1627" s="677">
        <v>1</v>
      </c>
      <c r="R1627" s="661">
        <v>2</v>
      </c>
      <c r="S1627" s="677">
        <v>1</v>
      </c>
      <c r="T1627" s="742">
        <v>0.5</v>
      </c>
      <c r="U1627" s="700">
        <v>1</v>
      </c>
    </row>
    <row r="1628" spans="1:21" ht="14.4" customHeight="1" x14ac:dyDescent="0.3">
      <c r="A1628" s="660">
        <v>4</v>
      </c>
      <c r="B1628" s="661" t="s">
        <v>3542</v>
      </c>
      <c r="C1628" s="661">
        <v>89301042</v>
      </c>
      <c r="D1628" s="740" t="s">
        <v>6160</v>
      </c>
      <c r="E1628" s="741" t="s">
        <v>3929</v>
      </c>
      <c r="F1628" s="661" t="s">
        <v>3895</v>
      </c>
      <c r="G1628" s="661" t="s">
        <v>4029</v>
      </c>
      <c r="H1628" s="661" t="s">
        <v>602</v>
      </c>
      <c r="I1628" s="661" t="s">
        <v>5648</v>
      </c>
      <c r="J1628" s="661" t="s">
        <v>5649</v>
      </c>
      <c r="K1628" s="661" t="s">
        <v>5650</v>
      </c>
      <c r="L1628" s="662">
        <v>349.88</v>
      </c>
      <c r="M1628" s="662">
        <v>1049.6399999999999</v>
      </c>
      <c r="N1628" s="661">
        <v>3</v>
      </c>
      <c r="O1628" s="742">
        <v>1.5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4</v>
      </c>
      <c r="B1629" s="661" t="s">
        <v>3542</v>
      </c>
      <c r="C1629" s="661">
        <v>89301042</v>
      </c>
      <c r="D1629" s="740" t="s">
        <v>6160</v>
      </c>
      <c r="E1629" s="741" t="s">
        <v>3929</v>
      </c>
      <c r="F1629" s="661" t="s">
        <v>3895</v>
      </c>
      <c r="G1629" s="661" t="s">
        <v>4029</v>
      </c>
      <c r="H1629" s="661" t="s">
        <v>602</v>
      </c>
      <c r="I1629" s="661" t="s">
        <v>4032</v>
      </c>
      <c r="J1629" s="661" t="s">
        <v>4031</v>
      </c>
      <c r="K1629" s="661" t="s">
        <v>786</v>
      </c>
      <c r="L1629" s="662">
        <v>314.89999999999998</v>
      </c>
      <c r="M1629" s="662">
        <v>314.89999999999998</v>
      </c>
      <c r="N1629" s="661">
        <v>1</v>
      </c>
      <c r="O1629" s="742">
        <v>1</v>
      </c>
      <c r="P1629" s="662">
        <v>314.89999999999998</v>
      </c>
      <c r="Q1629" s="677">
        <v>1</v>
      </c>
      <c r="R1629" s="661">
        <v>1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4</v>
      </c>
      <c r="B1630" s="661" t="s">
        <v>3542</v>
      </c>
      <c r="C1630" s="661">
        <v>89301042</v>
      </c>
      <c r="D1630" s="740" t="s">
        <v>6160</v>
      </c>
      <c r="E1630" s="741" t="s">
        <v>3929</v>
      </c>
      <c r="F1630" s="661" t="s">
        <v>3895</v>
      </c>
      <c r="G1630" s="661" t="s">
        <v>4029</v>
      </c>
      <c r="H1630" s="661" t="s">
        <v>602</v>
      </c>
      <c r="I1630" s="661" t="s">
        <v>784</v>
      </c>
      <c r="J1630" s="661" t="s">
        <v>785</v>
      </c>
      <c r="K1630" s="661" t="s">
        <v>4114</v>
      </c>
      <c r="L1630" s="662">
        <v>314.89999999999998</v>
      </c>
      <c r="M1630" s="662">
        <v>1574.5</v>
      </c>
      <c r="N1630" s="661">
        <v>5</v>
      </c>
      <c r="O1630" s="742">
        <v>1.5</v>
      </c>
      <c r="P1630" s="662">
        <v>1574.5</v>
      </c>
      <c r="Q1630" s="677">
        <v>1</v>
      </c>
      <c r="R1630" s="661">
        <v>5</v>
      </c>
      <c r="S1630" s="677">
        <v>1</v>
      </c>
      <c r="T1630" s="742">
        <v>1.5</v>
      </c>
      <c r="U1630" s="700">
        <v>1</v>
      </c>
    </row>
    <row r="1631" spans="1:21" ht="14.4" customHeight="1" x14ac:dyDescent="0.3">
      <c r="A1631" s="660">
        <v>4</v>
      </c>
      <c r="B1631" s="661" t="s">
        <v>3542</v>
      </c>
      <c r="C1631" s="661">
        <v>89301042</v>
      </c>
      <c r="D1631" s="740" t="s">
        <v>6160</v>
      </c>
      <c r="E1631" s="741" t="s">
        <v>3929</v>
      </c>
      <c r="F1631" s="661" t="s">
        <v>3895</v>
      </c>
      <c r="G1631" s="661" t="s">
        <v>4088</v>
      </c>
      <c r="H1631" s="661" t="s">
        <v>602</v>
      </c>
      <c r="I1631" s="661" t="s">
        <v>1910</v>
      </c>
      <c r="J1631" s="661" t="s">
        <v>4089</v>
      </c>
      <c r="K1631" s="661" t="s">
        <v>4090</v>
      </c>
      <c r="L1631" s="662">
        <v>69.86</v>
      </c>
      <c r="M1631" s="662">
        <v>69.86</v>
      </c>
      <c r="N1631" s="661">
        <v>1</v>
      </c>
      <c r="O1631" s="742">
        <v>0.5</v>
      </c>
      <c r="P1631" s="662">
        <v>69.86</v>
      </c>
      <c r="Q1631" s="677">
        <v>1</v>
      </c>
      <c r="R1631" s="661">
        <v>1</v>
      </c>
      <c r="S1631" s="677">
        <v>1</v>
      </c>
      <c r="T1631" s="742">
        <v>0.5</v>
      </c>
      <c r="U1631" s="700">
        <v>1</v>
      </c>
    </row>
    <row r="1632" spans="1:21" ht="14.4" customHeight="1" x14ac:dyDescent="0.3">
      <c r="A1632" s="660">
        <v>4</v>
      </c>
      <c r="B1632" s="661" t="s">
        <v>3542</v>
      </c>
      <c r="C1632" s="661">
        <v>89301042</v>
      </c>
      <c r="D1632" s="740" t="s">
        <v>6160</v>
      </c>
      <c r="E1632" s="741" t="s">
        <v>3929</v>
      </c>
      <c r="F1632" s="661" t="s">
        <v>3895</v>
      </c>
      <c r="G1632" s="661" t="s">
        <v>4206</v>
      </c>
      <c r="H1632" s="661" t="s">
        <v>602</v>
      </c>
      <c r="I1632" s="661" t="s">
        <v>5651</v>
      </c>
      <c r="J1632" s="661" t="s">
        <v>1009</v>
      </c>
      <c r="K1632" s="661" t="s">
        <v>5652</v>
      </c>
      <c r="L1632" s="662">
        <v>0</v>
      </c>
      <c r="M1632" s="662">
        <v>0</v>
      </c>
      <c r="N1632" s="661">
        <v>2</v>
      </c>
      <c r="O1632" s="742">
        <v>1</v>
      </c>
      <c r="P1632" s="662">
        <v>0</v>
      </c>
      <c r="Q1632" s="677"/>
      <c r="R1632" s="661">
        <v>2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4</v>
      </c>
      <c r="B1633" s="661" t="s">
        <v>3542</v>
      </c>
      <c r="C1633" s="661">
        <v>89301042</v>
      </c>
      <c r="D1633" s="740" t="s">
        <v>6160</v>
      </c>
      <c r="E1633" s="741" t="s">
        <v>3929</v>
      </c>
      <c r="F1633" s="661" t="s">
        <v>3895</v>
      </c>
      <c r="G1633" s="661" t="s">
        <v>4206</v>
      </c>
      <c r="H1633" s="661" t="s">
        <v>602</v>
      </c>
      <c r="I1633" s="661" t="s">
        <v>5450</v>
      </c>
      <c r="J1633" s="661" t="s">
        <v>1009</v>
      </c>
      <c r="K1633" s="661" t="s">
        <v>4317</v>
      </c>
      <c r="L1633" s="662">
        <v>202.25</v>
      </c>
      <c r="M1633" s="662">
        <v>202.25</v>
      </c>
      <c r="N1633" s="661">
        <v>1</v>
      </c>
      <c r="O1633" s="742">
        <v>0.5</v>
      </c>
      <c r="P1633" s="662">
        <v>202.25</v>
      </c>
      <c r="Q1633" s="677">
        <v>1</v>
      </c>
      <c r="R1633" s="661">
        <v>1</v>
      </c>
      <c r="S1633" s="677">
        <v>1</v>
      </c>
      <c r="T1633" s="742">
        <v>0.5</v>
      </c>
      <c r="U1633" s="700">
        <v>1</v>
      </c>
    </row>
    <row r="1634" spans="1:21" ht="14.4" customHeight="1" x14ac:dyDescent="0.3">
      <c r="A1634" s="660">
        <v>4</v>
      </c>
      <c r="B1634" s="661" t="s">
        <v>3542</v>
      </c>
      <c r="C1634" s="661">
        <v>89301042</v>
      </c>
      <c r="D1634" s="740" t="s">
        <v>6160</v>
      </c>
      <c r="E1634" s="741" t="s">
        <v>3929</v>
      </c>
      <c r="F1634" s="661" t="s">
        <v>3895</v>
      </c>
      <c r="G1634" s="661" t="s">
        <v>4206</v>
      </c>
      <c r="H1634" s="661" t="s">
        <v>602</v>
      </c>
      <c r="I1634" s="661" t="s">
        <v>5450</v>
      </c>
      <c r="J1634" s="661" t="s">
        <v>1009</v>
      </c>
      <c r="K1634" s="661" t="s">
        <v>4317</v>
      </c>
      <c r="L1634" s="662">
        <v>151.38999999999999</v>
      </c>
      <c r="M1634" s="662">
        <v>151.38999999999999</v>
      </c>
      <c r="N1634" s="661">
        <v>1</v>
      </c>
      <c r="O1634" s="742">
        <v>0.5</v>
      </c>
      <c r="P1634" s="662">
        <v>151.38999999999999</v>
      </c>
      <c r="Q1634" s="677">
        <v>1</v>
      </c>
      <c r="R1634" s="661">
        <v>1</v>
      </c>
      <c r="S1634" s="677">
        <v>1</v>
      </c>
      <c r="T1634" s="742">
        <v>0.5</v>
      </c>
      <c r="U1634" s="700">
        <v>1</v>
      </c>
    </row>
    <row r="1635" spans="1:21" ht="14.4" customHeight="1" x14ac:dyDescent="0.3">
      <c r="A1635" s="660">
        <v>4</v>
      </c>
      <c r="B1635" s="661" t="s">
        <v>3542</v>
      </c>
      <c r="C1635" s="661">
        <v>89301042</v>
      </c>
      <c r="D1635" s="740" t="s">
        <v>6160</v>
      </c>
      <c r="E1635" s="741" t="s">
        <v>3929</v>
      </c>
      <c r="F1635" s="661" t="s">
        <v>3895</v>
      </c>
      <c r="G1635" s="661" t="s">
        <v>5451</v>
      </c>
      <c r="H1635" s="661" t="s">
        <v>602</v>
      </c>
      <c r="I1635" s="661" t="s">
        <v>5653</v>
      </c>
      <c r="J1635" s="661" t="s">
        <v>1651</v>
      </c>
      <c r="K1635" s="661" t="s">
        <v>4945</v>
      </c>
      <c r="L1635" s="662">
        <v>0</v>
      </c>
      <c r="M1635" s="662">
        <v>0</v>
      </c>
      <c r="N1635" s="661">
        <v>3</v>
      </c>
      <c r="O1635" s="742">
        <v>1</v>
      </c>
      <c r="P1635" s="662">
        <v>0</v>
      </c>
      <c r="Q1635" s="677"/>
      <c r="R1635" s="661">
        <v>3</v>
      </c>
      <c r="S1635" s="677">
        <v>1</v>
      </c>
      <c r="T1635" s="742">
        <v>1</v>
      </c>
      <c r="U1635" s="700">
        <v>1</v>
      </c>
    </row>
    <row r="1636" spans="1:21" ht="14.4" customHeight="1" x14ac:dyDescent="0.3">
      <c r="A1636" s="660">
        <v>4</v>
      </c>
      <c r="B1636" s="661" t="s">
        <v>3542</v>
      </c>
      <c r="C1636" s="661">
        <v>89301042</v>
      </c>
      <c r="D1636" s="740" t="s">
        <v>6160</v>
      </c>
      <c r="E1636" s="741" t="s">
        <v>3929</v>
      </c>
      <c r="F1636" s="661" t="s">
        <v>3895</v>
      </c>
      <c r="G1636" s="661" t="s">
        <v>5451</v>
      </c>
      <c r="H1636" s="661" t="s">
        <v>602</v>
      </c>
      <c r="I1636" s="661" t="s">
        <v>5654</v>
      </c>
      <c r="J1636" s="661" t="s">
        <v>1651</v>
      </c>
      <c r="K1636" s="661" t="s">
        <v>2237</v>
      </c>
      <c r="L1636" s="662">
        <v>0</v>
      </c>
      <c r="M1636" s="662">
        <v>0</v>
      </c>
      <c r="N1636" s="661">
        <v>1</v>
      </c>
      <c r="O1636" s="742">
        <v>0.5</v>
      </c>
      <c r="P1636" s="662">
        <v>0</v>
      </c>
      <c r="Q1636" s="677"/>
      <c r="R1636" s="661">
        <v>1</v>
      </c>
      <c r="S1636" s="677">
        <v>1</v>
      </c>
      <c r="T1636" s="742">
        <v>0.5</v>
      </c>
      <c r="U1636" s="700">
        <v>1</v>
      </c>
    </row>
    <row r="1637" spans="1:21" ht="14.4" customHeight="1" x14ac:dyDescent="0.3">
      <c r="A1637" s="660">
        <v>4</v>
      </c>
      <c r="B1637" s="661" t="s">
        <v>3542</v>
      </c>
      <c r="C1637" s="661">
        <v>89301042</v>
      </c>
      <c r="D1637" s="740" t="s">
        <v>6160</v>
      </c>
      <c r="E1637" s="741" t="s">
        <v>3929</v>
      </c>
      <c r="F1637" s="661" t="s">
        <v>3895</v>
      </c>
      <c r="G1637" s="661" t="s">
        <v>3953</v>
      </c>
      <c r="H1637" s="661" t="s">
        <v>602</v>
      </c>
      <c r="I1637" s="661" t="s">
        <v>850</v>
      </c>
      <c r="J1637" s="661" t="s">
        <v>851</v>
      </c>
      <c r="K1637" s="661" t="s">
        <v>852</v>
      </c>
      <c r="L1637" s="662">
        <v>56.69</v>
      </c>
      <c r="M1637" s="662">
        <v>396.83</v>
      </c>
      <c r="N1637" s="661">
        <v>7</v>
      </c>
      <c r="O1637" s="742">
        <v>6.5</v>
      </c>
      <c r="P1637" s="662">
        <v>226.76</v>
      </c>
      <c r="Q1637" s="677">
        <v>0.5714285714285714</v>
      </c>
      <c r="R1637" s="661">
        <v>4</v>
      </c>
      <c r="S1637" s="677">
        <v>0.5714285714285714</v>
      </c>
      <c r="T1637" s="742">
        <v>3.5</v>
      </c>
      <c r="U1637" s="700">
        <v>0.53846153846153844</v>
      </c>
    </row>
    <row r="1638" spans="1:21" ht="14.4" customHeight="1" x14ac:dyDescent="0.3">
      <c r="A1638" s="660">
        <v>4</v>
      </c>
      <c r="B1638" s="661" t="s">
        <v>3542</v>
      </c>
      <c r="C1638" s="661">
        <v>89301042</v>
      </c>
      <c r="D1638" s="740" t="s">
        <v>6160</v>
      </c>
      <c r="E1638" s="741" t="s">
        <v>3929</v>
      </c>
      <c r="F1638" s="661" t="s">
        <v>3895</v>
      </c>
      <c r="G1638" s="661" t="s">
        <v>4116</v>
      </c>
      <c r="H1638" s="661" t="s">
        <v>1519</v>
      </c>
      <c r="I1638" s="661" t="s">
        <v>2643</v>
      </c>
      <c r="J1638" s="661" t="s">
        <v>1725</v>
      </c>
      <c r="K1638" s="661" t="s">
        <v>2644</v>
      </c>
      <c r="L1638" s="662">
        <v>56.01</v>
      </c>
      <c r="M1638" s="662">
        <v>56.01</v>
      </c>
      <c r="N1638" s="661">
        <v>1</v>
      </c>
      <c r="O1638" s="742">
        <v>1</v>
      </c>
      <c r="P1638" s="662">
        <v>56.01</v>
      </c>
      <c r="Q1638" s="677">
        <v>1</v>
      </c>
      <c r="R1638" s="661">
        <v>1</v>
      </c>
      <c r="S1638" s="677">
        <v>1</v>
      </c>
      <c r="T1638" s="742">
        <v>1</v>
      </c>
      <c r="U1638" s="700">
        <v>1</v>
      </c>
    </row>
    <row r="1639" spans="1:21" ht="14.4" customHeight="1" x14ac:dyDescent="0.3">
      <c r="A1639" s="660">
        <v>4</v>
      </c>
      <c r="B1639" s="661" t="s">
        <v>3542</v>
      </c>
      <c r="C1639" s="661">
        <v>89301042</v>
      </c>
      <c r="D1639" s="740" t="s">
        <v>6160</v>
      </c>
      <c r="E1639" s="741" t="s">
        <v>3929</v>
      </c>
      <c r="F1639" s="661" t="s">
        <v>3895</v>
      </c>
      <c r="G1639" s="661" t="s">
        <v>4116</v>
      </c>
      <c r="H1639" s="661" t="s">
        <v>1519</v>
      </c>
      <c r="I1639" s="661" t="s">
        <v>1724</v>
      </c>
      <c r="J1639" s="661" t="s">
        <v>1725</v>
      </c>
      <c r="K1639" s="661" t="s">
        <v>1726</v>
      </c>
      <c r="L1639" s="662">
        <v>140.03</v>
      </c>
      <c r="M1639" s="662">
        <v>1260.27</v>
      </c>
      <c r="N1639" s="661">
        <v>9</v>
      </c>
      <c r="O1639" s="742">
        <v>3.5</v>
      </c>
      <c r="P1639" s="662">
        <v>980.21</v>
      </c>
      <c r="Q1639" s="677">
        <v>0.77777777777777779</v>
      </c>
      <c r="R1639" s="661">
        <v>7</v>
      </c>
      <c r="S1639" s="677">
        <v>0.77777777777777779</v>
      </c>
      <c r="T1639" s="742">
        <v>2</v>
      </c>
      <c r="U1639" s="700">
        <v>0.5714285714285714</v>
      </c>
    </row>
    <row r="1640" spans="1:21" ht="14.4" customHeight="1" x14ac:dyDescent="0.3">
      <c r="A1640" s="660">
        <v>4</v>
      </c>
      <c r="B1640" s="661" t="s">
        <v>3542</v>
      </c>
      <c r="C1640" s="661">
        <v>89301042</v>
      </c>
      <c r="D1640" s="740" t="s">
        <v>6160</v>
      </c>
      <c r="E1640" s="741" t="s">
        <v>3929</v>
      </c>
      <c r="F1640" s="661" t="s">
        <v>3895</v>
      </c>
      <c r="G1640" s="661" t="s">
        <v>5655</v>
      </c>
      <c r="H1640" s="661" t="s">
        <v>602</v>
      </c>
      <c r="I1640" s="661" t="s">
        <v>5656</v>
      </c>
      <c r="J1640" s="661" t="s">
        <v>5657</v>
      </c>
      <c r="K1640" s="661" t="s">
        <v>5658</v>
      </c>
      <c r="L1640" s="662">
        <v>0</v>
      </c>
      <c r="M1640" s="662">
        <v>0</v>
      </c>
      <c r="N1640" s="661">
        <v>1</v>
      </c>
      <c r="O1640" s="742">
        <v>1</v>
      </c>
      <c r="P1640" s="662">
        <v>0</v>
      </c>
      <c r="Q1640" s="677"/>
      <c r="R1640" s="661">
        <v>1</v>
      </c>
      <c r="S1640" s="677">
        <v>1</v>
      </c>
      <c r="T1640" s="742">
        <v>1</v>
      </c>
      <c r="U1640" s="700">
        <v>1</v>
      </c>
    </row>
    <row r="1641" spans="1:21" ht="14.4" customHeight="1" x14ac:dyDescent="0.3">
      <c r="A1641" s="660">
        <v>4</v>
      </c>
      <c r="B1641" s="661" t="s">
        <v>3542</v>
      </c>
      <c r="C1641" s="661">
        <v>89301042</v>
      </c>
      <c r="D1641" s="740" t="s">
        <v>6160</v>
      </c>
      <c r="E1641" s="741" t="s">
        <v>3929</v>
      </c>
      <c r="F1641" s="661" t="s">
        <v>3895</v>
      </c>
      <c r="G1641" s="661" t="s">
        <v>4947</v>
      </c>
      <c r="H1641" s="661" t="s">
        <v>602</v>
      </c>
      <c r="I1641" s="661" t="s">
        <v>5659</v>
      </c>
      <c r="J1641" s="661" t="s">
        <v>4949</v>
      </c>
      <c r="K1641" s="661" t="s">
        <v>3989</v>
      </c>
      <c r="L1641" s="662">
        <v>205.05</v>
      </c>
      <c r="M1641" s="662">
        <v>615.15000000000009</v>
      </c>
      <c r="N1641" s="661">
        <v>3</v>
      </c>
      <c r="O1641" s="742">
        <v>1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4</v>
      </c>
      <c r="B1642" s="661" t="s">
        <v>3542</v>
      </c>
      <c r="C1642" s="661">
        <v>89301042</v>
      </c>
      <c r="D1642" s="740" t="s">
        <v>6160</v>
      </c>
      <c r="E1642" s="741" t="s">
        <v>3929</v>
      </c>
      <c r="F1642" s="661" t="s">
        <v>3895</v>
      </c>
      <c r="G1642" s="661" t="s">
        <v>4947</v>
      </c>
      <c r="H1642" s="661" t="s">
        <v>602</v>
      </c>
      <c r="I1642" s="661" t="s">
        <v>5660</v>
      </c>
      <c r="J1642" s="661" t="s">
        <v>4949</v>
      </c>
      <c r="K1642" s="661" t="s">
        <v>4084</v>
      </c>
      <c r="L1642" s="662">
        <v>683.5</v>
      </c>
      <c r="M1642" s="662">
        <v>683.5</v>
      </c>
      <c r="N1642" s="661">
        <v>1</v>
      </c>
      <c r="O1642" s="742">
        <v>1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4</v>
      </c>
      <c r="B1643" s="661" t="s">
        <v>3542</v>
      </c>
      <c r="C1643" s="661">
        <v>89301042</v>
      </c>
      <c r="D1643" s="740" t="s">
        <v>6160</v>
      </c>
      <c r="E1643" s="741" t="s">
        <v>3929</v>
      </c>
      <c r="F1643" s="661" t="s">
        <v>3895</v>
      </c>
      <c r="G1643" s="661" t="s">
        <v>5661</v>
      </c>
      <c r="H1643" s="661" t="s">
        <v>602</v>
      </c>
      <c r="I1643" s="661" t="s">
        <v>846</v>
      </c>
      <c r="J1643" s="661" t="s">
        <v>847</v>
      </c>
      <c r="K1643" s="661" t="s">
        <v>848</v>
      </c>
      <c r="L1643" s="662">
        <v>156.54</v>
      </c>
      <c r="M1643" s="662">
        <v>156.54</v>
      </c>
      <c r="N1643" s="661">
        <v>1</v>
      </c>
      <c r="O1643" s="742">
        <v>1</v>
      </c>
      <c r="P1643" s="662">
        <v>156.54</v>
      </c>
      <c r="Q1643" s="677">
        <v>1</v>
      </c>
      <c r="R1643" s="661">
        <v>1</v>
      </c>
      <c r="S1643" s="677">
        <v>1</v>
      </c>
      <c r="T1643" s="742">
        <v>1</v>
      </c>
      <c r="U1643" s="700">
        <v>1</v>
      </c>
    </row>
    <row r="1644" spans="1:21" ht="14.4" customHeight="1" x14ac:dyDescent="0.3">
      <c r="A1644" s="660">
        <v>4</v>
      </c>
      <c r="B1644" s="661" t="s">
        <v>3542</v>
      </c>
      <c r="C1644" s="661">
        <v>89301042</v>
      </c>
      <c r="D1644" s="740" t="s">
        <v>6160</v>
      </c>
      <c r="E1644" s="741" t="s">
        <v>3929</v>
      </c>
      <c r="F1644" s="661" t="s">
        <v>3895</v>
      </c>
      <c r="G1644" s="661" t="s">
        <v>4284</v>
      </c>
      <c r="H1644" s="661" t="s">
        <v>1519</v>
      </c>
      <c r="I1644" s="661" t="s">
        <v>5662</v>
      </c>
      <c r="J1644" s="661" t="s">
        <v>1688</v>
      </c>
      <c r="K1644" s="661" t="s">
        <v>5295</v>
      </c>
      <c r="L1644" s="662">
        <v>391.77</v>
      </c>
      <c r="M1644" s="662">
        <v>391.77</v>
      </c>
      <c r="N1644" s="661">
        <v>1</v>
      </c>
      <c r="O1644" s="742">
        <v>0.5</v>
      </c>
      <c r="P1644" s="662">
        <v>391.77</v>
      </c>
      <c r="Q1644" s="677">
        <v>1</v>
      </c>
      <c r="R1644" s="661">
        <v>1</v>
      </c>
      <c r="S1644" s="677">
        <v>1</v>
      </c>
      <c r="T1644" s="742">
        <v>0.5</v>
      </c>
      <c r="U1644" s="700">
        <v>1</v>
      </c>
    </row>
    <row r="1645" spans="1:21" ht="14.4" customHeight="1" x14ac:dyDescent="0.3">
      <c r="A1645" s="660">
        <v>4</v>
      </c>
      <c r="B1645" s="661" t="s">
        <v>3542</v>
      </c>
      <c r="C1645" s="661">
        <v>89301042</v>
      </c>
      <c r="D1645" s="740" t="s">
        <v>6160</v>
      </c>
      <c r="E1645" s="741" t="s">
        <v>3929</v>
      </c>
      <c r="F1645" s="661" t="s">
        <v>3895</v>
      </c>
      <c r="G1645" s="661" t="s">
        <v>4284</v>
      </c>
      <c r="H1645" s="661" t="s">
        <v>1519</v>
      </c>
      <c r="I1645" s="661" t="s">
        <v>4285</v>
      </c>
      <c r="J1645" s="661" t="s">
        <v>2662</v>
      </c>
      <c r="K1645" s="661" t="s">
        <v>4286</v>
      </c>
      <c r="L1645" s="662">
        <v>605.65</v>
      </c>
      <c r="M1645" s="662">
        <v>605.65</v>
      </c>
      <c r="N1645" s="661">
        <v>1</v>
      </c>
      <c r="O1645" s="742">
        <v>0.5</v>
      </c>
      <c r="P1645" s="662">
        <v>605.65</v>
      </c>
      <c r="Q1645" s="677">
        <v>1</v>
      </c>
      <c r="R1645" s="661">
        <v>1</v>
      </c>
      <c r="S1645" s="677">
        <v>1</v>
      </c>
      <c r="T1645" s="742">
        <v>0.5</v>
      </c>
      <c r="U1645" s="700">
        <v>1</v>
      </c>
    </row>
    <row r="1646" spans="1:21" ht="14.4" customHeight="1" x14ac:dyDescent="0.3">
      <c r="A1646" s="660">
        <v>4</v>
      </c>
      <c r="B1646" s="661" t="s">
        <v>3542</v>
      </c>
      <c r="C1646" s="661">
        <v>89301042</v>
      </c>
      <c r="D1646" s="740" t="s">
        <v>6160</v>
      </c>
      <c r="E1646" s="741" t="s">
        <v>3929</v>
      </c>
      <c r="F1646" s="661" t="s">
        <v>3895</v>
      </c>
      <c r="G1646" s="661" t="s">
        <v>4284</v>
      </c>
      <c r="H1646" s="661" t="s">
        <v>602</v>
      </c>
      <c r="I1646" s="661" t="s">
        <v>5663</v>
      </c>
      <c r="J1646" s="661" t="s">
        <v>2662</v>
      </c>
      <c r="K1646" s="661" t="s">
        <v>4286</v>
      </c>
      <c r="L1646" s="662">
        <v>605.65</v>
      </c>
      <c r="M1646" s="662">
        <v>1211.3</v>
      </c>
      <c r="N1646" s="661">
        <v>2</v>
      </c>
      <c r="O1646" s="742">
        <v>1.5</v>
      </c>
      <c r="P1646" s="662">
        <v>1211.3</v>
      </c>
      <c r="Q1646" s="677">
        <v>1</v>
      </c>
      <c r="R1646" s="661">
        <v>2</v>
      </c>
      <c r="S1646" s="677">
        <v>1</v>
      </c>
      <c r="T1646" s="742">
        <v>1.5</v>
      </c>
      <c r="U1646" s="700">
        <v>1</v>
      </c>
    </row>
    <row r="1647" spans="1:21" ht="14.4" customHeight="1" x14ac:dyDescent="0.3">
      <c r="A1647" s="660">
        <v>4</v>
      </c>
      <c r="B1647" s="661" t="s">
        <v>3542</v>
      </c>
      <c r="C1647" s="661">
        <v>89301042</v>
      </c>
      <c r="D1647" s="740" t="s">
        <v>6160</v>
      </c>
      <c r="E1647" s="741" t="s">
        <v>3929</v>
      </c>
      <c r="F1647" s="661" t="s">
        <v>3895</v>
      </c>
      <c r="G1647" s="661" t="s">
        <v>3988</v>
      </c>
      <c r="H1647" s="661" t="s">
        <v>602</v>
      </c>
      <c r="I1647" s="661" t="s">
        <v>5664</v>
      </c>
      <c r="J1647" s="661" t="s">
        <v>5665</v>
      </c>
      <c r="K1647" s="661" t="s">
        <v>5666</v>
      </c>
      <c r="L1647" s="662">
        <v>0</v>
      </c>
      <c r="M1647" s="662">
        <v>0</v>
      </c>
      <c r="N1647" s="661">
        <v>1</v>
      </c>
      <c r="O1647" s="742">
        <v>1</v>
      </c>
      <c r="P1647" s="662"/>
      <c r="Q1647" s="677"/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4</v>
      </c>
      <c r="B1648" s="661" t="s">
        <v>3542</v>
      </c>
      <c r="C1648" s="661">
        <v>89301042</v>
      </c>
      <c r="D1648" s="740" t="s">
        <v>6160</v>
      </c>
      <c r="E1648" s="741" t="s">
        <v>3929</v>
      </c>
      <c r="F1648" s="661" t="s">
        <v>3895</v>
      </c>
      <c r="G1648" s="661" t="s">
        <v>5667</v>
      </c>
      <c r="H1648" s="661" t="s">
        <v>602</v>
      </c>
      <c r="I1648" s="661" t="s">
        <v>1491</v>
      </c>
      <c r="J1648" s="661" t="s">
        <v>1492</v>
      </c>
      <c r="K1648" s="661" t="s">
        <v>1493</v>
      </c>
      <c r="L1648" s="662">
        <v>82.08</v>
      </c>
      <c r="M1648" s="662">
        <v>246.24</v>
      </c>
      <c r="N1648" s="661">
        <v>3</v>
      </c>
      <c r="O1648" s="742">
        <v>1</v>
      </c>
      <c r="P1648" s="662">
        <v>246.24</v>
      </c>
      <c r="Q1648" s="677">
        <v>1</v>
      </c>
      <c r="R1648" s="661">
        <v>3</v>
      </c>
      <c r="S1648" s="677">
        <v>1</v>
      </c>
      <c r="T1648" s="742">
        <v>1</v>
      </c>
      <c r="U1648" s="700">
        <v>1</v>
      </c>
    </row>
    <row r="1649" spans="1:21" ht="14.4" customHeight="1" x14ac:dyDescent="0.3">
      <c r="A1649" s="660">
        <v>4</v>
      </c>
      <c r="B1649" s="661" t="s">
        <v>3542</v>
      </c>
      <c r="C1649" s="661">
        <v>89301042</v>
      </c>
      <c r="D1649" s="740" t="s">
        <v>6160</v>
      </c>
      <c r="E1649" s="741" t="s">
        <v>3929</v>
      </c>
      <c r="F1649" s="661" t="s">
        <v>3895</v>
      </c>
      <c r="G1649" s="661" t="s">
        <v>5667</v>
      </c>
      <c r="H1649" s="661" t="s">
        <v>602</v>
      </c>
      <c r="I1649" s="661" t="s">
        <v>5668</v>
      </c>
      <c r="J1649" s="661" t="s">
        <v>1492</v>
      </c>
      <c r="K1649" s="661" t="s">
        <v>5669</v>
      </c>
      <c r="L1649" s="662">
        <v>0</v>
      </c>
      <c r="M1649" s="662">
        <v>0</v>
      </c>
      <c r="N1649" s="661">
        <v>3</v>
      </c>
      <c r="O1649" s="742">
        <v>1</v>
      </c>
      <c r="P1649" s="662"/>
      <c r="Q1649" s="677"/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4</v>
      </c>
      <c r="B1650" s="661" t="s">
        <v>3542</v>
      </c>
      <c r="C1650" s="661">
        <v>89301042</v>
      </c>
      <c r="D1650" s="740" t="s">
        <v>6160</v>
      </c>
      <c r="E1650" s="741" t="s">
        <v>3929</v>
      </c>
      <c r="F1650" s="661" t="s">
        <v>3895</v>
      </c>
      <c r="G1650" s="661" t="s">
        <v>3993</v>
      </c>
      <c r="H1650" s="661" t="s">
        <v>602</v>
      </c>
      <c r="I1650" s="661" t="s">
        <v>854</v>
      </c>
      <c r="J1650" s="661" t="s">
        <v>3994</v>
      </c>
      <c r="K1650" s="661" t="s">
        <v>3995</v>
      </c>
      <c r="L1650" s="662">
        <v>0</v>
      </c>
      <c r="M1650" s="662">
        <v>0</v>
      </c>
      <c r="N1650" s="661">
        <v>2</v>
      </c>
      <c r="O1650" s="742">
        <v>1</v>
      </c>
      <c r="P1650" s="662">
        <v>0</v>
      </c>
      <c r="Q1650" s="677"/>
      <c r="R1650" s="661">
        <v>2</v>
      </c>
      <c r="S1650" s="677">
        <v>1</v>
      </c>
      <c r="T1650" s="742">
        <v>1</v>
      </c>
      <c r="U1650" s="700">
        <v>1</v>
      </c>
    </row>
    <row r="1651" spans="1:21" ht="14.4" customHeight="1" x14ac:dyDescent="0.3">
      <c r="A1651" s="660">
        <v>4</v>
      </c>
      <c r="B1651" s="661" t="s">
        <v>3542</v>
      </c>
      <c r="C1651" s="661">
        <v>89301042</v>
      </c>
      <c r="D1651" s="740" t="s">
        <v>6160</v>
      </c>
      <c r="E1651" s="741" t="s">
        <v>3929</v>
      </c>
      <c r="F1651" s="661" t="s">
        <v>3895</v>
      </c>
      <c r="G1651" s="661" t="s">
        <v>3996</v>
      </c>
      <c r="H1651" s="661" t="s">
        <v>602</v>
      </c>
      <c r="I1651" s="661" t="s">
        <v>3997</v>
      </c>
      <c r="J1651" s="661" t="s">
        <v>1907</v>
      </c>
      <c r="K1651" s="661" t="s">
        <v>3998</v>
      </c>
      <c r="L1651" s="662">
        <v>23.46</v>
      </c>
      <c r="M1651" s="662">
        <v>46.92</v>
      </c>
      <c r="N1651" s="661">
        <v>2</v>
      </c>
      <c r="O1651" s="742">
        <v>2</v>
      </c>
      <c r="P1651" s="662">
        <v>46.92</v>
      </c>
      <c r="Q1651" s="677">
        <v>1</v>
      </c>
      <c r="R1651" s="661">
        <v>2</v>
      </c>
      <c r="S1651" s="677">
        <v>1</v>
      </c>
      <c r="T1651" s="742">
        <v>2</v>
      </c>
      <c r="U1651" s="700">
        <v>1</v>
      </c>
    </row>
    <row r="1652" spans="1:21" ht="14.4" customHeight="1" x14ac:dyDescent="0.3">
      <c r="A1652" s="660">
        <v>4</v>
      </c>
      <c r="B1652" s="661" t="s">
        <v>3542</v>
      </c>
      <c r="C1652" s="661">
        <v>89301042</v>
      </c>
      <c r="D1652" s="740" t="s">
        <v>6160</v>
      </c>
      <c r="E1652" s="741" t="s">
        <v>3929</v>
      </c>
      <c r="F1652" s="661" t="s">
        <v>3895</v>
      </c>
      <c r="G1652" s="661" t="s">
        <v>3996</v>
      </c>
      <c r="H1652" s="661" t="s">
        <v>602</v>
      </c>
      <c r="I1652" s="661" t="s">
        <v>1843</v>
      </c>
      <c r="J1652" s="661" t="s">
        <v>1844</v>
      </c>
      <c r="K1652" s="661" t="s">
        <v>3998</v>
      </c>
      <c r="L1652" s="662">
        <v>23.46</v>
      </c>
      <c r="M1652" s="662">
        <v>23.46</v>
      </c>
      <c r="N1652" s="661">
        <v>1</v>
      </c>
      <c r="O1652" s="742">
        <v>1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4</v>
      </c>
      <c r="B1653" s="661" t="s">
        <v>3542</v>
      </c>
      <c r="C1653" s="661">
        <v>89301042</v>
      </c>
      <c r="D1653" s="740" t="s">
        <v>6160</v>
      </c>
      <c r="E1653" s="741" t="s">
        <v>3929</v>
      </c>
      <c r="F1653" s="661" t="s">
        <v>3895</v>
      </c>
      <c r="G1653" s="661" t="s">
        <v>3996</v>
      </c>
      <c r="H1653" s="661" t="s">
        <v>602</v>
      </c>
      <c r="I1653" s="661" t="s">
        <v>5670</v>
      </c>
      <c r="J1653" s="661" t="s">
        <v>5671</v>
      </c>
      <c r="K1653" s="661" t="s">
        <v>5672</v>
      </c>
      <c r="L1653" s="662">
        <v>26.77</v>
      </c>
      <c r="M1653" s="662">
        <v>26.77</v>
      </c>
      <c r="N1653" s="661">
        <v>1</v>
      </c>
      <c r="O1653" s="742">
        <v>0.5</v>
      </c>
      <c r="P1653" s="662"/>
      <c r="Q1653" s="677">
        <v>0</v>
      </c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4</v>
      </c>
      <c r="B1654" s="661" t="s">
        <v>3542</v>
      </c>
      <c r="C1654" s="661">
        <v>89301042</v>
      </c>
      <c r="D1654" s="740" t="s">
        <v>6160</v>
      </c>
      <c r="E1654" s="741" t="s">
        <v>3929</v>
      </c>
      <c r="F1654" s="661" t="s">
        <v>3895</v>
      </c>
      <c r="G1654" s="661" t="s">
        <v>4015</v>
      </c>
      <c r="H1654" s="661" t="s">
        <v>602</v>
      </c>
      <c r="I1654" s="661" t="s">
        <v>5673</v>
      </c>
      <c r="J1654" s="661" t="s">
        <v>5674</v>
      </c>
      <c r="K1654" s="661" t="s">
        <v>4099</v>
      </c>
      <c r="L1654" s="662">
        <v>147.36000000000001</v>
      </c>
      <c r="M1654" s="662">
        <v>294.72000000000003</v>
      </c>
      <c r="N1654" s="661">
        <v>2</v>
      </c>
      <c r="O1654" s="742">
        <v>1</v>
      </c>
      <c r="P1654" s="662">
        <v>294.72000000000003</v>
      </c>
      <c r="Q1654" s="677">
        <v>1</v>
      </c>
      <c r="R1654" s="661">
        <v>2</v>
      </c>
      <c r="S1654" s="677">
        <v>1</v>
      </c>
      <c r="T1654" s="742">
        <v>1</v>
      </c>
      <c r="U1654" s="700">
        <v>1</v>
      </c>
    </row>
    <row r="1655" spans="1:21" ht="14.4" customHeight="1" x14ac:dyDescent="0.3">
      <c r="A1655" s="660">
        <v>4</v>
      </c>
      <c r="B1655" s="661" t="s">
        <v>3542</v>
      </c>
      <c r="C1655" s="661">
        <v>89301042</v>
      </c>
      <c r="D1655" s="740" t="s">
        <v>6160</v>
      </c>
      <c r="E1655" s="741" t="s">
        <v>3929</v>
      </c>
      <c r="F1655" s="661" t="s">
        <v>3895</v>
      </c>
      <c r="G1655" s="661" t="s">
        <v>4015</v>
      </c>
      <c r="H1655" s="661" t="s">
        <v>602</v>
      </c>
      <c r="I1655" s="661" t="s">
        <v>5675</v>
      </c>
      <c r="J1655" s="661" t="s">
        <v>1620</v>
      </c>
      <c r="K1655" s="661" t="s">
        <v>5676</v>
      </c>
      <c r="L1655" s="662">
        <v>0</v>
      </c>
      <c r="M1655" s="662">
        <v>0</v>
      </c>
      <c r="N1655" s="661">
        <v>1</v>
      </c>
      <c r="O1655" s="742">
        <v>1</v>
      </c>
      <c r="P1655" s="662">
        <v>0</v>
      </c>
      <c r="Q1655" s="677"/>
      <c r="R1655" s="661">
        <v>1</v>
      </c>
      <c r="S1655" s="677">
        <v>1</v>
      </c>
      <c r="T1655" s="742">
        <v>1</v>
      </c>
      <c r="U1655" s="700">
        <v>1</v>
      </c>
    </row>
    <row r="1656" spans="1:21" ht="14.4" customHeight="1" x14ac:dyDescent="0.3">
      <c r="A1656" s="660">
        <v>4</v>
      </c>
      <c r="B1656" s="661" t="s">
        <v>3542</v>
      </c>
      <c r="C1656" s="661">
        <v>89301042</v>
      </c>
      <c r="D1656" s="740" t="s">
        <v>6160</v>
      </c>
      <c r="E1656" s="741" t="s">
        <v>3929</v>
      </c>
      <c r="F1656" s="661" t="s">
        <v>3895</v>
      </c>
      <c r="G1656" s="661" t="s">
        <v>4525</v>
      </c>
      <c r="H1656" s="661" t="s">
        <v>602</v>
      </c>
      <c r="I1656" s="661" t="s">
        <v>3330</v>
      </c>
      <c r="J1656" s="661" t="s">
        <v>5677</v>
      </c>
      <c r="K1656" s="661" t="s">
        <v>3291</v>
      </c>
      <c r="L1656" s="662">
        <v>52.4</v>
      </c>
      <c r="M1656" s="662">
        <v>52.4</v>
      </c>
      <c r="N1656" s="661">
        <v>1</v>
      </c>
      <c r="O1656" s="742">
        <v>0.5</v>
      </c>
      <c r="P1656" s="662">
        <v>52.4</v>
      </c>
      <c r="Q1656" s="677">
        <v>1</v>
      </c>
      <c r="R1656" s="661">
        <v>1</v>
      </c>
      <c r="S1656" s="677">
        <v>1</v>
      </c>
      <c r="T1656" s="742">
        <v>0.5</v>
      </c>
      <c r="U1656" s="700">
        <v>1</v>
      </c>
    </row>
    <row r="1657" spans="1:21" ht="14.4" customHeight="1" x14ac:dyDescent="0.3">
      <c r="A1657" s="660">
        <v>4</v>
      </c>
      <c r="B1657" s="661" t="s">
        <v>3542</v>
      </c>
      <c r="C1657" s="661">
        <v>89301042</v>
      </c>
      <c r="D1657" s="740" t="s">
        <v>6160</v>
      </c>
      <c r="E1657" s="741" t="s">
        <v>3929</v>
      </c>
      <c r="F1657" s="661" t="s">
        <v>3895</v>
      </c>
      <c r="G1657" s="661" t="s">
        <v>5678</v>
      </c>
      <c r="H1657" s="661" t="s">
        <v>602</v>
      </c>
      <c r="I1657" s="661" t="s">
        <v>5679</v>
      </c>
      <c r="J1657" s="661" t="s">
        <v>5680</v>
      </c>
      <c r="K1657" s="661" t="s">
        <v>5411</v>
      </c>
      <c r="L1657" s="662">
        <v>54.86</v>
      </c>
      <c r="M1657" s="662">
        <v>54.86</v>
      </c>
      <c r="N1657" s="661">
        <v>1</v>
      </c>
      <c r="O1657" s="742">
        <v>1</v>
      </c>
      <c r="P1657" s="662"/>
      <c r="Q1657" s="677">
        <v>0</v>
      </c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4</v>
      </c>
      <c r="B1658" s="661" t="s">
        <v>3542</v>
      </c>
      <c r="C1658" s="661">
        <v>89301042</v>
      </c>
      <c r="D1658" s="740" t="s">
        <v>6160</v>
      </c>
      <c r="E1658" s="741" t="s">
        <v>3929</v>
      </c>
      <c r="F1658" s="661" t="s">
        <v>3895</v>
      </c>
      <c r="G1658" s="661" t="s">
        <v>5681</v>
      </c>
      <c r="H1658" s="661" t="s">
        <v>602</v>
      </c>
      <c r="I1658" s="661" t="s">
        <v>5682</v>
      </c>
      <c r="J1658" s="661" t="s">
        <v>800</v>
      </c>
      <c r="K1658" s="661" t="s">
        <v>5683</v>
      </c>
      <c r="L1658" s="662">
        <v>0</v>
      </c>
      <c r="M1658" s="662">
        <v>0</v>
      </c>
      <c r="N1658" s="661">
        <v>2</v>
      </c>
      <c r="O1658" s="742">
        <v>0.5</v>
      </c>
      <c r="P1658" s="662">
        <v>0</v>
      </c>
      <c r="Q1658" s="677"/>
      <c r="R1658" s="661">
        <v>2</v>
      </c>
      <c r="S1658" s="677">
        <v>1</v>
      </c>
      <c r="T1658" s="742">
        <v>0.5</v>
      </c>
      <c r="U1658" s="700">
        <v>1</v>
      </c>
    </row>
    <row r="1659" spans="1:21" ht="14.4" customHeight="1" x14ac:dyDescent="0.3">
      <c r="A1659" s="660">
        <v>4</v>
      </c>
      <c r="B1659" s="661" t="s">
        <v>3542</v>
      </c>
      <c r="C1659" s="661">
        <v>89301042</v>
      </c>
      <c r="D1659" s="740" t="s">
        <v>6160</v>
      </c>
      <c r="E1659" s="741" t="s">
        <v>3929</v>
      </c>
      <c r="F1659" s="661" t="s">
        <v>3895</v>
      </c>
      <c r="G1659" s="661" t="s">
        <v>5681</v>
      </c>
      <c r="H1659" s="661" t="s">
        <v>602</v>
      </c>
      <c r="I1659" s="661" t="s">
        <v>5684</v>
      </c>
      <c r="J1659" s="661" t="s">
        <v>800</v>
      </c>
      <c r="K1659" s="661" t="s">
        <v>5685</v>
      </c>
      <c r="L1659" s="662">
        <v>314.02999999999997</v>
      </c>
      <c r="M1659" s="662">
        <v>314.02999999999997</v>
      </c>
      <c r="N1659" s="661">
        <v>1</v>
      </c>
      <c r="O1659" s="742">
        <v>0.5</v>
      </c>
      <c r="P1659" s="662">
        <v>314.02999999999997</v>
      </c>
      <c r="Q1659" s="677">
        <v>1</v>
      </c>
      <c r="R1659" s="661">
        <v>1</v>
      </c>
      <c r="S1659" s="677">
        <v>1</v>
      </c>
      <c r="T1659" s="742">
        <v>0.5</v>
      </c>
      <c r="U1659" s="700">
        <v>1</v>
      </c>
    </row>
    <row r="1660" spans="1:21" ht="14.4" customHeight="1" x14ac:dyDescent="0.3">
      <c r="A1660" s="660">
        <v>4</v>
      </c>
      <c r="B1660" s="661" t="s">
        <v>3542</v>
      </c>
      <c r="C1660" s="661">
        <v>89301042</v>
      </c>
      <c r="D1660" s="740" t="s">
        <v>6160</v>
      </c>
      <c r="E1660" s="741" t="s">
        <v>3929</v>
      </c>
      <c r="F1660" s="661" t="s">
        <v>3895</v>
      </c>
      <c r="G1660" s="661" t="s">
        <v>5681</v>
      </c>
      <c r="H1660" s="661" t="s">
        <v>602</v>
      </c>
      <c r="I1660" s="661" t="s">
        <v>5686</v>
      </c>
      <c r="J1660" s="661" t="s">
        <v>800</v>
      </c>
      <c r="K1660" s="661" t="s">
        <v>5687</v>
      </c>
      <c r="L1660" s="662">
        <v>471.04</v>
      </c>
      <c r="M1660" s="662">
        <v>471.04</v>
      </c>
      <c r="N1660" s="661">
        <v>1</v>
      </c>
      <c r="O1660" s="742">
        <v>0.5</v>
      </c>
      <c r="P1660" s="662">
        <v>471.04</v>
      </c>
      <c r="Q1660" s="677">
        <v>1</v>
      </c>
      <c r="R1660" s="661">
        <v>1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4</v>
      </c>
      <c r="B1661" s="661" t="s">
        <v>3542</v>
      </c>
      <c r="C1661" s="661">
        <v>89301042</v>
      </c>
      <c r="D1661" s="740" t="s">
        <v>6160</v>
      </c>
      <c r="E1661" s="741" t="s">
        <v>3929</v>
      </c>
      <c r="F1661" s="661" t="s">
        <v>3895</v>
      </c>
      <c r="G1661" s="661" t="s">
        <v>4532</v>
      </c>
      <c r="H1661" s="661" t="s">
        <v>602</v>
      </c>
      <c r="I1661" s="661" t="s">
        <v>5688</v>
      </c>
      <c r="J1661" s="661" t="s">
        <v>4534</v>
      </c>
      <c r="K1661" s="661" t="s">
        <v>5689</v>
      </c>
      <c r="L1661" s="662">
        <v>0</v>
      </c>
      <c r="M1661" s="662">
        <v>0</v>
      </c>
      <c r="N1661" s="661">
        <v>2</v>
      </c>
      <c r="O1661" s="742">
        <v>1.5</v>
      </c>
      <c r="P1661" s="662">
        <v>0</v>
      </c>
      <c r="Q1661" s="677"/>
      <c r="R1661" s="661">
        <v>2</v>
      </c>
      <c r="S1661" s="677">
        <v>1</v>
      </c>
      <c r="T1661" s="742">
        <v>1.5</v>
      </c>
      <c r="U1661" s="700">
        <v>1</v>
      </c>
    </row>
    <row r="1662" spans="1:21" ht="14.4" customHeight="1" x14ac:dyDescent="0.3">
      <c r="A1662" s="660">
        <v>4</v>
      </c>
      <c r="B1662" s="661" t="s">
        <v>3542</v>
      </c>
      <c r="C1662" s="661">
        <v>89301042</v>
      </c>
      <c r="D1662" s="740" t="s">
        <v>6160</v>
      </c>
      <c r="E1662" s="741" t="s">
        <v>3929</v>
      </c>
      <c r="F1662" s="661" t="s">
        <v>3895</v>
      </c>
      <c r="G1662" s="661" t="s">
        <v>4061</v>
      </c>
      <c r="H1662" s="661" t="s">
        <v>1519</v>
      </c>
      <c r="I1662" s="661" t="s">
        <v>1642</v>
      </c>
      <c r="J1662" s="661" t="s">
        <v>3672</v>
      </c>
      <c r="K1662" s="661" t="s">
        <v>1055</v>
      </c>
      <c r="L1662" s="662">
        <v>193.14</v>
      </c>
      <c r="M1662" s="662">
        <v>193.14</v>
      </c>
      <c r="N1662" s="661">
        <v>1</v>
      </c>
      <c r="O1662" s="742">
        <v>1</v>
      </c>
      <c r="P1662" s="662">
        <v>193.14</v>
      </c>
      <c r="Q1662" s="677">
        <v>1</v>
      </c>
      <c r="R1662" s="661">
        <v>1</v>
      </c>
      <c r="S1662" s="677">
        <v>1</v>
      </c>
      <c r="T1662" s="742">
        <v>1</v>
      </c>
      <c r="U1662" s="700">
        <v>1</v>
      </c>
    </row>
    <row r="1663" spans="1:21" ht="14.4" customHeight="1" x14ac:dyDescent="0.3">
      <c r="A1663" s="660">
        <v>4</v>
      </c>
      <c r="B1663" s="661" t="s">
        <v>3542</v>
      </c>
      <c r="C1663" s="661">
        <v>89301042</v>
      </c>
      <c r="D1663" s="740" t="s">
        <v>6160</v>
      </c>
      <c r="E1663" s="741" t="s">
        <v>3929</v>
      </c>
      <c r="F1663" s="661" t="s">
        <v>3895</v>
      </c>
      <c r="G1663" s="661" t="s">
        <v>4145</v>
      </c>
      <c r="H1663" s="661" t="s">
        <v>602</v>
      </c>
      <c r="I1663" s="661" t="s">
        <v>5690</v>
      </c>
      <c r="J1663" s="661" t="s">
        <v>4992</v>
      </c>
      <c r="K1663" s="661" t="s">
        <v>2453</v>
      </c>
      <c r="L1663" s="662">
        <v>0</v>
      </c>
      <c r="M1663" s="662">
        <v>0</v>
      </c>
      <c r="N1663" s="661">
        <v>1</v>
      </c>
      <c r="O1663" s="742">
        <v>1</v>
      </c>
      <c r="P1663" s="662">
        <v>0</v>
      </c>
      <c r="Q1663" s="677"/>
      <c r="R1663" s="661">
        <v>1</v>
      </c>
      <c r="S1663" s="677">
        <v>1</v>
      </c>
      <c r="T1663" s="742">
        <v>1</v>
      </c>
      <c r="U1663" s="700">
        <v>1</v>
      </c>
    </row>
    <row r="1664" spans="1:21" ht="14.4" customHeight="1" x14ac:dyDescent="0.3">
      <c r="A1664" s="660">
        <v>4</v>
      </c>
      <c r="B1664" s="661" t="s">
        <v>3542</v>
      </c>
      <c r="C1664" s="661">
        <v>89301042</v>
      </c>
      <c r="D1664" s="740" t="s">
        <v>6160</v>
      </c>
      <c r="E1664" s="741" t="s">
        <v>3929</v>
      </c>
      <c r="F1664" s="661" t="s">
        <v>3895</v>
      </c>
      <c r="G1664" s="661" t="s">
        <v>4145</v>
      </c>
      <c r="H1664" s="661" t="s">
        <v>602</v>
      </c>
      <c r="I1664" s="661" t="s">
        <v>4993</v>
      </c>
      <c r="J1664" s="661" t="s">
        <v>4994</v>
      </c>
      <c r="K1664" s="661" t="s">
        <v>965</v>
      </c>
      <c r="L1664" s="662">
        <v>0</v>
      </c>
      <c r="M1664" s="662">
        <v>0</v>
      </c>
      <c r="N1664" s="661">
        <v>5</v>
      </c>
      <c r="O1664" s="742">
        <v>2.5</v>
      </c>
      <c r="P1664" s="662">
        <v>0</v>
      </c>
      <c r="Q1664" s="677"/>
      <c r="R1664" s="661">
        <v>3</v>
      </c>
      <c r="S1664" s="677">
        <v>0.6</v>
      </c>
      <c r="T1664" s="742">
        <v>2</v>
      </c>
      <c r="U1664" s="700">
        <v>0.8</v>
      </c>
    </row>
    <row r="1665" spans="1:21" ht="14.4" customHeight="1" x14ac:dyDescent="0.3">
      <c r="A1665" s="660">
        <v>4</v>
      </c>
      <c r="B1665" s="661" t="s">
        <v>3542</v>
      </c>
      <c r="C1665" s="661">
        <v>89301042</v>
      </c>
      <c r="D1665" s="740" t="s">
        <v>6160</v>
      </c>
      <c r="E1665" s="741" t="s">
        <v>3929</v>
      </c>
      <c r="F1665" s="661" t="s">
        <v>3895</v>
      </c>
      <c r="G1665" s="661" t="s">
        <v>4145</v>
      </c>
      <c r="H1665" s="661" t="s">
        <v>602</v>
      </c>
      <c r="I1665" s="661" t="s">
        <v>4332</v>
      </c>
      <c r="J1665" s="661" t="s">
        <v>4333</v>
      </c>
      <c r="K1665" s="661" t="s">
        <v>1507</v>
      </c>
      <c r="L1665" s="662">
        <v>0</v>
      </c>
      <c r="M1665" s="662">
        <v>0</v>
      </c>
      <c r="N1665" s="661">
        <v>1</v>
      </c>
      <c r="O1665" s="742">
        <v>0.5</v>
      </c>
      <c r="P1665" s="662"/>
      <c r="Q1665" s="677"/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4</v>
      </c>
      <c r="B1666" s="661" t="s">
        <v>3542</v>
      </c>
      <c r="C1666" s="661">
        <v>89301042</v>
      </c>
      <c r="D1666" s="740" t="s">
        <v>6160</v>
      </c>
      <c r="E1666" s="741" t="s">
        <v>3929</v>
      </c>
      <c r="F1666" s="661" t="s">
        <v>3895</v>
      </c>
      <c r="G1666" s="661" t="s">
        <v>4145</v>
      </c>
      <c r="H1666" s="661" t="s">
        <v>602</v>
      </c>
      <c r="I1666" s="661" t="s">
        <v>5691</v>
      </c>
      <c r="J1666" s="661" t="s">
        <v>4994</v>
      </c>
      <c r="K1666" s="661" t="s">
        <v>965</v>
      </c>
      <c r="L1666" s="662">
        <v>0</v>
      </c>
      <c r="M1666" s="662">
        <v>0</v>
      </c>
      <c r="N1666" s="661">
        <v>1</v>
      </c>
      <c r="O1666" s="742">
        <v>1</v>
      </c>
      <c r="P1666" s="662">
        <v>0</v>
      </c>
      <c r="Q1666" s="677"/>
      <c r="R1666" s="661">
        <v>1</v>
      </c>
      <c r="S1666" s="677">
        <v>1</v>
      </c>
      <c r="T1666" s="742">
        <v>1</v>
      </c>
      <c r="U1666" s="700">
        <v>1</v>
      </c>
    </row>
    <row r="1667" spans="1:21" ht="14.4" customHeight="1" x14ac:dyDescent="0.3">
      <c r="A1667" s="660">
        <v>4</v>
      </c>
      <c r="B1667" s="661" t="s">
        <v>3542</v>
      </c>
      <c r="C1667" s="661">
        <v>89301042</v>
      </c>
      <c r="D1667" s="740" t="s">
        <v>6160</v>
      </c>
      <c r="E1667" s="741" t="s">
        <v>3929</v>
      </c>
      <c r="F1667" s="661" t="s">
        <v>3895</v>
      </c>
      <c r="G1667" s="661" t="s">
        <v>5692</v>
      </c>
      <c r="H1667" s="661" t="s">
        <v>602</v>
      </c>
      <c r="I1667" s="661" t="s">
        <v>5693</v>
      </c>
      <c r="J1667" s="661" t="s">
        <v>5694</v>
      </c>
      <c r="K1667" s="661" t="s">
        <v>5695</v>
      </c>
      <c r="L1667" s="662">
        <v>0</v>
      </c>
      <c r="M1667" s="662">
        <v>0</v>
      </c>
      <c r="N1667" s="661">
        <v>1</v>
      </c>
      <c r="O1667" s="742">
        <v>1</v>
      </c>
      <c r="P1667" s="662"/>
      <c r="Q1667" s="677"/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4</v>
      </c>
      <c r="B1668" s="661" t="s">
        <v>3542</v>
      </c>
      <c r="C1668" s="661">
        <v>89301042</v>
      </c>
      <c r="D1668" s="740" t="s">
        <v>6160</v>
      </c>
      <c r="E1668" s="741" t="s">
        <v>3929</v>
      </c>
      <c r="F1668" s="661" t="s">
        <v>3896</v>
      </c>
      <c r="G1668" s="661" t="s">
        <v>4001</v>
      </c>
      <c r="H1668" s="661" t="s">
        <v>602</v>
      </c>
      <c r="I1668" s="661" t="s">
        <v>4033</v>
      </c>
      <c r="J1668" s="661" t="s">
        <v>4003</v>
      </c>
      <c r="K1668" s="661"/>
      <c r="L1668" s="662">
        <v>0</v>
      </c>
      <c r="M1668" s="662">
        <v>0</v>
      </c>
      <c r="N1668" s="661">
        <v>4</v>
      </c>
      <c r="O1668" s="742">
        <v>4</v>
      </c>
      <c r="P1668" s="662">
        <v>0</v>
      </c>
      <c r="Q1668" s="677"/>
      <c r="R1668" s="661">
        <v>3</v>
      </c>
      <c r="S1668" s="677">
        <v>0.75</v>
      </c>
      <c r="T1668" s="742">
        <v>3</v>
      </c>
      <c r="U1668" s="700">
        <v>0.75</v>
      </c>
    </row>
    <row r="1669" spans="1:21" ht="14.4" customHeight="1" x14ac:dyDescent="0.3">
      <c r="A1669" s="660">
        <v>4</v>
      </c>
      <c r="B1669" s="661" t="s">
        <v>3542</v>
      </c>
      <c r="C1669" s="661">
        <v>89301042</v>
      </c>
      <c r="D1669" s="740" t="s">
        <v>6160</v>
      </c>
      <c r="E1669" s="741" t="s">
        <v>3929</v>
      </c>
      <c r="F1669" s="661" t="s">
        <v>3897</v>
      </c>
      <c r="G1669" s="661" t="s">
        <v>4343</v>
      </c>
      <c r="H1669" s="661" t="s">
        <v>602</v>
      </c>
      <c r="I1669" s="661" t="s">
        <v>4344</v>
      </c>
      <c r="J1669" s="661" t="s">
        <v>4536</v>
      </c>
      <c r="K1669" s="661" t="s">
        <v>4537</v>
      </c>
      <c r="L1669" s="662">
        <v>410</v>
      </c>
      <c r="M1669" s="662">
        <v>4100</v>
      </c>
      <c r="N1669" s="661">
        <v>10</v>
      </c>
      <c r="O1669" s="742">
        <v>10</v>
      </c>
      <c r="P1669" s="662">
        <v>4100</v>
      </c>
      <c r="Q1669" s="677">
        <v>1</v>
      </c>
      <c r="R1669" s="661">
        <v>10</v>
      </c>
      <c r="S1669" s="677">
        <v>1</v>
      </c>
      <c r="T1669" s="742">
        <v>10</v>
      </c>
      <c r="U1669" s="700">
        <v>1</v>
      </c>
    </row>
    <row r="1670" spans="1:21" ht="14.4" customHeight="1" x14ac:dyDescent="0.3">
      <c r="A1670" s="660">
        <v>4</v>
      </c>
      <c r="B1670" s="661" t="s">
        <v>3542</v>
      </c>
      <c r="C1670" s="661">
        <v>89301042</v>
      </c>
      <c r="D1670" s="740" t="s">
        <v>6160</v>
      </c>
      <c r="E1670" s="741" t="s">
        <v>3929</v>
      </c>
      <c r="F1670" s="661" t="s">
        <v>3897</v>
      </c>
      <c r="G1670" s="661" t="s">
        <v>4343</v>
      </c>
      <c r="H1670" s="661" t="s">
        <v>602</v>
      </c>
      <c r="I1670" s="661" t="s">
        <v>4344</v>
      </c>
      <c r="J1670" s="661" t="s">
        <v>4345</v>
      </c>
      <c r="K1670" s="661" t="s">
        <v>4346</v>
      </c>
      <c r="L1670" s="662">
        <v>410</v>
      </c>
      <c r="M1670" s="662">
        <v>19680</v>
      </c>
      <c r="N1670" s="661">
        <v>48</v>
      </c>
      <c r="O1670" s="742">
        <v>48</v>
      </c>
      <c r="P1670" s="662">
        <v>19270</v>
      </c>
      <c r="Q1670" s="677">
        <v>0.97916666666666663</v>
      </c>
      <c r="R1670" s="661">
        <v>47</v>
      </c>
      <c r="S1670" s="677">
        <v>0.97916666666666663</v>
      </c>
      <c r="T1670" s="742">
        <v>47</v>
      </c>
      <c r="U1670" s="700">
        <v>0.97916666666666663</v>
      </c>
    </row>
    <row r="1671" spans="1:21" ht="14.4" customHeight="1" x14ac:dyDescent="0.3">
      <c r="A1671" s="660">
        <v>4</v>
      </c>
      <c r="B1671" s="661" t="s">
        <v>3542</v>
      </c>
      <c r="C1671" s="661">
        <v>89301042</v>
      </c>
      <c r="D1671" s="740" t="s">
        <v>6160</v>
      </c>
      <c r="E1671" s="741" t="s">
        <v>3929</v>
      </c>
      <c r="F1671" s="661" t="s">
        <v>3897</v>
      </c>
      <c r="G1671" s="661" t="s">
        <v>4343</v>
      </c>
      <c r="H1671" s="661" t="s">
        <v>602</v>
      </c>
      <c r="I1671" s="661" t="s">
        <v>4420</v>
      </c>
      <c r="J1671" s="661" t="s">
        <v>4421</v>
      </c>
      <c r="K1671" s="661" t="s">
        <v>4422</v>
      </c>
      <c r="L1671" s="662">
        <v>566</v>
      </c>
      <c r="M1671" s="662">
        <v>2830</v>
      </c>
      <c r="N1671" s="661">
        <v>5</v>
      </c>
      <c r="O1671" s="742">
        <v>5</v>
      </c>
      <c r="P1671" s="662">
        <v>1132</v>
      </c>
      <c r="Q1671" s="677">
        <v>0.4</v>
      </c>
      <c r="R1671" s="661">
        <v>2</v>
      </c>
      <c r="S1671" s="677">
        <v>0.4</v>
      </c>
      <c r="T1671" s="742">
        <v>2</v>
      </c>
      <c r="U1671" s="700">
        <v>0.4</v>
      </c>
    </row>
    <row r="1672" spans="1:21" ht="14.4" customHeight="1" x14ac:dyDescent="0.3">
      <c r="A1672" s="660">
        <v>4</v>
      </c>
      <c r="B1672" s="661" t="s">
        <v>3542</v>
      </c>
      <c r="C1672" s="661">
        <v>89301042</v>
      </c>
      <c r="D1672" s="740" t="s">
        <v>6160</v>
      </c>
      <c r="E1672" s="741" t="s">
        <v>3929</v>
      </c>
      <c r="F1672" s="661" t="s">
        <v>3897</v>
      </c>
      <c r="G1672" s="661" t="s">
        <v>4343</v>
      </c>
      <c r="H1672" s="661" t="s">
        <v>602</v>
      </c>
      <c r="I1672" s="661" t="s">
        <v>5696</v>
      </c>
      <c r="J1672" s="661" t="s">
        <v>4345</v>
      </c>
      <c r="K1672" s="661" t="s">
        <v>5697</v>
      </c>
      <c r="L1672" s="662">
        <v>410</v>
      </c>
      <c r="M1672" s="662">
        <v>410</v>
      </c>
      <c r="N1672" s="661">
        <v>1</v>
      </c>
      <c r="O1672" s="742">
        <v>1</v>
      </c>
      <c r="P1672" s="662">
        <v>410</v>
      </c>
      <c r="Q1672" s="677">
        <v>1</v>
      </c>
      <c r="R1672" s="661">
        <v>1</v>
      </c>
      <c r="S1672" s="677">
        <v>1</v>
      </c>
      <c r="T1672" s="742">
        <v>1</v>
      </c>
      <c r="U1672" s="700">
        <v>1</v>
      </c>
    </row>
    <row r="1673" spans="1:21" ht="14.4" customHeight="1" x14ac:dyDescent="0.3">
      <c r="A1673" s="660">
        <v>4</v>
      </c>
      <c r="B1673" s="661" t="s">
        <v>3542</v>
      </c>
      <c r="C1673" s="661">
        <v>89301042</v>
      </c>
      <c r="D1673" s="740" t="s">
        <v>6160</v>
      </c>
      <c r="E1673" s="741" t="s">
        <v>3929</v>
      </c>
      <c r="F1673" s="661" t="s">
        <v>3897</v>
      </c>
      <c r="G1673" s="661" t="s">
        <v>4347</v>
      </c>
      <c r="H1673" s="661" t="s">
        <v>602</v>
      </c>
      <c r="I1673" s="661" t="s">
        <v>5698</v>
      </c>
      <c r="J1673" s="661" t="s">
        <v>5699</v>
      </c>
      <c r="K1673" s="661" t="s">
        <v>5700</v>
      </c>
      <c r="L1673" s="662">
        <v>1370</v>
      </c>
      <c r="M1673" s="662">
        <v>2740</v>
      </c>
      <c r="N1673" s="661">
        <v>2</v>
      </c>
      <c r="O1673" s="742">
        <v>1</v>
      </c>
      <c r="P1673" s="662">
        <v>2740</v>
      </c>
      <c r="Q1673" s="677">
        <v>1</v>
      </c>
      <c r="R1673" s="661">
        <v>2</v>
      </c>
      <c r="S1673" s="677">
        <v>1</v>
      </c>
      <c r="T1673" s="742">
        <v>1</v>
      </c>
      <c r="U1673" s="700">
        <v>1</v>
      </c>
    </row>
    <row r="1674" spans="1:21" ht="14.4" customHeight="1" x14ac:dyDescent="0.3">
      <c r="A1674" s="660">
        <v>4</v>
      </c>
      <c r="B1674" s="661" t="s">
        <v>3542</v>
      </c>
      <c r="C1674" s="661">
        <v>89301042</v>
      </c>
      <c r="D1674" s="740" t="s">
        <v>6160</v>
      </c>
      <c r="E1674" s="741" t="s">
        <v>3929</v>
      </c>
      <c r="F1674" s="661" t="s">
        <v>3897</v>
      </c>
      <c r="G1674" s="661" t="s">
        <v>4347</v>
      </c>
      <c r="H1674" s="661" t="s">
        <v>602</v>
      </c>
      <c r="I1674" s="661" t="s">
        <v>4955</v>
      </c>
      <c r="J1674" s="661" t="s">
        <v>4956</v>
      </c>
      <c r="K1674" s="661" t="s">
        <v>4957</v>
      </c>
      <c r="L1674" s="662">
        <v>144.05000000000001</v>
      </c>
      <c r="M1674" s="662">
        <v>288.10000000000002</v>
      </c>
      <c r="N1674" s="661">
        <v>2</v>
      </c>
      <c r="O1674" s="742">
        <v>1</v>
      </c>
      <c r="P1674" s="662">
        <v>288.10000000000002</v>
      </c>
      <c r="Q1674" s="677">
        <v>1</v>
      </c>
      <c r="R1674" s="661">
        <v>2</v>
      </c>
      <c r="S1674" s="677">
        <v>1</v>
      </c>
      <c r="T1674" s="742">
        <v>1</v>
      </c>
      <c r="U1674" s="700">
        <v>1</v>
      </c>
    </row>
    <row r="1675" spans="1:21" ht="14.4" customHeight="1" x14ac:dyDescent="0.3">
      <c r="A1675" s="660">
        <v>4</v>
      </c>
      <c r="B1675" s="661" t="s">
        <v>3542</v>
      </c>
      <c r="C1675" s="661">
        <v>89301042</v>
      </c>
      <c r="D1675" s="740" t="s">
        <v>6160</v>
      </c>
      <c r="E1675" s="741" t="s">
        <v>3929</v>
      </c>
      <c r="F1675" s="661" t="s">
        <v>3897</v>
      </c>
      <c r="G1675" s="661" t="s">
        <v>4347</v>
      </c>
      <c r="H1675" s="661" t="s">
        <v>602</v>
      </c>
      <c r="I1675" s="661" t="s">
        <v>4348</v>
      </c>
      <c r="J1675" s="661" t="s">
        <v>4349</v>
      </c>
      <c r="K1675" s="661" t="s">
        <v>4350</v>
      </c>
      <c r="L1675" s="662">
        <v>35.130000000000003</v>
      </c>
      <c r="M1675" s="662">
        <v>70.260000000000005</v>
      </c>
      <c r="N1675" s="661">
        <v>2</v>
      </c>
      <c r="O1675" s="742">
        <v>2</v>
      </c>
      <c r="P1675" s="662">
        <v>70.260000000000005</v>
      </c>
      <c r="Q1675" s="677">
        <v>1</v>
      </c>
      <c r="R1675" s="661">
        <v>2</v>
      </c>
      <c r="S1675" s="677">
        <v>1</v>
      </c>
      <c r="T1675" s="742">
        <v>2</v>
      </c>
      <c r="U1675" s="700">
        <v>1</v>
      </c>
    </row>
    <row r="1676" spans="1:21" ht="14.4" customHeight="1" x14ac:dyDescent="0.3">
      <c r="A1676" s="660">
        <v>4</v>
      </c>
      <c r="B1676" s="661" t="s">
        <v>3542</v>
      </c>
      <c r="C1676" s="661">
        <v>89301042</v>
      </c>
      <c r="D1676" s="740" t="s">
        <v>6160</v>
      </c>
      <c r="E1676" s="741" t="s">
        <v>3929</v>
      </c>
      <c r="F1676" s="661" t="s">
        <v>3897</v>
      </c>
      <c r="G1676" s="661" t="s">
        <v>4347</v>
      </c>
      <c r="H1676" s="661" t="s">
        <v>602</v>
      </c>
      <c r="I1676" s="661" t="s">
        <v>4357</v>
      </c>
      <c r="J1676" s="661" t="s">
        <v>4355</v>
      </c>
      <c r="K1676" s="661" t="s">
        <v>4358</v>
      </c>
      <c r="L1676" s="662">
        <v>200</v>
      </c>
      <c r="M1676" s="662">
        <v>8200</v>
      </c>
      <c r="N1676" s="661">
        <v>41</v>
      </c>
      <c r="O1676" s="742">
        <v>16</v>
      </c>
      <c r="P1676" s="662">
        <v>8200</v>
      </c>
      <c r="Q1676" s="677">
        <v>1</v>
      </c>
      <c r="R1676" s="661">
        <v>41</v>
      </c>
      <c r="S1676" s="677">
        <v>1</v>
      </c>
      <c r="T1676" s="742">
        <v>16</v>
      </c>
      <c r="U1676" s="700">
        <v>1</v>
      </c>
    </row>
    <row r="1677" spans="1:21" ht="14.4" customHeight="1" x14ac:dyDescent="0.3">
      <c r="A1677" s="660">
        <v>4</v>
      </c>
      <c r="B1677" s="661" t="s">
        <v>3542</v>
      </c>
      <c r="C1677" s="661">
        <v>89301042</v>
      </c>
      <c r="D1677" s="740" t="s">
        <v>6160</v>
      </c>
      <c r="E1677" s="741" t="s">
        <v>3929</v>
      </c>
      <c r="F1677" s="661" t="s">
        <v>3897</v>
      </c>
      <c r="G1677" s="661" t="s">
        <v>4347</v>
      </c>
      <c r="H1677" s="661" t="s">
        <v>602</v>
      </c>
      <c r="I1677" s="661" t="s">
        <v>4968</v>
      </c>
      <c r="J1677" s="661" t="s">
        <v>4969</v>
      </c>
      <c r="K1677" s="661" t="s">
        <v>4970</v>
      </c>
      <c r="L1677" s="662">
        <v>31.09</v>
      </c>
      <c r="M1677" s="662">
        <v>310.89999999999998</v>
      </c>
      <c r="N1677" s="661">
        <v>10</v>
      </c>
      <c r="O1677" s="742">
        <v>1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4</v>
      </c>
      <c r="B1678" s="661" t="s">
        <v>3542</v>
      </c>
      <c r="C1678" s="661">
        <v>89301042</v>
      </c>
      <c r="D1678" s="740" t="s">
        <v>6160</v>
      </c>
      <c r="E1678" s="741" t="s">
        <v>3929</v>
      </c>
      <c r="F1678" s="661" t="s">
        <v>3897</v>
      </c>
      <c r="G1678" s="661" t="s">
        <v>4347</v>
      </c>
      <c r="H1678" s="661" t="s">
        <v>602</v>
      </c>
      <c r="I1678" s="661" t="s">
        <v>4359</v>
      </c>
      <c r="J1678" s="661" t="s">
        <v>4360</v>
      </c>
      <c r="K1678" s="661" t="s">
        <v>4361</v>
      </c>
      <c r="L1678" s="662">
        <v>120</v>
      </c>
      <c r="M1678" s="662">
        <v>120</v>
      </c>
      <c r="N1678" s="661">
        <v>1</v>
      </c>
      <c r="O1678" s="742">
        <v>1</v>
      </c>
      <c r="P1678" s="662">
        <v>120</v>
      </c>
      <c r="Q1678" s="677">
        <v>1</v>
      </c>
      <c r="R1678" s="661">
        <v>1</v>
      </c>
      <c r="S1678" s="677">
        <v>1</v>
      </c>
      <c r="T1678" s="742">
        <v>1</v>
      </c>
      <c r="U1678" s="700">
        <v>1</v>
      </c>
    </row>
    <row r="1679" spans="1:21" ht="14.4" customHeight="1" x14ac:dyDescent="0.3">
      <c r="A1679" s="660">
        <v>4</v>
      </c>
      <c r="B1679" s="661" t="s">
        <v>3542</v>
      </c>
      <c r="C1679" s="661">
        <v>89301042</v>
      </c>
      <c r="D1679" s="740" t="s">
        <v>6160</v>
      </c>
      <c r="E1679" s="741" t="s">
        <v>3929</v>
      </c>
      <c r="F1679" s="661" t="s">
        <v>3897</v>
      </c>
      <c r="G1679" s="661" t="s">
        <v>4347</v>
      </c>
      <c r="H1679" s="661" t="s">
        <v>602</v>
      </c>
      <c r="I1679" s="661" t="s">
        <v>5701</v>
      </c>
      <c r="J1679" s="661" t="s">
        <v>5702</v>
      </c>
      <c r="K1679" s="661" t="s">
        <v>5703</v>
      </c>
      <c r="L1679" s="662">
        <v>841.47</v>
      </c>
      <c r="M1679" s="662">
        <v>16829.400000000001</v>
      </c>
      <c r="N1679" s="661">
        <v>20</v>
      </c>
      <c r="O1679" s="742">
        <v>2</v>
      </c>
      <c r="P1679" s="662">
        <v>16829.400000000001</v>
      </c>
      <c r="Q1679" s="677">
        <v>1</v>
      </c>
      <c r="R1679" s="661">
        <v>20</v>
      </c>
      <c r="S1679" s="677">
        <v>1</v>
      </c>
      <c r="T1679" s="742">
        <v>2</v>
      </c>
      <c r="U1679" s="700">
        <v>1</v>
      </c>
    </row>
    <row r="1680" spans="1:21" ht="14.4" customHeight="1" x14ac:dyDescent="0.3">
      <c r="A1680" s="660">
        <v>4</v>
      </c>
      <c r="B1680" s="661" t="s">
        <v>3542</v>
      </c>
      <c r="C1680" s="661">
        <v>89301042</v>
      </c>
      <c r="D1680" s="740" t="s">
        <v>6160</v>
      </c>
      <c r="E1680" s="741" t="s">
        <v>3929</v>
      </c>
      <c r="F1680" s="661" t="s">
        <v>3897</v>
      </c>
      <c r="G1680" s="661" t="s">
        <v>4347</v>
      </c>
      <c r="H1680" s="661" t="s">
        <v>602</v>
      </c>
      <c r="I1680" s="661" t="s">
        <v>5704</v>
      </c>
      <c r="J1680" s="661" t="s">
        <v>5702</v>
      </c>
      <c r="K1680" s="661" t="s">
        <v>5705</v>
      </c>
      <c r="L1680" s="662">
        <v>1127.46</v>
      </c>
      <c r="M1680" s="662">
        <v>22549.200000000001</v>
      </c>
      <c r="N1680" s="661">
        <v>20</v>
      </c>
      <c r="O1680" s="742">
        <v>2</v>
      </c>
      <c r="P1680" s="662">
        <v>22549.200000000001</v>
      </c>
      <c r="Q1680" s="677">
        <v>1</v>
      </c>
      <c r="R1680" s="661">
        <v>20</v>
      </c>
      <c r="S1680" s="677">
        <v>1</v>
      </c>
      <c r="T1680" s="742">
        <v>2</v>
      </c>
      <c r="U1680" s="700">
        <v>1</v>
      </c>
    </row>
    <row r="1681" spans="1:21" ht="14.4" customHeight="1" x14ac:dyDescent="0.3">
      <c r="A1681" s="660">
        <v>4</v>
      </c>
      <c r="B1681" s="661" t="s">
        <v>3542</v>
      </c>
      <c r="C1681" s="661">
        <v>89301042</v>
      </c>
      <c r="D1681" s="740" t="s">
        <v>6160</v>
      </c>
      <c r="E1681" s="741" t="s">
        <v>3929</v>
      </c>
      <c r="F1681" s="661" t="s">
        <v>3897</v>
      </c>
      <c r="G1681" s="661" t="s">
        <v>4347</v>
      </c>
      <c r="H1681" s="661" t="s">
        <v>602</v>
      </c>
      <c r="I1681" s="661" t="s">
        <v>5706</v>
      </c>
      <c r="J1681" s="661" t="s">
        <v>5707</v>
      </c>
      <c r="K1681" s="661" t="s">
        <v>5708</v>
      </c>
      <c r="L1681" s="662">
        <v>11.3</v>
      </c>
      <c r="M1681" s="662">
        <v>22.6</v>
      </c>
      <c r="N1681" s="661">
        <v>2</v>
      </c>
      <c r="O1681" s="742">
        <v>1</v>
      </c>
      <c r="P1681" s="662"/>
      <c r="Q1681" s="677">
        <v>0</v>
      </c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4</v>
      </c>
      <c r="B1682" s="661" t="s">
        <v>3542</v>
      </c>
      <c r="C1682" s="661">
        <v>89301042</v>
      </c>
      <c r="D1682" s="740" t="s">
        <v>6160</v>
      </c>
      <c r="E1682" s="741" t="s">
        <v>3929</v>
      </c>
      <c r="F1682" s="661" t="s">
        <v>3897</v>
      </c>
      <c r="G1682" s="661" t="s">
        <v>4034</v>
      </c>
      <c r="H1682" s="661" t="s">
        <v>602</v>
      </c>
      <c r="I1682" s="661" t="s">
        <v>4381</v>
      </c>
      <c r="J1682" s="661" t="s">
        <v>4382</v>
      </c>
      <c r="K1682" s="661" t="s">
        <v>4383</v>
      </c>
      <c r="L1682" s="662">
        <v>1800</v>
      </c>
      <c r="M1682" s="662">
        <v>3600</v>
      </c>
      <c r="N1682" s="661">
        <v>2</v>
      </c>
      <c r="O1682" s="742">
        <v>1</v>
      </c>
      <c r="P1682" s="662"/>
      <c r="Q1682" s="677">
        <v>0</v>
      </c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4</v>
      </c>
      <c r="B1683" s="661" t="s">
        <v>3542</v>
      </c>
      <c r="C1683" s="661">
        <v>89301042</v>
      </c>
      <c r="D1683" s="740" t="s">
        <v>6160</v>
      </c>
      <c r="E1683" s="741" t="s">
        <v>3929</v>
      </c>
      <c r="F1683" s="661" t="s">
        <v>3897</v>
      </c>
      <c r="G1683" s="661" t="s">
        <v>4034</v>
      </c>
      <c r="H1683" s="661" t="s">
        <v>602</v>
      </c>
      <c r="I1683" s="661" t="s">
        <v>4965</v>
      </c>
      <c r="J1683" s="661" t="s">
        <v>4966</v>
      </c>
      <c r="K1683" s="661" t="s">
        <v>4967</v>
      </c>
      <c r="L1683" s="662">
        <v>500</v>
      </c>
      <c r="M1683" s="662">
        <v>1000</v>
      </c>
      <c r="N1683" s="661">
        <v>2</v>
      </c>
      <c r="O1683" s="742">
        <v>1</v>
      </c>
      <c r="P1683" s="662">
        <v>1000</v>
      </c>
      <c r="Q1683" s="677">
        <v>1</v>
      </c>
      <c r="R1683" s="661">
        <v>2</v>
      </c>
      <c r="S1683" s="677">
        <v>1</v>
      </c>
      <c r="T1683" s="742">
        <v>1</v>
      </c>
      <c r="U1683" s="700">
        <v>1</v>
      </c>
    </row>
    <row r="1684" spans="1:21" ht="14.4" customHeight="1" x14ac:dyDescent="0.3">
      <c r="A1684" s="660">
        <v>4</v>
      </c>
      <c r="B1684" s="661" t="s">
        <v>3542</v>
      </c>
      <c r="C1684" s="661">
        <v>89301042</v>
      </c>
      <c r="D1684" s="740" t="s">
        <v>6160</v>
      </c>
      <c r="E1684" s="741" t="s">
        <v>3929</v>
      </c>
      <c r="F1684" s="661" t="s">
        <v>3897</v>
      </c>
      <c r="G1684" s="661" t="s">
        <v>4034</v>
      </c>
      <c r="H1684" s="661" t="s">
        <v>602</v>
      </c>
      <c r="I1684" s="661" t="s">
        <v>4240</v>
      </c>
      <c r="J1684" s="661" t="s">
        <v>4241</v>
      </c>
      <c r="K1684" s="661" t="s">
        <v>4242</v>
      </c>
      <c r="L1684" s="662">
        <v>900</v>
      </c>
      <c r="M1684" s="662">
        <v>11700</v>
      </c>
      <c r="N1684" s="661">
        <v>13</v>
      </c>
      <c r="O1684" s="742">
        <v>13</v>
      </c>
      <c r="P1684" s="662">
        <v>11700</v>
      </c>
      <c r="Q1684" s="677">
        <v>1</v>
      </c>
      <c r="R1684" s="661">
        <v>13</v>
      </c>
      <c r="S1684" s="677">
        <v>1</v>
      </c>
      <c r="T1684" s="742">
        <v>13</v>
      </c>
      <c r="U1684" s="700">
        <v>1</v>
      </c>
    </row>
    <row r="1685" spans="1:21" ht="14.4" customHeight="1" x14ac:dyDescent="0.3">
      <c r="A1685" s="660">
        <v>4</v>
      </c>
      <c r="B1685" s="661" t="s">
        <v>3542</v>
      </c>
      <c r="C1685" s="661">
        <v>89301042</v>
      </c>
      <c r="D1685" s="740" t="s">
        <v>6160</v>
      </c>
      <c r="E1685" s="741" t="s">
        <v>3929</v>
      </c>
      <c r="F1685" s="661" t="s">
        <v>3897</v>
      </c>
      <c r="G1685" s="661" t="s">
        <v>4034</v>
      </c>
      <c r="H1685" s="661" t="s">
        <v>602</v>
      </c>
      <c r="I1685" s="661" t="s">
        <v>4384</v>
      </c>
      <c r="J1685" s="661" t="s">
        <v>4385</v>
      </c>
      <c r="K1685" s="661" t="s">
        <v>4386</v>
      </c>
      <c r="L1685" s="662">
        <v>378.48</v>
      </c>
      <c r="M1685" s="662">
        <v>1135.44</v>
      </c>
      <c r="N1685" s="661">
        <v>3</v>
      </c>
      <c r="O1685" s="742">
        <v>3</v>
      </c>
      <c r="P1685" s="662">
        <v>1135.44</v>
      </c>
      <c r="Q1685" s="677">
        <v>1</v>
      </c>
      <c r="R1685" s="661">
        <v>3</v>
      </c>
      <c r="S1685" s="677">
        <v>1</v>
      </c>
      <c r="T1685" s="742">
        <v>3</v>
      </c>
      <c r="U1685" s="700">
        <v>1</v>
      </c>
    </row>
    <row r="1686" spans="1:21" ht="14.4" customHeight="1" x14ac:dyDescent="0.3">
      <c r="A1686" s="660">
        <v>4</v>
      </c>
      <c r="B1686" s="661" t="s">
        <v>3542</v>
      </c>
      <c r="C1686" s="661">
        <v>89301042</v>
      </c>
      <c r="D1686" s="740" t="s">
        <v>6160</v>
      </c>
      <c r="E1686" s="741" t="s">
        <v>3929</v>
      </c>
      <c r="F1686" s="661" t="s">
        <v>3897</v>
      </c>
      <c r="G1686" s="661" t="s">
        <v>4034</v>
      </c>
      <c r="H1686" s="661" t="s">
        <v>602</v>
      </c>
      <c r="I1686" s="661" t="s">
        <v>4387</v>
      </c>
      <c r="J1686" s="661" t="s">
        <v>4388</v>
      </c>
      <c r="K1686" s="661" t="s">
        <v>4389</v>
      </c>
      <c r="L1686" s="662">
        <v>378.48</v>
      </c>
      <c r="M1686" s="662">
        <v>378.48</v>
      </c>
      <c r="N1686" s="661">
        <v>1</v>
      </c>
      <c r="O1686" s="742">
        <v>1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4</v>
      </c>
      <c r="B1687" s="661" t="s">
        <v>3542</v>
      </c>
      <c r="C1687" s="661">
        <v>89301042</v>
      </c>
      <c r="D1687" s="740" t="s">
        <v>6160</v>
      </c>
      <c r="E1687" s="741" t="s">
        <v>3929</v>
      </c>
      <c r="F1687" s="661" t="s">
        <v>3897</v>
      </c>
      <c r="G1687" s="661" t="s">
        <v>4034</v>
      </c>
      <c r="H1687" s="661" t="s">
        <v>602</v>
      </c>
      <c r="I1687" s="661" t="s">
        <v>4427</v>
      </c>
      <c r="J1687" s="661" t="s">
        <v>4428</v>
      </c>
      <c r="K1687" s="661" t="s">
        <v>4429</v>
      </c>
      <c r="L1687" s="662">
        <v>906.78</v>
      </c>
      <c r="M1687" s="662">
        <v>906.78</v>
      </c>
      <c r="N1687" s="661">
        <v>1</v>
      </c>
      <c r="O1687" s="742">
        <v>1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4</v>
      </c>
      <c r="B1688" s="661" t="s">
        <v>3542</v>
      </c>
      <c r="C1688" s="661">
        <v>89301042</v>
      </c>
      <c r="D1688" s="740" t="s">
        <v>6160</v>
      </c>
      <c r="E1688" s="741" t="s">
        <v>3929</v>
      </c>
      <c r="F1688" s="661" t="s">
        <v>3897</v>
      </c>
      <c r="G1688" s="661" t="s">
        <v>5709</v>
      </c>
      <c r="H1688" s="661" t="s">
        <v>602</v>
      </c>
      <c r="I1688" s="661" t="s">
        <v>5710</v>
      </c>
      <c r="J1688" s="661" t="s">
        <v>5711</v>
      </c>
      <c r="K1688" s="661" t="s">
        <v>5712</v>
      </c>
      <c r="L1688" s="662">
        <v>1600</v>
      </c>
      <c r="M1688" s="662">
        <v>1600</v>
      </c>
      <c r="N1688" s="661">
        <v>1</v>
      </c>
      <c r="O1688" s="742">
        <v>1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4</v>
      </c>
      <c r="B1689" s="661" t="s">
        <v>3542</v>
      </c>
      <c r="C1689" s="661">
        <v>89301042</v>
      </c>
      <c r="D1689" s="740" t="s">
        <v>6160</v>
      </c>
      <c r="E1689" s="741" t="s">
        <v>3930</v>
      </c>
      <c r="F1689" s="661" t="s">
        <v>3895</v>
      </c>
      <c r="G1689" s="661" t="s">
        <v>4038</v>
      </c>
      <c r="H1689" s="661" t="s">
        <v>602</v>
      </c>
      <c r="I1689" s="661" t="s">
        <v>1057</v>
      </c>
      <c r="J1689" s="661" t="s">
        <v>1054</v>
      </c>
      <c r="K1689" s="661" t="s">
        <v>1058</v>
      </c>
      <c r="L1689" s="662">
        <v>60.92</v>
      </c>
      <c r="M1689" s="662">
        <v>60.92</v>
      </c>
      <c r="N1689" s="661">
        <v>1</v>
      </c>
      <c r="O1689" s="742">
        <v>0.5</v>
      </c>
      <c r="P1689" s="662">
        <v>60.92</v>
      </c>
      <c r="Q1689" s="677">
        <v>1</v>
      </c>
      <c r="R1689" s="661">
        <v>1</v>
      </c>
      <c r="S1689" s="677">
        <v>1</v>
      </c>
      <c r="T1689" s="742">
        <v>0.5</v>
      </c>
      <c r="U1689" s="700">
        <v>1</v>
      </c>
    </row>
    <row r="1690" spans="1:21" ht="14.4" customHeight="1" x14ac:dyDescent="0.3">
      <c r="A1690" s="660">
        <v>4</v>
      </c>
      <c r="B1690" s="661" t="s">
        <v>3542</v>
      </c>
      <c r="C1690" s="661">
        <v>89301042</v>
      </c>
      <c r="D1690" s="740" t="s">
        <v>6160</v>
      </c>
      <c r="E1690" s="741" t="s">
        <v>3930</v>
      </c>
      <c r="F1690" s="661" t="s">
        <v>3895</v>
      </c>
      <c r="G1690" s="661" t="s">
        <v>3954</v>
      </c>
      <c r="H1690" s="661" t="s">
        <v>602</v>
      </c>
      <c r="I1690" s="661" t="s">
        <v>1839</v>
      </c>
      <c r="J1690" s="661" t="s">
        <v>3719</v>
      </c>
      <c r="K1690" s="661" t="s">
        <v>3720</v>
      </c>
      <c r="L1690" s="662">
        <v>156.86000000000001</v>
      </c>
      <c r="M1690" s="662">
        <v>156.86000000000001</v>
      </c>
      <c r="N1690" s="661">
        <v>1</v>
      </c>
      <c r="O1690" s="742">
        <v>1</v>
      </c>
      <c r="P1690" s="662"/>
      <c r="Q1690" s="677">
        <v>0</v>
      </c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4</v>
      </c>
      <c r="B1691" s="661" t="s">
        <v>3542</v>
      </c>
      <c r="C1691" s="661">
        <v>89301042</v>
      </c>
      <c r="D1691" s="740" t="s">
        <v>6160</v>
      </c>
      <c r="E1691" s="741" t="s">
        <v>3930</v>
      </c>
      <c r="F1691" s="661" t="s">
        <v>3895</v>
      </c>
      <c r="G1691" s="661" t="s">
        <v>5291</v>
      </c>
      <c r="H1691" s="661" t="s">
        <v>1519</v>
      </c>
      <c r="I1691" s="661" t="s">
        <v>5713</v>
      </c>
      <c r="J1691" s="661" t="s">
        <v>5579</v>
      </c>
      <c r="K1691" s="661" t="s">
        <v>1689</v>
      </c>
      <c r="L1691" s="662">
        <v>60.02</v>
      </c>
      <c r="M1691" s="662">
        <v>300.10000000000002</v>
      </c>
      <c r="N1691" s="661">
        <v>5</v>
      </c>
      <c r="O1691" s="742">
        <v>1</v>
      </c>
      <c r="P1691" s="662">
        <v>300.10000000000002</v>
      </c>
      <c r="Q1691" s="677">
        <v>1</v>
      </c>
      <c r="R1691" s="661">
        <v>5</v>
      </c>
      <c r="S1691" s="677">
        <v>1</v>
      </c>
      <c r="T1691" s="742">
        <v>1</v>
      </c>
      <c r="U1691" s="700">
        <v>1</v>
      </c>
    </row>
    <row r="1692" spans="1:21" ht="14.4" customHeight="1" x14ac:dyDescent="0.3">
      <c r="A1692" s="660">
        <v>4</v>
      </c>
      <c r="B1692" s="661" t="s">
        <v>3542</v>
      </c>
      <c r="C1692" s="661">
        <v>89301042</v>
      </c>
      <c r="D1692" s="740" t="s">
        <v>6160</v>
      </c>
      <c r="E1692" s="741" t="s">
        <v>3930</v>
      </c>
      <c r="F1692" s="661" t="s">
        <v>3895</v>
      </c>
      <c r="G1692" s="661" t="s">
        <v>4121</v>
      </c>
      <c r="H1692" s="661" t="s">
        <v>1519</v>
      </c>
      <c r="I1692" s="661" t="s">
        <v>2795</v>
      </c>
      <c r="J1692" s="661" t="s">
        <v>2796</v>
      </c>
      <c r="K1692" s="661" t="s">
        <v>3727</v>
      </c>
      <c r="L1692" s="662">
        <v>69.86</v>
      </c>
      <c r="M1692" s="662">
        <v>209.57999999999998</v>
      </c>
      <c r="N1692" s="661">
        <v>3</v>
      </c>
      <c r="O1692" s="742">
        <v>1</v>
      </c>
      <c r="P1692" s="662">
        <v>209.57999999999998</v>
      </c>
      <c r="Q1692" s="677">
        <v>1</v>
      </c>
      <c r="R1692" s="661">
        <v>3</v>
      </c>
      <c r="S1692" s="677">
        <v>1</v>
      </c>
      <c r="T1692" s="742">
        <v>1</v>
      </c>
      <c r="U1692" s="700">
        <v>1</v>
      </c>
    </row>
    <row r="1693" spans="1:21" ht="14.4" customHeight="1" x14ac:dyDescent="0.3">
      <c r="A1693" s="660">
        <v>4</v>
      </c>
      <c r="B1693" s="661" t="s">
        <v>3542</v>
      </c>
      <c r="C1693" s="661">
        <v>89301042</v>
      </c>
      <c r="D1693" s="740" t="s">
        <v>6160</v>
      </c>
      <c r="E1693" s="741" t="s">
        <v>3930</v>
      </c>
      <c r="F1693" s="661" t="s">
        <v>3895</v>
      </c>
      <c r="G1693" s="661" t="s">
        <v>4459</v>
      </c>
      <c r="H1693" s="661" t="s">
        <v>602</v>
      </c>
      <c r="I1693" s="661" t="s">
        <v>761</v>
      </c>
      <c r="J1693" s="661" t="s">
        <v>762</v>
      </c>
      <c r="K1693" s="661" t="s">
        <v>3666</v>
      </c>
      <c r="L1693" s="662">
        <v>115.3</v>
      </c>
      <c r="M1693" s="662">
        <v>461.2</v>
      </c>
      <c r="N1693" s="661">
        <v>4</v>
      </c>
      <c r="O1693" s="742">
        <v>2</v>
      </c>
      <c r="P1693" s="662">
        <v>230.6</v>
      </c>
      <c r="Q1693" s="677">
        <v>0.5</v>
      </c>
      <c r="R1693" s="661">
        <v>2</v>
      </c>
      <c r="S1693" s="677">
        <v>0.5</v>
      </c>
      <c r="T1693" s="742">
        <v>1</v>
      </c>
      <c r="U1693" s="700">
        <v>0.5</v>
      </c>
    </row>
    <row r="1694" spans="1:21" ht="14.4" customHeight="1" x14ac:dyDescent="0.3">
      <c r="A1694" s="660">
        <v>4</v>
      </c>
      <c r="B1694" s="661" t="s">
        <v>3542</v>
      </c>
      <c r="C1694" s="661">
        <v>89301042</v>
      </c>
      <c r="D1694" s="740" t="s">
        <v>6160</v>
      </c>
      <c r="E1694" s="741" t="s">
        <v>3930</v>
      </c>
      <c r="F1694" s="661" t="s">
        <v>3895</v>
      </c>
      <c r="G1694" s="661" t="s">
        <v>3966</v>
      </c>
      <c r="H1694" s="661" t="s">
        <v>602</v>
      </c>
      <c r="I1694" s="661" t="s">
        <v>1239</v>
      </c>
      <c r="J1694" s="661" t="s">
        <v>3967</v>
      </c>
      <c r="K1694" s="661" t="s">
        <v>3968</v>
      </c>
      <c r="L1694" s="662">
        <v>0</v>
      </c>
      <c r="M1694" s="662">
        <v>0</v>
      </c>
      <c r="N1694" s="661">
        <v>1</v>
      </c>
      <c r="O1694" s="742">
        <v>0.5</v>
      </c>
      <c r="P1694" s="662">
        <v>0</v>
      </c>
      <c r="Q1694" s="677"/>
      <c r="R1694" s="661">
        <v>1</v>
      </c>
      <c r="S1694" s="677">
        <v>1</v>
      </c>
      <c r="T1694" s="742">
        <v>0.5</v>
      </c>
      <c r="U1694" s="700">
        <v>1</v>
      </c>
    </row>
    <row r="1695" spans="1:21" ht="14.4" customHeight="1" x14ac:dyDescent="0.3">
      <c r="A1695" s="660">
        <v>4</v>
      </c>
      <c r="B1695" s="661" t="s">
        <v>3542</v>
      </c>
      <c r="C1695" s="661">
        <v>89301042</v>
      </c>
      <c r="D1695" s="740" t="s">
        <v>6160</v>
      </c>
      <c r="E1695" s="741" t="s">
        <v>3930</v>
      </c>
      <c r="F1695" s="661" t="s">
        <v>3895</v>
      </c>
      <c r="G1695" s="661" t="s">
        <v>4274</v>
      </c>
      <c r="H1695" s="661" t="s">
        <v>602</v>
      </c>
      <c r="I1695" s="661" t="s">
        <v>4275</v>
      </c>
      <c r="J1695" s="661" t="s">
        <v>4276</v>
      </c>
      <c r="K1695" s="661" t="s">
        <v>4277</v>
      </c>
      <c r="L1695" s="662">
        <v>0</v>
      </c>
      <c r="M1695" s="662">
        <v>0</v>
      </c>
      <c r="N1695" s="661">
        <v>13</v>
      </c>
      <c r="O1695" s="742">
        <v>10</v>
      </c>
      <c r="P1695" s="662">
        <v>0</v>
      </c>
      <c r="Q1695" s="677"/>
      <c r="R1695" s="661">
        <v>8</v>
      </c>
      <c r="S1695" s="677">
        <v>0.61538461538461542</v>
      </c>
      <c r="T1695" s="742">
        <v>6</v>
      </c>
      <c r="U1695" s="700">
        <v>0.6</v>
      </c>
    </row>
    <row r="1696" spans="1:21" ht="14.4" customHeight="1" x14ac:dyDescent="0.3">
      <c r="A1696" s="660">
        <v>4</v>
      </c>
      <c r="B1696" s="661" t="s">
        <v>3542</v>
      </c>
      <c r="C1696" s="661">
        <v>89301042</v>
      </c>
      <c r="D1696" s="740" t="s">
        <v>6160</v>
      </c>
      <c r="E1696" s="741" t="s">
        <v>3930</v>
      </c>
      <c r="F1696" s="661" t="s">
        <v>3895</v>
      </c>
      <c r="G1696" s="661" t="s">
        <v>4244</v>
      </c>
      <c r="H1696" s="661" t="s">
        <v>1519</v>
      </c>
      <c r="I1696" s="661" t="s">
        <v>1970</v>
      </c>
      <c r="J1696" s="661" t="s">
        <v>1971</v>
      </c>
      <c r="K1696" s="661" t="s">
        <v>1972</v>
      </c>
      <c r="L1696" s="662">
        <v>154.01</v>
      </c>
      <c r="M1696" s="662">
        <v>924.06</v>
      </c>
      <c r="N1696" s="661">
        <v>6</v>
      </c>
      <c r="O1696" s="742">
        <v>2.5</v>
      </c>
      <c r="P1696" s="662">
        <v>770.05</v>
      </c>
      <c r="Q1696" s="677">
        <v>0.83333333333333337</v>
      </c>
      <c r="R1696" s="661">
        <v>5</v>
      </c>
      <c r="S1696" s="677">
        <v>0.83333333333333337</v>
      </c>
      <c r="T1696" s="742">
        <v>1.5</v>
      </c>
      <c r="U1696" s="700">
        <v>0.6</v>
      </c>
    </row>
    <row r="1697" spans="1:21" ht="14.4" customHeight="1" x14ac:dyDescent="0.3">
      <c r="A1697" s="660">
        <v>4</v>
      </c>
      <c r="B1697" s="661" t="s">
        <v>3542</v>
      </c>
      <c r="C1697" s="661">
        <v>89301042</v>
      </c>
      <c r="D1697" s="740" t="s">
        <v>6160</v>
      </c>
      <c r="E1697" s="741" t="s">
        <v>3930</v>
      </c>
      <c r="F1697" s="661" t="s">
        <v>3895</v>
      </c>
      <c r="G1697" s="661" t="s">
        <v>4482</v>
      </c>
      <c r="H1697" s="661" t="s">
        <v>602</v>
      </c>
      <c r="I1697" s="661" t="s">
        <v>1131</v>
      </c>
      <c r="J1697" s="661" t="s">
        <v>1132</v>
      </c>
      <c r="K1697" s="661" t="s">
        <v>2173</v>
      </c>
      <c r="L1697" s="662">
        <v>0</v>
      </c>
      <c r="M1697" s="662">
        <v>0</v>
      </c>
      <c r="N1697" s="661">
        <v>1</v>
      </c>
      <c r="O1697" s="742">
        <v>0.5</v>
      </c>
      <c r="P1697" s="662"/>
      <c r="Q1697" s="677"/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4</v>
      </c>
      <c r="B1698" s="661" t="s">
        <v>3542</v>
      </c>
      <c r="C1698" s="661">
        <v>89301042</v>
      </c>
      <c r="D1698" s="740" t="s">
        <v>6160</v>
      </c>
      <c r="E1698" s="741" t="s">
        <v>3930</v>
      </c>
      <c r="F1698" s="661" t="s">
        <v>3895</v>
      </c>
      <c r="G1698" s="661" t="s">
        <v>4434</v>
      </c>
      <c r="H1698" s="661" t="s">
        <v>602</v>
      </c>
      <c r="I1698" s="661" t="s">
        <v>881</v>
      </c>
      <c r="J1698" s="661" t="s">
        <v>882</v>
      </c>
      <c r="K1698" s="661" t="s">
        <v>4435</v>
      </c>
      <c r="L1698" s="662">
        <v>242.93</v>
      </c>
      <c r="M1698" s="662">
        <v>14089.940000000004</v>
      </c>
      <c r="N1698" s="661">
        <v>58</v>
      </c>
      <c r="O1698" s="742">
        <v>56</v>
      </c>
      <c r="P1698" s="662">
        <v>4372.74</v>
      </c>
      <c r="Q1698" s="677">
        <v>0.3103448275862068</v>
      </c>
      <c r="R1698" s="661">
        <v>18</v>
      </c>
      <c r="S1698" s="677">
        <v>0.31034482758620691</v>
      </c>
      <c r="T1698" s="742">
        <v>17.5</v>
      </c>
      <c r="U1698" s="700">
        <v>0.3125</v>
      </c>
    </row>
    <row r="1699" spans="1:21" ht="14.4" customHeight="1" x14ac:dyDescent="0.3">
      <c r="A1699" s="660">
        <v>4</v>
      </c>
      <c r="B1699" s="661" t="s">
        <v>3542</v>
      </c>
      <c r="C1699" s="661">
        <v>89301042</v>
      </c>
      <c r="D1699" s="740" t="s">
        <v>6160</v>
      </c>
      <c r="E1699" s="741" t="s">
        <v>3930</v>
      </c>
      <c r="F1699" s="661" t="s">
        <v>3895</v>
      </c>
      <c r="G1699" s="661" t="s">
        <v>4029</v>
      </c>
      <c r="H1699" s="661" t="s">
        <v>602</v>
      </c>
      <c r="I1699" s="661" t="s">
        <v>4112</v>
      </c>
      <c r="J1699" s="661" t="s">
        <v>785</v>
      </c>
      <c r="K1699" s="661" t="s">
        <v>4113</v>
      </c>
      <c r="L1699" s="662">
        <v>0</v>
      </c>
      <c r="M1699" s="662">
        <v>0</v>
      </c>
      <c r="N1699" s="661">
        <v>4</v>
      </c>
      <c r="O1699" s="742">
        <v>1.5</v>
      </c>
      <c r="P1699" s="662">
        <v>0</v>
      </c>
      <c r="Q1699" s="677"/>
      <c r="R1699" s="661">
        <v>4</v>
      </c>
      <c r="S1699" s="677">
        <v>1</v>
      </c>
      <c r="T1699" s="742">
        <v>1.5</v>
      </c>
      <c r="U1699" s="700">
        <v>1</v>
      </c>
    </row>
    <row r="1700" spans="1:21" ht="14.4" customHeight="1" x14ac:dyDescent="0.3">
      <c r="A1700" s="660">
        <v>4</v>
      </c>
      <c r="B1700" s="661" t="s">
        <v>3542</v>
      </c>
      <c r="C1700" s="661">
        <v>89301042</v>
      </c>
      <c r="D1700" s="740" t="s">
        <v>6160</v>
      </c>
      <c r="E1700" s="741" t="s">
        <v>3930</v>
      </c>
      <c r="F1700" s="661" t="s">
        <v>3895</v>
      </c>
      <c r="G1700" s="661" t="s">
        <v>4029</v>
      </c>
      <c r="H1700" s="661" t="s">
        <v>602</v>
      </c>
      <c r="I1700" s="661" t="s">
        <v>4032</v>
      </c>
      <c r="J1700" s="661" t="s">
        <v>4031</v>
      </c>
      <c r="K1700" s="661" t="s">
        <v>786</v>
      </c>
      <c r="L1700" s="662">
        <v>314.89999999999998</v>
      </c>
      <c r="M1700" s="662">
        <v>1259.5999999999999</v>
      </c>
      <c r="N1700" s="661">
        <v>4</v>
      </c>
      <c r="O1700" s="742">
        <v>2</v>
      </c>
      <c r="P1700" s="662">
        <v>1259.5999999999999</v>
      </c>
      <c r="Q1700" s="677">
        <v>1</v>
      </c>
      <c r="R1700" s="661">
        <v>4</v>
      </c>
      <c r="S1700" s="677">
        <v>1</v>
      </c>
      <c r="T1700" s="742">
        <v>2</v>
      </c>
      <c r="U1700" s="700">
        <v>1</v>
      </c>
    </row>
    <row r="1701" spans="1:21" ht="14.4" customHeight="1" x14ac:dyDescent="0.3">
      <c r="A1701" s="660">
        <v>4</v>
      </c>
      <c r="B1701" s="661" t="s">
        <v>3542</v>
      </c>
      <c r="C1701" s="661">
        <v>89301042</v>
      </c>
      <c r="D1701" s="740" t="s">
        <v>6160</v>
      </c>
      <c r="E1701" s="741" t="s">
        <v>3930</v>
      </c>
      <c r="F1701" s="661" t="s">
        <v>3895</v>
      </c>
      <c r="G1701" s="661" t="s">
        <v>4029</v>
      </c>
      <c r="H1701" s="661" t="s">
        <v>602</v>
      </c>
      <c r="I1701" s="661" t="s">
        <v>784</v>
      </c>
      <c r="J1701" s="661" t="s">
        <v>785</v>
      </c>
      <c r="K1701" s="661" t="s">
        <v>4114</v>
      </c>
      <c r="L1701" s="662">
        <v>314.89999999999998</v>
      </c>
      <c r="M1701" s="662">
        <v>629.79999999999995</v>
      </c>
      <c r="N1701" s="661">
        <v>2</v>
      </c>
      <c r="O1701" s="742">
        <v>0.5</v>
      </c>
      <c r="P1701" s="662">
        <v>629.79999999999995</v>
      </c>
      <c r="Q1701" s="677">
        <v>1</v>
      </c>
      <c r="R1701" s="661">
        <v>2</v>
      </c>
      <c r="S1701" s="677">
        <v>1</v>
      </c>
      <c r="T1701" s="742">
        <v>0.5</v>
      </c>
      <c r="U1701" s="700">
        <v>1</v>
      </c>
    </row>
    <row r="1702" spans="1:21" ht="14.4" customHeight="1" x14ac:dyDescent="0.3">
      <c r="A1702" s="660">
        <v>4</v>
      </c>
      <c r="B1702" s="661" t="s">
        <v>3542</v>
      </c>
      <c r="C1702" s="661">
        <v>89301042</v>
      </c>
      <c r="D1702" s="740" t="s">
        <v>6160</v>
      </c>
      <c r="E1702" s="741" t="s">
        <v>3930</v>
      </c>
      <c r="F1702" s="661" t="s">
        <v>3895</v>
      </c>
      <c r="G1702" s="661" t="s">
        <v>4170</v>
      </c>
      <c r="H1702" s="661" t="s">
        <v>602</v>
      </c>
      <c r="I1702" s="661" t="s">
        <v>4171</v>
      </c>
      <c r="J1702" s="661" t="s">
        <v>743</v>
      </c>
      <c r="K1702" s="661" t="s">
        <v>4172</v>
      </c>
      <c r="L1702" s="662">
        <v>0</v>
      </c>
      <c r="M1702" s="662">
        <v>0</v>
      </c>
      <c r="N1702" s="661">
        <v>1</v>
      </c>
      <c r="O1702" s="742">
        <v>0.5</v>
      </c>
      <c r="P1702" s="662">
        <v>0</v>
      </c>
      <c r="Q1702" s="677"/>
      <c r="R1702" s="661">
        <v>1</v>
      </c>
      <c r="S1702" s="677">
        <v>1</v>
      </c>
      <c r="T1702" s="742">
        <v>0.5</v>
      </c>
      <c r="U1702" s="700">
        <v>1</v>
      </c>
    </row>
    <row r="1703" spans="1:21" ht="14.4" customHeight="1" x14ac:dyDescent="0.3">
      <c r="A1703" s="660">
        <v>4</v>
      </c>
      <c r="B1703" s="661" t="s">
        <v>3542</v>
      </c>
      <c r="C1703" s="661">
        <v>89301042</v>
      </c>
      <c r="D1703" s="740" t="s">
        <v>6160</v>
      </c>
      <c r="E1703" s="741" t="s">
        <v>3930</v>
      </c>
      <c r="F1703" s="661" t="s">
        <v>3895</v>
      </c>
      <c r="G1703" s="661" t="s">
        <v>4170</v>
      </c>
      <c r="H1703" s="661" t="s">
        <v>602</v>
      </c>
      <c r="I1703" s="661" t="s">
        <v>742</v>
      </c>
      <c r="J1703" s="661" t="s">
        <v>743</v>
      </c>
      <c r="K1703" s="661" t="s">
        <v>5365</v>
      </c>
      <c r="L1703" s="662">
        <v>0</v>
      </c>
      <c r="M1703" s="662">
        <v>0</v>
      </c>
      <c r="N1703" s="661">
        <v>1</v>
      </c>
      <c r="O1703" s="742">
        <v>0.5</v>
      </c>
      <c r="P1703" s="662"/>
      <c r="Q1703" s="677"/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4</v>
      </c>
      <c r="B1704" s="661" t="s">
        <v>3542</v>
      </c>
      <c r="C1704" s="661">
        <v>89301042</v>
      </c>
      <c r="D1704" s="740" t="s">
        <v>6160</v>
      </c>
      <c r="E1704" s="741" t="s">
        <v>3930</v>
      </c>
      <c r="F1704" s="661" t="s">
        <v>3895</v>
      </c>
      <c r="G1704" s="661" t="s">
        <v>4091</v>
      </c>
      <c r="H1704" s="661" t="s">
        <v>602</v>
      </c>
      <c r="I1704" s="661" t="s">
        <v>2783</v>
      </c>
      <c r="J1704" s="661" t="s">
        <v>2784</v>
      </c>
      <c r="K1704" s="661" t="s">
        <v>4092</v>
      </c>
      <c r="L1704" s="662">
        <v>203.33</v>
      </c>
      <c r="M1704" s="662">
        <v>406.66</v>
      </c>
      <c r="N1704" s="661">
        <v>2</v>
      </c>
      <c r="O1704" s="742">
        <v>1</v>
      </c>
      <c r="P1704" s="662">
        <v>406.66</v>
      </c>
      <c r="Q1704" s="677">
        <v>1</v>
      </c>
      <c r="R1704" s="661">
        <v>2</v>
      </c>
      <c r="S1704" s="677">
        <v>1</v>
      </c>
      <c r="T1704" s="742">
        <v>1</v>
      </c>
      <c r="U1704" s="700">
        <v>1</v>
      </c>
    </row>
    <row r="1705" spans="1:21" ht="14.4" customHeight="1" x14ac:dyDescent="0.3">
      <c r="A1705" s="660">
        <v>4</v>
      </c>
      <c r="B1705" s="661" t="s">
        <v>3542</v>
      </c>
      <c r="C1705" s="661">
        <v>89301042</v>
      </c>
      <c r="D1705" s="740" t="s">
        <v>6160</v>
      </c>
      <c r="E1705" s="741" t="s">
        <v>3930</v>
      </c>
      <c r="F1705" s="661" t="s">
        <v>3895</v>
      </c>
      <c r="G1705" s="661" t="s">
        <v>3988</v>
      </c>
      <c r="H1705" s="661" t="s">
        <v>602</v>
      </c>
      <c r="I1705" s="661" t="s">
        <v>3058</v>
      </c>
      <c r="J1705" s="661" t="s">
        <v>3059</v>
      </c>
      <c r="K1705" s="661" t="s">
        <v>3989</v>
      </c>
      <c r="L1705" s="662">
        <v>0</v>
      </c>
      <c r="M1705" s="662">
        <v>0</v>
      </c>
      <c r="N1705" s="661">
        <v>7</v>
      </c>
      <c r="O1705" s="742">
        <v>3.5</v>
      </c>
      <c r="P1705" s="662">
        <v>0</v>
      </c>
      <c r="Q1705" s="677"/>
      <c r="R1705" s="661">
        <v>4</v>
      </c>
      <c r="S1705" s="677">
        <v>0.5714285714285714</v>
      </c>
      <c r="T1705" s="742">
        <v>1.5</v>
      </c>
      <c r="U1705" s="700">
        <v>0.42857142857142855</v>
      </c>
    </row>
    <row r="1706" spans="1:21" ht="14.4" customHeight="1" x14ac:dyDescent="0.3">
      <c r="A1706" s="660">
        <v>4</v>
      </c>
      <c r="B1706" s="661" t="s">
        <v>3542</v>
      </c>
      <c r="C1706" s="661">
        <v>89301042</v>
      </c>
      <c r="D1706" s="740" t="s">
        <v>6160</v>
      </c>
      <c r="E1706" s="741" t="s">
        <v>3930</v>
      </c>
      <c r="F1706" s="661" t="s">
        <v>3895</v>
      </c>
      <c r="G1706" s="661" t="s">
        <v>4175</v>
      </c>
      <c r="H1706" s="661" t="s">
        <v>602</v>
      </c>
      <c r="I1706" s="661" t="s">
        <v>5714</v>
      </c>
      <c r="J1706" s="661" t="s">
        <v>5715</v>
      </c>
      <c r="K1706" s="661" t="s">
        <v>5716</v>
      </c>
      <c r="L1706" s="662">
        <v>149.86000000000001</v>
      </c>
      <c r="M1706" s="662">
        <v>149.86000000000001</v>
      </c>
      <c r="N1706" s="661">
        <v>1</v>
      </c>
      <c r="O1706" s="742">
        <v>1</v>
      </c>
      <c r="P1706" s="662">
        <v>149.86000000000001</v>
      </c>
      <c r="Q1706" s="677">
        <v>1</v>
      </c>
      <c r="R1706" s="661">
        <v>1</v>
      </c>
      <c r="S1706" s="677">
        <v>1</v>
      </c>
      <c r="T1706" s="742">
        <v>1</v>
      </c>
      <c r="U1706" s="700">
        <v>1</v>
      </c>
    </row>
    <row r="1707" spans="1:21" ht="14.4" customHeight="1" x14ac:dyDescent="0.3">
      <c r="A1707" s="660">
        <v>4</v>
      </c>
      <c r="B1707" s="661" t="s">
        <v>3542</v>
      </c>
      <c r="C1707" s="661">
        <v>89301042</v>
      </c>
      <c r="D1707" s="740" t="s">
        <v>6160</v>
      </c>
      <c r="E1707" s="741" t="s">
        <v>3930</v>
      </c>
      <c r="F1707" s="661" t="s">
        <v>3895</v>
      </c>
      <c r="G1707" s="661" t="s">
        <v>4287</v>
      </c>
      <c r="H1707" s="661" t="s">
        <v>602</v>
      </c>
      <c r="I1707" s="661" t="s">
        <v>4288</v>
      </c>
      <c r="J1707" s="661" t="s">
        <v>4289</v>
      </c>
      <c r="K1707" s="661" t="s">
        <v>4290</v>
      </c>
      <c r="L1707" s="662">
        <v>0</v>
      </c>
      <c r="M1707" s="662">
        <v>0</v>
      </c>
      <c r="N1707" s="661">
        <v>1</v>
      </c>
      <c r="O1707" s="742">
        <v>1</v>
      </c>
      <c r="P1707" s="662"/>
      <c r="Q1707" s="677"/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4</v>
      </c>
      <c r="B1708" s="661" t="s">
        <v>3542</v>
      </c>
      <c r="C1708" s="661">
        <v>89301042</v>
      </c>
      <c r="D1708" s="740" t="s">
        <v>6160</v>
      </c>
      <c r="E1708" s="741" t="s">
        <v>3930</v>
      </c>
      <c r="F1708" s="661" t="s">
        <v>3895</v>
      </c>
      <c r="G1708" s="661" t="s">
        <v>4287</v>
      </c>
      <c r="H1708" s="661" t="s">
        <v>602</v>
      </c>
      <c r="I1708" s="661" t="s">
        <v>4291</v>
      </c>
      <c r="J1708" s="661" t="s">
        <v>4289</v>
      </c>
      <c r="K1708" s="661" t="s">
        <v>4292</v>
      </c>
      <c r="L1708" s="662">
        <v>0</v>
      </c>
      <c r="M1708" s="662">
        <v>0</v>
      </c>
      <c r="N1708" s="661">
        <v>1</v>
      </c>
      <c r="O1708" s="742">
        <v>1</v>
      </c>
      <c r="P1708" s="662">
        <v>0</v>
      </c>
      <c r="Q1708" s="677"/>
      <c r="R1708" s="661">
        <v>1</v>
      </c>
      <c r="S1708" s="677">
        <v>1</v>
      </c>
      <c r="T1708" s="742">
        <v>1</v>
      </c>
      <c r="U1708" s="700">
        <v>1</v>
      </c>
    </row>
    <row r="1709" spans="1:21" ht="14.4" customHeight="1" x14ac:dyDescent="0.3">
      <c r="A1709" s="660">
        <v>4</v>
      </c>
      <c r="B1709" s="661" t="s">
        <v>3542</v>
      </c>
      <c r="C1709" s="661">
        <v>89301042</v>
      </c>
      <c r="D1709" s="740" t="s">
        <v>6160</v>
      </c>
      <c r="E1709" s="741" t="s">
        <v>3930</v>
      </c>
      <c r="F1709" s="661" t="s">
        <v>3895</v>
      </c>
      <c r="G1709" s="661" t="s">
        <v>3991</v>
      </c>
      <c r="H1709" s="661" t="s">
        <v>602</v>
      </c>
      <c r="I1709" s="661" t="s">
        <v>3497</v>
      </c>
      <c r="J1709" s="661" t="s">
        <v>1268</v>
      </c>
      <c r="K1709" s="661" t="s">
        <v>3992</v>
      </c>
      <c r="L1709" s="662">
        <v>127.5</v>
      </c>
      <c r="M1709" s="662">
        <v>4717.5</v>
      </c>
      <c r="N1709" s="661">
        <v>37</v>
      </c>
      <c r="O1709" s="742">
        <v>33</v>
      </c>
      <c r="P1709" s="662">
        <v>1912.5</v>
      </c>
      <c r="Q1709" s="677">
        <v>0.40540540540540543</v>
      </c>
      <c r="R1709" s="661">
        <v>15</v>
      </c>
      <c r="S1709" s="677">
        <v>0.40540540540540543</v>
      </c>
      <c r="T1709" s="742">
        <v>14</v>
      </c>
      <c r="U1709" s="700">
        <v>0.42424242424242425</v>
      </c>
    </row>
    <row r="1710" spans="1:21" ht="14.4" customHeight="1" x14ac:dyDescent="0.3">
      <c r="A1710" s="660">
        <v>4</v>
      </c>
      <c r="B1710" s="661" t="s">
        <v>3542</v>
      </c>
      <c r="C1710" s="661">
        <v>89301042</v>
      </c>
      <c r="D1710" s="740" t="s">
        <v>6160</v>
      </c>
      <c r="E1710" s="741" t="s">
        <v>3930</v>
      </c>
      <c r="F1710" s="661" t="s">
        <v>3895</v>
      </c>
      <c r="G1710" s="661" t="s">
        <v>3991</v>
      </c>
      <c r="H1710" s="661" t="s">
        <v>602</v>
      </c>
      <c r="I1710" s="661" t="s">
        <v>1267</v>
      </c>
      <c r="J1710" s="661" t="s">
        <v>1268</v>
      </c>
      <c r="K1710" s="661" t="s">
        <v>5130</v>
      </c>
      <c r="L1710" s="662">
        <v>637.5</v>
      </c>
      <c r="M1710" s="662">
        <v>1275</v>
      </c>
      <c r="N1710" s="661">
        <v>2</v>
      </c>
      <c r="O1710" s="742">
        <v>2</v>
      </c>
      <c r="P1710" s="662"/>
      <c r="Q1710" s="677">
        <v>0</v>
      </c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4</v>
      </c>
      <c r="B1711" s="661" t="s">
        <v>3542</v>
      </c>
      <c r="C1711" s="661">
        <v>89301042</v>
      </c>
      <c r="D1711" s="740" t="s">
        <v>6160</v>
      </c>
      <c r="E1711" s="741" t="s">
        <v>3930</v>
      </c>
      <c r="F1711" s="661" t="s">
        <v>3895</v>
      </c>
      <c r="G1711" s="661" t="s">
        <v>3993</v>
      </c>
      <c r="H1711" s="661" t="s">
        <v>602</v>
      </c>
      <c r="I1711" s="661" t="s">
        <v>854</v>
      </c>
      <c r="J1711" s="661" t="s">
        <v>3994</v>
      </c>
      <c r="K1711" s="661" t="s">
        <v>3995</v>
      </c>
      <c r="L1711" s="662">
        <v>0</v>
      </c>
      <c r="M1711" s="662">
        <v>0</v>
      </c>
      <c r="N1711" s="661">
        <v>5</v>
      </c>
      <c r="O1711" s="742">
        <v>2</v>
      </c>
      <c r="P1711" s="662">
        <v>0</v>
      </c>
      <c r="Q1711" s="677"/>
      <c r="R1711" s="661">
        <v>2</v>
      </c>
      <c r="S1711" s="677">
        <v>0.4</v>
      </c>
      <c r="T1711" s="742">
        <v>0.5</v>
      </c>
      <c r="U1711" s="700">
        <v>0.25</v>
      </c>
    </row>
    <row r="1712" spans="1:21" ht="14.4" customHeight="1" x14ac:dyDescent="0.3">
      <c r="A1712" s="660">
        <v>4</v>
      </c>
      <c r="B1712" s="661" t="s">
        <v>3542</v>
      </c>
      <c r="C1712" s="661">
        <v>89301042</v>
      </c>
      <c r="D1712" s="740" t="s">
        <v>6160</v>
      </c>
      <c r="E1712" s="741" t="s">
        <v>3930</v>
      </c>
      <c r="F1712" s="661" t="s">
        <v>3895</v>
      </c>
      <c r="G1712" s="661" t="s">
        <v>4145</v>
      </c>
      <c r="H1712" s="661" t="s">
        <v>602</v>
      </c>
      <c r="I1712" s="661" t="s">
        <v>5690</v>
      </c>
      <c r="J1712" s="661" t="s">
        <v>4992</v>
      </c>
      <c r="K1712" s="661" t="s">
        <v>2453</v>
      </c>
      <c r="L1712" s="662">
        <v>0</v>
      </c>
      <c r="M1712" s="662">
        <v>0</v>
      </c>
      <c r="N1712" s="661">
        <v>1</v>
      </c>
      <c r="O1712" s="742">
        <v>0.5</v>
      </c>
      <c r="P1712" s="662">
        <v>0</v>
      </c>
      <c r="Q1712" s="677"/>
      <c r="R1712" s="661">
        <v>1</v>
      </c>
      <c r="S1712" s="677">
        <v>1</v>
      </c>
      <c r="T1712" s="742">
        <v>0.5</v>
      </c>
      <c r="U1712" s="700">
        <v>1</v>
      </c>
    </row>
    <row r="1713" spans="1:21" ht="14.4" customHeight="1" x14ac:dyDescent="0.3">
      <c r="A1713" s="660">
        <v>4</v>
      </c>
      <c r="B1713" s="661" t="s">
        <v>3542</v>
      </c>
      <c r="C1713" s="661">
        <v>89301042</v>
      </c>
      <c r="D1713" s="740" t="s">
        <v>6160</v>
      </c>
      <c r="E1713" s="741" t="s">
        <v>3930</v>
      </c>
      <c r="F1713" s="661" t="s">
        <v>3895</v>
      </c>
      <c r="G1713" s="661" t="s">
        <v>4145</v>
      </c>
      <c r="H1713" s="661" t="s">
        <v>602</v>
      </c>
      <c r="I1713" s="661" t="s">
        <v>5717</v>
      </c>
      <c r="J1713" s="661" t="s">
        <v>4994</v>
      </c>
      <c r="K1713" s="661" t="s">
        <v>2453</v>
      </c>
      <c r="L1713" s="662">
        <v>0</v>
      </c>
      <c r="M1713" s="662">
        <v>0</v>
      </c>
      <c r="N1713" s="661">
        <v>1</v>
      </c>
      <c r="O1713" s="742">
        <v>0.5</v>
      </c>
      <c r="P1713" s="662">
        <v>0</v>
      </c>
      <c r="Q1713" s="677"/>
      <c r="R1713" s="661">
        <v>1</v>
      </c>
      <c r="S1713" s="677">
        <v>1</v>
      </c>
      <c r="T1713" s="742">
        <v>0.5</v>
      </c>
      <c r="U1713" s="700">
        <v>1</v>
      </c>
    </row>
    <row r="1714" spans="1:21" ht="14.4" customHeight="1" x14ac:dyDescent="0.3">
      <c r="A1714" s="660">
        <v>4</v>
      </c>
      <c r="B1714" s="661" t="s">
        <v>3542</v>
      </c>
      <c r="C1714" s="661">
        <v>89301042</v>
      </c>
      <c r="D1714" s="740" t="s">
        <v>6160</v>
      </c>
      <c r="E1714" s="741" t="s">
        <v>3930</v>
      </c>
      <c r="F1714" s="661" t="s">
        <v>3896</v>
      </c>
      <c r="G1714" s="661" t="s">
        <v>4001</v>
      </c>
      <c r="H1714" s="661" t="s">
        <v>602</v>
      </c>
      <c r="I1714" s="661" t="s">
        <v>4033</v>
      </c>
      <c r="J1714" s="661" t="s">
        <v>4003</v>
      </c>
      <c r="K1714" s="661"/>
      <c r="L1714" s="662">
        <v>0</v>
      </c>
      <c r="M1714" s="662">
        <v>0</v>
      </c>
      <c r="N1714" s="661">
        <v>10</v>
      </c>
      <c r="O1714" s="742">
        <v>7.5</v>
      </c>
      <c r="P1714" s="662">
        <v>0</v>
      </c>
      <c r="Q1714" s="677"/>
      <c r="R1714" s="661">
        <v>9</v>
      </c>
      <c r="S1714" s="677">
        <v>0.9</v>
      </c>
      <c r="T1714" s="742">
        <v>6.5</v>
      </c>
      <c r="U1714" s="700">
        <v>0.8666666666666667</v>
      </c>
    </row>
    <row r="1715" spans="1:21" ht="14.4" customHeight="1" x14ac:dyDescent="0.3">
      <c r="A1715" s="660">
        <v>4</v>
      </c>
      <c r="B1715" s="661" t="s">
        <v>3542</v>
      </c>
      <c r="C1715" s="661">
        <v>89301042</v>
      </c>
      <c r="D1715" s="740" t="s">
        <v>6160</v>
      </c>
      <c r="E1715" s="741" t="s">
        <v>3930</v>
      </c>
      <c r="F1715" s="661" t="s">
        <v>3897</v>
      </c>
      <c r="G1715" s="661" t="s">
        <v>4343</v>
      </c>
      <c r="H1715" s="661" t="s">
        <v>602</v>
      </c>
      <c r="I1715" s="661" t="s">
        <v>4344</v>
      </c>
      <c r="J1715" s="661" t="s">
        <v>4536</v>
      </c>
      <c r="K1715" s="661" t="s">
        <v>4537</v>
      </c>
      <c r="L1715" s="662">
        <v>410</v>
      </c>
      <c r="M1715" s="662">
        <v>2870</v>
      </c>
      <c r="N1715" s="661">
        <v>7</v>
      </c>
      <c r="O1715" s="742">
        <v>7</v>
      </c>
      <c r="P1715" s="662">
        <v>2870</v>
      </c>
      <c r="Q1715" s="677">
        <v>1</v>
      </c>
      <c r="R1715" s="661">
        <v>7</v>
      </c>
      <c r="S1715" s="677">
        <v>1</v>
      </c>
      <c r="T1715" s="742">
        <v>7</v>
      </c>
      <c r="U1715" s="700">
        <v>1</v>
      </c>
    </row>
    <row r="1716" spans="1:21" ht="14.4" customHeight="1" x14ac:dyDescent="0.3">
      <c r="A1716" s="660">
        <v>4</v>
      </c>
      <c r="B1716" s="661" t="s">
        <v>3542</v>
      </c>
      <c r="C1716" s="661">
        <v>89301042</v>
      </c>
      <c r="D1716" s="740" t="s">
        <v>6160</v>
      </c>
      <c r="E1716" s="741" t="s">
        <v>3930</v>
      </c>
      <c r="F1716" s="661" t="s">
        <v>3897</v>
      </c>
      <c r="G1716" s="661" t="s">
        <v>4343</v>
      </c>
      <c r="H1716" s="661" t="s">
        <v>602</v>
      </c>
      <c r="I1716" s="661" t="s">
        <v>4344</v>
      </c>
      <c r="J1716" s="661" t="s">
        <v>4345</v>
      </c>
      <c r="K1716" s="661" t="s">
        <v>4346</v>
      </c>
      <c r="L1716" s="662">
        <v>410</v>
      </c>
      <c r="M1716" s="662">
        <v>10660</v>
      </c>
      <c r="N1716" s="661">
        <v>26</v>
      </c>
      <c r="O1716" s="742">
        <v>26</v>
      </c>
      <c r="P1716" s="662">
        <v>10660</v>
      </c>
      <c r="Q1716" s="677">
        <v>1</v>
      </c>
      <c r="R1716" s="661">
        <v>26</v>
      </c>
      <c r="S1716" s="677">
        <v>1</v>
      </c>
      <c r="T1716" s="742">
        <v>26</v>
      </c>
      <c r="U1716" s="700">
        <v>1</v>
      </c>
    </row>
    <row r="1717" spans="1:21" ht="14.4" customHeight="1" x14ac:dyDescent="0.3">
      <c r="A1717" s="660">
        <v>4</v>
      </c>
      <c r="B1717" s="661" t="s">
        <v>3542</v>
      </c>
      <c r="C1717" s="661">
        <v>89301042</v>
      </c>
      <c r="D1717" s="740" t="s">
        <v>6160</v>
      </c>
      <c r="E1717" s="741" t="s">
        <v>3930</v>
      </c>
      <c r="F1717" s="661" t="s">
        <v>3897</v>
      </c>
      <c r="G1717" s="661" t="s">
        <v>4343</v>
      </c>
      <c r="H1717" s="661" t="s">
        <v>602</v>
      </c>
      <c r="I1717" s="661" t="s">
        <v>4420</v>
      </c>
      <c r="J1717" s="661" t="s">
        <v>4421</v>
      </c>
      <c r="K1717" s="661" t="s">
        <v>4422</v>
      </c>
      <c r="L1717" s="662">
        <v>566</v>
      </c>
      <c r="M1717" s="662">
        <v>566</v>
      </c>
      <c r="N1717" s="661">
        <v>1</v>
      </c>
      <c r="O1717" s="742">
        <v>1</v>
      </c>
      <c r="P1717" s="662"/>
      <c r="Q1717" s="677">
        <v>0</v>
      </c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4</v>
      </c>
      <c r="B1718" s="661" t="s">
        <v>3542</v>
      </c>
      <c r="C1718" s="661">
        <v>89301042</v>
      </c>
      <c r="D1718" s="740" t="s">
        <v>6160</v>
      </c>
      <c r="E1718" s="741" t="s">
        <v>3930</v>
      </c>
      <c r="F1718" s="661" t="s">
        <v>3897</v>
      </c>
      <c r="G1718" s="661" t="s">
        <v>4343</v>
      </c>
      <c r="H1718" s="661" t="s">
        <v>602</v>
      </c>
      <c r="I1718" s="661" t="s">
        <v>5718</v>
      </c>
      <c r="J1718" s="661" t="s">
        <v>5719</v>
      </c>
      <c r="K1718" s="661" t="s">
        <v>5720</v>
      </c>
      <c r="L1718" s="662">
        <v>350</v>
      </c>
      <c r="M1718" s="662">
        <v>350</v>
      </c>
      <c r="N1718" s="661">
        <v>1</v>
      </c>
      <c r="O1718" s="742">
        <v>1</v>
      </c>
      <c r="P1718" s="662">
        <v>350</v>
      </c>
      <c r="Q1718" s="677">
        <v>1</v>
      </c>
      <c r="R1718" s="661">
        <v>1</v>
      </c>
      <c r="S1718" s="677">
        <v>1</v>
      </c>
      <c r="T1718" s="742">
        <v>1</v>
      </c>
      <c r="U1718" s="700">
        <v>1</v>
      </c>
    </row>
    <row r="1719" spans="1:21" ht="14.4" customHeight="1" x14ac:dyDescent="0.3">
      <c r="A1719" s="660">
        <v>4</v>
      </c>
      <c r="B1719" s="661" t="s">
        <v>3542</v>
      </c>
      <c r="C1719" s="661">
        <v>89301042</v>
      </c>
      <c r="D1719" s="740" t="s">
        <v>6160</v>
      </c>
      <c r="E1719" s="741" t="s">
        <v>3930</v>
      </c>
      <c r="F1719" s="661" t="s">
        <v>3897</v>
      </c>
      <c r="G1719" s="661" t="s">
        <v>4347</v>
      </c>
      <c r="H1719" s="661" t="s">
        <v>602</v>
      </c>
      <c r="I1719" s="661" t="s">
        <v>4955</v>
      </c>
      <c r="J1719" s="661" t="s">
        <v>4956</v>
      </c>
      <c r="K1719" s="661" t="s">
        <v>4957</v>
      </c>
      <c r="L1719" s="662">
        <v>144.05000000000001</v>
      </c>
      <c r="M1719" s="662">
        <v>288.10000000000002</v>
      </c>
      <c r="N1719" s="661">
        <v>2</v>
      </c>
      <c r="O1719" s="742">
        <v>1</v>
      </c>
      <c r="P1719" s="662">
        <v>288.10000000000002</v>
      </c>
      <c r="Q1719" s="677">
        <v>1</v>
      </c>
      <c r="R1719" s="661">
        <v>2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4</v>
      </c>
      <c r="B1720" s="661" t="s">
        <v>3542</v>
      </c>
      <c r="C1720" s="661">
        <v>89301042</v>
      </c>
      <c r="D1720" s="740" t="s">
        <v>6160</v>
      </c>
      <c r="E1720" s="741" t="s">
        <v>3930</v>
      </c>
      <c r="F1720" s="661" t="s">
        <v>3897</v>
      </c>
      <c r="G1720" s="661" t="s">
        <v>4347</v>
      </c>
      <c r="H1720" s="661" t="s">
        <v>602</v>
      </c>
      <c r="I1720" s="661" t="s">
        <v>4357</v>
      </c>
      <c r="J1720" s="661" t="s">
        <v>4355</v>
      </c>
      <c r="K1720" s="661" t="s">
        <v>4358</v>
      </c>
      <c r="L1720" s="662">
        <v>200</v>
      </c>
      <c r="M1720" s="662">
        <v>2000</v>
      </c>
      <c r="N1720" s="661">
        <v>10</v>
      </c>
      <c r="O1720" s="742">
        <v>4</v>
      </c>
      <c r="P1720" s="662">
        <v>1600</v>
      </c>
      <c r="Q1720" s="677">
        <v>0.8</v>
      </c>
      <c r="R1720" s="661">
        <v>8</v>
      </c>
      <c r="S1720" s="677">
        <v>0.8</v>
      </c>
      <c r="T1720" s="742">
        <v>3</v>
      </c>
      <c r="U1720" s="700">
        <v>0.75</v>
      </c>
    </row>
    <row r="1721" spans="1:21" ht="14.4" customHeight="1" x14ac:dyDescent="0.3">
      <c r="A1721" s="660">
        <v>4</v>
      </c>
      <c r="B1721" s="661" t="s">
        <v>3542</v>
      </c>
      <c r="C1721" s="661">
        <v>89301042</v>
      </c>
      <c r="D1721" s="740" t="s">
        <v>6160</v>
      </c>
      <c r="E1721" s="741" t="s">
        <v>3930</v>
      </c>
      <c r="F1721" s="661" t="s">
        <v>3897</v>
      </c>
      <c r="G1721" s="661" t="s">
        <v>4034</v>
      </c>
      <c r="H1721" s="661" t="s">
        <v>602</v>
      </c>
      <c r="I1721" s="661" t="s">
        <v>4240</v>
      </c>
      <c r="J1721" s="661" t="s">
        <v>4241</v>
      </c>
      <c r="K1721" s="661" t="s">
        <v>4242</v>
      </c>
      <c r="L1721" s="662">
        <v>900</v>
      </c>
      <c r="M1721" s="662">
        <v>1800</v>
      </c>
      <c r="N1721" s="661">
        <v>2</v>
      </c>
      <c r="O1721" s="742">
        <v>2</v>
      </c>
      <c r="P1721" s="662"/>
      <c r="Q1721" s="677">
        <v>0</v>
      </c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4</v>
      </c>
      <c r="B1722" s="661" t="s">
        <v>3542</v>
      </c>
      <c r="C1722" s="661">
        <v>89301042</v>
      </c>
      <c r="D1722" s="740" t="s">
        <v>6160</v>
      </c>
      <c r="E1722" s="741" t="s">
        <v>3930</v>
      </c>
      <c r="F1722" s="661" t="s">
        <v>3897</v>
      </c>
      <c r="G1722" s="661" t="s">
        <v>4034</v>
      </c>
      <c r="H1722" s="661" t="s">
        <v>602</v>
      </c>
      <c r="I1722" s="661" t="s">
        <v>4384</v>
      </c>
      <c r="J1722" s="661" t="s">
        <v>4385</v>
      </c>
      <c r="K1722" s="661" t="s">
        <v>4386</v>
      </c>
      <c r="L1722" s="662">
        <v>378.48</v>
      </c>
      <c r="M1722" s="662">
        <v>378.48</v>
      </c>
      <c r="N1722" s="661">
        <v>1</v>
      </c>
      <c r="O1722" s="742">
        <v>1</v>
      </c>
      <c r="P1722" s="662">
        <v>378.48</v>
      </c>
      <c r="Q1722" s="677">
        <v>1</v>
      </c>
      <c r="R1722" s="661">
        <v>1</v>
      </c>
      <c r="S1722" s="677">
        <v>1</v>
      </c>
      <c r="T1722" s="742">
        <v>1</v>
      </c>
      <c r="U1722" s="700">
        <v>1</v>
      </c>
    </row>
    <row r="1723" spans="1:21" ht="14.4" customHeight="1" x14ac:dyDescent="0.3">
      <c r="A1723" s="660">
        <v>4</v>
      </c>
      <c r="B1723" s="661" t="s">
        <v>3542</v>
      </c>
      <c r="C1723" s="661">
        <v>89301042</v>
      </c>
      <c r="D1723" s="740" t="s">
        <v>6160</v>
      </c>
      <c r="E1723" s="741" t="s">
        <v>3930</v>
      </c>
      <c r="F1723" s="661" t="s">
        <v>3897</v>
      </c>
      <c r="G1723" s="661" t="s">
        <v>5721</v>
      </c>
      <c r="H1723" s="661" t="s">
        <v>602</v>
      </c>
      <c r="I1723" s="661" t="s">
        <v>5722</v>
      </c>
      <c r="J1723" s="661" t="s">
        <v>5723</v>
      </c>
      <c r="K1723" s="661" t="s">
        <v>5724</v>
      </c>
      <c r="L1723" s="662">
        <v>0</v>
      </c>
      <c r="M1723" s="662">
        <v>0</v>
      </c>
      <c r="N1723" s="661">
        <v>1</v>
      </c>
      <c r="O1723" s="742">
        <v>1</v>
      </c>
      <c r="P1723" s="662"/>
      <c r="Q1723" s="677"/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4</v>
      </c>
      <c r="B1724" s="661" t="s">
        <v>3542</v>
      </c>
      <c r="C1724" s="661">
        <v>89301042</v>
      </c>
      <c r="D1724" s="740" t="s">
        <v>6160</v>
      </c>
      <c r="E1724" s="741" t="s">
        <v>3930</v>
      </c>
      <c r="F1724" s="661" t="s">
        <v>3897</v>
      </c>
      <c r="G1724" s="661" t="s">
        <v>4393</v>
      </c>
      <c r="H1724" s="661" t="s">
        <v>602</v>
      </c>
      <c r="I1724" s="661" t="s">
        <v>4548</v>
      </c>
      <c r="J1724" s="661" t="s">
        <v>4549</v>
      </c>
      <c r="K1724" s="661" t="s">
        <v>4547</v>
      </c>
      <c r="L1724" s="662">
        <v>500</v>
      </c>
      <c r="M1724" s="662">
        <v>1000</v>
      </c>
      <c r="N1724" s="661">
        <v>2</v>
      </c>
      <c r="O1724" s="742">
        <v>1</v>
      </c>
      <c r="P1724" s="662">
        <v>1000</v>
      </c>
      <c r="Q1724" s="677">
        <v>1</v>
      </c>
      <c r="R1724" s="661">
        <v>2</v>
      </c>
      <c r="S1724" s="677">
        <v>1</v>
      </c>
      <c r="T1724" s="742">
        <v>1</v>
      </c>
      <c r="U1724" s="700">
        <v>1</v>
      </c>
    </row>
    <row r="1725" spans="1:21" ht="14.4" customHeight="1" x14ac:dyDescent="0.3">
      <c r="A1725" s="660">
        <v>4</v>
      </c>
      <c r="B1725" s="661" t="s">
        <v>3542</v>
      </c>
      <c r="C1725" s="661">
        <v>89301042</v>
      </c>
      <c r="D1725" s="740" t="s">
        <v>6160</v>
      </c>
      <c r="E1725" s="741" t="s">
        <v>3930</v>
      </c>
      <c r="F1725" s="661" t="s">
        <v>3897</v>
      </c>
      <c r="G1725" s="661" t="s">
        <v>4393</v>
      </c>
      <c r="H1725" s="661" t="s">
        <v>602</v>
      </c>
      <c r="I1725" s="661" t="s">
        <v>4553</v>
      </c>
      <c r="J1725" s="661" t="s">
        <v>4554</v>
      </c>
      <c r="K1725" s="661" t="s">
        <v>4555</v>
      </c>
      <c r="L1725" s="662">
        <v>287</v>
      </c>
      <c r="M1725" s="662">
        <v>12054</v>
      </c>
      <c r="N1725" s="661">
        <v>42</v>
      </c>
      <c r="O1725" s="742">
        <v>28</v>
      </c>
      <c r="P1725" s="662">
        <v>11767</v>
      </c>
      <c r="Q1725" s="677">
        <v>0.97619047619047616</v>
      </c>
      <c r="R1725" s="661">
        <v>41</v>
      </c>
      <c r="S1725" s="677">
        <v>0.97619047619047616</v>
      </c>
      <c r="T1725" s="742">
        <v>27</v>
      </c>
      <c r="U1725" s="700">
        <v>0.9642857142857143</v>
      </c>
    </row>
    <row r="1726" spans="1:21" ht="14.4" customHeight="1" x14ac:dyDescent="0.3">
      <c r="A1726" s="660">
        <v>4</v>
      </c>
      <c r="B1726" s="661" t="s">
        <v>3542</v>
      </c>
      <c r="C1726" s="661">
        <v>89301042</v>
      </c>
      <c r="D1726" s="740" t="s">
        <v>6160</v>
      </c>
      <c r="E1726" s="741" t="s">
        <v>3930</v>
      </c>
      <c r="F1726" s="661" t="s">
        <v>3897</v>
      </c>
      <c r="G1726" s="661" t="s">
        <v>4393</v>
      </c>
      <c r="H1726" s="661" t="s">
        <v>602</v>
      </c>
      <c r="I1726" s="661" t="s">
        <v>4556</v>
      </c>
      <c r="J1726" s="661" t="s">
        <v>4557</v>
      </c>
      <c r="K1726" s="661" t="s">
        <v>4558</v>
      </c>
      <c r="L1726" s="662">
        <v>253</v>
      </c>
      <c r="M1726" s="662">
        <v>1012</v>
      </c>
      <c r="N1726" s="661">
        <v>4</v>
      </c>
      <c r="O1726" s="742">
        <v>4</v>
      </c>
      <c r="P1726" s="662">
        <v>1012</v>
      </c>
      <c r="Q1726" s="677">
        <v>1</v>
      </c>
      <c r="R1726" s="661">
        <v>4</v>
      </c>
      <c r="S1726" s="677">
        <v>1</v>
      </c>
      <c r="T1726" s="742">
        <v>4</v>
      </c>
      <c r="U1726" s="700">
        <v>1</v>
      </c>
    </row>
    <row r="1727" spans="1:21" ht="14.4" customHeight="1" x14ac:dyDescent="0.3">
      <c r="A1727" s="660">
        <v>4</v>
      </c>
      <c r="B1727" s="661" t="s">
        <v>3542</v>
      </c>
      <c r="C1727" s="661">
        <v>89301042</v>
      </c>
      <c r="D1727" s="740" t="s">
        <v>6160</v>
      </c>
      <c r="E1727" s="741" t="s">
        <v>3930</v>
      </c>
      <c r="F1727" s="661" t="s">
        <v>3897</v>
      </c>
      <c r="G1727" s="661" t="s">
        <v>4393</v>
      </c>
      <c r="H1727" s="661" t="s">
        <v>602</v>
      </c>
      <c r="I1727" s="661" t="s">
        <v>4565</v>
      </c>
      <c r="J1727" s="661" t="s">
        <v>4566</v>
      </c>
      <c r="K1727" s="661" t="s">
        <v>4567</v>
      </c>
      <c r="L1727" s="662">
        <v>2304</v>
      </c>
      <c r="M1727" s="662">
        <v>27648</v>
      </c>
      <c r="N1727" s="661">
        <v>12</v>
      </c>
      <c r="O1727" s="742">
        <v>2</v>
      </c>
      <c r="P1727" s="662">
        <v>27648</v>
      </c>
      <c r="Q1727" s="677">
        <v>1</v>
      </c>
      <c r="R1727" s="661">
        <v>12</v>
      </c>
      <c r="S1727" s="677">
        <v>1</v>
      </c>
      <c r="T1727" s="742">
        <v>2</v>
      </c>
      <c r="U1727" s="700">
        <v>1</v>
      </c>
    </row>
    <row r="1728" spans="1:21" ht="14.4" customHeight="1" x14ac:dyDescent="0.3">
      <c r="A1728" s="660">
        <v>4</v>
      </c>
      <c r="B1728" s="661" t="s">
        <v>3542</v>
      </c>
      <c r="C1728" s="661">
        <v>89301042</v>
      </c>
      <c r="D1728" s="740" t="s">
        <v>6160</v>
      </c>
      <c r="E1728" s="741" t="s">
        <v>3930</v>
      </c>
      <c r="F1728" s="661" t="s">
        <v>3897</v>
      </c>
      <c r="G1728" s="661" t="s">
        <v>4393</v>
      </c>
      <c r="H1728" s="661" t="s">
        <v>602</v>
      </c>
      <c r="I1728" s="661" t="s">
        <v>4574</v>
      </c>
      <c r="J1728" s="661" t="s">
        <v>4575</v>
      </c>
      <c r="K1728" s="661" t="s">
        <v>4576</v>
      </c>
      <c r="L1728" s="662">
        <v>2094.4899999999998</v>
      </c>
      <c r="M1728" s="662">
        <v>16755.919999999998</v>
      </c>
      <c r="N1728" s="661">
        <v>8</v>
      </c>
      <c r="O1728" s="742">
        <v>2</v>
      </c>
      <c r="P1728" s="662">
        <v>16755.919999999998</v>
      </c>
      <c r="Q1728" s="677">
        <v>1</v>
      </c>
      <c r="R1728" s="661">
        <v>8</v>
      </c>
      <c r="S1728" s="677">
        <v>1</v>
      </c>
      <c r="T1728" s="742">
        <v>2</v>
      </c>
      <c r="U1728" s="700">
        <v>1</v>
      </c>
    </row>
    <row r="1729" spans="1:21" ht="14.4" customHeight="1" x14ac:dyDescent="0.3">
      <c r="A1729" s="660">
        <v>4</v>
      </c>
      <c r="B1729" s="661" t="s">
        <v>3542</v>
      </c>
      <c r="C1729" s="661">
        <v>89301042</v>
      </c>
      <c r="D1729" s="740" t="s">
        <v>6160</v>
      </c>
      <c r="E1729" s="741" t="s">
        <v>3930</v>
      </c>
      <c r="F1729" s="661" t="s">
        <v>3897</v>
      </c>
      <c r="G1729" s="661" t="s">
        <v>4393</v>
      </c>
      <c r="H1729" s="661" t="s">
        <v>602</v>
      </c>
      <c r="I1729" s="661" t="s">
        <v>4577</v>
      </c>
      <c r="J1729" s="661" t="s">
        <v>4578</v>
      </c>
      <c r="K1729" s="661" t="s">
        <v>4579</v>
      </c>
      <c r="L1729" s="662">
        <v>315.5</v>
      </c>
      <c r="M1729" s="662">
        <v>7256.5</v>
      </c>
      <c r="N1729" s="661">
        <v>23</v>
      </c>
      <c r="O1729" s="742">
        <v>18</v>
      </c>
      <c r="P1729" s="662">
        <v>7256.5</v>
      </c>
      <c r="Q1729" s="677">
        <v>1</v>
      </c>
      <c r="R1729" s="661">
        <v>23</v>
      </c>
      <c r="S1729" s="677">
        <v>1</v>
      </c>
      <c r="T1729" s="742">
        <v>18</v>
      </c>
      <c r="U1729" s="700">
        <v>1</v>
      </c>
    </row>
    <row r="1730" spans="1:21" ht="14.4" customHeight="1" x14ac:dyDescent="0.3">
      <c r="A1730" s="660">
        <v>4</v>
      </c>
      <c r="B1730" s="661" t="s">
        <v>3542</v>
      </c>
      <c r="C1730" s="661">
        <v>89301042</v>
      </c>
      <c r="D1730" s="740" t="s">
        <v>6160</v>
      </c>
      <c r="E1730" s="741" t="s">
        <v>3930</v>
      </c>
      <c r="F1730" s="661" t="s">
        <v>3897</v>
      </c>
      <c r="G1730" s="661" t="s">
        <v>4393</v>
      </c>
      <c r="H1730" s="661" t="s">
        <v>602</v>
      </c>
      <c r="I1730" s="661" t="s">
        <v>4580</v>
      </c>
      <c r="J1730" s="661" t="s">
        <v>4581</v>
      </c>
      <c r="K1730" s="661" t="s">
        <v>4582</v>
      </c>
      <c r="L1730" s="662">
        <v>484.6</v>
      </c>
      <c r="M1730" s="662">
        <v>3392.2</v>
      </c>
      <c r="N1730" s="661">
        <v>7</v>
      </c>
      <c r="O1730" s="742">
        <v>4</v>
      </c>
      <c r="P1730" s="662">
        <v>3392.2</v>
      </c>
      <c r="Q1730" s="677">
        <v>1</v>
      </c>
      <c r="R1730" s="661">
        <v>7</v>
      </c>
      <c r="S1730" s="677">
        <v>1</v>
      </c>
      <c r="T1730" s="742">
        <v>4</v>
      </c>
      <c r="U1730" s="700">
        <v>1</v>
      </c>
    </row>
    <row r="1731" spans="1:21" ht="14.4" customHeight="1" x14ac:dyDescent="0.3">
      <c r="A1731" s="660">
        <v>4</v>
      </c>
      <c r="B1731" s="661" t="s">
        <v>3542</v>
      </c>
      <c r="C1731" s="661">
        <v>89301042</v>
      </c>
      <c r="D1731" s="740" t="s">
        <v>6160</v>
      </c>
      <c r="E1731" s="741" t="s">
        <v>3930</v>
      </c>
      <c r="F1731" s="661" t="s">
        <v>3897</v>
      </c>
      <c r="G1731" s="661" t="s">
        <v>4393</v>
      </c>
      <c r="H1731" s="661" t="s">
        <v>602</v>
      </c>
      <c r="I1731" s="661" t="s">
        <v>4583</v>
      </c>
      <c r="J1731" s="661" t="s">
        <v>4584</v>
      </c>
      <c r="K1731" s="661" t="s">
        <v>4585</v>
      </c>
      <c r="L1731" s="662">
        <v>2444.8000000000002</v>
      </c>
      <c r="M1731" s="662">
        <v>4889.6000000000004</v>
      </c>
      <c r="N1731" s="661">
        <v>2</v>
      </c>
      <c r="O1731" s="742">
        <v>2</v>
      </c>
      <c r="P1731" s="662">
        <v>4889.6000000000004</v>
      </c>
      <c r="Q1731" s="677">
        <v>1</v>
      </c>
      <c r="R1731" s="661">
        <v>2</v>
      </c>
      <c r="S1731" s="677">
        <v>1</v>
      </c>
      <c r="T1731" s="742">
        <v>2</v>
      </c>
      <c r="U1731" s="700">
        <v>1</v>
      </c>
    </row>
    <row r="1732" spans="1:21" ht="14.4" customHeight="1" x14ac:dyDescent="0.3">
      <c r="A1732" s="660">
        <v>4</v>
      </c>
      <c r="B1732" s="661" t="s">
        <v>3542</v>
      </c>
      <c r="C1732" s="661">
        <v>89301042</v>
      </c>
      <c r="D1732" s="740" t="s">
        <v>6160</v>
      </c>
      <c r="E1732" s="741" t="s">
        <v>3930</v>
      </c>
      <c r="F1732" s="661" t="s">
        <v>3897</v>
      </c>
      <c r="G1732" s="661" t="s">
        <v>4393</v>
      </c>
      <c r="H1732" s="661" t="s">
        <v>602</v>
      </c>
      <c r="I1732" s="661" t="s">
        <v>4586</v>
      </c>
      <c r="J1732" s="661" t="s">
        <v>4587</v>
      </c>
      <c r="K1732" s="661" t="s">
        <v>4582</v>
      </c>
      <c r="L1732" s="662">
        <v>291.2</v>
      </c>
      <c r="M1732" s="662">
        <v>582.4</v>
      </c>
      <c r="N1732" s="661">
        <v>2</v>
      </c>
      <c r="O1732" s="742">
        <v>1</v>
      </c>
      <c r="P1732" s="662">
        <v>582.4</v>
      </c>
      <c r="Q1732" s="677">
        <v>1</v>
      </c>
      <c r="R1732" s="661">
        <v>2</v>
      </c>
      <c r="S1732" s="677">
        <v>1</v>
      </c>
      <c r="T1732" s="742">
        <v>1</v>
      </c>
      <c r="U1732" s="700">
        <v>1</v>
      </c>
    </row>
    <row r="1733" spans="1:21" ht="14.4" customHeight="1" x14ac:dyDescent="0.3">
      <c r="A1733" s="660">
        <v>4</v>
      </c>
      <c r="B1733" s="661" t="s">
        <v>3542</v>
      </c>
      <c r="C1733" s="661">
        <v>89301042</v>
      </c>
      <c r="D1733" s="740" t="s">
        <v>6160</v>
      </c>
      <c r="E1733" s="741" t="s">
        <v>3930</v>
      </c>
      <c r="F1733" s="661" t="s">
        <v>3897</v>
      </c>
      <c r="G1733" s="661" t="s">
        <v>4393</v>
      </c>
      <c r="H1733" s="661" t="s">
        <v>602</v>
      </c>
      <c r="I1733" s="661" t="s">
        <v>4586</v>
      </c>
      <c r="J1733" s="661" t="s">
        <v>4588</v>
      </c>
      <c r="K1733" s="661" t="s">
        <v>4589</v>
      </c>
      <c r="L1733" s="662">
        <v>291.2</v>
      </c>
      <c r="M1733" s="662">
        <v>3203.2</v>
      </c>
      <c r="N1733" s="661">
        <v>11</v>
      </c>
      <c r="O1733" s="742">
        <v>8</v>
      </c>
      <c r="P1733" s="662">
        <v>3203.2</v>
      </c>
      <c r="Q1733" s="677">
        <v>1</v>
      </c>
      <c r="R1733" s="661">
        <v>11</v>
      </c>
      <c r="S1733" s="677">
        <v>1</v>
      </c>
      <c r="T1733" s="742">
        <v>8</v>
      </c>
      <c r="U1733" s="700">
        <v>1</v>
      </c>
    </row>
    <row r="1734" spans="1:21" ht="14.4" customHeight="1" x14ac:dyDescent="0.3">
      <c r="A1734" s="660">
        <v>4</v>
      </c>
      <c r="B1734" s="661" t="s">
        <v>3542</v>
      </c>
      <c r="C1734" s="661">
        <v>89301042</v>
      </c>
      <c r="D1734" s="740" t="s">
        <v>6160</v>
      </c>
      <c r="E1734" s="741" t="s">
        <v>3930</v>
      </c>
      <c r="F1734" s="661" t="s">
        <v>3897</v>
      </c>
      <c r="G1734" s="661" t="s">
        <v>4393</v>
      </c>
      <c r="H1734" s="661" t="s">
        <v>602</v>
      </c>
      <c r="I1734" s="661" t="s">
        <v>4593</v>
      </c>
      <c r="J1734" s="661" t="s">
        <v>4594</v>
      </c>
      <c r="K1734" s="661" t="s">
        <v>4353</v>
      </c>
      <c r="L1734" s="662">
        <v>500</v>
      </c>
      <c r="M1734" s="662">
        <v>500</v>
      </c>
      <c r="N1734" s="661">
        <v>1</v>
      </c>
      <c r="O1734" s="742">
        <v>1</v>
      </c>
      <c r="P1734" s="662">
        <v>500</v>
      </c>
      <c r="Q1734" s="677">
        <v>1</v>
      </c>
      <c r="R1734" s="661">
        <v>1</v>
      </c>
      <c r="S1734" s="677">
        <v>1</v>
      </c>
      <c r="T1734" s="742">
        <v>1</v>
      </c>
      <c r="U1734" s="700">
        <v>1</v>
      </c>
    </row>
    <row r="1735" spans="1:21" ht="14.4" customHeight="1" x14ac:dyDescent="0.3">
      <c r="A1735" s="660">
        <v>4</v>
      </c>
      <c r="B1735" s="661" t="s">
        <v>3542</v>
      </c>
      <c r="C1735" s="661">
        <v>89301042</v>
      </c>
      <c r="D1735" s="740" t="s">
        <v>6160</v>
      </c>
      <c r="E1735" s="741" t="s">
        <v>3930</v>
      </c>
      <c r="F1735" s="661" t="s">
        <v>3897</v>
      </c>
      <c r="G1735" s="661" t="s">
        <v>4393</v>
      </c>
      <c r="H1735" s="661" t="s">
        <v>602</v>
      </c>
      <c r="I1735" s="661" t="s">
        <v>4599</v>
      </c>
      <c r="J1735" s="661" t="s">
        <v>4600</v>
      </c>
      <c r="K1735" s="661" t="s">
        <v>4592</v>
      </c>
      <c r="L1735" s="662">
        <v>220.68</v>
      </c>
      <c r="M1735" s="662">
        <v>220.68</v>
      </c>
      <c r="N1735" s="661">
        <v>1</v>
      </c>
      <c r="O1735" s="742">
        <v>1</v>
      </c>
      <c r="P1735" s="662">
        <v>220.68</v>
      </c>
      <c r="Q1735" s="677">
        <v>1</v>
      </c>
      <c r="R1735" s="661">
        <v>1</v>
      </c>
      <c r="S1735" s="677">
        <v>1</v>
      </c>
      <c r="T1735" s="742">
        <v>1</v>
      </c>
      <c r="U1735" s="700">
        <v>1</v>
      </c>
    </row>
    <row r="1736" spans="1:21" ht="14.4" customHeight="1" x14ac:dyDescent="0.3">
      <c r="A1736" s="660">
        <v>4</v>
      </c>
      <c r="B1736" s="661" t="s">
        <v>3542</v>
      </c>
      <c r="C1736" s="661">
        <v>89301042</v>
      </c>
      <c r="D1736" s="740" t="s">
        <v>6160</v>
      </c>
      <c r="E1736" s="741" t="s">
        <v>3930</v>
      </c>
      <c r="F1736" s="661" t="s">
        <v>3897</v>
      </c>
      <c r="G1736" s="661" t="s">
        <v>4393</v>
      </c>
      <c r="H1736" s="661" t="s">
        <v>602</v>
      </c>
      <c r="I1736" s="661" t="s">
        <v>4601</v>
      </c>
      <c r="J1736" s="661" t="s">
        <v>4602</v>
      </c>
      <c r="K1736" s="661" t="s">
        <v>4603</v>
      </c>
      <c r="L1736" s="662">
        <v>1000</v>
      </c>
      <c r="M1736" s="662">
        <v>5000</v>
      </c>
      <c r="N1736" s="661">
        <v>5</v>
      </c>
      <c r="O1736" s="742">
        <v>4</v>
      </c>
      <c r="P1736" s="662">
        <v>5000</v>
      </c>
      <c r="Q1736" s="677">
        <v>1</v>
      </c>
      <c r="R1736" s="661">
        <v>5</v>
      </c>
      <c r="S1736" s="677">
        <v>1</v>
      </c>
      <c r="T1736" s="742">
        <v>4</v>
      </c>
      <c r="U1736" s="700">
        <v>1</v>
      </c>
    </row>
    <row r="1737" spans="1:21" ht="14.4" customHeight="1" x14ac:dyDescent="0.3">
      <c r="A1737" s="660">
        <v>4</v>
      </c>
      <c r="B1737" s="661" t="s">
        <v>3542</v>
      </c>
      <c r="C1737" s="661">
        <v>89301042</v>
      </c>
      <c r="D1737" s="740" t="s">
        <v>6160</v>
      </c>
      <c r="E1737" s="741" t="s">
        <v>3930</v>
      </c>
      <c r="F1737" s="661" t="s">
        <v>3897</v>
      </c>
      <c r="G1737" s="661" t="s">
        <v>4393</v>
      </c>
      <c r="H1737" s="661" t="s">
        <v>602</v>
      </c>
      <c r="I1737" s="661" t="s">
        <v>4604</v>
      </c>
      <c r="J1737" s="661" t="s">
        <v>4605</v>
      </c>
      <c r="K1737" s="661" t="s">
        <v>4606</v>
      </c>
      <c r="L1737" s="662">
        <v>180.25</v>
      </c>
      <c r="M1737" s="662">
        <v>1261.75</v>
      </c>
      <c r="N1737" s="661">
        <v>7</v>
      </c>
      <c r="O1737" s="742">
        <v>6</v>
      </c>
      <c r="P1737" s="662">
        <v>1261.75</v>
      </c>
      <c r="Q1737" s="677">
        <v>1</v>
      </c>
      <c r="R1737" s="661">
        <v>7</v>
      </c>
      <c r="S1737" s="677">
        <v>1</v>
      </c>
      <c r="T1737" s="742">
        <v>6</v>
      </c>
      <c r="U1737" s="700">
        <v>1</v>
      </c>
    </row>
    <row r="1738" spans="1:21" ht="14.4" customHeight="1" x14ac:dyDescent="0.3">
      <c r="A1738" s="660">
        <v>4</v>
      </c>
      <c r="B1738" s="661" t="s">
        <v>3542</v>
      </c>
      <c r="C1738" s="661">
        <v>89301042</v>
      </c>
      <c r="D1738" s="740" t="s">
        <v>6160</v>
      </c>
      <c r="E1738" s="741" t="s">
        <v>3930</v>
      </c>
      <c r="F1738" s="661" t="s">
        <v>3897</v>
      </c>
      <c r="G1738" s="661" t="s">
        <v>4393</v>
      </c>
      <c r="H1738" s="661" t="s">
        <v>602</v>
      </c>
      <c r="I1738" s="661" t="s">
        <v>4610</v>
      </c>
      <c r="J1738" s="661" t="s">
        <v>4611</v>
      </c>
      <c r="K1738" s="661" t="s">
        <v>4612</v>
      </c>
      <c r="L1738" s="662">
        <v>5343.9</v>
      </c>
      <c r="M1738" s="662">
        <v>283226.70000000007</v>
      </c>
      <c r="N1738" s="661">
        <v>53</v>
      </c>
      <c r="O1738" s="742">
        <v>20</v>
      </c>
      <c r="P1738" s="662">
        <v>283226.70000000007</v>
      </c>
      <c r="Q1738" s="677">
        <v>1</v>
      </c>
      <c r="R1738" s="661">
        <v>53</v>
      </c>
      <c r="S1738" s="677">
        <v>1</v>
      </c>
      <c r="T1738" s="742">
        <v>20</v>
      </c>
      <c r="U1738" s="700">
        <v>1</v>
      </c>
    </row>
    <row r="1739" spans="1:21" ht="14.4" customHeight="1" x14ac:dyDescent="0.3">
      <c r="A1739" s="660">
        <v>4</v>
      </c>
      <c r="B1739" s="661" t="s">
        <v>3542</v>
      </c>
      <c r="C1739" s="661">
        <v>89301042</v>
      </c>
      <c r="D1739" s="740" t="s">
        <v>6160</v>
      </c>
      <c r="E1739" s="741" t="s">
        <v>3930</v>
      </c>
      <c r="F1739" s="661" t="s">
        <v>3897</v>
      </c>
      <c r="G1739" s="661" t="s">
        <v>4393</v>
      </c>
      <c r="H1739" s="661" t="s">
        <v>602</v>
      </c>
      <c r="I1739" s="661" t="s">
        <v>4613</v>
      </c>
      <c r="J1739" s="661" t="s">
        <v>4614</v>
      </c>
      <c r="K1739" s="661" t="s">
        <v>4615</v>
      </c>
      <c r="L1739" s="662">
        <v>2412.9</v>
      </c>
      <c r="M1739" s="662">
        <v>28954.799999999999</v>
      </c>
      <c r="N1739" s="661">
        <v>12</v>
      </c>
      <c r="O1739" s="742">
        <v>4</v>
      </c>
      <c r="P1739" s="662">
        <v>28954.799999999999</v>
      </c>
      <c r="Q1739" s="677">
        <v>1</v>
      </c>
      <c r="R1739" s="661">
        <v>12</v>
      </c>
      <c r="S1739" s="677">
        <v>1</v>
      </c>
      <c r="T1739" s="742">
        <v>4</v>
      </c>
      <c r="U1739" s="700">
        <v>1</v>
      </c>
    </row>
    <row r="1740" spans="1:21" ht="14.4" customHeight="1" x14ac:dyDescent="0.3">
      <c r="A1740" s="660">
        <v>4</v>
      </c>
      <c r="B1740" s="661" t="s">
        <v>3542</v>
      </c>
      <c r="C1740" s="661">
        <v>89301042</v>
      </c>
      <c r="D1740" s="740" t="s">
        <v>6160</v>
      </c>
      <c r="E1740" s="741" t="s">
        <v>3930</v>
      </c>
      <c r="F1740" s="661" t="s">
        <v>3897</v>
      </c>
      <c r="G1740" s="661" t="s">
        <v>4393</v>
      </c>
      <c r="H1740" s="661" t="s">
        <v>602</v>
      </c>
      <c r="I1740" s="661" t="s">
        <v>4616</v>
      </c>
      <c r="J1740" s="661" t="s">
        <v>4617</v>
      </c>
      <c r="K1740" s="661" t="s">
        <v>4618</v>
      </c>
      <c r="L1740" s="662">
        <v>5343.9</v>
      </c>
      <c r="M1740" s="662">
        <v>69470.700000000012</v>
      </c>
      <c r="N1740" s="661">
        <v>13</v>
      </c>
      <c r="O1740" s="742">
        <v>8</v>
      </c>
      <c r="P1740" s="662">
        <v>58782.900000000009</v>
      </c>
      <c r="Q1740" s="677">
        <v>0.84615384615384615</v>
      </c>
      <c r="R1740" s="661">
        <v>11</v>
      </c>
      <c r="S1740" s="677">
        <v>0.84615384615384615</v>
      </c>
      <c r="T1740" s="742">
        <v>7</v>
      </c>
      <c r="U1740" s="700">
        <v>0.875</v>
      </c>
    </row>
    <row r="1741" spans="1:21" ht="14.4" customHeight="1" x14ac:dyDescent="0.3">
      <c r="A1741" s="660">
        <v>4</v>
      </c>
      <c r="B1741" s="661" t="s">
        <v>3542</v>
      </c>
      <c r="C1741" s="661">
        <v>89301042</v>
      </c>
      <c r="D1741" s="740" t="s">
        <v>6160</v>
      </c>
      <c r="E1741" s="741" t="s">
        <v>3930</v>
      </c>
      <c r="F1741" s="661" t="s">
        <v>3897</v>
      </c>
      <c r="G1741" s="661" t="s">
        <v>4393</v>
      </c>
      <c r="H1741" s="661" t="s">
        <v>602</v>
      </c>
      <c r="I1741" s="661" t="s">
        <v>4619</v>
      </c>
      <c r="J1741" s="661" t="s">
        <v>4620</v>
      </c>
      <c r="K1741" s="661" t="s">
        <v>4621</v>
      </c>
      <c r="L1741" s="662">
        <v>2816</v>
      </c>
      <c r="M1741" s="662">
        <v>28160</v>
      </c>
      <c r="N1741" s="661">
        <v>10</v>
      </c>
      <c r="O1741" s="742">
        <v>4</v>
      </c>
      <c r="P1741" s="662">
        <v>11264</v>
      </c>
      <c r="Q1741" s="677">
        <v>0.4</v>
      </c>
      <c r="R1741" s="661">
        <v>4</v>
      </c>
      <c r="S1741" s="677">
        <v>0.4</v>
      </c>
      <c r="T1741" s="742">
        <v>2</v>
      </c>
      <c r="U1741" s="700">
        <v>0.5</v>
      </c>
    </row>
    <row r="1742" spans="1:21" ht="14.4" customHeight="1" x14ac:dyDescent="0.3">
      <c r="A1742" s="660">
        <v>4</v>
      </c>
      <c r="B1742" s="661" t="s">
        <v>3542</v>
      </c>
      <c r="C1742" s="661">
        <v>89301042</v>
      </c>
      <c r="D1742" s="740" t="s">
        <v>6160</v>
      </c>
      <c r="E1742" s="741" t="s">
        <v>3930</v>
      </c>
      <c r="F1742" s="661" t="s">
        <v>3897</v>
      </c>
      <c r="G1742" s="661" t="s">
        <v>4393</v>
      </c>
      <c r="H1742" s="661" t="s">
        <v>602</v>
      </c>
      <c r="I1742" s="661" t="s">
        <v>4622</v>
      </c>
      <c r="J1742" s="661" t="s">
        <v>4623</v>
      </c>
      <c r="K1742" s="661" t="s">
        <v>4624</v>
      </c>
      <c r="L1742" s="662">
        <v>1832.09</v>
      </c>
      <c r="M1742" s="662">
        <v>10992.539999999999</v>
      </c>
      <c r="N1742" s="661">
        <v>6</v>
      </c>
      <c r="O1742" s="742">
        <v>2</v>
      </c>
      <c r="P1742" s="662">
        <v>10992.539999999999</v>
      </c>
      <c r="Q1742" s="677">
        <v>1</v>
      </c>
      <c r="R1742" s="661">
        <v>6</v>
      </c>
      <c r="S1742" s="677">
        <v>1</v>
      </c>
      <c r="T1742" s="742">
        <v>2</v>
      </c>
      <c r="U1742" s="700">
        <v>1</v>
      </c>
    </row>
    <row r="1743" spans="1:21" ht="14.4" customHeight="1" x14ac:dyDescent="0.3">
      <c r="A1743" s="660">
        <v>4</v>
      </c>
      <c r="B1743" s="661" t="s">
        <v>3542</v>
      </c>
      <c r="C1743" s="661">
        <v>89301042</v>
      </c>
      <c r="D1743" s="740" t="s">
        <v>6160</v>
      </c>
      <c r="E1743" s="741" t="s">
        <v>3930</v>
      </c>
      <c r="F1743" s="661" t="s">
        <v>3897</v>
      </c>
      <c r="G1743" s="661" t="s">
        <v>4393</v>
      </c>
      <c r="H1743" s="661" t="s">
        <v>602</v>
      </c>
      <c r="I1743" s="661" t="s">
        <v>5165</v>
      </c>
      <c r="J1743" s="661" t="s">
        <v>4626</v>
      </c>
      <c r="K1743" s="661" t="s">
        <v>5166</v>
      </c>
      <c r="L1743" s="662">
        <v>2473.21</v>
      </c>
      <c r="M1743" s="662">
        <v>14839.26</v>
      </c>
      <c r="N1743" s="661">
        <v>6</v>
      </c>
      <c r="O1743" s="742">
        <v>5</v>
      </c>
      <c r="P1743" s="662">
        <v>9892.84</v>
      </c>
      <c r="Q1743" s="677">
        <v>0.66666666666666663</v>
      </c>
      <c r="R1743" s="661">
        <v>4</v>
      </c>
      <c r="S1743" s="677">
        <v>0.66666666666666663</v>
      </c>
      <c r="T1743" s="742">
        <v>4</v>
      </c>
      <c r="U1743" s="700">
        <v>0.8</v>
      </c>
    </row>
    <row r="1744" spans="1:21" ht="14.4" customHeight="1" x14ac:dyDescent="0.3">
      <c r="A1744" s="660">
        <v>4</v>
      </c>
      <c r="B1744" s="661" t="s">
        <v>3542</v>
      </c>
      <c r="C1744" s="661">
        <v>89301042</v>
      </c>
      <c r="D1744" s="740" t="s">
        <v>6160</v>
      </c>
      <c r="E1744" s="741" t="s">
        <v>3930</v>
      </c>
      <c r="F1744" s="661" t="s">
        <v>3897</v>
      </c>
      <c r="G1744" s="661" t="s">
        <v>4393</v>
      </c>
      <c r="H1744" s="661" t="s">
        <v>602</v>
      </c>
      <c r="I1744" s="661" t="s">
        <v>4628</v>
      </c>
      <c r="J1744" s="661" t="s">
        <v>4629</v>
      </c>
      <c r="K1744" s="661" t="s">
        <v>4630</v>
      </c>
      <c r="L1744" s="662">
        <v>1000</v>
      </c>
      <c r="M1744" s="662">
        <v>3000</v>
      </c>
      <c r="N1744" s="661">
        <v>3</v>
      </c>
      <c r="O1744" s="742">
        <v>2</v>
      </c>
      <c r="P1744" s="662">
        <v>1000</v>
      </c>
      <c r="Q1744" s="677">
        <v>0.33333333333333331</v>
      </c>
      <c r="R1744" s="661">
        <v>1</v>
      </c>
      <c r="S1744" s="677">
        <v>0.33333333333333331</v>
      </c>
      <c r="T1744" s="742">
        <v>1</v>
      </c>
      <c r="U1744" s="700">
        <v>0.5</v>
      </c>
    </row>
    <row r="1745" spans="1:21" ht="14.4" customHeight="1" x14ac:dyDescent="0.3">
      <c r="A1745" s="660">
        <v>4</v>
      </c>
      <c r="B1745" s="661" t="s">
        <v>3542</v>
      </c>
      <c r="C1745" s="661">
        <v>89301042</v>
      </c>
      <c r="D1745" s="740" t="s">
        <v>6160</v>
      </c>
      <c r="E1745" s="741" t="s">
        <v>3930</v>
      </c>
      <c r="F1745" s="661" t="s">
        <v>3897</v>
      </c>
      <c r="G1745" s="661" t="s">
        <v>4393</v>
      </c>
      <c r="H1745" s="661" t="s">
        <v>602</v>
      </c>
      <c r="I1745" s="661" t="s">
        <v>4631</v>
      </c>
      <c r="J1745" s="661" t="s">
        <v>4632</v>
      </c>
      <c r="K1745" s="661" t="s">
        <v>4624</v>
      </c>
      <c r="L1745" s="662">
        <v>485.63</v>
      </c>
      <c r="M1745" s="662">
        <v>2913.78</v>
      </c>
      <c r="N1745" s="661">
        <v>6</v>
      </c>
      <c r="O1745" s="742">
        <v>6</v>
      </c>
      <c r="P1745" s="662">
        <v>2428.15</v>
      </c>
      <c r="Q1745" s="677">
        <v>0.83333333333333326</v>
      </c>
      <c r="R1745" s="661">
        <v>5</v>
      </c>
      <c r="S1745" s="677">
        <v>0.83333333333333337</v>
      </c>
      <c r="T1745" s="742">
        <v>5</v>
      </c>
      <c r="U1745" s="700">
        <v>0.83333333333333337</v>
      </c>
    </row>
    <row r="1746" spans="1:21" ht="14.4" customHeight="1" x14ac:dyDescent="0.3">
      <c r="A1746" s="660">
        <v>4</v>
      </c>
      <c r="B1746" s="661" t="s">
        <v>3542</v>
      </c>
      <c r="C1746" s="661">
        <v>89301042</v>
      </c>
      <c r="D1746" s="740" t="s">
        <v>6160</v>
      </c>
      <c r="E1746" s="741" t="s">
        <v>3930</v>
      </c>
      <c r="F1746" s="661" t="s">
        <v>3897</v>
      </c>
      <c r="G1746" s="661" t="s">
        <v>4393</v>
      </c>
      <c r="H1746" s="661" t="s">
        <v>602</v>
      </c>
      <c r="I1746" s="661" t="s">
        <v>4633</v>
      </c>
      <c r="J1746" s="661" t="s">
        <v>4634</v>
      </c>
      <c r="K1746" s="661" t="s">
        <v>3097</v>
      </c>
      <c r="L1746" s="662">
        <v>300</v>
      </c>
      <c r="M1746" s="662">
        <v>1800</v>
      </c>
      <c r="N1746" s="661">
        <v>6</v>
      </c>
      <c r="O1746" s="742">
        <v>6</v>
      </c>
      <c r="P1746" s="662">
        <v>1500</v>
      </c>
      <c r="Q1746" s="677">
        <v>0.83333333333333337</v>
      </c>
      <c r="R1746" s="661">
        <v>5</v>
      </c>
      <c r="S1746" s="677">
        <v>0.83333333333333337</v>
      </c>
      <c r="T1746" s="742">
        <v>5</v>
      </c>
      <c r="U1746" s="700">
        <v>0.83333333333333337</v>
      </c>
    </row>
    <row r="1747" spans="1:21" ht="14.4" customHeight="1" x14ac:dyDescent="0.3">
      <c r="A1747" s="660">
        <v>4</v>
      </c>
      <c r="B1747" s="661" t="s">
        <v>3542</v>
      </c>
      <c r="C1747" s="661">
        <v>89301042</v>
      </c>
      <c r="D1747" s="740" t="s">
        <v>6160</v>
      </c>
      <c r="E1747" s="741" t="s">
        <v>3930</v>
      </c>
      <c r="F1747" s="661" t="s">
        <v>3897</v>
      </c>
      <c r="G1747" s="661" t="s">
        <v>4393</v>
      </c>
      <c r="H1747" s="661" t="s">
        <v>602</v>
      </c>
      <c r="I1747" s="661" t="s">
        <v>4635</v>
      </c>
      <c r="J1747" s="661" t="s">
        <v>4636</v>
      </c>
      <c r="K1747" s="661" t="s">
        <v>4637</v>
      </c>
      <c r="L1747" s="662">
        <v>196.43</v>
      </c>
      <c r="M1747" s="662">
        <v>982.15000000000009</v>
      </c>
      <c r="N1747" s="661">
        <v>5</v>
      </c>
      <c r="O1747" s="742">
        <v>5</v>
      </c>
      <c r="P1747" s="662">
        <v>785.72</v>
      </c>
      <c r="Q1747" s="677">
        <v>0.79999999999999993</v>
      </c>
      <c r="R1747" s="661">
        <v>4</v>
      </c>
      <c r="S1747" s="677">
        <v>0.8</v>
      </c>
      <c r="T1747" s="742">
        <v>4</v>
      </c>
      <c r="U1747" s="700">
        <v>0.8</v>
      </c>
    </row>
    <row r="1748" spans="1:21" ht="14.4" customHeight="1" x14ac:dyDescent="0.3">
      <c r="A1748" s="660">
        <v>4</v>
      </c>
      <c r="B1748" s="661" t="s">
        <v>3542</v>
      </c>
      <c r="C1748" s="661">
        <v>89301042</v>
      </c>
      <c r="D1748" s="740" t="s">
        <v>6160</v>
      </c>
      <c r="E1748" s="741" t="s">
        <v>3930</v>
      </c>
      <c r="F1748" s="661" t="s">
        <v>3897</v>
      </c>
      <c r="G1748" s="661" t="s">
        <v>4393</v>
      </c>
      <c r="H1748" s="661" t="s">
        <v>602</v>
      </c>
      <c r="I1748" s="661" t="s">
        <v>4638</v>
      </c>
      <c r="J1748" s="661" t="s">
        <v>4639</v>
      </c>
      <c r="K1748" s="661" t="s">
        <v>4640</v>
      </c>
      <c r="L1748" s="662">
        <v>210.33</v>
      </c>
      <c r="M1748" s="662">
        <v>1051.6500000000001</v>
      </c>
      <c r="N1748" s="661">
        <v>5</v>
      </c>
      <c r="O1748" s="742">
        <v>5</v>
      </c>
      <c r="P1748" s="662">
        <v>841.32</v>
      </c>
      <c r="Q1748" s="677">
        <v>0.79999999999999993</v>
      </c>
      <c r="R1748" s="661">
        <v>4</v>
      </c>
      <c r="S1748" s="677">
        <v>0.8</v>
      </c>
      <c r="T1748" s="742">
        <v>4</v>
      </c>
      <c r="U1748" s="700">
        <v>0.8</v>
      </c>
    </row>
    <row r="1749" spans="1:21" ht="14.4" customHeight="1" x14ac:dyDescent="0.3">
      <c r="A1749" s="660">
        <v>4</v>
      </c>
      <c r="B1749" s="661" t="s">
        <v>3542</v>
      </c>
      <c r="C1749" s="661">
        <v>89301042</v>
      </c>
      <c r="D1749" s="740" t="s">
        <v>6160</v>
      </c>
      <c r="E1749" s="741" t="s">
        <v>3930</v>
      </c>
      <c r="F1749" s="661" t="s">
        <v>3897</v>
      </c>
      <c r="G1749" s="661" t="s">
        <v>4393</v>
      </c>
      <c r="H1749" s="661" t="s">
        <v>602</v>
      </c>
      <c r="I1749" s="661" t="s">
        <v>4641</v>
      </c>
      <c r="J1749" s="661" t="s">
        <v>4642</v>
      </c>
      <c r="K1749" s="661" t="s">
        <v>4643</v>
      </c>
      <c r="L1749" s="662">
        <v>507.04</v>
      </c>
      <c r="M1749" s="662">
        <v>4056.32</v>
      </c>
      <c r="N1749" s="661">
        <v>8</v>
      </c>
      <c r="O1749" s="742">
        <v>4</v>
      </c>
      <c r="P1749" s="662">
        <v>4056.32</v>
      </c>
      <c r="Q1749" s="677">
        <v>1</v>
      </c>
      <c r="R1749" s="661">
        <v>8</v>
      </c>
      <c r="S1749" s="677">
        <v>1</v>
      </c>
      <c r="T1749" s="742">
        <v>4</v>
      </c>
      <c r="U1749" s="700">
        <v>1</v>
      </c>
    </row>
    <row r="1750" spans="1:21" ht="14.4" customHeight="1" x14ac:dyDescent="0.3">
      <c r="A1750" s="660">
        <v>4</v>
      </c>
      <c r="B1750" s="661" t="s">
        <v>3542</v>
      </c>
      <c r="C1750" s="661">
        <v>89301042</v>
      </c>
      <c r="D1750" s="740" t="s">
        <v>6160</v>
      </c>
      <c r="E1750" s="741" t="s">
        <v>3930</v>
      </c>
      <c r="F1750" s="661" t="s">
        <v>3897</v>
      </c>
      <c r="G1750" s="661" t="s">
        <v>4393</v>
      </c>
      <c r="H1750" s="661" t="s">
        <v>602</v>
      </c>
      <c r="I1750" s="661" t="s">
        <v>4644</v>
      </c>
      <c r="J1750" s="661" t="s">
        <v>4645</v>
      </c>
      <c r="K1750" s="661" t="s">
        <v>4589</v>
      </c>
      <c r="L1750" s="662">
        <v>299</v>
      </c>
      <c r="M1750" s="662">
        <v>2392</v>
      </c>
      <c r="N1750" s="661">
        <v>8</v>
      </c>
      <c r="O1750" s="742">
        <v>7</v>
      </c>
      <c r="P1750" s="662">
        <v>2093</v>
      </c>
      <c r="Q1750" s="677">
        <v>0.875</v>
      </c>
      <c r="R1750" s="661">
        <v>7</v>
      </c>
      <c r="S1750" s="677">
        <v>0.875</v>
      </c>
      <c r="T1750" s="742">
        <v>6</v>
      </c>
      <c r="U1750" s="700">
        <v>0.8571428571428571</v>
      </c>
    </row>
    <row r="1751" spans="1:21" ht="14.4" customHeight="1" x14ac:dyDescent="0.3">
      <c r="A1751" s="660">
        <v>4</v>
      </c>
      <c r="B1751" s="661" t="s">
        <v>3542</v>
      </c>
      <c r="C1751" s="661">
        <v>89301042</v>
      </c>
      <c r="D1751" s="740" t="s">
        <v>6160</v>
      </c>
      <c r="E1751" s="741" t="s">
        <v>3930</v>
      </c>
      <c r="F1751" s="661" t="s">
        <v>3897</v>
      </c>
      <c r="G1751" s="661" t="s">
        <v>4393</v>
      </c>
      <c r="H1751" s="661" t="s">
        <v>602</v>
      </c>
      <c r="I1751" s="661" t="s">
        <v>4646</v>
      </c>
      <c r="J1751" s="661" t="s">
        <v>4647</v>
      </c>
      <c r="K1751" s="661" t="s">
        <v>4648</v>
      </c>
      <c r="L1751" s="662">
        <v>5343.9</v>
      </c>
      <c r="M1751" s="662">
        <v>5343.9</v>
      </c>
      <c r="N1751" s="661">
        <v>1</v>
      </c>
      <c r="O1751" s="742">
        <v>1</v>
      </c>
      <c r="P1751" s="662">
        <v>5343.9</v>
      </c>
      <c r="Q1751" s="677">
        <v>1</v>
      </c>
      <c r="R1751" s="661">
        <v>1</v>
      </c>
      <c r="S1751" s="677">
        <v>1</v>
      </c>
      <c r="T1751" s="742">
        <v>1</v>
      </c>
      <c r="U1751" s="700">
        <v>1</v>
      </c>
    </row>
    <row r="1752" spans="1:21" ht="14.4" customHeight="1" x14ac:dyDescent="0.3">
      <c r="A1752" s="660">
        <v>4</v>
      </c>
      <c r="B1752" s="661" t="s">
        <v>3542</v>
      </c>
      <c r="C1752" s="661">
        <v>89301042</v>
      </c>
      <c r="D1752" s="740" t="s">
        <v>6160</v>
      </c>
      <c r="E1752" s="741" t="s">
        <v>3930</v>
      </c>
      <c r="F1752" s="661" t="s">
        <v>3897</v>
      </c>
      <c r="G1752" s="661" t="s">
        <v>4393</v>
      </c>
      <c r="H1752" s="661" t="s">
        <v>602</v>
      </c>
      <c r="I1752" s="661" t="s">
        <v>4649</v>
      </c>
      <c r="J1752" s="661" t="s">
        <v>4650</v>
      </c>
      <c r="K1752" s="661" t="s">
        <v>4651</v>
      </c>
      <c r="L1752" s="662">
        <v>5343.9</v>
      </c>
      <c r="M1752" s="662">
        <v>5343.9</v>
      </c>
      <c r="N1752" s="661">
        <v>1</v>
      </c>
      <c r="O1752" s="742">
        <v>1</v>
      </c>
      <c r="P1752" s="662">
        <v>5343.9</v>
      </c>
      <c r="Q1752" s="677">
        <v>1</v>
      </c>
      <c r="R1752" s="661">
        <v>1</v>
      </c>
      <c r="S1752" s="677">
        <v>1</v>
      </c>
      <c r="T1752" s="742">
        <v>1</v>
      </c>
      <c r="U1752" s="700">
        <v>1</v>
      </c>
    </row>
    <row r="1753" spans="1:21" ht="14.4" customHeight="1" x14ac:dyDescent="0.3">
      <c r="A1753" s="660">
        <v>4</v>
      </c>
      <c r="B1753" s="661" t="s">
        <v>3542</v>
      </c>
      <c r="C1753" s="661">
        <v>89301042</v>
      </c>
      <c r="D1753" s="740" t="s">
        <v>6160</v>
      </c>
      <c r="E1753" s="741" t="s">
        <v>3930</v>
      </c>
      <c r="F1753" s="661" t="s">
        <v>3897</v>
      </c>
      <c r="G1753" s="661" t="s">
        <v>4393</v>
      </c>
      <c r="H1753" s="661" t="s">
        <v>602</v>
      </c>
      <c r="I1753" s="661" t="s">
        <v>4652</v>
      </c>
      <c r="J1753" s="661" t="s">
        <v>4653</v>
      </c>
      <c r="K1753" s="661" t="s">
        <v>4654</v>
      </c>
      <c r="L1753" s="662">
        <v>5343.9</v>
      </c>
      <c r="M1753" s="662">
        <v>10687.8</v>
      </c>
      <c r="N1753" s="661">
        <v>2</v>
      </c>
      <c r="O1753" s="742">
        <v>1</v>
      </c>
      <c r="P1753" s="662">
        <v>10687.8</v>
      </c>
      <c r="Q1753" s="677">
        <v>1</v>
      </c>
      <c r="R1753" s="661">
        <v>2</v>
      </c>
      <c r="S1753" s="677">
        <v>1</v>
      </c>
      <c r="T1753" s="742">
        <v>1</v>
      </c>
      <c r="U1753" s="700">
        <v>1</v>
      </c>
    </row>
    <row r="1754" spans="1:21" ht="14.4" customHeight="1" x14ac:dyDescent="0.3">
      <c r="A1754" s="660">
        <v>4</v>
      </c>
      <c r="B1754" s="661" t="s">
        <v>3542</v>
      </c>
      <c r="C1754" s="661">
        <v>89301042</v>
      </c>
      <c r="D1754" s="740" t="s">
        <v>6160</v>
      </c>
      <c r="E1754" s="741" t="s">
        <v>3930</v>
      </c>
      <c r="F1754" s="661" t="s">
        <v>3897</v>
      </c>
      <c r="G1754" s="661" t="s">
        <v>4393</v>
      </c>
      <c r="H1754" s="661" t="s">
        <v>602</v>
      </c>
      <c r="I1754" s="661" t="s">
        <v>4655</v>
      </c>
      <c r="J1754" s="661" t="s">
        <v>4656</v>
      </c>
      <c r="K1754" s="661" t="s">
        <v>4657</v>
      </c>
      <c r="L1754" s="662">
        <v>320</v>
      </c>
      <c r="M1754" s="662">
        <v>1600</v>
      </c>
      <c r="N1754" s="661">
        <v>5</v>
      </c>
      <c r="O1754" s="742">
        <v>5</v>
      </c>
      <c r="P1754" s="662">
        <v>1600</v>
      </c>
      <c r="Q1754" s="677">
        <v>1</v>
      </c>
      <c r="R1754" s="661">
        <v>5</v>
      </c>
      <c r="S1754" s="677">
        <v>1</v>
      </c>
      <c r="T1754" s="742">
        <v>5</v>
      </c>
      <c r="U1754" s="700">
        <v>1</v>
      </c>
    </row>
    <row r="1755" spans="1:21" ht="14.4" customHeight="1" x14ac:dyDescent="0.3">
      <c r="A1755" s="660">
        <v>4</v>
      </c>
      <c r="B1755" s="661" t="s">
        <v>3542</v>
      </c>
      <c r="C1755" s="661">
        <v>89301042</v>
      </c>
      <c r="D1755" s="740" t="s">
        <v>6160</v>
      </c>
      <c r="E1755" s="741" t="s">
        <v>3930</v>
      </c>
      <c r="F1755" s="661" t="s">
        <v>3897</v>
      </c>
      <c r="G1755" s="661" t="s">
        <v>4393</v>
      </c>
      <c r="H1755" s="661" t="s">
        <v>602</v>
      </c>
      <c r="I1755" s="661" t="s">
        <v>4658</v>
      </c>
      <c r="J1755" s="661" t="s">
        <v>4659</v>
      </c>
      <c r="K1755" s="661" t="s">
        <v>4660</v>
      </c>
      <c r="L1755" s="662">
        <v>498</v>
      </c>
      <c r="M1755" s="662">
        <v>2988</v>
      </c>
      <c r="N1755" s="661">
        <v>6</v>
      </c>
      <c r="O1755" s="742">
        <v>6</v>
      </c>
      <c r="P1755" s="662">
        <v>2988</v>
      </c>
      <c r="Q1755" s="677">
        <v>1</v>
      </c>
      <c r="R1755" s="661">
        <v>6</v>
      </c>
      <c r="S1755" s="677">
        <v>1</v>
      </c>
      <c r="T1755" s="742">
        <v>6</v>
      </c>
      <c r="U1755" s="700">
        <v>1</v>
      </c>
    </row>
    <row r="1756" spans="1:21" ht="14.4" customHeight="1" x14ac:dyDescent="0.3">
      <c r="A1756" s="660">
        <v>4</v>
      </c>
      <c r="B1756" s="661" t="s">
        <v>3542</v>
      </c>
      <c r="C1756" s="661">
        <v>89301042</v>
      </c>
      <c r="D1756" s="740" t="s">
        <v>6160</v>
      </c>
      <c r="E1756" s="741" t="s">
        <v>3930</v>
      </c>
      <c r="F1756" s="661" t="s">
        <v>3897</v>
      </c>
      <c r="G1756" s="661" t="s">
        <v>4393</v>
      </c>
      <c r="H1756" s="661" t="s">
        <v>602</v>
      </c>
      <c r="I1756" s="661" t="s">
        <v>4661</v>
      </c>
      <c r="J1756" s="661" t="s">
        <v>4662</v>
      </c>
      <c r="K1756" s="661" t="s">
        <v>4663</v>
      </c>
      <c r="L1756" s="662">
        <v>2816</v>
      </c>
      <c r="M1756" s="662">
        <v>101376</v>
      </c>
      <c r="N1756" s="661">
        <v>36</v>
      </c>
      <c r="O1756" s="742">
        <v>4</v>
      </c>
      <c r="P1756" s="662">
        <v>101376</v>
      </c>
      <c r="Q1756" s="677">
        <v>1</v>
      </c>
      <c r="R1756" s="661">
        <v>36</v>
      </c>
      <c r="S1756" s="677">
        <v>1</v>
      </c>
      <c r="T1756" s="742">
        <v>4</v>
      </c>
      <c r="U1756" s="700">
        <v>1</v>
      </c>
    </row>
    <row r="1757" spans="1:21" ht="14.4" customHeight="1" x14ac:dyDescent="0.3">
      <c r="A1757" s="660">
        <v>4</v>
      </c>
      <c r="B1757" s="661" t="s">
        <v>3542</v>
      </c>
      <c r="C1757" s="661">
        <v>89301042</v>
      </c>
      <c r="D1757" s="740" t="s">
        <v>6160</v>
      </c>
      <c r="E1757" s="741" t="s">
        <v>3930</v>
      </c>
      <c r="F1757" s="661" t="s">
        <v>3897</v>
      </c>
      <c r="G1757" s="661" t="s">
        <v>4393</v>
      </c>
      <c r="H1757" s="661" t="s">
        <v>602</v>
      </c>
      <c r="I1757" s="661" t="s">
        <v>4664</v>
      </c>
      <c r="J1757" s="661" t="s">
        <v>4665</v>
      </c>
      <c r="K1757" s="661" t="s">
        <v>4666</v>
      </c>
      <c r="L1757" s="662">
        <v>2412.9</v>
      </c>
      <c r="M1757" s="662">
        <v>36193.5</v>
      </c>
      <c r="N1757" s="661">
        <v>15</v>
      </c>
      <c r="O1757" s="742">
        <v>3</v>
      </c>
      <c r="P1757" s="662">
        <v>36193.5</v>
      </c>
      <c r="Q1757" s="677">
        <v>1</v>
      </c>
      <c r="R1757" s="661">
        <v>15</v>
      </c>
      <c r="S1757" s="677">
        <v>1</v>
      </c>
      <c r="T1757" s="742">
        <v>3</v>
      </c>
      <c r="U1757" s="700">
        <v>1</v>
      </c>
    </row>
    <row r="1758" spans="1:21" ht="14.4" customHeight="1" x14ac:dyDescent="0.3">
      <c r="A1758" s="660">
        <v>4</v>
      </c>
      <c r="B1758" s="661" t="s">
        <v>3542</v>
      </c>
      <c r="C1758" s="661">
        <v>89301042</v>
      </c>
      <c r="D1758" s="740" t="s">
        <v>6160</v>
      </c>
      <c r="E1758" s="741" t="s">
        <v>3930</v>
      </c>
      <c r="F1758" s="661" t="s">
        <v>3897</v>
      </c>
      <c r="G1758" s="661" t="s">
        <v>4393</v>
      </c>
      <c r="H1758" s="661" t="s">
        <v>602</v>
      </c>
      <c r="I1758" s="661" t="s">
        <v>5173</v>
      </c>
      <c r="J1758" s="661" t="s">
        <v>4665</v>
      </c>
      <c r="K1758" s="661" t="s">
        <v>5174</v>
      </c>
      <c r="L1758" s="662">
        <v>2412.9</v>
      </c>
      <c r="M1758" s="662">
        <v>16890.300000000003</v>
      </c>
      <c r="N1758" s="661">
        <v>7</v>
      </c>
      <c r="O1758" s="742">
        <v>2</v>
      </c>
      <c r="P1758" s="662">
        <v>16890.300000000003</v>
      </c>
      <c r="Q1758" s="677">
        <v>1</v>
      </c>
      <c r="R1758" s="661">
        <v>7</v>
      </c>
      <c r="S1758" s="677">
        <v>1</v>
      </c>
      <c r="T1758" s="742">
        <v>2</v>
      </c>
      <c r="U1758" s="700">
        <v>1</v>
      </c>
    </row>
    <row r="1759" spans="1:21" ht="14.4" customHeight="1" x14ac:dyDescent="0.3">
      <c r="A1759" s="660">
        <v>4</v>
      </c>
      <c r="B1759" s="661" t="s">
        <v>3542</v>
      </c>
      <c r="C1759" s="661">
        <v>89301042</v>
      </c>
      <c r="D1759" s="740" t="s">
        <v>6160</v>
      </c>
      <c r="E1759" s="741" t="s">
        <v>3930</v>
      </c>
      <c r="F1759" s="661" t="s">
        <v>3897</v>
      </c>
      <c r="G1759" s="661" t="s">
        <v>4393</v>
      </c>
      <c r="H1759" s="661" t="s">
        <v>602</v>
      </c>
      <c r="I1759" s="661" t="s">
        <v>4667</v>
      </c>
      <c r="J1759" s="661" t="s">
        <v>4668</v>
      </c>
      <c r="K1759" s="661" t="s">
        <v>4669</v>
      </c>
      <c r="L1759" s="662">
        <v>1500.3</v>
      </c>
      <c r="M1759" s="662">
        <v>13502.699999999999</v>
      </c>
      <c r="N1759" s="661">
        <v>9</v>
      </c>
      <c r="O1759" s="742">
        <v>2</v>
      </c>
      <c r="P1759" s="662">
        <v>13502.699999999999</v>
      </c>
      <c r="Q1759" s="677">
        <v>1</v>
      </c>
      <c r="R1759" s="661">
        <v>9</v>
      </c>
      <c r="S1759" s="677">
        <v>1</v>
      </c>
      <c r="T1759" s="742">
        <v>2</v>
      </c>
      <c r="U1759" s="700">
        <v>1</v>
      </c>
    </row>
    <row r="1760" spans="1:21" ht="14.4" customHeight="1" x14ac:dyDescent="0.3">
      <c r="A1760" s="660">
        <v>4</v>
      </c>
      <c r="B1760" s="661" t="s">
        <v>3542</v>
      </c>
      <c r="C1760" s="661">
        <v>89301042</v>
      </c>
      <c r="D1760" s="740" t="s">
        <v>6160</v>
      </c>
      <c r="E1760" s="741" t="s">
        <v>3930</v>
      </c>
      <c r="F1760" s="661" t="s">
        <v>3897</v>
      </c>
      <c r="G1760" s="661" t="s">
        <v>4393</v>
      </c>
      <c r="H1760" s="661" t="s">
        <v>602</v>
      </c>
      <c r="I1760" s="661" t="s">
        <v>4670</v>
      </c>
      <c r="J1760" s="661" t="s">
        <v>4668</v>
      </c>
      <c r="K1760" s="661" t="s">
        <v>4671</v>
      </c>
      <c r="L1760" s="662">
        <v>1500.3</v>
      </c>
      <c r="M1760" s="662">
        <v>19503.900000000001</v>
      </c>
      <c r="N1760" s="661">
        <v>13</v>
      </c>
      <c r="O1760" s="742">
        <v>3</v>
      </c>
      <c r="P1760" s="662">
        <v>19503.900000000001</v>
      </c>
      <c r="Q1760" s="677">
        <v>1</v>
      </c>
      <c r="R1760" s="661">
        <v>13</v>
      </c>
      <c r="S1760" s="677">
        <v>1</v>
      </c>
      <c r="T1760" s="742">
        <v>3</v>
      </c>
      <c r="U1760" s="700">
        <v>1</v>
      </c>
    </row>
    <row r="1761" spans="1:21" ht="14.4" customHeight="1" x14ac:dyDescent="0.3">
      <c r="A1761" s="660">
        <v>4</v>
      </c>
      <c r="B1761" s="661" t="s">
        <v>3542</v>
      </c>
      <c r="C1761" s="661">
        <v>89301042</v>
      </c>
      <c r="D1761" s="740" t="s">
        <v>6160</v>
      </c>
      <c r="E1761" s="741" t="s">
        <v>3930</v>
      </c>
      <c r="F1761" s="661" t="s">
        <v>3897</v>
      </c>
      <c r="G1761" s="661" t="s">
        <v>4393</v>
      </c>
      <c r="H1761" s="661" t="s">
        <v>602</v>
      </c>
      <c r="I1761" s="661" t="s">
        <v>4675</v>
      </c>
      <c r="J1761" s="661" t="s">
        <v>4673</v>
      </c>
      <c r="K1761" s="661" t="s">
        <v>4676</v>
      </c>
      <c r="L1761" s="662">
        <v>761.3</v>
      </c>
      <c r="M1761" s="662">
        <v>4567.7999999999993</v>
      </c>
      <c r="N1761" s="661">
        <v>6</v>
      </c>
      <c r="O1761" s="742">
        <v>1</v>
      </c>
      <c r="P1761" s="662">
        <v>4567.7999999999993</v>
      </c>
      <c r="Q1761" s="677">
        <v>1</v>
      </c>
      <c r="R1761" s="661">
        <v>6</v>
      </c>
      <c r="S1761" s="677">
        <v>1</v>
      </c>
      <c r="T1761" s="742">
        <v>1</v>
      </c>
      <c r="U1761" s="700">
        <v>1</v>
      </c>
    </row>
    <row r="1762" spans="1:21" ht="14.4" customHeight="1" x14ac:dyDescent="0.3">
      <c r="A1762" s="660">
        <v>4</v>
      </c>
      <c r="B1762" s="661" t="s">
        <v>3542</v>
      </c>
      <c r="C1762" s="661">
        <v>89301042</v>
      </c>
      <c r="D1762" s="740" t="s">
        <v>6160</v>
      </c>
      <c r="E1762" s="741" t="s">
        <v>3930</v>
      </c>
      <c r="F1762" s="661" t="s">
        <v>3897</v>
      </c>
      <c r="G1762" s="661" t="s">
        <v>4393</v>
      </c>
      <c r="H1762" s="661" t="s">
        <v>602</v>
      </c>
      <c r="I1762" s="661" t="s">
        <v>4677</v>
      </c>
      <c r="J1762" s="661" t="s">
        <v>4678</v>
      </c>
      <c r="K1762" s="661" t="s">
        <v>4679</v>
      </c>
      <c r="L1762" s="662">
        <v>5343.9</v>
      </c>
      <c r="M1762" s="662">
        <v>32063.399999999998</v>
      </c>
      <c r="N1762" s="661">
        <v>6</v>
      </c>
      <c r="O1762" s="742">
        <v>2</v>
      </c>
      <c r="P1762" s="662">
        <v>32063.399999999998</v>
      </c>
      <c r="Q1762" s="677">
        <v>1</v>
      </c>
      <c r="R1762" s="661">
        <v>6</v>
      </c>
      <c r="S1762" s="677">
        <v>1</v>
      </c>
      <c r="T1762" s="742">
        <v>2</v>
      </c>
      <c r="U1762" s="700">
        <v>1</v>
      </c>
    </row>
    <row r="1763" spans="1:21" ht="14.4" customHeight="1" x14ac:dyDescent="0.3">
      <c r="A1763" s="660">
        <v>4</v>
      </c>
      <c r="B1763" s="661" t="s">
        <v>3542</v>
      </c>
      <c r="C1763" s="661">
        <v>89301042</v>
      </c>
      <c r="D1763" s="740" t="s">
        <v>6160</v>
      </c>
      <c r="E1763" s="741" t="s">
        <v>3930</v>
      </c>
      <c r="F1763" s="661" t="s">
        <v>3897</v>
      </c>
      <c r="G1763" s="661" t="s">
        <v>4393</v>
      </c>
      <c r="H1763" s="661" t="s">
        <v>602</v>
      </c>
      <c r="I1763" s="661" t="s">
        <v>4683</v>
      </c>
      <c r="J1763" s="661" t="s">
        <v>4684</v>
      </c>
      <c r="K1763" s="661" t="s">
        <v>4685</v>
      </c>
      <c r="L1763" s="662">
        <v>1500.3</v>
      </c>
      <c r="M1763" s="662">
        <v>21004.199999999997</v>
      </c>
      <c r="N1763" s="661">
        <v>14</v>
      </c>
      <c r="O1763" s="742">
        <v>3</v>
      </c>
      <c r="P1763" s="662">
        <v>21004.199999999997</v>
      </c>
      <c r="Q1763" s="677">
        <v>1</v>
      </c>
      <c r="R1763" s="661">
        <v>14</v>
      </c>
      <c r="S1763" s="677">
        <v>1</v>
      </c>
      <c r="T1763" s="742">
        <v>3</v>
      </c>
      <c r="U1763" s="700">
        <v>1</v>
      </c>
    </row>
    <row r="1764" spans="1:21" ht="14.4" customHeight="1" x14ac:dyDescent="0.3">
      <c r="A1764" s="660">
        <v>4</v>
      </c>
      <c r="B1764" s="661" t="s">
        <v>3542</v>
      </c>
      <c r="C1764" s="661">
        <v>89301042</v>
      </c>
      <c r="D1764" s="740" t="s">
        <v>6160</v>
      </c>
      <c r="E1764" s="741" t="s">
        <v>3930</v>
      </c>
      <c r="F1764" s="661" t="s">
        <v>3897</v>
      </c>
      <c r="G1764" s="661" t="s">
        <v>4393</v>
      </c>
      <c r="H1764" s="661" t="s">
        <v>602</v>
      </c>
      <c r="I1764" s="661" t="s">
        <v>4686</v>
      </c>
      <c r="J1764" s="661" t="s">
        <v>4684</v>
      </c>
      <c r="K1764" s="661" t="s">
        <v>4687</v>
      </c>
      <c r="L1764" s="662">
        <v>1500.3</v>
      </c>
      <c r="M1764" s="662">
        <v>24004.799999999999</v>
      </c>
      <c r="N1764" s="661">
        <v>16</v>
      </c>
      <c r="O1764" s="742">
        <v>3</v>
      </c>
      <c r="P1764" s="662">
        <v>24004.799999999999</v>
      </c>
      <c r="Q1764" s="677">
        <v>1</v>
      </c>
      <c r="R1764" s="661">
        <v>16</v>
      </c>
      <c r="S1764" s="677">
        <v>1</v>
      </c>
      <c r="T1764" s="742">
        <v>3</v>
      </c>
      <c r="U1764" s="700">
        <v>1</v>
      </c>
    </row>
    <row r="1765" spans="1:21" ht="14.4" customHeight="1" x14ac:dyDescent="0.3">
      <c r="A1765" s="660">
        <v>4</v>
      </c>
      <c r="B1765" s="661" t="s">
        <v>3542</v>
      </c>
      <c r="C1765" s="661">
        <v>89301042</v>
      </c>
      <c r="D1765" s="740" t="s">
        <v>6160</v>
      </c>
      <c r="E1765" s="741" t="s">
        <v>3930</v>
      </c>
      <c r="F1765" s="661" t="s">
        <v>3897</v>
      </c>
      <c r="G1765" s="661" t="s">
        <v>4393</v>
      </c>
      <c r="H1765" s="661" t="s">
        <v>602</v>
      </c>
      <c r="I1765" s="661" t="s">
        <v>4688</v>
      </c>
      <c r="J1765" s="661" t="s">
        <v>4689</v>
      </c>
      <c r="K1765" s="661" t="s">
        <v>4690</v>
      </c>
      <c r="L1765" s="662">
        <v>1987.45</v>
      </c>
      <c r="M1765" s="662">
        <v>13912.150000000001</v>
      </c>
      <c r="N1765" s="661">
        <v>7</v>
      </c>
      <c r="O1765" s="742">
        <v>3</v>
      </c>
      <c r="P1765" s="662">
        <v>13912.150000000001</v>
      </c>
      <c r="Q1765" s="677">
        <v>1</v>
      </c>
      <c r="R1765" s="661">
        <v>7</v>
      </c>
      <c r="S1765" s="677">
        <v>1</v>
      </c>
      <c r="T1765" s="742">
        <v>3</v>
      </c>
      <c r="U1765" s="700">
        <v>1</v>
      </c>
    </row>
    <row r="1766" spans="1:21" ht="14.4" customHeight="1" x14ac:dyDescent="0.3">
      <c r="A1766" s="660">
        <v>4</v>
      </c>
      <c r="B1766" s="661" t="s">
        <v>3542</v>
      </c>
      <c r="C1766" s="661">
        <v>89301042</v>
      </c>
      <c r="D1766" s="740" t="s">
        <v>6160</v>
      </c>
      <c r="E1766" s="741" t="s">
        <v>3930</v>
      </c>
      <c r="F1766" s="661" t="s">
        <v>3897</v>
      </c>
      <c r="G1766" s="661" t="s">
        <v>4393</v>
      </c>
      <c r="H1766" s="661" t="s">
        <v>602</v>
      </c>
      <c r="I1766" s="661" t="s">
        <v>4691</v>
      </c>
      <c r="J1766" s="661" t="s">
        <v>4689</v>
      </c>
      <c r="K1766" s="661" t="s">
        <v>4692</v>
      </c>
      <c r="L1766" s="662">
        <v>1987.45</v>
      </c>
      <c r="M1766" s="662">
        <v>11924.7</v>
      </c>
      <c r="N1766" s="661">
        <v>6</v>
      </c>
      <c r="O1766" s="742">
        <v>2</v>
      </c>
      <c r="P1766" s="662">
        <v>11924.7</v>
      </c>
      <c r="Q1766" s="677">
        <v>1</v>
      </c>
      <c r="R1766" s="661">
        <v>6</v>
      </c>
      <c r="S1766" s="677">
        <v>1</v>
      </c>
      <c r="T1766" s="742">
        <v>2</v>
      </c>
      <c r="U1766" s="700">
        <v>1</v>
      </c>
    </row>
    <row r="1767" spans="1:21" ht="14.4" customHeight="1" x14ac:dyDescent="0.3">
      <c r="A1767" s="660">
        <v>4</v>
      </c>
      <c r="B1767" s="661" t="s">
        <v>3542</v>
      </c>
      <c r="C1767" s="661">
        <v>89301042</v>
      </c>
      <c r="D1767" s="740" t="s">
        <v>6160</v>
      </c>
      <c r="E1767" s="741" t="s">
        <v>3930</v>
      </c>
      <c r="F1767" s="661" t="s">
        <v>3897</v>
      </c>
      <c r="G1767" s="661" t="s">
        <v>4393</v>
      </c>
      <c r="H1767" s="661" t="s">
        <v>602</v>
      </c>
      <c r="I1767" s="661" t="s">
        <v>4693</v>
      </c>
      <c r="J1767" s="661" t="s">
        <v>4694</v>
      </c>
      <c r="K1767" s="661" t="s">
        <v>4695</v>
      </c>
      <c r="L1767" s="662">
        <v>711.08</v>
      </c>
      <c r="M1767" s="662">
        <v>6399.72</v>
      </c>
      <c r="N1767" s="661">
        <v>9</v>
      </c>
      <c r="O1767" s="742">
        <v>1</v>
      </c>
      <c r="P1767" s="662">
        <v>6399.72</v>
      </c>
      <c r="Q1767" s="677">
        <v>1</v>
      </c>
      <c r="R1767" s="661">
        <v>9</v>
      </c>
      <c r="S1767" s="677">
        <v>1</v>
      </c>
      <c r="T1767" s="742">
        <v>1</v>
      </c>
      <c r="U1767" s="700">
        <v>1</v>
      </c>
    </row>
    <row r="1768" spans="1:21" ht="14.4" customHeight="1" x14ac:dyDescent="0.3">
      <c r="A1768" s="660">
        <v>4</v>
      </c>
      <c r="B1768" s="661" t="s">
        <v>3542</v>
      </c>
      <c r="C1768" s="661">
        <v>89301042</v>
      </c>
      <c r="D1768" s="740" t="s">
        <v>6160</v>
      </c>
      <c r="E1768" s="741" t="s">
        <v>3930</v>
      </c>
      <c r="F1768" s="661" t="s">
        <v>3897</v>
      </c>
      <c r="G1768" s="661" t="s">
        <v>4393</v>
      </c>
      <c r="H1768" s="661" t="s">
        <v>602</v>
      </c>
      <c r="I1768" s="661" t="s">
        <v>4696</v>
      </c>
      <c r="J1768" s="661" t="s">
        <v>4694</v>
      </c>
      <c r="K1768" s="661" t="s">
        <v>4697</v>
      </c>
      <c r="L1768" s="662">
        <v>711.08</v>
      </c>
      <c r="M1768" s="662">
        <v>4266.4800000000005</v>
      </c>
      <c r="N1768" s="661">
        <v>6</v>
      </c>
      <c r="O1768" s="742">
        <v>1</v>
      </c>
      <c r="P1768" s="662">
        <v>4266.4800000000005</v>
      </c>
      <c r="Q1768" s="677">
        <v>1</v>
      </c>
      <c r="R1768" s="661">
        <v>6</v>
      </c>
      <c r="S1768" s="677">
        <v>1</v>
      </c>
      <c r="T1768" s="742">
        <v>1</v>
      </c>
      <c r="U1768" s="700">
        <v>1</v>
      </c>
    </row>
    <row r="1769" spans="1:21" ht="14.4" customHeight="1" x14ac:dyDescent="0.3">
      <c r="A1769" s="660">
        <v>4</v>
      </c>
      <c r="B1769" s="661" t="s">
        <v>3542</v>
      </c>
      <c r="C1769" s="661">
        <v>89301042</v>
      </c>
      <c r="D1769" s="740" t="s">
        <v>6160</v>
      </c>
      <c r="E1769" s="741" t="s">
        <v>3930</v>
      </c>
      <c r="F1769" s="661" t="s">
        <v>3897</v>
      </c>
      <c r="G1769" s="661" t="s">
        <v>4393</v>
      </c>
      <c r="H1769" s="661" t="s">
        <v>602</v>
      </c>
      <c r="I1769" s="661" t="s">
        <v>4698</v>
      </c>
      <c r="J1769" s="661" t="s">
        <v>4699</v>
      </c>
      <c r="K1769" s="661" t="s">
        <v>4700</v>
      </c>
      <c r="L1769" s="662">
        <v>1074.31</v>
      </c>
      <c r="M1769" s="662">
        <v>12891.72</v>
      </c>
      <c r="N1769" s="661">
        <v>12</v>
      </c>
      <c r="O1769" s="742">
        <v>3</v>
      </c>
      <c r="P1769" s="662">
        <v>3222.93</v>
      </c>
      <c r="Q1769" s="677">
        <v>0.25</v>
      </c>
      <c r="R1769" s="661">
        <v>3</v>
      </c>
      <c r="S1769" s="677">
        <v>0.25</v>
      </c>
      <c r="T1769" s="742">
        <v>2</v>
      </c>
      <c r="U1769" s="700">
        <v>0.66666666666666663</v>
      </c>
    </row>
    <row r="1770" spans="1:21" ht="14.4" customHeight="1" x14ac:dyDescent="0.3">
      <c r="A1770" s="660">
        <v>4</v>
      </c>
      <c r="B1770" s="661" t="s">
        <v>3542</v>
      </c>
      <c r="C1770" s="661">
        <v>89301042</v>
      </c>
      <c r="D1770" s="740" t="s">
        <v>6160</v>
      </c>
      <c r="E1770" s="741" t="s">
        <v>3930</v>
      </c>
      <c r="F1770" s="661" t="s">
        <v>3897</v>
      </c>
      <c r="G1770" s="661" t="s">
        <v>4393</v>
      </c>
      <c r="H1770" s="661" t="s">
        <v>602</v>
      </c>
      <c r="I1770" s="661" t="s">
        <v>4701</v>
      </c>
      <c r="J1770" s="661" t="s">
        <v>4699</v>
      </c>
      <c r="K1770" s="661" t="s">
        <v>4702</v>
      </c>
      <c r="L1770" s="662">
        <v>1074.31</v>
      </c>
      <c r="M1770" s="662">
        <v>19337.579999999998</v>
      </c>
      <c r="N1770" s="661">
        <v>18</v>
      </c>
      <c r="O1770" s="742">
        <v>3</v>
      </c>
      <c r="P1770" s="662">
        <v>19337.579999999998</v>
      </c>
      <c r="Q1770" s="677">
        <v>1</v>
      </c>
      <c r="R1770" s="661">
        <v>18</v>
      </c>
      <c r="S1770" s="677">
        <v>1</v>
      </c>
      <c r="T1770" s="742">
        <v>3</v>
      </c>
      <c r="U1770" s="700">
        <v>1</v>
      </c>
    </row>
    <row r="1771" spans="1:21" ht="14.4" customHeight="1" x14ac:dyDescent="0.3">
      <c r="A1771" s="660">
        <v>4</v>
      </c>
      <c r="B1771" s="661" t="s">
        <v>3542</v>
      </c>
      <c r="C1771" s="661">
        <v>89301042</v>
      </c>
      <c r="D1771" s="740" t="s">
        <v>6160</v>
      </c>
      <c r="E1771" s="741" t="s">
        <v>3930</v>
      </c>
      <c r="F1771" s="661" t="s">
        <v>3897</v>
      </c>
      <c r="G1771" s="661" t="s">
        <v>4393</v>
      </c>
      <c r="H1771" s="661" t="s">
        <v>602</v>
      </c>
      <c r="I1771" s="661" t="s">
        <v>4703</v>
      </c>
      <c r="J1771" s="661" t="s">
        <v>4699</v>
      </c>
      <c r="K1771" s="661" t="s">
        <v>4704</v>
      </c>
      <c r="L1771" s="662">
        <v>1074.31</v>
      </c>
      <c r="M1771" s="662">
        <v>23634.82</v>
      </c>
      <c r="N1771" s="661">
        <v>22</v>
      </c>
      <c r="O1771" s="742">
        <v>3</v>
      </c>
      <c r="P1771" s="662">
        <v>23634.82</v>
      </c>
      <c r="Q1771" s="677">
        <v>1</v>
      </c>
      <c r="R1771" s="661">
        <v>22</v>
      </c>
      <c r="S1771" s="677">
        <v>1</v>
      </c>
      <c r="T1771" s="742">
        <v>3</v>
      </c>
      <c r="U1771" s="700">
        <v>1</v>
      </c>
    </row>
    <row r="1772" spans="1:21" ht="14.4" customHeight="1" x14ac:dyDescent="0.3">
      <c r="A1772" s="660">
        <v>4</v>
      </c>
      <c r="B1772" s="661" t="s">
        <v>3542</v>
      </c>
      <c r="C1772" s="661">
        <v>89301042</v>
      </c>
      <c r="D1772" s="740" t="s">
        <v>6160</v>
      </c>
      <c r="E1772" s="741" t="s">
        <v>3930</v>
      </c>
      <c r="F1772" s="661" t="s">
        <v>3897</v>
      </c>
      <c r="G1772" s="661" t="s">
        <v>4393</v>
      </c>
      <c r="H1772" s="661" t="s">
        <v>602</v>
      </c>
      <c r="I1772" s="661" t="s">
        <v>4705</v>
      </c>
      <c r="J1772" s="661" t="s">
        <v>4706</v>
      </c>
      <c r="K1772" s="661" t="s">
        <v>4707</v>
      </c>
      <c r="L1772" s="662">
        <v>369.69</v>
      </c>
      <c r="M1772" s="662">
        <v>2218.14</v>
      </c>
      <c r="N1772" s="661">
        <v>6</v>
      </c>
      <c r="O1772" s="742">
        <v>3</v>
      </c>
      <c r="P1772" s="662">
        <v>2218.14</v>
      </c>
      <c r="Q1772" s="677">
        <v>1</v>
      </c>
      <c r="R1772" s="661">
        <v>6</v>
      </c>
      <c r="S1772" s="677">
        <v>1</v>
      </c>
      <c r="T1772" s="742">
        <v>3</v>
      </c>
      <c r="U1772" s="700">
        <v>1</v>
      </c>
    </row>
    <row r="1773" spans="1:21" ht="14.4" customHeight="1" x14ac:dyDescent="0.3">
      <c r="A1773" s="660">
        <v>4</v>
      </c>
      <c r="B1773" s="661" t="s">
        <v>3542</v>
      </c>
      <c r="C1773" s="661">
        <v>89301042</v>
      </c>
      <c r="D1773" s="740" t="s">
        <v>6160</v>
      </c>
      <c r="E1773" s="741" t="s">
        <v>3930</v>
      </c>
      <c r="F1773" s="661" t="s">
        <v>3897</v>
      </c>
      <c r="G1773" s="661" t="s">
        <v>4393</v>
      </c>
      <c r="H1773" s="661" t="s">
        <v>602</v>
      </c>
      <c r="I1773" s="661" t="s">
        <v>2779</v>
      </c>
      <c r="J1773" s="661" t="s">
        <v>4708</v>
      </c>
      <c r="K1773" s="661" t="s">
        <v>4709</v>
      </c>
      <c r="L1773" s="662">
        <v>1430.6</v>
      </c>
      <c r="M1773" s="662">
        <v>21458.999999999996</v>
      </c>
      <c r="N1773" s="661">
        <v>15</v>
      </c>
      <c r="O1773" s="742">
        <v>7</v>
      </c>
      <c r="P1773" s="662">
        <v>20028.399999999998</v>
      </c>
      <c r="Q1773" s="677">
        <v>0.93333333333333335</v>
      </c>
      <c r="R1773" s="661">
        <v>14</v>
      </c>
      <c r="S1773" s="677">
        <v>0.93333333333333335</v>
      </c>
      <c r="T1773" s="742">
        <v>6</v>
      </c>
      <c r="U1773" s="700">
        <v>0.8571428571428571</v>
      </c>
    </row>
    <row r="1774" spans="1:21" ht="14.4" customHeight="1" x14ac:dyDescent="0.3">
      <c r="A1774" s="660">
        <v>4</v>
      </c>
      <c r="B1774" s="661" t="s">
        <v>3542</v>
      </c>
      <c r="C1774" s="661">
        <v>89301042</v>
      </c>
      <c r="D1774" s="740" t="s">
        <v>6160</v>
      </c>
      <c r="E1774" s="741" t="s">
        <v>3930</v>
      </c>
      <c r="F1774" s="661" t="s">
        <v>3897</v>
      </c>
      <c r="G1774" s="661" t="s">
        <v>4393</v>
      </c>
      <c r="H1774" s="661" t="s">
        <v>602</v>
      </c>
      <c r="I1774" s="661" t="s">
        <v>4716</v>
      </c>
      <c r="J1774" s="661" t="s">
        <v>4717</v>
      </c>
      <c r="K1774" s="661" t="s">
        <v>4579</v>
      </c>
      <c r="L1774" s="662">
        <v>500</v>
      </c>
      <c r="M1774" s="662">
        <v>12500</v>
      </c>
      <c r="N1774" s="661">
        <v>25</v>
      </c>
      <c r="O1774" s="742">
        <v>13</v>
      </c>
      <c r="P1774" s="662">
        <v>12500</v>
      </c>
      <c r="Q1774" s="677">
        <v>1</v>
      </c>
      <c r="R1774" s="661">
        <v>25</v>
      </c>
      <c r="S1774" s="677">
        <v>1</v>
      </c>
      <c r="T1774" s="742">
        <v>13</v>
      </c>
      <c r="U1774" s="700">
        <v>1</v>
      </c>
    </row>
    <row r="1775" spans="1:21" ht="14.4" customHeight="1" x14ac:dyDescent="0.3">
      <c r="A1775" s="660">
        <v>4</v>
      </c>
      <c r="B1775" s="661" t="s">
        <v>3542</v>
      </c>
      <c r="C1775" s="661">
        <v>89301042</v>
      </c>
      <c r="D1775" s="740" t="s">
        <v>6160</v>
      </c>
      <c r="E1775" s="741" t="s">
        <v>3930</v>
      </c>
      <c r="F1775" s="661" t="s">
        <v>3897</v>
      </c>
      <c r="G1775" s="661" t="s">
        <v>4393</v>
      </c>
      <c r="H1775" s="661" t="s">
        <v>602</v>
      </c>
      <c r="I1775" s="661" t="s">
        <v>4718</v>
      </c>
      <c r="J1775" s="661" t="s">
        <v>4719</v>
      </c>
      <c r="K1775" s="661" t="s">
        <v>4720</v>
      </c>
      <c r="L1775" s="662">
        <v>556</v>
      </c>
      <c r="M1775" s="662">
        <v>12232</v>
      </c>
      <c r="N1775" s="661">
        <v>22</v>
      </c>
      <c r="O1775" s="742">
        <v>9</v>
      </c>
      <c r="P1775" s="662">
        <v>12232</v>
      </c>
      <c r="Q1775" s="677">
        <v>1</v>
      </c>
      <c r="R1775" s="661">
        <v>22</v>
      </c>
      <c r="S1775" s="677">
        <v>1</v>
      </c>
      <c r="T1775" s="742">
        <v>9</v>
      </c>
      <c r="U1775" s="700">
        <v>1</v>
      </c>
    </row>
    <row r="1776" spans="1:21" ht="14.4" customHeight="1" x14ac:dyDescent="0.3">
      <c r="A1776" s="660">
        <v>4</v>
      </c>
      <c r="B1776" s="661" t="s">
        <v>3542</v>
      </c>
      <c r="C1776" s="661">
        <v>89301042</v>
      </c>
      <c r="D1776" s="740" t="s">
        <v>6160</v>
      </c>
      <c r="E1776" s="741" t="s">
        <v>3930</v>
      </c>
      <c r="F1776" s="661" t="s">
        <v>3897</v>
      </c>
      <c r="G1776" s="661" t="s">
        <v>4393</v>
      </c>
      <c r="H1776" s="661" t="s">
        <v>602</v>
      </c>
      <c r="I1776" s="661" t="s">
        <v>4721</v>
      </c>
      <c r="J1776" s="661" t="s">
        <v>4722</v>
      </c>
      <c r="K1776" s="661" t="s">
        <v>4723</v>
      </c>
      <c r="L1776" s="662">
        <v>2939</v>
      </c>
      <c r="M1776" s="662">
        <v>70536</v>
      </c>
      <c r="N1776" s="661">
        <v>24</v>
      </c>
      <c r="O1776" s="742">
        <v>9</v>
      </c>
      <c r="P1776" s="662">
        <v>70536</v>
      </c>
      <c r="Q1776" s="677">
        <v>1</v>
      </c>
      <c r="R1776" s="661">
        <v>24</v>
      </c>
      <c r="S1776" s="677">
        <v>1</v>
      </c>
      <c r="T1776" s="742">
        <v>9</v>
      </c>
      <c r="U1776" s="700">
        <v>1</v>
      </c>
    </row>
    <row r="1777" spans="1:21" ht="14.4" customHeight="1" x14ac:dyDescent="0.3">
      <c r="A1777" s="660">
        <v>4</v>
      </c>
      <c r="B1777" s="661" t="s">
        <v>3542</v>
      </c>
      <c r="C1777" s="661">
        <v>89301042</v>
      </c>
      <c r="D1777" s="740" t="s">
        <v>6160</v>
      </c>
      <c r="E1777" s="741" t="s">
        <v>3930</v>
      </c>
      <c r="F1777" s="661" t="s">
        <v>3897</v>
      </c>
      <c r="G1777" s="661" t="s">
        <v>4393</v>
      </c>
      <c r="H1777" s="661" t="s">
        <v>602</v>
      </c>
      <c r="I1777" s="661" t="s">
        <v>5510</v>
      </c>
      <c r="J1777" s="661" t="s">
        <v>5511</v>
      </c>
      <c r="K1777" s="661" t="s">
        <v>5227</v>
      </c>
      <c r="L1777" s="662">
        <v>5343.9</v>
      </c>
      <c r="M1777" s="662">
        <v>64126.799999999996</v>
      </c>
      <c r="N1777" s="661">
        <v>12</v>
      </c>
      <c r="O1777" s="742">
        <v>4</v>
      </c>
      <c r="P1777" s="662">
        <v>64126.799999999996</v>
      </c>
      <c r="Q1777" s="677">
        <v>1</v>
      </c>
      <c r="R1777" s="661">
        <v>12</v>
      </c>
      <c r="S1777" s="677">
        <v>1</v>
      </c>
      <c r="T1777" s="742">
        <v>4</v>
      </c>
      <c r="U1777" s="700">
        <v>1</v>
      </c>
    </row>
    <row r="1778" spans="1:21" ht="14.4" customHeight="1" x14ac:dyDescent="0.3">
      <c r="A1778" s="660">
        <v>4</v>
      </c>
      <c r="B1778" s="661" t="s">
        <v>3542</v>
      </c>
      <c r="C1778" s="661">
        <v>89301042</v>
      </c>
      <c r="D1778" s="740" t="s">
        <v>6160</v>
      </c>
      <c r="E1778" s="741" t="s">
        <v>3930</v>
      </c>
      <c r="F1778" s="661" t="s">
        <v>3897</v>
      </c>
      <c r="G1778" s="661" t="s">
        <v>4393</v>
      </c>
      <c r="H1778" s="661" t="s">
        <v>602</v>
      </c>
      <c r="I1778" s="661" t="s">
        <v>4724</v>
      </c>
      <c r="J1778" s="661" t="s">
        <v>4725</v>
      </c>
      <c r="K1778" s="661" t="s">
        <v>4726</v>
      </c>
      <c r="L1778" s="662">
        <v>2816</v>
      </c>
      <c r="M1778" s="662">
        <v>2816</v>
      </c>
      <c r="N1778" s="661">
        <v>1</v>
      </c>
      <c r="O1778" s="742">
        <v>1</v>
      </c>
      <c r="P1778" s="662">
        <v>2816</v>
      </c>
      <c r="Q1778" s="677">
        <v>1</v>
      </c>
      <c r="R1778" s="661">
        <v>1</v>
      </c>
      <c r="S1778" s="677">
        <v>1</v>
      </c>
      <c r="T1778" s="742">
        <v>1</v>
      </c>
      <c r="U1778" s="700">
        <v>1</v>
      </c>
    </row>
    <row r="1779" spans="1:21" ht="14.4" customHeight="1" x14ac:dyDescent="0.3">
      <c r="A1779" s="660">
        <v>4</v>
      </c>
      <c r="B1779" s="661" t="s">
        <v>3542</v>
      </c>
      <c r="C1779" s="661">
        <v>89301042</v>
      </c>
      <c r="D1779" s="740" t="s">
        <v>6160</v>
      </c>
      <c r="E1779" s="741" t="s">
        <v>3930</v>
      </c>
      <c r="F1779" s="661" t="s">
        <v>3897</v>
      </c>
      <c r="G1779" s="661" t="s">
        <v>4393</v>
      </c>
      <c r="H1779" s="661" t="s">
        <v>602</v>
      </c>
      <c r="I1779" s="661" t="s">
        <v>4730</v>
      </c>
      <c r="J1779" s="661" t="s">
        <v>4731</v>
      </c>
      <c r="K1779" s="661" t="s">
        <v>5725</v>
      </c>
      <c r="L1779" s="662">
        <v>1080</v>
      </c>
      <c r="M1779" s="662">
        <v>1080</v>
      </c>
      <c r="N1779" s="661">
        <v>1</v>
      </c>
      <c r="O1779" s="742">
        <v>1</v>
      </c>
      <c r="P1779" s="662">
        <v>1080</v>
      </c>
      <c r="Q1779" s="677">
        <v>1</v>
      </c>
      <c r="R1779" s="661">
        <v>1</v>
      </c>
      <c r="S1779" s="677">
        <v>1</v>
      </c>
      <c r="T1779" s="742">
        <v>1</v>
      </c>
      <c r="U1779" s="700">
        <v>1</v>
      </c>
    </row>
    <row r="1780" spans="1:21" ht="14.4" customHeight="1" x14ac:dyDescent="0.3">
      <c r="A1780" s="660">
        <v>4</v>
      </c>
      <c r="B1780" s="661" t="s">
        <v>3542</v>
      </c>
      <c r="C1780" s="661">
        <v>89301042</v>
      </c>
      <c r="D1780" s="740" t="s">
        <v>6160</v>
      </c>
      <c r="E1780" s="741" t="s">
        <v>3930</v>
      </c>
      <c r="F1780" s="661" t="s">
        <v>3897</v>
      </c>
      <c r="G1780" s="661" t="s">
        <v>4393</v>
      </c>
      <c r="H1780" s="661" t="s">
        <v>602</v>
      </c>
      <c r="I1780" s="661" t="s">
        <v>4730</v>
      </c>
      <c r="J1780" s="661" t="s">
        <v>4731</v>
      </c>
      <c r="K1780" s="661" t="s">
        <v>4547</v>
      </c>
      <c r="L1780" s="662">
        <v>1080</v>
      </c>
      <c r="M1780" s="662">
        <v>8640</v>
      </c>
      <c r="N1780" s="661">
        <v>8</v>
      </c>
      <c r="O1780" s="742">
        <v>8</v>
      </c>
      <c r="P1780" s="662">
        <v>7560</v>
      </c>
      <c r="Q1780" s="677">
        <v>0.875</v>
      </c>
      <c r="R1780" s="661">
        <v>7</v>
      </c>
      <c r="S1780" s="677">
        <v>0.875</v>
      </c>
      <c r="T1780" s="742">
        <v>7</v>
      </c>
      <c r="U1780" s="700">
        <v>0.875</v>
      </c>
    </row>
    <row r="1781" spans="1:21" ht="14.4" customHeight="1" x14ac:dyDescent="0.3">
      <c r="A1781" s="660">
        <v>4</v>
      </c>
      <c r="B1781" s="661" t="s">
        <v>3542</v>
      </c>
      <c r="C1781" s="661">
        <v>89301042</v>
      </c>
      <c r="D1781" s="740" t="s">
        <v>6160</v>
      </c>
      <c r="E1781" s="741" t="s">
        <v>3930</v>
      </c>
      <c r="F1781" s="661" t="s">
        <v>3897</v>
      </c>
      <c r="G1781" s="661" t="s">
        <v>4393</v>
      </c>
      <c r="H1781" s="661" t="s">
        <v>602</v>
      </c>
      <c r="I1781" s="661" t="s">
        <v>4732</v>
      </c>
      <c r="J1781" s="661" t="s">
        <v>4733</v>
      </c>
      <c r="K1781" s="661" t="s">
        <v>3097</v>
      </c>
      <c r="L1781" s="662">
        <v>600</v>
      </c>
      <c r="M1781" s="662">
        <v>14400</v>
      </c>
      <c r="N1781" s="661">
        <v>24</v>
      </c>
      <c r="O1781" s="742">
        <v>19</v>
      </c>
      <c r="P1781" s="662">
        <v>13800</v>
      </c>
      <c r="Q1781" s="677">
        <v>0.95833333333333337</v>
      </c>
      <c r="R1781" s="661">
        <v>23</v>
      </c>
      <c r="S1781" s="677">
        <v>0.95833333333333337</v>
      </c>
      <c r="T1781" s="742">
        <v>18</v>
      </c>
      <c r="U1781" s="700">
        <v>0.94736842105263153</v>
      </c>
    </row>
    <row r="1782" spans="1:21" ht="14.4" customHeight="1" x14ac:dyDescent="0.3">
      <c r="A1782" s="660">
        <v>4</v>
      </c>
      <c r="B1782" s="661" t="s">
        <v>3542</v>
      </c>
      <c r="C1782" s="661">
        <v>89301042</v>
      </c>
      <c r="D1782" s="740" t="s">
        <v>6160</v>
      </c>
      <c r="E1782" s="741" t="s">
        <v>3930</v>
      </c>
      <c r="F1782" s="661" t="s">
        <v>3897</v>
      </c>
      <c r="G1782" s="661" t="s">
        <v>4393</v>
      </c>
      <c r="H1782" s="661" t="s">
        <v>602</v>
      </c>
      <c r="I1782" s="661" t="s">
        <v>4734</v>
      </c>
      <c r="J1782" s="661" t="s">
        <v>4735</v>
      </c>
      <c r="K1782" s="661" t="s">
        <v>4589</v>
      </c>
      <c r="L1782" s="662">
        <v>500</v>
      </c>
      <c r="M1782" s="662">
        <v>4000</v>
      </c>
      <c r="N1782" s="661">
        <v>8</v>
      </c>
      <c r="O1782" s="742">
        <v>5</v>
      </c>
      <c r="P1782" s="662">
        <v>4000</v>
      </c>
      <c r="Q1782" s="677">
        <v>1</v>
      </c>
      <c r="R1782" s="661">
        <v>8</v>
      </c>
      <c r="S1782" s="677">
        <v>1</v>
      </c>
      <c r="T1782" s="742">
        <v>5</v>
      </c>
      <c r="U1782" s="700">
        <v>1</v>
      </c>
    </row>
    <row r="1783" spans="1:21" ht="14.4" customHeight="1" x14ac:dyDescent="0.3">
      <c r="A1783" s="660">
        <v>4</v>
      </c>
      <c r="B1783" s="661" t="s">
        <v>3542</v>
      </c>
      <c r="C1783" s="661">
        <v>89301042</v>
      </c>
      <c r="D1783" s="740" t="s">
        <v>6160</v>
      </c>
      <c r="E1783" s="741" t="s">
        <v>3930</v>
      </c>
      <c r="F1783" s="661" t="s">
        <v>3897</v>
      </c>
      <c r="G1783" s="661" t="s">
        <v>4393</v>
      </c>
      <c r="H1783" s="661" t="s">
        <v>602</v>
      </c>
      <c r="I1783" s="661" t="s">
        <v>4736</v>
      </c>
      <c r="J1783" s="661" t="s">
        <v>4737</v>
      </c>
      <c r="K1783" s="661" t="s">
        <v>3097</v>
      </c>
      <c r="L1783" s="662">
        <v>1000</v>
      </c>
      <c r="M1783" s="662">
        <v>23000</v>
      </c>
      <c r="N1783" s="661">
        <v>23</v>
      </c>
      <c r="O1783" s="742">
        <v>15</v>
      </c>
      <c r="P1783" s="662">
        <v>20000</v>
      </c>
      <c r="Q1783" s="677">
        <v>0.86956521739130432</v>
      </c>
      <c r="R1783" s="661">
        <v>20</v>
      </c>
      <c r="S1783" s="677">
        <v>0.86956521739130432</v>
      </c>
      <c r="T1783" s="742">
        <v>13</v>
      </c>
      <c r="U1783" s="700">
        <v>0.8666666666666667</v>
      </c>
    </row>
    <row r="1784" spans="1:21" ht="14.4" customHeight="1" x14ac:dyDescent="0.3">
      <c r="A1784" s="660">
        <v>4</v>
      </c>
      <c r="B1784" s="661" t="s">
        <v>3542</v>
      </c>
      <c r="C1784" s="661">
        <v>89301042</v>
      </c>
      <c r="D1784" s="740" t="s">
        <v>6160</v>
      </c>
      <c r="E1784" s="741" t="s">
        <v>3930</v>
      </c>
      <c r="F1784" s="661" t="s">
        <v>3897</v>
      </c>
      <c r="G1784" s="661" t="s">
        <v>4393</v>
      </c>
      <c r="H1784" s="661" t="s">
        <v>602</v>
      </c>
      <c r="I1784" s="661" t="s">
        <v>4738</v>
      </c>
      <c r="J1784" s="661" t="s">
        <v>4739</v>
      </c>
      <c r="K1784" s="661" t="s">
        <v>4740</v>
      </c>
      <c r="L1784" s="662">
        <v>3000</v>
      </c>
      <c r="M1784" s="662">
        <v>27000</v>
      </c>
      <c r="N1784" s="661">
        <v>9</v>
      </c>
      <c r="O1784" s="742">
        <v>3</v>
      </c>
      <c r="P1784" s="662">
        <v>27000</v>
      </c>
      <c r="Q1784" s="677">
        <v>1</v>
      </c>
      <c r="R1784" s="661">
        <v>9</v>
      </c>
      <c r="S1784" s="677">
        <v>1</v>
      </c>
      <c r="T1784" s="742">
        <v>3</v>
      </c>
      <c r="U1784" s="700">
        <v>1</v>
      </c>
    </row>
    <row r="1785" spans="1:21" ht="14.4" customHeight="1" x14ac:dyDescent="0.3">
      <c r="A1785" s="660">
        <v>4</v>
      </c>
      <c r="B1785" s="661" t="s">
        <v>3542</v>
      </c>
      <c r="C1785" s="661">
        <v>89301042</v>
      </c>
      <c r="D1785" s="740" t="s">
        <v>6160</v>
      </c>
      <c r="E1785" s="741" t="s">
        <v>3930</v>
      </c>
      <c r="F1785" s="661" t="s">
        <v>3897</v>
      </c>
      <c r="G1785" s="661" t="s">
        <v>4393</v>
      </c>
      <c r="H1785" s="661" t="s">
        <v>602</v>
      </c>
      <c r="I1785" s="661" t="s">
        <v>4741</v>
      </c>
      <c r="J1785" s="661" t="s">
        <v>4739</v>
      </c>
      <c r="K1785" s="661" t="s">
        <v>4742</v>
      </c>
      <c r="L1785" s="662">
        <v>3000</v>
      </c>
      <c r="M1785" s="662">
        <v>3000</v>
      </c>
      <c r="N1785" s="661">
        <v>1</v>
      </c>
      <c r="O1785" s="742">
        <v>1</v>
      </c>
      <c r="P1785" s="662">
        <v>3000</v>
      </c>
      <c r="Q1785" s="677">
        <v>1</v>
      </c>
      <c r="R1785" s="661">
        <v>1</v>
      </c>
      <c r="S1785" s="677">
        <v>1</v>
      </c>
      <c r="T1785" s="742">
        <v>1</v>
      </c>
      <c r="U1785" s="700">
        <v>1</v>
      </c>
    </row>
    <row r="1786" spans="1:21" ht="14.4" customHeight="1" x14ac:dyDescent="0.3">
      <c r="A1786" s="660">
        <v>4</v>
      </c>
      <c r="B1786" s="661" t="s">
        <v>3542</v>
      </c>
      <c r="C1786" s="661">
        <v>89301042</v>
      </c>
      <c r="D1786" s="740" t="s">
        <v>6160</v>
      </c>
      <c r="E1786" s="741" t="s">
        <v>3930</v>
      </c>
      <c r="F1786" s="661" t="s">
        <v>3897</v>
      </c>
      <c r="G1786" s="661" t="s">
        <v>4393</v>
      </c>
      <c r="H1786" s="661" t="s">
        <v>602</v>
      </c>
      <c r="I1786" s="661" t="s">
        <v>4743</v>
      </c>
      <c r="J1786" s="661" t="s">
        <v>4744</v>
      </c>
      <c r="K1786" s="661" t="s">
        <v>4745</v>
      </c>
      <c r="L1786" s="662">
        <v>233.18</v>
      </c>
      <c r="M1786" s="662">
        <v>1399.08</v>
      </c>
      <c r="N1786" s="661">
        <v>6</v>
      </c>
      <c r="O1786" s="742">
        <v>3</v>
      </c>
      <c r="P1786" s="662">
        <v>932.72</v>
      </c>
      <c r="Q1786" s="677">
        <v>0.66666666666666674</v>
      </c>
      <c r="R1786" s="661">
        <v>4</v>
      </c>
      <c r="S1786" s="677">
        <v>0.66666666666666663</v>
      </c>
      <c r="T1786" s="742">
        <v>2</v>
      </c>
      <c r="U1786" s="700">
        <v>0.66666666666666663</v>
      </c>
    </row>
    <row r="1787" spans="1:21" ht="14.4" customHeight="1" x14ac:dyDescent="0.3">
      <c r="A1787" s="660">
        <v>4</v>
      </c>
      <c r="B1787" s="661" t="s">
        <v>3542</v>
      </c>
      <c r="C1787" s="661">
        <v>89301042</v>
      </c>
      <c r="D1787" s="740" t="s">
        <v>6160</v>
      </c>
      <c r="E1787" s="741" t="s">
        <v>3930</v>
      </c>
      <c r="F1787" s="661" t="s">
        <v>3897</v>
      </c>
      <c r="G1787" s="661" t="s">
        <v>4393</v>
      </c>
      <c r="H1787" s="661" t="s">
        <v>602</v>
      </c>
      <c r="I1787" s="661" t="s">
        <v>5183</v>
      </c>
      <c r="J1787" s="661" t="s">
        <v>5184</v>
      </c>
      <c r="K1787" s="661" t="s">
        <v>5185</v>
      </c>
      <c r="L1787" s="662">
        <v>1101.95</v>
      </c>
      <c r="M1787" s="662">
        <v>6611.7000000000007</v>
      </c>
      <c r="N1787" s="661">
        <v>6</v>
      </c>
      <c r="O1787" s="742">
        <v>1</v>
      </c>
      <c r="P1787" s="662">
        <v>6611.7000000000007</v>
      </c>
      <c r="Q1787" s="677">
        <v>1</v>
      </c>
      <c r="R1787" s="661">
        <v>6</v>
      </c>
      <c r="S1787" s="677">
        <v>1</v>
      </c>
      <c r="T1787" s="742">
        <v>1</v>
      </c>
      <c r="U1787" s="700">
        <v>1</v>
      </c>
    </row>
    <row r="1788" spans="1:21" ht="14.4" customHeight="1" x14ac:dyDescent="0.3">
      <c r="A1788" s="660">
        <v>4</v>
      </c>
      <c r="B1788" s="661" t="s">
        <v>3542</v>
      </c>
      <c r="C1788" s="661">
        <v>89301042</v>
      </c>
      <c r="D1788" s="740" t="s">
        <v>6160</v>
      </c>
      <c r="E1788" s="741" t="s">
        <v>3930</v>
      </c>
      <c r="F1788" s="661" t="s">
        <v>3897</v>
      </c>
      <c r="G1788" s="661" t="s">
        <v>4393</v>
      </c>
      <c r="H1788" s="661" t="s">
        <v>602</v>
      </c>
      <c r="I1788" s="661" t="s">
        <v>4746</v>
      </c>
      <c r="J1788" s="661" t="s">
        <v>4747</v>
      </c>
      <c r="K1788" s="661" t="s">
        <v>4589</v>
      </c>
      <c r="L1788" s="662">
        <v>300</v>
      </c>
      <c r="M1788" s="662">
        <v>7800</v>
      </c>
      <c r="N1788" s="661">
        <v>26</v>
      </c>
      <c r="O1788" s="742">
        <v>15</v>
      </c>
      <c r="P1788" s="662">
        <v>7200</v>
      </c>
      <c r="Q1788" s="677">
        <v>0.92307692307692313</v>
      </c>
      <c r="R1788" s="661">
        <v>24</v>
      </c>
      <c r="S1788" s="677">
        <v>0.92307692307692313</v>
      </c>
      <c r="T1788" s="742">
        <v>14</v>
      </c>
      <c r="U1788" s="700">
        <v>0.93333333333333335</v>
      </c>
    </row>
    <row r="1789" spans="1:21" ht="14.4" customHeight="1" x14ac:dyDescent="0.3">
      <c r="A1789" s="660">
        <v>4</v>
      </c>
      <c r="B1789" s="661" t="s">
        <v>3542</v>
      </c>
      <c r="C1789" s="661">
        <v>89301042</v>
      </c>
      <c r="D1789" s="740" t="s">
        <v>6160</v>
      </c>
      <c r="E1789" s="741" t="s">
        <v>3930</v>
      </c>
      <c r="F1789" s="661" t="s">
        <v>3897</v>
      </c>
      <c r="G1789" s="661" t="s">
        <v>4393</v>
      </c>
      <c r="H1789" s="661" t="s">
        <v>602</v>
      </c>
      <c r="I1789" s="661" t="s">
        <v>5186</v>
      </c>
      <c r="J1789" s="661" t="s">
        <v>5187</v>
      </c>
      <c r="K1789" s="661" t="s">
        <v>4589</v>
      </c>
      <c r="L1789" s="662">
        <v>300</v>
      </c>
      <c r="M1789" s="662">
        <v>600</v>
      </c>
      <c r="N1789" s="661">
        <v>2</v>
      </c>
      <c r="O1789" s="742">
        <v>1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4</v>
      </c>
      <c r="B1790" s="661" t="s">
        <v>3542</v>
      </c>
      <c r="C1790" s="661">
        <v>89301042</v>
      </c>
      <c r="D1790" s="740" t="s">
        <v>6160</v>
      </c>
      <c r="E1790" s="741" t="s">
        <v>3930</v>
      </c>
      <c r="F1790" s="661" t="s">
        <v>3897</v>
      </c>
      <c r="G1790" s="661" t="s">
        <v>4393</v>
      </c>
      <c r="H1790" s="661" t="s">
        <v>602</v>
      </c>
      <c r="I1790" s="661" t="s">
        <v>4753</v>
      </c>
      <c r="J1790" s="661" t="s">
        <v>4754</v>
      </c>
      <c r="K1790" s="661" t="s">
        <v>4592</v>
      </c>
      <c r="L1790" s="662">
        <v>193.9</v>
      </c>
      <c r="M1790" s="662">
        <v>387.8</v>
      </c>
      <c r="N1790" s="661">
        <v>2</v>
      </c>
      <c r="O1790" s="742">
        <v>2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4</v>
      </c>
      <c r="B1791" s="661" t="s">
        <v>3542</v>
      </c>
      <c r="C1791" s="661">
        <v>89301042</v>
      </c>
      <c r="D1791" s="740" t="s">
        <v>6160</v>
      </c>
      <c r="E1791" s="741" t="s">
        <v>3930</v>
      </c>
      <c r="F1791" s="661" t="s">
        <v>3897</v>
      </c>
      <c r="G1791" s="661" t="s">
        <v>4393</v>
      </c>
      <c r="H1791" s="661" t="s">
        <v>602</v>
      </c>
      <c r="I1791" s="661" t="s">
        <v>5191</v>
      </c>
      <c r="J1791" s="661" t="s">
        <v>5192</v>
      </c>
      <c r="K1791" s="661" t="s">
        <v>5193</v>
      </c>
      <c r="L1791" s="662">
        <v>856.97</v>
      </c>
      <c r="M1791" s="662">
        <v>7712.7300000000005</v>
      </c>
      <c r="N1791" s="661">
        <v>9</v>
      </c>
      <c r="O1791" s="742">
        <v>1</v>
      </c>
      <c r="P1791" s="662">
        <v>7712.7300000000005</v>
      </c>
      <c r="Q1791" s="677">
        <v>1</v>
      </c>
      <c r="R1791" s="661">
        <v>9</v>
      </c>
      <c r="S1791" s="677">
        <v>1</v>
      </c>
      <c r="T1791" s="742">
        <v>1</v>
      </c>
      <c r="U1791" s="700">
        <v>1</v>
      </c>
    </row>
    <row r="1792" spans="1:21" ht="14.4" customHeight="1" x14ac:dyDescent="0.3">
      <c r="A1792" s="660">
        <v>4</v>
      </c>
      <c r="B1792" s="661" t="s">
        <v>3542</v>
      </c>
      <c r="C1792" s="661">
        <v>89301042</v>
      </c>
      <c r="D1792" s="740" t="s">
        <v>6160</v>
      </c>
      <c r="E1792" s="741" t="s">
        <v>3930</v>
      </c>
      <c r="F1792" s="661" t="s">
        <v>3897</v>
      </c>
      <c r="G1792" s="661" t="s">
        <v>4393</v>
      </c>
      <c r="H1792" s="661" t="s">
        <v>602</v>
      </c>
      <c r="I1792" s="661" t="s">
        <v>4758</v>
      </c>
      <c r="J1792" s="661" t="s">
        <v>4759</v>
      </c>
      <c r="K1792" s="661" t="s">
        <v>4760</v>
      </c>
      <c r="L1792" s="662">
        <v>370.4</v>
      </c>
      <c r="M1792" s="662">
        <v>1481.6</v>
      </c>
      <c r="N1792" s="661">
        <v>4</v>
      </c>
      <c r="O1792" s="742">
        <v>3</v>
      </c>
      <c r="P1792" s="662">
        <v>1481.6</v>
      </c>
      <c r="Q1792" s="677">
        <v>1</v>
      </c>
      <c r="R1792" s="661">
        <v>4</v>
      </c>
      <c r="S1792" s="677">
        <v>1</v>
      </c>
      <c r="T1792" s="742">
        <v>3</v>
      </c>
      <c r="U1792" s="700">
        <v>1</v>
      </c>
    </row>
    <row r="1793" spans="1:21" ht="14.4" customHeight="1" x14ac:dyDescent="0.3">
      <c r="A1793" s="660">
        <v>4</v>
      </c>
      <c r="B1793" s="661" t="s">
        <v>3542</v>
      </c>
      <c r="C1793" s="661">
        <v>89301042</v>
      </c>
      <c r="D1793" s="740" t="s">
        <v>6160</v>
      </c>
      <c r="E1793" s="741" t="s">
        <v>3930</v>
      </c>
      <c r="F1793" s="661" t="s">
        <v>3897</v>
      </c>
      <c r="G1793" s="661" t="s">
        <v>4393</v>
      </c>
      <c r="H1793" s="661" t="s">
        <v>602</v>
      </c>
      <c r="I1793" s="661" t="s">
        <v>4761</v>
      </c>
      <c r="J1793" s="661" t="s">
        <v>4762</v>
      </c>
      <c r="K1793" s="661" t="s">
        <v>4763</v>
      </c>
      <c r="L1793" s="662">
        <v>453.2</v>
      </c>
      <c r="M1793" s="662">
        <v>1359.6</v>
      </c>
      <c r="N1793" s="661">
        <v>3</v>
      </c>
      <c r="O1793" s="742">
        <v>3</v>
      </c>
      <c r="P1793" s="662">
        <v>1359.6</v>
      </c>
      <c r="Q1793" s="677">
        <v>1</v>
      </c>
      <c r="R1793" s="661">
        <v>3</v>
      </c>
      <c r="S1793" s="677">
        <v>1</v>
      </c>
      <c r="T1793" s="742">
        <v>3</v>
      </c>
      <c r="U1793" s="700">
        <v>1</v>
      </c>
    </row>
    <row r="1794" spans="1:21" ht="14.4" customHeight="1" x14ac:dyDescent="0.3">
      <c r="A1794" s="660">
        <v>4</v>
      </c>
      <c r="B1794" s="661" t="s">
        <v>3542</v>
      </c>
      <c r="C1794" s="661">
        <v>89301042</v>
      </c>
      <c r="D1794" s="740" t="s">
        <v>6160</v>
      </c>
      <c r="E1794" s="741" t="s">
        <v>3930</v>
      </c>
      <c r="F1794" s="661" t="s">
        <v>3897</v>
      </c>
      <c r="G1794" s="661" t="s">
        <v>4393</v>
      </c>
      <c r="H1794" s="661" t="s">
        <v>602</v>
      </c>
      <c r="I1794" s="661" t="s">
        <v>5194</v>
      </c>
      <c r="J1794" s="661" t="s">
        <v>5195</v>
      </c>
      <c r="K1794" s="661" t="s">
        <v>5196</v>
      </c>
      <c r="L1794" s="662">
        <v>2158.12</v>
      </c>
      <c r="M1794" s="662">
        <v>15106.84</v>
      </c>
      <c r="N1794" s="661">
        <v>7</v>
      </c>
      <c r="O1794" s="742">
        <v>2</v>
      </c>
      <c r="P1794" s="662">
        <v>15106.84</v>
      </c>
      <c r="Q1794" s="677">
        <v>1</v>
      </c>
      <c r="R1794" s="661">
        <v>7</v>
      </c>
      <c r="S1794" s="677">
        <v>1</v>
      </c>
      <c r="T1794" s="742">
        <v>2</v>
      </c>
      <c r="U1794" s="700">
        <v>1</v>
      </c>
    </row>
    <row r="1795" spans="1:21" ht="14.4" customHeight="1" x14ac:dyDescent="0.3">
      <c r="A1795" s="660">
        <v>4</v>
      </c>
      <c r="B1795" s="661" t="s">
        <v>3542</v>
      </c>
      <c r="C1795" s="661">
        <v>89301042</v>
      </c>
      <c r="D1795" s="740" t="s">
        <v>6160</v>
      </c>
      <c r="E1795" s="741" t="s">
        <v>3930</v>
      </c>
      <c r="F1795" s="661" t="s">
        <v>3897</v>
      </c>
      <c r="G1795" s="661" t="s">
        <v>4393</v>
      </c>
      <c r="H1795" s="661" t="s">
        <v>602</v>
      </c>
      <c r="I1795" s="661" t="s">
        <v>4764</v>
      </c>
      <c r="J1795" s="661" t="s">
        <v>4765</v>
      </c>
      <c r="K1795" s="661" t="s">
        <v>4766</v>
      </c>
      <c r="L1795" s="662">
        <v>5343.9</v>
      </c>
      <c r="M1795" s="662">
        <v>69470.7</v>
      </c>
      <c r="N1795" s="661">
        <v>13</v>
      </c>
      <c r="O1795" s="742">
        <v>5</v>
      </c>
      <c r="P1795" s="662">
        <v>69470.7</v>
      </c>
      <c r="Q1795" s="677">
        <v>1</v>
      </c>
      <c r="R1795" s="661">
        <v>13</v>
      </c>
      <c r="S1795" s="677">
        <v>1</v>
      </c>
      <c r="T1795" s="742">
        <v>5</v>
      </c>
      <c r="U1795" s="700">
        <v>1</v>
      </c>
    </row>
    <row r="1796" spans="1:21" ht="14.4" customHeight="1" x14ac:dyDescent="0.3">
      <c r="A1796" s="660">
        <v>4</v>
      </c>
      <c r="B1796" s="661" t="s">
        <v>3542</v>
      </c>
      <c r="C1796" s="661">
        <v>89301042</v>
      </c>
      <c r="D1796" s="740" t="s">
        <v>6160</v>
      </c>
      <c r="E1796" s="741" t="s">
        <v>3930</v>
      </c>
      <c r="F1796" s="661" t="s">
        <v>3897</v>
      </c>
      <c r="G1796" s="661" t="s">
        <v>4393</v>
      </c>
      <c r="H1796" s="661" t="s">
        <v>602</v>
      </c>
      <c r="I1796" s="661" t="s">
        <v>5197</v>
      </c>
      <c r="J1796" s="661" t="s">
        <v>5198</v>
      </c>
      <c r="K1796" s="661" t="s">
        <v>5199</v>
      </c>
      <c r="L1796" s="662">
        <v>2412.9</v>
      </c>
      <c r="M1796" s="662">
        <v>4825.8</v>
      </c>
      <c r="N1796" s="661">
        <v>2</v>
      </c>
      <c r="O1796" s="742">
        <v>1</v>
      </c>
      <c r="P1796" s="662">
        <v>4825.8</v>
      </c>
      <c r="Q1796" s="677">
        <v>1</v>
      </c>
      <c r="R1796" s="661">
        <v>2</v>
      </c>
      <c r="S1796" s="677">
        <v>1</v>
      </c>
      <c r="T1796" s="742">
        <v>1</v>
      </c>
      <c r="U1796" s="700">
        <v>1</v>
      </c>
    </row>
    <row r="1797" spans="1:21" ht="14.4" customHeight="1" x14ac:dyDescent="0.3">
      <c r="A1797" s="660">
        <v>4</v>
      </c>
      <c r="B1797" s="661" t="s">
        <v>3542</v>
      </c>
      <c r="C1797" s="661">
        <v>89301042</v>
      </c>
      <c r="D1797" s="740" t="s">
        <v>6160</v>
      </c>
      <c r="E1797" s="741" t="s">
        <v>3930</v>
      </c>
      <c r="F1797" s="661" t="s">
        <v>3897</v>
      </c>
      <c r="G1797" s="661" t="s">
        <v>4393</v>
      </c>
      <c r="H1797" s="661" t="s">
        <v>602</v>
      </c>
      <c r="I1797" s="661" t="s">
        <v>4767</v>
      </c>
      <c r="J1797" s="661" t="s">
        <v>4768</v>
      </c>
      <c r="K1797" s="661" t="s">
        <v>4769</v>
      </c>
      <c r="L1797" s="662">
        <v>5343.9</v>
      </c>
      <c r="M1797" s="662">
        <v>48095.1</v>
      </c>
      <c r="N1797" s="661">
        <v>9</v>
      </c>
      <c r="O1797" s="742">
        <v>4</v>
      </c>
      <c r="P1797" s="662">
        <v>48095.1</v>
      </c>
      <c r="Q1797" s="677">
        <v>1</v>
      </c>
      <c r="R1797" s="661">
        <v>9</v>
      </c>
      <c r="S1797" s="677">
        <v>1</v>
      </c>
      <c r="T1797" s="742">
        <v>4</v>
      </c>
      <c r="U1797" s="700">
        <v>1</v>
      </c>
    </row>
    <row r="1798" spans="1:21" ht="14.4" customHeight="1" x14ac:dyDescent="0.3">
      <c r="A1798" s="660">
        <v>4</v>
      </c>
      <c r="B1798" s="661" t="s">
        <v>3542</v>
      </c>
      <c r="C1798" s="661">
        <v>89301042</v>
      </c>
      <c r="D1798" s="740" t="s">
        <v>6160</v>
      </c>
      <c r="E1798" s="741" t="s">
        <v>3930</v>
      </c>
      <c r="F1798" s="661" t="s">
        <v>3897</v>
      </c>
      <c r="G1798" s="661" t="s">
        <v>4393</v>
      </c>
      <c r="H1798" s="661" t="s">
        <v>602</v>
      </c>
      <c r="I1798" s="661" t="s">
        <v>4770</v>
      </c>
      <c r="J1798" s="661" t="s">
        <v>4771</v>
      </c>
      <c r="K1798" s="661" t="s">
        <v>4772</v>
      </c>
      <c r="L1798" s="662">
        <v>1500.3</v>
      </c>
      <c r="M1798" s="662">
        <v>3000.6</v>
      </c>
      <c r="N1798" s="661">
        <v>2</v>
      </c>
      <c r="O1798" s="742">
        <v>1</v>
      </c>
      <c r="P1798" s="662">
        <v>3000.6</v>
      </c>
      <c r="Q1798" s="677">
        <v>1</v>
      </c>
      <c r="R1798" s="661">
        <v>2</v>
      </c>
      <c r="S1798" s="677">
        <v>1</v>
      </c>
      <c r="T1798" s="742">
        <v>1</v>
      </c>
      <c r="U1798" s="700">
        <v>1</v>
      </c>
    </row>
    <row r="1799" spans="1:21" ht="14.4" customHeight="1" x14ac:dyDescent="0.3">
      <c r="A1799" s="660">
        <v>4</v>
      </c>
      <c r="B1799" s="661" t="s">
        <v>3542</v>
      </c>
      <c r="C1799" s="661">
        <v>89301042</v>
      </c>
      <c r="D1799" s="740" t="s">
        <v>6160</v>
      </c>
      <c r="E1799" s="741" t="s">
        <v>3930</v>
      </c>
      <c r="F1799" s="661" t="s">
        <v>3897</v>
      </c>
      <c r="G1799" s="661" t="s">
        <v>4393</v>
      </c>
      <c r="H1799" s="661" t="s">
        <v>602</v>
      </c>
      <c r="I1799" s="661" t="s">
        <v>4773</v>
      </c>
      <c r="J1799" s="661" t="s">
        <v>4774</v>
      </c>
      <c r="K1799" s="661" t="s">
        <v>4775</v>
      </c>
      <c r="L1799" s="662">
        <v>2284</v>
      </c>
      <c r="M1799" s="662">
        <v>2284</v>
      </c>
      <c r="N1799" s="661">
        <v>1</v>
      </c>
      <c r="O1799" s="742">
        <v>1</v>
      </c>
      <c r="P1799" s="662">
        <v>2284</v>
      </c>
      <c r="Q1799" s="677">
        <v>1</v>
      </c>
      <c r="R1799" s="661">
        <v>1</v>
      </c>
      <c r="S1799" s="677">
        <v>1</v>
      </c>
      <c r="T1799" s="742">
        <v>1</v>
      </c>
      <c r="U1799" s="700">
        <v>1</v>
      </c>
    </row>
    <row r="1800" spans="1:21" ht="14.4" customHeight="1" x14ac:dyDescent="0.3">
      <c r="A1800" s="660">
        <v>4</v>
      </c>
      <c r="B1800" s="661" t="s">
        <v>3542</v>
      </c>
      <c r="C1800" s="661">
        <v>89301042</v>
      </c>
      <c r="D1800" s="740" t="s">
        <v>6160</v>
      </c>
      <c r="E1800" s="741" t="s">
        <v>3930</v>
      </c>
      <c r="F1800" s="661" t="s">
        <v>3897</v>
      </c>
      <c r="G1800" s="661" t="s">
        <v>4393</v>
      </c>
      <c r="H1800" s="661" t="s">
        <v>602</v>
      </c>
      <c r="I1800" s="661" t="s">
        <v>4776</v>
      </c>
      <c r="J1800" s="661" t="s">
        <v>4774</v>
      </c>
      <c r="K1800" s="661" t="s">
        <v>4777</v>
      </c>
      <c r="L1800" s="662">
        <v>2284</v>
      </c>
      <c r="M1800" s="662">
        <v>9136</v>
      </c>
      <c r="N1800" s="661">
        <v>4</v>
      </c>
      <c r="O1800" s="742">
        <v>3</v>
      </c>
      <c r="P1800" s="662">
        <v>9136</v>
      </c>
      <c r="Q1800" s="677">
        <v>1</v>
      </c>
      <c r="R1800" s="661">
        <v>4</v>
      </c>
      <c r="S1800" s="677">
        <v>1</v>
      </c>
      <c r="T1800" s="742">
        <v>3</v>
      </c>
      <c r="U1800" s="700">
        <v>1</v>
      </c>
    </row>
    <row r="1801" spans="1:21" ht="14.4" customHeight="1" x14ac:dyDescent="0.3">
      <c r="A1801" s="660">
        <v>4</v>
      </c>
      <c r="B1801" s="661" t="s">
        <v>3542</v>
      </c>
      <c r="C1801" s="661">
        <v>89301042</v>
      </c>
      <c r="D1801" s="740" t="s">
        <v>6160</v>
      </c>
      <c r="E1801" s="741" t="s">
        <v>3930</v>
      </c>
      <c r="F1801" s="661" t="s">
        <v>3897</v>
      </c>
      <c r="G1801" s="661" t="s">
        <v>4393</v>
      </c>
      <c r="H1801" s="661" t="s">
        <v>602</v>
      </c>
      <c r="I1801" s="661" t="s">
        <v>4778</v>
      </c>
      <c r="J1801" s="661" t="s">
        <v>4779</v>
      </c>
      <c r="K1801" s="661" t="s">
        <v>4780</v>
      </c>
      <c r="L1801" s="662">
        <v>3000</v>
      </c>
      <c r="M1801" s="662">
        <v>15000</v>
      </c>
      <c r="N1801" s="661">
        <v>5</v>
      </c>
      <c r="O1801" s="742">
        <v>3</v>
      </c>
      <c r="P1801" s="662">
        <v>15000</v>
      </c>
      <c r="Q1801" s="677">
        <v>1</v>
      </c>
      <c r="R1801" s="661">
        <v>5</v>
      </c>
      <c r="S1801" s="677">
        <v>1</v>
      </c>
      <c r="T1801" s="742">
        <v>3</v>
      </c>
      <c r="U1801" s="700">
        <v>1</v>
      </c>
    </row>
    <row r="1802" spans="1:21" ht="14.4" customHeight="1" x14ac:dyDescent="0.3">
      <c r="A1802" s="660">
        <v>4</v>
      </c>
      <c r="B1802" s="661" t="s">
        <v>3542</v>
      </c>
      <c r="C1802" s="661">
        <v>89301042</v>
      </c>
      <c r="D1802" s="740" t="s">
        <v>6160</v>
      </c>
      <c r="E1802" s="741" t="s">
        <v>3930</v>
      </c>
      <c r="F1802" s="661" t="s">
        <v>3897</v>
      </c>
      <c r="G1802" s="661" t="s">
        <v>4393</v>
      </c>
      <c r="H1802" s="661" t="s">
        <v>602</v>
      </c>
      <c r="I1802" s="661" t="s">
        <v>4781</v>
      </c>
      <c r="J1802" s="661" t="s">
        <v>4782</v>
      </c>
      <c r="K1802" s="661" t="s">
        <v>4783</v>
      </c>
      <c r="L1802" s="662">
        <v>761.3</v>
      </c>
      <c r="M1802" s="662">
        <v>20555.099999999999</v>
      </c>
      <c r="N1802" s="661">
        <v>27</v>
      </c>
      <c r="O1802" s="742">
        <v>3</v>
      </c>
      <c r="P1802" s="662">
        <v>20555.099999999999</v>
      </c>
      <c r="Q1802" s="677">
        <v>1</v>
      </c>
      <c r="R1802" s="661">
        <v>27</v>
      </c>
      <c r="S1802" s="677">
        <v>1</v>
      </c>
      <c r="T1802" s="742">
        <v>3</v>
      </c>
      <c r="U1802" s="700">
        <v>1</v>
      </c>
    </row>
    <row r="1803" spans="1:21" ht="14.4" customHeight="1" x14ac:dyDescent="0.3">
      <c r="A1803" s="660">
        <v>4</v>
      </c>
      <c r="B1803" s="661" t="s">
        <v>3542</v>
      </c>
      <c r="C1803" s="661">
        <v>89301042</v>
      </c>
      <c r="D1803" s="740" t="s">
        <v>6160</v>
      </c>
      <c r="E1803" s="741" t="s">
        <v>3930</v>
      </c>
      <c r="F1803" s="661" t="s">
        <v>3897</v>
      </c>
      <c r="G1803" s="661" t="s">
        <v>4393</v>
      </c>
      <c r="H1803" s="661" t="s">
        <v>602</v>
      </c>
      <c r="I1803" s="661" t="s">
        <v>5203</v>
      </c>
      <c r="J1803" s="661" t="s">
        <v>5204</v>
      </c>
      <c r="K1803" s="661" t="s">
        <v>5205</v>
      </c>
      <c r="L1803" s="662">
        <v>835.78</v>
      </c>
      <c r="M1803" s="662">
        <v>15044.04</v>
      </c>
      <c r="N1803" s="661">
        <v>18</v>
      </c>
      <c r="O1803" s="742">
        <v>3</v>
      </c>
      <c r="P1803" s="662">
        <v>15044.04</v>
      </c>
      <c r="Q1803" s="677">
        <v>1</v>
      </c>
      <c r="R1803" s="661">
        <v>18</v>
      </c>
      <c r="S1803" s="677">
        <v>1</v>
      </c>
      <c r="T1803" s="742">
        <v>3</v>
      </c>
      <c r="U1803" s="700">
        <v>1</v>
      </c>
    </row>
    <row r="1804" spans="1:21" ht="14.4" customHeight="1" x14ac:dyDescent="0.3">
      <c r="A1804" s="660">
        <v>4</v>
      </c>
      <c r="B1804" s="661" t="s">
        <v>3542</v>
      </c>
      <c r="C1804" s="661">
        <v>89301042</v>
      </c>
      <c r="D1804" s="740" t="s">
        <v>6160</v>
      </c>
      <c r="E1804" s="741" t="s">
        <v>3930</v>
      </c>
      <c r="F1804" s="661" t="s">
        <v>3897</v>
      </c>
      <c r="G1804" s="661" t="s">
        <v>4393</v>
      </c>
      <c r="H1804" s="661" t="s">
        <v>602</v>
      </c>
      <c r="I1804" s="661" t="s">
        <v>5388</v>
      </c>
      <c r="J1804" s="661" t="s">
        <v>5265</v>
      </c>
      <c r="K1804" s="661" t="s">
        <v>5389</v>
      </c>
      <c r="L1804" s="662">
        <v>3053.49</v>
      </c>
      <c r="M1804" s="662">
        <v>12213.96</v>
      </c>
      <c r="N1804" s="661">
        <v>4</v>
      </c>
      <c r="O1804" s="742">
        <v>2</v>
      </c>
      <c r="P1804" s="662">
        <v>12213.96</v>
      </c>
      <c r="Q1804" s="677">
        <v>1</v>
      </c>
      <c r="R1804" s="661">
        <v>4</v>
      </c>
      <c r="S1804" s="677">
        <v>1</v>
      </c>
      <c r="T1804" s="742">
        <v>2</v>
      </c>
      <c r="U1804" s="700">
        <v>1</v>
      </c>
    </row>
    <row r="1805" spans="1:21" ht="14.4" customHeight="1" x14ac:dyDescent="0.3">
      <c r="A1805" s="660">
        <v>4</v>
      </c>
      <c r="B1805" s="661" t="s">
        <v>3542</v>
      </c>
      <c r="C1805" s="661">
        <v>89301042</v>
      </c>
      <c r="D1805" s="740" t="s">
        <v>6160</v>
      </c>
      <c r="E1805" s="741" t="s">
        <v>3930</v>
      </c>
      <c r="F1805" s="661" t="s">
        <v>3897</v>
      </c>
      <c r="G1805" s="661" t="s">
        <v>4393</v>
      </c>
      <c r="H1805" s="661" t="s">
        <v>602</v>
      </c>
      <c r="I1805" s="661" t="s">
        <v>5042</v>
      </c>
      <c r="J1805" s="661" t="s">
        <v>4824</v>
      </c>
      <c r="K1805" s="661" t="s">
        <v>5043</v>
      </c>
      <c r="L1805" s="662">
        <v>957</v>
      </c>
      <c r="M1805" s="662">
        <v>11484</v>
      </c>
      <c r="N1805" s="661">
        <v>12</v>
      </c>
      <c r="O1805" s="742">
        <v>2</v>
      </c>
      <c r="P1805" s="662">
        <v>11484</v>
      </c>
      <c r="Q1805" s="677">
        <v>1</v>
      </c>
      <c r="R1805" s="661">
        <v>12</v>
      </c>
      <c r="S1805" s="677">
        <v>1</v>
      </c>
      <c r="T1805" s="742">
        <v>2</v>
      </c>
      <c r="U1805" s="700">
        <v>1</v>
      </c>
    </row>
    <row r="1806" spans="1:21" ht="14.4" customHeight="1" x14ac:dyDescent="0.3">
      <c r="A1806" s="660">
        <v>4</v>
      </c>
      <c r="B1806" s="661" t="s">
        <v>3542</v>
      </c>
      <c r="C1806" s="661">
        <v>89301042</v>
      </c>
      <c r="D1806" s="740" t="s">
        <v>6160</v>
      </c>
      <c r="E1806" s="741" t="s">
        <v>3930</v>
      </c>
      <c r="F1806" s="661" t="s">
        <v>3897</v>
      </c>
      <c r="G1806" s="661" t="s">
        <v>4393</v>
      </c>
      <c r="H1806" s="661" t="s">
        <v>602</v>
      </c>
      <c r="I1806" s="661" t="s">
        <v>4796</v>
      </c>
      <c r="J1806" s="661" t="s">
        <v>4797</v>
      </c>
      <c r="K1806" s="661" t="s">
        <v>4798</v>
      </c>
      <c r="L1806" s="662">
        <v>198.08</v>
      </c>
      <c r="M1806" s="662">
        <v>2971.2</v>
      </c>
      <c r="N1806" s="661">
        <v>15</v>
      </c>
      <c r="O1806" s="742">
        <v>14</v>
      </c>
      <c r="P1806" s="662">
        <v>2773.12</v>
      </c>
      <c r="Q1806" s="677">
        <v>0.93333333333333335</v>
      </c>
      <c r="R1806" s="661">
        <v>14</v>
      </c>
      <c r="S1806" s="677">
        <v>0.93333333333333335</v>
      </c>
      <c r="T1806" s="742">
        <v>13</v>
      </c>
      <c r="U1806" s="700">
        <v>0.9285714285714286</v>
      </c>
    </row>
    <row r="1807" spans="1:21" ht="14.4" customHeight="1" x14ac:dyDescent="0.3">
      <c r="A1807" s="660">
        <v>4</v>
      </c>
      <c r="B1807" s="661" t="s">
        <v>3542</v>
      </c>
      <c r="C1807" s="661">
        <v>89301042</v>
      </c>
      <c r="D1807" s="740" t="s">
        <v>6160</v>
      </c>
      <c r="E1807" s="741" t="s">
        <v>3930</v>
      </c>
      <c r="F1807" s="661" t="s">
        <v>3897</v>
      </c>
      <c r="G1807" s="661" t="s">
        <v>4393</v>
      </c>
      <c r="H1807" s="661" t="s">
        <v>602</v>
      </c>
      <c r="I1807" s="661" t="s">
        <v>4799</v>
      </c>
      <c r="J1807" s="661" t="s">
        <v>4800</v>
      </c>
      <c r="K1807" s="661" t="s">
        <v>4801</v>
      </c>
      <c r="L1807" s="662">
        <v>1500</v>
      </c>
      <c r="M1807" s="662">
        <v>27000</v>
      </c>
      <c r="N1807" s="661">
        <v>18</v>
      </c>
      <c r="O1807" s="742">
        <v>2</v>
      </c>
      <c r="P1807" s="662">
        <v>27000</v>
      </c>
      <c r="Q1807" s="677">
        <v>1</v>
      </c>
      <c r="R1807" s="661">
        <v>18</v>
      </c>
      <c r="S1807" s="677">
        <v>1</v>
      </c>
      <c r="T1807" s="742">
        <v>2</v>
      </c>
      <c r="U1807" s="700">
        <v>1</v>
      </c>
    </row>
    <row r="1808" spans="1:21" ht="14.4" customHeight="1" x14ac:dyDescent="0.3">
      <c r="A1808" s="660">
        <v>4</v>
      </c>
      <c r="B1808" s="661" t="s">
        <v>3542</v>
      </c>
      <c r="C1808" s="661">
        <v>89301042</v>
      </c>
      <c r="D1808" s="740" t="s">
        <v>6160</v>
      </c>
      <c r="E1808" s="741" t="s">
        <v>3930</v>
      </c>
      <c r="F1808" s="661" t="s">
        <v>3897</v>
      </c>
      <c r="G1808" s="661" t="s">
        <v>4393</v>
      </c>
      <c r="H1808" s="661" t="s">
        <v>602</v>
      </c>
      <c r="I1808" s="661" t="s">
        <v>4802</v>
      </c>
      <c r="J1808" s="661" t="s">
        <v>4800</v>
      </c>
      <c r="K1808" s="661" t="s">
        <v>4803</v>
      </c>
      <c r="L1808" s="662">
        <v>1500</v>
      </c>
      <c r="M1808" s="662">
        <v>27000</v>
      </c>
      <c r="N1808" s="661">
        <v>18</v>
      </c>
      <c r="O1808" s="742">
        <v>2</v>
      </c>
      <c r="P1808" s="662">
        <v>27000</v>
      </c>
      <c r="Q1808" s="677">
        <v>1</v>
      </c>
      <c r="R1808" s="661">
        <v>18</v>
      </c>
      <c r="S1808" s="677">
        <v>1</v>
      </c>
      <c r="T1808" s="742">
        <v>2</v>
      </c>
      <c r="U1808" s="700">
        <v>1</v>
      </c>
    </row>
    <row r="1809" spans="1:21" ht="14.4" customHeight="1" x14ac:dyDescent="0.3">
      <c r="A1809" s="660">
        <v>4</v>
      </c>
      <c r="B1809" s="661" t="s">
        <v>3542</v>
      </c>
      <c r="C1809" s="661">
        <v>89301042</v>
      </c>
      <c r="D1809" s="740" t="s">
        <v>6160</v>
      </c>
      <c r="E1809" s="741" t="s">
        <v>3930</v>
      </c>
      <c r="F1809" s="661" t="s">
        <v>3897</v>
      </c>
      <c r="G1809" s="661" t="s">
        <v>4393</v>
      </c>
      <c r="H1809" s="661" t="s">
        <v>602</v>
      </c>
      <c r="I1809" s="661" t="s">
        <v>5206</v>
      </c>
      <c r="J1809" s="661" t="s">
        <v>5207</v>
      </c>
      <c r="K1809" s="661" t="s">
        <v>5208</v>
      </c>
      <c r="L1809" s="662">
        <v>5343.9</v>
      </c>
      <c r="M1809" s="662">
        <v>5343.9</v>
      </c>
      <c r="N1809" s="661">
        <v>1</v>
      </c>
      <c r="O1809" s="742">
        <v>1</v>
      </c>
      <c r="P1809" s="662">
        <v>5343.9</v>
      </c>
      <c r="Q1809" s="677">
        <v>1</v>
      </c>
      <c r="R1809" s="661">
        <v>1</v>
      </c>
      <c r="S1809" s="677">
        <v>1</v>
      </c>
      <c r="T1809" s="742">
        <v>1</v>
      </c>
      <c r="U1809" s="700">
        <v>1</v>
      </c>
    </row>
    <row r="1810" spans="1:21" ht="14.4" customHeight="1" x14ac:dyDescent="0.3">
      <c r="A1810" s="660">
        <v>4</v>
      </c>
      <c r="B1810" s="661" t="s">
        <v>3542</v>
      </c>
      <c r="C1810" s="661">
        <v>89301042</v>
      </c>
      <c r="D1810" s="740" t="s">
        <v>6160</v>
      </c>
      <c r="E1810" s="741" t="s">
        <v>3930</v>
      </c>
      <c r="F1810" s="661" t="s">
        <v>3897</v>
      </c>
      <c r="G1810" s="661" t="s">
        <v>4393</v>
      </c>
      <c r="H1810" s="661" t="s">
        <v>602</v>
      </c>
      <c r="I1810" s="661" t="s">
        <v>4804</v>
      </c>
      <c r="J1810" s="661" t="s">
        <v>4805</v>
      </c>
      <c r="K1810" s="661" t="s">
        <v>4806</v>
      </c>
      <c r="L1810" s="662">
        <v>159.5</v>
      </c>
      <c r="M1810" s="662">
        <v>2871</v>
      </c>
      <c r="N1810" s="661">
        <v>18</v>
      </c>
      <c r="O1810" s="742">
        <v>12</v>
      </c>
      <c r="P1810" s="662">
        <v>797.5</v>
      </c>
      <c r="Q1810" s="677">
        <v>0.27777777777777779</v>
      </c>
      <c r="R1810" s="661">
        <v>5</v>
      </c>
      <c r="S1810" s="677">
        <v>0.27777777777777779</v>
      </c>
      <c r="T1810" s="742">
        <v>3</v>
      </c>
      <c r="U1810" s="700">
        <v>0.25</v>
      </c>
    </row>
    <row r="1811" spans="1:21" ht="14.4" customHeight="1" x14ac:dyDescent="0.3">
      <c r="A1811" s="660">
        <v>4</v>
      </c>
      <c r="B1811" s="661" t="s">
        <v>3542</v>
      </c>
      <c r="C1811" s="661">
        <v>89301042</v>
      </c>
      <c r="D1811" s="740" t="s">
        <v>6160</v>
      </c>
      <c r="E1811" s="741" t="s">
        <v>3930</v>
      </c>
      <c r="F1811" s="661" t="s">
        <v>3897</v>
      </c>
      <c r="G1811" s="661" t="s">
        <v>4393</v>
      </c>
      <c r="H1811" s="661" t="s">
        <v>602</v>
      </c>
      <c r="I1811" s="661" t="s">
        <v>4807</v>
      </c>
      <c r="J1811" s="661" t="s">
        <v>4808</v>
      </c>
      <c r="K1811" s="661" t="s">
        <v>4809</v>
      </c>
      <c r="L1811" s="662">
        <v>153.5</v>
      </c>
      <c r="M1811" s="662">
        <v>1228</v>
      </c>
      <c r="N1811" s="661">
        <v>8</v>
      </c>
      <c r="O1811" s="742">
        <v>6</v>
      </c>
      <c r="P1811" s="662">
        <v>307</v>
      </c>
      <c r="Q1811" s="677">
        <v>0.25</v>
      </c>
      <c r="R1811" s="661">
        <v>2</v>
      </c>
      <c r="S1811" s="677">
        <v>0.25</v>
      </c>
      <c r="T1811" s="742">
        <v>1</v>
      </c>
      <c r="U1811" s="700">
        <v>0.16666666666666666</v>
      </c>
    </row>
    <row r="1812" spans="1:21" ht="14.4" customHeight="1" x14ac:dyDescent="0.3">
      <c r="A1812" s="660">
        <v>4</v>
      </c>
      <c r="B1812" s="661" t="s">
        <v>3542</v>
      </c>
      <c r="C1812" s="661">
        <v>89301042</v>
      </c>
      <c r="D1812" s="740" t="s">
        <v>6160</v>
      </c>
      <c r="E1812" s="741" t="s">
        <v>3930</v>
      </c>
      <c r="F1812" s="661" t="s">
        <v>3897</v>
      </c>
      <c r="G1812" s="661" t="s">
        <v>4393</v>
      </c>
      <c r="H1812" s="661" t="s">
        <v>602</v>
      </c>
      <c r="I1812" s="661" t="s">
        <v>4394</v>
      </c>
      <c r="J1812" s="661" t="s">
        <v>4395</v>
      </c>
      <c r="K1812" s="661" t="s">
        <v>4396</v>
      </c>
      <c r="L1812" s="662">
        <v>498.24</v>
      </c>
      <c r="M1812" s="662">
        <v>996.48</v>
      </c>
      <c r="N1812" s="661">
        <v>2</v>
      </c>
      <c r="O1812" s="742">
        <v>2</v>
      </c>
      <c r="P1812" s="662">
        <v>498.24</v>
      </c>
      <c r="Q1812" s="677">
        <v>0.5</v>
      </c>
      <c r="R1812" s="661">
        <v>1</v>
      </c>
      <c r="S1812" s="677">
        <v>0.5</v>
      </c>
      <c r="T1812" s="742">
        <v>1</v>
      </c>
      <c r="U1812" s="700">
        <v>0.5</v>
      </c>
    </row>
    <row r="1813" spans="1:21" ht="14.4" customHeight="1" x14ac:dyDescent="0.3">
      <c r="A1813" s="660">
        <v>4</v>
      </c>
      <c r="B1813" s="661" t="s">
        <v>3542</v>
      </c>
      <c r="C1813" s="661">
        <v>89301042</v>
      </c>
      <c r="D1813" s="740" t="s">
        <v>6160</v>
      </c>
      <c r="E1813" s="741" t="s">
        <v>3930</v>
      </c>
      <c r="F1813" s="661" t="s">
        <v>3897</v>
      </c>
      <c r="G1813" s="661" t="s">
        <v>4393</v>
      </c>
      <c r="H1813" s="661" t="s">
        <v>602</v>
      </c>
      <c r="I1813" s="661" t="s">
        <v>4813</v>
      </c>
      <c r="J1813" s="661" t="s">
        <v>4814</v>
      </c>
      <c r="K1813" s="661" t="s">
        <v>4815</v>
      </c>
      <c r="L1813" s="662">
        <v>2304</v>
      </c>
      <c r="M1813" s="662">
        <v>20736</v>
      </c>
      <c r="N1813" s="661">
        <v>9</v>
      </c>
      <c r="O1813" s="742">
        <v>1</v>
      </c>
      <c r="P1813" s="662">
        <v>20736</v>
      </c>
      <c r="Q1813" s="677">
        <v>1</v>
      </c>
      <c r="R1813" s="661">
        <v>9</v>
      </c>
      <c r="S1813" s="677">
        <v>1</v>
      </c>
      <c r="T1813" s="742">
        <v>1</v>
      </c>
      <c r="U1813" s="700">
        <v>1</v>
      </c>
    </row>
    <row r="1814" spans="1:21" ht="14.4" customHeight="1" x14ac:dyDescent="0.3">
      <c r="A1814" s="660">
        <v>4</v>
      </c>
      <c r="B1814" s="661" t="s">
        <v>3542</v>
      </c>
      <c r="C1814" s="661">
        <v>89301042</v>
      </c>
      <c r="D1814" s="740" t="s">
        <v>6160</v>
      </c>
      <c r="E1814" s="741" t="s">
        <v>3930</v>
      </c>
      <c r="F1814" s="661" t="s">
        <v>3897</v>
      </c>
      <c r="G1814" s="661" t="s">
        <v>4393</v>
      </c>
      <c r="H1814" s="661" t="s">
        <v>602</v>
      </c>
      <c r="I1814" s="661" t="s">
        <v>4816</v>
      </c>
      <c r="J1814" s="661" t="s">
        <v>4819</v>
      </c>
      <c r="K1814" s="661" t="s">
        <v>4820</v>
      </c>
      <c r="L1814" s="662">
        <v>540</v>
      </c>
      <c r="M1814" s="662">
        <v>540</v>
      </c>
      <c r="N1814" s="661">
        <v>1</v>
      </c>
      <c r="O1814" s="742">
        <v>1</v>
      </c>
      <c r="P1814" s="662">
        <v>540</v>
      </c>
      <c r="Q1814" s="677">
        <v>1</v>
      </c>
      <c r="R1814" s="661">
        <v>1</v>
      </c>
      <c r="S1814" s="677">
        <v>1</v>
      </c>
      <c r="T1814" s="742">
        <v>1</v>
      </c>
      <c r="U1814" s="700">
        <v>1</v>
      </c>
    </row>
    <row r="1815" spans="1:21" ht="14.4" customHeight="1" x14ac:dyDescent="0.3">
      <c r="A1815" s="660">
        <v>4</v>
      </c>
      <c r="B1815" s="661" t="s">
        <v>3542</v>
      </c>
      <c r="C1815" s="661">
        <v>89301042</v>
      </c>
      <c r="D1815" s="740" t="s">
        <v>6160</v>
      </c>
      <c r="E1815" s="741" t="s">
        <v>3930</v>
      </c>
      <c r="F1815" s="661" t="s">
        <v>3897</v>
      </c>
      <c r="G1815" s="661" t="s">
        <v>4393</v>
      </c>
      <c r="H1815" s="661" t="s">
        <v>602</v>
      </c>
      <c r="I1815" s="661" t="s">
        <v>4821</v>
      </c>
      <c r="J1815" s="661" t="s">
        <v>4629</v>
      </c>
      <c r="K1815" s="661" t="s">
        <v>4822</v>
      </c>
      <c r="L1815" s="662">
        <v>1000</v>
      </c>
      <c r="M1815" s="662">
        <v>10000</v>
      </c>
      <c r="N1815" s="661">
        <v>10</v>
      </c>
      <c r="O1815" s="742">
        <v>5</v>
      </c>
      <c r="P1815" s="662">
        <v>9000</v>
      </c>
      <c r="Q1815" s="677">
        <v>0.9</v>
      </c>
      <c r="R1815" s="661">
        <v>9</v>
      </c>
      <c r="S1815" s="677">
        <v>0.9</v>
      </c>
      <c r="T1815" s="742">
        <v>4</v>
      </c>
      <c r="U1815" s="700">
        <v>0.8</v>
      </c>
    </row>
    <row r="1816" spans="1:21" ht="14.4" customHeight="1" x14ac:dyDescent="0.3">
      <c r="A1816" s="660">
        <v>4</v>
      </c>
      <c r="B1816" s="661" t="s">
        <v>3542</v>
      </c>
      <c r="C1816" s="661">
        <v>89301042</v>
      </c>
      <c r="D1816" s="740" t="s">
        <v>6160</v>
      </c>
      <c r="E1816" s="741" t="s">
        <v>3930</v>
      </c>
      <c r="F1816" s="661" t="s">
        <v>3897</v>
      </c>
      <c r="G1816" s="661" t="s">
        <v>4393</v>
      </c>
      <c r="H1816" s="661" t="s">
        <v>602</v>
      </c>
      <c r="I1816" s="661" t="s">
        <v>4826</v>
      </c>
      <c r="J1816" s="661" t="s">
        <v>4827</v>
      </c>
      <c r="K1816" s="661" t="s">
        <v>4828</v>
      </c>
      <c r="L1816" s="662">
        <v>2816</v>
      </c>
      <c r="M1816" s="662">
        <v>16896</v>
      </c>
      <c r="N1816" s="661">
        <v>6</v>
      </c>
      <c r="O1816" s="742">
        <v>1</v>
      </c>
      <c r="P1816" s="662">
        <v>16896</v>
      </c>
      <c r="Q1816" s="677">
        <v>1</v>
      </c>
      <c r="R1816" s="661">
        <v>6</v>
      </c>
      <c r="S1816" s="677">
        <v>1</v>
      </c>
      <c r="T1816" s="742">
        <v>1</v>
      </c>
      <c r="U1816" s="700">
        <v>1</v>
      </c>
    </row>
    <row r="1817" spans="1:21" ht="14.4" customHeight="1" x14ac:dyDescent="0.3">
      <c r="A1817" s="660">
        <v>4</v>
      </c>
      <c r="B1817" s="661" t="s">
        <v>3542</v>
      </c>
      <c r="C1817" s="661">
        <v>89301042</v>
      </c>
      <c r="D1817" s="740" t="s">
        <v>6160</v>
      </c>
      <c r="E1817" s="741" t="s">
        <v>3930</v>
      </c>
      <c r="F1817" s="661" t="s">
        <v>3897</v>
      </c>
      <c r="G1817" s="661" t="s">
        <v>4393</v>
      </c>
      <c r="H1817" s="661" t="s">
        <v>602</v>
      </c>
      <c r="I1817" s="661" t="s">
        <v>4829</v>
      </c>
      <c r="J1817" s="661" t="s">
        <v>4830</v>
      </c>
      <c r="K1817" s="661" t="s">
        <v>4831</v>
      </c>
      <c r="L1817" s="662">
        <v>319</v>
      </c>
      <c r="M1817" s="662">
        <v>2233</v>
      </c>
      <c r="N1817" s="661">
        <v>7</v>
      </c>
      <c r="O1817" s="742">
        <v>5</v>
      </c>
      <c r="P1817" s="662">
        <v>2233</v>
      </c>
      <c r="Q1817" s="677">
        <v>1</v>
      </c>
      <c r="R1817" s="661">
        <v>7</v>
      </c>
      <c r="S1817" s="677">
        <v>1</v>
      </c>
      <c r="T1817" s="742">
        <v>5</v>
      </c>
      <c r="U1817" s="700">
        <v>1</v>
      </c>
    </row>
    <row r="1818" spans="1:21" ht="14.4" customHeight="1" x14ac:dyDescent="0.3">
      <c r="A1818" s="660">
        <v>4</v>
      </c>
      <c r="B1818" s="661" t="s">
        <v>3542</v>
      </c>
      <c r="C1818" s="661">
        <v>89301042</v>
      </c>
      <c r="D1818" s="740" t="s">
        <v>6160</v>
      </c>
      <c r="E1818" s="741" t="s">
        <v>3930</v>
      </c>
      <c r="F1818" s="661" t="s">
        <v>3897</v>
      </c>
      <c r="G1818" s="661" t="s">
        <v>4393</v>
      </c>
      <c r="H1818" s="661" t="s">
        <v>602</v>
      </c>
      <c r="I1818" s="661" t="s">
        <v>4832</v>
      </c>
      <c r="J1818" s="661" t="s">
        <v>4566</v>
      </c>
      <c r="K1818" s="661" t="s">
        <v>4833</v>
      </c>
      <c r="L1818" s="662">
        <v>2304</v>
      </c>
      <c r="M1818" s="662">
        <v>4608</v>
      </c>
      <c r="N1818" s="661">
        <v>2</v>
      </c>
      <c r="O1818" s="742">
        <v>1</v>
      </c>
      <c r="P1818" s="662">
        <v>4608</v>
      </c>
      <c r="Q1818" s="677">
        <v>1</v>
      </c>
      <c r="R1818" s="661">
        <v>2</v>
      </c>
      <c r="S1818" s="677">
        <v>1</v>
      </c>
      <c r="T1818" s="742">
        <v>1</v>
      </c>
      <c r="U1818" s="700">
        <v>1</v>
      </c>
    </row>
    <row r="1819" spans="1:21" ht="14.4" customHeight="1" x14ac:dyDescent="0.3">
      <c r="A1819" s="660">
        <v>4</v>
      </c>
      <c r="B1819" s="661" t="s">
        <v>3542</v>
      </c>
      <c r="C1819" s="661">
        <v>89301042</v>
      </c>
      <c r="D1819" s="740" t="s">
        <v>6160</v>
      </c>
      <c r="E1819" s="741" t="s">
        <v>3930</v>
      </c>
      <c r="F1819" s="661" t="s">
        <v>3897</v>
      </c>
      <c r="G1819" s="661" t="s">
        <v>4393</v>
      </c>
      <c r="H1819" s="661" t="s">
        <v>602</v>
      </c>
      <c r="I1819" s="661" t="s">
        <v>4837</v>
      </c>
      <c r="J1819" s="661" t="s">
        <v>4814</v>
      </c>
      <c r="K1819" s="661" t="s">
        <v>4838</v>
      </c>
      <c r="L1819" s="662">
        <v>1781.3</v>
      </c>
      <c r="M1819" s="662">
        <v>69470.7</v>
      </c>
      <c r="N1819" s="661">
        <v>39</v>
      </c>
      <c r="O1819" s="742">
        <v>6</v>
      </c>
      <c r="P1819" s="662">
        <v>64126.799999999996</v>
      </c>
      <c r="Q1819" s="677">
        <v>0.92307692307692302</v>
      </c>
      <c r="R1819" s="661">
        <v>36</v>
      </c>
      <c r="S1819" s="677">
        <v>0.92307692307692313</v>
      </c>
      <c r="T1819" s="742">
        <v>5</v>
      </c>
      <c r="U1819" s="700">
        <v>0.83333333333333337</v>
      </c>
    </row>
    <row r="1820" spans="1:21" ht="14.4" customHeight="1" x14ac:dyDescent="0.3">
      <c r="A1820" s="660">
        <v>4</v>
      </c>
      <c r="B1820" s="661" t="s">
        <v>3542</v>
      </c>
      <c r="C1820" s="661">
        <v>89301042</v>
      </c>
      <c r="D1820" s="740" t="s">
        <v>6160</v>
      </c>
      <c r="E1820" s="741" t="s">
        <v>3930</v>
      </c>
      <c r="F1820" s="661" t="s">
        <v>3897</v>
      </c>
      <c r="G1820" s="661" t="s">
        <v>4393</v>
      </c>
      <c r="H1820" s="661" t="s">
        <v>602</v>
      </c>
      <c r="I1820" s="661" t="s">
        <v>4839</v>
      </c>
      <c r="J1820" s="661" t="s">
        <v>4689</v>
      </c>
      <c r="K1820" s="661" t="s">
        <v>4840</v>
      </c>
      <c r="L1820" s="662">
        <v>1987.45</v>
      </c>
      <c r="M1820" s="662">
        <v>17887.050000000003</v>
      </c>
      <c r="N1820" s="661">
        <v>9</v>
      </c>
      <c r="O1820" s="742">
        <v>4</v>
      </c>
      <c r="P1820" s="662">
        <v>17887.050000000003</v>
      </c>
      <c r="Q1820" s="677">
        <v>1</v>
      </c>
      <c r="R1820" s="661">
        <v>9</v>
      </c>
      <c r="S1820" s="677">
        <v>1</v>
      </c>
      <c r="T1820" s="742">
        <v>4</v>
      </c>
      <c r="U1820" s="700">
        <v>1</v>
      </c>
    </row>
    <row r="1821" spans="1:21" ht="14.4" customHeight="1" x14ac:dyDescent="0.3">
      <c r="A1821" s="660">
        <v>4</v>
      </c>
      <c r="B1821" s="661" t="s">
        <v>3542</v>
      </c>
      <c r="C1821" s="661">
        <v>89301042</v>
      </c>
      <c r="D1821" s="740" t="s">
        <v>6160</v>
      </c>
      <c r="E1821" s="741" t="s">
        <v>3930</v>
      </c>
      <c r="F1821" s="661" t="s">
        <v>3897</v>
      </c>
      <c r="G1821" s="661" t="s">
        <v>4393</v>
      </c>
      <c r="H1821" s="661" t="s">
        <v>602</v>
      </c>
      <c r="I1821" s="661" t="s">
        <v>4841</v>
      </c>
      <c r="J1821" s="661" t="s">
        <v>4694</v>
      </c>
      <c r="K1821" s="661" t="s">
        <v>4842</v>
      </c>
      <c r="L1821" s="662">
        <v>711.08</v>
      </c>
      <c r="M1821" s="662">
        <v>15643.760000000002</v>
      </c>
      <c r="N1821" s="661">
        <v>22</v>
      </c>
      <c r="O1821" s="742">
        <v>4</v>
      </c>
      <c r="P1821" s="662">
        <v>15643.760000000002</v>
      </c>
      <c r="Q1821" s="677">
        <v>1</v>
      </c>
      <c r="R1821" s="661">
        <v>22</v>
      </c>
      <c r="S1821" s="677">
        <v>1</v>
      </c>
      <c r="T1821" s="742">
        <v>4</v>
      </c>
      <c r="U1821" s="700">
        <v>1</v>
      </c>
    </row>
    <row r="1822" spans="1:21" ht="14.4" customHeight="1" x14ac:dyDescent="0.3">
      <c r="A1822" s="660">
        <v>4</v>
      </c>
      <c r="B1822" s="661" t="s">
        <v>3542</v>
      </c>
      <c r="C1822" s="661">
        <v>89301042</v>
      </c>
      <c r="D1822" s="740" t="s">
        <v>6160</v>
      </c>
      <c r="E1822" s="741" t="s">
        <v>3930</v>
      </c>
      <c r="F1822" s="661" t="s">
        <v>3897</v>
      </c>
      <c r="G1822" s="661" t="s">
        <v>4393</v>
      </c>
      <c r="H1822" s="661" t="s">
        <v>602</v>
      </c>
      <c r="I1822" s="661" t="s">
        <v>4843</v>
      </c>
      <c r="J1822" s="661" t="s">
        <v>4844</v>
      </c>
      <c r="K1822" s="661" t="s">
        <v>4845</v>
      </c>
      <c r="L1822" s="662">
        <v>720</v>
      </c>
      <c r="M1822" s="662">
        <v>2160</v>
      </c>
      <c r="N1822" s="661">
        <v>3</v>
      </c>
      <c r="O1822" s="742">
        <v>3</v>
      </c>
      <c r="P1822" s="662">
        <v>1440</v>
      </c>
      <c r="Q1822" s="677">
        <v>0.66666666666666663</v>
      </c>
      <c r="R1822" s="661">
        <v>2</v>
      </c>
      <c r="S1822" s="677">
        <v>0.66666666666666663</v>
      </c>
      <c r="T1822" s="742">
        <v>2</v>
      </c>
      <c r="U1822" s="700">
        <v>0.66666666666666663</v>
      </c>
    </row>
    <row r="1823" spans="1:21" ht="14.4" customHeight="1" x14ac:dyDescent="0.3">
      <c r="A1823" s="660">
        <v>4</v>
      </c>
      <c r="B1823" s="661" t="s">
        <v>3542</v>
      </c>
      <c r="C1823" s="661">
        <v>89301042</v>
      </c>
      <c r="D1823" s="740" t="s">
        <v>6160</v>
      </c>
      <c r="E1823" s="741" t="s">
        <v>3930</v>
      </c>
      <c r="F1823" s="661" t="s">
        <v>3897</v>
      </c>
      <c r="G1823" s="661" t="s">
        <v>4393</v>
      </c>
      <c r="H1823" s="661" t="s">
        <v>602</v>
      </c>
      <c r="I1823" s="661" t="s">
        <v>4846</v>
      </c>
      <c r="J1823" s="661" t="s">
        <v>4847</v>
      </c>
      <c r="K1823" s="661" t="s">
        <v>4848</v>
      </c>
      <c r="L1823" s="662">
        <v>429.78</v>
      </c>
      <c r="M1823" s="662">
        <v>2148.8999999999996</v>
      </c>
      <c r="N1823" s="661">
        <v>5</v>
      </c>
      <c r="O1823" s="742">
        <v>2</v>
      </c>
      <c r="P1823" s="662">
        <v>2148.8999999999996</v>
      </c>
      <c r="Q1823" s="677">
        <v>1</v>
      </c>
      <c r="R1823" s="661">
        <v>5</v>
      </c>
      <c r="S1823" s="677">
        <v>1</v>
      </c>
      <c r="T1823" s="742">
        <v>2</v>
      </c>
      <c r="U1823" s="700">
        <v>1</v>
      </c>
    </row>
    <row r="1824" spans="1:21" ht="14.4" customHeight="1" x14ac:dyDescent="0.3">
      <c r="A1824" s="660">
        <v>4</v>
      </c>
      <c r="B1824" s="661" t="s">
        <v>3542</v>
      </c>
      <c r="C1824" s="661">
        <v>89301042</v>
      </c>
      <c r="D1824" s="740" t="s">
        <v>6160</v>
      </c>
      <c r="E1824" s="741" t="s">
        <v>3930</v>
      </c>
      <c r="F1824" s="661" t="s">
        <v>3897</v>
      </c>
      <c r="G1824" s="661" t="s">
        <v>4393</v>
      </c>
      <c r="H1824" s="661" t="s">
        <v>602</v>
      </c>
      <c r="I1824" s="661" t="s">
        <v>4849</v>
      </c>
      <c r="J1824" s="661" t="s">
        <v>4850</v>
      </c>
      <c r="K1824" s="661" t="s">
        <v>4851</v>
      </c>
      <c r="L1824" s="662">
        <v>761.3</v>
      </c>
      <c r="M1824" s="662">
        <v>13703.4</v>
      </c>
      <c r="N1824" s="661">
        <v>18</v>
      </c>
      <c r="O1824" s="742">
        <v>2</v>
      </c>
      <c r="P1824" s="662">
        <v>13703.4</v>
      </c>
      <c r="Q1824" s="677">
        <v>1</v>
      </c>
      <c r="R1824" s="661">
        <v>18</v>
      </c>
      <c r="S1824" s="677">
        <v>1</v>
      </c>
      <c r="T1824" s="742">
        <v>2</v>
      </c>
      <c r="U1824" s="700">
        <v>1</v>
      </c>
    </row>
    <row r="1825" spans="1:21" ht="14.4" customHeight="1" x14ac:dyDescent="0.3">
      <c r="A1825" s="660">
        <v>4</v>
      </c>
      <c r="B1825" s="661" t="s">
        <v>3542</v>
      </c>
      <c r="C1825" s="661">
        <v>89301042</v>
      </c>
      <c r="D1825" s="740" t="s">
        <v>6160</v>
      </c>
      <c r="E1825" s="741" t="s">
        <v>3930</v>
      </c>
      <c r="F1825" s="661" t="s">
        <v>3897</v>
      </c>
      <c r="G1825" s="661" t="s">
        <v>4393</v>
      </c>
      <c r="H1825" s="661" t="s">
        <v>602</v>
      </c>
      <c r="I1825" s="661" t="s">
        <v>5726</v>
      </c>
      <c r="J1825" s="661" t="s">
        <v>5727</v>
      </c>
      <c r="K1825" s="661" t="s">
        <v>5728</v>
      </c>
      <c r="L1825" s="662">
        <v>835.78</v>
      </c>
      <c r="M1825" s="662">
        <v>5014.68</v>
      </c>
      <c r="N1825" s="661">
        <v>6</v>
      </c>
      <c r="O1825" s="742">
        <v>1</v>
      </c>
      <c r="P1825" s="662">
        <v>5014.68</v>
      </c>
      <c r="Q1825" s="677">
        <v>1</v>
      </c>
      <c r="R1825" s="661">
        <v>6</v>
      </c>
      <c r="S1825" s="677">
        <v>1</v>
      </c>
      <c r="T1825" s="742">
        <v>1</v>
      </c>
      <c r="U1825" s="700">
        <v>1</v>
      </c>
    </row>
    <row r="1826" spans="1:21" ht="14.4" customHeight="1" x14ac:dyDescent="0.3">
      <c r="A1826" s="660">
        <v>4</v>
      </c>
      <c r="B1826" s="661" t="s">
        <v>3542</v>
      </c>
      <c r="C1826" s="661">
        <v>89301042</v>
      </c>
      <c r="D1826" s="740" t="s">
        <v>6160</v>
      </c>
      <c r="E1826" s="741" t="s">
        <v>3930</v>
      </c>
      <c r="F1826" s="661" t="s">
        <v>3897</v>
      </c>
      <c r="G1826" s="661" t="s">
        <v>4393</v>
      </c>
      <c r="H1826" s="661" t="s">
        <v>602</v>
      </c>
      <c r="I1826" s="661" t="s">
        <v>4852</v>
      </c>
      <c r="J1826" s="661" t="s">
        <v>4853</v>
      </c>
      <c r="K1826" s="661" t="s">
        <v>4854</v>
      </c>
      <c r="L1826" s="662">
        <v>3000</v>
      </c>
      <c r="M1826" s="662">
        <v>9000</v>
      </c>
      <c r="N1826" s="661">
        <v>3</v>
      </c>
      <c r="O1826" s="742">
        <v>1</v>
      </c>
      <c r="P1826" s="662">
        <v>9000</v>
      </c>
      <c r="Q1826" s="677">
        <v>1</v>
      </c>
      <c r="R1826" s="661">
        <v>3</v>
      </c>
      <c r="S1826" s="677">
        <v>1</v>
      </c>
      <c r="T1826" s="742">
        <v>1</v>
      </c>
      <c r="U1826" s="700">
        <v>1</v>
      </c>
    </row>
    <row r="1827" spans="1:21" ht="14.4" customHeight="1" x14ac:dyDescent="0.3">
      <c r="A1827" s="660">
        <v>4</v>
      </c>
      <c r="B1827" s="661" t="s">
        <v>3542</v>
      </c>
      <c r="C1827" s="661">
        <v>89301042</v>
      </c>
      <c r="D1827" s="740" t="s">
        <v>6160</v>
      </c>
      <c r="E1827" s="741" t="s">
        <v>3930</v>
      </c>
      <c r="F1827" s="661" t="s">
        <v>3897</v>
      </c>
      <c r="G1827" s="661" t="s">
        <v>4393</v>
      </c>
      <c r="H1827" s="661" t="s">
        <v>602</v>
      </c>
      <c r="I1827" s="661" t="s">
        <v>4855</v>
      </c>
      <c r="J1827" s="661" t="s">
        <v>4853</v>
      </c>
      <c r="K1827" s="661" t="s">
        <v>4856</v>
      </c>
      <c r="L1827" s="662">
        <v>3000</v>
      </c>
      <c r="M1827" s="662">
        <v>3000</v>
      </c>
      <c r="N1827" s="661">
        <v>1</v>
      </c>
      <c r="O1827" s="742">
        <v>1</v>
      </c>
      <c r="P1827" s="662">
        <v>3000</v>
      </c>
      <c r="Q1827" s="677">
        <v>1</v>
      </c>
      <c r="R1827" s="661">
        <v>1</v>
      </c>
      <c r="S1827" s="677">
        <v>1</v>
      </c>
      <c r="T1827" s="742">
        <v>1</v>
      </c>
      <c r="U1827" s="700">
        <v>1</v>
      </c>
    </row>
    <row r="1828" spans="1:21" ht="14.4" customHeight="1" x14ac:dyDescent="0.3">
      <c r="A1828" s="660">
        <v>4</v>
      </c>
      <c r="B1828" s="661" t="s">
        <v>3542</v>
      </c>
      <c r="C1828" s="661">
        <v>89301042</v>
      </c>
      <c r="D1828" s="740" t="s">
        <v>6160</v>
      </c>
      <c r="E1828" s="741" t="s">
        <v>3930</v>
      </c>
      <c r="F1828" s="661" t="s">
        <v>3897</v>
      </c>
      <c r="G1828" s="661" t="s">
        <v>4393</v>
      </c>
      <c r="H1828" s="661" t="s">
        <v>602</v>
      </c>
      <c r="I1828" s="661" t="s">
        <v>4857</v>
      </c>
      <c r="J1828" s="661" t="s">
        <v>4858</v>
      </c>
      <c r="K1828" s="661" t="s">
        <v>4353</v>
      </c>
      <c r="L1828" s="662">
        <v>556.46</v>
      </c>
      <c r="M1828" s="662">
        <v>4451.68</v>
      </c>
      <c r="N1828" s="661">
        <v>8</v>
      </c>
      <c r="O1828" s="742">
        <v>4</v>
      </c>
      <c r="P1828" s="662">
        <v>4451.68</v>
      </c>
      <c r="Q1828" s="677">
        <v>1</v>
      </c>
      <c r="R1828" s="661">
        <v>8</v>
      </c>
      <c r="S1828" s="677">
        <v>1</v>
      </c>
      <c r="T1828" s="742">
        <v>4</v>
      </c>
      <c r="U1828" s="700">
        <v>1</v>
      </c>
    </row>
    <row r="1829" spans="1:21" ht="14.4" customHeight="1" x14ac:dyDescent="0.3">
      <c r="A1829" s="660">
        <v>4</v>
      </c>
      <c r="B1829" s="661" t="s">
        <v>3542</v>
      </c>
      <c r="C1829" s="661">
        <v>89301042</v>
      </c>
      <c r="D1829" s="740" t="s">
        <v>6160</v>
      </c>
      <c r="E1829" s="741" t="s">
        <v>3930</v>
      </c>
      <c r="F1829" s="661" t="s">
        <v>3897</v>
      </c>
      <c r="G1829" s="661" t="s">
        <v>4393</v>
      </c>
      <c r="H1829" s="661" t="s">
        <v>602</v>
      </c>
      <c r="I1829" s="661" t="s">
        <v>4859</v>
      </c>
      <c r="J1829" s="661" t="s">
        <v>4860</v>
      </c>
      <c r="K1829" s="661" t="s">
        <v>4861</v>
      </c>
      <c r="L1829" s="662">
        <v>1248</v>
      </c>
      <c r="M1829" s="662">
        <v>38688</v>
      </c>
      <c r="N1829" s="661">
        <v>31</v>
      </c>
      <c r="O1829" s="742">
        <v>6</v>
      </c>
      <c r="P1829" s="662">
        <v>16224</v>
      </c>
      <c r="Q1829" s="677">
        <v>0.41935483870967744</v>
      </c>
      <c r="R1829" s="661">
        <v>13</v>
      </c>
      <c r="S1829" s="677">
        <v>0.41935483870967744</v>
      </c>
      <c r="T1829" s="742">
        <v>4</v>
      </c>
      <c r="U1829" s="700">
        <v>0.66666666666666663</v>
      </c>
    </row>
    <row r="1830" spans="1:21" ht="14.4" customHeight="1" x14ac:dyDescent="0.3">
      <c r="A1830" s="660">
        <v>4</v>
      </c>
      <c r="B1830" s="661" t="s">
        <v>3542</v>
      </c>
      <c r="C1830" s="661">
        <v>89301042</v>
      </c>
      <c r="D1830" s="740" t="s">
        <v>6160</v>
      </c>
      <c r="E1830" s="741" t="s">
        <v>3930</v>
      </c>
      <c r="F1830" s="661" t="s">
        <v>3897</v>
      </c>
      <c r="G1830" s="661" t="s">
        <v>4393</v>
      </c>
      <c r="H1830" s="661" t="s">
        <v>602</v>
      </c>
      <c r="I1830" s="661" t="s">
        <v>4864</v>
      </c>
      <c r="J1830" s="661" t="s">
        <v>4626</v>
      </c>
      <c r="K1830" s="661" t="s">
        <v>4865</v>
      </c>
      <c r="L1830" s="662">
        <v>2473.21</v>
      </c>
      <c r="M1830" s="662">
        <v>22258.89</v>
      </c>
      <c r="N1830" s="661">
        <v>9</v>
      </c>
      <c r="O1830" s="742">
        <v>4</v>
      </c>
      <c r="P1830" s="662">
        <v>14839.259999999998</v>
      </c>
      <c r="Q1830" s="677">
        <v>0.66666666666666663</v>
      </c>
      <c r="R1830" s="661">
        <v>6</v>
      </c>
      <c r="S1830" s="677">
        <v>0.66666666666666663</v>
      </c>
      <c r="T1830" s="742">
        <v>3</v>
      </c>
      <c r="U1830" s="700">
        <v>0.75</v>
      </c>
    </row>
    <row r="1831" spans="1:21" ht="14.4" customHeight="1" x14ac:dyDescent="0.3">
      <c r="A1831" s="660">
        <v>4</v>
      </c>
      <c r="B1831" s="661" t="s">
        <v>3542</v>
      </c>
      <c r="C1831" s="661">
        <v>89301042</v>
      </c>
      <c r="D1831" s="740" t="s">
        <v>6160</v>
      </c>
      <c r="E1831" s="741" t="s">
        <v>3930</v>
      </c>
      <c r="F1831" s="661" t="s">
        <v>3897</v>
      </c>
      <c r="G1831" s="661" t="s">
        <v>4393</v>
      </c>
      <c r="H1831" s="661" t="s">
        <v>602</v>
      </c>
      <c r="I1831" s="661" t="s">
        <v>4866</v>
      </c>
      <c r="J1831" s="661" t="s">
        <v>4673</v>
      </c>
      <c r="K1831" s="661" t="s">
        <v>4867</v>
      </c>
      <c r="L1831" s="662">
        <v>761.3</v>
      </c>
      <c r="M1831" s="662">
        <v>2283.8999999999996</v>
      </c>
      <c r="N1831" s="661">
        <v>3</v>
      </c>
      <c r="O1831" s="742">
        <v>1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4</v>
      </c>
      <c r="B1832" s="661" t="s">
        <v>3542</v>
      </c>
      <c r="C1832" s="661">
        <v>89301042</v>
      </c>
      <c r="D1832" s="740" t="s">
        <v>6160</v>
      </c>
      <c r="E1832" s="741" t="s">
        <v>3930</v>
      </c>
      <c r="F1832" s="661" t="s">
        <v>3897</v>
      </c>
      <c r="G1832" s="661" t="s">
        <v>4393</v>
      </c>
      <c r="H1832" s="661" t="s">
        <v>602</v>
      </c>
      <c r="I1832" s="661" t="s">
        <v>4868</v>
      </c>
      <c r="J1832" s="661" t="s">
        <v>4869</v>
      </c>
      <c r="K1832" s="661" t="s">
        <v>4870</v>
      </c>
      <c r="L1832" s="662">
        <v>4748.2</v>
      </c>
      <c r="M1832" s="662">
        <v>23741</v>
      </c>
      <c r="N1832" s="661">
        <v>5</v>
      </c>
      <c r="O1832" s="742">
        <v>2</v>
      </c>
      <c r="P1832" s="662">
        <v>23741</v>
      </c>
      <c r="Q1832" s="677">
        <v>1</v>
      </c>
      <c r="R1832" s="661">
        <v>5</v>
      </c>
      <c r="S1832" s="677">
        <v>1</v>
      </c>
      <c r="T1832" s="742">
        <v>2</v>
      </c>
      <c r="U1832" s="700">
        <v>1</v>
      </c>
    </row>
    <row r="1833" spans="1:21" ht="14.4" customHeight="1" x14ac:dyDescent="0.3">
      <c r="A1833" s="660">
        <v>4</v>
      </c>
      <c r="B1833" s="661" t="s">
        <v>3542</v>
      </c>
      <c r="C1833" s="661">
        <v>89301042</v>
      </c>
      <c r="D1833" s="740" t="s">
        <v>6160</v>
      </c>
      <c r="E1833" s="741" t="s">
        <v>3930</v>
      </c>
      <c r="F1833" s="661" t="s">
        <v>3897</v>
      </c>
      <c r="G1833" s="661" t="s">
        <v>4393</v>
      </c>
      <c r="H1833" s="661" t="s">
        <v>602</v>
      </c>
      <c r="I1833" s="661" t="s">
        <v>4871</v>
      </c>
      <c r="J1833" s="661" t="s">
        <v>4872</v>
      </c>
      <c r="K1833" s="661" t="s">
        <v>4873</v>
      </c>
      <c r="L1833" s="662">
        <v>1500.3</v>
      </c>
      <c r="M1833" s="662">
        <v>6001.2</v>
      </c>
      <c r="N1833" s="661">
        <v>4</v>
      </c>
      <c r="O1833" s="742">
        <v>1</v>
      </c>
      <c r="P1833" s="662">
        <v>6001.2</v>
      </c>
      <c r="Q1833" s="677">
        <v>1</v>
      </c>
      <c r="R1833" s="661">
        <v>4</v>
      </c>
      <c r="S1833" s="677">
        <v>1</v>
      </c>
      <c r="T1833" s="742">
        <v>1</v>
      </c>
      <c r="U1833" s="700">
        <v>1</v>
      </c>
    </row>
    <row r="1834" spans="1:21" ht="14.4" customHeight="1" x14ac:dyDescent="0.3">
      <c r="A1834" s="660">
        <v>4</v>
      </c>
      <c r="B1834" s="661" t="s">
        <v>3542</v>
      </c>
      <c r="C1834" s="661">
        <v>89301042</v>
      </c>
      <c r="D1834" s="740" t="s">
        <v>6160</v>
      </c>
      <c r="E1834" s="741" t="s">
        <v>3930</v>
      </c>
      <c r="F1834" s="661" t="s">
        <v>3897</v>
      </c>
      <c r="G1834" s="661" t="s">
        <v>4393</v>
      </c>
      <c r="H1834" s="661" t="s">
        <v>602</v>
      </c>
      <c r="I1834" s="661" t="s">
        <v>4874</v>
      </c>
      <c r="J1834" s="661" t="s">
        <v>4875</v>
      </c>
      <c r="K1834" s="661" t="s">
        <v>4876</v>
      </c>
      <c r="L1834" s="662">
        <v>3000</v>
      </c>
      <c r="M1834" s="662">
        <v>9000</v>
      </c>
      <c r="N1834" s="661">
        <v>3</v>
      </c>
      <c r="O1834" s="742">
        <v>1</v>
      </c>
      <c r="P1834" s="662">
        <v>9000</v>
      </c>
      <c r="Q1834" s="677">
        <v>1</v>
      </c>
      <c r="R1834" s="661">
        <v>3</v>
      </c>
      <c r="S1834" s="677">
        <v>1</v>
      </c>
      <c r="T1834" s="742">
        <v>1</v>
      </c>
      <c r="U1834" s="700">
        <v>1</v>
      </c>
    </row>
    <row r="1835" spans="1:21" ht="14.4" customHeight="1" x14ac:dyDescent="0.3">
      <c r="A1835" s="660">
        <v>4</v>
      </c>
      <c r="B1835" s="661" t="s">
        <v>3542</v>
      </c>
      <c r="C1835" s="661">
        <v>89301042</v>
      </c>
      <c r="D1835" s="740" t="s">
        <v>6160</v>
      </c>
      <c r="E1835" s="741" t="s">
        <v>3930</v>
      </c>
      <c r="F1835" s="661" t="s">
        <v>3897</v>
      </c>
      <c r="G1835" s="661" t="s">
        <v>4393</v>
      </c>
      <c r="H1835" s="661" t="s">
        <v>602</v>
      </c>
      <c r="I1835" s="661" t="s">
        <v>4886</v>
      </c>
      <c r="J1835" s="661" t="s">
        <v>4887</v>
      </c>
      <c r="K1835" s="661" t="s">
        <v>4888</v>
      </c>
      <c r="L1835" s="662">
        <v>5343.79</v>
      </c>
      <c r="M1835" s="662">
        <v>16031.369999999999</v>
      </c>
      <c r="N1835" s="661">
        <v>3</v>
      </c>
      <c r="O1835" s="742">
        <v>3</v>
      </c>
      <c r="P1835" s="662">
        <v>10687.58</v>
      </c>
      <c r="Q1835" s="677">
        <v>0.66666666666666674</v>
      </c>
      <c r="R1835" s="661">
        <v>2</v>
      </c>
      <c r="S1835" s="677">
        <v>0.66666666666666663</v>
      </c>
      <c r="T1835" s="742">
        <v>2</v>
      </c>
      <c r="U1835" s="700">
        <v>0.66666666666666663</v>
      </c>
    </row>
    <row r="1836" spans="1:21" ht="14.4" customHeight="1" x14ac:dyDescent="0.3">
      <c r="A1836" s="660">
        <v>4</v>
      </c>
      <c r="B1836" s="661" t="s">
        <v>3542</v>
      </c>
      <c r="C1836" s="661">
        <v>89301042</v>
      </c>
      <c r="D1836" s="740" t="s">
        <v>6160</v>
      </c>
      <c r="E1836" s="741" t="s">
        <v>3930</v>
      </c>
      <c r="F1836" s="661" t="s">
        <v>3897</v>
      </c>
      <c r="G1836" s="661" t="s">
        <v>4393</v>
      </c>
      <c r="H1836" s="661" t="s">
        <v>602</v>
      </c>
      <c r="I1836" s="661" t="s">
        <v>5240</v>
      </c>
      <c r="J1836" s="661" t="s">
        <v>5241</v>
      </c>
      <c r="K1836" s="661" t="s">
        <v>4772</v>
      </c>
      <c r="L1836" s="662">
        <v>1793.43</v>
      </c>
      <c r="M1836" s="662">
        <v>25108.02</v>
      </c>
      <c r="N1836" s="661">
        <v>14</v>
      </c>
      <c r="O1836" s="742">
        <v>3</v>
      </c>
      <c r="P1836" s="662">
        <v>25108.02</v>
      </c>
      <c r="Q1836" s="677">
        <v>1</v>
      </c>
      <c r="R1836" s="661">
        <v>14</v>
      </c>
      <c r="S1836" s="677">
        <v>1</v>
      </c>
      <c r="T1836" s="742">
        <v>3</v>
      </c>
      <c r="U1836" s="700">
        <v>1</v>
      </c>
    </row>
    <row r="1837" spans="1:21" ht="14.4" customHeight="1" x14ac:dyDescent="0.3">
      <c r="A1837" s="660">
        <v>4</v>
      </c>
      <c r="B1837" s="661" t="s">
        <v>3542</v>
      </c>
      <c r="C1837" s="661">
        <v>89301042</v>
      </c>
      <c r="D1837" s="740" t="s">
        <v>6160</v>
      </c>
      <c r="E1837" s="741" t="s">
        <v>3930</v>
      </c>
      <c r="F1837" s="661" t="s">
        <v>3897</v>
      </c>
      <c r="G1837" s="661" t="s">
        <v>4393</v>
      </c>
      <c r="H1837" s="661" t="s">
        <v>602</v>
      </c>
      <c r="I1837" s="661" t="s">
        <v>4891</v>
      </c>
      <c r="J1837" s="661" t="s">
        <v>4668</v>
      </c>
      <c r="K1837" s="661" t="s">
        <v>4892</v>
      </c>
      <c r="L1837" s="662">
        <v>1500.3</v>
      </c>
      <c r="M1837" s="662">
        <v>3000.6</v>
      </c>
      <c r="N1837" s="661">
        <v>2</v>
      </c>
      <c r="O1837" s="742">
        <v>1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4</v>
      </c>
      <c r="B1838" s="661" t="s">
        <v>3542</v>
      </c>
      <c r="C1838" s="661">
        <v>89301042</v>
      </c>
      <c r="D1838" s="740" t="s">
        <v>6160</v>
      </c>
      <c r="E1838" s="741" t="s">
        <v>3930</v>
      </c>
      <c r="F1838" s="661" t="s">
        <v>3897</v>
      </c>
      <c r="G1838" s="661" t="s">
        <v>4393</v>
      </c>
      <c r="H1838" s="661" t="s">
        <v>602</v>
      </c>
      <c r="I1838" s="661" t="s">
        <v>5729</v>
      </c>
      <c r="J1838" s="661" t="s">
        <v>5730</v>
      </c>
      <c r="K1838" s="661" t="s">
        <v>5731</v>
      </c>
      <c r="L1838" s="662">
        <v>2412.9</v>
      </c>
      <c r="M1838" s="662">
        <v>21716.100000000002</v>
      </c>
      <c r="N1838" s="661">
        <v>9</v>
      </c>
      <c r="O1838" s="742">
        <v>1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4</v>
      </c>
      <c r="B1839" s="661" t="s">
        <v>3542</v>
      </c>
      <c r="C1839" s="661">
        <v>89301042</v>
      </c>
      <c r="D1839" s="740" t="s">
        <v>6160</v>
      </c>
      <c r="E1839" s="741" t="s">
        <v>3930</v>
      </c>
      <c r="F1839" s="661" t="s">
        <v>3897</v>
      </c>
      <c r="G1839" s="661" t="s">
        <v>4393</v>
      </c>
      <c r="H1839" s="661" t="s">
        <v>602</v>
      </c>
      <c r="I1839" s="661" t="s">
        <v>5732</v>
      </c>
      <c r="J1839" s="661" t="s">
        <v>4678</v>
      </c>
      <c r="K1839" s="661" t="s">
        <v>5733</v>
      </c>
      <c r="L1839" s="662">
        <v>5343.9</v>
      </c>
      <c r="M1839" s="662">
        <v>26719.5</v>
      </c>
      <c r="N1839" s="661">
        <v>5</v>
      </c>
      <c r="O1839" s="742">
        <v>1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4</v>
      </c>
      <c r="B1840" s="661" t="s">
        <v>3542</v>
      </c>
      <c r="C1840" s="661">
        <v>89301042</v>
      </c>
      <c r="D1840" s="740" t="s">
        <v>6160</v>
      </c>
      <c r="E1840" s="741" t="s">
        <v>3930</v>
      </c>
      <c r="F1840" s="661" t="s">
        <v>3897</v>
      </c>
      <c r="G1840" s="661" t="s">
        <v>4393</v>
      </c>
      <c r="H1840" s="661" t="s">
        <v>602</v>
      </c>
      <c r="I1840" s="661" t="s">
        <v>4905</v>
      </c>
      <c r="J1840" s="661" t="s">
        <v>4906</v>
      </c>
      <c r="K1840" s="661" t="s">
        <v>2970</v>
      </c>
      <c r="L1840" s="662">
        <v>1124.9000000000001</v>
      </c>
      <c r="M1840" s="662">
        <v>3374.7000000000003</v>
      </c>
      <c r="N1840" s="661">
        <v>3</v>
      </c>
      <c r="O1840" s="742">
        <v>1</v>
      </c>
      <c r="P1840" s="662">
        <v>3374.7000000000003</v>
      </c>
      <c r="Q1840" s="677">
        <v>1</v>
      </c>
      <c r="R1840" s="661">
        <v>3</v>
      </c>
      <c r="S1840" s="677">
        <v>1</v>
      </c>
      <c r="T1840" s="742">
        <v>1</v>
      </c>
      <c r="U1840" s="700">
        <v>1</v>
      </c>
    </row>
    <row r="1841" spans="1:21" ht="14.4" customHeight="1" x14ac:dyDescent="0.3">
      <c r="A1841" s="660">
        <v>4</v>
      </c>
      <c r="B1841" s="661" t="s">
        <v>3542</v>
      </c>
      <c r="C1841" s="661">
        <v>89301042</v>
      </c>
      <c r="D1841" s="740" t="s">
        <v>6160</v>
      </c>
      <c r="E1841" s="741" t="s">
        <v>3930</v>
      </c>
      <c r="F1841" s="661" t="s">
        <v>3897</v>
      </c>
      <c r="G1841" s="661" t="s">
        <v>4393</v>
      </c>
      <c r="H1841" s="661" t="s">
        <v>602</v>
      </c>
      <c r="I1841" s="661" t="s">
        <v>5264</v>
      </c>
      <c r="J1841" s="661" t="s">
        <v>5265</v>
      </c>
      <c r="K1841" s="661" t="s">
        <v>5266</v>
      </c>
      <c r="L1841" s="662">
        <v>3053.49</v>
      </c>
      <c r="M1841" s="662">
        <v>3053.49</v>
      </c>
      <c r="N1841" s="661">
        <v>1</v>
      </c>
      <c r="O1841" s="742">
        <v>1</v>
      </c>
      <c r="P1841" s="662">
        <v>3053.49</v>
      </c>
      <c r="Q1841" s="677">
        <v>1</v>
      </c>
      <c r="R1841" s="661">
        <v>1</v>
      </c>
      <c r="S1841" s="677">
        <v>1</v>
      </c>
      <c r="T1841" s="742">
        <v>1</v>
      </c>
      <c r="U1841" s="700">
        <v>1</v>
      </c>
    </row>
    <row r="1842" spans="1:21" ht="14.4" customHeight="1" x14ac:dyDescent="0.3">
      <c r="A1842" s="660">
        <v>4</v>
      </c>
      <c r="B1842" s="661" t="s">
        <v>3542</v>
      </c>
      <c r="C1842" s="661">
        <v>89301042</v>
      </c>
      <c r="D1842" s="740" t="s">
        <v>6160</v>
      </c>
      <c r="E1842" s="741" t="s">
        <v>3930</v>
      </c>
      <c r="F1842" s="661" t="s">
        <v>3897</v>
      </c>
      <c r="G1842" s="661" t="s">
        <v>4393</v>
      </c>
      <c r="H1842" s="661" t="s">
        <v>602</v>
      </c>
      <c r="I1842" s="661" t="s">
        <v>5267</v>
      </c>
      <c r="J1842" s="661" t="s">
        <v>5268</v>
      </c>
      <c r="K1842" s="661" t="s">
        <v>5269</v>
      </c>
      <c r="L1842" s="662">
        <v>700</v>
      </c>
      <c r="M1842" s="662">
        <v>2100</v>
      </c>
      <c r="N1842" s="661">
        <v>3</v>
      </c>
      <c r="O1842" s="742">
        <v>1</v>
      </c>
      <c r="P1842" s="662">
        <v>2100</v>
      </c>
      <c r="Q1842" s="677">
        <v>1</v>
      </c>
      <c r="R1842" s="661">
        <v>3</v>
      </c>
      <c r="S1842" s="677">
        <v>1</v>
      </c>
      <c r="T1842" s="742">
        <v>1</v>
      </c>
      <c r="U1842" s="700">
        <v>1</v>
      </c>
    </row>
    <row r="1843" spans="1:21" ht="14.4" customHeight="1" x14ac:dyDescent="0.3">
      <c r="A1843" s="660">
        <v>4</v>
      </c>
      <c r="B1843" s="661" t="s">
        <v>3542</v>
      </c>
      <c r="C1843" s="661">
        <v>89301042</v>
      </c>
      <c r="D1843" s="740" t="s">
        <v>6160</v>
      </c>
      <c r="E1843" s="741" t="s">
        <v>3930</v>
      </c>
      <c r="F1843" s="661" t="s">
        <v>3897</v>
      </c>
      <c r="G1843" s="661" t="s">
        <v>4393</v>
      </c>
      <c r="H1843" s="661" t="s">
        <v>602</v>
      </c>
      <c r="I1843" s="661" t="s">
        <v>5734</v>
      </c>
      <c r="J1843" s="661" t="s">
        <v>5735</v>
      </c>
      <c r="K1843" s="661" t="s">
        <v>5736</v>
      </c>
      <c r="L1843" s="662">
        <v>1974.7</v>
      </c>
      <c r="M1843" s="662">
        <v>5924.1</v>
      </c>
      <c r="N1843" s="661">
        <v>3</v>
      </c>
      <c r="O1843" s="742">
        <v>1</v>
      </c>
      <c r="P1843" s="662">
        <v>5924.1</v>
      </c>
      <c r="Q1843" s="677">
        <v>1</v>
      </c>
      <c r="R1843" s="661">
        <v>3</v>
      </c>
      <c r="S1843" s="677">
        <v>1</v>
      </c>
      <c r="T1843" s="742">
        <v>1</v>
      </c>
      <c r="U1843" s="700">
        <v>1</v>
      </c>
    </row>
    <row r="1844" spans="1:21" ht="14.4" customHeight="1" x14ac:dyDescent="0.3">
      <c r="A1844" s="660">
        <v>4</v>
      </c>
      <c r="B1844" s="661" t="s">
        <v>3542</v>
      </c>
      <c r="C1844" s="661">
        <v>89301042</v>
      </c>
      <c r="D1844" s="740" t="s">
        <v>6160</v>
      </c>
      <c r="E1844" s="741" t="s">
        <v>3930</v>
      </c>
      <c r="F1844" s="661" t="s">
        <v>3897</v>
      </c>
      <c r="G1844" s="661" t="s">
        <v>4393</v>
      </c>
      <c r="H1844" s="661" t="s">
        <v>602</v>
      </c>
      <c r="I1844" s="661" t="s">
        <v>5737</v>
      </c>
      <c r="J1844" s="661" t="s">
        <v>4814</v>
      </c>
      <c r="K1844" s="661" t="s">
        <v>5738</v>
      </c>
      <c r="L1844" s="662">
        <v>2816</v>
      </c>
      <c r="M1844" s="662">
        <v>16896</v>
      </c>
      <c r="N1844" s="661">
        <v>6</v>
      </c>
      <c r="O1844" s="742">
        <v>1</v>
      </c>
      <c r="P1844" s="662">
        <v>16896</v>
      </c>
      <c r="Q1844" s="677">
        <v>1</v>
      </c>
      <c r="R1844" s="661">
        <v>6</v>
      </c>
      <c r="S1844" s="677">
        <v>1</v>
      </c>
      <c r="T1844" s="742">
        <v>1</v>
      </c>
      <c r="U1844" s="700">
        <v>1</v>
      </c>
    </row>
    <row r="1845" spans="1:21" ht="14.4" customHeight="1" x14ac:dyDescent="0.3">
      <c r="A1845" s="660">
        <v>4</v>
      </c>
      <c r="B1845" s="661" t="s">
        <v>3542</v>
      </c>
      <c r="C1845" s="661">
        <v>89301042</v>
      </c>
      <c r="D1845" s="740" t="s">
        <v>6160</v>
      </c>
      <c r="E1845" s="741" t="s">
        <v>3930</v>
      </c>
      <c r="F1845" s="661" t="s">
        <v>3897</v>
      </c>
      <c r="G1845" s="661" t="s">
        <v>4393</v>
      </c>
      <c r="H1845" s="661" t="s">
        <v>602</v>
      </c>
      <c r="I1845" s="661" t="s">
        <v>4915</v>
      </c>
      <c r="J1845" s="661" t="s">
        <v>4739</v>
      </c>
      <c r="K1845" s="661" t="s">
        <v>4916</v>
      </c>
      <c r="L1845" s="662">
        <v>3000</v>
      </c>
      <c r="M1845" s="662">
        <v>6000</v>
      </c>
      <c r="N1845" s="661">
        <v>2</v>
      </c>
      <c r="O1845" s="742">
        <v>1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4</v>
      </c>
      <c r="B1846" s="661" t="s">
        <v>3542</v>
      </c>
      <c r="C1846" s="661">
        <v>89301042</v>
      </c>
      <c r="D1846" s="740" t="s">
        <v>6160</v>
      </c>
      <c r="E1846" s="741" t="s">
        <v>3930</v>
      </c>
      <c r="F1846" s="661" t="s">
        <v>3897</v>
      </c>
      <c r="G1846" s="661" t="s">
        <v>4393</v>
      </c>
      <c r="H1846" s="661" t="s">
        <v>602</v>
      </c>
      <c r="I1846" s="661" t="s">
        <v>5282</v>
      </c>
      <c r="J1846" s="661" t="s">
        <v>5283</v>
      </c>
      <c r="K1846" s="661" t="s">
        <v>4592</v>
      </c>
      <c r="L1846" s="662">
        <v>311</v>
      </c>
      <c r="M1846" s="662">
        <v>933</v>
      </c>
      <c r="N1846" s="661">
        <v>3</v>
      </c>
      <c r="O1846" s="742">
        <v>2</v>
      </c>
      <c r="P1846" s="662">
        <v>933</v>
      </c>
      <c r="Q1846" s="677">
        <v>1</v>
      </c>
      <c r="R1846" s="661">
        <v>3</v>
      </c>
      <c r="S1846" s="677">
        <v>1</v>
      </c>
      <c r="T1846" s="742">
        <v>2</v>
      </c>
      <c r="U1846" s="700">
        <v>1</v>
      </c>
    </row>
    <row r="1847" spans="1:21" ht="14.4" customHeight="1" x14ac:dyDescent="0.3">
      <c r="A1847" s="660">
        <v>4</v>
      </c>
      <c r="B1847" s="661" t="s">
        <v>3542</v>
      </c>
      <c r="C1847" s="661">
        <v>89301042</v>
      </c>
      <c r="D1847" s="740" t="s">
        <v>6160</v>
      </c>
      <c r="E1847" s="741" t="s">
        <v>3930</v>
      </c>
      <c r="F1847" s="661" t="s">
        <v>3897</v>
      </c>
      <c r="G1847" s="661" t="s">
        <v>4393</v>
      </c>
      <c r="H1847" s="661" t="s">
        <v>602</v>
      </c>
      <c r="I1847" s="661" t="s">
        <v>5739</v>
      </c>
      <c r="J1847" s="661" t="s">
        <v>4617</v>
      </c>
      <c r="K1847" s="661" t="s">
        <v>5740</v>
      </c>
      <c r="L1847" s="662">
        <v>5343.9</v>
      </c>
      <c r="M1847" s="662">
        <v>10687.8</v>
      </c>
      <c r="N1847" s="661">
        <v>2</v>
      </c>
      <c r="O1847" s="742">
        <v>1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4</v>
      </c>
      <c r="B1848" s="661" t="s">
        <v>3542</v>
      </c>
      <c r="C1848" s="661">
        <v>89301042</v>
      </c>
      <c r="D1848" s="740" t="s">
        <v>6160</v>
      </c>
      <c r="E1848" s="741" t="s">
        <v>3930</v>
      </c>
      <c r="F1848" s="661" t="s">
        <v>3897</v>
      </c>
      <c r="G1848" s="661" t="s">
        <v>4397</v>
      </c>
      <c r="H1848" s="661" t="s">
        <v>602</v>
      </c>
      <c r="I1848" s="661" t="s">
        <v>4955</v>
      </c>
      <c r="J1848" s="661" t="s">
        <v>4956</v>
      </c>
      <c r="K1848" s="661" t="s">
        <v>4957</v>
      </c>
      <c r="L1848" s="662">
        <v>144.05000000000001</v>
      </c>
      <c r="M1848" s="662">
        <v>288.10000000000002</v>
      </c>
      <c r="N1848" s="661">
        <v>2</v>
      </c>
      <c r="O1848" s="742">
        <v>1</v>
      </c>
      <c r="P1848" s="662">
        <v>288.10000000000002</v>
      </c>
      <c r="Q1848" s="677">
        <v>1</v>
      </c>
      <c r="R1848" s="661">
        <v>2</v>
      </c>
      <c r="S1848" s="677">
        <v>1</v>
      </c>
      <c r="T1848" s="742">
        <v>1</v>
      </c>
      <c r="U1848" s="700">
        <v>1</v>
      </c>
    </row>
    <row r="1849" spans="1:21" ht="14.4" customHeight="1" x14ac:dyDescent="0.3">
      <c r="A1849" s="660">
        <v>4</v>
      </c>
      <c r="B1849" s="661" t="s">
        <v>3542</v>
      </c>
      <c r="C1849" s="661">
        <v>89301042</v>
      </c>
      <c r="D1849" s="740" t="s">
        <v>6160</v>
      </c>
      <c r="E1849" s="741" t="s">
        <v>3930</v>
      </c>
      <c r="F1849" s="661" t="s">
        <v>3897</v>
      </c>
      <c r="G1849" s="661" t="s">
        <v>4397</v>
      </c>
      <c r="H1849" s="661" t="s">
        <v>602</v>
      </c>
      <c r="I1849" s="661" t="s">
        <v>4357</v>
      </c>
      <c r="J1849" s="661" t="s">
        <v>4355</v>
      </c>
      <c r="K1849" s="661" t="s">
        <v>4358</v>
      </c>
      <c r="L1849" s="662">
        <v>200</v>
      </c>
      <c r="M1849" s="662">
        <v>400</v>
      </c>
      <c r="N1849" s="661">
        <v>2</v>
      </c>
      <c r="O1849" s="742">
        <v>1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4</v>
      </c>
      <c r="B1850" s="661" t="s">
        <v>3542</v>
      </c>
      <c r="C1850" s="661">
        <v>89301042</v>
      </c>
      <c r="D1850" s="740" t="s">
        <v>6160</v>
      </c>
      <c r="E1850" s="741" t="s">
        <v>3930</v>
      </c>
      <c r="F1850" s="661" t="s">
        <v>3897</v>
      </c>
      <c r="G1850" s="661" t="s">
        <v>4419</v>
      </c>
      <c r="H1850" s="661" t="s">
        <v>602</v>
      </c>
      <c r="I1850" s="661" t="s">
        <v>4344</v>
      </c>
      <c r="J1850" s="661" t="s">
        <v>4345</v>
      </c>
      <c r="K1850" s="661" t="s">
        <v>4346</v>
      </c>
      <c r="L1850" s="662">
        <v>410</v>
      </c>
      <c r="M1850" s="662">
        <v>5330</v>
      </c>
      <c r="N1850" s="661">
        <v>13</v>
      </c>
      <c r="O1850" s="742">
        <v>13</v>
      </c>
      <c r="P1850" s="662">
        <v>5330</v>
      </c>
      <c r="Q1850" s="677">
        <v>1</v>
      </c>
      <c r="R1850" s="661">
        <v>13</v>
      </c>
      <c r="S1850" s="677">
        <v>1</v>
      </c>
      <c r="T1850" s="742">
        <v>13</v>
      </c>
      <c r="U1850" s="700">
        <v>1</v>
      </c>
    </row>
    <row r="1851" spans="1:21" ht="14.4" customHeight="1" x14ac:dyDescent="0.3">
      <c r="A1851" s="660">
        <v>4</v>
      </c>
      <c r="B1851" s="661" t="s">
        <v>3542</v>
      </c>
      <c r="C1851" s="661">
        <v>89301042</v>
      </c>
      <c r="D1851" s="740" t="s">
        <v>6160</v>
      </c>
      <c r="E1851" s="741" t="s">
        <v>3930</v>
      </c>
      <c r="F1851" s="661" t="s">
        <v>3897</v>
      </c>
      <c r="G1851" s="661" t="s">
        <v>4423</v>
      </c>
      <c r="H1851" s="661" t="s">
        <v>602</v>
      </c>
      <c r="I1851" s="661" t="s">
        <v>4240</v>
      </c>
      <c r="J1851" s="661" t="s">
        <v>4241</v>
      </c>
      <c r="K1851" s="661" t="s">
        <v>4242</v>
      </c>
      <c r="L1851" s="662">
        <v>900</v>
      </c>
      <c r="M1851" s="662">
        <v>900</v>
      </c>
      <c r="N1851" s="661">
        <v>1</v>
      </c>
      <c r="O1851" s="742">
        <v>1</v>
      </c>
      <c r="P1851" s="662">
        <v>900</v>
      </c>
      <c r="Q1851" s="677">
        <v>1</v>
      </c>
      <c r="R1851" s="661">
        <v>1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4</v>
      </c>
      <c r="B1852" s="661" t="s">
        <v>3542</v>
      </c>
      <c r="C1852" s="661">
        <v>89301042</v>
      </c>
      <c r="D1852" s="740" t="s">
        <v>6160</v>
      </c>
      <c r="E1852" s="741" t="s">
        <v>3930</v>
      </c>
      <c r="F1852" s="661" t="s">
        <v>3897</v>
      </c>
      <c r="G1852" s="661" t="s">
        <v>4423</v>
      </c>
      <c r="H1852" s="661" t="s">
        <v>602</v>
      </c>
      <c r="I1852" s="661" t="s">
        <v>4384</v>
      </c>
      <c r="J1852" s="661" t="s">
        <v>4385</v>
      </c>
      <c r="K1852" s="661" t="s">
        <v>4386</v>
      </c>
      <c r="L1852" s="662">
        <v>378.48</v>
      </c>
      <c r="M1852" s="662">
        <v>378.48</v>
      </c>
      <c r="N1852" s="661">
        <v>1</v>
      </c>
      <c r="O1852" s="742">
        <v>1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4</v>
      </c>
      <c r="B1853" s="661" t="s">
        <v>3542</v>
      </c>
      <c r="C1853" s="661">
        <v>89301042</v>
      </c>
      <c r="D1853" s="740" t="s">
        <v>6160</v>
      </c>
      <c r="E1853" s="741" t="s">
        <v>3931</v>
      </c>
      <c r="F1853" s="661" t="s">
        <v>3895</v>
      </c>
      <c r="G1853" s="661" t="s">
        <v>4218</v>
      </c>
      <c r="H1853" s="661" t="s">
        <v>1519</v>
      </c>
      <c r="I1853" s="661" t="s">
        <v>1631</v>
      </c>
      <c r="J1853" s="661" t="s">
        <v>3764</v>
      </c>
      <c r="K1853" s="661" t="s">
        <v>3765</v>
      </c>
      <c r="L1853" s="662">
        <v>6.98</v>
      </c>
      <c r="M1853" s="662">
        <v>20.94</v>
      </c>
      <c r="N1853" s="661">
        <v>3</v>
      </c>
      <c r="O1853" s="742">
        <v>1</v>
      </c>
      <c r="P1853" s="662">
        <v>20.94</v>
      </c>
      <c r="Q1853" s="677">
        <v>1</v>
      </c>
      <c r="R1853" s="661">
        <v>3</v>
      </c>
      <c r="S1853" s="677">
        <v>1</v>
      </c>
      <c r="T1853" s="742">
        <v>1</v>
      </c>
      <c r="U1853" s="700">
        <v>1</v>
      </c>
    </row>
    <row r="1854" spans="1:21" ht="14.4" customHeight="1" x14ac:dyDescent="0.3">
      <c r="A1854" s="660">
        <v>4</v>
      </c>
      <c r="B1854" s="661" t="s">
        <v>3542</v>
      </c>
      <c r="C1854" s="661">
        <v>89301042</v>
      </c>
      <c r="D1854" s="740" t="s">
        <v>6160</v>
      </c>
      <c r="E1854" s="741" t="s">
        <v>3931</v>
      </c>
      <c r="F1854" s="661" t="s">
        <v>3895</v>
      </c>
      <c r="G1854" s="661" t="s">
        <v>3954</v>
      </c>
      <c r="H1854" s="661" t="s">
        <v>602</v>
      </c>
      <c r="I1854" s="661" t="s">
        <v>1839</v>
      </c>
      <c r="J1854" s="661" t="s">
        <v>3719</v>
      </c>
      <c r="K1854" s="661" t="s">
        <v>3720</v>
      </c>
      <c r="L1854" s="662">
        <v>333.31</v>
      </c>
      <c r="M1854" s="662">
        <v>333.31</v>
      </c>
      <c r="N1854" s="661">
        <v>1</v>
      </c>
      <c r="O1854" s="742">
        <v>1</v>
      </c>
      <c r="P1854" s="662">
        <v>333.31</v>
      </c>
      <c r="Q1854" s="677">
        <v>1</v>
      </c>
      <c r="R1854" s="661">
        <v>1</v>
      </c>
      <c r="S1854" s="677">
        <v>1</v>
      </c>
      <c r="T1854" s="742">
        <v>1</v>
      </c>
      <c r="U1854" s="700">
        <v>1</v>
      </c>
    </row>
    <row r="1855" spans="1:21" ht="14.4" customHeight="1" x14ac:dyDescent="0.3">
      <c r="A1855" s="660">
        <v>4</v>
      </c>
      <c r="B1855" s="661" t="s">
        <v>3542</v>
      </c>
      <c r="C1855" s="661">
        <v>89301042</v>
      </c>
      <c r="D1855" s="740" t="s">
        <v>6160</v>
      </c>
      <c r="E1855" s="741" t="s">
        <v>3931</v>
      </c>
      <c r="F1855" s="661" t="s">
        <v>3895</v>
      </c>
      <c r="G1855" s="661" t="s">
        <v>3954</v>
      </c>
      <c r="H1855" s="661" t="s">
        <v>602</v>
      </c>
      <c r="I1855" s="661" t="s">
        <v>1839</v>
      </c>
      <c r="J1855" s="661" t="s">
        <v>3719</v>
      </c>
      <c r="K1855" s="661" t="s">
        <v>3720</v>
      </c>
      <c r="L1855" s="662">
        <v>156.86000000000001</v>
      </c>
      <c r="M1855" s="662">
        <v>1725.4600000000005</v>
      </c>
      <c r="N1855" s="661">
        <v>11</v>
      </c>
      <c r="O1855" s="742">
        <v>8</v>
      </c>
      <c r="P1855" s="662">
        <v>1568.6000000000004</v>
      </c>
      <c r="Q1855" s="677">
        <v>0.90909090909090906</v>
      </c>
      <c r="R1855" s="661">
        <v>10</v>
      </c>
      <c r="S1855" s="677">
        <v>0.90909090909090906</v>
      </c>
      <c r="T1855" s="742">
        <v>7</v>
      </c>
      <c r="U1855" s="700">
        <v>0.875</v>
      </c>
    </row>
    <row r="1856" spans="1:21" ht="14.4" customHeight="1" x14ac:dyDescent="0.3">
      <c r="A1856" s="660">
        <v>4</v>
      </c>
      <c r="B1856" s="661" t="s">
        <v>3542</v>
      </c>
      <c r="C1856" s="661">
        <v>89301042</v>
      </c>
      <c r="D1856" s="740" t="s">
        <v>6160</v>
      </c>
      <c r="E1856" s="741" t="s">
        <v>3931</v>
      </c>
      <c r="F1856" s="661" t="s">
        <v>3895</v>
      </c>
      <c r="G1856" s="661" t="s">
        <v>4448</v>
      </c>
      <c r="H1856" s="661" t="s">
        <v>1519</v>
      </c>
      <c r="I1856" s="661" t="s">
        <v>4974</v>
      </c>
      <c r="J1856" s="661" t="s">
        <v>4975</v>
      </c>
      <c r="K1856" s="661" t="s">
        <v>4976</v>
      </c>
      <c r="L1856" s="662">
        <v>125.14</v>
      </c>
      <c r="M1856" s="662">
        <v>125.14</v>
      </c>
      <c r="N1856" s="661">
        <v>1</v>
      </c>
      <c r="O1856" s="742">
        <v>0.5</v>
      </c>
      <c r="P1856" s="662">
        <v>125.14</v>
      </c>
      <c r="Q1856" s="677">
        <v>1</v>
      </c>
      <c r="R1856" s="661">
        <v>1</v>
      </c>
      <c r="S1856" s="677">
        <v>1</v>
      </c>
      <c r="T1856" s="742">
        <v>0.5</v>
      </c>
      <c r="U1856" s="700">
        <v>1</v>
      </c>
    </row>
    <row r="1857" spans="1:21" ht="14.4" customHeight="1" x14ac:dyDescent="0.3">
      <c r="A1857" s="660">
        <v>4</v>
      </c>
      <c r="B1857" s="661" t="s">
        <v>3542</v>
      </c>
      <c r="C1857" s="661">
        <v>89301042</v>
      </c>
      <c r="D1857" s="740" t="s">
        <v>6160</v>
      </c>
      <c r="E1857" s="741" t="s">
        <v>3931</v>
      </c>
      <c r="F1857" s="661" t="s">
        <v>3895</v>
      </c>
      <c r="G1857" s="661" t="s">
        <v>4043</v>
      </c>
      <c r="H1857" s="661" t="s">
        <v>602</v>
      </c>
      <c r="I1857" s="661" t="s">
        <v>929</v>
      </c>
      <c r="J1857" s="661" t="s">
        <v>4045</v>
      </c>
      <c r="K1857" s="661" t="s">
        <v>4046</v>
      </c>
      <c r="L1857" s="662">
        <v>0</v>
      </c>
      <c r="M1857" s="662">
        <v>0</v>
      </c>
      <c r="N1857" s="661">
        <v>1</v>
      </c>
      <c r="O1857" s="742">
        <v>0.5</v>
      </c>
      <c r="P1857" s="662">
        <v>0</v>
      </c>
      <c r="Q1857" s="677"/>
      <c r="R1857" s="661">
        <v>1</v>
      </c>
      <c r="S1857" s="677">
        <v>1</v>
      </c>
      <c r="T1857" s="742">
        <v>0.5</v>
      </c>
      <c r="U1857" s="700">
        <v>1</v>
      </c>
    </row>
    <row r="1858" spans="1:21" ht="14.4" customHeight="1" x14ac:dyDescent="0.3">
      <c r="A1858" s="660">
        <v>4</v>
      </c>
      <c r="B1858" s="661" t="s">
        <v>3542</v>
      </c>
      <c r="C1858" s="661">
        <v>89301042</v>
      </c>
      <c r="D1858" s="740" t="s">
        <v>6160</v>
      </c>
      <c r="E1858" s="741" t="s">
        <v>3931</v>
      </c>
      <c r="F1858" s="661" t="s">
        <v>3895</v>
      </c>
      <c r="G1858" s="661" t="s">
        <v>4043</v>
      </c>
      <c r="H1858" s="661" t="s">
        <v>602</v>
      </c>
      <c r="I1858" s="661" t="s">
        <v>4977</v>
      </c>
      <c r="J1858" s="661" t="s">
        <v>4045</v>
      </c>
      <c r="K1858" s="661" t="s">
        <v>4046</v>
      </c>
      <c r="L1858" s="662">
        <v>0</v>
      </c>
      <c r="M1858" s="662">
        <v>0</v>
      </c>
      <c r="N1858" s="661">
        <v>2</v>
      </c>
      <c r="O1858" s="742">
        <v>1</v>
      </c>
      <c r="P1858" s="662">
        <v>0</v>
      </c>
      <c r="Q1858" s="677"/>
      <c r="R1858" s="661">
        <v>2</v>
      </c>
      <c r="S1858" s="677">
        <v>1</v>
      </c>
      <c r="T1858" s="742">
        <v>1</v>
      </c>
      <c r="U1858" s="700">
        <v>1</v>
      </c>
    </row>
    <row r="1859" spans="1:21" ht="14.4" customHeight="1" x14ac:dyDescent="0.3">
      <c r="A1859" s="660">
        <v>4</v>
      </c>
      <c r="B1859" s="661" t="s">
        <v>3542</v>
      </c>
      <c r="C1859" s="661">
        <v>89301042</v>
      </c>
      <c r="D1859" s="740" t="s">
        <v>6160</v>
      </c>
      <c r="E1859" s="741" t="s">
        <v>3931</v>
      </c>
      <c r="F1859" s="661" t="s">
        <v>3895</v>
      </c>
      <c r="G1859" s="661" t="s">
        <v>4121</v>
      </c>
      <c r="H1859" s="661" t="s">
        <v>1519</v>
      </c>
      <c r="I1859" s="661" t="s">
        <v>2795</v>
      </c>
      <c r="J1859" s="661" t="s">
        <v>2796</v>
      </c>
      <c r="K1859" s="661" t="s">
        <v>3727</v>
      </c>
      <c r="L1859" s="662">
        <v>69.86</v>
      </c>
      <c r="M1859" s="662">
        <v>558.88</v>
      </c>
      <c r="N1859" s="661">
        <v>8</v>
      </c>
      <c r="O1859" s="742">
        <v>1.5</v>
      </c>
      <c r="P1859" s="662">
        <v>558.88</v>
      </c>
      <c r="Q1859" s="677">
        <v>1</v>
      </c>
      <c r="R1859" s="661">
        <v>8</v>
      </c>
      <c r="S1859" s="677">
        <v>1</v>
      </c>
      <c r="T1859" s="742">
        <v>1.5</v>
      </c>
      <c r="U1859" s="700">
        <v>1</v>
      </c>
    </row>
    <row r="1860" spans="1:21" ht="14.4" customHeight="1" x14ac:dyDescent="0.3">
      <c r="A1860" s="660">
        <v>4</v>
      </c>
      <c r="B1860" s="661" t="s">
        <v>3542</v>
      </c>
      <c r="C1860" s="661">
        <v>89301042</v>
      </c>
      <c r="D1860" s="740" t="s">
        <v>6160</v>
      </c>
      <c r="E1860" s="741" t="s">
        <v>3931</v>
      </c>
      <c r="F1860" s="661" t="s">
        <v>3895</v>
      </c>
      <c r="G1860" s="661" t="s">
        <v>5741</v>
      </c>
      <c r="H1860" s="661" t="s">
        <v>602</v>
      </c>
      <c r="I1860" s="661" t="s">
        <v>5742</v>
      </c>
      <c r="J1860" s="661" t="s">
        <v>5743</v>
      </c>
      <c r="K1860" s="661" t="s">
        <v>2930</v>
      </c>
      <c r="L1860" s="662">
        <v>0</v>
      </c>
      <c r="M1860" s="662">
        <v>0</v>
      </c>
      <c r="N1860" s="661">
        <v>4</v>
      </c>
      <c r="O1860" s="742">
        <v>1</v>
      </c>
      <c r="P1860" s="662">
        <v>0</v>
      </c>
      <c r="Q1860" s="677"/>
      <c r="R1860" s="661">
        <v>4</v>
      </c>
      <c r="S1860" s="677">
        <v>1</v>
      </c>
      <c r="T1860" s="742">
        <v>1</v>
      </c>
      <c r="U1860" s="700">
        <v>1</v>
      </c>
    </row>
    <row r="1861" spans="1:21" ht="14.4" customHeight="1" x14ac:dyDescent="0.3">
      <c r="A1861" s="660">
        <v>4</v>
      </c>
      <c r="B1861" s="661" t="s">
        <v>3542</v>
      </c>
      <c r="C1861" s="661">
        <v>89301042</v>
      </c>
      <c r="D1861" s="740" t="s">
        <v>6160</v>
      </c>
      <c r="E1861" s="741" t="s">
        <v>3931</v>
      </c>
      <c r="F1861" s="661" t="s">
        <v>3895</v>
      </c>
      <c r="G1861" s="661" t="s">
        <v>4268</v>
      </c>
      <c r="H1861" s="661" t="s">
        <v>602</v>
      </c>
      <c r="I1861" s="661" t="s">
        <v>2399</v>
      </c>
      <c r="J1861" s="661" t="s">
        <v>2400</v>
      </c>
      <c r="K1861" s="661" t="s">
        <v>2401</v>
      </c>
      <c r="L1861" s="662">
        <v>75.36</v>
      </c>
      <c r="M1861" s="662">
        <v>376.79999999999995</v>
      </c>
      <c r="N1861" s="661">
        <v>5</v>
      </c>
      <c r="O1861" s="742">
        <v>4</v>
      </c>
      <c r="P1861" s="662">
        <v>226.07999999999998</v>
      </c>
      <c r="Q1861" s="677">
        <v>0.6</v>
      </c>
      <c r="R1861" s="661">
        <v>3</v>
      </c>
      <c r="S1861" s="677">
        <v>0.6</v>
      </c>
      <c r="T1861" s="742">
        <v>2</v>
      </c>
      <c r="U1861" s="700">
        <v>0.5</v>
      </c>
    </row>
    <row r="1862" spans="1:21" ht="14.4" customHeight="1" x14ac:dyDescent="0.3">
      <c r="A1862" s="660">
        <v>4</v>
      </c>
      <c r="B1862" s="661" t="s">
        <v>3542</v>
      </c>
      <c r="C1862" s="661">
        <v>89301042</v>
      </c>
      <c r="D1862" s="740" t="s">
        <v>6160</v>
      </c>
      <c r="E1862" s="741" t="s">
        <v>3931</v>
      </c>
      <c r="F1862" s="661" t="s">
        <v>3895</v>
      </c>
      <c r="G1862" s="661" t="s">
        <v>4268</v>
      </c>
      <c r="H1862" s="661" t="s">
        <v>602</v>
      </c>
      <c r="I1862" s="661" t="s">
        <v>2399</v>
      </c>
      <c r="J1862" s="661" t="s">
        <v>2400</v>
      </c>
      <c r="K1862" s="661" t="s">
        <v>2401</v>
      </c>
      <c r="L1862" s="662">
        <v>79.400000000000006</v>
      </c>
      <c r="M1862" s="662">
        <v>79.400000000000006</v>
      </c>
      <c r="N1862" s="661">
        <v>1</v>
      </c>
      <c r="O1862" s="742">
        <v>0.5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4</v>
      </c>
      <c r="B1863" s="661" t="s">
        <v>3542</v>
      </c>
      <c r="C1863" s="661">
        <v>89301042</v>
      </c>
      <c r="D1863" s="740" t="s">
        <v>6160</v>
      </c>
      <c r="E1863" s="741" t="s">
        <v>3931</v>
      </c>
      <c r="F1863" s="661" t="s">
        <v>3895</v>
      </c>
      <c r="G1863" s="661" t="s">
        <v>4459</v>
      </c>
      <c r="H1863" s="661" t="s">
        <v>602</v>
      </c>
      <c r="I1863" s="661" t="s">
        <v>761</v>
      </c>
      <c r="J1863" s="661" t="s">
        <v>762</v>
      </c>
      <c r="K1863" s="661" t="s">
        <v>3666</v>
      </c>
      <c r="L1863" s="662">
        <v>115.3</v>
      </c>
      <c r="M1863" s="662">
        <v>691.8</v>
      </c>
      <c r="N1863" s="661">
        <v>6</v>
      </c>
      <c r="O1863" s="742">
        <v>5</v>
      </c>
      <c r="P1863" s="662">
        <v>576.5</v>
      </c>
      <c r="Q1863" s="677">
        <v>0.83333333333333337</v>
      </c>
      <c r="R1863" s="661">
        <v>5</v>
      </c>
      <c r="S1863" s="677">
        <v>0.83333333333333337</v>
      </c>
      <c r="T1863" s="742">
        <v>4</v>
      </c>
      <c r="U1863" s="700">
        <v>0.8</v>
      </c>
    </row>
    <row r="1864" spans="1:21" ht="14.4" customHeight="1" x14ac:dyDescent="0.3">
      <c r="A1864" s="660">
        <v>4</v>
      </c>
      <c r="B1864" s="661" t="s">
        <v>3542</v>
      </c>
      <c r="C1864" s="661">
        <v>89301042</v>
      </c>
      <c r="D1864" s="740" t="s">
        <v>6160</v>
      </c>
      <c r="E1864" s="741" t="s">
        <v>3931</v>
      </c>
      <c r="F1864" s="661" t="s">
        <v>3895</v>
      </c>
      <c r="G1864" s="661" t="s">
        <v>5744</v>
      </c>
      <c r="H1864" s="661" t="s">
        <v>602</v>
      </c>
      <c r="I1864" s="661" t="s">
        <v>5745</v>
      </c>
      <c r="J1864" s="661" t="s">
        <v>5746</v>
      </c>
      <c r="K1864" s="661" t="s">
        <v>3962</v>
      </c>
      <c r="L1864" s="662">
        <v>43.23</v>
      </c>
      <c r="M1864" s="662">
        <v>129.69</v>
      </c>
      <c r="N1864" s="661">
        <v>3</v>
      </c>
      <c r="O1864" s="742">
        <v>1.5</v>
      </c>
      <c r="P1864" s="662">
        <v>129.69</v>
      </c>
      <c r="Q1864" s="677">
        <v>1</v>
      </c>
      <c r="R1864" s="661">
        <v>3</v>
      </c>
      <c r="S1864" s="677">
        <v>1</v>
      </c>
      <c r="T1864" s="742">
        <v>1.5</v>
      </c>
      <c r="U1864" s="700">
        <v>1</v>
      </c>
    </row>
    <row r="1865" spans="1:21" ht="14.4" customHeight="1" x14ac:dyDescent="0.3">
      <c r="A1865" s="660">
        <v>4</v>
      </c>
      <c r="B1865" s="661" t="s">
        <v>3542</v>
      </c>
      <c r="C1865" s="661">
        <v>89301042</v>
      </c>
      <c r="D1865" s="740" t="s">
        <v>6160</v>
      </c>
      <c r="E1865" s="741" t="s">
        <v>3931</v>
      </c>
      <c r="F1865" s="661" t="s">
        <v>3895</v>
      </c>
      <c r="G1865" s="661" t="s">
        <v>5747</v>
      </c>
      <c r="H1865" s="661" t="s">
        <v>602</v>
      </c>
      <c r="I1865" s="661" t="s">
        <v>5748</v>
      </c>
      <c r="J1865" s="661" t="s">
        <v>5749</v>
      </c>
      <c r="K1865" s="661" t="s">
        <v>5750</v>
      </c>
      <c r="L1865" s="662">
        <v>0</v>
      </c>
      <c r="M1865" s="662">
        <v>0</v>
      </c>
      <c r="N1865" s="661">
        <v>3</v>
      </c>
      <c r="O1865" s="742">
        <v>1.5</v>
      </c>
      <c r="P1865" s="662">
        <v>0</v>
      </c>
      <c r="Q1865" s="677"/>
      <c r="R1865" s="661">
        <v>3</v>
      </c>
      <c r="S1865" s="677">
        <v>1</v>
      </c>
      <c r="T1865" s="742">
        <v>1.5</v>
      </c>
      <c r="U1865" s="700">
        <v>1</v>
      </c>
    </row>
    <row r="1866" spans="1:21" ht="14.4" customHeight="1" x14ac:dyDescent="0.3">
      <c r="A1866" s="660">
        <v>4</v>
      </c>
      <c r="B1866" s="661" t="s">
        <v>3542</v>
      </c>
      <c r="C1866" s="661">
        <v>89301042</v>
      </c>
      <c r="D1866" s="740" t="s">
        <v>6160</v>
      </c>
      <c r="E1866" s="741" t="s">
        <v>3931</v>
      </c>
      <c r="F1866" s="661" t="s">
        <v>3895</v>
      </c>
      <c r="G1866" s="661" t="s">
        <v>3966</v>
      </c>
      <c r="H1866" s="661" t="s">
        <v>602</v>
      </c>
      <c r="I1866" s="661" t="s">
        <v>1239</v>
      </c>
      <c r="J1866" s="661" t="s">
        <v>3967</v>
      </c>
      <c r="K1866" s="661" t="s">
        <v>3968</v>
      </c>
      <c r="L1866" s="662">
        <v>0</v>
      </c>
      <c r="M1866" s="662">
        <v>0</v>
      </c>
      <c r="N1866" s="661">
        <v>1</v>
      </c>
      <c r="O1866" s="742">
        <v>1</v>
      </c>
      <c r="P1866" s="662"/>
      <c r="Q1866" s="677"/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4</v>
      </c>
      <c r="B1867" s="661" t="s">
        <v>3542</v>
      </c>
      <c r="C1867" s="661">
        <v>89301042</v>
      </c>
      <c r="D1867" s="740" t="s">
        <v>6160</v>
      </c>
      <c r="E1867" s="741" t="s">
        <v>3931</v>
      </c>
      <c r="F1867" s="661" t="s">
        <v>3895</v>
      </c>
      <c r="G1867" s="661" t="s">
        <v>4196</v>
      </c>
      <c r="H1867" s="661" t="s">
        <v>602</v>
      </c>
      <c r="I1867" s="661" t="s">
        <v>1015</v>
      </c>
      <c r="J1867" s="661" t="s">
        <v>1016</v>
      </c>
      <c r="K1867" s="661" t="s">
        <v>4937</v>
      </c>
      <c r="L1867" s="662">
        <v>0</v>
      </c>
      <c r="M1867" s="662">
        <v>0</v>
      </c>
      <c r="N1867" s="661">
        <v>2</v>
      </c>
      <c r="O1867" s="742">
        <v>1</v>
      </c>
      <c r="P1867" s="662">
        <v>0</v>
      </c>
      <c r="Q1867" s="677"/>
      <c r="R1867" s="661">
        <v>2</v>
      </c>
      <c r="S1867" s="677">
        <v>1</v>
      </c>
      <c r="T1867" s="742">
        <v>1</v>
      </c>
      <c r="U1867" s="700">
        <v>1</v>
      </c>
    </row>
    <row r="1868" spans="1:21" ht="14.4" customHeight="1" x14ac:dyDescent="0.3">
      <c r="A1868" s="660">
        <v>4</v>
      </c>
      <c r="B1868" s="661" t="s">
        <v>3542</v>
      </c>
      <c r="C1868" s="661">
        <v>89301042</v>
      </c>
      <c r="D1868" s="740" t="s">
        <v>6160</v>
      </c>
      <c r="E1868" s="741" t="s">
        <v>3931</v>
      </c>
      <c r="F1868" s="661" t="s">
        <v>3895</v>
      </c>
      <c r="G1868" s="661" t="s">
        <v>4196</v>
      </c>
      <c r="H1868" s="661" t="s">
        <v>602</v>
      </c>
      <c r="I1868" s="661" t="s">
        <v>4197</v>
      </c>
      <c r="J1868" s="661" t="s">
        <v>1016</v>
      </c>
      <c r="K1868" s="661" t="s">
        <v>4198</v>
      </c>
      <c r="L1868" s="662">
        <v>0</v>
      </c>
      <c r="M1868" s="662">
        <v>0</v>
      </c>
      <c r="N1868" s="661">
        <v>2</v>
      </c>
      <c r="O1868" s="742">
        <v>2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4</v>
      </c>
      <c r="B1869" s="661" t="s">
        <v>3542</v>
      </c>
      <c r="C1869" s="661">
        <v>89301042</v>
      </c>
      <c r="D1869" s="740" t="s">
        <v>6160</v>
      </c>
      <c r="E1869" s="741" t="s">
        <v>3931</v>
      </c>
      <c r="F1869" s="661" t="s">
        <v>3895</v>
      </c>
      <c r="G1869" s="661" t="s">
        <v>4196</v>
      </c>
      <c r="H1869" s="661" t="s">
        <v>602</v>
      </c>
      <c r="I1869" s="661" t="s">
        <v>2572</v>
      </c>
      <c r="J1869" s="661" t="s">
        <v>1016</v>
      </c>
      <c r="K1869" s="661" t="s">
        <v>2573</v>
      </c>
      <c r="L1869" s="662">
        <v>0</v>
      </c>
      <c r="M1869" s="662">
        <v>0</v>
      </c>
      <c r="N1869" s="661">
        <v>2</v>
      </c>
      <c r="O1869" s="742">
        <v>0.5</v>
      </c>
      <c r="P1869" s="662">
        <v>0</v>
      </c>
      <c r="Q1869" s="677"/>
      <c r="R1869" s="661">
        <v>2</v>
      </c>
      <c r="S1869" s="677">
        <v>1</v>
      </c>
      <c r="T1869" s="742">
        <v>0.5</v>
      </c>
      <c r="U1869" s="700">
        <v>1</v>
      </c>
    </row>
    <row r="1870" spans="1:21" ht="14.4" customHeight="1" x14ac:dyDescent="0.3">
      <c r="A1870" s="660">
        <v>4</v>
      </c>
      <c r="B1870" s="661" t="s">
        <v>3542</v>
      </c>
      <c r="C1870" s="661">
        <v>89301042</v>
      </c>
      <c r="D1870" s="740" t="s">
        <v>6160</v>
      </c>
      <c r="E1870" s="741" t="s">
        <v>3931</v>
      </c>
      <c r="F1870" s="661" t="s">
        <v>3895</v>
      </c>
      <c r="G1870" s="661" t="s">
        <v>4244</v>
      </c>
      <c r="H1870" s="661" t="s">
        <v>1519</v>
      </c>
      <c r="I1870" s="661" t="s">
        <v>1970</v>
      </c>
      <c r="J1870" s="661" t="s">
        <v>1971</v>
      </c>
      <c r="K1870" s="661" t="s">
        <v>1972</v>
      </c>
      <c r="L1870" s="662">
        <v>154.01</v>
      </c>
      <c r="M1870" s="662">
        <v>308.02</v>
      </c>
      <c r="N1870" s="661">
        <v>2</v>
      </c>
      <c r="O1870" s="742">
        <v>1</v>
      </c>
      <c r="P1870" s="662">
        <v>308.02</v>
      </c>
      <c r="Q1870" s="677">
        <v>1</v>
      </c>
      <c r="R1870" s="661">
        <v>2</v>
      </c>
      <c r="S1870" s="677">
        <v>1</v>
      </c>
      <c r="T1870" s="742">
        <v>1</v>
      </c>
      <c r="U1870" s="700">
        <v>1</v>
      </c>
    </row>
    <row r="1871" spans="1:21" ht="14.4" customHeight="1" x14ac:dyDescent="0.3">
      <c r="A1871" s="660">
        <v>4</v>
      </c>
      <c r="B1871" s="661" t="s">
        <v>3542</v>
      </c>
      <c r="C1871" s="661">
        <v>89301042</v>
      </c>
      <c r="D1871" s="740" t="s">
        <v>6160</v>
      </c>
      <c r="E1871" s="741" t="s">
        <v>3931</v>
      </c>
      <c r="F1871" s="661" t="s">
        <v>3895</v>
      </c>
      <c r="G1871" s="661" t="s">
        <v>3972</v>
      </c>
      <c r="H1871" s="661" t="s">
        <v>602</v>
      </c>
      <c r="I1871" s="661" t="s">
        <v>3235</v>
      </c>
      <c r="J1871" s="661" t="s">
        <v>3236</v>
      </c>
      <c r="K1871" s="661" t="s">
        <v>3237</v>
      </c>
      <c r="L1871" s="662">
        <v>0</v>
      </c>
      <c r="M1871" s="662">
        <v>0</v>
      </c>
      <c r="N1871" s="661">
        <v>1</v>
      </c>
      <c r="O1871" s="742">
        <v>1</v>
      </c>
      <c r="P1871" s="662">
        <v>0</v>
      </c>
      <c r="Q1871" s="677"/>
      <c r="R1871" s="661">
        <v>1</v>
      </c>
      <c r="S1871" s="677">
        <v>1</v>
      </c>
      <c r="T1871" s="742">
        <v>1</v>
      </c>
      <c r="U1871" s="700">
        <v>1</v>
      </c>
    </row>
    <row r="1872" spans="1:21" ht="14.4" customHeight="1" x14ac:dyDescent="0.3">
      <c r="A1872" s="660">
        <v>4</v>
      </c>
      <c r="B1872" s="661" t="s">
        <v>3542</v>
      </c>
      <c r="C1872" s="661">
        <v>89301042</v>
      </c>
      <c r="D1872" s="740" t="s">
        <v>6160</v>
      </c>
      <c r="E1872" s="741" t="s">
        <v>3931</v>
      </c>
      <c r="F1872" s="661" t="s">
        <v>3895</v>
      </c>
      <c r="G1872" s="661" t="s">
        <v>3951</v>
      </c>
      <c r="H1872" s="661" t="s">
        <v>602</v>
      </c>
      <c r="I1872" s="661" t="s">
        <v>2071</v>
      </c>
      <c r="J1872" s="661" t="s">
        <v>2072</v>
      </c>
      <c r="K1872" s="661" t="s">
        <v>3952</v>
      </c>
      <c r="L1872" s="662">
        <v>766.89</v>
      </c>
      <c r="M1872" s="662">
        <v>3067.56</v>
      </c>
      <c r="N1872" s="661">
        <v>4</v>
      </c>
      <c r="O1872" s="742">
        <v>2.5</v>
      </c>
      <c r="P1872" s="662">
        <v>2300.67</v>
      </c>
      <c r="Q1872" s="677">
        <v>0.75</v>
      </c>
      <c r="R1872" s="661">
        <v>3</v>
      </c>
      <c r="S1872" s="677">
        <v>0.75</v>
      </c>
      <c r="T1872" s="742">
        <v>1.5</v>
      </c>
      <c r="U1872" s="700">
        <v>0.6</v>
      </c>
    </row>
    <row r="1873" spans="1:21" ht="14.4" customHeight="1" x14ac:dyDescent="0.3">
      <c r="A1873" s="660">
        <v>4</v>
      </c>
      <c r="B1873" s="661" t="s">
        <v>3542</v>
      </c>
      <c r="C1873" s="661">
        <v>89301042</v>
      </c>
      <c r="D1873" s="740" t="s">
        <v>6160</v>
      </c>
      <c r="E1873" s="741" t="s">
        <v>3931</v>
      </c>
      <c r="F1873" s="661" t="s">
        <v>3895</v>
      </c>
      <c r="G1873" s="661" t="s">
        <v>3951</v>
      </c>
      <c r="H1873" s="661" t="s">
        <v>602</v>
      </c>
      <c r="I1873" s="661" t="s">
        <v>5751</v>
      </c>
      <c r="J1873" s="661" t="s">
        <v>2072</v>
      </c>
      <c r="K1873" s="661" t="s">
        <v>4517</v>
      </c>
      <c r="L1873" s="662">
        <v>0</v>
      </c>
      <c r="M1873" s="662">
        <v>0</v>
      </c>
      <c r="N1873" s="661">
        <v>1</v>
      </c>
      <c r="O1873" s="742">
        <v>0.5</v>
      </c>
      <c r="P1873" s="662">
        <v>0</v>
      </c>
      <c r="Q1873" s="677"/>
      <c r="R1873" s="661">
        <v>1</v>
      </c>
      <c r="S1873" s="677">
        <v>1</v>
      </c>
      <c r="T1873" s="742">
        <v>0.5</v>
      </c>
      <c r="U1873" s="700">
        <v>1</v>
      </c>
    </row>
    <row r="1874" spans="1:21" ht="14.4" customHeight="1" x14ac:dyDescent="0.3">
      <c r="A1874" s="660">
        <v>4</v>
      </c>
      <c r="B1874" s="661" t="s">
        <v>3542</v>
      </c>
      <c r="C1874" s="661">
        <v>89301042</v>
      </c>
      <c r="D1874" s="740" t="s">
        <v>6160</v>
      </c>
      <c r="E1874" s="741" t="s">
        <v>3931</v>
      </c>
      <c r="F1874" s="661" t="s">
        <v>3895</v>
      </c>
      <c r="G1874" s="661" t="s">
        <v>4064</v>
      </c>
      <c r="H1874" s="661" t="s">
        <v>602</v>
      </c>
      <c r="I1874" s="661" t="s">
        <v>5752</v>
      </c>
      <c r="J1874" s="661" t="s">
        <v>5753</v>
      </c>
      <c r="K1874" s="661" t="s">
        <v>5754</v>
      </c>
      <c r="L1874" s="662">
        <v>33.79</v>
      </c>
      <c r="M1874" s="662">
        <v>101.37</v>
      </c>
      <c r="N1874" s="661">
        <v>3</v>
      </c>
      <c r="O1874" s="742">
        <v>1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4</v>
      </c>
      <c r="B1875" s="661" t="s">
        <v>3542</v>
      </c>
      <c r="C1875" s="661">
        <v>89301042</v>
      </c>
      <c r="D1875" s="740" t="s">
        <v>6160</v>
      </c>
      <c r="E1875" s="741" t="s">
        <v>3931</v>
      </c>
      <c r="F1875" s="661" t="s">
        <v>3895</v>
      </c>
      <c r="G1875" s="661" t="s">
        <v>4199</v>
      </c>
      <c r="H1875" s="661" t="s">
        <v>1519</v>
      </c>
      <c r="I1875" s="661" t="s">
        <v>5105</v>
      </c>
      <c r="J1875" s="661" t="s">
        <v>3165</v>
      </c>
      <c r="K1875" s="661" t="s">
        <v>4317</v>
      </c>
      <c r="L1875" s="662">
        <v>413.22</v>
      </c>
      <c r="M1875" s="662">
        <v>413.22</v>
      </c>
      <c r="N1875" s="661">
        <v>1</v>
      </c>
      <c r="O1875" s="742">
        <v>1</v>
      </c>
      <c r="P1875" s="662">
        <v>413.22</v>
      </c>
      <c r="Q1875" s="677">
        <v>1</v>
      </c>
      <c r="R1875" s="661">
        <v>1</v>
      </c>
      <c r="S1875" s="677">
        <v>1</v>
      </c>
      <c r="T1875" s="742">
        <v>1</v>
      </c>
      <c r="U1875" s="700">
        <v>1</v>
      </c>
    </row>
    <row r="1876" spans="1:21" ht="14.4" customHeight="1" x14ac:dyDescent="0.3">
      <c r="A1876" s="660">
        <v>4</v>
      </c>
      <c r="B1876" s="661" t="s">
        <v>3542</v>
      </c>
      <c r="C1876" s="661">
        <v>89301042</v>
      </c>
      <c r="D1876" s="740" t="s">
        <v>6160</v>
      </c>
      <c r="E1876" s="741" t="s">
        <v>3931</v>
      </c>
      <c r="F1876" s="661" t="s">
        <v>3895</v>
      </c>
      <c r="G1876" s="661" t="s">
        <v>4434</v>
      </c>
      <c r="H1876" s="661" t="s">
        <v>602</v>
      </c>
      <c r="I1876" s="661" t="s">
        <v>881</v>
      </c>
      <c r="J1876" s="661" t="s">
        <v>882</v>
      </c>
      <c r="K1876" s="661" t="s">
        <v>4435</v>
      </c>
      <c r="L1876" s="662">
        <v>242.93</v>
      </c>
      <c r="M1876" s="662">
        <v>3158.09</v>
      </c>
      <c r="N1876" s="661">
        <v>13</v>
      </c>
      <c r="O1876" s="742">
        <v>13</v>
      </c>
      <c r="P1876" s="662">
        <v>1700.5100000000002</v>
      </c>
      <c r="Q1876" s="677">
        <v>0.53846153846153855</v>
      </c>
      <c r="R1876" s="661">
        <v>7</v>
      </c>
      <c r="S1876" s="677">
        <v>0.53846153846153844</v>
      </c>
      <c r="T1876" s="742">
        <v>7</v>
      </c>
      <c r="U1876" s="700">
        <v>0.53846153846153844</v>
      </c>
    </row>
    <row r="1877" spans="1:21" ht="14.4" customHeight="1" x14ac:dyDescent="0.3">
      <c r="A1877" s="660">
        <v>4</v>
      </c>
      <c r="B1877" s="661" t="s">
        <v>3542</v>
      </c>
      <c r="C1877" s="661">
        <v>89301042</v>
      </c>
      <c r="D1877" s="740" t="s">
        <v>6160</v>
      </c>
      <c r="E1877" s="741" t="s">
        <v>3931</v>
      </c>
      <c r="F1877" s="661" t="s">
        <v>3895</v>
      </c>
      <c r="G1877" s="661" t="s">
        <v>5112</v>
      </c>
      <c r="H1877" s="661" t="s">
        <v>602</v>
      </c>
      <c r="I1877" s="661" t="s">
        <v>5113</v>
      </c>
      <c r="J1877" s="661" t="s">
        <v>5114</v>
      </c>
      <c r="K1877" s="661" t="s">
        <v>5115</v>
      </c>
      <c r="L1877" s="662">
        <v>108.98</v>
      </c>
      <c r="M1877" s="662">
        <v>2179.6</v>
      </c>
      <c r="N1877" s="661">
        <v>20</v>
      </c>
      <c r="O1877" s="742">
        <v>5.5</v>
      </c>
      <c r="P1877" s="662">
        <v>871.84</v>
      </c>
      <c r="Q1877" s="677">
        <v>0.4</v>
      </c>
      <c r="R1877" s="661">
        <v>8</v>
      </c>
      <c r="S1877" s="677">
        <v>0.4</v>
      </c>
      <c r="T1877" s="742">
        <v>1.5</v>
      </c>
      <c r="U1877" s="700">
        <v>0.27272727272727271</v>
      </c>
    </row>
    <row r="1878" spans="1:21" ht="14.4" customHeight="1" x14ac:dyDescent="0.3">
      <c r="A1878" s="660">
        <v>4</v>
      </c>
      <c r="B1878" s="661" t="s">
        <v>3542</v>
      </c>
      <c r="C1878" s="661">
        <v>89301042</v>
      </c>
      <c r="D1878" s="740" t="s">
        <v>6160</v>
      </c>
      <c r="E1878" s="741" t="s">
        <v>3931</v>
      </c>
      <c r="F1878" s="661" t="s">
        <v>3895</v>
      </c>
      <c r="G1878" s="661" t="s">
        <v>4485</v>
      </c>
      <c r="H1878" s="661" t="s">
        <v>602</v>
      </c>
      <c r="I1878" s="661" t="s">
        <v>917</v>
      </c>
      <c r="J1878" s="661" t="s">
        <v>4486</v>
      </c>
      <c r="K1878" s="661" t="s">
        <v>3679</v>
      </c>
      <c r="L1878" s="662">
        <v>64.13</v>
      </c>
      <c r="M1878" s="662">
        <v>64.13</v>
      </c>
      <c r="N1878" s="661">
        <v>1</v>
      </c>
      <c r="O1878" s="742">
        <v>1</v>
      </c>
      <c r="P1878" s="662"/>
      <c r="Q1878" s="677">
        <v>0</v>
      </c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4</v>
      </c>
      <c r="B1879" s="661" t="s">
        <v>3542</v>
      </c>
      <c r="C1879" s="661">
        <v>89301042</v>
      </c>
      <c r="D1879" s="740" t="s">
        <v>6160</v>
      </c>
      <c r="E1879" s="741" t="s">
        <v>3931</v>
      </c>
      <c r="F1879" s="661" t="s">
        <v>3895</v>
      </c>
      <c r="G1879" s="661" t="s">
        <v>5010</v>
      </c>
      <c r="H1879" s="661" t="s">
        <v>602</v>
      </c>
      <c r="I1879" s="661" t="s">
        <v>5011</v>
      </c>
      <c r="J1879" s="661" t="s">
        <v>5012</v>
      </c>
      <c r="K1879" s="661" t="s">
        <v>4277</v>
      </c>
      <c r="L1879" s="662">
        <v>49.57</v>
      </c>
      <c r="M1879" s="662">
        <v>99.14</v>
      </c>
      <c r="N1879" s="661">
        <v>2</v>
      </c>
      <c r="O1879" s="742">
        <v>1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4</v>
      </c>
      <c r="B1880" s="661" t="s">
        <v>3542</v>
      </c>
      <c r="C1880" s="661">
        <v>89301042</v>
      </c>
      <c r="D1880" s="740" t="s">
        <v>6160</v>
      </c>
      <c r="E1880" s="741" t="s">
        <v>3931</v>
      </c>
      <c r="F1880" s="661" t="s">
        <v>3895</v>
      </c>
      <c r="G1880" s="661" t="s">
        <v>5010</v>
      </c>
      <c r="H1880" s="661" t="s">
        <v>602</v>
      </c>
      <c r="I1880" s="661" t="s">
        <v>5755</v>
      </c>
      <c r="J1880" s="661" t="s">
        <v>5012</v>
      </c>
      <c r="K1880" s="661" t="s">
        <v>5756</v>
      </c>
      <c r="L1880" s="662">
        <v>0</v>
      </c>
      <c r="M1880" s="662">
        <v>0</v>
      </c>
      <c r="N1880" s="661">
        <v>1</v>
      </c>
      <c r="O1880" s="742">
        <v>1</v>
      </c>
      <c r="P1880" s="662"/>
      <c r="Q1880" s="677"/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4</v>
      </c>
      <c r="B1881" s="661" t="s">
        <v>3542</v>
      </c>
      <c r="C1881" s="661">
        <v>89301042</v>
      </c>
      <c r="D1881" s="740" t="s">
        <v>6160</v>
      </c>
      <c r="E1881" s="741" t="s">
        <v>3931</v>
      </c>
      <c r="F1881" s="661" t="s">
        <v>3895</v>
      </c>
      <c r="G1881" s="661" t="s">
        <v>3977</v>
      </c>
      <c r="H1881" s="661" t="s">
        <v>602</v>
      </c>
      <c r="I1881" s="661" t="s">
        <v>2764</v>
      </c>
      <c r="J1881" s="661" t="s">
        <v>2765</v>
      </c>
      <c r="K1881" s="661" t="s">
        <v>4150</v>
      </c>
      <c r="L1881" s="662">
        <v>31.54</v>
      </c>
      <c r="M1881" s="662">
        <v>94.62</v>
      </c>
      <c r="N1881" s="661">
        <v>3</v>
      </c>
      <c r="O1881" s="742">
        <v>1.5</v>
      </c>
      <c r="P1881" s="662">
        <v>63.08</v>
      </c>
      <c r="Q1881" s="677">
        <v>0.66666666666666663</v>
      </c>
      <c r="R1881" s="661">
        <v>2</v>
      </c>
      <c r="S1881" s="677">
        <v>0.66666666666666663</v>
      </c>
      <c r="T1881" s="742">
        <v>1</v>
      </c>
      <c r="U1881" s="700">
        <v>0.66666666666666663</v>
      </c>
    </row>
    <row r="1882" spans="1:21" ht="14.4" customHeight="1" x14ac:dyDescent="0.3">
      <c r="A1882" s="660">
        <v>4</v>
      </c>
      <c r="B1882" s="661" t="s">
        <v>3542</v>
      </c>
      <c r="C1882" s="661">
        <v>89301042</v>
      </c>
      <c r="D1882" s="740" t="s">
        <v>6160</v>
      </c>
      <c r="E1882" s="741" t="s">
        <v>3931</v>
      </c>
      <c r="F1882" s="661" t="s">
        <v>3895</v>
      </c>
      <c r="G1882" s="661" t="s">
        <v>5757</v>
      </c>
      <c r="H1882" s="661" t="s">
        <v>1519</v>
      </c>
      <c r="I1882" s="661" t="s">
        <v>5758</v>
      </c>
      <c r="J1882" s="661" t="s">
        <v>5759</v>
      </c>
      <c r="K1882" s="661" t="s">
        <v>5760</v>
      </c>
      <c r="L1882" s="662">
        <v>1866.4</v>
      </c>
      <c r="M1882" s="662">
        <v>1866.4</v>
      </c>
      <c r="N1882" s="661">
        <v>1</v>
      </c>
      <c r="O1882" s="742">
        <v>0.5</v>
      </c>
      <c r="P1882" s="662">
        <v>1866.4</v>
      </c>
      <c r="Q1882" s="677">
        <v>1</v>
      </c>
      <c r="R1882" s="661">
        <v>1</v>
      </c>
      <c r="S1882" s="677">
        <v>1</v>
      </c>
      <c r="T1882" s="742">
        <v>0.5</v>
      </c>
      <c r="U1882" s="700">
        <v>1</v>
      </c>
    </row>
    <row r="1883" spans="1:21" ht="14.4" customHeight="1" x14ac:dyDescent="0.3">
      <c r="A1883" s="660">
        <v>4</v>
      </c>
      <c r="B1883" s="661" t="s">
        <v>3542</v>
      </c>
      <c r="C1883" s="661">
        <v>89301042</v>
      </c>
      <c r="D1883" s="740" t="s">
        <v>6160</v>
      </c>
      <c r="E1883" s="741" t="s">
        <v>3931</v>
      </c>
      <c r="F1883" s="661" t="s">
        <v>3895</v>
      </c>
      <c r="G1883" s="661" t="s">
        <v>4004</v>
      </c>
      <c r="H1883" s="661" t="s">
        <v>602</v>
      </c>
      <c r="I1883" s="661" t="s">
        <v>4027</v>
      </c>
      <c r="J1883" s="661" t="s">
        <v>2076</v>
      </c>
      <c r="K1883" s="661" t="s">
        <v>4028</v>
      </c>
      <c r="L1883" s="662">
        <v>0</v>
      </c>
      <c r="M1883" s="662">
        <v>0</v>
      </c>
      <c r="N1883" s="661">
        <v>3</v>
      </c>
      <c r="O1883" s="742">
        <v>1</v>
      </c>
      <c r="P1883" s="662"/>
      <c r="Q1883" s="677"/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4</v>
      </c>
      <c r="B1884" s="661" t="s">
        <v>3542</v>
      </c>
      <c r="C1884" s="661">
        <v>89301042</v>
      </c>
      <c r="D1884" s="740" t="s">
        <v>6160</v>
      </c>
      <c r="E1884" s="741" t="s">
        <v>3931</v>
      </c>
      <c r="F1884" s="661" t="s">
        <v>3895</v>
      </c>
      <c r="G1884" s="661" t="s">
        <v>3980</v>
      </c>
      <c r="H1884" s="661" t="s">
        <v>1519</v>
      </c>
      <c r="I1884" s="661" t="s">
        <v>1562</v>
      </c>
      <c r="J1884" s="661" t="s">
        <v>1563</v>
      </c>
      <c r="K1884" s="661" t="s">
        <v>1564</v>
      </c>
      <c r="L1884" s="662">
        <v>937.93</v>
      </c>
      <c r="M1884" s="662">
        <v>937.93</v>
      </c>
      <c r="N1884" s="661">
        <v>1</v>
      </c>
      <c r="O1884" s="742">
        <v>1</v>
      </c>
      <c r="P1884" s="662">
        <v>937.93</v>
      </c>
      <c r="Q1884" s="677">
        <v>1</v>
      </c>
      <c r="R1884" s="661">
        <v>1</v>
      </c>
      <c r="S1884" s="677">
        <v>1</v>
      </c>
      <c r="T1884" s="742">
        <v>1</v>
      </c>
      <c r="U1884" s="700">
        <v>1</v>
      </c>
    </row>
    <row r="1885" spans="1:21" ht="14.4" customHeight="1" x14ac:dyDescent="0.3">
      <c r="A1885" s="660">
        <v>4</v>
      </c>
      <c r="B1885" s="661" t="s">
        <v>3542</v>
      </c>
      <c r="C1885" s="661">
        <v>89301042</v>
      </c>
      <c r="D1885" s="740" t="s">
        <v>6160</v>
      </c>
      <c r="E1885" s="741" t="s">
        <v>3931</v>
      </c>
      <c r="F1885" s="661" t="s">
        <v>3895</v>
      </c>
      <c r="G1885" s="661" t="s">
        <v>5122</v>
      </c>
      <c r="H1885" s="661" t="s">
        <v>602</v>
      </c>
      <c r="I1885" s="661" t="s">
        <v>5123</v>
      </c>
      <c r="J1885" s="661" t="s">
        <v>1101</v>
      </c>
      <c r="K1885" s="661" t="s">
        <v>5124</v>
      </c>
      <c r="L1885" s="662">
        <v>77.47</v>
      </c>
      <c r="M1885" s="662">
        <v>77.47</v>
      </c>
      <c r="N1885" s="661">
        <v>1</v>
      </c>
      <c r="O1885" s="742">
        <v>1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4</v>
      </c>
      <c r="B1886" s="661" t="s">
        <v>3542</v>
      </c>
      <c r="C1886" s="661">
        <v>89301042</v>
      </c>
      <c r="D1886" s="740" t="s">
        <v>6160</v>
      </c>
      <c r="E1886" s="741" t="s">
        <v>3931</v>
      </c>
      <c r="F1886" s="661" t="s">
        <v>3895</v>
      </c>
      <c r="G1886" s="661" t="s">
        <v>4283</v>
      </c>
      <c r="H1886" s="661" t="s">
        <v>1519</v>
      </c>
      <c r="I1886" s="661" t="s">
        <v>1534</v>
      </c>
      <c r="J1886" s="661" t="s">
        <v>1535</v>
      </c>
      <c r="K1886" s="661" t="s">
        <v>3751</v>
      </c>
      <c r="L1886" s="662">
        <v>96.63</v>
      </c>
      <c r="M1886" s="662">
        <v>289.89</v>
      </c>
      <c r="N1886" s="661">
        <v>3</v>
      </c>
      <c r="O1886" s="742">
        <v>1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4</v>
      </c>
      <c r="B1887" s="661" t="s">
        <v>3542</v>
      </c>
      <c r="C1887" s="661">
        <v>89301042</v>
      </c>
      <c r="D1887" s="740" t="s">
        <v>6160</v>
      </c>
      <c r="E1887" s="741" t="s">
        <v>3931</v>
      </c>
      <c r="F1887" s="661" t="s">
        <v>3895</v>
      </c>
      <c r="G1887" s="661" t="s">
        <v>4283</v>
      </c>
      <c r="H1887" s="661" t="s">
        <v>1519</v>
      </c>
      <c r="I1887" s="661" t="s">
        <v>1534</v>
      </c>
      <c r="J1887" s="661" t="s">
        <v>1535</v>
      </c>
      <c r="K1887" s="661" t="s">
        <v>3751</v>
      </c>
      <c r="L1887" s="662">
        <v>59.55</v>
      </c>
      <c r="M1887" s="662">
        <v>59.55</v>
      </c>
      <c r="N1887" s="661">
        <v>1</v>
      </c>
      <c r="O1887" s="742">
        <v>1</v>
      </c>
      <c r="P1887" s="662">
        <v>59.55</v>
      </c>
      <c r="Q1887" s="677">
        <v>1</v>
      </c>
      <c r="R1887" s="661">
        <v>1</v>
      </c>
      <c r="S1887" s="677">
        <v>1</v>
      </c>
      <c r="T1887" s="742">
        <v>1</v>
      </c>
      <c r="U1887" s="700">
        <v>1</v>
      </c>
    </row>
    <row r="1888" spans="1:21" ht="14.4" customHeight="1" x14ac:dyDescent="0.3">
      <c r="A1888" s="660">
        <v>4</v>
      </c>
      <c r="B1888" s="661" t="s">
        <v>3542</v>
      </c>
      <c r="C1888" s="661">
        <v>89301042</v>
      </c>
      <c r="D1888" s="740" t="s">
        <v>6160</v>
      </c>
      <c r="E1888" s="741" t="s">
        <v>3931</v>
      </c>
      <c r="F1888" s="661" t="s">
        <v>3895</v>
      </c>
      <c r="G1888" s="661" t="s">
        <v>4283</v>
      </c>
      <c r="H1888" s="661" t="s">
        <v>602</v>
      </c>
      <c r="I1888" s="661" t="s">
        <v>2525</v>
      </c>
      <c r="J1888" s="661" t="s">
        <v>1535</v>
      </c>
      <c r="K1888" s="661" t="s">
        <v>4495</v>
      </c>
      <c r="L1888" s="662">
        <v>59.55</v>
      </c>
      <c r="M1888" s="662">
        <v>119.1</v>
      </c>
      <c r="N1888" s="661">
        <v>2</v>
      </c>
      <c r="O1888" s="742">
        <v>1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4</v>
      </c>
      <c r="B1889" s="661" t="s">
        <v>3542</v>
      </c>
      <c r="C1889" s="661">
        <v>89301042</v>
      </c>
      <c r="D1889" s="740" t="s">
        <v>6160</v>
      </c>
      <c r="E1889" s="741" t="s">
        <v>3931</v>
      </c>
      <c r="F1889" s="661" t="s">
        <v>3895</v>
      </c>
      <c r="G1889" s="661" t="s">
        <v>4111</v>
      </c>
      <c r="H1889" s="661" t="s">
        <v>1519</v>
      </c>
      <c r="I1889" s="661" t="s">
        <v>1955</v>
      </c>
      <c r="J1889" s="661" t="s">
        <v>1956</v>
      </c>
      <c r="K1889" s="661" t="s">
        <v>3739</v>
      </c>
      <c r="L1889" s="662">
        <v>69.86</v>
      </c>
      <c r="M1889" s="662">
        <v>69.86</v>
      </c>
      <c r="N1889" s="661">
        <v>1</v>
      </c>
      <c r="O1889" s="742">
        <v>0.5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4</v>
      </c>
      <c r="B1890" s="661" t="s">
        <v>3542</v>
      </c>
      <c r="C1890" s="661">
        <v>89301042</v>
      </c>
      <c r="D1890" s="740" t="s">
        <v>6160</v>
      </c>
      <c r="E1890" s="741" t="s">
        <v>3931</v>
      </c>
      <c r="F1890" s="661" t="s">
        <v>3895</v>
      </c>
      <c r="G1890" s="661" t="s">
        <v>4029</v>
      </c>
      <c r="H1890" s="661" t="s">
        <v>602</v>
      </c>
      <c r="I1890" s="661" t="s">
        <v>4030</v>
      </c>
      <c r="J1890" s="661" t="s">
        <v>4031</v>
      </c>
      <c r="K1890" s="661" t="s">
        <v>2096</v>
      </c>
      <c r="L1890" s="662">
        <v>97.97</v>
      </c>
      <c r="M1890" s="662">
        <v>489.85</v>
      </c>
      <c r="N1890" s="661">
        <v>5</v>
      </c>
      <c r="O1890" s="742">
        <v>3</v>
      </c>
      <c r="P1890" s="662">
        <v>97.97</v>
      </c>
      <c r="Q1890" s="677">
        <v>0.19999999999999998</v>
      </c>
      <c r="R1890" s="661">
        <v>1</v>
      </c>
      <c r="S1890" s="677">
        <v>0.2</v>
      </c>
      <c r="T1890" s="742">
        <v>0.5</v>
      </c>
      <c r="U1890" s="700">
        <v>0.16666666666666666</v>
      </c>
    </row>
    <row r="1891" spans="1:21" ht="14.4" customHeight="1" x14ac:dyDescent="0.3">
      <c r="A1891" s="660">
        <v>4</v>
      </c>
      <c r="B1891" s="661" t="s">
        <v>3542</v>
      </c>
      <c r="C1891" s="661">
        <v>89301042</v>
      </c>
      <c r="D1891" s="740" t="s">
        <v>6160</v>
      </c>
      <c r="E1891" s="741" t="s">
        <v>3931</v>
      </c>
      <c r="F1891" s="661" t="s">
        <v>3895</v>
      </c>
      <c r="G1891" s="661" t="s">
        <v>4029</v>
      </c>
      <c r="H1891" s="661" t="s">
        <v>602</v>
      </c>
      <c r="I1891" s="661" t="s">
        <v>4032</v>
      </c>
      <c r="J1891" s="661" t="s">
        <v>4031</v>
      </c>
      <c r="K1891" s="661" t="s">
        <v>786</v>
      </c>
      <c r="L1891" s="662">
        <v>314.89999999999998</v>
      </c>
      <c r="M1891" s="662">
        <v>3149.0000000000005</v>
      </c>
      <c r="N1891" s="661">
        <v>10</v>
      </c>
      <c r="O1891" s="742">
        <v>5.5</v>
      </c>
      <c r="P1891" s="662">
        <v>2834.1000000000004</v>
      </c>
      <c r="Q1891" s="677">
        <v>0.9</v>
      </c>
      <c r="R1891" s="661">
        <v>9</v>
      </c>
      <c r="S1891" s="677">
        <v>0.9</v>
      </c>
      <c r="T1891" s="742">
        <v>4.5</v>
      </c>
      <c r="U1891" s="700">
        <v>0.81818181818181823</v>
      </c>
    </row>
    <row r="1892" spans="1:21" ht="14.4" customHeight="1" x14ac:dyDescent="0.3">
      <c r="A1892" s="660">
        <v>4</v>
      </c>
      <c r="B1892" s="661" t="s">
        <v>3542</v>
      </c>
      <c r="C1892" s="661">
        <v>89301042</v>
      </c>
      <c r="D1892" s="740" t="s">
        <v>6160</v>
      </c>
      <c r="E1892" s="741" t="s">
        <v>3931</v>
      </c>
      <c r="F1892" s="661" t="s">
        <v>3895</v>
      </c>
      <c r="G1892" s="661" t="s">
        <v>4029</v>
      </c>
      <c r="H1892" s="661" t="s">
        <v>602</v>
      </c>
      <c r="I1892" s="661" t="s">
        <v>784</v>
      </c>
      <c r="J1892" s="661" t="s">
        <v>785</v>
      </c>
      <c r="K1892" s="661" t="s">
        <v>4114</v>
      </c>
      <c r="L1892" s="662">
        <v>314.89999999999998</v>
      </c>
      <c r="M1892" s="662">
        <v>3149</v>
      </c>
      <c r="N1892" s="661">
        <v>10</v>
      </c>
      <c r="O1892" s="742">
        <v>5</v>
      </c>
      <c r="P1892" s="662">
        <v>1574.5</v>
      </c>
      <c r="Q1892" s="677">
        <v>0.5</v>
      </c>
      <c r="R1892" s="661">
        <v>5</v>
      </c>
      <c r="S1892" s="677">
        <v>0.5</v>
      </c>
      <c r="T1892" s="742">
        <v>2.5</v>
      </c>
      <c r="U1892" s="700">
        <v>0.5</v>
      </c>
    </row>
    <row r="1893" spans="1:21" ht="14.4" customHeight="1" x14ac:dyDescent="0.3">
      <c r="A1893" s="660">
        <v>4</v>
      </c>
      <c r="B1893" s="661" t="s">
        <v>3542</v>
      </c>
      <c r="C1893" s="661">
        <v>89301042</v>
      </c>
      <c r="D1893" s="740" t="s">
        <v>6160</v>
      </c>
      <c r="E1893" s="741" t="s">
        <v>3931</v>
      </c>
      <c r="F1893" s="661" t="s">
        <v>3895</v>
      </c>
      <c r="G1893" s="661" t="s">
        <v>4170</v>
      </c>
      <c r="H1893" s="661" t="s">
        <v>602</v>
      </c>
      <c r="I1893" s="661" t="s">
        <v>742</v>
      </c>
      <c r="J1893" s="661" t="s">
        <v>743</v>
      </c>
      <c r="K1893" s="661" t="s">
        <v>5365</v>
      </c>
      <c r="L1893" s="662">
        <v>0</v>
      </c>
      <c r="M1893" s="662">
        <v>0</v>
      </c>
      <c r="N1893" s="661">
        <v>1</v>
      </c>
      <c r="O1893" s="742">
        <v>1</v>
      </c>
      <c r="P1893" s="662">
        <v>0</v>
      </c>
      <c r="Q1893" s="677"/>
      <c r="R1893" s="661">
        <v>1</v>
      </c>
      <c r="S1893" s="677">
        <v>1</v>
      </c>
      <c r="T1893" s="742">
        <v>1</v>
      </c>
      <c r="U1893" s="700">
        <v>1</v>
      </c>
    </row>
    <row r="1894" spans="1:21" ht="14.4" customHeight="1" x14ac:dyDescent="0.3">
      <c r="A1894" s="660">
        <v>4</v>
      </c>
      <c r="B1894" s="661" t="s">
        <v>3542</v>
      </c>
      <c r="C1894" s="661">
        <v>89301042</v>
      </c>
      <c r="D1894" s="740" t="s">
        <v>6160</v>
      </c>
      <c r="E1894" s="741" t="s">
        <v>3931</v>
      </c>
      <c r="F1894" s="661" t="s">
        <v>3895</v>
      </c>
      <c r="G1894" s="661" t="s">
        <v>3953</v>
      </c>
      <c r="H1894" s="661" t="s">
        <v>602</v>
      </c>
      <c r="I1894" s="661" t="s">
        <v>850</v>
      </c>
      <c r="J1894" s="661" t="s">
        <v>851</v>
      </c>
      <c r="K1894" s="661" t="s">
        <v>852</v>
      </c>
      <c r="L1894" s="662">
        <v>56.69</v>
      </c>
      <c r="M1894" s="662">
        <v>623.58999999999992</v>
      </c>
      <c r="N1894" s="661">
        <v>11</v>
      </c>
      <c r="O1894" s="742">
        <v>8.5</v>
      </c>
      <c r="P1894" s="662">
        <v>340.14</v>
      </c>
      <c r="Q1894" s="677">
        <v>0.54545454545454553</v>
      </c>
      <c r="R1894" s="661">
        <v>6</v>
      </c>
      <c r="S1894" s="677">
        <v>0.54545454545454541</v>
      </c>
      <c r="T1894" s="742">
        <v>5</v>
      </c>
      <c r="U1894" s="700">
        <v>0.58823529411764708</v>
      </c>
    </row>
    <row r="1895" spans="1:21" ht="14.4" customHeight="1" x14ac:dyDescent="0.3">
      <c r="A1895" s="660">
        <v>4</v>
      </c>
      <c r="B1895" s="661" t="s">
        <v>3542</v>
      </c>
      <c r="C1895" s="661">
        <v>89301042</v>
      </c>
      <c r="D1895" s="740" t="s">
        <v>6160</v>
      </c>
      <c r="E1895" s="741" t="s">
        <v>3931</v>
      </c>
      <c r="F1895" s="661" t="s">
        <v>3895</v>
      </c>
      <c r="G1895" s="661" t="s">
        <v>4116</v>
      </c>
      <c r="H1895" s="661" t="s">
        <v>1519</v>
      </c>
      <c r="I1895" s="661" t="s">
        <v>1724</v>
      </c>
      <c r="J1895" s="661" t="s">
        <v>1725</v>
      </c>
      <c r="K1895" s="661" t="s">
        <v>1726</v>
      </c>
      <c r="L1895" s="662">
        <v>140.03</v>
      </c>
      <c r="M1895" s="662">
        <v>2240.48</v>
      </c>
      <c r="N1895" s="661">
        <v>16</v>
      </c>
      <c r="O1895" s="742">
        <v>4</v>
      </c>
      <c r="P1895" s="662">
        <v>1960.42</v>
      </c>
      <c r="Q1895" s="677">
        <v>0.875</v>
      </c>
      <c r="R1895" s="661">
        <v>14</v>
      </c>
      <c r="S1895" s="677">
        <v>0.875</v>
      </c>
      <c r="T1895" s="742">
        <v>3.5</v>
      </c>
      <c r="U1895" s="700">
        <v>0.875</v>
      </c>
    </row>
    <row r="1896" spans="1:21" ht="14.4" customHeight="1" x14ac:dyDescent="0.3">
      <c r="A1896" s="660">
        <v>4</v>
      </c>
      <c r="B1896" s="661" t="s">
        <v>3542</v>
      </c>
      <c r="C1896" s="661">
        <v>89301042</v>
      </c>
      <c r="D1896" s="740" t="s">
        <v>6160</v>
      </c>
      <c r="E1896" s="741" t="s">
        <v>3931</v>
      </c>
      <c r="F1896" s="661" t="s">
        <v>3895</v>
      </c>
      <c r="G1896" s="661" t="s">
        <v>4091</v>
      </c>
      <c r="H1896" s="661" t="s">
        <v>602</v>
      </c>
      <c r="I1896" s="661" t="s">
        <v>2783</v>
      </c>
      <c r="J1896" s="661" t="s">
        <v>2784</v>
      </c>
      <c r="K1896" s="661" t="s">
        <v>4092</v>
      </c>
      <c r="L1896" s="662">
        <v>203.33</v>
      </c>
      <c r="M1896" s="662">
        <v>406.66</v>
      </c>
      <c r="N1896" s="661">
        <v>2</v>
      </c>
      <c r="O1896" s="742">
        <v>0.5</v>
      </c>
      <c r="P1896" s="662">
        <v>406.66</v>
      </c>
      <c r="Q1896" s="677">
        <v>1</v>
      </c>
      <c r="R1896" s="661">
        <v>2</v>
      </c>
      <c r="S1896" s="677">
        <v>1</v>
      </c>
      <c r="T1896" s="742">
        <v>0.5</v>
      </c>
      <c r="U1896" s="700">
        <v>1</v>
      </c>
    </row>
    <row r="1897" spans="1:21" ht="14.4" customHeight="1" x14ac:dyDescent="0.3">
      <c r="A1897" s="660">
        <v>4</v>
      </c>
      <c r="B1897" s="661" t="s">
        <v>3542</v>
      </c>
      <c r="C1897" s="661">
        <v>89301042</v>
      </c>
      <c r="D1897" s="740" t="s">
        <v>6160</v>
      </c>
      <c r="E1897" s="741" t="s">
        <v>3931</v>
      </c>
      <c r="F1897" s="661" t="s">
        <v>3895</v>
      </c>
      <c r="G1897" s="661" t="s">
        <v>3988</v>
      </c>
      <c r="H1897" s="661" t="s">
        <v>602</v>
      </c>
      <c r="I1897" s="661" t="s">
        <v>3058</v>
      </c>
      <c r="J1897" s="661" t="s">
        <v>3059</v>
      </c>
      <c r="K1897" s="661" t="s">
        <v>3989</v>
      </c>
      <c r="L1897" s="662">
        <v>0</v>
      </c>
      <c r="M1897" s="662">
        <v>0</v>
      </c>
      <c r="N1897" s="661">
        <v>3</v>
      </c>
      <c r="O1897" s="742">
        <v>0.5</v>
      </c>
      <c r="P1897" s="662">
        <v>0</v>
      </c>
      <c r="Q1897" s="677"/>
      <c r="R1897" s="661">
        <v>3</v>
      </c>
      <c r="S1897" s="677">
        <v>1</v>
      </c>
      <c r="T1897" s="742">
        <v>0.5</v>
      </c>
      <c r="U1897" s="700">
        <v>1</v>
      </c>
    </row>
    <row r="1898" spans="1:21" ht="14.4" customHeight="1" x14ac:dyDescent="0.3">
      <c r="A1898" s="660">
        <v>4</v>
      </c>
      <c r="B1898" s="661" t="s">
        <v>3542</v>
      </c>
      <c r="C1898" s="661">
        <v>89301042</v>
      </c>
      <c r="D1898" s="740" t="s">
        <v>6160</v>
      </c>
      <c r="E1898" s="741" t="s">
        <v>3931</v>
      </c>
      <c r="F1898" s="661" t="s">
        <v>3895</v>
      </c>
      <c r="G1898" s="661" t="s">
        <v>4057</v>
      </c>
      <c r="H1898" s="661" t="s">
        <v>602</v>
      </c>
      <c r="I1898" s="661" t="s">
        <v>750</v>
      </c>
      <c r="J1898" s="661" t="s">
        <v>751</v>
      </c>
      <c r="K1898" s="661" t="s">
        <v>4058</v>
      </c>
      <c r="L1898" s="662">
        <v>0</v>
      </c>
      <c r="M1898" s="662">
        <v>0</v>
      </c>
      <c r="N1898" s="661">
        <v>3</v>
      </c>
      <c r="O1898" s="742">
        <v>2</v>
      </c>
      <c r="P1898" s="662">
        <v>0</v>
      </c>
      <c r="Q1898" s="677"/>
      <c r="R1898" s="661">
        <v>3</v>
      </c>
      <c r="S1898" s="677">
        <v>1</v>
      </c>
      <c r="T1898" s="742">
        <v>2</v>
      </c>
      <c r="U1898" s="700">
        <v>1</v>
      </c>
    </row>
    <row r="1899" spans="1:21" ht="14.4" customHeight="1" x14ac:dyDescent="0.3">
      <c r="A1899" s="660">
        <v>4</v>
      </c>
      <c r="B1899" s="661" t="s">
        <v>3542</v>
      </c>
      <c r="C1899" s="661">
        <v>89301042</v>
      </c>
      <c r="D1899" s="740" t="s">
        <v>6160</v>
      </c>
      <c r="E1899" s="741" t="s">
        <v>3931</v>
      </c>
      <c r="F1899" s="661" t="s">
        <v>3895</v>
      </c>
      <c r="G1899" s="661" t="s">
        <v>4057</v>
      </c>
      <c r="H1899" s="661" t="s">
        <v>602</v>
      </c>
      <c r="I1899" s="661" t="s">
        <v>4516</v>
      </c>
      <c r="J1899" s="661" t="s">
        <v>751</v>
      </c>
      <c r="K1899" s="661" t="s">
        <v>4517</v>
      </c>
      <c r="L1899" s="662">
        <v>0</v>
      </c>
      <c r="M1899" s="662">
        <v>0</v>
      </c>
      <c r="N1899" s="661">
        <v>3</v>
      </c>
      <c r="O1899" s="742">
        <v>0.5</v>
      </c>
      <c r="P1899" s="662">
        <v>0</v>
      </c>
      <c r="Q1899" s="677"/>
      <c r="R1899" s="661">
        <v>3</v>
      </c>
      <c r="S1899" s="677">
        <v>1</v>
      </c>
      <c r="T1899" s="742">
        <v>0.5</v>
      </c>
      <c r="U1899" s="700">
        <v>1</v>
      </c>
    </row>
    <row r="1900" spans="1:21" ht="14.4" customHeight="1" x14ac:dyDescent="0.3">
      <c r="A1900" s="660">
        <v>4</v>
      </c>
      <c r="B1900" s="661" t="s">
        <v>3542</v>
      </c>
      <c r="C1900" s="661">
        <v>89301042</v>
      </c>
      <c r="D1900" s="740" t="s">
        <v>6160</v>
      </c>
      <c r="E1900" s="741" t="s">
        <v>3931</v>
      </c>
      <c r="F1900" s="661" t="s">
        <v>3895</v>
      </c>
      <c r="G1900" s="661" t="s">
        <v>3991</v>
      </c>
      <c r="H1900" s="661" t="s">
        <v>602</v>
      </c>
      <c r="I1900" s="661" t="s">
        <v>3497</v>
      </c>
      <c r="J1900" s="661" t="s">
        <v>1268</v>
      </c>
      <c r="K1900" s="661" t="s">
        <v>3992</v>
      </c>
      <c r="L1900" s="662">
        <v>127.5</v>
      </c>
      <c r="M1900" s="662">
        <v>892.5</v>
      </c>
      <c r="N1900" s="661">
        <v>7</v>
      </c>
      <c r="O1900" s="742">
        <v>6.5</v>
      </c>
      <c r="P1900" s="662">
        <v>510</v>
      </c>
      <c r="Q1900" s="677">
        <v>0.5714285714285714</v>
      </c>
      <c r="R1900" s="661">
        <v>4</v>
      </c>
      <c r="S1900" s="677">
        <v>0.5714285714285714</v>
      </c>
      <c r="T1900" s="742">
        <v>3.5</v>
      </c>
      <c r="U1900" s="700">
        <v>0.53846153846153844</v>
      </c>
    </row>
    <row r="1901" spans="1:21" ht="14.4" customHeight="1" x14ac:dyDescent="0.3">
      <c r="A1901" s="660">
        <v>4</v>
      </c>
      <c r="B1901" s="661" t="s">
        <v>3542</v>
      </c>
      <c r="C1901" s="661">
        <v>89301042</v>
      </c>
      <c r="D1901" s="740" t="s">
        <v>6160</v>
      </c>
      <c r="E1901" s="741" t="s">
        <v>3931</v>
      </c>
      <c r="F1901" s="661" t="s">
        <v>3895</v>
      </c>
      <c r="G1901" s="661" t="s">
        <v>3993</v>
      </c>
      <c r="H1901" s="661" t="s">
        <v>602</v>
      </c>
      <c r="I1901" s="661" t="s">
        <v>854</v>
      </c>
      <c r="J1901" s="661" t="s">
        <v>3994</v>
      </c>
      <c r="K1901" s="661" t="s">
        <v>3995</v>
      </c>
      <c r="L1901" s="662">
        <v>0</v>
      </c>
      <c r="M1901" s="662">
        <v>0</v>
      </c>
      <c r="N1901" s="661">
        <v>3</v>
      </c>
      <c r="O1901" s="742">
        <v>1</v>
      </c>
      <c r="P1901" s="662">
        <v>0</v>
      </c>
      <c r="Q1901" s="677"/>
      <c r="R1901" s="661">
        <v>3</v>
      </c>
      <c r="S1901" s="677">
        <v>1</v>
      </c>
      <c r="T1901" s="742">
        <v>1</v>
      </c>
      <c r="U1901" s="700">
        <v>1</v>
      </c>
    </row>
    <row r="1902" spans="1:21" ht="14.4" customHeight="1" x14ac:dyDescent="0.3">
      <c r="A1902" s="660">
        <v>4</v>
      </c>
      <c r="B1902" s="661" t="s">
        <v>3542</v>
      </c>
      <c r="C1902" s="661">
        <v>89301042</v>
      </c>
      <c r="D1902" s="740" t="s">
        <v>6160</v>
      </c>
      <c r="E1902" s="741" t="s">
        <v>3931</v>
      </c>
      <c r="F1902" s="661" t="s">
        <v>3895</v>
      </c>
      <c r="G1902" s="661" t="s">
        <v>3996</v>
      </c>
      <c r="H1902" s="661" t="s">
        <v>602</v>
      </c>
      <c r="I1902" s="661" t="s">
        <v>3997</v>
      </c>
      <c r="J1902" s="661" t="s">
        <v>1907</v>
      </c>
      <c r="K1902" s="661" t="s">
        <v>3998</v>
      </c>
      <c r="L1902" s="662">
        <v>23.46</v>
      </c>
      <c r="M1902" s="662">
        <v>46.92</v>
      </c>
      <c r="N1902" s="661">
        <v>2</v>
      </c>
      <c r="O1902" s="742">
        <v>0.5</v>
      </c>
      <c r="P1902" s="662">
        <v>46.92</v>
      </c>
      <c r="Q1902" s="677">
        <v>1</v>
      </c>
      <c r="R1902" s="661">
        <v>2</v>
      </c>
      <c r="S1902" s="677">
        <v>1</v>
      </c>
      <c r="T1902" s="742">
        <v>0.5</v>
      </c>
      <c r="U1902" s="700">
        <v>1</v>
      </c>
    </row>
    <row r="1903" spans="1:21" ht="14.4" customHeight="1" x14ac:dyDescent="0.3">
      <c r="A1903" s="660">
        <v>4</v>
      </c>
      <c r="B1903" s="661" t="s">
        <v>3542</v>
      </c>
      <c r="C1903" s="661">
        <v>89301042</v>
      </c>
      <c r="D1903" s="740" t="s">
        <v>6160</v>
      </c>
      <c r="E1903" s="741" t="s">
        <v>3931</v>
      </c>
      <c r="F1903" s="661" t="s">
        <v>3895</v>
      </c>
      <c r="G1903" s="661" t="s">
        <v>5761</v>
      </c>
      <c r="H1903" s="661" t="s">
        <v>602</v>
      </c>
      <c r="I1903" s="661" t="s">
        <v>5762</v>
      </c>
      <c r="J1903" s="661" t="s">
        <v>5763</v>
      </c>
      <c r="K1903" s="661" t="s">
        <v>4168</v>
      </c>
      <c r="L1903" s="662">
        <v>153.28</v>
      </c>
      <c r="M1903" s="662">
        <v>306.56</v>
      </c>
      <c r="N1903" s="661">
        <v>2</v>
      </c>
      <c r="O1903" s="742">
        <v>0.5</v>
      </c>
      <c r="P1903" s="662">
        <v>306.56</v>
      </c>
      <c r="Q1903" s="677">
        <v>1</v>
      </c>
      <c r="R1903" s="661">
        <v>2</v>
      </c>
      <c r="S1903" s="677">
        <v>1</v>
      </c>
      <c r="T1903" s="742">
        <v>0.5</v>
      </c>
      <c r="U1903" s="700">
        <v>1</v>
      </c>
    </row>
    <row r="1904" spans="1:21" ht="14.4" customHeight="1" x14ac:dyDescent="0.3">
      <c r="A1904" s="660">
        <v>4</v>
      </c>
      <c r="B1904" s="661" t="s">
        <v>3542</v>
      </c>
      <c r="C1904" s="661">
        <v>89301042</v>
      </c>
      <c r="D1904" s="740" t="s">
        <v>6160</v>
      </c>
      <c r="E1904" s="741" t="s">
        <v>3931</v>
      </c>
      <c r="F1904" s="661" t="s">
        <v>3895</v>
      </c>
      <c r="G1904" s="661" t="s">
        <v>5761</v>
      </c>
      <c r="H1904" s="661" t="s">
        <v>602</v>
      </c>
      <c r="I1904" s="661" t="s">
        <v>5764</v>
      </c>
      <c r="J1904" s="661" t="s">
        <v>5763</v>
      </c>
      <c r="K1904" s="661" t="s">
        <v>5765</v>
      </c>
      <c r="L1904" s="662">
        <v>76.650000000000006</v>
      </c>
      <c r="M1904" s="662">
        <v>76.650000000000006</v>
      </c>
      <c r="N1904" s="661">
        <v>1</v>
      </c>
      <c r="O1904" s="742">
        <v>1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4</v>
      </c>
      <c r="B1905" s="661" t="s">
        <v>3542</v>
      </c>
      <c r="C1905" s="661">
        <v>89301042</v>
      </c>
      <c r="D1905" s="740" t="s">
        <v>6160</v>
      </c>
      <c r="E1905" s="741" t="s">
        <v>3931</v>
      </c>
      <c r="F1905" s="661" t="s">
        <v>3895</v>
      </c>
      <c r="G1905" s="661" t="s">
        <v>4015</v>
      </c>
      <c r="H1905" s="661" t="s">
        <v>602</v>
      </c>
      <c r="I1905" s="661" t="s">
        <v>5766</v>
      </c>
      <c r="J1905" s="661" t="s">
        <v>5767</v>
      </c>
      <c r="K1905" s="661" t="s">
        <v>5768</v>
      </c>
      <c r="L1905" s="662">
        <v>45.61</v>
      </c>
      <c r="M1905" s="662">
        <v>182.44</v>
      </c>
      <c r="N1905" s="661">
        <v>4</v>
      </c>
      <c r="O1905" s="742">
        <v>0.5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4</v>
      </c>
      <c r="B1906" s="661" t="s">
        <v>3542</v>
      </c>
      <c r="C1906" s="661">
        <v>89301042</v>
      </c>
      <c r="D1906" s="740" t="s">
        <v>6160</v>
      </c>
      <c r="E1906" s="741" t="s">
        <v>3931</v>
      </c>
      <c r="F1906" s="661" t="s">
        <v>3895</v>
      </c>
      <c r="G1906" s="661" t="s">
        <v>4248</v>
      </c>
      <c r="H1906" s="661" t="s">
        <v>602</v>
      </c>
      <c r="I1906" s="661" t="s">
        <v>5769</v>
      </c>
      <c r="J1906" s="661" t="s">
        <v>5770</v>
      </c>
      <c r="K1906" s="661" t="s">
        <v>5063</v>
      </c>
      <c r="L1906" s="662">
        <v>182.92</v>
      </c>
      <c r="M1906" s="662">
        <v>182.92</v>
      </c>
      <c r="N1906" s="661">
        <v>1</v>
      </c>
      <c r="O1906" s="742">
        <v>0.5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4</v>
      </c>
      <c r="B1907" s="661" t="s">
        <v>3542</v>
      </c>
      <c r="C1907" s="661">
        <v>89301042</v>
      </c>
      <c r="D1907" s="740" t="s">
        <v>6160</v>
      </c>
      <c r="E1907" s="741" t="s">
        <v>3931</v>
      </c>
      <c r="F1907" s="661" t="s">
        <v>3895</v>
      </c>
      <c r="G1907" s="661" t="s">
        <v>4248</v>
      </c>
      <c r="H1907" s="661" t="s">
        <v>602</v>
      </c>
      <c r="I1907" s="661" t="s">
        <v>5771</v>
      </c>
      <c r="J1907" s="661" t="s">
        <v>3128</v>
      </c>
      <c r="K1907" s="661" t="s">
        <v>1066</v>
      </c>
      <c r="L1907" s="662">
        <v>154.33000000000001</v>
      </c>
      <c r="M1907" s="662">
        <v>154.33000000000001</v>
      </c>
      <c r="N1907" s="661">
        <v>1</v>
      </c>
      <c r="O1907" s="742">
        <v>0.5</v>
      </c>
      <c r="P1907" s="662"/>
      <c r="Q1907" s="677">
        <v>0</v>
      </c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4</v>
      </c>
      <c r="B1908" s="661" t="s">
        <v>3542</v>
      </c>
      <c r="C1908" s="661">
        <v>89301042</v>
      </c>
      <c r="D1908" s="740" t="s">
        <v>6160</v>
      </c>
      <c r="E1908" s="741" t="s">
        <v>3931</v>
      </c>
      <c r="F1908" s="661" t="s">
        <v>3895</v>
      </c>
      <c r="G1908" s="661" t="s">
        <v>4145</v>
      </c>
      <c r="H1908" s="661" t="s">
        <v>602</v>
      </c>
      <c r="I1908" s="661" t="s">
        <v>5145</v>
      </c>
      <c r="J1908" s="661" t="s">
        <v>4994</v>
      </c>
      <c r="K1908" s="661" t="s">
        <v>965</v>
      </c>
      <c r="L1908" s="662">
        <v>0</v>
      </c>
      <c r="M1908" s="662">
        <v>0</v>
      </c>
      <c r="N1908" s="661">
        <v>1</v>
      </c>
      <c r="O1908" s="742">
        <v>1</v>
      </c>
      <c r="P1908" s="662">
        <v>0</v>
      </c>
      <c r="Q1908" s="677"/>
      <c r="R1908" s="661">
        <v>1</v>
      </c>
      <c r="S1908" s="677">
        <v>1</v>
      </c>
      <c r="T1908" s="742">
        <v>1</v>
      </c>
      <c r="U1908" s="700">
        <v>1</v>
      </c>
    </row>
    <row r="1909" spans="1:21" ht="14.4" customHeight="1" x14ac:dyDescent="0.3">
      <c r="A1909" s="660">
        <v>4</v>
      </c>
      <c r="B1909" s="661" t="s">
        <v>3542</v>
      </c>
      <c r="C1909" s="661">
        <v>89301042</v>
      </c>
      <c r="D1909" s="740" t="s">
        <v>6160</v>
      </c>
      <c r="E1909" s="741" t="s">
        <v>3931</v>
      </c>
      <c r="F1909" s="661" t="s">
        <v>3896</v>
      </c>
      <c r="G1909" s="661" t="s">
        <v>4001</v>
      </c>
      <c r="H1909" s="661" t="s">
        <v>602</v>
      </c>
      <c r="I1909" s="661" t="s">
        <v>4102</v>
      </c>
      <c r="J1909" s="661" t="s">
        <v>4003</v>
      </c>
      <c r="K1909" s="661"/>
      <c r="L1909" s="662">
        <v>0</v>
      </c>
      <c r="M1909" s="662">
        <v>0</v>
      </c>
      <c r="N1909" s="661">
        <v>2</v>
      </c>
      <c r="O1909" s="742">
        <v>2</v>
      </c>
      <c r="P1909" s="662">
        <v>0</v>
      </c>
      <c r="Q1909" s="677"/>
      <c r="R1909" s="661">
        <v>2</v>
      </c>
      <c r="S1909" s="677">
        <v>1</v>
      </c>
      <c r="T1909" s="742">
        <v>2</v>
      </c>
      <c r="U1909" s="700">
        <v>1</v>
      </c>
    </row>
    <row r="1910" spans="1:21" ht="14.4" customHeight="1" x14ac:dyDescent="0.3">
      <c r="A1910" s="660">
        <v>4</v>
      </c>
      <c r="B1910" s="661" t="s">
        <v>3542</v>
      </c>
      <c r="C1910" s="661">
        <v>89301042</v>
      </c>
      <c r="D1910" s="740" t="s">
        <v>6160</v>
      </c>
      <c r="E1910" s="741" t="s">
        <v>3931</v>
      </c>
      <c r="F1910" s="661" t="s">
        <v>3896</v>
      </c>
      <c r="G1910" s="661" t="s">
        <v>4001</v>
      </c>
      <c r="H1910" s="661" t="s">
        <v>602</v>
      </c>
      <c r="I1910" s="661" t="s">
        <v>5772</v>
      </c>
      <c r="J1910" s="661" t="s">
        <v>4003</v>
      </c>
      <c r="K1910" s="661"/>
      <c r="L1910" s="662">
        <v>0</v>
      </c>
      <c r="M1910" s="662">
        <v>0</v>
      </c>
      <c r="N1910" s="661">
        <v>1</v>
      </c>
      <c r="O1910" s="742">
        <v>1</v>
      </c>
      <c r="P1910" s="662"/>
      <c r="Q1910" s="677"/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4</v>
      </c>
      <c r="B1911" s="661" t="s">
        <v>3542</v>
      </c>
      <c r="C1911" s="661">
        <v>89301042</v>
      </c>
      <c r="D1911" s="740" t="s">
        <v>6160</v>
      </c>
      <c r="E1911" s="741" t="s">
        <v>3931</v>
      </c>
      <c r="F1911" s="661" t="s">
        <v>3896</v>
      </c>
      <c r="G1911" s="661" t="s">
        <v>4001</v>
      </c>
      <c r="H1911" s="661" t="s">
        <v>602</v>
      </c>
      <c r="I1911" s="661" t="s">
        <v>4033</v>
      </c>
      <c r="J1911" s="661" t="s">
        <v>4003</v>
      </c>
      <c r="K1911" s="661"/>
      <c r="L1911" s="662">
        <v>0</v>
      </c>
      <c r="M1911" s="662">
        <v>0</v>
      </c>
      <c r="N1911" s="661">
        <v>3</v>
      </c>
      <c r="O1911" s="742">
        <v>2</v>
      </c>
      <c r="P1911" s="662">
        <v>0</v>
      </c>
      <c r="Q1911" s="677"/>
      <c r="R1911" s="661">
        <v>3</v>
      </c>
      <c r="S1911" s="677">
        <v>1</v>
      </c>
      <c r="T1911" s="742">
        <v>2</v>
      </c>
      <c r="U1911" s="700">
        <v>1</v>
      </c>
    </row>
    <row r="1912" spans="1:21" ht="14.4" customHeight="1" x14ac:dyDescent="0.3">
      <c r="A1912" s="660">
        <v>4</v>
      </c>
      <c r="B1912" s="661" t="s">
        <v>3542</v>
      </c>
      <c r="C1912" s="661">
        <v>89301042</v>
      </c>
      <c r="D1912" s="740" t="s">
        <v>6160</v>
      </c>
      <c r="E1912" s="741" t="s">
        <v>3931</v>
      </c>
      <c r="F1912" s="661" t="s">
        <v>3897</v>
      </c>
      <c r="G1912" s="661" t="s">
        <v>4343</v>
      </c>
      <c r="H1912" s="661" t="s">
        <v>602</v>
      </c>
      <c r="I1912" s="661" t="s">
        <v>4344</v>
      </c>
      <c r="J1912" s="661" t="s">
        <v>4536</v>
      </c>
      <c r="K1912" s="661" t="s">
        <v>4537</v>
      </c>
      <c r="L1912" s="662">
        <v>410</v>
      </c>
      <c r="M1912" s="662">
        <v>2050</v>
      </c>
      <c r="N1912" s="661">
        <v>5</v>
      </c>
      <c r="O1912" s="742">
        <v>5</v>
      </c>
      <c r="P1912" s="662">
        <v>1640</v>
      </c>
      <c r="Q1912" s="677">
        <v>0.8</v>
      </c>
      <c r="R1912" s="661">
        <v>4</v>
      </c>
      <c r="S1912" s="677">
        <v>0.8</v>
      </c>
      <c r="T1912" s="742">
        <v>4</v>
      </c>
      <c r="U1912" s="700">
        <v>0.8</v>
      </c>
    </row>
    <row r="1913" spans="1:21" ht="14.4" customHeight="1" x14ac:dyDescent="0.3">
      <c r="A1913" s="660">
        <v>4</v>
      </c>
      <c r="B1913" s="661" t="s">
        <v>3542</v>
      </c>
      <c r="C1913" s="661">
        <v>89301042</v>
      </c>
      <c r="D1913" s="740" t="s">
        <v>6160</v>
      </c>
      <c r="E1913" s="741" t="s">
        <v>3931</v>
      </c>
      <c r="F1913" s="661" t="s">
        <v>3897</v>
      </c>
      <c r="G1913" s="661" t="s">
        <v>4343</v>
      </c>
      <c r="H1913" s="661" t="s">
        <v>602</v>
      </c>
      <c r="I1913" s="661" t="s">
        <v>4344</v>
      </c>
      <c r="J1913" s="661" t="s">
        <v>4345</v>
      </c>
      <c r="K1913" s="661" t="s">
        <v>4346</v>
      </c>
      <c r="L1913" s="662">
        <v>410</v>
      </c>
      <c r="M1913" s="662">
        <v>10660</v>
      </c>
      <c r="N1913" s="661">
        <v>26</v>
      </c>
      <c r="O1913" s="742">
        <v>26</v>
      </c>
      <c r="P1913" s="662">
        <v>9840</v>
      </c>
      <c r="Q1913" s="677">
        <v>0.92307692307692313</v>
      </c>
      <c r="R1913" s="661">
        <v>24</v>
      </c>
      <c r="S1913" s="677">
        <v>0.92307692307692313</v>
      </c>
      <c r="T1913" s="742">
        <v>24</v>
      </c>
      <c r="U1913" s="700">
        <v>0.92307692307692313</v>
      </c>
    </row>
    <row r="1914" spans="1:21" ht="14.4" customHeight="1" x14ac:dyDescent="0.3">
      <c r="A1914" s="660">
        <v>4</v>
      </c>
      <c r="B1914" s="661" t="s">
        <v>3542</v>
      </c>
      <c r="C1914" s="661">
        <v>89301042</v>
      </c>
      <c r="D1914" s="740" t="s">
        <v>6160</v>
      </c>
      <c r="E1914" s="741" t="s">
        <v>3931</v>
      </c>
      <c r="F1914" s="661" t="s">
        <v>3897</v>
      </c>
      <c r="G1914" s="661" t="s">
        <v>4343</v>
      </c>
      <c r="H1914" s="661" t="s">
        <v>602</v>
      </c>
      <c r="I1914" s="661" t="s">
        <v>4420</v>
      </c>
      <c r="J1914" s="661" t="s">
        <v>4421</v>
      </c>
      <c r="K1914" s="661" t="s">
        <v>4422</v>
      </c>
      <c r="L1914" s="662">
        <v>566</v>
      </c>
      <c r="M1914" s="662">
        <v>1132</v>
      </c>
      <c r="N1914" s="661">
        <v>2</v>
      </c>
      <c r="O1914" s="742">
        <v>2</v>
      </c>
      <c r="P1914" s="662"/>
      <c r="Q1914" s="677">
        <v>0</v>
      </c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4</v>
      </c>
      <c r="B1915" s="661" t="s">
        <v>3542</v>
      </c>
      <c r="C1915" s="661">
        <v>89301042</v>
      </c>
      <c r="D1915" s="740" t="s">
        <v>6160</v>
      </c>
      <c r="E1915" s="741" t="s">
        <v>3931</v>
      </c>
      <c r="F1915" s="661" t="s">
        <v>3897</v>
      </c>
      <c r="G1915" s="661" t="s">
        <v>4347</v>
      </c>
      <c r="H1915" s="661" t="s">
        <v>602</v>
      </c>
      <c r="I1915" s="661" t="s">
        <v>4357</v>
      </c>
      <c r="J1915" s="661" t="s">
        <v>4355</v>
      </c>
      <c r="K1915" s="661" t="s">
        <v>4358</v>
      </c>
      <c r="L1915" s="662">
        <v>200</v>
      </c>
      <c r="M1915" s="662">
        <v>2400</v>
      </c>
      <c r="N1915" s="661">
        <v>12</v>
      </c>
      <c r="O1915" s="742">
        <v>5</v>
      </c>
      <c r="P1915" s="662">
        <v>2200</v>
      </c>
      <c r="Q1915" s="677">
        <v>0.91666666666666663</v>
      </c>
      <c r="R1915" s="661">
        <v>11</v>
      </c>
      <c r="S1915" s="677">
        <v>0.91666666666666663</v>
      </c>
      <c r="T1915" s="742">
        <v>4</v>
      </c>
      <c r="U1915" s="700">
        <v>0.8</v>
      </c>
    </row>
    <row r="1916" spans="1:21" ht="14.4" customHeight="1" x14ac:dyDescent="0.3">
      <c r="A1916" s="660">
        <v>4</v>
      </c>
      <c r="B1916" s="661" t="s">
        <v>3542</v>
      </c>
      <c r="C1916" s="661">
        <v>89301042</v>
      </c>
      <c r="D1916" s="740" t="s">
        <v>6160</v>
      </c>
      <c r="E1916" s="741" t="s">
        <v>3931</v>
      </c>
      <c r="F1916" s="661" t="s">
        <v>3897</v>
      </c>
      <c r="G1916" s="661" t="s">
        <v>4347</v>
      </c>
      <c r="H1916" s="661" t="s">
        <v>602</v>
      </c>
      <c r="I1916" s="661" t="s">
        <v>4359</v>
      </c>
      <c r="J1916" s="661" t="s">
        <v>4360</v>
      </c>
      <c r="K1916" s="661" t="s">
        <v>4361</v>
      </c>
      <c r="L1916" s="662">
        <v>120</v>
      </c>
      <c r="M1916" s="662">
        <v>240</v>
      </c>
      <c r="N1916" s="661">
        <v>2</v>
      </c>
      <c r="O1916" s="742">
        <v>1</v>
      </c>
      <c r="P1916" s="662">
        <v>240</v>
      </c>
      <c r="Q1916" s="677">
        <v>1</v>
      </c>
      <c r="R1916" s="661">
        <v>2</v>
      </c>
      <c r="S1916" s="677">
        <v>1</v>
      </c>
      <c r="T1916" s="742">
        <v>1</v>
      </c>
      <c r="U1916" s="700">
        <v>1</v>
      </c>
    </row>
    <row r="1917" spans="1:21" ht="14.4" customHeight="1" x14ac:dyDescent="0.3">
      <c r="A1917" s="660">
        <v>4</v>
      </c>
      <c r="B1917" s="661" t="s">
        <v>3542</v>
      </c>
      <c r="C1917" s="661">
        <v>89301042</v>
      </c>
      <c r="D1917" s="740" t="s">
        <v>6160</v>
      </c>
      <c r="E1917" s="741" t="s">
        <v>3931</v>
      </c>
      <c r="F1917" s="661" t="s">
        <v>3897</v>
      </c>
      <c r="G1917" s="661" t="s">
        <v>4034</v>
      </c>
      <c r="H1917" s="661" t="s">
        <v>602</v>
      </c>
      <c r="I1917" s="661" t="s">
        <v>5773</v>
      </c>
      <c r="J1917" s="661" t="s">
        <v>5774</v>
      </c>
      <c r="K1917" s="661"/>
      <c r="L1917" s="662">
        <v>500</v>
      </c>
      <c r="M1917" s="662">
        <v>500</v>
      </c>
      <c r="N1917" s="661">
        <v>1</v>
      </c>
      <c r="O1917" s="742">
        <v>1</v>
      </c>
      <c r="P1917" s="662"/>
      <c r="Q1917" s="677">
        <v>0</v>
      </c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4</v>
      </c>
      <c r="B1918" s="661" t="s">
        <v>3542</v>
      </c>
      <c r="C1918" s="661">
        <v>89301042</v>
      </c>
      <c r="D1918" s="740" t="s">
        <v>6160</v>
      </c>
      <c r="E1918" s="741" t="s">
        <v>3931</v>
      </c>
      <c r="F1918" s="661" t="s">
        <v>3897</v>
      </c>
      <c r="G1918" s="661" t="s">
        <v>4034</v>
      </c>
      <c r="H1918" s="661" t="s">
        <v>602</v>
      </c>
      <c r="I1918" s="661" t="s">
        <v>4240</v>
      </c>
      <c r="J1918" s="661" t="s">
        <v>4241</v>
      </c>
      <c r="K1918" s="661" t="s">
        <v>4242</v>
      </c>
      <c r="L1918" s="662">
        <v>900</v>
      </c>
      <c r="M1918" s="662">
        <v>5400</v>
      </c>
      <c r="N1918" s="661">
        <v>6</v>
      </c>
      <c r="O1918" s="742">
        <v>6</v>
      </c>
      <c r="P1918" s="662">
        <v>4500</v>
      </c>
      <c r="Q1918" s="677">
        <v>0.83333333333333337</v>
      </c>
      <c r="R1918" s="661">
        <v>5</v>
      </c>
      <c r="S1918" s="677">
        <v>0.83333333333333337</v>
      </c>
      <c r="T1918" s="742">
        <v>5</v>
      </c>
      <c r="U1918" s="700">
        <v>0.83333333333333337</v>
      </c>
    </row>
    <row r="1919" spans="1:21" ht="14.4" customHeight="1" x14ac:dyDescent="0.3">
      <c r="A1919" s="660">
        <v>4</v>
      </c>
      <c r="B1919" s="661" t="s">
        <v>3542</v>
      </c>
      <c r="C1919" s="661">
        <v>89301042</v>
      </c>
      <c r="D1919" s="740" t="s">
        <v>6160</v>
      </c>
      <c r="E1919" s="741" t="s">
        <v>3931</v>
      </c>
      <c r="F1919" s="661" t="s">
        <v>3897</v>
      </c>
      <c r="G1919" s="661" t="s">
        <v>4034</v>
      </c>
      <c r="H1919" s="661" t="s">
        <v>602</v>
      </c>
      <c r="I1919" s="661" t="s">
        <v>4384</v>
      </c>
      <c r="J1919" s="661" t="s">
        <v>4385</v>
      </c>
      <c r="K1919" s="661" t="s">
        <v>4386</v>
      </c>
      <c r="L1919" s="662">
        <v>378.48</v>
      </c>
      <c r="M1919" s="662">
        <v>756.96</v>
      </c>
      <c r="N1919" s="661">
        <v>2</v>
      </c>
      <c r="O1919" s="742">
        <v>2</v>
      </c>
      <c r="P1919" s="662">
        <v>756.96</v>
      </c>
      <c r="Q1919" s="677">
        <v>1</v>
      </c>
      <c r="R1919" s="661">
        <v>2</v>
      </c>
      <c r="S1919" s="677">
        <v>1</v>
      </c>
      <c r="T1919" s="742">
        <v>2</v>
      </c>
      <c r="U1919" s="700">
        <v>1</v>
      </c>
    </row>
    <row r="1920" spans="1:21" ht="14.4" customHeight="1" x14ac:dyDescent="0.3">
      <c r="A1920" s="660">
        <v>4</v>
      </c>
      <c r="B1920" s="661" t="s">
        <v>3542</v>
      </c>
      <c r="C1920" s="661">
        <v>89301042</v>
      </c>
      <c r="D1920" s="740" t="s">
        <v>6160</v>
      </c>
      <c r="E1920" s="741" t="s">
        <v>3931</v>
      </c>
      <c r="F1920" s="661" t="s">
        <v>3897</v>
      </c>
      <c r="G1920" s="661" t="s">
        <v>4034</v>
      </c>
      <c r="H1920" s="661" t="s">
        <v>602</v>
      </c>
      <c r="I1920" s="661" t="s">
        <v>5775</v>
      </c>
      <c r="J1920" s="661" t="s">
        <v>5776</v>
      </c>
      <c r="K1920" s="661" t="s">
        <v>5777</v>
      </c>
      <c r="L1920" s="662">
        <v>700</v>
      </c>
      <c r="M1920" s="662">
        <v>700</v>
      </c>
      <c r="N1920" s="661">
        <v>1</v>
      </c>
      <c r="O1920" s="742">
        <v>1</v>
      </c>
      <c r="P1920" s="662">
        <v>700</v>
      </c>
      <c r="Q1920" s="677">
        <v>1</v>
      </c>
      <c r="R1920" s="661">
        <v>1</v>
      </c>
      <c r="S1920" s="677">
        <v>1</v>
      </c>
      <c r="T1920" s="742">
        <v>1</v>
      </c>
      <c r="U1920" s="700">
        <v>1</v>
      </c>
    </row>
    <row r="1921" spans="1:21" ht="14.4" customHeight="1" x14ac:dyDescent="0.3">
      <c r="A1921" s="660">
        <v>4</v>
      </c>
      <c r="B1921" s="661" t="s">
        <v>3542</v>
      </c>
      <c r="C1921" s="661">
        <v>89301042</v>
      </c>
      <c r="D1921" s="740" t="s">
        <v>6160</v>
      </c>
      <c r="E1921" s="741" t="s">
        <v>3931</v>
      </c>
      <c r="F1921" s="661" t="s">
        <v>3897</v>
      </c>
      <c r="G1921" s="661" t="s">
        <v>4034</v>
      </c>
      <c r="H1921" s="661" t="s">
        <v>602</v>
      </c>
      <c r="I1921" s="661" t="s">
        <v>5778</v>
      </c>
      <c r="J1921" s="661" t="s">
        <v>5779</v>
      </c>
      <c r="K1921" s="661" t="s">
        <v>5780</v>
      </c>
      <c r="L1921" s="662">
        <v>1244.77</v>
      </c>
      <c r="M1921" s="662">
        <v>1244.77</v>
      </c>
      <c r="N1921" s="661">
        <v>1</v>
      </c>
      <c r="O1921" s="742">
        <v>1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4</v>
      </c>
      <c r="B1922" s="661" t="s">
        <v>3542</v>
      </c>
      <c r="C1922" s="661">
        <v>89301042</v>
      </c>
      <c r="D1922" s="740" t="s">
        <v>6160</v>
      </c>
      <c r="E1922" s="741" t="s">
        <v>3931</v>
      </c>
      <c r="F1922" s="661" t="s">
        <v>3897</v>
      </c>
      <c r="G1922" s="661" t="s">
        <v>4034</v>
      </c>
      <c r="H1922" s="661" t="s">
        <v>602</v>
      </c>
      <c r="I1922" s="661" t="s">
        <v>5781</v>
      </c>
      <c r="J1922" s="661" t="s">
        <v>5782</v>
      </c>
      <c r="K1922" s="661" t="s">
        <v>5783</v>
      </c>
      <c r="L1922" s="662">
        <v>842.86</v>
      </c>
      <c r="M1922" s="662">
        <v>842.86</v>
      </c>
      <c r="N1922" s="661">
        <v>1</v>
      </c>
      <c r="O1922" s="742">
        <v>1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4</v>
      </c>
      <c r="B1923" s="661" t="s">
        <v>3542</v>
      </c>
      <c r="C1923" s="661">
        <v>89301042</v>
      </c>
      <c r="D1923" s="740" t="s">
        <v>6160</v>
      </c>
      <c r="E1923" s="741" t="s">
        <v>3931</v>
      </c>
      <c r="F1923" s="661" t="s">
        <v>3897</v>
      </c>
      <c r="G1923" s="661" t="s">
        <v>4393</v>
      </c>
      <c r="H1923" s="661" t="s">
        <v>602</v>
      </c>
      <c r="I1923" s="661" t="s">
        <v>4672</v>
      </c>
      <c r="J1923" s="661" t="s">
        <v>4673</v>
      </c>
      <c r="K1923" s="661" t="s">
        <v>4674</v>
      </c>
      <c r="L1923" s="662">
        <v>761.3</v>
      </c>
      <c r="M1923" s="662">
        <v>4567.7999999999993</v>
      </c>
      <c r="N1923" s="661">
        <v>6</v>
      </c>
      <c r="O1923" s="742">
        <v>1</v>
      </c>
      <c r="P1923" s="662"/>
      <c r="Q1923" s="677">
        <v>0</v>
      </c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4</v>
      </c>
      <c r="B1924" s="661" t="s">
        <v>3542</v>
      </c>
      <c r="C1924" s="661">
        <v>89301042</v>
      </c>
      <c r="D1924" s="740" t="s">
        <v>6160</v>
      </c>
      <c r="E1924" s="741" t="s">
        <v>3931</v>
      </c>
      <c r="F1924" s="661" t="s">
        <v>3897</v>
      </c>
      <c r="G1924" s="661" t="s">
        <v>4393</v>
      </c>
      <c r="H1924" s="661" t="s">
        <v>602</v>
      </c>
      <c r="I1924" s="661" t="s">
        <v>4730</v>
      </c>
      <c r="J1924" s="661" t="s">
        <v>4731</v>
      </c>
      <c r="K1924" s="661" t="s">
        <v>4547</v>
      </c>
      <c r="L1924" s="662">
        <v>1080</v>
      </c>
      <c r="M1924" s="662">
        <v>1080</v>
      </c>
      <c r="N1924" s="661">
        <v>1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4</v>
      </c>
      <c r="B1925" s="661" t="s">
        <v>3542</v>
      </c>
      <c r="C1925" s="661">
        <v>89301042</v>
      </c>
      <c r="D1925" s="740" t="s">
        <v>6160</v>
      </c>
      <c r="E1925" s="741" t="s">
        <v>3931</v>
      </c>
      <c r="F1925" s="661" t="s">
        <v>3897</v>
      </c>
      <c r="G1925" s="661" t="s">
        <v>4393</v>
      </c>
      <c r="H1925" s="661" t="s">
        <v>602</v>
      </c>
      <c r="I1925" s="661" t="s">
        <v>4732</v>
      </c>
      <c r="J1925" s="661" t="s">
        <v>4733</v>
      </c>
      <c r="K1925" s="661" t="s">
        <v>3097</v>
      </c>
      <c r="L1925" s="662">
        <v>600</v>
      </c>
      <c r="M1925" s="662">
        <v>600</v>
      </c>
      <c r="N1925" s="661">
        <v>1</v>
      </c>
      <c r="O1925" s="742">
        <v>1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4</v>
      </c>
      <c r="B1926" s="661" t="s">
        <v>3542</v>
      </c>
      <c r="C1926" s="661">
        <v>89301042</v>
      </c>
      <c r="D1926" s="740" t="s">
        <v>6160</v>
      </c>
      <c r="E1926" s="741" t="s">
        <v>3931</v>
      </c>
      <c r="F1926" s="661" t="s">
        <v>3897</v>
      </c>
      <c r="G1926" s="661" t="s">
        <v>4393</v>
      </c>
      <c r="H1926" s="661" t="s">
        <v>602</v>
      </c>
      <c r="I1926" s="661" t="s">
        <v>4734</v>
      </c>
      <c r="J1926" s="661" t="s">
        <v>4735</v>
      </c>
      <c r="K1926" s="661" t="s">
        <v>4589</v>
      </c>
      <c r="L1926" s="662">
        <v>500</v>
      </c>
      <c r="M1926" s="662">
        <v>500</v>
      </c>
      <c r="N1926" s="661">
        <v>1</v>
      </c>
      <c r="O1926" s="742">
        <v>1</v>
      </c>
      <c r="P1926" s="662"/>
      <c r="Q1926" s="677">
        <v>0</v>
      </c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4</v>
      </c>
      <c r="B1927" s="661" t="s">
        <v>3542</v>
      </c>
      <c r="C1927" s="661">
        <v>89301042</v>
      </c>
      <c r="D1927" s="740" t="s">
        <v>6160</v>
      </c>
      <c r="E1927" s="741" t="s">
        <v>3931</v>
      </c>
      <c r="F1927" s="661" t="s">
        <v>3897</v>
      </c>
      <c r="G1927" s="661" t="s">
        <v>4393</v>
      </c>
      <c r="H1927" s="661" t="s">
        <v>602</v>
      </c>
      <c r="I1927" s="661" t="s">
        <v>4394</v>
      </c>
      <c r="J1927" s="661" t="s">
        <v>4395</v>
      </c>
      <c r="K1927" s="661" t="s">
        <v>4396</v>
      </c>
      <c r="L1927" s="662">
        <v>498.24</v>
      </c>
      <c r="M1927" s="662">
        <v>498.24</v>
      </c>
      <c r="N1927" s="661">
        <v>1</v>
      </c>
      <c r="O1927" s="742">
        <v>1</v>
      </c>
      <c r="P1927" s="662"/>
      <c r="Q1927" s="677">
        <v>0</v>
      </c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4</v>
      </c>
      <c r="B1928" s="661" t="s">
        <v>3542</v>
      </c>
      <c r="C1928" s="661">
        <v>89301042</v>
      </c>
      <c r="D1928" s="740" t="s">
        <v>6160</v>
      </c>
      <c r="E1928" s="741" t="s">
        <v>3931</v>
      </c>
      <c r="F1928" s="661" t="s">
        <v>3897</v>
      </c>
      <c r="G1928" s="661" t="s">
        <v>4393</v>
      </c>
      <c r="H1928" s="661" t="s">
        <v>602</v>
      </c>
      <c r="I1928" s="661" t="s">
        <v>4852</v>
      </c>
      <c r="J1928" s="661" t="s">
        <v>4853</v>
      </c>
      <c r="K1928" s="661" t="s">
        <v>4854</v>
      </c>
      <c r="L1928" s="662">
        <v>3000</v>
      </c>
      <c r="M1928" s="662">
        <v>9000</v>
      </c>
      <c r="N1928" s="661">
        <v>3</v>
      </c>
      <c r="O1928" s="742">
        <v>1</v>
      </c>
      <c r="P1928" s="662"/>
      <c r="Q1928" s="677">
        <v>0</v>
      </c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4</v>
      </c>
      <c r="B1929" s="661" t="s">
        <v>3542</v>
      </c>
      <c r="C1929" s="661">
        <v>89301042</v>
      </c>
      <c r="D1929" s="740" t="s">
        <v>6160</v>
      </c>
      <c r="E1929" s="741" t="s">
        <v>3931</v>
      </c>
      <c r="F1929" s="661" t="s">
        <v>3897</v>
      </c>
      <c r="G1929" s="661" t="s">
        <v>4397</v>
      </c>
      <c r="H1929" s="661" t="s">
        <v>602</v>
      </c>
      <c r="I1929" s="661" t="s">
        <v>4401</v>
      </c>
      <c r="J1929" s="661" t="s">
        <v>4402</v>
      </c>
      <c r="K1929" s="661" t="s">
        <v>4403</v>
      </c>
      <c r="L1929" s="662">
        <v>50</v>
      </c>
      <c r="M1929" s="662">
        <v>100</v>
      </c>
      <c r="N1929" s="661">
        <v>2</v>
      </c>
      <c r="O1929" s="742">
        <v>1</v>
      </c>
      <c r="P1929" s="662">
        <v>100</v>
      </c>
      <c r="Q1929" s="677">
        <v>1</v>
      </c>
      <c r="R1929" s="661">
        <v>2</v>
      </c>
      <c r="S1929" s="677">
        <v>1</v>
      </c>
      <c r="T1929" s="742">
        <v>1</v>
      </c>
      <c r="U1929" s="700">
        <v>1</v>
      </c>
    </row>
    <row r="1930" spans="1:21" ht="14.4" customHeight="1" x14ac:dyDescent="0.3">
      <c r="A1930" s="660">
        <v>4</v>
      </c>
      <c r="B1930" s="661" t="s">
        <v>3542</v>
      </c>
      <c r="C1930" s="661">
        <v>89301042</v>
      </c>
      <c r="D1930" s="740" t="s">
        <v>6160</v>
      </c>
      <c r="E1930" s="741" t="s">
        <v>3931</v>
      </c>
      <c r="F1930" s="661" t="s">
        <v>3897</v>
      </c>
      <c r="G1930" s="661" t="s">
        <v>4397</v>
      </c>
      <c r="H1930" s="661" t="s">
        <v>602</v>
      </c>
      <c r="I1930" s="661" t="s">
        <v>4359</v>
      </c>
      <c r="J1930" s="661" t="s">
        <v>4360</v>
      </c>
      <c r="K1930" s="661" t="s">
        <v>4361</v>
      </c>
      <c r="L1930" s="662">
        <v>120</v>
      </c>
      <c r="M1930" s="662">
        <v>1440</v>
      </c>
      <c r="N1930" s="661">
        <v>12</v>
      </c>
      <c r="O1930" s="742">
        <v>6</v>
      </c>
      <c r="P1930" s="662">
        <v>1200</v>
      </c>
      <c r="Q1930" s="677">
        <v>0.83333333333333337</v>
      </c>
      <c r="R1930" s="661">
        <v>10</v>
      </c>
      <c r="S1930" s="677">
        <v>0.83333333333333337</v>
      </c>
      <c r="T1930" s="742">
        <v>5</v>
      </c>
      <c r="U1930" s="700">
        <v>0.83333333333333337</v>
      </c>
    </row>
    <row r="1931" spans="1:21" ht="14.4" customHeight="1" x14ac:dyDescent="0.3">
      <c r="A1931" s="660">
        <v>4</v>
      </c>
      <c r="B1931" s="661" t="s">
        <v>3542</v>
      </c>
      <c r="C1931" s="661">
        <v>89301042</v>
      </c>
      <c r="D1931" s="740" t="s">
        <v>6160</v>
      </c>
      <c r="E1931" s="741" t="s">
        <v>3931</v>
      </c>
      <c r="F1931" s="661" t="s">
        <v>3897</v>
      </c>
      <c r="G1931" s="661" t="s">
        <v>4419</v>
      </c>
      <c r="H1931" s="661" t="s">
        <v>602</v>
      </c>
      <c r="I1931" s="661" t="s">
        <v>4344</v>
      </c>
      <c r="J1931" s="661" t="s">
        <v>4345</v>
      </c>
      <c r="K1931" s="661" t="s">
        <v>4346</v>
      </c>
      <c r="L1931" s="662">
        <v>410</v>
      </c>
      <c r="M1931" s="662">
        <v>2460</v>
      </c>
      <c r="N1931" s="661">
        <v>6</v>
      </c>
      <c r="O1931" s="742">
        <v>6</v>
      </c>
      <c r="P1931" s="662">
        <v>2460</v>
      </c>
      <c r="Q1931" s="677">
        <v>1</v>
      </c>
      <c r="R1931" s="661">
        <v>6</v>
      </c>
      <c r="S1931" s="677">
        <v>1</v>
      </c>
      <c r="T1931" s="742">
        <v>6</v>
      </c>
      <c r="U1931" s="700">
        <v>1</v>
      </c>
    </row>
    <row r="1932" spans="1:21" ht="14.4" customHeight="1" x14ac:dyDescent="0.3">
      <c r="A1932" s="660">
        <v>4</v>
      </c>
      <c r="B1932" s="661" t="s">
        <v>3542</v>
      </c>
      <c r="C1932" s="661">
        <v>89301042</v>
      </c>
      <c r="D1932" s="740" t="s">
        <v>6160</v>
      </c>
      <c r="E1932" s="741" t="s">
        <v>3931</v>
      </c>
      <c r="F1932" s="661" t="s">
        <v>3897</v>
      </c>
      <c r="G1932" s="661" t="s">
        <v>4423</v>
      </c>
      <c r="H1932" s="661" t="s">
        <v>602</v>
      </c>
      <c r="I1932" s="661" t="s">
        <v>4240</v>
      </c>
      <c r="J1932" s="661" t="s">
        <v>4241</v>
      </c>
      <c r="K1932" s="661" t="s">
        <v>4242</v>
      </c>
      <c r="L1932" s="662">
        <v>900</v>
      </c>
      <c r="M1932" s="662">
        <v>9000</v>
      </c>
      <c r="N1932" s="661">
        <v>10</v>
      </c>
      <c r="O1932" s="742">
        <v>10</v>
      </c>
      <c r="P1932" s="662">
        <v>9000</v>
      </c>
      <c r="Q1932" s="677">
        <v>1</v>
      </c>
      <c r="R1932" s="661">
        <v>10</v>
      </c>
      <c r="S1932" s="677">
        <v>1</v>
      </c>
      <c r="T1932" s="742">
        <v>10</v>
      </c>
      <c r="U1932" s="700">
        <v>1</v>
      </c>
    </row>
    <row r="1933" spans="1:21" ht="14.4" customHeight="1" x14ac:dyDescent="0.3">
      <c r="A1933" s="660">
        <v>4</v>
      </c>
      <c r="B1933" s="661" t="s">
        <v>3542</v>
      </c>
      <c r="C1933" s="661">
        <v>89301042</v>
      </c>
      <c r="D1933" s="740" t="s">
        <v>6160</v>
      </c>
      <c r="E1933" s="741" t="s">
        <v>3931</v>
      </c>
      <c r="F1933" s="661" t="s">
        <v>3897</v>
      </c>
      <c r="G1933" s="661" t="s">
        <v>4423</v>
      </c>
      <c r="H1933" s="661" t="s">
        <v>602</v>
      </c>
      <c r="I1933" s="661" t="s">
        <v>4384</v>
      </c>
      <c r="J1933" s="661" t="s">
        <v>4385</v>
      </c>
      <c r="K1933" s="661" t="s">
        <v>4386</v>
      </c>
      <c r="L1933" s="662">
        <v>378.48</v>
      </c>
      <c r="M1933" s="662">
        <v>756.96</v>
      </c>
      <c r="N1933" s="661">
        <v>2</v>
      </c>
      <c r="O1933" s="742">
        <v>2</v>
      </c>
      <c r="P1933" s="662">
        <v>756.96</v>
      </c>
      <c r="Q1933" s="677">
        <v>1</v>
      </c>
      <c r="R1933" s="661">
        <v>2</v>
      </c>
      <c r="S1933" s="677">
        <v>1</v>
      </c>
      <c r="T1933" s="742">
        <v>2</v>
      </c>
      <c r="U1933" s="700">
        <v>1</v>
      </c>
    </row>
    <row r="1934" spans="1:21" ht="14.4" customHeight="1" x14ac:dyDescent="0.3">
      <c r="A1934" s="660">
        <v>4</v>
      </c>
      <c r="B1934" s="661" t="s">
        <v>3542</v>
      </c>
      <c r="C1934" s="661">
        <v>89301042</v>
      </c>
      <c r="D1934" s="740" t="s">
        <v>6160</v>
      </c>
      <c r="E1934" s="741" t="s">
        <v>3931</v>
      </c>
      <c r="F1934" s="661" t="s">
        <v>3897</v>
      </c>
      <c r="G1934" s="661" t="s">
        <v>4423</v>
      </c>
      <c r="H1934" s="661" t="s">
        <v>602</v>
      </c>
      <c r="I1934" s="661" t="s">
        <v>5784</v>
      </c>
      <c r="J1934" s="661" t="s">
        <v>5785</v>
      </c>
      <c r="K1934" s="661" t="s">
        <v>5786</v>
      </c>
      <c r="L1934" s="662">
        <v>933.52</v>
      </c>
      <c r="M1934" s="662">
        <v>933.52</v>
      </c>
      <c r="N1934" s="661">
        <v>1</v>
      </c>
      <c r="O1934" s="742">
        <v>1</v>
      </c>
      <c r="P1934" s="662"/>
      <c r="Q1934" s="677">
        <v>0</v>
      </c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4</v>
      </c>
      <c r="B1935" s="661" t="s">
        <v>3542</v>
      </c>
      <c r="C1935" s="661">
        <v>89301042</v>
      </c>
      <c r="D1935" s="740" t="s">
        <v>6160</v>
      </c>
      <c r="E1935" s="741" t="s">
        <v>3931</v>
      </c>
      <c r="F1935" s="661" t="s">
        <v>3897</v>
      </c>
      <c r="G1935" s="661" t="s">
        <v>5787</v>
      </c>
      <c r="H1935" s="661" t="s">
        <v>602</v>
      </c>
      <c r="I1935" s="661" t="s">
        <v>5722</v>
      </c>
      <c r="J1935" s="661" t="s">
        <v>5723</v>
      </c>
      <c r="K1935" s="661" t="s">
        <v>5724</v>
      </c>
      <c r="L1935" s="662">
        <v>0</v>
      </c>
      <c r="M1935" s="662">
        <v>0</v>
      </c>
      <c r="N1935" s="661">
        <v>1</v>
      </c>
      <c r="O1935" s="742">
        <v>1</v>
      </c>
      <c r="P1935" s="662"/>
      <c r="Q1935" s="677"/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4</v>
      </c>
      <c r="B1936" s="661" t="s">
        <v>3542</v>
      </c>
      <c r="C1936" s="661">
        <v>89301042</v>
      </c>
      <c r="D1936" s="740" t="s">
        <v>6160</v>
      </c>
      <c r="E1936" s="741" t="s">
        <v>3933</v>
      </c>
      <c r="F1936" s="661" t="s">
        <v>3895</v>
      </c>
      <c r="G1936" s="661" t="s">
        <v>3954</v>
      </c>
      <c r="H1936" s="661" t="s">
        <v>602</v>
      </c>
      <c r="I1936" s="661" t="s">
        <v>4705</v>
      </c>
      <c r="J1936" s="661" t="s">
        <v>5788</v>
      </c>
      <c r="K1936" s="661" t="s">
        <v>5789</v>
      </c>
      <c r="L1936" s="662">
        <v>112.76</v>
      </c>
      <c r="M1936" s="662">
        <v>112.76</v>
      </c>
      <c r="N1936" s="661">
        <v>1</v>
      </c>
      <c r="O1936" s="742">
        <v>1</v>
      </c>
      <c r="P1936" s="662">
        <v>112.76</v>
      </c>
      <c r="Q1936" s="677">
        <v>1</v>
      </c>
      <c r="R1936" s="661">
        <v>1</v>
      </c>
      <c r="S1936" s="677">
        <v>1</v>
      </c>
      <c r="T1936" s="742">
        <v>1</v>
      </c>
      <c r="U1936" s="700">
        <v>1</v>
      </c>
    </row>
    <row r="1937" spans="1:21" ht="14.4" customHeight="1" x14ac:dyDescent="0.3">
      <c r="A1937" s="660">
        <v>4</v>
      </c>
      <c r="B1937" s="661" t="s">
        <v>3542</v>
      </c>
      <c r="C1937" s="661">
        <v>89301042</v>
      </c>
      <c r="D1937" s="740" t="s">
        <v>6160</v>
      </c>
      <c r="E1937" s="741" t="s">
        <v>3933</v>
      </c>
      <c r="F1937" s="661" t="s">
        <v>3895</v>
      </c>
      <c r="G1937" s="661" t="s">
        <v>5581</v>
      </c>
      <c r="H1937" s="661" t="s">
        <v>602</v>
      </c>
      <c r="I1937" s="661" t="s">
        <v>5790</v>
      </c>
      <c r="J1937" s="661" t="s">
        <v>778</v>
      </c>
      <c r="K1937" s="661" t="s">
        <v>5791</v>
      </c>
      <c r="L1937" s="662">
        <v>0</v>
      </c>
      <c r="M1937" s="662">
        <v>0</v>
      </c>
      <c r="N1937" s="661">
        <v>1</v>
      </c>
      <c r="O1937" s="742">
        <v>0.5</v>
      </c>
      <c r="P1937" s="662">
        <v>0</v>
      </c>
      <c r="Q1937" s="677"/>
      <c r="R1937" s="661">
        <v>1</v>
      </c>
      <c r="S1937" s="677">
        <v>1</v>
      </c>
      <c r="T1937" s="742">
        <v>0.5</v>
      </c>
      <c r="U1937" s="700">
        <v>1</v>
      </c>
    </row>
    <row r="1938" spans="1:21" ht="14.4" customHeight="1" x14ac:dyDescent="0.3">
      <c r="A1938" s="660">
        <v>4</v>
      </c>
      <c r="B1938" s="661" t="s">
        <v>3542</v>
      </c>
      <c r="C1938" s="661">
        <v>89301042</v>
      </c>
      <c r="D1938" s="740" t="s">
        <v>6160</v>
      </c>
      <c r="E1938" s="741" t="s">
        <v>3933</v>
      </c>
      <c r="F1938" s="661" t="s">
        <v>3895</v>
      </c>
      <c r="G1938" s="661" t="s">
        <v>5581</v>
      </c>
      <c r="H1938" s="661" t="s">
        <v>602</v>
      </c>
      <c r="I1938" s="661" t="s">
        <v>777</v>
      </c>
      <c r="J1938" s="661" t="s">
        <v>778</v>
      </c>
      <c r="K1938" s="661" t="s">
        <v>779</v>
      </c>
      <c r="L1938" s="662">
        <v>0</v>
      </c>
      <c r="M1938" s="662">
        <v>0</v>
      </c>
      <c r="N1938" s="661">
        <v>1</v>
      </c>
      <c r="O1938" s="742">
        <v>0.5</v>
      </c>
      <c r="P1938" s="662">
        <v>0</v>
      </c>
      <c r="Q1938" s="677"/>
      <c r="R1938" s="661">
        <v>1</v>
      </c>
      <c r="S1938" s="677">
        <v>1</v>
      </c>
      <c r="T1938" s="742">
        <v>0.5</v>
      </c>
      <c r="U1938" s="700">
        <v>1</v>
      </c>
    </row>
    <row r="1939" spans="1:21" ht="14.4" customHeight="1" x14ac:dyDescent="0.3">
      <c r="A1939" s="660">
        <v>4</v>
      </c>
      <c r="B1939" s="661" t="s">
        <v>3542</v>
      </c>
      <c r="C1939" s="661">
        <v>89301042</v>
      </c>
      <c r="D1939" s="740" t="s">
        <v>6160</v>
      </c>
      <c r="E1939" s="741" t="s">
        <v>3933</v>
      </c>
      <c r="F1939" s="661" t="s">
        <v>3895</v>
      </c>
      <c r="G1939" s="661" t="s">
        <v>4222</v>
      </c>
      <c r="H1939" s="661" t="s">
        <v>602</v>
      </c>
      <c r="I1939" s="661" t="s">
        <v>5792</v>
      </c>
      <c r="J1939" s="661" t="s">
        <v>4224</v>
      </c>
      <c r="K1939" s="661" t="s">
        <v>5793</v>
      </c>
      <c r="L1939" s="662">
        <v>386.72</v>
      </c>
      <c r="M1939" s="662">
        <v>386.72</v>
      </c>
      <c r="N1939" s="661">
        <v>1</v>
      </c>
      <c r="O1939" s="742">
        <v>0.5</v>
      </c>
      <c r="P1939" s="662">
        <v>386.72</v>
      </c>
      <c r="Q1939" s="677">
        <v>1</v>
      </c>
      <c r="R1939" s="661">
        <v>1</v>
      </c>
      <c r="S1939" s="677">
        <v>1</v>
      </c>
      <c r="T1939" s="742">
        <v>0.5</v>
      </c>
      <c r="U1939" s="700">
        <v>1</v>
      </c>
    </row>
    <row r="1940" spans="1:21" ht="14.4" customHeight="1" x14ac:dyDescent="0.3">
      <c r="A1940" s="660">
        <v>4</v>
      </c>
      <c r="B1940" s="661" t="s">
        <v>3542</v>
      </c>
      <c r="C1940" s="661">
        <v>89301042</v>
      </c>
      <c r="D1940" s="740" t="s">
        <v>6160</v>
      </c>
      <c r="E1940" s="741" t="s">
        <v>3933</v>
      </c>
      <c r="F1940" s="661" t="s">
        <v>3895</v>
      </c>
      <c r="G1940" s="661" t="s">
        <v>4071</v>
      </c>
      <c r="H1940" s="661" t="s">
        <v>602</v>
      </c>
      <c r="I1940" s="661" t="s">
        <v>5794</v>
      </c>
      <c r="J1940" s="661" t="s">
        <v>4073</v>
      </c>
      <c r="K1940" s="661" t="s">
        <v>5795</v>
      </c>
      <c r="L1940" s="662">
        <v>0</v>
      </c>
      <c r="M1940" s="662">
        <v>0</v>
      </c>
      <c r="N1940" s="661">
        <v>1</v>
      </c>
      <c r="O1940" s="742">
        <v>0.5</v>
      </c>
      <c r="P1940" s="662">
        <v>0</v>
      </c>
      <c r="Q1940" s="677"/>
      <c r="R1940" s="661">
        <v>1</v>
      </c>
      <c r="S1940" s="677">
        <v>1</v>
      </c>
      <c r="T1940" s="742">
        <v>0.5</v>
      </c>
      <c r="U1940" s="700">
        <v>1</v>
      </c>
    </row>
    <row r="1941" spans="1:21" ht="14.4" customHeight="1" x14ac:dyDescent="0.3">
      <c r="A1941" s="660">
        <v>4</v>
      </c>
      <c r="B1941" s="661" t="s">
        <v>3542</v>
      </c>
      <c r="C1941" s="661">
        <v>89301042</v>
      </c>
      <c r="D1941" s="740" t="s">
        <v>6160</v>
      </c>
      <c r="E1941" s="741" t="s">
        <v>3933</v>
      </c>
      <c r="F1941" s="661" t="s">
        <v>3895</v>
      </c>
      <c r="G1941" s="661" t="s">
        <v>5618</v>
      </c>
      <c r="H1941" s="661" t="s">
        <v>602</v>
      </c>
      <c r="I1941" s="661" t="s">
        <v>5796</v>
      </c>
      <c r="J1941" s="661" t="s">
        <v>5620</v>
      </c>
      <c r="K1941" s="661" t="s">
        <v>5621</v>
      </c>
      <c r="L1941" s="662">
        <v>0</v>
      </c>
      <c r="M1941" s="662">
        <v>0</v>
      </c>
      <c r="N1941" s="661">
        <v>1</v>
      </c>
      <c r="O1941" s="742">
        <v>1</v>
      </c>
      <c r="P1941" s="662">
        <v>0</v>
      </c>
      <c r="Q1941" s="677"/>
      <c r="R1941" s="661">
        <v>1</v>
      </c>
      <c r="S1941" s="677">
        <v>1</v>
      </c>
      <c r="T1941" s="742">
        <v>1</v>
      </c>
      <c r="U1941" s="700">
        <v>1</v>
      </c>
    </row>
    <row r="1942" spans="1:21" ht="14.4" customHeight="1" x14ac:dyDescent="0.3">
      <c r="A1942" s="660">
        <v>4</v>
      </c>
      <c r="B1942" s="661" t="s">
        <v>3542</v>
      </c>
      <c r="C1942" s="661">
        <v>89301042</v>
      </c>
      <c r="D1942" s="740" t="s">
        <v>6160</v>
      </c>
      <c r="E1942" s="741" t="s">
        <v>3933</v>
      </c>
      <c r="F1942" s="661" t="s">
        <v>3895</v>
      </c>
      <c r="G1942" s="661" t="s">
        <v>4434</v>
      </c>
      <c r="H1942" s="661" t="s">
        <v>602</v>
      </c>
      <c r="I1942" s="661" t="s">
        <v>881</v>
      </c>
      <c r="J1942" s="661" t="s">
        <v>882</v>
      </c>
      <c r="K1942" s="661" t="s">
        <v>4435</v>
      </c>
      <c r="L1942" s="662">
        <v>242.93</v>
      </c>
      <c r="M1942" s="662">
        <v>242.93</v>
      </c>
      <c r="N1942" s="661">
        <v>1</v>
      </c>
      <c r="O1942" s="742">
        <v>1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4</v>
      </c>
      <c r="B1943" s="661" t="s">
        <v>3542</v>
      </c>
      <c r="C1943" s="661">
        <v>89301042</v>
      </c>
      <c r="D1943" s="740" t="s">
        <v>6160</v>
      </c>
      <c r="E1943" s="741" t="s">
        <v>3933</v>
      </c>
      <c r="F1943" s="661" t="s">
        <v>3895</v>
      </c>
      <c r="G1943" s="661" t="s">
        <v>4485</v>
      </c>
      <c r="H1943" s="661" t="s">
        <v>602</v>
      </c>
      <c r="I1943" s="661" t="s">
        <v>917</v>
      </c>
      <c r="J1943" s="661" t="s">
        <v>4486</v>
      </c>
      <c r="K1943" s="661" t="s">
        <v>3679</v>
      </c>
      <c r="L1943" s="662">
        <v>64.13</v>
      </c>
      <c r="M1943" s="662">
        <v>128.26</v>
      </c>
      <c r="N1943" s="661">
        <v>2</v>
      </c>
      <c r="O1943" s="742">
        <v>0.5</v>
      </c>
      <c r="P1943" s="662">
        <v>128.26</v>
      </c>
      <c r="Q1943" s="677">
        <v>1</v>
      </c>
      <c r="R1943" s="661">
        <v>2</v>
      </c>
      <c r="S1943" s="677">
        <v>1</v>
      </c>
      <c r="T1943" s="742">
        <v>0.5</v>
      </c>
      <c r="U1943" s="700">
        <v>1</v>
      </c>
    </row>
    <row r="1944" spans="1:21" ht="14.4" customHeight="1" x14ac:dyDescent="0.3">
      <c r="A1944" s="660">
        <v>4</v>
      </c>
      <c r="B1944" s="661" t="s">
        <v>3542</v>
      </c>
      <c r="C1944" s="661">
        <v>89301042</v>
      </c>
      <c r="D1944" s="740" t="s">
        <v>6160</v>
      </c>
      <c r="E1944" s="741" t="s">
        <v>3933</v>
      </c>
      <c r="F1944" s="661" t="s">
        <v>3895</v>
      </c>
      <c r="G1944" s="661" t="s">
        <v>4283</v>
      </c>
      <c r="H1944" s="661" t="s">
        <v>1519</v>
      </c>
      <c r="I1944" s="661" t="s">
        <v>1534</v>
      </c>
      <c r="J1944" s="661" t="s">
        <v>1535</v>
      </c>
      <c r="K1944" s="661" t="s">
        <v>3751</v>
      </c>
      <c r="L1944" s="662">
        <v>96.63</v>
      </c>
      <c r="M1944" s="662">
        <v>96.63</v>
      </c>
      <c r="N1944" s="661">
        <v>1</v>
      </c>
      <c r="O1944" s="742">
        <v>0.5</v>
      </c>
      <c r="P1944" s="662">
        <v>96.63</v>
      </c>
      <c r="Q1944" s="677">
        <v>1</v>
      </c>
      <c r="R1944" s="661">
        <v>1</v>
      </c>
      <c r="S1944" s="677">
        <v>1</v>
      </c>
      <c r="T1944" s="742">
        <v>0.5</v>
      </c>
      <c r="U1944" s="700">
        <v>1</v>
      </c>
    </row>
    <row r="1945" spans="1:21" ht="14.4" customHeight="1" x14ac:dyDescent="0.3">
      <c r="A1945" s="660">
        <v>4</v>
      </c>
      <c r="B1945" s="661" t="s">
        <v>3542</v>
      </c>
      <c r="C1945" s="661">
        <v>89301042</v>
      </c>
      <c r="D1945" s="740" t="s">
        <v>6160</v>
      </c>
      <c r="E1945" s="741" t="s">
        <v>3933</v>
      </c>
      <c r="F1945" s="661" t="s">
        <v>3895</v>
      </c>
      <c r="G1945" s="661" t="s">
        <v>4283</v>
      </c>
      <c r="H1945" s="661" t="s">
        <v>602</v>
      </c>
      <c r="I1945" s="661" t="s">
        <v>2525</v>
      </c>
      <c r="J1945" s="661" t="s">
        <v>1535</v>
      </c>
      <c r="K1945" s="661" t="s">
        <v>4495</v>
      </c>
      <c r="L1945" s="662">
        <v>96.63</v>
      </c>
      <c r="M1945" s="662">
        <v>193.26</v>
      </c>
      <c r="N1945" s="661">
        <v>2</v>
      </c>
      <c r="O1945" s="742">
        <v>1</v>
      </c>
      <c r="P1945" s="662">
        <v>193.26</v>
      </c>
      <c r="Q1945" s="677">
        <v>1</v>
      </c>
      <c r="R1945" s="661">
        <v>2</v>
      </c>
      <c r="S1945" s="677">
        <v>1</v>
      </c>
      <c r="T1945" s="742">
        <v>1</v>
      </c>
      <c r="U1945" s="700">
        <v>1</v>
      </c>
    </row>
    <row r="1946" spans="1:21" ht="14.4" customHeight="1" x14ac:dyDescent="0.3">
      <c r="A1946" s="660">
        <v>4</v>
      </c>
      <c r="B1946" s="661" t="s">
        <v>3542</v>
      </c>
      <c r="C1946" s="661">
        <v>89301042</v>
      </c>
      <c r="D1946" s="740" t="s">
        <v>6160</v>
      </c>
      <c r="E1946" s="741" t="s">
        <v>3933</v>
      </c>
      <c r="F1946" s="661" t="s">
        <v>3895</v>
      </c>
      <c r="G1946" s="661" t="s">
        <v>4283</v>
      </c>
      <c r="H1946" s="661" t="s">
        <v>602</v>
      </c>
      <c r="I1946" s="661" t="s">
        <v>2525</v>
      </c>
      <c r="J1946" s="661" t="s">
        <v>1535</v>
      </c>
      <c r="K1946" s="661" t="s">
        <v>4495</v>
      </c>
      <c r="L1946" s="662">
        <v>50.62</v>
      </c>
      <c r="M1946" s="662">
        <v>101.24</v>
      </c>
      <c r="N1946" s="661">
        <v>2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4</v>
      </c>
      <c r="B1947" s="661" t="s">
        <v>3542</v>
      </c>
      <c r="C1947" s="661">
        <v>89301042</v>
      </c>
      <c r="D1947" s="740" t="s">
        <v>6160</v>
      </c>
      <c r="E1947" s="741" t="s">
        <v>3933</v>
      </c>
      <c r="F1947" s="661" t="s">
        <v>3895</v>
      </c>
      <c r="G1947" s="661" t="s">
        <v>4029</v>
      </c>
      <c r="H1947" s="661" t="s">
        <v>602</v>
      </c>
      <c r="I1947" s="661" t="s">
        <v>5648</v>
      </c>
      <c r="J1947" s="661" t="s">
        <v>5649</v>
      </c>
      <c r="K1947" s="661" t="s">
        <v>5650</v>
      </c>
      <c r="L1947" s="662">
        <v>349.88</v>
      </c>
      <c r="M1947" s="662">
        <v>349.88</v>
      </c>
      <c r="N1947" s="661">
        <v>1</v>
      </c>
      <c r="O1947" s="742">
        <v>0.5</v>
      </c>
      <c r="P1947" s="662">
        <v>349.88</v>
      </c>
      <c r="Q1947" s="677">
        <v>1</v>
      </c>
      <c r="R1947" s="661">
        <v>1</v>
      </c>
      <c r="S1947" s="677">
        <v>1</v>
      </c>
      <c r="T1947" s="742">
        <v>0.5</v>
      </c>
      <c r="U1947" s="700">
        <v>1</v>
      </c>
    </row>
    <row r="1948" spans="1:21" ht="14.4" customHeight="1" x14ac:dyDescent="0.3">
      <c r="A1948" s="660">
        <v>4</v>
      </c>
      <c r="B1948" s="661" t="s">
        <v>3542</v>
      </c>
      <c r="C1948" s="661">
        <v>89301042</v>
      </c>
      <c r="D1948" s="740" t="s">
        <v>6160</v>
      </c>
      <c r="E1948" s="741" t="s">
        <v>3933</v>
      </c>
      <c r="F1948" s="661" t="s">
        <v>3895</v>
      </c>
      <c r="G1948" s="661" t="s">
        <v>4029</v>
      </c>
      <c r="H1948" s="661" t="s">
        <v>602</v>
      </c>
      <c r="I1948" s="661" t="s">
        <v>4032</v>
      </c>
      <c r="J1948" s="661" t="s">
        <v>4031</v>
      </c>
      <c r="K1948" s="661" t="s">
        <v>786</v>
      </c>
      <c r="L1948" s="662">
        <v>314.89999999999998</v>
      </c>
      <c r="M1948" s="662">
        <v>314.89999999999998</v>
      </c>
      <c r="N1948" s="661">
        <v>1</v>
      </c>
      <c r="O1948" s="742">
        <v>0.5</v>
      </c>
      <c r="P1948" s="662">
        <v>314.89999999999998</v>
      </c>
      <c r="Q1948" s="677">
        <v>1</v>
      </c>
      <c r="R1948" s="661">
        <v>1</v>
      </c>
      <c r="S1948" s="677">
        <v>1</v>
      </c>
      <c r="T1948" s="742">
        <v>0.5</v>
      </c>
      <c r="U1948" s="700">
        <v>1</v>
      </c>
    </row>
    <row r="1949" spans="1:21" ht="14.4" customHeight="1" x14ac:dyDescent="0.3">
      <c r="A1949" s="660">
        <v>4</v>
      </c>
      <c r="B1949" s="661" t="s">
        <v>3542</v>
      </c>
      <c r="C1949" s="661">
        <v>89301042</v>
      </c>
      <c r="D1949" s="740" t="s">
        <v>6160</v>
      </c>
      <c r="E1949" s="741" t="s">
        <v>3933</v>
      </c>
      <c r="F1949" s="661" t="s">
        <v>3895</v>
      </c>
      <c r="G1949" s="661" t="s">
        <v>4116</v>
      </c>
      <c r="H1949" s="661" t="s">
        <v>1519</v>
      </c>
      <c r="I1949" s="661" t="s">
        <v>1724</v>
      </c>
      <c r="J1949" s="661" t="s">
        <v>1725</v>
      </c>
      <c r="K1949" s="661" t="s">
        <v>1726</v>
      </c>
      <c r="L1949" s="662">
        <v>140.03</v>
      </c>
      <c r="M1949" s="662">
        <v>280.06</v>
      </c>
      <c r="N1949" s="661">
        <v>2</v>
      </c>
      <c r="O1949" s="742">
        <v>1</v>
      </c>
      <c r="P1949" s="662">
        <v>280.06</v>
      </c>
      <c r="Q1949" s="677">
        <v>1</v>
      </c>
      <c r="R1949" s="661">
        <v>2</v>
      </c>
      <c r="S1949" s="677">
        <v>1</v>
      </c>
      <c r="T1949" s="742">
        <v>1</v>
      </c>
      <c r="U1949" s="700">
        <v>1</v>
      </c>
    </row>
    <row r="1950" spans="1:21" ht="14.4" customHeight="1" x14ac:dyDescent="0.3">
      <c r="A1950" s="660">
        <v>4</v>
      </c>
      <c r="B1950" s="661" t="s">
        <v>3542</v>
      </c>
      <c r="C1950" s="661">
        <v>89301042</v>
      </c>
      <c r="D1950" s="740" t="s">
        <v>6160</v>
      </c>
      <c r="E1950" s="741" t="s">
        <v>3933</v>
      </c>
      <c r="F1950" s="661" t="s">
        <v>3895</v>
      </c>
      <c r="G1950" s="661" t="s">
        <v>4509</v>
      </c>
      <c r="H1950" s="661" t="s">
        <v>602</v>
      </c>
      <c r="I1950" s="661" t="s">
        <v>4514</v>
      </c>
      <c r="J1950" s="661" t="s">
        <v>4511</v>
      </c>
      <c r="K1950" s="661" t="s">
        <v>4512</v>
      </c>
      <c r="L1950" s="662">
        <v>334.76</v>
      </c>
      <c r="M1950" s="662">
        <v>1339.04</v>
      </c>
      <c r="N1950" s="661">
        <v>4</v>
      </c>
      <c r="O1950" s="742">
        <v>1.5</v>
      </c>
      <c r="P1950" s="662">
        <v>1339.04</v>
      </c>
      <c r="Q1950" s="677">
        <v>1</v>
      </c>
      <c r="R1950" s="661">
        <v>4</v>
      </c>
      <c r="S1950" s="677">
        <v>1</v>
      </c>
      <c r="T1950" s="742">
        <v>1.5</v>
      </c>
      <c r="U1950" s="700">
        <v>1</v>
      </c>
    </row>
    <row r="1951" spans="1:21" ht="14.4" customHeight="1" x14ac:dyDescent="0.3">
      <c r="A1951" s="660">
        <v>4</v>
      </c>
      <c r="B1951" s="661" t="s">
        <v>3542</v>
      </c>
      <c r="C1951" s="661">
        <v>89301042</v>
      </c>
      <c r="D1951" s="740" t="s">
        <v>6160</v>
      </c>
      <c r="E1951" s="741" t="s">
        <v>3933</v>
      </c>
      <c r="F1951" s="661" t="s">
        <v>3895</v>
      </c>
      <c r="G1951" s="661" t="s">
        <v>3993</v>
      </c>
      <c r="H1951" s="661" t="s">
        <v>602</v>
      </c>
      <c r="I1951" s="661" t="s">
        <v>854</v>
      </c>
      <c r="J1951" s="661" t="s">
        <v>3994</v>
      </c>
      <c r="K1951" s="661" t="s">
        <v>3995</v>
      </c>
      <c r="L1951" s="662">
        <v>0</v>
      </c>
      <c r="M1951" s="662">
        <v>0</v>
      </c>
      <c r="N1951" s="661">
        <v>4</v>
      </c>
      <c r="O1951" s="742">
        <v>2</v>
      </c>
      <c r="P1951" s="662">
        <v>0</v>
      </c>
      <c r="Q1951" s="677"/>
      <c r="R1951" s="661">
        <v>4</v>
      </c>
      <c r="S1951" s="677">
        <v>1</v>
      </c>
      <c r="T1951" s="742">
        <v>2</v>
      </c>
      <c r="U1951" s="700">
        <v>1</v>
      </c>
    </row>
    <row r="1952" spans="1:21" ht="14.4" customHeight="1" x14ac:dyDescent="0.3">
      <c r="A1952" s="660">
        <v>4</v>
      </c>
      <c r="B1952" s="661" t="s">
        <v>3542</v>
      </c>
      <c r="C1952" s="661">
        <v>89301042</v>
      </c>
      <c r="D1952" s="740" t="s">
        <v>6160</v>
      </c>
      <c r="E1952" s="741" t="s">
        <v>3933</v>
      </c>
      <c r="F1952" s="661" t="s">
        <v>3895</v>
      </c>
      <c r="G1952" s="661" t="s">
        <v>4117</v>
      </c>
      <c r="H1952" s="661" t="s">
        <v>602</v>
      </c>
      <c r="I1952" s="661" t="s">
        <v>788</v>
      </c>
      <c r="J1952" s="661" t="s">
        <v>729</v>
      </c>
      <c r="K1952" s="661" t="s">
        <v>5545</v>
      </c>
      <c r="L1952" s="662">
        <v>219.94</v>
      </c>
      <c r="M1952" s="662">
        <v>219.94</v>
      </c>
      <c r="N1952" s="661">
        <v>1</v>
      </c>
      <c r="O1952" s="742">
        <v>1</v>
      </c>
      <c r="P1952" s="662">
        <v>219.94</v>
      </c>
      <c r="Q1952" s="677">
        <v>1</v>
      </c>
      <c r="R1952" s="661">
        <v>1</v>
      </c>
      <c r="S1952" s="677">
        <v>1</v>
      </c>
      <c r="T1952" s="742">
        <v>1</v>
      </c>
      <c r="U1952" s="700">
        <v>1</v>
      </c>
    </row>
    <row r="1953" spans="1:21" ht="14.4" customHeight="1" x14ac:dyDescent="0.3">
      <c r="A1953" s="660">
        <v>4</v>
      </c>
      <c r="B1953" s="661" t="s">
        <v>3542</v>
      </c>
      <c r="C1953" s="661">
        <v>89301042</v>
      </c>
      <c r="D1953" s="740" t="s">
        <v>6160</v>
      </c>
      <c r="E1953" s="741" t="s">
        <v>3933</v>
      </c>
      <c r="F1953" s="661" t="s">
        <v>3895</v>
      </c>
      <c r="G1953" s="661" t="s">
        <v>3996</v>
      </c>
      <c r="H1953" s="661" t="s">
        <v>602</v>
      </c>
      <c r="I1953" s="661" t="s">
        <v>3997</v>
      </c>
      <c r="J1953" s="661" t="s">
        <v>1907</v>
      </c>
      <c r="K1953" s="661" t="s">
        <v>3998</v>
      </c>
      <c r="L1953" s="662">
        <v>23.46</v>
      </c>
      <c r="M1953" s="662">
        <v>46.92</v>
      </c>
      <c r="N1953" s="661">
        <v>2</v>
      </c>
      <c r="O1953" s="742">
        <v>1</v>
      </c>
      <c r="P1953" s="662">
        <v>46.92</v>
      </c>
      <c r="Q1953" s="677">
        <v>1</v>
      </c>
      <c r="R1953" s="661">
        <v>2</v>
      </c>
      <c r="S1953" s="677">
        <v>1</v>
      </c>
      <c r="T1953" s="742">
        <v>1</v>
      </c>
      <c r="U1953" s="700">
        <v>1</v>
      </c>
    </row>
    <row r="1954" spans="1:21" ht="14.4" customHeight="1" x14ac:dyDescent="0.3">
      <c r="A1954" s="660">
        <v>4</v>
      </c>
      <c r="B1954" s="661" t="s">
        <v>3542</v>
      </c>
      <c r="C1954" s="661">
        <v>89301042</v>
      </c>
      <c r="D1954" s="740" t="s">
        <v>6160</v>
      </c>
      <c r="E1954" s="741" t="s">
        <v>3933</v>
      </c>
      <c r="F1954" s="661" t="s">
        <v>3895</v>
      </c>
      <c r="G1954" s="661" t="s">
        <v>5797</v>
      </c>
      <c r="H1954" s="661" t="s">
        <v>602</v>
      </c>
      <c r="I1954" s="661" t="s">
        <v>5798</v>
      </c>
      <c r="J1954" s="661" t="s">
        <v>5799</v>
      </c>
      <c r="K1954" s="661" t="s">
        <v>5800</v>
      </c>
      <c r="L1954" s="662">
        <v>0</v>
      </c>
      <c r="M1954" s="662">
        <v>0</v>
      </c>
      <c r="N1954" s="661">
        <v>2</v>
      </c>
      <c r="O1954" s="742">
        <v>1</v>
      </c>
      <c r="P1954" s="662">
        <v>0</v>
      </c>
      <c r="Q1954" s="677"/>
      <c r="R1954" s="661">
        <v>2</v>
      </c>
      <c r="S1954" s="677">
        <v>1</v>
      </c>
      <c r="T1954" s="742">
        <v>1</v>
      </c>
      <c r="U1954" s="700">
        <v>1</v>
      </c>
    </row>
    <row r="1955" spans="1:21" ht="14.4" customHeight="1" x14ac:dyDescent="0.3">
      <c r="A1955" s="660">
        <v>4</v>
      </c>
      <c r="B1955" s="661" t="s">
        <v>3542</v>
      </c>
      <c r="C1955" s="661">
        <v>89301042</v>
      </c>
      <c r="D1955" s="740" t="s">
        <v>6160</v>
      </c>
      <c r="E1955" s="741" t="s">
        <v>3933</v>
      </c>
      <c r="F1955" s="661" t="s">
        <v>3895</v>
      </c>
      <c r="G1955" s="661" t="s">
        <v>5797</v>
      </c>
      <c r="H1955" s="661" t="s">
        <v>602</v>
      </c>
      <c r="I1955" s="661" t="s">
        <v>2049</v>
      </c>
      <c r="J1955" s="661" t="s">
        <v>5799</v>
      </c>
      <c r="K1955" s="661" t="s">
        <v>5801</v>
      </c>
      <c r="L1955" s="662">
        <v>0</v>
      </c>
      <c r="M1955" s="662">
        <v>0</v>
      </c>
      <c r="N1955" s="661">
        <v>1</v>
      </c>
      <c r="O1955" s="742">
        <v>1</v>
      </c>
      <c r="P1955" s="662">
        <v>0</v>
      </c>
      <c r="Q1955" s="677"/>
      <c r="R1955" s="661">
        <v>1</v>
      </c>
      <c r="S1955" s="677">
        <v>1</v>
      </c>
      <c r="T1955" s="742">
        <v>1</v>
      </c>
      <c r="U1955" s="700">
        <v>1</v>
      </c>
    </row>
    <row r="1956" spans="1:21" ht="14.4" customHeight="1" x14ac:dyDescent="0.3">
      <c r="A1956" s="660">
        <v>4</v>
      </c>
      <c r="B1956" s="661" t="s">
        <v>3542</v>
      </c>
      <c r="C1956" s="661">
        <v>89301042</v>
      </c>
      <c r="D1956" s="740" t="s">
        <v>6160</v>
      </c>
      <c r="E1956" s="741" t="s">
        <v>3933</v>
      </c>
      <c r="F1956" s="661" t="s">
        <v>3895</v>
      </c>
      <c r="G1956" s="661" t="s">
        <v>5797</v>
      </c>
      <c r="H1956" s="661" t="s">
        <v>602</v>
      </c>
      <c r="I1956" s="661" t="s">
        <v>5802</v>
      </c>
      <c r="J1956" s="661" t="s">
        <v>5799</v>
      </c>
      <c r="K1956" s="661" t="s">
        <v>5803</v>
      </c>
      <c r="L1956" s="662">
        <v>0</v>
      </c>
      <c r="M1956" s="662">
        <v>0</v>
      </c>
      <c r="N1956" s="661">
        <v>1</v>
      </c>
      <c r="O1956" s="742">
        <v>0.5</v>
      </c>
      <c r="P1956" s="662">
        <v>0</v>
      </c>
      <c r="Q1956" s="677"/>
      <c r="R1956" s="661">
        <v>1</v>
      </c>
      <c r="S1956" s="677">
        <v>1</v>
      </c>
      <c r="T1956" s="742">
        <v>0.5</v>
      </c>
      <c r="U1956" s="700">
        <v>1</v>
      </c>
    </row>
    <row r="1957" spans="1:21" ht="14.4" customHeight="1" x14ac:dyDescent="0.3">
      <c r="A1957" s="660">
        <v>4</v>
      </c>
      <c r="B1957" s="661" t="s">
        <v>3542</v>
      </c>
      <c r="C1957" s="661">
        <v>89301042</v>
      </c>
      <c r="D1957" s="740" t="s">
        <v>6160</v>
      </c>
      <c r="E1957" s="741" t="s">
        <v>3933</v>
      </c>
      <c r="F1957" s="661" t="s">
        <v>3897</v>
      </c>
      <c r="G1957" s="661" t="s">
        <v>4343</v>
      </c>
      <c r="H1957" s="661" t="s">
        <v>602</v>
      </c>
      <c r="I1957" s="661" t="s">
        <v>4344</v>
      </c>
      <c r="J1957" s="661" t="s">
        <v>4536</v>
      </c>
      <c r="K1957" s="661" t="s">
        <v>4537</v>
      </c>
      <c r="L1957" s="662">
        <v>410</v>
      </c>
      <c r="M1957" s="662">
        <v>820</v>
      </c>
      <c r="N1957" s="661">
        <v>2</v>
      </c>
      <c r="O1957" s="742">
        <v>2</v>
      </c>
      <c r="P1957" s="662">
        <v>820</v>
      </c>
      <c r="Q1957" s="677">
        <v>1</v>
      </c>
      <c r="R1957" s="661">
        <v>2</v>
      </c>
      <c r="S1957" s="677">
        <v>1</v>
      </c>
      <c r="T1957" s="742">
        <v>2</v>
      </c>
      <c r="U1957" s="700">
        <v>1</v>
      </c>
    </row>
    <row r="1958" spans="1:21" ht="14.4" customHeight="1" x14ac:dyDescent="0.3">
      <c r="A1958" s="660">
        <v>4</v>
      </c>
      <c r="B1958" s="661" t="s">
        <v>3542</v>
      </c>
      <c r="C1958" s="661">
        <v>89301042</v>
      </c>
      <c r="D1958" s="740" t="s">
        <v>6160</v>
      </c>
      <c r="E1958" s="741" t="s">
        <v>3933</v>
      </c>
      <c r="F1958" s="661" t="s">
        <v>3897</v>
      </c>
      <c r="G1958" s="661" t="s">
        <v>4343</v>
      </c>
      <c r="H1958" s="661" t="s">
        <v>602</v>
      </c>
      <c r="I1958" s="661" t="s">
        <v>4344</v>
      </c>
      <c r="J1958" s="661" t="s">
        <v>4345</v>
      </c>
      <c r="K1958" s="661" t="s">
        <v>4346</v>
      </c>
      <c r="L1958" s="662">
        <v>410</v>
      </c>
      <c r="M1958" s="662">
        <v>5740</v>
      </c>
      <c r="N1958" s="661">
        <v>14</v>
      </c>
      <c r="O1958" s="742">
        <v>14</v>
      </c>
      <c r="P1958" s="662">
        <v>5740</v>
      </c>
      <c r="Q1958" s="677">
        <v>1</v>
      </c>
      <c r="R1958" s="661">
        <v>14</v>
      </c>
      <c r="S1958" s="677">
        <v>1</v>
      </c>
      <c r="T1958" s="742">
        <v>14</v>
      </c>
      <c r="U1958" s="700">
        <v>1</v>
      </c>
    </row>
    <row r="1959" spans="1:21" ht="14.4" customHeight="1" x14ac:dyDescent="0.3">
      <c r="A1959" s="660">
        <v>4</v>
      </c>
      <c r="B1959" s="661" t="s">
        <v>3542</v>
      </c>
      <c r="C1959" s="661">
        <v>89301042</v>
      </c>
      <c r="D1959" s="740" t="s">
        <v>6160</v>
      </c>
      <c r="E1959" s="741" t="s">
        <v>3933</v>
      </c>
      <c r="F1959" s="661" t="s">
        <v>3897</v>
      </c>
      <c r="G1959" s="661" t="s">
        <v>4343</v>
      </c>
      <c r="H1959" s="661" t="s">
        <v>602</v>
      </c>
      <c r="I1959" s="661" t="s">
        <v>4420</v>
      </c>
      <c r="J1959" s="661" t="s">
        <v>4538</v>
      </c>
      <c r="K1959" s="661" t="s">
        <v>4539</v>
      </c>
      <c r="L1959" s="662">
        <v>566</v>
      </c>
      <c r="M1959" s="662">
        <v>566</v>
      </c>
      <c r="N1959" s="661">
        <v>1</v>
      </c>
      <c r="O1959" s="742">
        <v>1</v>
      </c>
      <c r="P1959" s="662">
        <v>566</v>
      </c>
      <c r="Q1959" s="677">
        <v>1</v>
      </c>
      <c r="R1959" s="661">
        <v>1</v>
      </c>
      <c r="S1959" s="677">
        <v>1</v>
      </c>
      <c r="T1959" s="742">
        <v>1</v>
      </c>
      <c r="U1959" s="700">
        <v>1</v>
      </c>
    </row>
    <row r="1960" spans="1:21" ht="14.4" customHeight="1" x14ac:dyDescent="0.3">
      <c r="A1960" s="660">
        <v>4</v>
      </c>
      <c r="B1960" s="661" t="s">
        <v>3542</v>
      </c>
      <c r="C1960" s="661">
        <v>89301042</v>
      </c>
      <c r="D1960" s="740" t="s">
        <v>6160</v>
      </c>
      <c r="E1960" s="741" t="s">
        <v>3933</v>
      </c>
      <c r="F1960" s="661" t="s">
        <v>3897</v>
      </c>
      <c r="G1960" s="661" t="s">
        <v>4343</v>
      </c>
      <c r="H1960" s="661" t="s">
        <v>602</v>
      </c>
      <c r="I1960" s="661" t="s">
        <v>4420</v>
      </c>
      <c r="J1960" s="661" t="s">
        <v>4421</v>
      </c>
      <c r="K1960" s="661" t="s">
        <v>4422</v>
      </c>
      <c r="L1960" s="662">
        <v>566</v>
      </c>
      <c r="M1960" s="662">
        <v>566</v>
      </c>
      <c r="N1960" s="661">
        <v>1</v>
      </c>
      <c r="O1960" s="742">
        <v>1</v>
      </c>
      <c r="P1960" s="662"/>
      <c r="Q1960" s="677">
        <v>0</v>
      </c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4</v>
      </c>
      <c r="B1961" s="661" t="s">
        <v>3542</v>
      </c>
      <c r="C1961" s="661">
        <v>89301042</v>
      </c>
      <c r="D1961" s="740" t="s">
        <v>6160</v>
      </c>
      <c r="E1961" s="741" t="s">
        <v>3933</v>
      </c>
      <c r="F1961" s="661" t="s">
        <v>3897</v>
      </c>
      <c r="G1961" s="661" t="s">
        <v>4419</v>
      </c>
      <c r="H1961" s="661" t="s">
        <v>602</v>
      </c>
      <c r="I1961" s="661" t="s">
        <v>4344</v>
      </c>
      <c r="J1961" s="661" t="s">
        <v>4345</v>
      </c>
      <c r="K1961" s="661" t="s">
        <v>4346</v>
      </c>
      <c r="L1961" s="662">
        <v>410</v>
      </c>
      <c r="M1961" s="662">
        <v>820</v>
      </c>
      <c r="N1961" s="661">
        <v>2</v>
      </c>
      <c r="O1961" s="742">
        <v>2</v>
      </c>
      <c r="P1961" s="662">
        <v>820</v>
      </c>
      <c r="Q1961" s="677">
        <v>1</v>
      </c>
      <c r="R1961" s="661">
        <v>2</v>
      </c>
      <c r="S1961" s="677">
        <v>1</v>
      </c>
      <c r="T1961" s="742">
        <v>2</v>
      </c>
      <c r="U1961" s="700">
        <v>1</v>
      </c>
    </row>
    <row r="1962" spans="1:21" ht="14.4" customHeight="1" x14ac:dyDescent="0.3">
      <c r="A1962" s="660">
        <v>4</v>
      </c>
      <c r="B1962" s="661" t="s">
        <v>3542</v>
      </c>
      <c r="C1962" s="661">
        <v>89301042</v>
      </c>
      <c r="D1962" s="740" t="s">
        <v>6160</v>
      </c>
      <c r="E1962" s="741" t="s">
        <v>3933</v>
      </c>
      <c r="F1962" s="661" t="s">
        <v>3897</v>
      </c>
      <c r="G1962" s="661" t="s">
        <v>5787</v>
      </c>
      <c r="H1962" s="661" t="s">
        <v>602</v>
      </c>
      <c r="I1962" s="661" t="s">
        <v>5722</v>
      </c>
      <c r="J1962" s="661" t="s">
        <v>5723</v>
      </c>
      <c r="K1962" s="661" t="s">
        <v>5724</v>
      </c>
      <c r="L1962" s="662">
        <v>0</v>
      </c>
      <c r="M1962" s="662">
        <v>0</v>
      </c>
      <c r="N1962" s="661">
        <v>1</v>
      </c>
      <c r="O1962" s="742">
        <v>1</v>
      </c>
      <c r="P1962" s="662"/>
      <c r="Q1962" s="677"/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4</v>
      </c>
      <c r="B1963" s="661" t="s">
        <v>3542</v>
      </c>
      <c r="C1963" s="661">
        <v>89301042</v>
      </c>
      <c r="D1963" s="740" t="s">
        <v>6160</v>
      </c>
      <c r="E1963" s="741" t="s">
        <v>3935</v>
      </c>
      <c r="F1963" s="661" t="s">
        <v>3895</v>
      </c>
      <c r="G1963" s="661" t="s">
        <v>4218</v>
      </c>
      <c r="H1963" s="661" t="s">
        <v>602</v>
      </c>
      <c r="I1963" s="661" t="s">
        <v>4999</v>
      </c>
      <c r="J1963" s="661" t="s">
        <v>5000</v>
      </c>
      <c r="K1963" s="661" t="s">
        <v>3765</v>
      </c>
      <c r="L1963" s="662">
        <v>5.37</v>
      </c>
      <c r="M1963" s="662">
        <v>10.74</v>
      </c>
      <c r="N1963" s="661">
        <v>2</v>
      </c>
      <c r="O1963" s="742">
        <v>1.5</v>
      </c>
      <c r="P1963" s="662">
        <v>10.74</v>
      </c>
      <c r="Q1963" s="677">
        <v>1</v>
      </c>
      <c r="R1963" s="661">
        <v>2</v>
      </c>
      <c r="S1963" s="677">
        <v>1</v>
      </c>
      <c r="T1963" s="742">
        <v>1.5</v>
      </c>
      <c r="U1963" s="700">
        <v>1</v>
      </c>
    </row>
    <row r="1964" spans="1:21" ht="14.4" customHeight="1" x14ac:dyDescent="0.3">
      <c r="A1964" s="660">
        <v>4</v>
      </c>
      <c r="B1964" s="661" t="s">
        <v>3542</v>
      </c>
      <c r="C1964" s="661">
        <v>89301042</v>
      </c>
      <c r="D1964" s="740" t="s">
        <v>6160</v>
      </c>
      <c r="E1964" s="741" t="s">
        <v>3935</v>
      </c>
      <c r="F1964" s="661" t="s">
        <v>3895</v>
      </c>
      <c r="G1964" s="661" t="s">
        <v>3954</v>
      </c>
      <c r="H1964" s="661" t="s">
        <v>602</v>
      </c>
      <c r="I1964" s="661" t="s">
        <v>4234</v>
      </c>
      <c r="J1964" s="661" t="s">
        <v>4235</v>
      </c>
      <c r="K1964" s="661" t="s">
        <v>3720</v>
      </c>
      <c r="L1964" s="662">
        <v>333.31</v>
      </c>
      <c r="M1964" s="662">
        <v>1999.8600000000001</v>
      </c>
      <c r="N1964" s="661">
        <v>6</v>
      </c>
      <c r="O1964" s="742">
        <v>2</v>
      </c>
      <c r="P1964" s="662">
        <v>1333.24</v>
      </c>
      <c r="Q1964" s="677">
        <v>0.66666666666666663</v>
      </c>
      <c r="R1964" s="661">
        <v>4</v>
      </c>
      <c r="S1964" s="677">
        <v>0.66666666666666663</v>
      </c>
      <c r="T1964" s="742">
        <v>1.5</v>
      </c>
      <c r="U1964" s="700">
        <v>0.75</v>
      </c>
    </row>
    <row r="1965" spans="1:21" ht="14.4" customHeight="1" x14ac:dyDescent="0.3">
      <c r="A1965" s="660">
        <v>4</v>
      </c>
      <c r="B1965" s="661" t="s">
        <v>3542</v>
      </c>
      <c r="C1965" s="661">
        <v>89301042</v>
      </c>
      <c r="D1965" s="740" t="s">
        <v>6160</v>
      </c>
      <c r="E1965" s="741" t="s">
        <v>3935</v>
      </c>
      <c r="F1965" s="661" t="s">
        <v>3895</v>
      </c>
      <c r="G1965" s="661" t="s">
        <v>3954</v>
      </c>
      <c r="H1965" s="661" t="s">
        <v>602</v>
      </c>
      <c r="I1965" s="661" t="s">
        <v>4234</v>
      </c>
      <c r="J1965" s="661" t="s">
        <v>4235</v>
      </c>
      <c r="K1965" s="661" t="s">
        <v>3720</v>
      </c>
      <c r="L1965" s="662">
        <v>156.86000000000001</v>
      </c>
      <c r="M1965" s="662">
        <v>1882.3200000000002</v>
      </c>
      <c r="N1965" s="661">
        <v>12</v>
      </c>
      <c r="O1965" s="742">
        <v>5.5</v>
      </c>
      <c r="P1965" s="662">
        <v>1254.8800000000001</v>
      </c>
      <c r="Q1965" s="677">
        <v>0.66666666666666663</v>
      </c>
      <c r="R1965" s="661">
        <v>8</v>
      </c>
      <c r="S1965" s="677">
        <v>0.66666666666666663</v>
      </c>
      <c r="T1965" s="742">
        <v>3.5</v>
      </c>
      <c r="U1965" s="700">
        <v>0.63636363636363635</v>
      </c>
    </row>
    <row r="1966" spans="1:21" ht="14.4" customHeight="1" x14ac:dyDescent="0.3">
      <c r="A1966" s="660">
        <v>4</v>
      </c>
      <c r="B1966" s="661" t="s">
        <v>3542</v>
      </c>
      <c r="C1966" s="661">
        <v>89301042</v>
      </c>
      <c r="D1966" s="740" t="s">
        <v>6160</v>
      </c>
      <c r="E1966" s="741" t="s">
        <v>3935</v>
      </c>
      <c r="F1966" s="661" t="s">
        <v>3895</v>
      </c>
      <c r="G1966" s="661" t="s">
        <v>3954</v>
      </c>
      <c r="H1966" s="661" t="s">
        <v>602</v>
      </c>
      <c r="I1966" s="661" t="s">
        <v>4041</v>
      </c>
      <c r="J1966" s="661" t="s">
        <v>3719</v>
      </c>
      <c r="K1966" s="661" t="s">
        <v>4042</v>
      </c>
      <c r="L1966" s="662">
        <v>0</v>
      </c>
      <c r="M1966" s="662">
        <v>0</v>
      </c>
      <c r="N1966" s="661">
        <v>2</v>
      </c>
      <c r="O1966" s="742">
        <v>0.5</v>
      </c>
      <c r="P1966" s="662">
        <v>0</v>
      </c>
      <c r="Q1966" s="677"/>
      <c r="R1966" s="661">
        <v>2</v>
      </c>
      <c r="S1966" s="677">
        <v>1</v>
      </c>
      <c r="T1966" s="742">
        <v>0.5</v>
      </c>
      <c r="U1966" s="700">
        <v>1</v>
      </c>
    </row>
    <row r="1967" spans="1:21" ht="14.4" customHeight="1" x14ac:dyDescent="0.3">
      <c r="A1967" s="660">
        <v>4</v>
      </c>
      <c r="B1967" s="661" t="s">
        <v>3542</v>
      </c>
      <c r="C1967" s="661">
        <v>89301042</v>
      </c>
      <c r="D1967" s="740" t="s">
        <v>6160</v>
      </c>
      <c r="E1967" s="741" t="s">
        <v>3935</v>
      </c>
      <c r="F1967" s="661" t="s">
        <v>3895</v>
      </c>
      <c r="G1967" s="661" t="s">
        <v>3954</v>
      </c>
      <c r="H1967" s="661" t="s">
        <v>602</v>
      </c>
      <c r="I1967" s="661" t="s">
        <v>1839</v>
      </c>
      <c r="J1967" s="661" t="s">
        <v>3719</v>
      </c>
      <c r="K1967" s="661" t="s">
        <v>3720</v>
      </c>
      <c r="L1967" s="662">
        <v>156.86000000000001</v>
      </c>
      <c r="M1967" s="662">
        <v>941.16000000000008</v>
      </c>
      <c r="N1967" s="661">
        <v>6</v>
      </c>
      <c r="O1967" s="742">
        <v>3</v>
      </c>
      <c r="P1967" s="662">
        <v>627.44000000000005</v>
      </c>
      <c r="Q1967" s="677">
        <v>0.66666666666666663</v>
      </c>
      <c r="R1967" s="661">
        <v>4</v>
      </c>
      <c r="S1967" s="677">
        <v>0.66666666666666663</v>
      </c>
      <c r="T1967" s="742">
        <v>2</v>
      </c>
      <c r="U1967" s="700">
        <v>0.66666666666666663</v>
      </c>
    </row>
    <row r="1968" spans="1:21" ht="14.4" customHeight="1" x14ac:dyDescent="0.3">
      <c r="A1968" s="660">
        <v>4</v>
      </c>
      <c r="B1968" s="661" t="s">
        <v>3542</v>
      </c>
      <c r="C1968" s="661">
        <v>89301042</v>
      </c>
      <c r="D1968" s="740" t="s">
        <v>6160</v>
      </c>
      <c r="E1968" s="741" t="s">
        <v>3935</v>
      </c>
      <c r="F1968" s="661" t="s">
        <v>3895</v>
      </c>
      <c r="G1968" s="661" t="s">
        <v>3954</v>
      </c>
      <c r="H1968" s="661" t="s">
        <v>602</v>
      </c>
      <c r="I1968" s="661" t="s">
        <v>2779</v>
      </c>
      <c r="J1968" s="661" t="s">
        <v>3815</v>
      </c>
      <c r="K1968" s="661" t="s">
        <v>3816</v>
      </c>
      <c r="L1968" s="662">
        <v>151.61000000000001</v>
      </c>
      <c r="M1968" s="662">
        <v>151.61000000000001</v>
      </c>
      <c r="N1968" s="661">
        <v>1</v>
      </c>
      <c r="O1968" s="742">
        <v>1</v>
      </c>
      <c r="P1968" s="662">
        <v>151.61000000000001</v>
      </c>
      <c r="Q1968" s="677">
        <v>1</v>
      </c>
      <c r="R1968" s="661">
        <v>1</v>
      </c>
      <c r="S1968" s="677">
        <v>1</v>
      </c>
      <c r="T1968" s="742">
        <v>1</v>
      </c>
      <c r="U1968" s="700">
        <v>1</v>
      </c>
    </row>
    <row r="1969" spans="1:21" ht="14.4" customHeight="1" x14ac:dyDescent="0.3">
      <c r="A1969" s="660">
        <v>4</v>
      </c>
      <c r="B1969" s="661" t="s">
        <v>3542</v>
      </c>
      <c r="C1969" s="661">
        <v>89301042</v>
      </c>
      <c r="D1969" s="740" t="s">
        <v>6160</v>
      </c>
      <c r="E1969" s="741" t="s">
        <v>3935</v>
      </c>
      <c r="F1969" s="661" t="s">
        <v>3895</v>
      </c>
      <c r="G1969" s="661" t="s">
        <v>4448</v>
      </c>
      <c r="H1969" s="661" t="s">
        <v>602</v>
      </c>
      <c r="I1969" s="661" t="s">
        <v>5804</v>
      </c>
      <c r="J1969" s="661" t="s">
        <v>5805</v>
      </c>
      <c r="K1969" s="661" t="s">
        <v>4976</v>
      </c>
      <c r="L1969" s="662">
        <v>222.25</v>
      </c>
      <c r="M1969" s="662">
        <v>444.5</v>
      </c>
      <c r="N1969" s="661">
        <v>2</v>
      </c>
      <c r="O1969" s="742">
        <v>1</v>
      </c>
      <c r="P1969" s="662">
        <v>444.5</v>
      </c>
      <c r="Q1969" s="677">
        <v>1</v>
      </c>
      <c r="R1969" s="661">
        <v>2</v>
      </c>
      <c r="S1969" s="677">
        <v>1</v>
      </c>
      <c r="T1969" s="742">
        <v>1</v>
      </c>
      <c r="U1969" s="700">
        <v>1</v>
      </c>
    </row>
    <row r="1970" spans="1:21" ht="14.4" customHeight="1" x14ac:dyDescent="0.3">
      <c r="A1970" s="660">
        <v>4</v>
      </c>
      <c r="B1970" s="661" t="s">
        <v>3542</v>
      </c>
      <c r="C1970" s="661">
        <v>89301042</v>
      </c>
      <c r="D1970" s="740" t="s">
        <v>6160</v>
      </c>
      <c r="E1970" s="741" t="s">
        <v>3935</v>
      </c>
      <c r="F1970" s="661" t="s">
        <v>3895</v>
      </c>
      <c r="G1970" s="661" t="s">
        <v>4448</v>
      </c>
      <c r="H1970" s="661" t="s">
        <v>602</v>
      </c>
      <c r="I1970" s="661" t="s">
        <v>5806</v>
      </c>
      <c r="J1970" s="661" t="s">
        <v>5807</v>
      </c>
      <c r="K1970" s="661" t="s">
        <v>5808</v>
      </c>
      <c r="L1970" s="662">
        <v>148.16</v>
      </c>
      <c r="M1970" s="662">
        <v>296.32</v>
      </c>
      <c r="N1970" s="661">
        <v>2</v>
      </c>
      <c r="O1970" s="742">
        <v>1</v>
      </c>
      <c r="P1970" s="662">
        <v>296.32</v>
      </c>
      <c r="Q1970" s="677">
        <v>1</v>
      </c>
      <c r="R1970" s="661">
        <v>2</v>
      </c>
      <c r="S1970" s="677">
        <v>1</v>
      </c>
      <c r="T1970" s="742">
        <v>1</v>
      </c>
      <c r="U1970" s="700">
        <v>1</v>
      </c>
    </row>
    <row r="1971" spans="1:21" ht="14.4" customHeight="1" x14ac:dyDescent="0.3">
      <c r="A1971" s="660">
        <v>4</v>
      </c>
      <c r="B1971" s="661" t="s">
        <v>3542</v>
      </c>
      <c r="C1971" s="661">
        <v>89301042</v>
      </c>
      <c r="D1971" s="740" t="s">
        <v>6160</v>
      </c>
      <c r="E1971" s="741" t="s">
        <v>3935</v>
      </c>
      <c r="F1971" s="661" t="s">
        <v>3895</v>
      </c>
      <c r="G1971" s="661" t="s">
        <v>4043</v>
      </c>
      <c r="H1971" s="661" t="s">
        <v>602</v>
      </c>
      <c r="I1971" s="661" t="s">
        <v>929</v>
      </c>
      <c r="J1971" s="661" t="s">
        <v>4045</v>
      </c>
      <c r="K1971" s="661" t="s">
        <v>4046</v>
      </c>
      <c r="L1971" s="662">
        <v>0</v>
      </c>
      <c r="M1971" s="662">
        <v>0</v>
      </c>
      <c r="N1971" s="661">
        <v>2</v>
      </c>
      <c r="O1971" s="742">
        <v>1</v>
      </c>
      <c r="P1971" s="662"/>
      <c r="Q1971" s="677"/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4</v>
      </c>
      <c r="B1972" s="661" t="s">
        <v>3542</v>
      </c>
      <c r="C1972" s="661">
        <v>89301042</v>
      </c>
      <c r="D1972" s="740" t="s">
        <v>6160</v>
      </c>
      <c r="E1972" s="741" t="s">
        <v>3935</v>
      </c>
      <c r="F1972" s="661" t="s">
        <v>3895</v>
      </c>
      <c r="G1972" s="661" t="s">
        <v>4978</v>
      </c>
      <c r="H1972" s="661" t="s">
        <v>602</v>
      </c>
      <c r="I1972" s="661" t="s">
        <v>5809</v>
      </c>
      <c r="J1972" s="661" t="s">
        <v>5810</v>
      </c>
      <c r="K1972" s="661" t="s">
        <v>4264</v>
      </c>
      <c r="L1972" s="662">
        <v>198.04</v>
      </c>
      <c r="M1972" s="662">
        <v>396.08</v>
      </c>
      <c r="N1972" s="661">
        <v>2</v>
      </c>
      <c r="O1972" s="742">
        <v>1</v>
      </c>
      <c r="P1972" s="662"/>
      <c r="Q1972" s="677">
        <v>0</v>
      </c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4</v>
      </c>
      <c r="B1973" s="661" t="s">
        <v>3542</v>
      </c>
      <c r="C1973" s="661">
        <v>89301042</v>
      </c>
      <c r="D1973" s="740" t="s">
        <v>6160</v>
      </c>
      <c r="E1973" s="741" t="s">
        <v>3935</v>
      </c>
      <c r="F1973" s="661" t="s">
        <v>3895</v>
      </c>
      <c r="G1973" s="661" t="s">
        <v>5811</v>
      </c>
      <c r="H1973" s="661" t="s">
        <v>602</v>
      </c>
      <c r="I1973" s="661" t="s">
        <v>5812</v>
      </c>
      <c r="J1973" s="661" t="s">
        <v>5813</v>
      </c>
      <c r="K1973" s="661" t="s">
        <v>5814</v>
      </c>
      <c r="L1973" s="662">
        <v>0</v>
      </c>
      <c r="M1973" s="662">
        <v>0</v>
      </c>
      <c r="N1973" s="661">
        <v>1</v>
      </c>
      <c r="O1973" s="742">
        <v>0.5</v>
      </c>
      <c r="P1973" s="662"/>
      <c r="Q1973" s="677"/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4</v>
      </c>
      <c r="B1974" s="661" t="s">
        <v>3542</v>
      </c>
      <c r="C1974" s="661">
        <v>89301042</v>
      </c>
      <c r="D1974" s="740" t="s">
        <v>6160</v>
      </c>
      <c r="E1974" s="741" t="s">
        <v>3935</v>
      </c>
      <c r="F1974" s="661" t="s">
        <v>3895</v>
      </c>
      <c r="G1974" s="661" t="s">
        <v>4310</v>
      </c>
      <c r="H1974" s="661" t="s">
        <v>602</v>
      </c>
      <c r="I1974" s="661" t="s">
        <v>5473</v>
      </c>
      <c r="J1974" s="661" t="s">
        <v>5474</v>
      </c>
      <c r="K1974" s="661" t="s">
        <v>5475</v>
      </c>
      <c r="L1974" s="662">
        <v>309.91000000000003</v>
      </c>
      <c r="M1974" s="662">
        <v>619.82000000000005</v>
      </c>
      <c r="N1974" s="661">
        <v>2</v>
      </c>
      <c r="O1974" s="742">
        <v>0.5</v>
      </c>
      <c r="P1974" s="662"/>
      <c r="Q1974" s="677">
        <v>0</v>
      </c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4</v>
      </c>
      <c r="B1975" s="661" t="s">
        <v>3542</v>
      </c>
      <c r="C1975" s="661">
        <v>89301042</v>
      </c>
      <c r="D1975" s="740" t="s">
        <v>6160</v>
      </c>
      <c r="E1975" s="741" t="s">
        <v>3935</v>
      </c>
      <c r="F1975" s="661" t="s">
        <v>3895</v>
      </c>
      <c r="G1975" s="661" t="s">
        <v>5069</v>
      </c>
      <c r="H1975" s="661" t="s">
        <v>602</v>
      </c>
      <c r="I1975" s="661" t="s">
        <v>717</v>
      </c>
      <c r="J1975" s="661" t="s">
        <v>5070</v>
      </c>
      <c r="K1975" s="661" t="s">
        <v>5071</v>
      </c>
      <c r="L1975" s="662">
        <v>18.940000000000001</v>
      </c>
      <c r="M1975" s="662">
        <v>94.700000000000017</v>
      </c>
      <c r="N1975" s="661">
        <v>5</v>
      </c>
      <c r="O1975" s="742">
        <v>5</v>
      </c>
      <c r="P1975" s="662">
        <v>56.820000000000007</v>
      </c>
      <c r="Q1975" s="677">
        <v>0.6</v>
      </c>
      <c r="R1975" s="661">
        <v>3</v>
      </c>
      <c r="S1975" s="677">
        <v>0.6</v>
      </c>
      <c r="T1975" s="742">
        <v>3</v>
      </c>
      <c r="U1975" s="700">
        <v>0.6</v>
      </c>
    </row>
    <row r="1976" spans="1:21" ht="14.4" customHeight="1" x14ac:dyDescent="0.3">
      <c r="A1976" s="660">
        <v>4</v>
      </c>
      <c r="B1976" s="661" t="s">
        <v>3542</v>
      </c>
      <c r="C1976" s="661">
        <v>89301042</v>
      </c>
      <c r="D1976" s="740" t="s">
        <v>6160</v>
      </c>
      <c r="E1976" s="741" t="s">
        <v>3935</v>
      </c>
      <c r="F1976" s="661" t="s">
        <v>3895</v>
      </c>
      <c r="G1976" s="661" t="s">
        <v>4459</v>
      </c>
      <c r="H1976" s="661" t="s">
        <v>602</v>
      </c>
      <c r="I1976" s="661" t="s">
        <v>761</v>
      </c>
      <c r="J1976" s="661" t="s">
        <v>762</v>
      </c>
      <c r="K1976" s="661" t="s">
        <v>3666</v>
      </c>
      <c r="L1976" s="662">
        <v>115.3</v>
      </c>
      <c r="M1976" s="662">
        <v>115.3</v>
      </c>
      <c r="N1976" s="661">
        <v>1</v>
      </c>
      <c r="O1976" s="742">
        <v>1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4</v>
      </c>
      <c r="B1977" s="661" t="s">
        <v>3542</v>
      </c>
      <c r="C1977" s="661">
        <v>89301042</v>
      </c>
      <c r="D1977" s="740" t="s">
        <v>6160</v>
      </c>
      <c r="E1977" s="741" t="s">
        <v>3935</v>
      </c>
      <c r="F1977" s="661" t="s">
        <v>3895</v>
      </c>
      <c r="G1977" s="661" t="s">
        <v>5605</v>
      </c>
      <c r="H1977" s="661" t="s">
        <v>602</v>
      </c>
      <c r="I1977" s="661" t="s">
        <v>5606</v>
      </c>
      <c r="J1977" s="661" t="s">
        <v>5607</v>
      </c>
      <c r="K1977" s="661" t="s">
        <v>5608</v>
      </c>
      <c r="L1977" s="662">
        <v>0</v>
      </c>
      <c r="M1977" s="662">
        <v>0</v>
      </c>
      <c r="N1977" s="661">
        <v>4</v>
      </c>
      <c r="O1977" s="742">
        <v>1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4</v>
      </c>
      <c r="B1978" s="661" t="s">
        <v>3542</v>
      </c>
      <c r="C1978" s="661">
        <v>89301042</v>
      </c>
      <c r="D1978" s="740" t="s">
        <v>6160</v>
      </c>
      <c r="E1978" s="741" t="s">
        <v>3935</v>
      </c>
      <c r="F1978" s="661" t="s">
        <v>3895</v>
      </c>
      <c r="G1978" s="661" t="s">
        <v>4272</v>
      </c>
      <c r="H1978" s="661" t="s">
        <v>602</v>
      </c>
      <c r="I1978" s="661" t="s">
        <v>2139</v>
      </c>
      <c r="J1978" s="661" t="s">
        <v>2140</v>
      </c>
      <c r="K1978" s="661" t="s">
        <v>4273</v>
      </c>
      <c r="L1978" s="662">
        <v>163.9</v>
      </c>
      <c r="M1978" s="662">
        <v>491.70000000000005</v>
      </c>
      <c r="N1978" s="661">
        <v>3</v>
      </c>
      <c r="O1978" s="742">
        <v>0.5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4</v>
      </c>
      <c r="B1979" s="661" t="s">
        <v>3542</v>
      </c>
      <c r="C1979" s="661">
        <v>89301042</v>
      </c>
      <c r="D1979" s="740" t="s">
        <v>6160</v>
      </c>
      <c r="E1979" s="741" t="s">
        <v>3935</v>
      </c>
      <c r="F1979" s="661" t="s">
        <v>3895</v>
      </c>
      <c r="G1979" s="661" t="s">
        <v>3966</v>
      </c>
      <c r="H1979" s="661" t="s">
        <v>602</v>
      </c>
      <c r="I1979" s="661" t="s">
        <v>1239</v>
      </c>
      <c r="J1979" s="661" t="s">
        <v>3967</v>
      </c>
      <c r="K1979" s="661" t="s">
        <v>3968</v>
      </c>
      <c r="L1979" s="662">
        <v>0</v>
      </c>
      <c r="M1979" s="662">
        <v>0</v>
      </c>
      <c r="N1979" s="661">
        <v>2</v>
      </c>
      <c r="O1979" s="742">
        <v>2</v>
      </c>
      <c r="P1979" s="662"/>
      <c r="Q1979" s="677"/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4</v>
      </c>
      <c r="B1980" s="661" t="s">
        <v>3542</v>
      </c>
      <c r="C1980" s="661">
        <v>89301042</v>
      </c>
      <c r="D1980" s="740" t="s">
        <v>6160</v>
      </c>
      <c r="E1980" s="741" t="s">
        <v>3935</v>
      </c>
      <c r="F1980" s="661" t="s">
        <v>3895</v>
      </c>
      <c r="G1980" s="661" t="s">
        <v>3969</v>
      </c>
      <c r="H1980" s="661" t="s">
        <v>602</v>
      </c>
      <c r="I1980" s="661" t="s">
        <v>769</v>
      </c>
      <c r="J1980" s="661" t="s">
        <v>770</v>
      </c>
      <c r="K1980" s="661" t="s">
        <v>4160</v>
      </c>
      <c r="L1980" s="662">
        <v>40.36</v>
      </c>
      <c r="M1980" s="662">
        <v>40.36</v>
      </c>
      <c r="N1980" s="661">
        <v>1</v>
      </c>
      <c r="O1980" s="742">
        <v>0.5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4</v>
      </c>
      <c r="B1981" s="661" t="s">
        <v>3542</v>
      </c>
      <c r="C1981" s="661">
        <v>89301042</v>
      </c>
      <c r="D1981" s="740" t="s">
        <v>6160</v>
      </c>
      <c r="E1981" s="741" t="s">
        <v>3935</v>
      </c>
      <c r="F1981" s="661" t="s">
        <v>3895</v>
      </c>
      <c r="G1981" s="661" t="s">
        <v>5815</v>
      </c>
      <c r="H1981" s="661" t="s">
        <v>602</v>
      </c>
      <c r="I1981" s="661" t="s">
        <v>5816</v>
      </c>
      <c r="J1981" s="661" t="s">
        <v>5817</v>
      </c>
      <c r="K1981" s="661" t="s">
        <v>5438</v>
      </c>
      <c r="L1981" s="662">
        <v>0</v>
      </c>
      <c r="M1981" s="662">
        <v>0</v>
      </c>
      <c r="N1981" s="661">
        <v>1</v>
      </c>
      <c r="O1981" s="742">
        <v>1</v>
      </c>
      <c r="P1981" s="662"/>
      <c r="Q1981" s="677"/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4</v>
      </c>
      <c r="B1982" s="661" t="s">
        <v>3542</v>
      </c>
      <c r="C1982" s="661">
        <v>89301042</v>
      </c>
      <c r="D1982" s="740" t="s">
        <v>6160</v>
      </c>
      <c r="E1982" s="741" t="s">
        <v>3935</v>
      </c>
      <c r="F1982" s="661" t="s">
        <v>3895</v>
      </c>
      <c r="G1982" s="661" t="s">
        <v>5815</v>
      </c>
      <c r="H1982" s="661" t="s">
        <v>602</v>
      </c>
      <c r="I1982" s="661" t="s">
        <v>5818</v>
      </c>
      <c r="J1982" s="661" t="s">
        <v>5817</v>
      </c>
      <c r="K1982" s="661" t="s">
        <v>5438</v>
      </c>
      <c r="L1982" s="662">
        <v>0</v>
      </c>
      <c r="M1982" s="662">
        <v>0</v>
      </c>
      <c r="N1982" s="661">
        <v>1</v>
      </c>
      <c r="O1982" s="742">
        <v>0.5</v>
      </c>
      <c r="P1982" s="662"/>
      <c r="Q1982" s="677"/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4</v>
      </c>
      <c r="B1983" s="661" t="s">
        <v>3542</v>
      </c>
      <c r="C1983" s="661">
        <v>89301042</v>
      </c>
      <c r="D1983" s="740" t="s">
        <v>6160</v>
      </c>
      <c r="E1983" s="741" t="s">
        <v>3935</v>
      </c>
      <c r="F1983" s="661" t="s">
        <v>3895</v>
      </c>
      <c r="G1983" s="661" t="s">
        <v>4124</v>
      </c>
      <c r="H1983" s="661" t="s">
        <v>602</v>
      </c>
      <c r="I1983" s="661" t="s">
        <v>720</v>
      </c>
      <c r="J1983" s="661" t="s">
        <v>721</v>
      </c>
      <c r="K1983" s="661" t="s">
        <v>4125</v>
      </c>
      <c r="L1983" s="662">
        <v>28.52</v>
      </c>
      <c r="M1983" s="662">
        <v>57.04</v>
      </c>
      <c r="N1983" s="661">
        <v>2</v>
      </c>
      <c r="O1983" s="742">
        <v>1</v>
      </c>
      <c r="P1983" s="662"/>
      <c r="Q1983" s="677">
        <v>0</v>
      </c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4</v>
      </c>
      <c r="B1984" s="661" t="s">
        <v>3542</v>
      </c>
      <c r="C1984" s="661">
        <v>89301042</v>
      </c>
      <c r="D1984" s="740" t="s">
        <v>6160</v>
      </c>
      <c r="E1984" s="741" t="s">
        <v>3935</v>
      </c>
      <c r="F1984" s="661" t="s">
        <v>3895</v>
      </c>
      <c r="G1984" s="661" t="s">
        <v>4196</v>
      </c>
      <c r="H1984" s="661" t="s">
        <v>602</v>
      </c>
      <c r="I1984" s="661" t="s">
        <v>1015</v>
      </c>
      <c r="J1984" s="661" t="s">
        <v>1016</v>
      </c>
      <c r="K1984" s="661" t="s">
        <v>4937</v>
      </c>
      <c r="L1984" s="662">
        <v>0</v>
      </c>
      <c r="M1984" s="662">
        <v>0</v>
      </c>
      <c r="N1984" s="661">
        <v>2</v>
      </c>
      <c r="O1984" s="742">
        <v>0.5</v>
      </c>
      <c r="P1984" s="662"/>
      <c r="Q1984" s="677"/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4</v>
      </c>
      <c r="B1985" s="661" t="s">
        <v>3542</v>
      </c>
      <c r="C1985" s="661">
        <v>89301042</v>
      </c>
      <c r="D1985" s="740" t="s">
        <v>6160</v>
      </c>
      <c r="E1985" s="741" t="s">
        <v>3935</v>
      </c>
      <c r="F1985" s="661" t="s">
        <v>3895</v>
      </c>
      <c r="G1985" s="661" t="s">
        <v>4196</v>
      </c>
      <c r="H1985" s="661" t="s">
        <v>602</v>
      </c>
      <c r="I1985" s="661" t="s">
        <v>4197</v>
      </c>
      <c r="J1985" s="661" t="s">
        <v>1016</v>
      </c>
      <c r="K1985" s="661" t="s">
        <v>4198</v>
      </c>
      <c r="L1985" s="662">
        <v>0</v>
      </c>
      <c r="M1985" s="662">
        <v>0</v>
      </c>
      <c r="N1985" s="661">
        <v>1</v>
      </c>
      <c r="O1985" s="742">
        <v>1</v>
      </c>
      <c r="P1985" s="662"/>
      <c r="Q1985" s="677"/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4</v>
      </c>
      <c r="B1986" s="661" t="s">
        <v>3542</v>
      </c>
      <c r="C1986" s="661">
        <v>89301042</v>
      </c>
      <c r="D1986" s="740" t="s">
        <v>6160</v>
      </c>
      <c r="E1986" s="741" t="s">
        <v>3935</v>
      </c>
      <c r="F1986" s="661" t="s">
        <v>3895</v>
      </c>
      <c r="G1986" s="661" t="s">
        <v>4196</v>
      </c>
      <c r="H1986" s="661" t="s">
        <v>602</v>
      </c>
      <c r="I1986" s="661" t="s">
        <v>2572</v>
      </c>
      <c r="J1986" s="661" t="s">
        <v>1016</v>
      </c>
      <c r="K1986" s="661" t="s">
        <v>2573</v>
      </c>
      <c r="L1986" s="662">
        <v>0</v>
      </c>
      <c r="M1986" s="662">
        <v>0</v>
      </c>
      <c r="N1986" s="661">
        <v>1</v>
      </c>
      <c r="O1986" s="742">
        <v>0.5</v>
      </c>
      <c r="P1986" s="662">
        <v>0</v>
      </c>
      <c r="Q1986" s="677"/>
      <c r="R1986" s="661">
        <v>1</v>
      </c>
      <c r="S1986" s="677">
        <v>1</v>
      </c>
      <c r="T1986" s="742">
        <v>0.5</v>
      </c>
      <c r="U1986" s="700">
        <v>1</v>
      </c>
    </row>
    <row r="1987" spans="1:21" ht="14.4" customHeight="1" x14ac:dyDescent="0.3">
      <c r="A1987" s="660">
        <v>4</v>
      </c>
      <c r="B1987" s="661" t="s">
        <v>3542</v>
      </c>
      <c r="C1987" s="661">
        <v>89301042</v>
      </c>
      <c r="D1987" s="740" t="s">
        <v>6160</v>
      </c>
      <c r="E1987" s="741" t="s">
        <v>3935</v>
      </c>
      <c r="F1987" s="661" t="s">
        <v>3895</v>
      </c>
      <c r="G1987" s="661" t="s">
        <v>4244</v>
      </c>
      <c r="H1987" s="661" t="s">
        <v>602</v>
      </c>
      <c r="I1987" s="661" t="s">
        <v>5819</v>
      </c>
      <c r="J1987" s="661" t="s">
        <v>1971</v>
      </c>
      <c r="K1987" s="661" t="s">
        <v>1972</v>
      </c>
      <c r="L1987" s="662">
        <v>154.01</v>
      </c>
      <c r="M1987" s="662">
        <v>308.02</v>
      </c>
      <c r="N1987" s="661">
        <v>2</v>
      </c>
      <c r="O1987" s="742">
        <v>1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4</v>
      </c>
      <c r="B1988" s="661" t="s">
        <v>3542</v>
      </c>
      <c r="C1988" s="661">
        <v>89301042</v>
      </c>
      <c r="D1988" s="740" t="s">
        <v>6160</v>
      </c>
      <c r="E1988" s="741" t="s">
        <v>3935</v>
      </c>
      <c r="F1988" s="661" t="s">
        <v>3895</v>
      </c>
      <c r="G1988" s="661" t="s">
        <v>3973</v>
      </c>
      <c r="H1988" s="661" t="s">
        <v>602</v>
      </c>
      <c r="I1988" s="661" t="s">
        <v>3974</v>
      </c>
      <c r="J1988" s="661" t="s">
        <v>3975</v>
      </c>
      <c r="K1988" s="661" t="s">
        <v>3976</v>
      </c>
      <c r="L1988" s="662">
        <v>0</v>
      </c>
      <c r="M1988" s="662">
        <v>0</v>
      </c>
      <c r="N1988" s="661">
        <v>2</v>
      </c>
      <c r="O1988" s="742">
        <v>1</v>
      </c>
      <c r="P1988" s="662">
        <v>0</v>
      </c>
      <c r="Q1988" s="677"/>
      <c r="R1988" s="661">
        <v>2</v>
      </c>
      <c r="S1988" s="677">
        <v>1</v>
      </c>
      <c r="T1988" s="742">
        <v>1</v>
      </c>
      <c r="U1988" s="700">
        <v>1</v>
      </c>
    </row>
    <row r="1989" spans="1:21" ht="14.4" customHeight="1" x14ac:dyDescent="0.3">
      <c r="A1989" s="660">
        <v>4</v>
      </c>
      <c r="B1989" s="661" t="s">
        <v>3542</v>
      </c>
      <c r="C1989" s="661">
        <v>89301042</v>
      </c>
      <c r="D1989" s="740" t="s">
        <v>6160</v>
      </c>
      <c r="E1989" s="741" t="s">
        <v>3935</v>
      </c>
      <c r="F1989" s="661" t="s">
        <v>3895</v>
      </c>
      <c r="G1989" s="661" t="s">
        <v>5820</v>
      </c>
      <c r="H1989" s="661" t="s">
        <v>602</v>
      </c>
      <c r="I1989" s="661" t="s">
        <v>691</v>
      </c>
      <c r="J1989" s="661" t="s">
        <v>5821</v>
      </c>
      <c r="K1989" s="661" t="s">
        <v>5822</v>
      </c>
      <c r="L1989" s="662">
        <v>41.83</v>
      </c>
      <c r="M1989" s="662">
        <v>376.46999999999997</v>
      </c>
      <c r="N1989" s="661">
        <v>9</v>
      </c>
      <c r="O1989" s="742">
        <v>2.5</v>
      </c>
      <c r="P1989" s="662">
        <v>250.98</v>
      </c>
      <c r="Q1989" s="677">
        <v>0.66666666666666674</v>
      </c>
      <c r="R1989" s="661">
        <v>6</v>
      </c>
      <c r="S1989" s="677">
        <v>0.66666666666666663</v>
      </c>
      <c r="T1989" s="742">
        <v>1.5</v>
      </c>
      <c r="U1989" s="700">
        <v>0.6</v>
      </c>
    </row>
    <row r="1990" spans="1:21" ht="14.4" customHeight="1" x14ac:dyDescent="0.3">
      <c r="A1990" s="660">
        <v>4</v>
      </c>
      <c r="B1990" s="661" t="s">
        <v>3542</v>
      </c>
      <c r="C1990" s="661">
        <v>89301042</v>
      </c>
      <c r="D1990" s="740" t="s">
        <v>6160</v>
      </c>
      <c r="E1990" s="741" t="s">
        <v>3935</v>
      </c>
      <c r="F1990" s="661" t="s">
        <v>3895</v>
      </c>
      <c r="G1990" s="661" t="s">
        <v>4012</v>
      </c>
      <c r="H1990" s="661" t="s">
        <v>602</v>
      </c>
      <c r="I1990" s="661" t="s">
        <v>4126</v>
      </c>
      <c r="J1990" s="661" t="s">
        <v>4013</v>
      </c>
      <c r="K1990" s="661" t="s">
        <v>4127</v>
      </c>
      <c r="L1990" s="662">
        <v>0</v>
      </c>
      <c r="M1990" s="662">
        <v>0</v>
      </c>
      <c r="N1990" s="661">
        <v>1</v>
      </c>
      <c r="O1990" s="742">
        <v>1</v>
      </c>
      <c r="P1990" s="662">
        <v>0</v>
      </c>
      <c r="Q1990" s="677"/>
      <c r="R1990" s="661">
        <v>1</v>
      </c>
      <c r="S1990" s="677">
        <v>1</v>
      </c>
      <c r="T1990" s="742">
        <v>1</v>
      </c>
      <c r="U1990" s="700">
        <v>1</v>
      </c>
    </row>
    <row r="1991" spans="1:21" ht="14.4" customHeight="1" x14ac:dyDescent="0.3">
      <c r="A1991" s="660">
        <v>4</v>
      </c>
      <c r="B1991" s="661" t="s">
        <v>3542</v>
      </c>
      <c r="C1991" s="661">
        <v>89301042</v>
      </c>
      <c r="D1991" s="740" t="s">
        <v>6160</v>
      </c>
      <c r="E1991" s="741" t="s">
        <v>3935</v>
      </c>
      <c r="F1991" s="661" t="s">
        <v>3895</v>
      </c>
      <c r="G1991" s="661" t="s">
        <v>3951</v>
      </c>
      <c r="H1991" s="661" t="s">
        <v>602</v>
      </c>
      <c r="I1991" s="661" t="s">
        <v>2071</v>
      </c>
      <c r="J1991" s="661" t="s">
        <v>2072</v>
      </c>
      <c r="K1991" s="661" t="s">
        <v>3952</v>
      </c>
      <c r="L1991" s="662">
        <v>766.89</v>
      </c>
      <c r="M1991" s="662">
        <v>766.89</v>
      </c>
      <c r="N1991" s="661">
        <v>1</v>
      </c>
      <c r="O1991" s="742">
        <v>1</v>
      </c>
      <c r="P1991" s="662">
        <v>766.89</v>
      </c>
      <c r="Q1991" s="677">
        <v>1</v>
      </c>
      <c r="R1991" s="661">
        <v>1</v>
      </c>
      <c r="S1991" s="677">
        <v>1</v>
      </c>
      <c r="T1991" s="742">
        <v>1</v>
      </c>
      <c r="U1991" s="700">
        <v>1</v>
      </c>
    </row>
    <row r="1992" spans="1:21" ht="14.4" customHeight="1" x14ac:dyDescent="0.3">
      <c r="A1992" s="660">
        <v>4</v>
      </c>
      <c r="B1992" s="661" t="s">
        <v>3542</v>
      </c>
      <c r="C1992" s="661">
        <v>89301042</v>
      </c>
      <c r="D1992" s="740" t="s">
        <v>6160</v>
      </c>
      <c r="E1992" s="741" t="s">
        <v>3935</v>
      </c>
      <c r="F1992" s="661" t="s">
        <v>3895</v>
      </c>
      <c r="G1992" s="661" t="s">
        <v>4064</v>
      </c>
      <c r="H1992" s="661" t="s">
        <v>602</v>
      </c>
      <c r="I1992" s="661" t="s">
        <v>5752</v>
      </c>
      <c r="J1992" s="661" t="s">
        <v>5753</v>
      </c>
      <c r="K1992" s="661" t="s">
        <v>5823</v>
      </c>
      <c r="L1992" s="662">
        <v>33.79</v>
      </c>
      <c r="M1992" s="662">
        <v>67.58</v>
      </c>
      <c r="N1992" s="661">
        <v>2</v>
      </c>
      <c r="O1992" s="742">
        <v>2</v>
      </c>
      <c r="P1992" s="662">
        <v>33.79</v>
      </c>
      <c r="Q1992" s="677">
        <v>0.5</v>
      </c>
      <c r="R1992" s="661">
        <v>1</v>
      </c>
      <c r="S1992" s="677">
        <v>0.5</v>
      </c>
      <c r="T1992" s="742">
        <v>1</v>
      </c>
      <c r="U1992" s="700">
        <v>0.5</v>
      </c>
    </row>
    <row r="1993" spans="1:21" ht="14.4" customHeight="1" x14ac:dyDescent="0.3">
      <c r="A1993" s="660">
        <v>4</v>
      </c>
      <c r="B1993" s="661" t="s">
        <v>3542</v>
      </c>
      <c r="C1993" s="661">
        <v>89301042</v>
      </c>
      <c r="D1993" s="740" t="s">
        <v>6160</v>
      </c>
      <c r="E1993" s="741" t="s">
        <v>3935</v>
      </c>
      <c r="F1993" s="661" t="s">
        <v>3895</v>
      </c>
      <c r="G1993" s="661" t="s">
        <v>4199</v>
      </c>
      <c r="H1993" s="661" t="s">
        <v>602</v>
      </c>
      <c r="I1993" s="661" t="s">
        <v>5824</v>
      </c>
      <c r="J1993" s="661" t="s">
        <v>5825</v>
      </c>
      <c r="K1993" s="661" t="s">
        <v>4314</v>
      </c>
      <c r="L1993" s="662">
        <v>229.57</v>
      </c>
      <c r="M1993" s="662">
        <v>459.14</v>
      </c>
      <c r="N1993" s="661">
        <v>2</v>
      </c>
      <c r="O1993" s="742">
        <v>0.5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4</v>
      </c>
      <c r="B1994" s="661" t="s">
        <v>3542</v>
      </c>
      <c r="C1994" s="661">
        <v>89301042</v>
      </c>
      <c r="D1994" s="740" t="s">
        <v>6160</v>
      </c>
      <c r="E1994" s="741" t="s">
        <v>3935</v>
      </c>
      <c r="F1994" s="661" t="s">
        <v>3895</v>
      </c>
      <c r="G1994" s="661" t="s">
        <v>4199</v>
      </c>
      <c r="H1994" s="661" t="s">
        <v>602</v>
      </c>
      <c r="I1994" s="661" t="s">
        <v>5824</v>
      </c>
      <c r="J1994" s="661" t="s">
        <v>5825</v>
      </c>
      <c r="K1994" s="661" t="s">
        <v>4314</v>
      </c>
      <c r="L1994" s="662">
        <v>198.04</v>
      </c>
      <c r="M1994" s="662">
        <v>396.08</v>
      </c>
      <c r="N1994" s="661">
        <v>2</v>
      </c>
      <c r="O1994" s="742">
        <v>0.5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4</v>
      </c>
      <c r="B1995" s="661" t="s">
        <v>3542</v>
      </c>
      <c r="C1995" s="661">
        <v>89301042</v>
      </c>
      <c r="D1995" s="740" t="s">
        <v>6160</v>
      </c>
      <c r="E1995" s="741" t="s">
        <v>3935</v>
      </c>
      <c r="F1995" s="661" t="s">
        <v>3895</v>
      </c>
      <c r="G1995" s="661" t="s">
        <v>4479</v>
      </c>
      <c r="H1995" s="661" t="s">
        <v>1519</v>
      </c>
      <c r="I1995" s="661" t="s">
        <v>2607</v>
      </c>
      <c r="J1995" s="661" t="s">
        <v>2608</v>
      </c>
      <c r="K1995" s="661" t="s">
        <v>3814</v>
      </c>
      <c r="L1995" s="662">
        <v>86.76</v>
      </c>
      <c r="M1995" s="662">
        <v>347.04</v>
      </c>
      <c r="N1995" s="661">
        <v>4</v>
      </c>
      <c r="O1995" s="742">
        <v>1.5</v>
      </c>
      <c r="P1995" s="662">
        <v>347.04</v>
      </c>
      <c r="Q1995" s="677">
        <v>1</v>
      </c>
      <c r="R1995" s="661">
        <v>4</v>
      </c>
      <c r="S1995" s="677">
        <v>1</v>
      </c>
      <c r="T1995" s="742">
        <v>1.5</v>
      </c>
      <c r="U1995" s="700">
        <v>1</v>
      </c>
    </row>
    <row r="1996" spans="1:21" ht="14.4" customHeight="1" x14ac:dyDescent="0.3">
      <c r="A1996" s="660">
        <v>4</v>
      </c>
      <c r="B1996" s="661" t="s">
        <v>3542</v>
      </c>
      <c r="C1996" s="661">
        <v>89301042</v>
      </c>
      <c r="D1996" s="740" t="s">
        <v>6160</v>
      </c>
      <c r="E1996" s="741" t="s">
        <v>3935</v>
      </c>
      <c r="F1996" s="661" t="s">
        <v>3895</v>
      </c>
      <c r="G1996" s="661" t="s">
        <v>4434</v>
      </c>
      <c r="H1996" s="661" t="s">
        <v>602</v>
      </c>
      <c r="I1996" s="661" t="s">
        <v>881</v>
      </c>
      <c r="J1996" s="661" t="s">
        <v>882</v>
      </c>
      <c r="K1996" s="661" t="s">
        <v>4435</v>
      </c>
      <c r="L1996" s="662">
        <v>242.93</v>
      </c>
      <c r="M1996" s="662">
        <v>1214.6500000000001</v>
      </c>
      <c r="N1996" s="661">
        <v>5</v>
      </c>
      <c r="O1996" s="742">
        <v>5</v>
      </c>
      <c r="P1996" s="662">
        <v>485.86</v>
      </c>
      <c r="Q1996" s="677">
        <v>0.39999999999999997</v>
      </c>
      <c r="R1996" s="661">
        <v>2</v>
      </c>
      <c r="S1996" s="677">
        <v>0.4</v>
      </c>
      <c r="T1996" s="742">
        <v>2</v>
      </c>
      <c r="U1996" s="700">
        <v>0.4</v>
      </c>
    </row>
    <row r="1997" spans="1:21" ht="14.4" customHeight="1" x14ac:dyDescent="0.3">
      <c r="A1997" s="660">
        <v>4</v>
      </c>
      <c r="B1997" s="661" t="s">
        <v>3542</v>
      </c>
      <c r="C1997" s="661">
        <v>89301042</v>
      </c>
      <c r="D1997" s="740" t="s">
        <v>6160</v>
      </c>
      <c r="E1997" s="741" t="s">
        <v>3935</v>
      </c>
      <c r="F1997" s="661" t="s">
        <v>3895</v>
      </c>
      <c r="G1997" s="661" t="s">
        <v>4024</v>
      </c>
      <c r="H1997" s="661" t="s">
        <v>602</v>
      </c>
      <c r="I1997" s="661" t="s">
        <v>952</v>
      </c>
      <c r="J1997" s="661" t="s">
        <v>4025</v>
      </c>
      <c r="K1997" s="661" t="s">
        <v>4026</v>
      </c>
      <c r="L1997" s="662">
        <v>56.01</v>
      </c>
      <c r="M1997" s="662">
        <v>112.02</v>
      </c>
      <c r="N1997" s="661">
        <v>2</v>
      </c>
      <c r="O1997" s="742">
        <v>1</v>
      </c>
      <c r="P1997" s="662">
        <v>112.02</v>
      </c>
      <c r="Q1997" s="677">
        <v>1</v>
      </c>
      <c r="R1997" s="661">
        <v>2</v>
      </c>
      <c r="S1997" s="677">
        <v>1</v>
      </c>
      <c r="T1997" s="742">
        <v>1</v>
      </c>
      <c r="U1997" s="700">
        <v>1</v>
      </c>
    </row>
    <row r="1998" spans="1:21" ht="14.4" customHeight="1" x14ac:dyDescent="0.3">
      <c r="A1998" s="660">
        <v>4</v>
      </c>
      <c r="B1998" s="661" t="s">
        <v>3542</v>
      </c>
      <c r="C1998" s="661">
        <v>89301042</v>
      </c>
      <c r="D1998" s="740" t="s">
        <v>6160</v>
      </c>
      <c r="E1998" s="741" t="s">
        <v>3935</v>
      </c>
      <c r="F1998" s="661" t="s">
        <v>3895</v>
      </c>
      <c r="G1998" s="661" t="s">
        <v>4282</v>
      </c>
      <c r="H1998" s="661" t="s">
        <v>602</v>
      </c>
      <c r="I1998" s="661" t="s">
        <v>2410</v>
      </c>
      <c r="J1998" s="661" t="s">
        <v>2411</v>
      </c>
      <c r="K1998" s="661" t="s">
        <v>2412</v>
      </c>
      <c r="L1998" s="662">
        <v>99.15</v>
      </c>
      <c r="M1998" s="662">
        <v>198.3</v>
      </c>
      <c r="N1998" s="661">
        <v>2</v>
      </c>
      <c r="O1998" s="742">
        <v>1</v>
      </c>
      <c r="P1998" s="662">
        <v>198.3</v>
      </c>
      <c r="Q1998" s="677">
        <v>1</v>
      </c>
      <c r="R1998" s="661">
        <v>2</v>
      </c>
      <c r="S1998" s="677">
        <v>1</v>
      </c>
      <c r="T1998" s="742">
        <v>1</v>
      </c>
      <c r="U1998" s="700">
        <v>1</v>
      </c>
    </row>
    <row r="1999" spans="1:21" ht="14.4" customHeight="1" x14ac:dyDescent="0.3">
      <c r="A1999" s="660">
        <v>4</v>
      </c>
      <c r="B1999" s="661" t="s">
        <v>3542</v>
      </c>
      <c r="C1999" s="661">
        <v>89301042</v>
      </c>
      <c r="D1999" s="740" t="s">
        <v>6160</v>
      </c>
      <c r="E1999" s="741" t="s">
        <v>3935</v>
      </c>
      <c r="F1999" s="661" t="s">
        <v>3895</v>
      </c>
      <c r="G1999" s="661" t="s">
        <v>4004</v>
      </c>
      <c r="H1999" s="661" t="s">
        <v>602</v>
      </c>
      <c r="I1999" s="661" t="s">
        <v>2075</v>
      </c>
      <c r="J1999" s="661" t="s">
        <v>2076</v>
      </c>
      <c r="K1999" s="661" t="s">
        <v>2576</v>
      </c>
      <c r="L1999" s="662">
        <v>391.83</v>
      </c>
      <c r="M1999" s="662">
        <v>2742.81</v>
      </c>
      <c r="N1999" s="661">
        <v>7</v>
      </c>
      <c r="O1999" s="742">
        <v>1</v>
      </c>
      <c r="P1999" s="662">
        <v>1567.32</v>
      </c>
      <c r="Q1999" s="677">
        <v>0.5714285714285714</v>
      </c>
      <c r="R1999" s="661">
        <v>4</v>
      </c>
      <c r="S1999" s="677">
        <v>0.5714285714285714</v>
      </c>
      <c r="T1999" s="742">
        <v>0.5</v>
      </c>
      <c r="U1999" s="700">
        <v>0.5</v>
      </c>
    </row>
    <row r="2000" spans="1:21" ht="14.4" customHeight="1" x14ac:dyDescent="0.3">
      <c r="A2000" s="660">
        <v>4</v>
      </c>
      <c r="B2000" s="661" t="s">
        <v>3542</v>
      </c>
      <c r="C2000" s="661">
        <v>89301042</v>
      </c>
      <c r="D2000" s="740" t="s">
        <v>6160</v>
      </c>
      <c r="E2000" s="741" t="s">
        <v>3935</v>
      </c>
      <c r="F2000" s="661" t="s">
        <v>3895</v>
      </c>
      <c r="G2000" s="661" t="s">
        <v>4004</v>
      </c>
      <c r="H2000" s="661" t="s">
        <v>602</v>
      </c>
      <c r="I2000" s="661" t="s">
        <v>4131</v>
      </c>
      <c r="J2000" s="661" t="s">
        <v>2076</v>
      </c>
      <c r="K2000" s="661" t="s">
        <v>2576</v>
      </c>
      <c r="L2000" s="662">
        <v>391.83</v>
      </c>
      <c r="M2000" s="662">
        <v>1567.32</v>
      </c>
      <c r="N2000" s="661">
        <v>4</v>
      </c>
      <c r="O2000" s="742">
        <v>0.5</v>
      </c>
      <c r="P2000" s="662"/>
      <c r="Q2000" s="677">
        <v>0</v>
      </c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4</v>
      </c>
      <c r="B2001" s="661" t="s">
        <v>3542</v>
      </c>
      <c r="C2001" s="661">
        <v>89301042</v>
      </c>
      <c r="D2001" s="740" t="s">
        <v>6160</v>
      </c>
      <c r="E2001" s="741" t="s">
        <v>3935</v>
      </c>
      <c r="F2001" s="661" t="s">
        <v>3895</v>
      </c>
      <c r="G2001" s="661" t="s">
        <v>5826</v>
      </c>
      <c r="H2001" s="661" t="s">
        <v>602</v>
      </c>
      <c r="I2001" s="661" t="s">
        <v>5827</v>
      </c>
      <c r="J2001" s="661" t="s">
        <v>5828</v>
      </c>
      <c r="K2001" s="661" t="s">
        <v>5829</v>
      </c>
      <c r="L2001" s="662">
        <v>0</v>
      </c>
      <c r="M2001" s="662">
        <v>0</v>
      </c>
      <c r="N2001" s="661">
        <v>1</v>
      </c>
      <c r="O2001" s="742">
        <v>1</v>
      </c>
      <c r="P2001" s="662"/>
      <c r="Q2001" s="677"/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4</v>
      </c>
      <c r="B2002" s="661" t="s">
        <v>3542</v>
      </c>
      <c r="C2002" s="661">
        <v>89301042</v>
      </c>
      <c r="D2002" s="740" t="s">
        <v>6160</v>
      </c>
      <c r="E2002" s="741" t="s">
        <v>3935</v>
      </c>
      <c r="F2002" s="661" t="s">
        <v>3895</v>
      </c>
      <c r="G2002" s="661" t="s">
        <v>4029</v>
      </c>
      <c r="H2002" s="661" t="s">
        <v>602</v>
      </c>
      <c r="I2002" s="661" t="s">
        <v>4085</v>
      </c>
      <c r="J2002" s="661" t="s">
        <v>4086</v>
      </c>
      <c r="K2002" s="661" t="s">
        <v>4087</v>
      </c>
      <c r="L2002" s="662">
        <v>0</v>
      </c>
      <c r="M2002" s="662">
        <v>0</v>
      </c>
      <c r="N2002" s="661">
        <v>1</v>
      </c>
      <c r="O2002" s="742">
        <v>0.5</v>
      </c>
      <c r="P2002" s="662"/>
      <c r="Q2002" s="677"/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4</v>
      </c>
      <c r="B2003" s="661" t="s">
        <v>3542</v>
      </c>
      <c r="C2003" s="661">
        <v>89301042</v>
      </c>
      <c r="D2003" s="740" t="s">
        <v>6160</v>
      </c>
      <c r="E2003" s="741" t="s">
        <v>3935</v>
      </c>
      <c r="F2003" s="661" t="s">
        <v>3895</v>
      </c>
      <c r="G2003" s="661" t="s">
        <v>4029</v>
      </c>
      <c r="H2003" s="661" t="s">
        <v>602</v>
      </c>
      <c r="I2003" s="661" t="s">
        <v>4030</v>
      </c>
      <c r="J2003" s="661" t="s">
        <v>4031</v>
      </c>
      <c r="K2003" s="661" t="s">
        <v>2096</v>
      </c>
      <c r="L2003" s="662">
        <v>97.97</v>
      </c>
      <c r="M2003" s="662">
        <v>587.81999999999994</v>
      </c>
      <c r="N2003" s="661">
        <v>6</v>
      </c>
      <c r="O2003" s="742">
        <v>2</v>
      </c>
      <c r="P2003" s="662">
        <v>195.94</v>
      </c>
      <c r="Q2003" s="677">
        <v>0.33333333333333337</v>
      </c>
      <c r="R2003" s="661">
        <v>2</v>
      </c>
      <c r="S2003" s="677">
        <v>0.33333333333333331</v>
      </c>
      <c r="T2003" s="742">
        <v>1</v>
      </c>
      <c r="U2003" s="700">
        <v>0.5</v>
      </c>
    </row>
    <row r="2004" spans="1:21" ht="14.4" customHeight="1" x14ac:dyDescent="0.3">
      <c r="A2004" s="660">
        <v>4</v>
      </c>
      <c r="B2004" s="661" t="s">
        <v>3542</v>
      </c>
      <c r="C2004" s="661">
        <v>89301042</v>
      </c>
      <c r="D2004" s="740" t="s">
        <v>6160</v>
      </c>
      <c r="E2004" s="741" t="s">
        <v>3935</v>
      </c>
      <c r="F2004" s="661" t="s">
        <v>3895</v>
      </c>
      <c r="G2004" s="661" t="s">
        <v>4029</v>
      </c>
      <c r="H2004" s="661" t="s">
        <v>602</v>
      </c>
      <c r="I2004" s="661" t="s">
        <v>4032</v>
      </c>
      <c r="J2004" s="661" t="s">
        <v>4031</v>
      </c>
      <c r="K2004" s="661" t="s">
        <v>786</v>
      </c>
      <c r="L2004" s="662">
        <v>314.89999999999998</v>
      </c>
      <c r="M2004" s="662">
        <v>2519.1999999999998</v>
      </c>
      <c r="N2004" s="661">
        <v>8</v>
      </c>
      <c r="O2004" s="742">
        <v>3.5</v>
      </c>
      <c r="P2004" s="662">
        <v>629.79999999999995</v>
      </c>
      <c r="Q2004" s="677">
        <v>0.25</v>
      </c>
      <c r="R2004" s="661">
        <v>2</v>
      </c>
      <c r="S2004" s="677">
        <v>0.25</v>
      </c>
      <c r="T2004" s="742">
        <v>0.5</v>
      </c>
      <c r="U2004" s="700">
        <v>0.14285714285714285</v>
      </c>
    </row>
    <row r="2005" spans="1:21" ht="14.4" customHeight="1" x14ac:dyDescent="0.3">
      <c r="A2005" s="660">
        <v>4</v>
      </c>
      <c r="B2005" s="661" t="s">
        <v>3542</v>
      </c>
      <c r="C2005" s="661">
        <v>89301042</v>
      </c>
      <c r="D2005" s="740" t="s">
        <v>6160</v>
      </c>
      <c r="E2005" s="741" t="s">
        <v>3935</v>
      </c>
      <c r="F2005" s="661" t="s">
        <v>3895</v>
      </c>
      <c r="G2005" s="661" t="s">
        <v>3953</v>
      </c>
      <c r="H2005" s="661" t="s">
        <v>602</v>
      </c>
      <c r="I2005" s="661" t="s">
        <v>1484</v>
      </c>
      <c r="J2005" s="661" t="s">
        <v>851</v>
      </c>
      <c r="K2005" s="661" t="s">
        <v>1485</v>
      </c>
      <c r="L2005" s="662">
        <v>113.37</v>
      </c>
      <c r="M2005" s="662">
        <v>566.85</v>
      </c>
      <c r="N2005" s="661">
        <v>5</v>
      </c>
      <c r="O2005" s="742">
        <v>3</v>
      </c>
      <c r="P2005" s="662">
        <v>340.11</v>
      </c>
      <c r="Q2005" s="677">
        <v>0.6</v>
      </c>
      <c r="R2005" s="661">
        <v>3</v>
      </c>
      <c r="S2005" s="677">
        <v>0.6</v>
      </c>
      <c r="T2005" s="742">
        <v>2</v>
      </c>
      <c r="U2005" s="700">
        <v>0.66666666666666663</v>
      </c>
    </row>
    <row r="2006" spans="1:21" ht="14.4" customHeight="1" x14ac:dyDescent="0.3">
      <c r="A2006" s="660">
        <v>4</v>
      </c>
      <c r="B2006" s="661" t="s">
        <v>3542</v>
      </c>
      <c r="C2006" s="661">
        <v>89301042</v>
      </c>
      <c r="D2006" s="740" t="s">
        <v>6160</v>
      </c>
      <c r="E2006" s="741" t="s">
        <v>3935</v>
      </c>
      <c r="F2006" s="661" t="s">
        <v>3895</v>
      </c>
      <c r="G2006" s="661" t="s">
        <v>3953</v>
      </c>
      <c r="H2006" s="661" t="s">
        <v>602</v>
      </c>
      <c r="I2006" s="661" t="s">
        <v>850</v>
      </c>
      <c r="J2006" s="661" t="s">
        <v>851</v>
      </c>
      <c r="K2006" s="661" t="s">
        <v>852</v>
      </c>
      <c r="L2006" s="662">
        <v>56.69</v>
      </c>
      <c r="M2006" s="662">
        <v>113.38</v>
      </c>
      <c r="N2006" s="661">
        <v>2</v>
      </c>
      <c r="O2006" s="742">
        <v>1.5</v>
      </c>
      <c r="P2006" s="662">
        <v>113.38</v>
      </c>
      <c r="Q2006" s="677">
        <v>1</v>
      </c>
      <c r="R2006" s="661">
        <v>2</v>
      </c>
      <c r="S2006" s="677">
        <v>1</v>
      </c>
      <c r="T2006" s="742">
        <v>1.5</v>
      </c>
      <c r="U2006" s="700">
        <v>1</v>
      </c>
    </row>
    <row r="2007" spans="1:21" ht="14.4" customHeight="1" x14ac:dyDescent="0.3">
      <c r="A2007" s="660">
        <v>4</v>
      </c>
      <c r="B2007" s="661" t="s">
        <v>3542</v>
      </c>
      <c r="C2007" s="661">
        <v>89301042</v>
      </c>
      <c r="D2007" s="740" t="s">
        <v>6160</v>
      </c>
      <c r="E2007" s="741" t="s">
        <v>3935</v>
      </c>
      <c r="F2007" s="661" t="s">
        <v>3895</v>
      </c>
      <c r="G2007" s="661" t="s">
        <v>3953</v>
      </c>
      <c r="H2007" s="661" t="s">
        <v>602</v>
      </c>
      <c r="I2007" s="661" t="s">
        <v>5027</v>
      </c>
      <c r="J2007" s="661" t="s">
        <v>5028</v>
      </c>
      <c r="K2007" s="661" t="s">
        <v>2242</v>
      </c>
      <c r="L2007" s="662">
        <v>45.34</v>
      </c>
      <c r="M2007" s="662">
        <v>453.40000000000003</v>
      </c>
      <c r="N2007" s="661">
        <v>10</v>
      </c>
      <c r="O2007" s="742">
        <v>4.5</v>
      </c>
      <c r="P2007" s="662">
        <v>362.72</v>
      </c>
      <c r="Q2007" s="677">
        <v>0.8</v>
      </c>
      <c r="R2007" s="661">
        <v>8</v>
      </c>
      <c r="S2007" s="677">
        <v>0.8</v>
      </c>
      <c r="T2007" s="742">
        <v>3.5</v>
      </c>
      <c r="U2007" s="700">
        <v>0.77777777777777779</v>
      </c>
    </row>
    <row r="2008" spans="1:21" ht="14.4" customHeight="1" x14ac:dyDescent="0.3">
      <c r="A2008" s="660">
        <v>4</v>
      </c>
      <c r="B2008" s="661" t="s">
        <v>3542</v>
      </c>
      <c r="C2008" s="661">
        <v>89301042</v>
      </c>
      <c r="D2008" s="740" t="s">
        <v>6160</v>
      </c>
      <c r="E2008" s="741" t="s">
        <v>3935</v>
      </c>
      <c r="F2008" s="661" t="s">
        <v>3895</v>
      </c>
      <c r="G2008" s="661" t="s">
        <v>4116</v>
      </c>
      <c r="H2008" s="661" t="s">
        <v>1519</v>
      </c>
      <c r="I2008" s="661" t="s">
        <v>2643</v>
      </c>
      <c r="J2008" s="661" t="s">
        <v>1725</v>
      </c>
      <c r="K2008" s="661" t="s">
        <v>2644</v>
      </c>
      <c r="L2008" s="662">
        <v>56.01</v>
      </c>
      <c r="M2008" s="662">
        <v>56.01</v>
      </c>
      <c r="N2008" s="661">
        <v>1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4</v>
      </c>
      <c r="B2009" s="661" t="s">
        <v>3542</v>
      </c>
      <c r="C2009" s="661">
        <v>89301042</v>
      </c>
      <c r="D2009" s="740" t="s">
        <v>6160</v>
      </c>
      <c r="E2009" s="741" t="s">
        <v>3935</v>
      </c>
      <c r="F2009" s="661" t="s">
        <v>3895</v>
      </c>
      <c r="G2009" s="661" t="s">
        <v>4116</v>
      </c>
      <c r="H2009" s="661" t="s">
        <v>1519</v>
      </c>
      <c r="I2009" s="661" t="s">
        <v>1724</v>
      </c>
      <c r="J2009" s="661" t="s">
        <v>1725</v>
      </c>
      <c r="K2009" s="661" t="s">
        <v>1726</v>
      </c>
      <c r="L2009" s="662">
        <v>140.03</v>
      </c>
      <c r="M2009" s="662">
        <v>560.12</v>
      </c>
      <c r="N2009" s="661">
        <v>4</v>
      </c>
      <c r="O2009" s="742">
        <v>3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4</v>
      </c>
      <c r="B2010" s="661" t="s">
        <v>3542</v>
      </c>
      <c r="C2010" s="661">
        <v>89301042</v>
      </c>
      <c r="D2010" s="740" t="s">
        <v>6160</v>
      </c>
      <c r="E2010" s="741" t="s">
        <v>3935</v>
      </c>
      <c r="F2010" s="661" t="s">
        <v>3895</v>
      </c>
      <c r="G2010" s="661" t="s">
        <v>3988</v>
      </c>
      <c r="H2010" s="661" t="s">
        <v>602</v>
      </c>
      <c r="I2010" s="661" t="s">
        <v>3058</v>
      </c>
      <c r="J2010" s="661" t="s">
        <v>3059</v>
      </c>
      <c r="K2010" s="661" t="s">
        <v>3989</v>
      </c>
      <c r="L2010" s="662">
        <v>0</v>
      </c>
      <c r="M2010" s="662">
        <v>0</v>
      </c>
      <c r="N2010" s="661">
        <v>6</v>
      </c>
      <c r="O2010" s="742">
        <v>3</v>
      </c>
      <c r="P2010" s="662">
        <v>0</v>
      </c>
      <c r="Q2010" s="677"/>
      <c r="R2010" s="661">
        <v>6</v>
      </c>
      <c r="S2010" s="677">
        <v>1</v>
      </c>
      <c r="T2010" s="742">
        <v>3</v>
      </c>
      <c r="U2010" s="700">
        <v>1</v>
      </c>
    </row>
    <row r="2011" spans="1:21" ht="14.4" customHeight="1" x14ac:dyDescent="0.3">
      <c r="A2011" s="660">
        <v>4</v>
      </c>
      <c r="B2011" s="661" t="s">
        <v>3542</v>
      </c>
      <c r="C2011" s="661">
        <v>89301042</v>
      </c>
      <c r="D2011" s="740" t="s">
        <v>6160</v>
      </c>
      <c r="E2011" s="741" t="s">
        <v>3935</v>
      </c>
      <c r="F2011" s="661" t="s">
        <v>3895</v>
      </c>
      <c r="G2011" s="661" t="s">
        <v>4175</v>
      </c>
      <c r="H2011" s="661" t="s">
        <v>602</v>
      </c>
      <c r="I2011" s="661" t="s">
        <v>2203</v>
      </c>
      <c r="J2011" s="661" t="s">
        <v>2204</v>
      </c>
      <c r="K2011" s="661" t="s">
        <v>5830</v>
      </c>
      <c r="L2011" s="662">
        <v>112.13</v>
      </c>
      <c r="M2011" s="662">
        <v>112.13</v>
      </c>
      <c r="N2011" s="661">
        <v>1</v>
      </c>
      <c r="O2011" s="742">
        <v>0.5</v>
      </c>
      <c r="P2011" s="662"/>
      <c r="Q2011" s="677">
        <v>0</v>
      </c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4</v>
      </c>
      <c r="B2012" s="661" t="s">
        <v>3542</v>
      </c>
      <c r="C2012" s="661">
        <v>89301042</v>
      </c>
      <c r="D2012" s="740" t="s">
        <v>6160</v>
      </c>
      <c r="E2012" s="741" t="s">
        <v>3935</v>
      </c>
      <c r="F2012" s="661" t="s">
        <v>3895</v>
      </c>
      <c r="G2012" s="661" t="s">
        <v>4137</v>
      </c>
      <c r="H2012" s="661" t="s">
        <v>602</v>
      </c>
      <c r="I2012" s="661" t="s">
        <v>5831</v>
      </c>
      <c r="J2012" s="661" t="s">
        <v>870</v>
      </c>
      <c r="K2012" s="661" t="s">
        <v>4139</v>
      </c>
      <c r="L2012" s="662">
        <v>0</v>
      </c>
      <c r="M2012" s="662">
        <v>0</v>
      </c>
      <c r="N2012" s="661">
        <v>2</v>
      </c>
      <c r="O2012" s="742">
        <v>1</v>
      </c>
      <c r="P2012" s="662">
        <v>0</v>
      </c>
      <c r="Q2012" s="677"/>
      <c r="R2012" s="661">
        <v>2</v>
      </c>
      <c r="S2012" s="677">
        <v>1</v>
      </c>
      <c r="T2012" s="742">
        <v>1</v>
      </c>
      <c r="U2012" s="700">
        <v>1</v>
      </c>
    </row>
    <row r="2013" spans="1:21" ht="14.4" customHeight="1" x14ac:dyDescent="0.3">
      <c r="A2013" s="660">
        <v>4</v>
      </c>
      <c r="B2013" s="661" t="s">
        <v>3542</v>
      </c>
      <c r="C2013" s="661">
        <v>89301042</v>
      </c>
      <c r="D2013" s="740" t="s">
        <v>6160</v>
      </c>
      <c r="E2013" s="741" t="s">
        <v>3935</v>
      </c>
      <c r="F2013" s="661" t="s">
        <v>3895</v>
      </c>
      <c r="G2013" s="661" t="s">
        <v>5667</v>
      </c>
      <c r="H2013" s="661" t="s">
        <v>602</v>
      </c>
      <c r="I2013" s="661" t="s">
        <v>1491</v>
      </c>
      <c r="J2013" s="661" t="s">
        <v>1492</v>
      </c>
      <c r="K2013" s="661" t="s">
        <v>1493</v>
      </c>
      <c r="L2013" s="662">
        <v>82.08</v>
      </c>
      <c r="M2013" s="662">
        <v>246.24</v>
      </c>
      <c r="N2013" s="661">
        <v>3</v>
      </c>
      <c r="O2013" s="742">
        <v>0.5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4</v>
      </c>
      <c r="B2014" s="661" t="s">
        <v>3542</v>
      </c>
      <c r="C2014" s="661">
        <v>89301042</v>
      </c>
      <c r="D2014" s="740" t="s">
        <v>6160</v>
      </c>
      <c r="E2014" s="741" t="s">
        <v>3935</v>
      </c>
      <c r="F2014" s="661" t="s">
        <v>3895</v>
      </c>
      <c r="G2014" s="661" t="s">
        <v>5667</v>
      </c>
      <c r="H2014" s="661" t="s">
        <v>602</v>
      </c>
      <c r="I2014" s="661" t="s">
        <v>5832</v>
      </c>
      <c r="J2014" s="661" t="s">
        <v>1492</v>
      </c>
      <c r="K2014" s="661" t="s">
        <v>5833</v>
      </c>
      <c r="L2014" s="662">
        <v>0</v>
      </c>
      <c r="M2014" s="662">
        <v>0</v>
      </c>
      <c r="N2014" s="661">
        <v>1</v>
      </c>
      <c r="O2014" s="742">
        <v>0.5</v>
      </c>
      <c r="P2014" s="662"/>
      <c r="Q2014" s="677"/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4</v>
      </c>
      <c r="B2015" s="661" t="s">
        <v>3542</v>
      </c>
      <c r="C2015" s="661">
        <v>89301042</v>
      </c>
      <c r="D2015" s="740" t="s">
        <v>6160</v>
      </c>
      <c r="E2015" s="741" t="s">
        <v>3935</v>
      </c>
      <c r="F2015" s="661" t="s">
        <v>3895</v>
      </c>
      <c r="G2015" s="661" t="s">
        <v>4140</v>
      </c>
      <c r="H2015" s="661" t="s">
        <v>602</v>
      </c>
      <c r="I2015" s="661" t="s">
        <v>5834</v>
      </c>
      <c r="J2015" s="661" t="s">
        <v>5835</v>
      </c>
      <c r="K2015" s="661" t="s">
        <v>5836</v>
      </c>
      <c r="L2015" s="662">
        <v>73.34</v>
      </c>
      <c r="M2015" s="662">
        <v>146.68</v>
      </c>
      <c r="N2015" s="661">
        <v>2</v>
      </c>
      <c r="O2015" s="742">
        <v>1</v>
      </c>
      <c r="P2015" s="662">
        <v>146.68</v>
      </c>
      <c r="Q2015" s="677">
        <v>1</v>
      </c>
      <c r="R2015" s="661">
        <v>2</v>
      </c>
      <c r="S2015" s="677">
        <v>1</v>
      </c>
      <c r="T2015" s="742">
        <v>1</v>
      </c>
      <c r="U2015" s="700">
        <v>1</v>
      </c>
    </row>
    <row r="2016" spans="1:21" ht="14.4" customHeight="1" x14ac:dyDescent="0.3">
      <c r="A2016" s="660">
        <v>4</v>
      </c>
      <c r="B2016" s="661" t="s">
        <v>3542</v>
      </c>
      <c r="C2016" s="661">
        <v>89301042</v>
      </c>
      <c r="D2016" s="740" t="s">
        <v>6160</v>
      </c>
      <c r="E2016" s="741" t="s">
        <v>3935</v>
      </c>
      <c r="F2016" s="661" t="s">
        <v>3895</v>
      </c>
      <c r="G2016" s="661" t="s">
        <v>3993</v>
      </c>
      <c r="H2016" s="661" t="s">
        <v>602</v>
      </c>
      <c r="I2016" s="661" t="s">
        <v>854</v>
      </c>
      <c r="J2016" s="661" t="s">
        <v>3994</v>
      </c>
      <c r="K2016" s="661" t="s">
        <v>3995</v>
      </c>
      <c r="L2016" s="662">
        <v>0</v>
      </c>
      <c r="M2016" s="662">
        <v>0</v>
      </c>
      <c r="N2016" s="661">
        <v>10</v>
      </c>
      <c r="O2016" s="742">
        <v>2</v>
      </c>
      <c r="P2016" s="662">
        <v>0</v>
      </c>
      <c r="Q2016" s="677"/>
      <c r="R2016" s="661">
        <v>4</v>
      </c>
      <c r="S2016" s="677">
        <v>0.4</v>
      </c>
      <c r="T2016" s="742">
        <v>1</v>
      </c>
      <c r="U2016" s="700">
        <v>0.5</v>
      </c>
    </row>
    <row r="2017" spans="1:21" ht="14.4" customHeight="1" x14ac:dyDescent="0.3">
      <c r="A2017" s="660">
        <v>4</v>
      </c>
      <c r="B2017" s="661" t="s">
        <v>3542</v>
      </c>
      <c r="C2017" s="661">
        <v>89301042</v>
      </c>
      <c r="D2017" s="740" t="s">
        <v>6160</v>
      </c>
      <c r="E2017" s="741" t="s">
        <v>3935</v>
      </c>
      <c r="F2017" s="661" t="s">
        <v>3895</v>
      </c>
      <c r="G2017" s="661" t="s">
        <v>4117</v>
      </c>
      <c r="H2017" s="661" t="s">
        <v>602</v>
      </c>
      <c r="I2017" s="661" t="s">
        <v>5837</v>
      </c>
      <c r="J2017" s="661" t="s">
        <v>5838</v>
      </c>
      <c r="K2017" s="661" t="s">
        <v>5839</v>
      </c>
      <c r="L2017" s="662">
        <v>203.02</v>
      </c>
      <c r="M2017" s="662">
        <v>406.04</v>
      </c>
      <c r="N2017" s="661">
        <v>2</v>
      </c>
      <c r="O2017" s="742">
        <v>1</v>
      </c>
      <c r="P2017" s="662">
        <v>406.04</v>
      </c>
      <c r="Q2017" s="677">
        <v>1</v>
      </c>
      <c r="R2017" s="661">
        <v>2</v>
      </c>
      <c r="S2017" s="677">
        <v>1</v>
      </c>
      <c r="T2017" s="742">
        <v>1</v>
      </c>
      <c r="U2017" s="700">
        <v>1</v>
      </c>
    </row>
    <row r="2018" spans="1:21" ht="14.4" customHeight="1" x14ac:dyDescent="0.3">
      <c r="A2018" s="660">
        <v>4</v>
      </c>
      <c r="B2018" s="661" t="s">
        <v>3542</v>
      </c>
      <c r="C2018" s="661">
        <v>89301042</v>
      </c>
      <c r="D2018" s="740" t="s">
        <v>6160</v>
      </c>
      <c r="E2018" s="741" t="s">
        <v>3935</v>
      </c>
      <c r="F2018" s="661" t="s">
        <v>3895</v>
      </c>
      <c r="G2018" s="661" t="s">
        <v>4015</v>
      </c>
      <c r="H2018" s="661" t="s">
        <v>602</v>
      </c>
      <c r="I2018" s="661" t="s">
        <v>5840</v>
      </c>
      <c r="J2018" s="661" t="s">
        <v>5841</v>
      </c>
      <c r="K2018" s="661" t="s">
        <v>3826</v>
      </c>
      <c r="L2018" s="662">
        <v>0</v>
      </c>
      <c r="M2018" s="662">
        <v>0</v>
      </c>
      <c r="N2018" s="661">
        <v>1</v>
      </c>
      <c r="O2018" s="742">
        <v>1</v>
      </c>
      <c r="P2018" s="662"/>
      <c r="Q2018" s="677"/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4</v>
      </c>
      <c r="B2019" s="661" t="s">
        <v>3542</v>
      </c>
      <c r="C2019" s="661">
        <v>89301042</v>
      </c>
      <c r="D2019" s="740" t="s">
        <v>6160</v>
      </c>
      <c r="E2019" s="741" t="s">
        <v>3935</v>
      </c>
      <c r="F2019" s="661" t="s">
        <v>3895</v>
      </c>
      <c r="G2019" s="661" t="s">
        <v>4015</v>
      </c>
      <c r="H2019" s="661" t="s">
        <v>602</v>
      </c>
      <c r="I2019" s="661" t="s">
        <v>5842</v>
      </c>
      <c r="J2019" s="661" t="s">
        <v>5843</v>
      </c>
      <c r="K2019" s="661" t="s">
        <v>3800</v>
      </c>
      <c r="L2019" s="662">
        <v>0</v>
      </c>
      <c r="M2019" s="662">
        <v>0</v>
      </c>
      <c r="N2019" s="661">
        <v>1</v>
      </c>
      <c r="O2019" s="742">
        <v>1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4</v>
      </c>
      <c r="B2020" s="661" t="s">
        <v>3542</v>
      </c>
      <c r="C2020" s="661">
        <v>89301042</v>
      </c>
      <c r="D2020" s="740" t="s">
        <v>6160</v>
      </c>
      <c r="E2020" s="741" t="s">
        <v>3935</v>
      </c>
      <c r="F2020" s="661" t="s">
        <v>3895</v>
      </c>
      <c r="G2020" s="661" t="s">
        <v>4338</v>
      </c>
      <c r="H2020" s="661" t="s">
        <v>602</v>
      </c>
      <c r="I2020" s="661" t="s">
        <v>3116</v>
      </c>
      <c r="J2020" s="661" t="s">
        <v>4340</v>
      </c>
      <c r="K2020" s="661" t="s">
        <v>3118</v>
      </c>
      <c r="L2020" s="662">
        <v>1692.27</v>
      </c>
      <c r="M2020" s="662">
        <v>5076.8099999999995</v>
      </c>
      <c r="N2020" s="661">
        <v>3</v>
      </c>
      <c r="O2020" s="742">
        <v>2.5</v>
      </c>
      <c r="P2020" s="662">
        <v>5076.8099999999995</v>
      </c>
      <c r="Q2020" s="677">
        <v>1</v>
      </c>
      <c r="R2020" s="661">
        <v>3</v>
      </c>
      <c r="S2020" s="677">
        <v>1</v>
      </c>
      <c r="T2020" s="742">
        <v>2.5</v>
      </c>
      <c r="U2020" s="700">
        <v>1</v>
      </c>
    </row>
    <row r="2021" spans="1:21" ht="14.4" customHeight="1" x14ac:dyDescent="0.3">
      <c r="A2021" s="660">
        <v>4</v>
      </c>
      <c r="B2021" s="661" t="s">
        <v>3542</v>
      </c>
      <c r="C2021" s="661">
        <v>89301042</v>
      </c>
      <c r="D2021" s="740" t="s">
        <v>6160</v>
      </c>
      <c r="E2021" s="741" t="s">
        <v>3935</v>
      </c>
      <c r="F2021" s="661" t="s">
        <v>3896</v>
      </c>
      <c r="G2021" s="661" t="s">
        <v>4001</v>
      </c>
      <c r="H2021" s="661" t="s">
        <v>602</v>
      </c>
      <c r="I2021" s="661" t="s">
        <v>4102</v>
      </c>
      <c r="J2021" s="661" t="s">
        <v>4003</v>
      </c>
      <c r="K2021" s="661"/>
      <c r="L2021" s="662">
        <v>0</v>
      </c>
      <c r="M2021" s="662">
        <v>0</v>
      </c>
      <c r="N2021" s="661">
        <v>5</v>
      </c>
      <c r="O2021" s="742">
        <v>5</v>
      </c>
      <c r="P2021" s="662">
        <v>0</v>
      </c>
      <c r="Q2021" s="677"/>
      <c r="R2021" s="661">
        <v>5</v>
      </c>
      <c r="S2021" s="677">
        <v>1</v>
      </c>
      <c r="T2021" s="742">
        <v>5</v>
      </c>
      <c r="U2021" s="700">
        <v>1</v>
      </c>
    </row>
    <row r="2022" spans="1:21" ht="14.4" customHeight="1" x14ac:dyDescent="0.3">
      <c r="A2022" s="660">
        <v>4</v>
      </c>
      <c r="B2022" s="661" t="s">
        <v>3542</v>
      </c>
      <c r="C2022" s="661">
        <v>89301042</v>
      </c>
      <c r="D2022" s="740" t="s">
        <v>6160</v>
      </c>
      <c r="E2022" s="741" t="s">
        <v>3935</v>
      </c>
      <c r="F2022" s="661" t="s">
        <v>3897</v>
      </c>
      <c r="G2022" s="661" t="s">
        <v>4343</v>
      </c>
      <c r="H2022" s="661" t="s">
        <v>602</v>
      </c>
      <c r="I2022" s="661" t="s">
        <v>4344</v>
      </c>
      <c r="J2022" s="661" t="s">
        <v>4536</v>
      </c>
      <c r="K2022" s="661" t="s">
        <v>4537</v>
      </c>
      <c r="L2022" s="662">
        <v>410</v>
      </c>
      <c r="M2022" s="662">
        <v>4920</v>
      </c>
      <c r="N2022" s="661">
        <v>12</v>
      </c>
      <c r="O2022" s="742">
        <v>12</v>
      </c>
      <c r="P2022" s="662">
        <v>4920</v>
      </c>
      <c r="Q2022" s="677">
        <v>1</v>
      </c>
      <c r="R2022" s="661">
        <v>12</v>
      </c>
      <c r="S2022" s="677">
        <v>1</v>
      </c>
      <c r="T2022" s="742">
        <v>12</v>
      </c>
      <c r="U2022" s="700">
        <v>1</v>
      </c>
    </row>
    <row r="2023" spans="1:21" ht="14.4" customHeight="1" x14ac:dyDescent="0.3">
      <c r="A2023" s="660">
        <v>4</v>
      </c>
      <c r="B2023" s="661" t="s">
        <v>3542</v>
      </c>
      <c r="C2023" s="661">
        <v>89301042</v>
      </c>
      <c r="D2023" s="740" t="s">
        <v>6160</v>
      </c>
      <c r="E2023" s="741" t="s">
        <v>3935</v>
      </c>
      <c r="F2023" s="661" t="s">
        <v>3897</v>
      </c>
      <c r="G2023" s="661" t="s">
        <v>4343</v>
      </c>
      <c r="H2023" s="661" t="s">
        <v>602</v>
      </c>
      <c r="I2023" s="661" t="s">
        <v>4344</v>
      </c>
      <c r="J2023" s="661" t="s">
        <v>4345</v>
      </c>
      <c r="K2023" s="661" t="s">
        <v>4346</v>
      </c>
      <c r="L2023" s="662">
        <v>410</v>
      </c>
      <c r="M2023" s="662">
        <v>34850</v>
      </c>
      <c r="N2023" s="661">
        <v>85</v>
      </c>
      <c r="O2023" s="742">
        <v>84</v>
      </c>
      <c r="P2023" s="662">
        <v>31570</v>
      </c>
      <c r="Q2023" s="677">
        <v>0.90588235294117647</v>
      </c>
      <c r="R2023" s="661">
        <v>77</v>
      </c>
      <c r="S2023" s="677">
        <v>0.90588235294117647</v>
      </c>
      <c r="T2023" s="742">
        <v>77</v>
      </c>
      <c r="U2023" s="700">
        <v>0.91666666666666663</v>
      </c>
    </row>
    <row r="2024" spans="1:21" ht="14.4" customHeight="1" x14ac:dyDescent="0.3">
      <c r="A2024" s="660">
        <v>4</v>
      </c>
      <c r="B2024" s="661" t="s">
        <v>3542</v>
      </c>
      <c r="C2024" s="661">
        <v>89301042</v>
      </c>
      <c r="D2024" s="740" t="s">
        <v>6160</v>
      </c>
      <c r="E2024" s="741" t="s">
        <v>3935</v>
      </c>
      <c r="F2024" s="661" t="s">
        <v>3897</v>
      </c>
      <c r="G2024" s="661" t="s">
        <v>4343</v>
      </c>
      <c r="H2024" s="661" t="s">
        <v>602</v>
      </c>
      <c r="I2024" s="661" t="s">
        <v>4420</v>
      </c>
      <c r="J2024" s="661" t="s">
        <v>4538</v>
      </c>
      <c r="K2024" s="661" t="s">
        <v>4539</v>
      </c>
      <c r="L2024" s="662">
        <v>566</v>
      </c>
      <c r="M2024" s="662">
        <v>566</v>
      </c>
      <c r="N2024" s="661">
        <v>1</v>
      </c>
      <c r="O2024" s="742">
        <v>1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4</v>
      </c>
      <c r="B2025" s="661" t="s">
        <v>3542</v>
      </c>
      <c r="C2025" s="661">
        <v>89301042</v>
      </c>
      <c r="D2025" s="740" t="s">
        <v>6160</v>
      </c>
      <c r="E2025" s="741" t="s">
        <v>3935</v>
      </c>
      <c r="F2025" s="661" t="s">
        <v>3897</v>
      </c>
      <c r="G2025" s="661" t="s">
        <v>4343</v>
      </c>
      <c r="H2025" s="661" t="s">
        <v>602</v>
      </c>
      <c r="I2025" s="661" t="s">
        <v>4420</v>
      </c>
      <c r="J2025" s="661" t="s">
        <v>4421</v>
      </c>
      <c r="K2025" s="661" t="s">
        <v>4422</v>
      </c>
      <c r="L2025" s="662">
        <v>566</v>
      </c>
      <c r="M2025" s="662">
        <v>7924</v>
      </c>
      <c r="N2025" s="661">
        <v>14</v>
      </c>
      <c r="O2025" s="742">
        <v>14</v>
      </c>
      <c r="P2025" s="662">
        <v>4528</v>
      </c>
      <c r="Q2025" s="677">
        <v>0.5714285714285714</v>
      </c>
      <c r="R2025" s="661">
        <v>8</v>
      </c>
      <c r="S2025" s="677">
        <v>0.5714285714285714</v>
      </c>
      <c r="T2025" s="742">
        <v>8</v>
      </c>
      <c r="U2025" s="700">
        <v>0.5714285714285714</v>
      </c>
    </row>
    <row r="2026" spans="1:21" ht="14.4" customHeight="1" x14ac:dyDescent="0.3">
      <c r="A2026" s="660">
        <v>4</v>
      </c>
      <c r="B2026" s="661" t="s">
        <v>3542</v>
      </c>
      <c r="C2026" s="661">
        <v>89301042</v>
      </c>
      <c r="D2026" s="740" t="s">
        <v>6160</v>
      </c>
      <c r="E2026" s="741" t="s">
        <v>3935</v>
      </c>
      <c r="F2026" s="661" t="s">
        <v>3897</v>
      </c>
      <c r="G2026" s="661" t="s">
        <v>4343</v>
      </c>
      <c r="H2026" s="661" t="s">
        <v>602</v>
      </c>
      <c r="I2026" s="661" t="s">
        <v>5844</v>
      </c>
      <c r="J2026" s="661" t="s">
        <v>5845</v>
      </c>
      <c r="K2026" s="661" t="s">
        <v>5846</v>
      </c>
      <c r="L2026" s="662">
        <v>277.75</v>
      </c>
      <c r="M2026" s="662">
        <v>277.75</v>
      </c>
      <c r="N2026" s="661">
        <v>1</v>
      </c>
      <c r="O2026" s="742">
        <v>1</v>
      </c>
      <c r="P2026" s="662"/>
      <c r="Q2026" s="677">
        <v>0</v>
      </c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4</v>
      </c>
      <c r="B2027" s="661" t="s">
        <v>3542</v>
      </c>
      <c r="C2027" s="661">
        <v>89301042</v>
      </c>
      <c r="D2027" s="740" t="s">
        <v>6160</v>
      </c>
      <c r="E2027" s="741" t="s">
        <v>3935</v>
      </c>
      <c r="F2027" s="661" t="s">
        <v>3897</v>
      </c>
      <c r="G2027" s="661" t="s">
        <v>4343</v>
      </c>
      <c r="H2027" s="661" t="s">
        <v>602</v>
      </c>
      <c r="I2027" s="661" t="s">
        <v>5847</v>
      </c>
      <c r="J2027" s="661" t="s">
        <v>5848</v>
      </c>
      <c r="K2027" s="661" t="s">
        <v>5849</v>
      </c>
      <c r="L2027" s="662">
        <v>587</v>
      </c>
      <c r="M2027" s="662">
        <v>587</v>
      </c>
      <c r="N2027" s="661">
        <v>1</v>
      </c>
      <c r="O2027" s="742">
        <v>1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4</v>
      </c>
      <c r="B2028" s="661" t="s">
        <v>3542</v>
      </c>
      <c r="C2028" s="661">
        <v>89301042</v>
      </c>
      <c r="D2028" s="740" t="s">
        <v>6160</v>
      </c>
      <c r="E2028" s="741" t="s">
        <v>3935</v>
      </c>
      <c r="F2028" s="661" t="s">
        <v>3897</v>
      </c>
      <c r="G2028" s="661" t="s">
        <v>4347</v>
      </c>
      <c r="H2028" s="661" t="s">
        <v>602</v>
      </c>
      <c r="I2028" s="661" t="s">
        <v>4357</v>
      </c>
      <c r="J2028" s="661" t="s">
        <v>4355</v>
      </c>
      <c r="K2028" s="661" t="s">
        <v>4358</v>
      </c>
      <c r="L2028" s="662">
        <v>200</v>
      </c>
      <c r="M2028" s="662">
        <v>8400</v>
      </c>
      <c r="N2028" s="661">
        <v>42</v>
      </c>
      <c r="O2028" s="742">
        <v>12</v>
      </c>
      <c r="P2028" s="662">
        <v>1200</v>
      </c>
      <c r="Q2028" s="677">
        <v>0.14285714285714285</v>
      </c>
      <c r="R2028" s="661">
        <v>6</v>
      </c>
      <c r="S2028" s="677">
        <v>0.14285714285714285</v>
      </c>
      <c r="T2028" s="742">
        <v>3</v>
      </c>
      <c r="U2028" s="700">
        <v>0.25</v>
      </c>
    </row>
    <row r="2029" spans="1:21" ht="14.4" customHeight="1" x14ac:dyDescent="0.3">
      <c r="A2029" s="660">
        <v>4</v>
      </c>
      <c r="B2029" s="661" t="s">
        <v>3542</v>
      </c>
      <c r="C2029" s="661">
        <v>89301042</v>
      </c>
      <c r="D2029" s="740" t="s">
        <v>6160</v>
      </c>
      <c r="E2029" s="741" t="s">
        <v>3935</v>
      </c>
      <c r="F2029" s="661" t="s">
        <v>3897</v>
      </c>
      <c r="G2029" s="661" t="s">
        <v>4347</v>
      </c>
      <c r="H2029" s="661" t="s">
        <v>602</v>
      </c>
      <c r="I2029" s="661" t="s">
        <v>4359</v>
      </c>
      <c r="J2029" s="661" t="s">
        <v>4360</v>
      </c>
      <c r="K2029" s="661" t="s">
        <v>4361</v>
      </c>
      <c r="L2029" s="662">
        <v>120</v>
      </c>
      <c r="M2029" s="662">
        <v>120</v>
      </c>
      <c r="N2029" s="661">
        <v>1</v>
      </c>
      <c r="O2029" s="742">
        <v>1</v>
      </c>
      <c r="P2029" s="662">
        <v>120</v>
      </c>
      <c r="Q2029" s="677">
        <v>1</v>
      </c>
      <c r="R2029" s="661">
        <v>1</v>
      </c>
      <c r="S2029" s="677">
        <v>1</v>
      </c>
      <c r="T2029" s="742">
        <v>1</v>
      </c>
      <c r="U2029" s="700">
        <v>1</v>
      </c>
    </row>
    <row r="2030" spans="1:21" ht="14.4" customHeight="1" x14ac:dyDescent="0.3">
      <c r="A2030" s="660">
        <v>4</v>
      </c>
      <c r="B2030" s="661" t="s">
        <v>3542</v>
      </c>
      <c r="C2030" s="661">
        <v>89301042</v>
      </c>
      <c r="D2030" s="740" t="s">
        <v>6160</v>
      </c>
      <c r="E2030" s="741" t="s">
        <v>3935</v>
      </c>
      <c r="F2030" s="661" t="s">
        <v>3897</v>
      </c>
      <c r="G2030" s="661" t="s">
        <v>4347</v>
      </c>
      <c r="H2030" s="661" t="s">
        <v>602</v>
      </c>
      <c r="I2030" s="661" t="s">
        <v>4404</v>
      </c>
      <c r="J2030" s="661" t="s">
        <v>4375</v>
      </c>
      <c r="K2030" s="661" t="s">
        <v>4405</v>
      </c>
      <c r="L2030" s="662">
        <v>1512.58</v>
      </c>
      <c r="M2030" s="662">
        <v>1512.58</v>
      </c>
      <c r="N2030" s="661">
        <v>1</v>
      </c>
      <c r="O2030" s="742">
        <v>1</v>
      </c>
      <c r="P2030" s="662">
        <v>1512.58</v>
      </c>
      <c r="Q2030" s="677">
        <v>1</v>
      </c>
      <c r="R2030" s="661">
        <v>1</v>
      </c>
      <c r="S2030" s="677">
        <v>1</v>
      </c>
      <c r="T2030" s="742">
        <v>1</v>
      </c>
      <c r="U2030" s="700">
        <v>1</v>
      </c>
    </row>
    <row r="2031" spans="1:21" ht="14.4" customHeight="1" x14ac:dyDescent="0.3">
      <c r="A2031" s="660">
        <v>4</v>
      </c>
      <c r="B2031" s="661" t="s">
        <v>3542</v>
      </c>
      <c r="C2031" s="661">
        <v>89301042</v>
      </c>
      <c r="D2031" s="740" t="s">
        <v>6160</v>
      </c>
      <c r="E2031" s="741" t="s">
        <v>3935</v>
      </c>
      <c r="F2031" s="661" t="s">
        <v>3897</v>
      </c>
      <c r="G2031" s="661" t="s">
        <v>4347</v>
      </c>
      <c r="H2031" s="661" t="s">
        <v>602</v>
      </c>
      <c r="I2031" s="661" t="s">
        <v>4365</v>
      </c>
      <c r="J2031" s="661" t="s">
        <v>4366</v>
      </c>
      <c r="K2031" s="661" t="s">
        <v>4367</v>
      </c>
      <c r="L2031" s="662">
        <v>909.93</v>
      </c>
      <c r="M2031" s="662">
        <v>1819.86</v>
      </c>
      <c r="N2031" s="661">
        <v>2</v>
      </c>
      <c r="O2031" s="742">
        <v>1</v>
      </c>
      <c r="P2031" s="662">
        <v>1819.86</v>
      </c>
      <c r="Q2031" s="677">
        <v>1</v>
      </c>
      <c r="R2031" s="661">
        <v>2</v>
      </c>
      <c r="S2031" s="677">
        <v>1</v>
      </c>
      <c r="T2031" s="742">
        <v>1</v>
      </c>
      <c r="U2031" s="700">
        <v>1</v>
      </c>
    </row>
    <row r="2032" spans="1:21" ht="14.4" customHeight="1" x14ac:dyDescent="0.3">
      <c r="A2032" s="660">
        <v>4</v>
      </c>
      <c r="B2032" s="661" t="s">
        <v>3542</v>
      </c>
      <c r="C2032" s="661">
        <v>89301042</v>
      </c>
      <c r="D2032" s="740" t="s">
        <v>6160</v>
      </c>
      <c r="E2032" s="741" t="s">
        <v>3935</v>
      </c>
      <c r="F2032" s="661" t="s">
        <v>3897</v>
      </c>
      <c r="G2032" s="661" t="s">
        <v>4347</v>
      </c>
      <c r="H2032" s="661" t="s">
        <v>602</v>
      </c>
      <c r="I2032" s="661" t="s">
        <v>5850</v>
      </c>
      <c r="J2032" s="661" t="s">
        <v>5851</v>
      </c>
      <c r="K2032" s="661" t="s">
        <v>5852</v>
      </c>
      <c r="L2032" s="662">
        <v>50</v>
      </c>
      <c r="M2032" s="662">
        <v>100</v>
      </c>
      <c r="N2032" s="661">
        <v>2</v>
      </c>
      <c r="O2032" s="742">
        <v>1</v>
      </c>
      <c r="P2032" s="662">
        <v>100</v>
      </c>
      <c r="Q2032" s="677">
        <v>1</v>
      </c>
      <c r="R2032" s="661">
        <v>2</v>
      </c>
      <c r="S2032" s="677">
        <v>1</v>
      </c>
      <c r="T2032" s="742">
        <v>1</v>
      </c>
      <c r="U2032" s="700">
        <v>1</v>
      </c>
    </row>
    <row r="2033" spans="1:21" ht="14.4" customHeight="1" x14ac:dyDescent="0.3">
      <c r="A2033" s="660">
        <v>4</v>
      </c>
      <c r="B2033" s="661" t="s">
        <v>3542</v>
      </c>
      <c r="C2033" s="661">
        <v>89301042</v>
      </c>
      <c r="D2033" s="740" t="s">
        <v>6160</v>
      </c>
      <c r="E2033" s="741" t="s">
        <v>3935</v>
      </c>
      <c r="F2033" s="661" t="s">
        <v>3897</v>
      </c>
      <c r="G2033" s="661" t="s">
        <v>4034</v>
      </c>
      <c r="H2033" s="661" t="s">
        <v>602</v>
      </c>
      <c r="I2033" s="661" t="s">
        <v>5853</v>
      </c>
      <c r="J2033" s="661" t="s">
        <v>5854</v>
      </c>
      <c r="K2033" s="661" t="s">
        <v>5855</v>
      </c>
      <c r="L2033" s="662">
        <v>1800</v>
      </c>
      <c r="M2033" s="662">
        <v>1800</v>
      </c>
      <c r="N2033" s="661">
        <v>1</v>
      </c>
      <c r="O2033" s="742">
        <v>1</v>
      </c>
      <c r="P2033" s="662">
        <v>1800</v>
      </c>
      <c r="Q2033" s="677">
        <v>1</v>
      </c>
      <c r="R2033" s="661">
        <v>1</v>
      </c>
      <c r="S2033" s="677">
        <v>1</v>
      </c>
      <c r="T2033" s="742">
        <v>1</v>
      </c>
      <c r="U2033" s="700">
        <v>1</v>
      </c>
    </row>
    <row r="2034" spans="1:21" ht="14.4" customHeight="1" x14ac:dyDescent="0.3">
      <c r="A2034" s="660">
        <v>4</v>
      </c>
      <c r="B2034" s="661" t="s">
        <v>3542</v>
      </c>
      <c r="C2034" s="661">
        <v>89301042</v>
      </c>
      <c r="D2034" s="740" t="s">
        <v>6160</v>
      </c>
      <c r="E2034" s="741" t="s">
        <v>3935</v>
      </c>
      <c r="F2034" s="661" t="s">
        <v>3897</v>
      </c>
      <c r="G2034" s="661" t="s">
        <v>4034</v>
      </c>
      <c r="H2034" s="661" t="s">
        <v>602</v>
      </c>
      <c r="I2034" s="661" t="s">
        <v>4381</v>
      </c>
      <c r="J2034" s="661" t="s">
        <v>4382</v>
      </c>
      <c r="K2034" s="661" t="s">
        <v>4383</v>
      </c>
      <c r="L2034" s="662">
        <v>1800</v>
      </c>
      <c r="M2034" s="662">
        <v>75600</v>
      </c>
      <c r="N2034" s="661">
        <v>42</v>
      </c>
      <c r="O2034" s="742">
        <v>40</v>
      </c>
      <c r="P2034" s="662">
        <v>21600</v>
      </c>
      <c r="Q2034" s="677">
        <v>0.2857142857142857</v>
      </c>
      <c r="R2034" s="661">
        <v>12</v>
      </c>
      <c r="S2034" s="677">
        <v>0.2857142857142857</v>
      </c>
      <c r="T2034" s="742">
        <v>12</v>
      </c>
      <c r="U2034" s="700">
        <v>0.3</v>
      </c>
    </row>
    <row r="2035" spans="1:21" ht="14.4" customHeight="1" x14ac:dyDescent="0.3">
      <c r="A2035" s="660">
        <v>4</v>
      </c>
      <c r="B2035" s="661" t="s">
        <v>3542</v>
      </c>
      <c r="C2035" s="661">
        <v>89301042</v>
      </c>
      <c r="D2035" s="740" t="s">
        <v>6160</v>
      </c>
      <c r="E2035" s="741" t="s">
        <v>3935</v>
      </c>
      <c r="F2035" s="661" t="s">
        <v>3897</v>
      </c>
      <c r="G2035" s="661" t="s">
        <v>4034</v>
      </c>
      <c r="H2035" s="661" t="s">
        <v>602</v>
      </c>
      <c r="I2035" s="661" t="s">
        <v>4965</v>
      </c>
      <c r="J2035" s="661" t="s">
        <v>4966</v>
      </c>
      <c r="K2035" s="661" t="s">
        <v>4967</v>
      </c>
      <c r="L2035" s="662">
        <v>500</v>
      </c>
      <c r="M2035" s="662">
        <v>22500</v>
      </c>
      <c r="N2035" s="661">
        <v>45</v>
      </c>
      <c r="O2035" s="742">
        <v>43</v>
      </c>
      <c r="P2035" s="662">
        <v>22500</v>
      </c>
      <c r="Q2035" s="677">
        <v>1</v>
      </c>
      <c r="R2035" s="661">
        <v>45</v>
      </c>
      <c r="S2035" s="677">
        <v>1</v>
      </c>
      <c r="T2035" s="742">
        <v>43</v>
      </c>
      <c r="U2035" s="700">
        <v>1</v>
      </c>
    </row>
    <row r="2036" spans="1:21" ht="14.4" customHeight="1" x14ac:dyDescent="0.3">
      <c r="A2036" s="660">
        <v>4</v>
      </c>
      <c r="B2036" s="661" t="s">
        <v>3542</v>
      </c>
      <c r="C2036" s="661">
        <v>89301042</v>
      </c>
      <c r="D2036" s="740" t="s">
        <v>6160</v>
      </c>
      <c r="E2036" s="741" t="s">
        <v>3935</v>
      </c>
      <c r="F2036" s="661" t="s">
        <v>3897</v>
      </c>
      <c r="G2036" s="661" t="s">
        <v>4034</v>
      </c>
      <c r="H2036" s="661" t="s">
        <v>602</v>
      </c>
      <c r="I2036" s="661" t="s">
        <v>4240</v>
      </c>
      <c r="J2036" s="661" t="s">
        <v>4241</v>
      </c>
      <c r="K2036" s="661" t="s">
        <v>4242</v>
      </c>
      <c r="L2036" s="662">
        <v>900</v>
      </c>
      <c r="M2036" s="662">
        <v>33300</v>
      </c>
      <c r="N2036" s="661">
        <v>37</v>
      </c>
      <c r="O2036" s="742">
        <v>37</v>
      </c>
      <c r="P2036" s="662">
        <v>33300</v>
      </c>
      <c r="Q2036" s="677">
        <v>1</v>
      </c>
      <c r="R2036" s="661">
        <v>37</v>
      </c>
      <c r="S2036" s="677">
        <v>1</v>
      </c>
      <c r="T2036" s="742">
        <v>37</v>
      </c>
      <c r="U2036" s="700">
        <v>1</v>
      </c>
    </row>
    <row r="2037" spans="1:21" ht="14.4" customHeight="1" x14ac:dyDescent="0.3">
      <c r="A2037" s="660">
        <v>4</v>
      </c>
      <c r="B2037" s="661" t="s">
        <v>3542</v>
      </c>
      <c r="C2037" s="661">
        <v>89301042</v>
      </c>
      <c r="D2037" s="740" t="s">
        <v>6160</v>
      </c>
      <c r="E2037" s="741" t="s">
        <v>3935</v>
      </c>
      <c r="F2037" s="661" t="s">
        <v>3897</v>
      </c>
      <c r="G2037" s="661" t="s">
        <v>4034</v>
      </c>
      <c r="H2037" s="661" t="s">
        <v>602</v>
      </c>
      <c r="I2037" s="661" t="s">
        <v>4384</v>
      </c>
      <c r="J2037" s="661" t="s">
        <v>4385</v>
      </c>
      <c r="K2037" s="661" t="s">
        <v>4386</v>
      </c>
      <c r="L2037" s="662">
        <v>378.48</v>
      </c>
      <c r="M2037" s="662">
        <v>5677.1999999999989</v>
      </c>
      <c r="N2037" s="661">
        <v>15</v>
      </c>
      <c r="O2037" s="742">
        <v>15</v>
      </c>
      <c r="P2037" s="662">
        <v>5677.1999999999989</v>
      </c>
      <c r="Q2037" s="677">
        <v>1</v>
      </c>
      <c r="R2037" s="661">
        <v>15</v>
      </c>
      <c r="S2037" s="677">
        <v>1</v>
      </c>
      <c r="T2037" s="742">
        <v>15</v>
      </c>
      <c r="U2037" s="700">
        <v>1</v>
      </c>
    </row>
    <row r="2038" spans="1:21" ht="14.4" customHeight="1" x14ac:dyDescent="0.3">
      <c r="A2038" s="660">
        <v>4</v>
      </c>
      <c r="B2038" s="661" t="s">
        <v>3542</v>
      </c>
      <c r="C2038" s="661">
        <v>89301042</v>
      </c>
      <c r="D2038" s="740" t="s">
        <v>6160</v>
      </c>
      <c r="E2038" s="741" t="s">
        <v>3935</v>
      </c>
      <c r="F2038" s="661" t="s">
        <v>3897</v>
      </c>
      <c r="G2038" s="661" t="s">
        <v>4034</v>
      </c>
      <c r="H2038" s="661" t="s">
        <v>602</v>
      </c>
      <c r="I2038" s="661" t="s">
        <v>4387</v>
      </c>
      <c r="J2038" s="661" t="s">
        <v>4388</v>
      </c>
      <c r="K2038" s="661" t="s">
        <v>4389</v>
      </c>
      <c r="L2038" s="662">
        <v>378.48</v>
      </c>
      <c r="M2038" s="662">
        <v>3784.8</v>
      </c>
      <c r="N2038" s="661">
        <v>10</v>
      </c>
      <c r="O2038" s="742">
        <v>10</v>
      </c>
      <c r="P2038" s="662">
        <v>3406.32</v>
      </c>
      <c r="Q2038" s="677">
        <v>0.9</v>
      </c>
      <c r="R2038" s="661">
        <v>9</v>
      </c>
      <c r="S2038" s="677">
        <v>0.9</v>
      </c>
      <c r="T2038" s="742">
        <v>9</v>
      </c>
      <c r="U2038" s="700">
        <v>0.9</v>
      </c>
    </row>
    <row r="2039" spans="1:21" ht="14.4" customHeight="1" x14ac:dyDescent="0.3">
      <c r="A2039" s="660">
        <v>4</v>
      </c>
      <c r="B2039" s="661" t="s">
        <v>3542</v>
      </c>
      <c r="C2039" s="661">
        <v>89301042</v>
      </c>
      <c r="D2039" s="740" t="s">
        <v>6160</v>
      </c>
      <c r="E2039" s="741" t="s">
        <v>3935</v>
      </c>
      <c r="F2039" s="661" t="s">
        <v>3897</v>
      </c>
      <c r="G2039" s="661" t="s">
        <v>4034</v>
      </c>
      <c r="H2039" s="661" t="s">
        <v>602</v>
      </c>
      <c r="I2039" s="661" t="s">
        <v>4427</v>
      </c>
      <c r="J2039" s="661" t="s">
        <v>4428</v>
      </c>
      <c r="K2039" s="661" t="s">
        <v>4429</v>
      </c>
      <c r="L2039" s="662">
        <v>906.78</v>
      </c>
      <c r="M2039" s="662">
        <v>2720.34</v>
      </c>
      <c r="N2039" s="661">
        <v>3</v>
      </c>
      <c r="O2039" s="742">
        <v>3</v>
      </c>
      <c r="P2039" s="662">
        <v>1813.56</v>
      </c>
      <c r="Q2039" s="677">
        <v>0.66666666666666663</v>
      </c>
      <c r="R2039" s="661">
        <v>2</v>
      </c>
      <c r="S2039" s="677">
        <v>0.66666666666666663</v>
      </c>
      <c r="T2039" s="742">
        <v>2</v>
      </c>
      <c r="U2039" s="700">
        <v>0.66666666666666663</v>
      </c>
    </row>
    <row r="2040" spans="1:21" ht="14.4" customHeight="1" x14ac:dyDescent="0.3">
      <c r="A2040" s="660">
        <v>4</v>
      </c>
      <c r="B2040" s="661" t="s">
        <v>3542</v>
      </c>
      <c r="C2040" s="661">
        <v>89301042</v>
      </c>
      <c r="D2040" s="740" t="s">
        <v>6160</v>
      </c>
      <c r="E2040" s="741" t="s">
        <v>3935</v>
      </c>
      <c r="F2040" s="661" t="s">
        <v>3897</v>
      </c>
      <c r="G2040" s="661" t="s">
        <v>4393</v>
      </c>
      <c r="H2040" s="661" t="s">
        <v>602</v>
      </c>
      <c r="I2040" s="661" t="s">
        <v>4394</v>
      </c>
      <c r="J2040" s="661" t="s">
        <v>4395</v>
      </c>
      <c r="K2040" s="661" t="s">
        <v>4396</v>
      </c>
      <c r="L2040" s="662">
        <v>498.24</v>
      </c>
      <c r="M2040" s="662">
        <v>996.48</v>
      </c>
      <c r="N2040" s="661">
        <v>2</v>
      </c>
      <c r="O2040" s="742">
        <v>2</v>
      </c>
      <c r="P2040" s="662">
        <v>498.24</v>
      </c>
      <c r="Q2040" s="677">
        <v>0.5</v>
      </c>
      <c r="R2040" s="661">
        <v>1</v>
      </c>
      <c r="S2040" s="677">
        <v>0.5</v>
      </c>
      <c r="T2040" s="742">
        <v>1</v>
      </c>
      <c r="U2040" s="700">
        <v>0.5</v>
      </c>
    </row>
    <row r="2041" spans="1:21" ht="14.4" customHeight="1" x14ac:dyDescent="0.3">
      <c r="A2041" s="660">
        <v>4</v>
      </c>
      <c r="B2041" s="661" t="s">
        <v>3542</v>
      </c>
      <c r="C2041" s="661">
        <v>89301042</v>
      </c>
      <c r="D2041" s="740" t="s">
        <v>6160</v>
      </c>
      <c r="E2041" s="741" t="s">
        <v>3935</v>
      </c>
      <c r="F2041" s="661" t="s">
        <v>3897</v>
      </c>
      <c r="G2041" s="661" t="s">
        <v>4393</v>
      </c>
      <c r="H2041" s="661" t="s">
        <v>602</v>
      </c>
      <c r="I2041" s="661" t="s">
        <v>5856</v>
      </c>
      <c r="J2041" s="661" t="s">
        <v>5857</v>
      </c>
      <c r="K2041" s="661" t="s">
        <v>5858</v>
      </c>
      <c r="L2041" s="662">
        <v>600</v>
      </c>
      <c r="M2041" s="662">
        <v>600</v>
      </c>
      <c r="N2041" s="661">
        <v>1</v>
      </c>
      <c r="O2041" s="742">
        <v>1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4</v>
      </c>
      <c r="B2042" s="661" t="s">
        <v>3542</v>
      </c>
      <c r="C2042" s="661">
        <v>89301042</v>
      </c>
      <c r="D2042" s="740" t="s">
        <v>6160</v>
      </c>
      <c r="E2042" s="741" t="s">
        <v>3935</v>
      </c>
      <c r="F2042" s="661" t="s">
        <v>3897</v>
      </c>
      <c r="G2042" s="661" t="s">
        <v>4397</v>
      </c>
      <c r="H2042" s="661" t="s">
        <v>602</v>
      </c>
      <c r="I2042" s="661" t="s">
        <v>4955</v>
      </c>
      <c r="J2042" s="661" t="s">
        <v>4956</v>
      </c>
      <c r="K2042" s="661" t="s">
        <v>4957</v>
      </c>
      <c r="L2042" s="662">
        <v>144.05000000000001</v>
      </c>
      <c r="M2042" s="662">
        <v>144.05000000000001</v>
      </c>
      <c r="N2042" s="661">
        <v>1</v>
      </c>
      <c r="O2042" s="742">
        <v>1</v>
      </c>
      <c r="P2042" s="662">
        <v>144.05000000000001</v>
      </c>
      <c r="Q2042" s="677">
        <v>1</v>
      </c>
      <c r="R2042" s="661">
        <v>1</v>
      </c>
      <c r="S2042" s="677">
        <v>1</v>
      </c>
      <c r="T2042" s="742">
        <v>1</v>
      </c>
      <c r="U2042" s="700">
        <v>1</v>
      </c>
    </row>
    <row r="2043" spans="1:21" ht="14.4" customHeight="1" x14ac:dyDescent="0.3">
      <c r="A2043" s="660">
        <v>4</v>
      </c>
      <c r="B2043" s="661" t="s">
        <v>3542</v>
      </c>
      <c r="C2043" s="661">
        <v>89301042</v>
      </c>
      <c r="D2043" s="740" t="s">
        <v>6160</v>
      </c>
      <c r="E2043" s="741" t="s">
        <v>3935</v>
      </c>
      <c r="F2043" s="661" t="s">
        <v>3897</v>
      </c>
      <c r="G2043" s="661" t="s">
        <v>4397</v>
      </c>
      <c r="H2043" s="661" t="s">
        <v>602</v>
      </c>
      <c r="I2043" s="661" t="s">
        <v>4357</v>
      </c>
      <c r="J2043" s="661" t="s">
        <v>4355</v>
      </c>
      <c r="K2043" s="661" t="s">
        <v>4358</v>
      </c>
      <c r="L2043" s="662">
        <v>200</v>
      </c>
      <c r="M2043" s="662">
        <v>1200</v>
      </c>
      <c r="N2043" s="661">
        <v>6</v>
      </c>
      <c r="O2043" s="742">
        <v>3</v>
      </c>
      <c r="P2043" s="662">
        <v>1200</v>
      </c>
      <c r="Q2043" s="677">
        <v>1</v>
      </c>
      <c r="R2043" s="661">
        <v>6</v>
      </c>
      <c r="S2043" s="677">
        <v>1</v>
      </c>
      <c r="T2043" s="742">
        <v>3</v>
      </c>
      <c r="U2043" s="700">
        <v>1</v>
      </c>
    </row>
    <row r="2044" spans="1:21" ht="14.4" customHeight="1" x14ac:dyDescent="0.3">
      <c r="A2044" s="660">
        <v>4</v>
      </c>
      <c r="B2044" s="661" t="s">
        <v>3542</v>
      </c>
      <c r="C2044" s="661">
        <v>89301042</v>
      </c>
      <c r="D2044" s="740" t="s">
        <v>6160</v>
      </c>
      <c r="E2044" s="741" t="s">
        <v>3935</v>
      </c>
      <c r="F2044" s="661" t="s">
        <v>3897</v>
      </c>
      <c r="G2044" s="661" t="s">
        <v>4397</v>
      </c>
      <c r="H2044" s="661" t="s">
        <v>602</v>
      </c>
      <c r="I2044" s="661" t="s">
        <v>4359</v>
      </c>
      <c r="J2044" s="661" t="s">
        <v>4360</v>
      </c>
      <c r="K2044" s="661" t="s">
        <v>4361</v>
      </c>
      <c r="L2044" s="662">
        <v>120</v>
      </c>
      <c r="M2044" s="662">
        <v>120</v>
      </c>
      <c r="N2044" s="661">
        <v>1</v>
      </c>
      <c r="O2044" s="742">
        <v>1</v>
      </c>
      <c r="P2044" s="662">
        <v>120</v>
      </c>
      <c r="Q2044" s="677">
        <v>1</v>
      </c>
      <c r="R2044" s="661">
        <v>1</v>
      </c>
      <c r="S2044" s="677">
        <v>1</v>
      </c>
      <c r="T2044" s="742">
        <v>1</v>
      </c>
      <c r="U2044" s="700">
        <v>1</v>
      </c>
    </row>
    <row r="2045" spans="1:21" ht="14.4" customHeight="1" x14ac:dyDescent="0.3">
      <c r="A2045" s="660">
        <v>4</v>
      </c>
      <c r="B2045" s="661" t="s">
        <v>3542</v>
      </c>
      <c r="C2045" s="661">
        <v>89301042</v>
      </c>
      <c r="D2045" s="740" t="s">
        <v>6160</v>
      </c>
      <c r="E2045" s="741" t="s">
        <v>3935</v>
      </c>
      <c r="F2045" s="661" t="s">
        <v>3897</v>
      </c>
      <c r="G2045" s="661" t="s">
        <v>4419</v>
      </c>
      <c r="H2045" s="661" t="s">
        <v>602</v>
      </c>
      <c r="I2045" s="661" t="s">
        <v>4344</v>
      </c>
      <c r="J2045" s="661" t="s">
        <v>4345</v>
      </c>
      <c r="K2045" s="661" t="s">
        <v>4346</v>
      </c>
      <c r="L2045" s="662">
        <v>410</v>
      </c>
      <c r="M2045" s="662">
        <v>17630</v>
      </c>
      <c r="N2045" s="661">
        <v>43</v>
      </c>
      <c r="O2045" s="742">
        <v>43</v>
      </c>
      <c r="P2045" s="662">
        <v>16810</v>
      </c>
      <c r="Q2045" s="677">
        <v>0.95348837209302328</v>
      </c>
      <c r="R2045" s="661">
        <v>41</v>
      </c>
      <c r="S2045" s="677">
        <v>0.95348837209302328</v>
      </c>
      <c r="T2045" s="742">
        <v>41</v>
      </c>
      <c r="U2045" s="700">
        <v>0.95348837209302328</v>
      </c>
    </row>
    <row r="2046" spans="1:21" ht="14.4" customHeight="1" x14ac:dyDescent="0.3">
      <c r="A2046" s="660">
        <v>4</v>
      </c>
      <c r="B2046" s="661" t="s">
        <v>3542</v>
      </c>
      <c r="C2046" s="661">
        <v>89301042</v>
      </c>
      <c r="D2046" s="740" t="s">
        <v>6160</v>
      </c>
      <c r="E2046" s="741" t="s">
        <v>3935</v>
      </c>
      <c r="F2046" s="661" t="s">
        <v>3897</v>
      </c>
      <c r="G2046" s="661" t="s">
        <v>4419</v>
      </c>
      <c r="H2046" s="661" t="s">
        <v>602</v>
      </c>
      <c r="I2046" s="661" t="s">
        <v>4420</v>
      </c>
      <c r="J2046" s="661" t="s">
        <v>4421</v>
      </c>
      <c r="K2046" s="661" t="s">
        <v>4422</v>
      </c>
      <c r="L2046" s="662">
        <v>566</v>
      </c>
      <c r="M2046" s="662">
        <v>4528</v>
      </c>
      <c r="N2046" s="661">
        <v>8</v>
      </c>
      <c r="O2046" s="742">
        <v>8</v>
      </c>
      <c r="P2046" s="662">
        <v>1698</v>
      </c>
      <c r="Q2046" s="677">
        <v>0.375</v>
      </c>
      <c r="R2046" s="661">
        <v>3</v>
      </c>
      <c r="S2046" s="677">
        <v>0.375</v>
      </c>
      <c r="T2046" s="742">
        <v>3</v>
      </c>
      <c r="U2046" s="700">
        <v>0.375</v>
      </c>
    </row>
    <row r="2047" spans="1:21" ht="14.4" customHeight="1" x14ac:dyDescent="0.3">
      <c r="A2047" s="660">
        <v>4</v>
      </c>
      <c r="B2047" s="661" t="s">
        <v>3542</v>
      </c>
      <c r="C2047" s="661">
        <v>89301042</v>
      </c>
      <c r="D2047" s="740" t="s">
        <v>6160</v>
      </c>
      <c r="E2047" s="741" t="s">
        <v>3935</v>
      </c>
      <c r="F2047" s="661" t="s">
        <v>3897</v>
      </c>
      <c r="G2047" s="661" t="s">
        <v>4419</v>
      </c>
      <c r="H2047" s="661" t="s">
        <v>602</v>
      </c>
      <c r="I2047" s="661" t="s">
        <v>5859</v>
      </c>
      <c r="J2047" s="661" t="s">
        <v>4421</v>
      </c>
      <c r="K2047" s="661" t="s">
        <v>5860</v>
      </c>
      <c r="L2047" s="662">
        <v>600</v>
      </c>
      <c r="M2047" s="662">
        <v>600</v>
      </c>
      <c r="N2047" s="661">
        <v>1</v>
      </c>
      <c r="O2047" s="742">
        <v>1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4</v>
      </c>
      <c r="B2048" s="661" t="s">
        <v>3542</v>
      </c>
      <c r="C2048" s="661">
        <v>89301042</v>
      </c>
      <c r="D2048" s="740" t="s">
        <v>6160</v>
      </c>
      <c r="E2048" s="741" t="s">
        <v>3935</v>
      </c>
      <c r="F2048" s="661" t="s">
        <v>3897</v>
      </c>
      <c r="G2048" s="661" t="s">
        <v>4423</v>
      </c>
      <c r="H2048" s="661" t="s">
        <v>602</v>
      </c>
      <c r="I2048" s="661" t="s">
        <v>4381</v>
      </c>
      <c r="J2048" s="661" t="s">
        <v>4382</v>
      </c>
      <c r="K2048" s="661" t="s">
        <v>4383</v>
      </c>
      <c r="L2048" s="662">
        <v>1800</v>
      </c>
      <c r="M2048" s="662">
        <v>34200</v>
      </c>
      <c r="N2048" s="661">
        <v>19</v>
      </c>
      <c r="O2048" s="742">
        <v>17</v>
      </c>
      <c r="P2048" s="662">
        <v>7200</v>
      </c>
      <c r="Q2048" s="677">
        <v>0.21052631578947367</v>
      </c>
      <c r="R2048" s="661">
        <v>4</v>
      </c>
      <c r="S2048" s="677">
        <v>0.21052631578947367</v>
      </c>
      <c r="T2048" s="742">
        <v>4</v>
      </c>
      <c r="U2048" s="700">
        <v>0.23529411764705882</v>
      </c>
    </row>
    <row r="2049" spans="1:21" ht="14.4" customHeight="1" x14ac:dyDescent="0.3">
      <c r="A2049" s="660">
        <v>4</v>
      </c>
      <c r="B2049" s="661" t="s">
        <v>3542</v>
      </c>
      <c r="C2049" s="661">
        <v>89301042</v>
      </c>
      <c r="D2049" s="740" t="s">
        <v>6160</v>
      </c>
      <c r="E2049" s="741" t="s">
        <v>3935</v>
      </c>
      <c r="F2049" s="661" t="s">
        <v>3897</v>
      </c>
      <c r="G2049" s="661" t="s">
        <v>4423</v>
      </c>
      <c r="H2049" s="661" t="s">
        <v>602</v>
      </c>
      <c r="I2049" s="661" t="s">
        <v>4965</v>
      </c>
      <c r="J2049" s="661" t="s">
        <v>4966</v>
      </c>
      <c r="K2049" s="661" t="s">
        <v>4967</v>
      </c>
      <c r="L2049" s="662">
        <v>500</v>
      </c>
      <c r="M2049" s="662">
        <v>9000</v>
      </c>
      <c r="N2049" s="661">
        <v>18</v>
      </c>
      <c r="O2049" s="742">
        <v>16</v>
      </c>
      <c r="P2049" s="662">
        <v>8500</v>
      </c>
      <c r="Q2049" s="677">
        <v>0.94444444444444442</v>
      </c>
      <c r="R2049" s="661">
        <v>17</v>
      </c>
      <c r="S2049" s="677">
        <v>0.94444444444444442</v>
      </c>
      <c r="T2049" s="742">
        <v>15</v>
      </c>
      <c r="U2049" s="700">
        <v>0.9375</v>
      </c>
    </row>
    <row r="2050" spans="1:21" ht="14.4" customHeight="1" x14ac:dyDescent="0.3">
      <c r="A2050" s="660">
        <v>4</v>
      </c>
      <c r="B2050" s="661" t="s">
        <v>3542</v>
      </c>
      <c r="C2050" s="661">
        <v>89301042</v>
      </c>
      <c r="D2050" s="740" t="s">
        <v>6160</v>
      </c>
      <c r="E2050" s="741" t="s">
        <v>3935</v>
      </c>
      <c r="F2050" s="661" t="s">
        <v>3897</v>
      </c>
      <c r="G2050" s="661" t="s">
        <v>4423</v>
      </c>
      <c r="H2050" s="661" t="s">
        <v>602</v>
      </c>
      <c r="I2050" s="661" t="s">
        <v>4240</v>
      </c>
      <c r="J2050" s="661" t="s">
        <v>4241</v>
      </c>
      <c r="K2050" s="661" t="s">
        <v>4242</v>
      </c>
      <c r="L2050" s="662">
        <v>900</v>
      </c>
      <c r="M2050" s="662">
        <v>5400</v>
      </c>
      <c r="N2050" s="661">
        <v>6</v>
      </c>
      <c r="O2050" s="742">
        <v>6</v>
      </c>
      <c r="P2050" s="662">
        <v>4500</v>
      </c>
      <c r="Q2050" s="677">
        <v>0.83333333333333337</v>
      </c>
      <c r="R2050" s="661">
        <v>5</v>
      </c>
      <c r="S2050" s="677">
        <v>0.83333333333333337</v>
      </c>
      <c r="T2050" s="742">
        <v>5</v>
      </c>
      <c r="U2050" s="700">
        <v>0.83333333333333337</v>
      </c>
    </row>
    <row r="2051" spans="1:21" ht="14.4" customHeight="1" x14ac:dyDescent="0.3">
      <c r="A2051" s="660">
        <v>4</v>
      </c>
      <c r="B2051" s="661" t="s">
        <v>3542</v>
      </c>
      <c r="C2051" s="661">
        <v>89301042</v>
      </c>
      <c r="D2051" s="740" t="s">
        <v>6160</v>
      </c>
      <c r="E2051" s="741" t="s">
        <v>3935</v>
      </c>
      <c r="F2051" s="661" t="s">
        <v>3897</v>
      </c>
      <c r="G2051" s="661" t="s">
        <v>4423</v>
      </c>
      <c r="H2051" s="661" t="s">
        <v>602</v>
      </c>
      <c r="I2051" s="661" t="s">
        <v>4384</v>
      </c>
      <c r="J2051" s="661" t="s">
        <v>4385</v>
      </c>
      <c r="K2051" s="661" t="s">
        <v>4386</v>
      </c>
      <c r="L2051" s="662">
        <v>378.48</v>
      </c>
      <c r="M2051" s="662">
        <v>1892.4</v>
      </c>
      <c r="N2051" s="661">
        <v>5</v>
      </c>
      <c r="O2051" s="742">
        <v>5</v>
      </c>
      <c r="P2051" s="662">
        <v>1892.4</v>
      </c>
      <c r="Q2051" s="677">
        <v>1</v>
      </c>
      <c r="R2051" s="661">
        <v>5</v>
      </c>
      <c r="S2051" s="677">
        <v>1</v>
      </c>
      <c r="T2051" s="742">
        <v>5</v>
      </c>
      <c r="U2051" s="700">
        <v>1</v>
      </c>
    </row>
    <row r="2052" spans="1:21" ht="14.4" customHeight="1" x14ac:dyDescent="0.3">
      <c r="A2052" s="660">
        <v>4</v>
      </c>
      <c r="B2052" s="661" t="s">
        <v>3542</v>
      </c>
      <c r="C2052" s="661">
        <v>89301042</v>
      </c>
      <c r="D2052" s="740" t="s">
        <v>6160</v>
      </c>
      <c r="E2052" s="741" t="s">
        <v>3935</v>
      </c>
      <c r="F2052" s="661" t="s">
        <v>3897</v>
      </c>
      <c r="G2052" s="661" t="s">
        <v>4423</v>
      </c>
      <c r="H2052" s="661" t="s">
        <v>602</v>
      </c>
      <c r="I2052" s="661" t="s">
        <v>4387</v>
      </c>
      <c r="J2052" s="661" t="s">
        <v>4388</v>
      </c>
      <c r="K2052" s="661" t="s">
        <v>4389</v>
      </c>
      <c r="L2052" s="662">
        <v>378.48</v>
      </c>
      <c r="M2052" s="662">
        <v>1513.92</v>
      </c>
      <c r="N2052" s="661">
        <v>4</v>
      </c>
      <c r="O2052" s="742">
        <v>4</v>
      </c>
      <c r="P2052" s="662">
        <v>1513.92</v>
      </c>
      <c r="Q2052" s="677">
        <v>1</v>
      </c>
      <c r="R2052" s="661">
        <v>4</v>
      </c>
      <c r="S2052" s="677">
        <v>1</v>
      </c>
      <c r="T2052" s="742">
        <v>4</v>
      </c>
      <c r="U2052" s="700">
        <v>1</v>
      </c>
    </row>
    <row r="2053" spans="1:21" ht="14.4" customHeight="1" x14ac:dyDescent="0.3">
      <c r="A2053" s="660">
        <v>4</v>
      </c>
      <c r="B2053" s="661" t="s">
        <v>3542</v>
      </c>
      <c r="C2053" s="661">
        <v>89301042</v>
      </c>
      <c r="D2053" s="740" t="s">
        <v>6160</v>
      </c>
      <c r="E2053" s="741" t="s">
        <v>3937</v>
      </c>
      <c r="F2053" s="661" t="s">
        <v>3895</v>
      </c>
      <c r="G2053" s="661" t="s">
        <v>4219</v>
      </c>
      <c r="H2053" s="661" t="s">
        <v>602</v>
      </c>
      <c r="I2053" s="661" t="s">
        <v>4981</v>
      </c>
      <c r="J2053" s="661" t="s">
        <v>4982</v>
      </c>
      <c r="K2053" s="661" t="s">
        <v>4983</v>
      </c>
      <c r="L2053" s="662">
        <v>83.09</v>
      </c>
      <c r="M2053" s="662">
        <v>166.18</v>
      </c>
      <c r="N2053" s="661">
        <v>2</v>
      </c>
      <c r="O2053" s="742">
        <v>1</v>
      </c>
      <c r="P2053" s="662">
        <v>166.18</v>
      </c>
      <c r="Q2053" s="677">
        <v>1</v>
      </c>
      <c r="R2053" s="661">
        <v>2</v>
      </c>
      <c r="S2053" s="677">
        <v>1</v>
      </c>
      <c r="T2053" s="742">
        <v>1</v>
      </c>
      <c r="U2053" s="700">
        <v>1</v>
      </c>
    </row>
    <row r="2054" spans="1:21" ht="14.4" customHeight="1" x14ac:dyDescent="0.3">
      <c r="A2054" s="660">
        <v>4</v>
      </c>
      <c r="B2054" s="661" t="s">
        <v>3542</v>
      </c>
      <c r="C2054" s="661">
        <v>89301042</v>
      </c>
      <c r="D2054" s="740" t="s">
        <v>6160</v>
      </c>
      <c r="E2054" s="741" t="s">
        <v>3937</v>
      </c>
      <c r="F2054" s="661" t="s">
        <v>3895</v>
      </c>
      <c r="G2054" s="661" t="s">
        <v>4434</v>
      </c>
      <c r="H2054" s="661" t="s">
        <v>602</v>
      </c>
      <c r="I2054" s="661" t="s">
        <v>881</v>
      </c>
      <c r="J2054" s="661" t="s">
        <v>882</v>
      </c>
      <c r="K2054" s="661" t="s">
        <v>4435</v>
      </c>
      <c r="L2054" s="662">
        <v>242.93</v>
      </c>
      <c r="M2054" s="662">
        <v>242.93</v>
      </c>
      <c r="N2054" s="661">
        <v>1</v>
      </c>
      <c r="O2054" s="742">
        <v>0.5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4</v>
      </c>
      <c r="B2055" s="661" t="s">
        <v>3542</v>
      </c>
      <c r="C2055" s="661">
        <v>89301042</v>
      </c>
      <c r="D2055" s="740" t="s">
        <v>6160</v>
      </c>
      <c r="E2055" s="741" t="s">
        <v>3937</v>
      </c>
      <c r="F2055" s="661" t="s">
        <v>3895</v>
      </c>
      <c r="G2055" s="661" t="s">
        <v>3953</v>
      </c>
      <c r="H2055" s="661" t="s">
        <v>602</v>
      </c>
      <c r="I2055" s="661" t="s">
        <v>850</v>
      </c>
      <c r="J2055" s="661" t="s">
        <v>851</v>
      </c>
      <c r="K2055" s="661" t="s">
        <v>852</v>
      </c>
      <c r="L2055" s="662">
        <v>56.69</v>
      </c>
      <c r="M2055" s="662">
        <v>56.69</v>
      </c>
      <c r="N2055" s="661">
        <v>1</v>
      </c>
      <c r="O2055" s="742">
        <v>1</v>
      </c>
      <c r="P2055" s="662"/>
      <c r="Q2055" s="677">
        <v>0</v>
      </c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4</v>
      </c>
      <c r="B2056" s="661" t="s">
        <v>3542</v>
      </c>
      <c r="C2056" s="661">
        <v>89301042</v>
      </c>
      <c r="D2056" s="740" t="s">
        <v>6160</v>
      </c>
      <c r="E2056" s="741" t="s">
        <v>3937</v>
      </c>
      <c r="F2056" s="661" t="s">
        <v>3895</v>
      </c>
      <c r="G2056" s="661" t="s">
        <v>4137</v>
      </c>
      <c r="H2056" s="661" t="s">
        <v>602</v>
      </c>
      <c r="I2056" s="661" t="s">
        <v>1030</v>
      </c>
      <c r="J2056" s="661" t="s">
        <v>870</v>
      </c>
      <c r="K2056" s="661" t="s">
        <v>5126</v>
      </c>
      <c r="L2056" s="662">
        <v>0</v>
      </c>
      <c r="M2056" s="662">
        <v>0</v>
      </c>
      <c r="N2056" s="661">
        <v>1</v>
      </c>
      <c r="O2056" s="742">
        <v>0.5</v>
      </c>
      <c r="P2056" s="662"/>
      <c r="Q2056" s="677"/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4</v>
      </c>
      <c r="B2057" s="661" t="s">
        <v>3542</v>
      </c>
      <c r="C2057" s="661">
        <v>89301042</v>
      </c>
      <c r="D2057" s="740" t="s">
        <v>6160</v>
      </c>
      <c r="E2057" s="741" t="s">
        <v>3938</v>
      </c>
      <c r="F2057" s="661" t="s">
        <v>3895</v>
      </c>
      <c r="G2057" s="661" t="s">
        <v>3954</v>
      </c>
      <c r="H2057" s="661" t="s">
        <v>602</v>
      </c>
      <c r="I2057" s="661" t="s">
        <v>1839</v>
      </c>
      <c r="J2057" s="661" t="s">
        <v>3719</v>
      </c>
      <c r="K2057" s="661" t="s">
        <v>3720</v>
      </c>
      <c r="L2057" s="662">
        <v>156.86000000000001</v>
      </c>
      <c r="M2057" s="662">
        <v>627.44000000000005</v>
      </c>
      <c r="N2057" s="661">
        <v>4</v>
      </c>
      <c r="O2057" s="742">
        <v>3.5</v>
      </c>
      <c r="P2057" s="662">
        <v>470.58000000000004</v>
      </c>
      <c r="Q2057" s="677">
        <v>0.75</v>
      </c>
      <c r="R2057" s="661">
        <v>3</v>
      </c>
      <c r="S2057" s="677">
        <v>0.75</v>
      </c>
      <c r="T2057" s="742">
        <v>2.5</v>
      </c>
      <c r="U2057" s="700">
        <v>0.7142857142857143</v>
      </c>
    </row>
    <row r="2058" spans="1:21" ht="14.4" customHeight="1" x14ac:dyDescent="0.3">
      <c r="A2058" s="660">
        <v>4</v>
      </c>
      <c r="B2058" s="661" t="s">
        <v>3542</v>
      </c>
      <c r="C2058" s="661">
        <v>89301042</v>
      </c>
      <c r="D2058" s="740" t="s">
        <v>6160</v>
      </c>
      <c r="E2058" s="741" t="s">
        <v>3938</v>
      </c>
      <c r="F2058" s="661" t="s">
        <v>3895</v>
      </c>
      <c r="G2058" s="661" t="s">
        <v>3954</v>
      </c>
      <c r="H2058" s="661" t="s">
        <v>602</v>
      </c>
      <c r="I2058" s="661" t="s">
        <v>2779</v>
      </c>
      <c r="J2058" s="661" t="s">
        <v>3815</v>
      </c>
      <c r="K2058" s="661" t="s">
        <v>3816</v>
      </c>
      <c r="L2058" s="662">
        <v>333.31</v>
      </c>
      <c r="M2058" s="662">
        <v>333.31</v>
      </c>
      <c r="N2058" s="661">
        <v>1</v>
      </c>
      <c r="O2058" s="742">
        <v>1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4</v>
      </c>
      <c r="B2059" s="661" t="s">
        <v>3542</v>
      </c>
      <c r="C2059" s="661">
        <v>89301042</v>
      </c>
      <c r="D2059" s="740" t="s">
        <v>6160</v>
      </c>
      <c r="E2059" s="741" t="s">
        <v>3938</v>
      </c>
      <c r="F2059" s="661" t="s">
        <v>3895</v>
      </c>
      <c r="G2059" s="661" t="s">
        <v>4011</v>
      </c>
      <c r="H2059" s="661" t="s">
        <v>1519</v>
      </c>
      <c r="I2059" s="661" t="s">
        <v>1947</v>
      </c>
      <c r="J2059" s="661" t="s">
        <v>1948</v>
      </c>
      <c r="K2059" s="661" t="s">
        <v>3727</v>
      </c>
      <c r="L2059" s="662">
        <v>184.22</v>
      </c>
      <c r="M2059" s="662">
        <v>184.22</v>
      </c>
      <c r="N2059" s="661">
        <v>1</v>
      </c>
      <c r="O2059" s="742">
        <v>1</v>
      </c>
      <c r="P2059" s="662">
        <v>184.22</v>
      </c>
      <c r="Q2059" s="677">
        <v>1</v>
      </c>
      <c r="R2059" s="661">
        <v>1</v>
      </c>
      <c r="S2059" s="677">
        <v>1</v>
      </c>
      <c r="T2059" s="742">
        <v>1</v>
      </c>
      <c r="U2059" s="700">
        <v>1</v>
      </c>
    </row>
    <row r="2060" spans="1:21" ht="14.4" customHeight="1" x14ac:dyDescent="0.3">
      <c r="A2060" s="660">
        <v>4</v>
      </c>
      <c r="B2060" s="661" t="s">
        <v>3542</v>
      </c>
      <c r="C2060" s="661">
        <v>89301042</v>
      </c>
      <c r="D2060" s="740" t="s">
        <v>6160</v>
      </c>
      <c r="E2060" s="741" t="s">
        <v>3938</v>
      </c>
      <c r="F2060" s="661" t="s">
        <v>3895</v>
      </c>
      <c r="G2060" s="661" t="s">
        <v>4310</v>
      </c>
      <c r="H2060" s="661" t="s">
        <v>602</v>
      </c>
      <c r="I2060" s="661" t="s">
        <v>5473</v>
      </c>
      <c r="J2060" s="661" t="s">
        <v>5474</v>
      </c>
      <c r="K2060" s="661" t="s">
        <v>5475</v>
      </c>
      <c r="L2060" s="662">
        <v>309.91000000000003</v>
      </c>
      <c r="M2060" s="662">
        <v>309.91000000000003</v>
      </c>
      <c r="N2060" s="661">
        <v>1</v>
      </c>
      <c r="O2060" s="742">
        <v>0.5</v>
      </c>
      <c r="P2060" s="662">
        <v>309.91000000000003</v>
      </c>
      <c r="Q2060" s="677">
        <v>1</v>
      </c>
      <c r="R2060" s="661">
        <v>1</v>
      </c>
      <c r="S2060" s="677">
        <v>1</v>
      </c>
      <c r="T2060" s="742">
        <v>0.5</v>
      </c>
      <c r="U2060" s="700">
        <v>1</v>
      </c>
    </row>
    <row r="2061" spans="1:21" ht="14.4" customHeight="1" x14ac:dyDescent="0.3">
      <c r="A2061" s="660">
        <v>4</v>
      </c>
      <c r="B2061" s="661" t="s">
        <v>3542</v>
      </c>
      <c r="C2061" s="661">
        <v>89301042</v>
      </c>
      <c r="D2061" s="740" t="s">
        <v>6160</v>
      </c>
      <c r="E2061" s="741" t="s">
        <v>3938</v>
      </c>
      <c r="F2061" s="661" t="s">
        <v>3895</v>
      </c>
      <c r="G2061" s="661" t="s">
        <v>5605</v>
      </c>
      <c r="H2061" s="661" t="s">
        <v>602</v>
      </c>
      <c r="I2061" s="661" t="s">
        <v>5606</v>
      </c>
      <c r="J2061" s="661" t="s">
        <v>5607</v>
      </c>
      <c r="K2061" s="661" t="s">
        <v>5608</v>
      </c>
      <c r="L2061" s="662">
        <v>0</v>
      </c>
      <c r="M2061" s="662">
        <v>0</v>
      </c>
      <c r="N2061" s="661">
        <v>2</v>
      </c>
      <c r="O2061" s="742">
        <v>2</v>
      </c>
      <c r="P2061" s="662"/>
      <c r="Q2061" s="677"/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4</v>
      </c>
      <c r="B2062" s="661" t="s">
        <v>3542</v>
      </c>
      <c r="C2062" s="661">
        <v>89301042</v>
      </c>
      <c r="D2062" s="740" t="s">
        <v>6160</v>
      </c>
      <c r="E2062" s="741" t="s">
        <v>3938</v>
      </c>
      <c r="F2062" s="661" t="s">
        <v>3895</v>
      </c>
      <c r="G2062" s="661" t="s">
        <v>5605</v>
      </c>
      <c r="H2062" s="661" t="s">
        <v>602</v>
      </c>
      <c r="I2062" s="661" t="s">
        <v>5861</v>
      </c>
      <c r="J2062" s="661" t="s">
        <v>5607</v>
      </c>
      <c r="K2062" s="661" t="s">
        <v>5862</v>
      </c>
      <c r="L2062" s="662">
        <v>0</v>
      </c>
      <c r="M2062" s="662">
        <v>0</v>
      </c>
      <c r="N2062" s="661">
        <v>1</v>
      </c>
      <c r="O2062" s="742">
        <v>1</v>
      </c>
      <c r="P2062" s="662"/>
      <c r="Q2062" s="677"/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4</v>
      </c>
      <c r="B2063" s="661" t="s">
        <v>3542</v>
      </c>
      <c r="C2063" s="661">
        <v>89301042</v>
      </c>
      <c r="D2063" s="740" t="s">
        <v>6160</v>
      </c>
      <c r="E2063" s="741" t="s">
        <v>3938</v>
      </c>
      <c r="F2063" s="661" t="s">
        <v>3895</v>
      </c>
      <c r="G2063" s="661" t="s">
        <v>5307</v>
      </c>
      <c r="H2063" s="661" t="s">
        <v>602</v>
      </c>
      <c r="I2063" s="661" t="s">
        <v>5863</v>
      </c>
      <c r="J2063" s="661" t="s">
        <v>5864</v>
      </c>
      <c r="K2063" s="661" t="s">
        <v>4337</v>
      </c>
      <c r="L2063" s="662">
        <v>0</v>
      </c>
      <c r="M2063" s="662">
        <v>0</v>
      </c>
      <c r="N2063" s="661">
        <v>2</v>
      </c>
      <c r="O2063" s="742">
        <v>2</v>
      </c>
      <c r="P2063" s="662"/>
      <c r="Q2063" s="677"/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4</v>
      </c>
      <c r="B2064" s="661" t="s">
        <v>3542</v>
      </c>
      <c r="C2064" s="661">
        <v>89301042</v>
      </c>
      <c r="D2064" s="740" t="s">
        <v>6160</v>
      </c>
      <c r="E2064" s="741" t="s">
        <v>3938</v>
      </c>
      <c r="F2064" s="661" t="s">
        <v>3895</v>
      </c>
      <c r="G2064" s="661" t="s">
        <v>4124</v>
      </c>
      <c r="H2064" s="661" t="s">
        <v>602</v>
      </c>
      <c r="I2064" s="661" t="s">
        <v>720</v>
      </c>
      <c r="J2064" s="661" t="s">
        <v>721</v>
      </c>
      <c r="K2064" s="661" t="s">
        <v>4125</v>
      </c>
      <c r="L2064" s="662">
        <v>28.52</v>
      </c>
      <c r="M2064" s="662">
        <v>28.52</v>
      </c>
      <c r="N2064" s="661">
        <v>1</v>
      </c>
      <c r="O2064" s="742">
        <v>0.5</v>
      </c>
      <c r="P2064" s="662">
        <v>28.52</v>
      </c>
      <c r="Q2064" s="677">
        <v>1</v>
      </c>
      <c r="R2064" s="661">
        <v>1</v>
      </c>
      <c r="S2064" s="677">
        <v>1</v>
      </c>
      <c r="T2064" s="742">
        <v>0.5</v>
      </c>
      <c r="U2064" s="700">
        <v>1</v>
      </c>
    </row>
    <row r="2065" spans="1:21" ht="14.4" customHeight="1" x14ac:dyDescent="0.3">
      <c r="A2065" s="660">
        <v>4</v>
      </c>
      <c r="B2065" s="661" t="s">
        <v>3542</v>
      </c>
      <c r="C2065" s="661">
        <v>89301042</v>
      </c>
      <c r="D2065" s="740" t="s">
        <v>6160</v>
      </c>
      <c r="E2065" s="741" t="s">
        <v>3938</v>
      </c>
      <c r="F2065" s="661" t="s">
        <v>3895</v>
      </c>
      <c r="G2065" s="661" t="s">
        <v>4052</v>
      </c>
      <c r="H2065" s="661" t="s">
        <v>1519</v>
      </c>
      <c r="I2065" s="661" t="s">
        <v>5865</v>
      </c>
      <c r="J2065" s="661" t="s">
        <v>3733</v>
      </c>
      <c r="K2065" s="661" t="s">
        <v>5866</v>
      </c>
      <c r="L2065" s="662">
        <v>87.6</v>
      </c>
      <c r="M2065" s="662">
        <v>175.2</v>
      </c>
      <c r="N2065" s="661">
        <v>2</v>
      </c>
      <c r="O2065" s="742">
        <v>1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4</v>
      </c>
      <c r="B2066" s="661" t="s">
        <v>3542</v>
      </c>
      <c r="C2066" s="661">
        <v>89301042</v>
      </c>
      <c r="D2066" s="740" t="s">
        <v>6160</v>
      </c>
      <c r="E2066" s="741" t="s">
        <v>3938</v>
      </c>
      <c r="F2066" s="661" t="s">
        <v>3895</v>
      </c>
      <c r="G2066" s="661" t="s">
        <v>5867</v>
      </c>
      <c r="H2066" s="661" t="s">
        <v>602</v>
      </c>
      <c r="I2066" s="661" t="s">
        <v>5868</v>
      </c>
      <c r="J2066" s="661" t="s">
        <v>5869</v>
      </c>
      <c r="K2066" s="661" t="s">
        <v>5870</v>
      </c>
      <c r="L2066" s="662">
        <v>103.57</v>
      </c>
      <c r="M2066" s="662">
        <v>103.57</v>
      </c>
      <c r="N2066" s="661">
        <v>1</v>
      </c>
      <c r="O2066" s="742">
        <v>1</v>
      </c>
      <c r="P2066" s="662">
        <v>103.57</v>
      </c>
      <c r="Q2066" s="677">
        <v>1</v>
      </c>
      <c r="R2066" s="661">
        <v>1</v>
      </c>
      <c r="S2066" s="677">
        <v>1</v>
      </c>
      <c r="T2066" s="742">
        <v>1</v>
      </c>
      <c r="U2066" s="700">
        <v>1</v>
      </c>
    </row>
    <row r="2067" spans="1:21" ht="14.4" customHeight="1" x14ac:dyDescent="0.3">
      <c r="A2067" s="660">
        <v>4</v>
      </c>
      <c r="B2067" s="661" t="s">
        <v>3542</v>
      </c>
      <c r="C2067" s="661">
        <v>89301042</v>
      </c>
      <c r="D2067" s="740" t="s">
        <v>6160</v>
      </c>
      <c r="E2067" s="741" t="s">
        <v>3938</v>
      </c>
      <c r="F2067" s="661" t="s">
        <v>3895</v>
      </c>
      <c r="G2067" s="661" t="s">
        <v>3951</v>
      </c>
      <c r="H2067" s="661" t="s">
        <v>602</v>
      </c>
      <c r="I2067" s="661" t="s">
        <v>2071</v>
      </c>
      <c r="J2067" s="661" t="s">
        <v>2072</v>
      </c>
      <c r="K2067" s="661" t="s">
        <v>3952</v>
      </c>
      <c r="L2067" s="662">
        <v>766.89</v>
      </c>
      <c r="M2067" s="662">
        <v>1533.78</v>
      </c>
      <c r="N2067" s="661">
        <v>2</v>
      </c>
      <c r="O2067" s="742">
        <v>1</v>
      </c>
      <c r="P2067" s="662">
        <v>1533.78</v>
      </c>
      <c r="Q2067" s="677">
        <v>1</v>
      </c>
      <c r="R2067" s="661">
        <v>2</v>
      </c>
      <c r="S2067" s="677">
        <v>1</v>
      </c>
      <c r="T2067" s="742">
        <v>1</v>
      </c>
      <c r="U2067" s="700">
        <v>1</v>
      </c>
    </row>
    <row r="2068" spans="1:21" ht="14.4" customHeight="1" x14ac:dyDescent="0.3">
      <c r="A2068" s="660">
        <v>4</v>
      </c>
      <c r="B2068" s="661" t="s">
        <v>3542</v>
      </c>
      <c r="C2068" s="661">
        <v>89301042</v>
      </c>
      <c r="D2068" s="740" t="s">
        <v>6160</v>
      </c>
      <c r="E2068" s="741" t="s">
        <v>3938</v>
      </c>
      <c r="F2068" s="661" t="s">
        <v>3895</v>
      </c>
      <c r="G2068" s="661" t="s">
        <v>5008</v>
      </c>
      <c r="H2068" s="661" t="s">
        <v>602</v>
      </c>
      <c r="I2068" s="661" t="s">
        <v>2191</v>
      </c>
      <c r="J2068" s="661" t="s">
        <v>2192</v>
      </c>
      <c r="K2068" s="661" t="s">
        <v>5009</v>
      </c>
      <c r="L2068" s="662">
        <v>0</v>
      </c>
      <c r="M2068" s="662">
        <v>0</v>
      </c>
      <c r="N2068" s="661">
        <v>1</v>
      </c>
      <c r="O2068" s="742">
        <v>1</v>
      </c>
      <c r="P2068" s="662">
        <v>0</v>
      </c>
      <c r="Q2068" s="677"/>
      <c r="R2068" s="661">
        <v>1</v>
      </c>
      <c r="S2068" s="677">
        <v>1</v>
      </c>
      <c r="T2068" s="742">
        <v>1</v>
      </c>
      <c r="U2068" s="700">
        <v>1</v>
      </c>
    </row>
    <row r="2069" spans="1:21" ht="14.4" customHeight="1" x14ac:dyDescent="0.3">
      <c r="A2069" s="660">
        <v>4</v>
      </c>
      <c r="B2069" s="661" t="s">
        <v>3542</v>
      </c>
      <c r="C2069" s="661">
        <v>89301042</v>
      </c>
      <c r="D2069" s="740" t="s">
        <v>6160</v>
      </c>
      <c r="E2069" s="741" t="s">
        <v>3938</v>
      </c>
      <c r="F2069" s="661" t="s">
        <v>3895</v>
      </c>
      <c r="G2069" s="661" t="s">
        <v>4434</v>
      </c>
      <c r="H2069" s="661" t="s">
        <v>602</v>
      </c>
      <c r="I2069" s="661" t="s">
        <v>881</v>
      </c>
      <c r="J2069" s="661" t="s">
        <v>882</v>
      </c>
      <c r="K2069" s="661" t="s">
        <v>4435</v>
      </c>
      <c r="L2069" s="662">
        <v>242.93</v>
      </c>
      <c r="M2069" s="662">
        <v>242.93</v>
      </c>
      <c r="N2069" s="661">
        <v>1</v>
      </c>
      <c r="O2069" s="742">
        <v>1</v>
      </c>
      <c r="P2069" s="662">
        <v>242.93</v>
      </c>
      <c r="Q2069" s="677">
        <v>1</v>
      </c>
      <c r="R2069" s="661">
        <v>1</v>
      </c>
      <c r="S2069" s="677">
        <v>1</v>
      </c>
      <c r="T2069" s="742">
        <v>1</v>
      </c>
      <c r="U2069" s="700">
        <v>1</v>
      </c>
    </row>
    <row r="2070" spans="1:21" ht="14.4" customHeight="1" x14ac:dyDescent="0.3">
      <c r="A2070" s="660">
        <v>4</v>
      </c>
      <c r="B2070" s="661" t="s">
        <v>3542</v>
      </c>
      <c r="C2070" s="661">
        <v>89301042</v>
      </c>
      <c r="D2070" s="740" t="s">
        <v>6160</v>
      </c>
      <c r="E2070" s="741" t="s">
        <v>3938</v>
      </c>
      <c r="F2070" s="661" t="s">
        <v>3895</v>
      </c>
      <c r="G2070" s="661" t="s">
        <v>3977</v>
      </c>
      <c r="H2070" s="661" t="s">
        <v>602</v>
      </c>
      <c r="I2070" s="661" t="s">
        <v>2764</v>
      </c>
      <c r="J2070" s="661" t="s">
        <v>2765</v>
      </c>
      <c r="K2070" s="661" t="s">
        <v>4150</v>
      </c>
      <c r="L2070" s="662">
        <v>31.54</v>
      </c>
      <c r="M2070" s="662">
        <v>63.08</v>
      </c>
      <c r="N2070" s="661">
        <v>2</v>
      </c>
      <c r="O2070" s="742">
        <v>0.5</v>
      </c>
      <c r="P2070" s="662">
        <v>63.08</v>
      </c>
      <c r="Q2070" s="677">
        <v>1</v>
      </c>
      <c r="R2070" s="661">
        <v>2</v>
      </c>
      <c r="S2070" s="677">
        <v>1</v>
      </c>
      <c r="T2070" s="742">
        <v>0.5</v>
      </c>
      <c r="U2070" s="700">
        <v>1</v>
      </c>
    </row>
    <row r="2071" spans="1:21" ht="14.4" customHeight="1" x14ac:dyDescent="0.3">
      <c r="A2071" s="660">
        <v>4</v>
      </c>
      <c r="B2071" s="661" t="s">
        <v>3542</v>
      </c>
      <c r="C2071" s="661">
        <v>89301042</v>
      </c>
      <c r="D2071" s="740" t="s">
        <v>6160</v>
      </c>
      <c r="E2071" s="741" t="s">
        <v>3938</v>
      </c>
      <c r="F2071" s="661" t="s">
        <v>3895</v>
      </c>
      <c r="G2071" s="661" t="s">
        <v>3977</v>
      </c>
      <c r="H2071" s="661" t="s">
        <v>602</v>
      </c>
      <c r="I2071" s="661" t="s">
        <v>5871</v>
      </c>
      <c r="J2071" s="661" t="s">
        <v>2765</v>
      </c>
      <c r="K2071" s="661" t="s">
        <v>5872</v>
      </c>
      <c r="L2071" s="662">
        <v>0</v>
      </c>
      <c r="M2071" s="662">
        <v>0</v>
      </c>
      <c r="N2071" s="661">
        <v>1</v>
      </c>
      <c r="O2071" s="742">
        <v>0.5</v>
      </c>
      <c r="P2071" s="662">
        <v>0</v>
      </c>
      <c r="Q2071" s="677"/>
      <c r="R2071" s="661">
        <v>1</v>
      </c>
      <c r="S2071" s="677">
        <v>1</v>
      </c>
      <c r="T2071" s="742">
        <v>0.5</v>
      </c>
      <c r="U2071" s="700">
        <v>1</v>
      </c>
    </row>
    <row r="2072" spans="1:21" ht="14.4" customHeight="1" x14ac:dyDescent="0.3">
      <c r="A2072" s="660">
        <v>4</v>
      </c>
      <c r="B2072" s="661" t="s">
        <v>3542</v>
      </c>
      <c r="C2072" s="661">
        <v>89301042</v>
      </c>
      <c r="D2072" s="740" t="s">
        <v>6160</v>
      </c>
      <c r="E2072" s="741" t="s">
        <v>3938</v>
      </c>
      <c r="F2072" s="661" t="s">
        <v>3895</v>
      </c>
      <c r="G2072" s="661" t="s">
        <v>4283</v>
      </c>
      <c r="H2072" s="661" t="s">
        <v>602</v>
      </c>
      <c r="I2072" s="661" t="s">
        <v>2525</v>
      </c>
      <c r="J2072" s="661" t="s">
        <v>1535</v>
      </c>
      <c r="K2072" s="661" t="s">
        <v>4495</v>
      </c>
      <c r="L2072" s="662">
        <v>96.63</v>
      </c>
      <c r="M2072" s="662">
        <v>193.26</v>
      </c>
      <c r="N2072" s="661">
        <v>2</v>
      </c>
      <c r="O2072" s="742">
        <v>1</v>
      </c>
      <c r="P2072" s="662">
        <v>193.26</v>
      </c>
      <c r="Q2072" s="677">
        <v>1</v>
      </c>
      <c r="R2072" s="661">
        <v>2</v>
      </c>
      <c r="S2072" s="677">
        <v>1</v>
      </c>
      <c r="T2072" s="742">
        <v>1</v>
      </c>
      <c r="U2072" s="700">
        <v>1</v>
      </c>
    </row>
    <row r="2073" spans="1:21" ht="14.4" customHeight="1" x14ac:dyDescent="0.3">
      <c r="A2073" s="660">
        <v>4</v>
      </c>
      <c r="B2073" s="661" t="s">
        <v>3542</v>
      </c>
      <c r="C2073" s="661">
        <v>89301042</v>
      </c>
      <c r="D2073" s="740" t="s">
        <v>6160</v>
      </c>
      <c r="E2073" s="741" t="s">
        <v>3938</v>
      </c>
      <c r="F2073" s="661" t="s">
        <v>3895</v>
      </c>
      <c r="G2073" s="661" t="s">
        <v>5369</v>
      </c>
      <c r="H2073" s="661" t="s">
        <v>602</v>
      </c>
      <c r="I2073" s="661" t="s">
        <v>5370</v>
      </c>
      <c r="J2073" s="661" t="s">
        <v>5371</v>
      </c>
      <c r="K2073" s="661" t="s">
        <v>5372</v>
      </c>
      <c r="L2073" s="662">
        <v>0</v>
      </c>
      <c r="M2073" s="662">
        <v>0</v>
      </c>
      <c r="N2073" s="661">
        <v>1</v>
      </c>
      <c r="O2073" s="742">
        <v>0.5</v>
      </c>
      <c r="P2073" s="662">
        <v>0</v>
      </c>
      <c r="Q2073" s="677"/>
      <c r="R2073" s="661">
        <v>1</v>
      </c>
      <c r="S2073" s="677">
        <v>1</v>
      </c>
      <c r="T2073" s="742">
        <v>0.5</v>
      </c>
      <c r="U2073" s="700">
        <v>1</v>
      </c>
    </row>
    <row r="2074" spans="1:21" ht="14.4" customHeight="1" x14ac:dyDescent="0.3">
      <c r="A2074" s="660">
        <v>4</v>
      </c>
      <c r="B2074" s="661" t="s">
        <v>3542</v>
      </c>
      <c r="C2074" s="661">
        <v>89301042</v>
      </c>
      <c r="D2074" s="740" t="s">
        <v>6160</v>
      </c>
      <c r="E2074" s="741" t="s">
        <v>3938</v>
      </c>
      <c r="F2074" s="661" t="s">
        <v>3895</v>
      </c>
      <c r="G2074" s="661" t="s">
        <v>4091</v>
      </c>
      <c r="H2074" s="661" t="s">
        <v>602</v>
      </c>
      <c r="I2074" s="661" t="s">
        <v>2783</v>
      </c>
      <c r="J2074" s="661" t="s">
        <v>2784</v>
      </c>
      <c r="K2074" s="661" t="s">
        <v>4092</v>
      </c>
      <c r="L2074" s="662">
        <v>203.33</v>
      </c>
      <c r="M2074" s="662">
        <v>203.33</v>
      </c>
      <c r="N2074" s="661">
        <v>1</v>
      </c>
      <c r="O2074" s="742">
        <v>0.5</v>
      </c>
      <c r="P2074" s="662">
        <v>203.33</v>
      </c>
      <c r="Q2074" s="677">
        <v>1</v>
      </c>
      <c r="R2074" s="661">
        <v>1</v>
      </c>
      <c r="S2074" s="677">
        <v>1</v>
      </c>
      <c r="T2074" s="742">
        <v>0.5</v>
      </c>
      <c r="U2074" s="700">
        <v>1</v>
      </c>
    </row>
    <row r="2075" spans="1:21" ht="14.4" customHeight="1" x14ac:dyDescent="0.3">
      <c r="A2075" s="660">
        <v>4</v>
      </c>
      <c r="B2075" s="661" t="s">
        <v>3542</v>
      </c>
      <c r="C2075" s="661">
        <v>89301042</v>
      </c>
      <c r="D2075" s="740" t="s">
        <v>6160</v>
      </c>
      <c r="E2075" s="741" t="s">
        <v>3938</v>
      </c>
      <c r="F2075" s="661" t="s">
        <v>3895</v>
      </c>
      <c r="G2075" s="661" t="s">
        <v>4328</v>
      </c>
      <c r="H2075" s="661" t="s">
        <v>1519</v>
      </c>
      <c r="I2075" s="661" t="s">
        <v>4329</v>
      </c>
      <c r="J2075" s="661" t="s">
        <v>4330</v>
      </c>
      <c r="K2075" s="661" t="s">
        <v>4331</v>
      </c>
      <c r="L2075" s="662">
        <v>94.8</v>
      </c>
      <c r="M2075" s="662">
        <v>189.6</v>
      </c>
      <c r="N2075" s="661">
        <v>2</v>
      </c>
      <c r="O2075" s="742">
        <v>1</v>
      </c>
      <c r="P2075" s="662">
        <v>189.6</v>
      </c>
      <c r="Q2075" s="677">
        <v>1</v>
      </c>
      <c r="R2075" s="661">
        <v>2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4</v>
      </c>
      <c r="B2076" s="661" t="s">
        <v>3542</v>
      </c>
      <c r="C2076" s="661">
        <v>89301042</v>
      </c>
      <c r="D2076" s="740" t="s">
        <v>6160</v>
      </c>
      <c r="E2076" s="741" t="s">
        <v>3938</v>
      </c>
      <c r="F2076" s="661" t="s">
        <v>3895</v>
      </c>
      <c r="G2076" s="661" t="s">
        <v>3993</v>
      </c>
      <c r="H2076" s="661" t="s">
        <v>602</v>
      </c>
      <c r="I2076" s="661" t="s">
        <v>854</v>
      </c>
      <c r="J2076" s="661" t="s">
        <v>3994</v>
      </c>
      <c r="K2076" s="661" t="s">
        <v>3995</v>
      </c>
      <c r="L2076" s="662">
        <v>0</v>
      </c>
      <c r="M2076" s="662">
        <v>0</v>
      </c>
      <c r="N2076" s="661">
        <v>1</v>
      </c>
      <c r="O2076" s="742">
        <v>0.5</v>
      </c>
      <c r="P2076" s="662">
        <v>0</v>
      </c>
      <c r="Q2076" s="677"/>
      <c r="R2076" s="661">
        <v>1</v>
      </c>
      <c r="S2076" s="677">
        <v>1</v>
      </c>
      <c r="T2076" s="742">
        <v>0.5</v>
      </c>
      <c r="U2076" s="700">
        <v>1</v>
      </c>
    </row>
    <row r="2077" spans="1:21" ht="14.4" customHeight="1" x14ac:dyDescent="0.3">
      <c r="A2077" s="660">
        <v>4</v>
      </c>
      <c r="B2077" s="661" t="s">
        <v>3542</v>
      </c>
      <c r="C2077" s="661">
        <v>89301042</v>
      </c>
      <c r="D2077" s="740" t="s">
        <v>6160</v>
      </c>
      <c r="E2077" s="741" t="s">
        <v>3938</v>
      </c>
      <c r="F2077" s="661" t="s">
        <v>3897</v>
      </c>
      <c r="G2077" s="661" t="s">
        <v>4343</v>
      </c>
      <c r="H2077" s="661" t="s">
        <v>602</v>
      </c>
      <c r="I2077" s="661" t="s">
        <v>4344</v>
      </c>
      <c r="J2077" s="661" t="s">
        <v>4345</v>
      </c>
      <c r="K2077" s="661" t="s">
        <v>4346</v>
      </c>
      <c r="L2077" s="662">
        <v>410</v>
      </c>
      <c r="M2077" s="662">
        <v>2460</v>
      </c>
      <c r="N2077" s="661">
        <v>6</v>
      </c>
      <c r="O2077" s="742">
        <v>6</v>
      </c>
      <c r="P2077" s="662">
        <v>2460</v>
      </c>
      <c r="Q2077" s="677">
        <v>1</v>
      </c>
      <c r="R2077" s="661">
        <v>6</v>
      </c>
      <c r="S2077" s="677">
        <v>1</v>
      </c>
      <c r="T2077" s="742">
        <v>6</v>
      </c>
      <c r="U2077" s="700">
        <v>1</v>
      </c>
    </row>
    <row r="2078" spans="1:21" ht="14.4" customHeight="1" x14ac:dyDescent="0.3">
      <c r="A2078" s="660">
        <v>4</v>
      </c>
      <c r="B2078" s="661" t="s">
        <v>3542</v>
      </c>
      <c r="C2078" s="661">
        <v>89301042</v>
      </c>
      <c r="D2078" s="740" t="s">
        <v>6160</v>
      </c>
      <c r="E2078" s="741" t="s">
        <v>3938</v>
      </c>
      <c r="F2078" s="661" t="s">
        <v>3897</v>
      </c>
      <c r="G2078" s="661" t="s">
        <v>4343</v>
      </c>
      <c r="H2078" s="661" t="s">
        <v>602</v>
      </c>
      <c r="I2078" s="661" t="s">
        <v>4420</v>
      </c>
      <c r="J2078" s="661" t="s">
        <v>4421</v>
      </c>
      <c r="K2078" s="661" t="s">
        <v>4422</v>
      </c>
      <c r="L2078" s="662">
        <v>566</v>
      </c>
      <c r="M2078" s="662">
        <v>566</v>
      </c>
      <c r="N2078" s="661">
        <v>1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4</v>
      </c>
      <c r="B2079" s="661" t="s">
        <v>3542</v>
      </c>
      <c r="C2079" s="661">
        <v>89301042</v>
      </c>
      <c r="D2079" s="740" t="s">
        <v>6160</v>
      </c>
      <c r="E2079" s="741" t="s">
        <v>3938</v>
      </c>
      <c r="F2079" s="661" t="s">
        <v>3897</v>
      </c>
      <c r="G2079" s="661" t="s">
        <v>4347</v>
      </c>
      <c r="H2079" s="661" t="s">
        <v>602</v>
      </c>
      <c r="I2079" s="661" t="s">
        <v>4357</v>
      </c>
      <c r="J2079" s="661" t="s">
        <v>4355</v>
      </c>
      <c r="K2079" s="661" t="s">
        <v>4358</v>
      </c>
      <c r="L2079" s="662">
        <v>200</v>
      </c>
      <c r="M2079" s="662">
        <v>800</v>
      </c>
      <c r="N2079" s="661">
        <v>4</v>
      </c>
      <c r="O2079" s="742">
        <v>2</v>
      </c>
      <c r="P2079" s="662">
        <v>800</v>
      </c>
      <c r="Q2079" s="677">
        <v>1</v>
      </c>
      <c r="R2079" s="661">
        <v>4</v>
      </c>
      <c r="S2079" s="677">
        <v>1</v>
      </c>
      <c r="T2079" s="742">
        <v>2</v>
      </c>
      <c r="U2079" s="700">
        <v>1</v>
      </c>
    </row>
    <row r="2080" spans="1:21" ht="14.4" customHeight="1" x14ac:dyDescent="0.3">
      <c r="A2080" s="660">
        <v>4</v>
      </c>
      <c r="B2080" s="661" t="s">
        <v>3542</v>
      </c>
      <c r="C2080" s="661">
        <v>89301042</v>
      </c>
      <c r="D2080" s="740" t="s">
        <v>6160</v>
      </c>
      <c r="E2080" s="741" t="s">
        <v>3938</v>
      </c>
      <c r="F2080" s="661" t="s">
        <v>3897</v>
      </c>
      <c r="G2080" s="661" t="s">
        <v>4034</v>
      </c>
      <c r="H2080" s="661" t="s">
        <v>602</v>
      </c>
      <c r="I2080" s="661" t="s">
        <v>4240</v>
      </c>
      <c r="J2080" s="661" t="s">
        <v>4241</v>
      </c>
      <c r="K2080" s="661" t="s">
        <v>4242</v>
      </c>
      <c r="L2080" s="662">
        <v>900</v>
      </c>
      <c r="M2080" s="662">
        <v>2700</v>
      </c>
      <c r="N2080" s="661">
        <v>3</v>
      </c>
      <c r="O2080" s="742">
        <v>3</v>
      </c>
      <c r="P2080" s="662">
        <v>2700</v>
      </c>
      <c r="Q2080" s="677">
        <v>1</v>
      </c>
      <c r="R2080" s="661">
        <v>3</v>
      </c>
      <c r="S2080" s="677">
        <v>1</v>
      </c>
      <c r="T2080" s="742">
        <v>3</v>
      </c>
      <c r="U2080" s="700">
        <v>1</v>
      </c>
    </row>
    <row r="2081" spans="1:21" ht="14.4" customHeight="1" x14ac:dyDescent="0.3">
      <c r="A2081" s="660">
        <v>4</v>
      </c>
      <c r="B2081" s="661" t="s">
        <v>3542</v>
      </c>
      <c r="C2081" s="661">
        <v>89301042</v>
      </c>
      <c r="D2081" s="740" t="s">
        <v>6160</v>
      </c>
      <c r="E2081" s="741" t="s">
        <v>3938</v>
      </c>
      <c r="F2081" s="661" t="s">
        <v>3897</v>
      </c>
      <c r="G2081" s="661" t="s">
        <v>4034</v>
      </c>
      <c r="H2081" s="661" t="s">
        <v>602</v>
      </c>
      <c r="I2081" s="661" t="s">
        <v>5873</v>
      </c>
      <c r="J2081" s="661" t="s">
        <v>5874</v>
      </c>
      <c r="K2081" s="661" t="s">
        <v>5875</v>
      </c>
      <c r="L2081" s="662">
        <v>530.16999999999996</v>
      </c>
      <c r="M2081" s="662">
        <v>530.16999999999996</v>
      </c>
      <c r="N2081" s="661">
        <v>1</v>
      </c>
      <c r="O2081" s="742">
        <v>1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4</v>
      </c>
      <c r="B2082" s="661" t="s">
        <v>3542</v>
      </c>
      <c r="C2082" s="661">
        <v>89301042</v>
      </c>
      <c r="D2082" s="740" t="s">
        <v>6160</v>
      </c>
      <c r="E2082" s="741" t="s">
        <v>3938</v>
      </c>
      <c r="F2082" s="661" t="s">
        <v>3897</v>
      </c>
      <c r="G2082" s="661" t="s">
        <v>4397</v>
      </c>
      <c r="H2082" s="661" t="s">
        <v>602</v>
      </c>
      <c r="I2082" s="661" t="s">
        <v>4357</v>
      </c>
      <c r="J2082" s="661" t="s">
        <v>4355</v>
      </c>
      <c r="K2082" s="661" t="s">
        <v>4358</v>
      </c>
      <c r="L2082" s="662">
        <v>200</v>
      </c>
      <c r="M2082" s="662">
        <v>400</v>
      </c>
      <c r="N2082" s="661">
        <v>2</v>
      </c>
      <c r="O2082" s="742">
        <v>1</v>
      </c>
      <c r="P2082" s="662">
        <v>400</v>
      </c>
      <c r="Q2082" s="677">
        <v>1</v>
      </c>
      <c r="R2082" s="661">
        <v>2</v>
      </c>
      <c r="S2082" s="677">
        <v>1</v>
      </c>
      <c r="T2082" s="742">
        <v>1</v>
      </c>
      <c r="U2082" s="700">
        <v>1</v>
      </c>
    </row>
    <row r="2083" spans="1:21" ht="14.4" customHeight="1" x14ac:dyDescent="0.3">
      <c r="A2083" s="660">
        <v>4</v>
      </c>
      <c r="B2083" s="661" t="s">
        <v>3542</v>
      </c>
      <c r="C2083" s="661">
        <v>89301042</v>
      </c>
      <c r="D2083" s="740" t="s">
        <v>6160</v>
      </c>
      <c r="E2083" s="741" t="s">
        <v>3938</v>
      </c>
      <c r="F2083" s="661" t="s">
        <v>3897</v>
      </c>
      <c r="G2083" s="661" t="s">
        <v>4419</v>
      </c>
      <c r="H2083" s="661" t="s">
        <v>602</v>
      </c>
      <c r="I2083" s="661" t="s">
        <v>4344</v>
      </c>
      <c r="J2083" s="661" t="s">
        <v>4345</v>
      </c>
      <c r="K2083" s="661" t="s">
        <v>4346</v>
      </c>
      <c r="L2083" s="662">
        <v>410</v>
      </c>
      <c r="M2083" s="662">
        <v>820</v>
      </c>
      <c r="N2083" s="661">
        <v>2</v>
      </c>
      <c r="O2083" s="742">
        <v>2</v>
      </c>
      <c r="P2083" s="662">
        <v>820</v>
      </c>
      <c r="Q2083" s="677">
        <v>1</v>
      </c>
      <c r="R2083" s="661">
        <v>2</v>
      </c>
      <c r="S2083" s="677">
        <v>1</v>
      </c>
      <c r="T2083" s="742">
        <v>2</v>
      </c>
      <c r="U2083" s="700">
        <v>1</v>
      </c>
    </row>
    <row r="2084" spans="1:21" ht="14.4" customHeight="1" x14ac:dyDescent="0.3">
      <c r="A2084" s="660">
        <v>4</v>
      </c>
      <c r="B2084" s="661" t="s">
        <v>3542</v>
      </c>
      <c r="C2084" s="661">
        <v>89301042</v>
      </c>
      <c r="D2084" s="740" t="s">
        <v>6160</v>
      </c>
      <c r="E2084" s="741" t="s">
        <v>3939</v>
      </c>
      <c r="F2084" s="661" t="s">
        <v>3895</v>
      </c>
      <c r="G2084" s="661" t="s">
        <v>4310</v>
      </c>
      <c r="H2084" s="661" t="s">
        <v>602</v>
      </c>
      <c r="I2084" s="661" t="s">
        <v>5876</v>
      </c>
      <c r="J2084" s="661" t="s">
        <v>5477</v>
      </c>
      <c r="K2084" s="661" t="s">
        <v>5877</v>
      </c>
      <c r="L2084" s="662">
        <v>0</v>
      </c>
      <c r="M2084" s="662">
        <v>0</v>
      </c>
      <c r="N2084" s="661">
        <v>1</v>
      </c>
      <c r="O2084" s="742">
        <v>1</v>
      </c>
      <c r="P2084" s="662"/>
      <c r="Q2084" s="677"/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4</v>
      </c>
      <c r="B2085" s="661" t="s">
        <v>3542</v>
      </c>
      <c r="C2085" s="661">
        <v>89301042</v>
      </c>
      <c r="D2085" s="740" t="s">
        <v>6160</v>
      </c>
      <c r="E2085" s="741" t="s">
        <v>3939</v>
      </c>
      <c r="F2085" s="661" t="s">
        <v>3895</v>
      </c>
      <c r="G2085" s="661" t="s">
        <v>3951</v>
      </c>
      <c r="H2085" s="661" t="s">
        <v>602</v>
      </c>
      <c r="I2085" s="661" t="s">
        <v>2071</v>
      </c>
      <c r="J2085" s="661" t="s">
        <v>2072</v>
      </c>
      <c r="K2085" s="661" t="s">
        <v>3952</v>
      </c>
      <c r="L2085" s="662">
        <v>709.97</v>
      </c>
      <c r="M2085" s="662">
        <v>1419.94</v>
      </c>
      <c r="N2085" s="661">
        <v>2</v>
      </c>
      <c r="O2085" s="742">
        <v>0.5</v>
      </c>
      <c r="P2085" s="662"/>
      <c r="Q2085" s="677">
        <v>0</v>
      </c>
      <c r="R2085" s="661"/>
      <c r="S2085" s="677">
        <v>0</v>
      </c>
      <c r="T2085" s="742"/>
      <c r="U2085" s="700">
        <v>0</v>
      </c>
    </row>
    <row r="2086" spans="1:21" ht="14.4" customHeight="1" x14ac:dyDescent="0.3">
      <c r="A2086" s="660">
        <v>4</v>
      </c>
      <c r="B2086" s="661" t="s">
        <v>3542</v>
      </c>
      <c r="C2086" s="661">
        <v>89301042</v>
      </c>
      <c r="D2086" s="740" t="s">
        <v>6160</v>
      </c>
      <c r="E2086" s="741" t="s">
        <v>3939</v>
      </c>
      <c r="F2086" s="661" t="s">
        <v>3895</v>
      </c>
      <c r="G2086" s="661" t="s">
        <v>4063</v>
      </c>
      <c r="H2086" s="661" t="s">
        <v>1519</v>
      </c>
      <c r="I2086" s="661" t="s">
        <v>1588</v>
      </c>
      <c r="J2086" s="661" t="s">
        <v>1589</v>
      </c>
      <c r="K2086" s="661" t="s">
        <v>1590</v>
      </c>
      <c r="L2086" s="662">
        <v>0</v>
      </c>
      <c r="M2086" s="662">
        <v>0</v>
      </c>
      <c r="N2086" s="661">
        <v>1</v>
      </c>
      <c r="O2086" s="742">
        <v>1</v>
      </c>
      <c r="P2086" s="662">
        <v>0</v>
      </c>
      <c r="Q2086" s="677"/>
      <c r="R2086" s="661">
        <v>1</v>
      </c>
      <c r="S2086" s="677">
        <v>1</v>
      </c>
      <c r="T2086" s="742">
        <v>1</v>
      </c>
      <c r="U2086" s="700">
        <v>1</v>
      </c>
    </row>
    <row r="2087" spans="1:21" ht="14.4" customHeight="1" x14ac:dyDescent="0.3">
      <c r="A2087" s="660">
        <v>4</v>
      </c>
      <c r="B2087" s="661" t="s">
        <v>3542</v>
      </c>
      <c r="C2087" s="661">
        <v>89301042</v>
      </c>
      <c r="D2087" s="740" t="s">
        <v>6160</v>
      </c>
      <c r="E2087" s="741" t="s">
        <v>3939</v>
      </c>
      <c r="F2087" s="661" t="s">
        <v>3895</v>
      </c>
      <c r="G2087" s="661" t="s">
        <v>4029</v>
      </c>
      <c r="H2087" s="661" t="s">
        <v>602</v>
      </c>
      <c r="I2087" s="661" t="s">
        <v>784</v>
      </c>
      <c r="J2087" s="661" t="s">
        <v>785</v>
      </c>
      <c r="K2087" s="661" t="s">
        <v>4114</v>
      </c>
      <c r="L2087" s="662">
        <v>314.89999999999998</v>
      </c>
      <c r="M2087" s="662">
        <v>629.79999999999995</v>
      </c>
      <c r="N2087" s="661">
        <v>2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4</v>
      </c>
      <c r="B2088" s="661" t="s">
        <v>3542</v>
      </c>
      <c r="C2088" s="661">
        <v>89301042</v>
      </c>
      <c r="D2088" s="740" t="s">
        <v>6160</v>
      </c>
      <c r="E2088" s="741" t="s">
        <v>3939</v>
      </c>
      <c r="F2088" s="661" t="s">
        <v>3895</v>
      </c>
      <c r="G2088" s="661" t="s">
        <v>4116</v>
      </c>
      <c r="H2088" s="661" t="s">
        <v>1519</v>
      </c>
      <c r="I2088" s="661" t="s">
        <v>1724</v>
      </c>
      <c r="J2088" s="661" t="s">
        <v>1725</v>
      </c>
      <c r="K2088" s="661" t="s">
        <v>1726</v>
      </c>
      <c r="L2088" s="662">
        <v>140.03</v>
      </c>
      <c r="M2088" s="662">
        <v>280.06</v>
      </c>
      <c r="N2088" s="661">
        <v>2</v>
      </c>
      <c r="O2088" s="742">
        <v>0.5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4</v>
      </c>
      <c r="B2089" s="661" t="s">
        <v>3542</v>
      </c>
      <c r="C2089" s="661">
        <v>89301042</v>
      </c>
      <c r="D2089" s="740" t="s">
        <v>6160</v>
      </c>
      <c r="E2089" s="741" t="s">
        <v>3939</v>
      </c>
      <c r="F2089" s="661" t="s">
        <v>3895</v>
      </c>
      <c r="G2089" s="661" t="s">
        <v>4140</v>
      </c>
      <c r="H2089" s="661" t="s">
        <v>602</v>
      </c>
      <c r="I2089" s="661" t="s">
        <v>4141</v>
      </c>
      <c r="J2089" s="661" t="s">
        <v>2518</v>
      </c>
      <c r="K2089" s="661" t="s">
        <v>4142</v>
      </c>
      <c r="L2089" s="662">
        <v>116.52</v>
      </c>
      <c r="M2089" s="662">
        <v>233.04</v>
      </c>
      <c r="N2089" s="661">
        <v>2</v>
      </c>
      <c r="O2089" s="742">
        <v>0.5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4</v>
      </c>
      <c r="B2090" s="661" t="s">
        <v>3542</v>
      </c>
      <c r="C2090" s="661">
        <v>89301042</v>
      </c>
      <c r="D2090" s="740" t="s">
        <v>6160</v>
      </c>
      <c r="E2090" s="741" t="s">
        <v>3939</v>
      </c>
      <c r="F2090" s="661" t="s">
        <v>3895</v>
      </c>
      <c r="G2090" s="661" t="s">
        <v>3993</v>
      </c>
      <c r="H2090" s="661" t="s">
        <v>602</v>
      </c>
      <c r="I2090" s="661" t="s">
        <v>854</v>
      </c>
      <c r="J2090" s="661" t="s">
        <v>3994</v>
      </c>
      <c r="K2090" s="661" t="s">
        <v>3995</v>
      </c>
      <c r="L2090" s="662">
        <v>0</v>
      </c>
      <c r="M2090" s="662">
        <v>0</v>
      </c>
      <c r="N2090" s="661">
        <v>1</v>
      </c>
      <c r="O2090" s="742">
        <v>1</v>
      </c>
      <c r="P2090" s="662">
        <v>0</v>
      </c>
      <c r="Q2090" s="677"/>
      <c r="R2090" s="661">
        <v>1</v>
      </c>
      <c r="S2090" s="677">
        <v>1</v>
      </c>
      <c r="T2090" s="742">
        <v>1</v>
      </c>
      <c r="U2090" s="700">
        <v>1</v>
      </c>
    </row>
    <row r="2091" spans="1:21" ht="14.4" customHeight="1" x14ac:dyDescent="0.3">
      <c r="A2091" s="660">
        <v>4</v>
      </c>
      <c r="B2091" s="661" t="s">
        <v>3542</v>
      </c>
      <c r="C2091" s="661">
        <v>89301042</v>
      </c>
      <c r="D2091" s="740" t="s">
        <v>6160</v>
      </c>
      <c r="E2091" s="741" t="s">
        <v>3939</v>
      </c>
      <c r="F2091" s="661" t="s">
        <v>3897</v>
      </c>
      <c r="G2091" s="661" t="s">
        <v>4343</v>
      </c>
      <c r="H2091" s="661" t="s">
        <v>602</v>
      </c>
      <c r="I2091" s="661" t="s">
        <v>4344</v>
      </c>
      <c r="J2091" s="661" t="s">
        <v>4345</v>
      </c>
      <c r="K2091" s="661" t="s">
        <v>4346</v>
      </c>
      <c r="L2091" s="662">
        <v>410</v>
      </c>
      <c r="M2091" s="662">
        <v>1230</v>
      </c>
      <c r="N2091" s="661">
        <v>3</v>
      </c>
      <c r="O2091" s="742">
        <v>3</v>
      </c>
      <c r="P2091" s="662">
        <v>1230</v>
      </c>
      <c r="Q2091" s="677">
        <v>1</v>
      </c>
      <c r="R2091" s="661">
        <v>3</v>
      </c>
      <c r="S2091" s="677">
        <v>1</v>
      </c>
      <c r="T2091" s="742">
        <v>3</v>
      </c>
      <c r="U2091" s="700">
        <v>1</v>
      </c>
    </row>
    <row r="2092" spans="1:21" ht="14.4" customHeight="1" x14ac:dyDescent="0.3">
      <c r="A2092" s="660">
        <v>4</v>
      </c>
      <c r="B2092" s="661" t="s">
        <v>3542</v>
      </c>
      <c r="C2092" s="661">
        <v>89301042</v>
      </c>
      <c r="D2092" s="740" t="s">
        <v>6160</v>
      </c>
      <c r="E2092" s="741" t="s">
        <v>3939</v>
      </c>
      <c r="F2092" s="661" t="s">
        <v>3897</v>
      </c>
      <c r="G2092" s="661" t="s">
        <v>4419</v>
      </c>
      <c r="H2092" s="661" t="s">
        <v>602</v>
      </c>
      <c r="I2092" s="661" t="s">
        <v>4344</v>
      </c>
      <c r="J2092" s="661" t="s">
        <v>4345</v>
      </c>
      <c r="K2092" s="661" t="s">
        <v>4346</v>
      </c>
      <c r="L2092" s="662">
        <v>410</v>
      </c>
      <c r="M2092" s="662">
        <v>820</v>
      </c>
      <c r="N2092" s="661">
        <v>2</v>
      </c>
      <c r="O2092" s="742">
        <v>2</v>
      </c>
      <c r="P2092" s="662">
        <v>820</v>
      </c>
      <c r="Q2092" s="677">
        <v>1</v>
      </c>
      <c r="R2092" s="661">
        <v>2</v>
      </c>
      <c r="S2092" s="677">
        <v>1</v>
      </c>
      <c r="T2092" s="742">
        <v>2</v>
      </c>
      <c r="U2092" s="700">
        <v>1</v>
      </c>
    </row>
    <row r="2093" spans="1:21" ht="14.4" customHeight="1" x14ac:dyDescent="0.3">
      <c r="A2093" s="660">
        <v>4</v>
      </c>
      <c r="B2093" s="661" t="s">
        <v>3542</v>
      </c>
      <c r="C2093" s="661">
        <v>89301042</v>
      </c>
      <c r="D2093" s="740" t="s">
        <v>6160</v>
      </c>
      <c r="E2093" s="741" t="s">
        <v>3939</v>
      </c>
      <c r="F2093" s="661" t="s">
        <v>3897</v>
      </c>
      <c r="G2093" s="661" t="s">
        <v>4423</v>
      </c>
      <c r="H2093" s="661" t="s">
        <v>602</v>
      </c>
      <c r="I2093" s="661" t="s">
        <v>4390</v>
      </c>
      <c r="J2093" s="661" t="s">
        <v>4391</v>
      </c>
      <c r="K2093" s="661" t="s">
        <v>4392</v>
      </c>
      <c r="L2093" s="662">
        <v>758.67</v>
      </c>
      <c r="M2093" s="662">
        <v>758.67</v>
      </c>
      <c r="N2093" s="661">
        <v>1</v>
      </c>
      <c r="O2093" s="742">
        <v>1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4</v>
      </c>
      <c r="B2094" s="661" t="s">
        <v>3542</v>
      </c>
      <c r="C2094" s="661">
        <v>89301042</v>
      </c>
      <c r="D2094" s="740" t="s">
        <v>6160</v>
      </c>
      <c r="E2094" s="741" t="s">
        <v>3940</v>
      </c>
      <c r="F2094" s="661" t="s">
        <v>3895</v>
      </c>
      <c r="G2094" s="661" t="s">
        <v>5468</v>
      </c>
      <c r="H2094" s="661" t="s">
        <v>602</v>
      </c>
      <c r="I2094" s="661" t="s">
        <v>5878</v>
      </c>
      <c r="J2094" s="661" t="s">
        <v>5879</v>
      </c>
      <c r="K2094" s="661" t="s">
        <v>2967</v>
      </c>
      <c r="L2094" s="662">
        <v>275.23</v>
      </c>
      <c r="M2094" s="662">
        <v>2201.84</v>
      </c>
      <c r="N2094" s="661">
        <v>8</v>
      </c>
      <c r="O2094" s="742">
        <v>2.5</v>
      </c>
      <c r="P2094" s="662"/>
      <c r="Q2094" s="677">
        <v>0</v>
      </c>
      <c r="R2094" s="661"/>
      <c r="S2094" s="677">
        <v>0</v>
      </c>
      <c r="T2094" s="742"/>
      <c r="U2094" s="700">
        <v>0</v>
      </c>
    </row>
    <row r="2095" spans="1:21" ht="14.4" customHeight="1" x14ac:dyDescent="0.3">
      <c r="A2095" s="660">
        <v>4</v>
      </c>
      <c r="B2095" s="661" t="s">
        <v>3542</v>
      </c>
      <c r="C2095" s="661">
        <v>89301042</v>
      </c>
      <c r="D2095" s="740" t="s">
        <v>6160</v>
      </c>
      <c r="E2095" s="741" t="s">
        <v>3940</v>
      </c>
      <c r="F2095" s="661" t="s">
        <v>3895</v>
      </c>
      <c r="G2095" s="661" t="s">
        <v>4438</v>
      </c>
      <c r="H2095" s="661" t="s">
        <v>602</v>
      </c>
      <c r="I2095" s="661" t="s">
        <v>5880</v>
      </c>
      <c r="J2095" s="661" t="s">
        <v>5881</v>
      </c>
      <c r="K2095" s="661" t="s">
        <v>1040</v>
      </c>
      <c r="L2095" s="662">
        <v>95.25</v>
      </c>
      <c r="M2095" s="662">
        <v>95.25</v>
      </c>
      <c r="N2095" s="661">
        <v>1</v>
      </c>
      <c r="O2095" s="742">
        <v>0.5</v>
      </c>
      <c r="P2095" s="662">
        <v>95.25</v>
      </c>
      <c r="Q2095" s="677">
        <v>1</v>
      </c>
      <c r="R2095" s="661">
        <v>1</v>
      </c>
      <c r="S2095" s="677">
        <v>1</v>
      </c>
      <c r="T2095" s="742">
        <v>0.5</v>
      </c>
      <c r="U2095" s="700">
        <v>1</v>
      </c>
    </row>
    <row r="2096" spans="1:21" ht="14.4" customHeight="1" x14ac:dyDescent="0.3">
      <c r="A2096" s="660">
        <v>4</v>
      </c>
      <c r="B2096" s="661" t="s">
        <v>3542</v>
      </c>
      <c r="C2096" s="661">
        <v>89301042</v>
      </c>
      <c r="D2096" s="740" t="s">
        <v>6160</v>
      </c>
      <c r="E2096" s="741" t="s">
        <v>3940</v>
      </c>
      <c r="F2096" s="661" t="s">
        <v>3895</v>
      </c>
      <c r="G2096" s="661" t="s">
        <v>4438</v>
      </c>
      <c r="H2096" s="661" t="s">
        <v>602</v>
      </c>
      <c r="I2096" s="661" t="s">
        <v>5882</v>
      </c>
      <c r="J2096" s="661" t="s">
        <v>5881</v>
      </c>
      <c r="K2096" s="661" t="s">
        <v>5597</v>
      </c>
      <c r="L2096" s="662">
        <v>44.8</v>
      </c>
      <c r="M2096" s="662">
        <v>134.39999999999998</v>
      </c>
      <c r="N2096" s="661">
        <v>3</v>
      </c>
      <c r="O2096" s="742">
        <v>0.5</v>
      </c>
      <c r="P2096" s="662">
        <v>134.39999999999998</v>
      </c>
      <c r="Q2096" s="677">
        <v>1</v>
      </c>
      <c r="R2096" s="661">
        <v>3</v>
      </c>
      <c r="S2096" s="677">
        <v>1</v>
      </c>
      <c r="T2096" s="742">
        <v>0.5</v>
      </c>
      <c r="U2096" s="700">
        <v>1</v>
      </c>
    </row>
    <row r="2097" spans="1:21" ht="14.4" customHeight="1" x14ac:dyDescent="0.3">
      <c r="A2097" s="660">
        <v>4</v>
      </c>
      <c r="B2097" s="661" t="s">
        <v>3542</v>
      </c>
      <c r="C2097" s="661">
        <v>89301042</v>
      </c>
      <c r="D2097" s="740" t="s">
        <v>6160</v>
      </c>
      <c r="E2097" s="741" t="s">
        <v>3940</v>
      </c>
      <c r="F2097" s="661" t="s">
        <v>3895</v>
      </c>
      <c r="G2097" s="661" t="s">
        <v>4255</v>
      </c>
      <c r="H2097" s="661" t="s">
        <v>602</v>
      </c>
      <c r="I2097" s="661" t="s">
        <v>4256</v>
      </c>
      <c r="J2097" s="661" t="s">
        <v>4257</v>
      </c>
      <c r="K2097" s="661" t="s">
        <v>4258</v>
      </c>
      <c r="L2097" s="662">
        <v>64.23</v>
      </c>
      <c r="M2097" s="662">
        <v>128.46</v>
      </c>
      <c r="N2097" s="661">
        <v>2</v>
      </c>
      <c r="O2097" s="742">
        <v>1</v>
      </c>
      <c r="P2097" s="662">
        <v>64.23</v>
      </c>
      <c r="Q2097" s="677">
        <v>0.5</v>
      </c>
      <c r="R2097" s="661">
        <v>1</v>
      </c>
      <c r="S2097" s="677">
        <v>0.5</v>
      </c>
      <c r="T2097" s="742">
        <v>0.5</v>
      </c>
      <c r="U2097" s="700">
        <v>0.5</v>
      </c>
    </row>
    <row r="2098" spans="1:21" ht="14.4" customHeight="1" x14ac:dyDescent="0.3">
      <c r="A2098" s="660">
        <v>4</v>
      </c>
      <c r="B2098" s="661" t="s">
        <v>3542</v>
      </c>
      <c r="C2098" s="661">
        <v>89301042</v>
      </c>
      <c r="D2098" s="740" t="s">
        <v>6160</v>
      </c>
      <c r="E2098" s="741" t="s">
        <v>3940</v>
      </c>
      <c r="F2098" s="661" t="s">
        <v>3895</v>
      </c>
      <c r="G2098" s="661" t="s">
        <v>3954</v>
      </c>
      <c r="H2098" s="661" t="s">
        <v>602</v>
      </c>
      <c r="I2098" s="661" t="s">
        <v>4041</v>
      </c>
      <c r="J2098" s="661" t="s">
        <v>3719</v>
      </c>
      <c r="K2098" s="661" t="s">
        <v>4042</v>
      </c>
      <c r="L2098" s="662">
        <v>0</v>
      </c>
      <c r="M2098" s="662">
        <v>0</v>
      </c>
      <c r="N2098" s="661">
        <v>2</v>
      </c>
      <c r="O2098" s="742">
        <v>0.5</v>
      </c>
      <c r="P2098" s="662"/>
      <c r="Q2098" s="677"/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4</v>
      </c>
      <c r="B2099" s="661" t="s">
        <v>3542</v>
      </c>
      <c r="C2099" s="661">
        <v>89301042</v>
      </c>
      <c r="D2099" s="740" t="s">
        <v>6160</v>
      </c>
      <c r="E2099" s="741" t="s">
        <v>3940</v>
      </c>
      <c r="F2099" s="661" t="s">
        <v>3895</v>
      </c>
      <c r="G2099" s="661" t="s">
        <v>3954</v>
      </c>
      <c r="H2099" s="661" t="s">
        <v>602</v>
      </c>
      <c r="I2099" s="661" t="s">
        <v>1839</v>
      </c>
      <c r="J2099" s="661" t="s">
        <v>3719</v>
      </c>
      <c r="K2099" s="661" t="s">
        <v>3720</v>
      </c>
      <c r="L2099" s="662">
        <v>156.86000000000001</v>
      </c>
      <c r="M2099" s="662">
        <v>627.44000000000005</v>
      </c>
      <c r="N2099" s="661">
        <v>4</v>
      </c>
      <c r="O2099" s="742">
        <v>1.5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4</v>
      </c>
      <c r="B2100" s="661" t="s">
        <v>3542</v>
      </c>
      <c r="C2100" s="661">
        <v>89301042</v>
      </c>
      <c r="D2100" s="740" t="s">
        <v>6160</v>
      </c>
      <c r="E2100" s="741" t="s">
        <v>3940</v>
      </c>
      <c r="F2100" s="661" t="s">
        <v>3895</v>
      </c>
      <c r="G2100" s="661" t="s">
        <v>5883</v>
      </c>
      <c r="H2100" s="661" t="s">
        <v>602</v>
      </c>
      <c r="I2100" s="661" t="s">
        <v>5884</v>
      </c>
      <c r="J2100" s="661" t="s">
        <v>5885</v>
      </c>
      <c r="K2100" s="661" t="s">
        <v>5886</v>
      </c>
      <c r="L2100" s="662">
        <v>55.9</v>
      </c>
      <c r="M2100" s="662">
        <v>167.7</v>
      </c>
      <c r="N2100" s="661">
        <v>3</v>
      </c>
      <c r="O2100" s="742">
        <v>0.5</v>
      </c>
      <c r="P2100" s="662">
        <v>167.7</v>
      </c>
      <c r="Q2100" s="677">
        <v>1</v>
      </c>
      <c r="R2100" s="661">
        <v>3</v>
      </c>
      <c r="S2100" s="677">
        <v>1</v>
      </c>
      <c r="T2100" s="742">
        <v>0.5</v>
      </c>
      <c r="U2100" s="700">
        <v>1</v>
      </c>
    </row>
    <row r="2101" spans="1:21" ht="14.4" customHeight="1" x14ac:dyDescent="0.3">
      <c r="A2101" s="660">
        <v>4</v>
      </c>
      <c r="B2101" s="661" t="s">
        <v>3542</v>
      </c>
      <c r="C2101" s="661">
        <v>89301042</v>
      </c>
      <c r="D2101" s="740" t="s">
        <v>6160</v>
      </c>
      <c r="E2101" s="741" t="s">
        <v>3940</v>
      </c>
      <c r="F2101" s="661" t="s">
        <v>3895</v>
      </c>
      <c r="G2101" s="661" t="s">
        <v>5470</v>
      </c>
      <c r="H2101" s="661" t="s">
        <v>1519</v>
      </c>
      <c r="I2101" s="661" t="s">
        <v>1635</v>
      </c>
      <c r="J2101" s="661" t="s">
        <v>3160</v>
      </c>
      <c r="K2101" s="661" t="s">
        <v>1017</v>
      </c>
      <c r="L2101" s="662">
        <v>130.59</v>
      </c>
      <c r="M2101" s="662">
        <v>391.77</v>
      </c>
      <c r="N2101" s="661">
        <v>3</v>
      </c>
      <c r="O2101" s="742">
        <v>0.5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4</v>
      </c>
      <c r="B2102" s="661" t="s">
        <v>3542</v>
      </c>
      <c r="C2102" s="661">
        <v>89301042</v>
      </c>
      <c r="D2102" s="740" t="s">
        <v>6160</v>
      </c>
      <c r="E2102" s="741" t="s">
        <v>3940</v>
      </c>
      <c r="F2102" s="661" t="s">
        <v>3895</v>
      </c>
      <c r="G2102" s="661" t="s">
        <v>5470</v>
      </c>
      <c r="H2102" s="661" t="s">
        <v>1519</v>
      </c>
      <c r="I2102" s="661" t="s">
        <v>3159</v>
      </c>
      <c r="J2102" s="661" t="s">
        <v>3160</v>
      </c>
      <c r="K2102" s="661" t="s">
        <v>1310</v>
      </c>
      <c r="L2102" s="662">
        <v>435.3</v>
      </c>
      <c r="M2102" s="662">
        <v>435.3</v>
      </c>
      <c r="N2102" s="661">
        <v>1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4</v>
      </c>
      <c r="B2103" s="661" t="s">
        <v>3542</v>
      </c>
      <c r="C2103" s="661">
        <v>89301042</v>
      </c>
      <c r="D2103" s="740" t="s">
        <v>6160</v>
      </c>
      <c r="E2103" s="741" t="s">
        <v>3940</v>
      </c>
      <c r="F2103" s="661" t="s">
        <v>3895</v>
      </c>
      <c r="G2103" s="661" t="s">
        <v>5291</v>
      </c>
      <c r="H2103" s="661" t="s">
        <v>1519</v>
      </c>
      <c r="I2103" s="661" t="s">
        <v>5713</v>
      </c>
      <c r="J2103" s="661" t="s">
        <v>5579</v>
      </c>
      <c r="K2103" s="661" t="s">
        <v>1689</v>
      </c>
      <c r="L2103" s="662">
        <v>60.02</v>
      </c>
      <c r="M2103" s="662">
        <v>180.06</v>
      </c>
      <c r="N2103" s="661">
        <v>3</v>
      </c>
      <c r="O2103" s="742">
        <v>0.5</v>
      </c>
      <c r="P2103" s="662"/>
      <c r="Q2103" s="677">
        <v>0</v>
      </c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4</v>
      </c>
      <c r="B2104" s="661" t="s">
        <v>3542</v>
      </c>
      <c r="C2104" s="661">
        <v>89301042</v>
      </c>
      <c r="D2104" s="740" t="s">
        <v>6160</v>
      </c>
      <c r="E2104" s="741" t="s">
        <v>3940</v>
      </c>
      <c r="F2104" s="661" t="s">
        <v>3895</v>
      </c>
      <c r="G2104" s="661" t="s">
        <v>5291</v>
      </c>
      <c r="H2104" s="661" t="s">
        <v>602</v>
      </c>
      <c r="I2104" s="661" t="s">
        <v>5887</v>
      </c>
      <c r="J2104" s="661" t="s">
        <v>5888</v>
      </c>
      <c r="K2104" s="661" t="s">
        <v>1689</v>
      </c>
      <c r="L2104" s="662">
        <v>60.02</v>
      </c>
      <c r="M2104" s="662">
        <v>180.06</v>
      </c>
      <c r="N2104" s="661">
        <v>3</v>
      </c>
      <c r="O2104" s="742">
        <v>0.5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4</v>
      </c>
      <c r="B2105" s="661" t="s">
        <v>3542</v>
      </c>
      <c r="C2105" s="661">
        <v>89301042</v>
      </c>
      <c r="D2105" s="740" t="s">
        <v>6160</v>
      </c>
      <c r="E2105" s="741" t="s">
        <v>3940</v>
      </c>
      <c r="F2105" s="661" t="s">
        <v>3895</v>
      </c>
      <c r="G2105" s="661" t="s">
        <v>4222</v>
      </c>
      <c r="H2105" s="661" t="s">
        <v>602</v>
      </c>
      <c r="I2105" s="661" t="s">
        <v>4223</v>
      </c>
      <c r="J2105" s="661" t="s">
        <v>4224</v>
      </c>
      <c r="K2105" s="661" t="s">
        <v>4225</v>
      </c>
      <c r="L2105" s="662">
        <v>0</v>
      </c>
      <c r="M2105" s="662">
        <v>0</v>
      </c>
      <c r="N2105" s="661">
        <v>1</v>
      </c>
      <c r="O2105" s="742">
        <v>1</v>
      </c>
      <c r="P2105" s="662">
        <v>0</v>
      </c>
      <c r="Q2105" s="677"/>
      <c r="R2105" s="661">
        <v>1</v>
      </c>
      <c r="S2105" s="677">
        <v>1</v>
      </c>
      <c r="T2105" s="742">
        <v>1</v>
      </c>
      <c r="U2105" s="700">
        <v>1</v>
      </c>
    </row>
    <row r="2106" spans="1:21" ht="14.4" customHeight="1" x14ac:dyDescent="0.3">
      <c r="A2106" s="660">
        <v>4</v>
      </c>
      <c r="B2106" s="661" t="s">
        <v>3542</v>
      </c>
      <c r="C2106" s="661">
        <v>89301042</v>
      </c>
      <c r="D2106" s="740" t="s">
        <v>6160</v>
      </c>
      <c r="E2106" s="741" t="s">
        <v>3940</v>
      </c>
      <c r="F2106" s="661" t="s">
        <v>3895</v>
      </c>
      <c r="G2106" s="661" t="s">
        <v>5598</v>
      </c>
      <c r="H2106" s="661" t="s">
        <v>602</v>
      </c>
      <c r="I2106" s="661" t="s">
        <v>5889</v>
      </c>
      <c r="J2106" s="661" t="s">
        <v>5600</v>
      </c>
      <c r="K2106" s="661" t="s">
        <v>5890</v>
      </c>
      <c r="L2106" s="662">
        <v>1113.94</v>
      </c>
      <c r="M2106" s="662">
        <v>10025.460000000001</v>
      </c>
      <c r="N2106" s="661">
        <v>9</v>
      </c>
      <c r="O2106" s="742">
        <v>1.5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4</v>
      </c>
      <c r="B2107" s="661" t="s">
        <v>3542</v>
      </c>
      <c r="C2107" s="661">
        <v>89301042</v>
      </c>
      <c r="D2107" s="740" t="s">
        <v>6160</v>
      </c>
      <c r="E2107" s="741" t="s">
        <v>3940</v>
      </c>
      <c r="F2107" s="661" t="s">
        <v>3895</v>
      </c>
      <c r="G2107" s="661" t="s">
        <v>5598</v>
      </c>
      <c r="H2107" s="661" t="s">
        <v>602</v>
      </c>
      <c r="I2107" s="661" t="s">
        <v>5891</v>
      </c>
      <c r="J2107" s="661" t="s">
        <v>5600</v>
      </c>
      <c r="K2107" s="661" t="s">
        <v>5892</v>
      </c>
      <c r="L2107" s="662">
        <v>0</v>
      </c>
      <c r="M2107" s="662">
        <v>0</v>
      </c>
      <c r="N2107" s="661">
        <v>3</v>
      </c>
      <c r="O2107" s="742">
        <v>0.5</v>
      </c>
      <c r="P2107" s="662"/>
      <c r="Q2107" s="677"/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4</v>
      </c>
      <c r="B2108" s="661" t="s">
        <v>3542</v>
      </c>
      <c r="C2108" s="661">
        <v>89301042</v>
      </c>
      <c r="D2108" s="740" t="s">
        <v>6160</v>
      </c>
      <c r="E2108" s="741" t="s">
        <v>3940</v>
      </c>
      <c r="F2108" s="661" t="s">
        <v>3895</v>
      </c>
      <c r="G2108" s="661" t="s">
        <v>5893</v>
      </c>
      <c r="H2108" s="661" t="s">
        <v>1519</v>
      </c>
      <c r="I2108" s="661" t="s">
        <v>3192</v>
      </c>
      <c r="J2108" s="661" t="s">
        <v>3193</v>
      </c>
      <c r="K2108" s="661" t="s">
        <v>3852</v>
      </c>
      <c r="L2108" s="662">
        <v>435.45</v>
      </c>
      <c r="M2108" s="662">
        <v>1741.8</v>
      </c>
      <c r="N2108" s="661">
        <v>4</v>
      </c>
      <c r="O2108" s="742">
        <v>1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4</v>
      </c>
      <c r="B2109" s="661" t="s">
        <v>3542</v>
      </c>
      <c r="C2109" s="661">
        <v>89301042</v>
      </c>
      <c r="D2109" s="740" t="s">
        <v>6160</v>
      </c>
      <c r="E2109" s="741" t="s">
        <v>3940</v>
      </c>
      <c r="F2109" s="661" t="s">
        <v>3895</v>
      </c>
      <c r="G2109" s="661" t="s">
        <v>3959</v>
      </c>
      <c r="H2109" s="661" t="s">
        <v>602</v>
      </c>
      <c r="I2109" s="661" t="s">
        <v>5894</v>
      </c>
      <c r="J2109" s="661" t="s">
        <v>3963</v>
      </c>
      <c r="K2109" s="661" t="s">
        <v>5895</v>
      </c>
      <c r="L2109" s="662">
        <v>0</v>
      </c>
      <c r="M2109" s="662">
        <v>0</v>
      </c>
      <c r="N2109" s="661">
        <v>1</v>
      </c>
      <c r="O2109" s="742">
        <v>1</v>
      </c>
      <c r="P2109" s="662"/>
      <c r="Q2109" s="677"/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4</v>
      </c>
      <c r="B2110" s="661" t="s">
        <v>3542</v>
      </c>
      <c r="C2110" s="661">
        <v>89301042</v>
      </c>
      <c r="D2110" s="740" t="s">
        <v>6160</v>
      </c>
      <c r="E2110" s="741" t="s">
        <v>3940</v>
      </c>
      <c r="F2110" s="661" t="s">
        <v>3895</v>
      </c>
      <c r="G2110" s="661" t="s">
        <v>3959</v>
      </c>
      <c r="H2110" s="661" t="s">
        <v>602</v>
      </c>
      <c r="I2110" s="661" t="s">
        <v>979</v>
      </c>
      <c r="J2110" s="661" t="s">
        <v>3961</v>
      </c>
      <c r="K2110" s="661" t="s">
        <v>4051</v>
      </c>
      <c r="L2110" s="662">
        <v>66.599999999999994</v>
      </c>
      <c r="M2110" s="662">
        <v>133.19999999999999</v>
      </c>
      <c r="N2110" s="661">
        <v>2</v>
      </c>
      <c r="O2110" s="742">
        <v>1</v>
      </c>
      <c r="P2110" s="662"/>
      <c r="Q2110" s="677">
        <v>0</v>
      </c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4</v>
      </c>
      <c r="B2111" s="661" t="s">
        <v>3542</v>
      </c>
      <c r="C2111" s="661">
        <v>89301042</v>
      </c>
      <c r="D2111" s="740" t="s">
        <v>6160</v>
      </c>
      <c r="E2111" s="741" t="s">
        <v>3940</v>
      </c>
      <c r="F2111" s="661" t="s">
        <v>3895</v>
      </c>
      <c r="G2111" s="661" t="s">
        <v>3966</v>
      </c>
      <c r="H2111" s="661" t="s">
        <v>602</v>
      </c>
      <c r="I2111" s="661" t="s">
        <v>1239</v>
      </c>
      <c r="J2111" s="661" t="s">
        <v>3967</v>
      </c>
      <c r="K2111" s="661" t="s">
        <v>3968</v>
      </c>
      <c r="L2111" s="662">
        <v>0</v>
      </c>
      <c r="M2111" s="662">
        <v>0</v>
      </c>
      <c r="N2111" s="661">
        <v>9</v>
      </c>
      <c r="O2111" s="742">
        <v>5.5</v>
      </c>
      <c r="P2111" s="662">
        <v>0</v>
      </c>
      <c r="Q2111" s="677"/>
      <c r="R2111" s="661">
        <v>7</v>
      </c>
      <c r="S2111" s="677">
        <v>0.77777777777777779</v>
      </c>
      <c r="T2111" s="742">
        <v>5</v>
      </c>
      <c r="U2111" s="700">
        <v>0.90909090909090906</v>
      </c>
    </row>
    <row r="2112" spans="1:21" ht="14.4" customHeight="1" x14ac:dyDescent="0.3">
      <c r="A2112" s="660">
        <v>4</v>
      </c>
      <c r="B2112" s="661" t="s">
        <v>3542</v>
      </c>
      <c r="C2112" s="661">
        <v>89301042</v>
      </c>
      <c r="D2112" s="740" t="s">
        <v>6160</v>
      </c>
      <c r="E2112" s="741" t="s">
        <v>3940</v>
      </c>
      <c r="F2112" s="661" t="s">
        <v>3895</v>
      </c>
      <c r="G2112" s="661" t="s">
        <v>4071</v>
      </c>
      <c r="H2112" s="661" t="s">
        <v>602</v>
      </c>
      <c r="I2112" s="661" t="s">
        <v>5896</v>
      </c>
      <c r="J2112" s="661" t="s">
        <v>5897</v>
      </c>
      <c r="K2112" s="661" t="s">
        <v>2233</v>
      </c>
      <c r="L2112" s="662">
        <v>0</v>
      </c>
      <c r="M2112" s="662">
        <v>0</v>
      </c>
      <c r="N2112" s="661">
        <v>2</v>
      </c>
      <c r="O2112" s="742">
        <v>0.5</v>
      </c>
      <c r="P2112" s="662"/>
      <c r="Q2112" s="677"/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4</v>
      </c>
      <c r="B2113" s="661" t="s">
        <v>3542</v>
      </c>
      <c r="C2113" s="661">
        <v>89301042</v>
      </c>
      <c r="D2113" s="740" t="s">
        <v>6160</v>
      </c>
      <c r="E2113" s="741" t="s">
        <v>3940</v>
      </c>
      <c r="F2113" s="661" t="s">
        <v>3895</v>
      </c>
      <c r="G2113" s="661" t="s">
        <v>4318</v>
      </c>
      <c r="H2113" s="661" t="s">
        <v>602</v>
      </c>
      <c r="I2113" s="661" t="s">
        <v>1835</v>
      </c>
      <c r="J2113" s="661" t="s">
        <v>1836</v>
      </c>
      <c r="K2113" s="661" t="s">
        <v>4319</v>
      </c>
      <c r="L2113" s="662">
        <v>50.27</v>
      </c>
      <c r="M2113" s="662">
        <v>50.27</v>
      </c>
      <c r="N2113" s="661">
        <v>1</v>
      </c>
      <c r="O2113" s="742">
        <v>1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4</v>
      </c>
      <c r="B2114" s="661" t="s">
        <v>3542</v>
      </c>
      <c r="C2114" s="661">
        <v>89301042</v>
      </c>
      <c r="D2114" s="740" t="s">
        <v>6160</v>
      </c>
      <c r="E2114" s="741" t="s">
        <v>3940</v>
      </c>
      <c r="F2114" s="661" t="s">
        <v>3895</v>
      </c>
      <c r="G2114" s="661" t="s">
        <v>4052</v>
      </c>
      <c r="H2114" s="661" t="s">
        <v>1519</v>
      </c>
      <c r="I2114" s="661" t="s">
        <v>1951</v>
      </c>
      <c r="J2114" s="661" t="s">
        <v>1952</v>
      </c>
      <c r="K2114" s="661" t="s">
        <v>3731</v>
      </c>
      <c r="L2114" s="662">
        <v>116.8</v>
      </c>
      <c r="M2114" s="662">
        <v>233.6</v>
      </c>
      <c r="N2114" s="661">
        <v>2</v>
      </c>
      <c r="O2114" s="742">
        <v>1</v>
      </c>
      <c r="P2114" s="662">
        <v>116.8</v>
      </c>
      <c r="Q2114" s="677">
        <v>0.5</v>
      </c>
      <c r="R2114" s="661">
        <v>1</v>
      </c>
      <c r="S2114" s="677">
        <v>0.5</v>
      </c>
      <c r="T2114" s="742">
        <v>0.5</v>
      </c>
      <c r="U2114" s="700">
        <v>0.5</v>
      </c>
    </row>
    <row r="2115" spans="1:21" ht="14.4" customHeight="1" x14ac:dyDescent="0.3">
      <c r="A2115" s="660">
        <v>4</v>
      </c>
      <c r="B2115" s="661" t="s">
        <v>3542</v>
      </c>
      <c r="C2115" s="661">
        <v>89301042</v>
      </c>
      <c r="D2115" s="740" t="s">
        <v>6160</v>
      </c>
      <c r="E2115" s="741" t="s">
        <v>3940</v>
      </c>
      <c r="F2115" s="661" t="s">
        <v>3895</v>
      </c>
      <c r="G2115" s="661" t="s">
        <v>5486</v>
      </c>
      <c r="H2115" s="661" t="s">
        <v>602</v>
      </c>
      <c r="I2115" s="661" t="s">
        <v>5487</v>
      </c>
      <c r="J2115" s="661" t="s">
        <v>5488</v>
      </c>
      <c r="K2115" s="661" t="s">
        <v>2019</v>
      </c>
      <c r="L2115" s="662">
        <v>104.66</v>
      </c>
      <c r="M2115" s="662">
        <v>627.96</v>
      </c>
      <c r="N2115" s="661">
        <v>6</v>
      </c>
      <c r="O2115" s="742">
        <v>1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4</v>
      </c>
      <c r="B2116" s="661" t="s">
        <v>3542</v>
      </c>
      <c r="C2116" s="661">
        <v>89301042</v>
      </c>
      <c r="D2116" s="740" t="s">
        <v>6160</v>
      </c>
      <c r="E2116" s="741" t="s">
        <v>3940</v>
      </c>
      <c r="F2116" s="661" t="s">
        <v>3895</v>
      </c>
      <c r="G2116" s="661" t="s">
        <v>5486</v>
      </c>
      <c r="H2116" s="661" t="s">
        <v>602</v>
      </c>
      <c r="I2116" s="661" t="s">
        <v>2017</v>
      </c>
      <c r="J2116" s="661" t="s">
        <v>2018</v>
      </c>
      <c r="K2116" s="661" t="s">
        <v>2019</v>
      </c>
      <c r="L2116" s="662">
        <v>104.66</v>
      </c>
      <c r="M2116" s="662">
        <v>313.98</v>
      </c>
      <c r="N2116" s="661">
        <v>3</v>
      </c>
      <c r="O2116" s="742">
        <v>0.5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4</v>
      </c>
      <c r="B2117" s="661" t="s">
        <v>3542</v>
      </c>
      <c r="C2117" s="661">
        <v>89301042</v>
      </c>
      <c r="D2117" s="740" t="s">
        <v>6160</v>
      </c>
      <c r="E2117" s="741" t="s">
        <v>3940</v>
      </c>
      <c r="F2117" s="661" t="s">
        <v>3895</v>
      </c>
      <c r="G2117" s="661" t="s">
        <v>5486</v>
      </c>
      <c r="H2117" s="661" t="s">
        <v>602</v>
      </c>
      <c r="I2117" s="661" t="s">
        <v>5898</v>
      </c>
      <c r="J2117" s="661" t="s">
        <v>5899</v>
      </c>
      <c r="K2117" s="661" t="s">
        <v>2019</v>
      </c>
      <c r="L2117" s="662">
        <v>104.66</v>
      </c>
      <c r="M2117" s="662">
        <v>313.98</v>
      </c>
      <c r="N2117" s="661">
        <v>3</v>
      </c>
      <c r="O2117" s="742">
        <v>0.5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4</v>
      </c>
      <c r="B2118" s="661" t="s">
        <v>3542</v>
      </c>
      <c r="C2118" s="661">
        <v>89301042</v>
      </c>
      <c r="D2118" s="740" t="s">
        <v>6160</v>
      </c>
      <c r="E2118" s="741" t="s">
        <v>3940</v>
      </c>
      <c r="F2118" s="661" t="s">
        <v>3895</v>
      </c>
      <c r="G2118" s="661" t="s">
        <v>3973</v>
      </c>
      <c r="H2118" s="661" t="s">
        <v>602</v>
      </c>
      <c r="I2118" s="661" t="s">
        <v>861</v>
      </c>
      <c r="J2118" s="661" t="s">
        <v>5900</v>
      </c>
      <c r="K2118" s="661" t="s">
        <v>5901</v>
      </c>
      <c r="L2118" s="662">
        <v>72.05</v>
      </c>
      <c r="M2118" s="662">
        <v>144.1</v>
      </c>
      <c r="N2118" s="661">
        <v>2</v>
      </c>
      <c r="O2118" s="742">
        <v>1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4</v>
      </c>
      <c r="B2119" s="661" t="s">
        <v>3542</v>
      </c>
      <c r="C2119" s="661">
        <v>89301042</v>
      </c>
      <c r="D2119" s="740" t="s">
        <v>6160</v>
      </c>
      <c r="E2119" s="741" t="s">
        <v>3940</v>
      </c>
      <c r="F2119" s="661" t="s">
        <v>3895</v>
      </c>
      <c r="G2119" s="661" t="s">
        <v>5537</v>
      </c>
      <c r="H2119" s="661" t="s">
        <v>602</v>
      </c>
      <c r="I2119" s="661" t="s">
        <v>2761</v>
      </c>
      <c r="J2119" s="661" t="s">
        <v>2762</v>
      </c>
      <c r="K2119" s="661" t="s">
        <v>5538</v>
      </c>
      <c r="L2119" s="662">
        <v>38.65</v>
      </c>
      <c r="M2119" s="662">
        <v>38.65</v>
      </c>
      <c r="N2119" s="661">
        <v>1</v>
      </c>
      <c r="O2119" s="742">
        <v>1</v>
      </c>
      <c r="P2119" s="662">
        <v>38.65</v>
      </c>
      <c r="Q2119" s="677">
        <v>1</v>
      </c>
      <c r="R2119" s="661">
        <v>1</v>
      </c>
      <c r="S2119" s="677">
        <v>1</v>
      </c>
      <c r="T2119" s="742">
        <v>1</v>
      </c>
      <c r="U2119" s="700">
        <v>1</v>
      </c>
    </row>
    <row r="2120" spans="1:21" ht="14.4" customHeight="1" x14ac:dyDescent="0.3">
      <c r="A2120" s="660">
        <v>4</v>
      </c>
      <c r="B2120" s="661" t="s">
        <v>3542</v>
      </c>
      <c r="C2120" s="661">
        <v>89301042</v>
      </c>
      <c r="D2120" s="740" t="s">
        <v>6160</v>
      </c>
      <c r="E2120" s="741" t="s">
        <v>3940</v>
      </c>
      <c r="F2120" s="661" t="s">
        <v>3895</v>
      </c>
      <c r="G2120" s="661" t="s">
        <v>5902</v>
      </c>
      <c r="H2120" s="661" t="s">
        <v>602</v>
      </c>
      <c r="I2120" s="661" t="s">
        <v>2165</v>
      </c>
      <c r="J2120" s="661" t="s">
        <v>2166</v>
      </c>
      <c r="K2120" s="661" t="s">
        <v>2167</v>
      </c>
      <c r="L2120" s="662">
        <v>132.34</v>
      </c>
      <c r="M2120" s="662">
        <v>132.34</v>
      </c>
      <c r="N2120" s="661">
        <v>1</v>
      </c>
      <c r="O2120" s="742">
        <v>1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4</v>
      </c>
      <c r="B2121" s="661" t="s">
        <v>3542</v>
      </c>
      <c r="C2121" s="661">
        <v>89301042</v>
      </c>
      <c r="D2121" s="740" t="s">
        <v>6160</v>
      </c>
      <c r="E2121" s="741" t="s">
        <v>3940</v>
      </c>
      <c r="F2121" s="661" t="s">
        <v>3895</v>
      </c>
      <c r="G2121" s="661" t="s">
        <v>4012</v>
      </c>
      <c r="H2121" s="661" t="s">
        <v>602</v>
      </c>
      <c r="I2121" s="661" t="s">
        <v>2235</v>
      </c>
      <c r="J2121" s="661" t="s">
        <v>2236</v>
      </c>
      <c r="K2121" s="661" t="s">
        <v>2237</v>
      </c>
      <c r="L2121" s="662">
        <v>61.29</v>
      </c>
      <c r="M2121" s="662">
        <v>183.87</v>
      </c>
      <c r="N2121" s="661">
        <v>3</v>
      </c>
      <c r="O2121" s="742">
        <v>1.5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4</v>
      </c>
      <c r="B2122" s="661" t="s">
        <v>3542</v>
      </c>
      <c r="C2122" s="661">
        <v>89301042</v>
      </c>
      <c r="D2122" s="740" t="s">
        <v>6160</v>
      </c>
      <c r="E2122" s="741" t="s">
        <v>3940</v>
      </c>
      <c r="F2122" s="661" t="s">
        <v>3895</v>
      </c>
      <c r="G2122" s="661" t="s">
        <v>4012</v>
      </c>
      <c r="H2122" s="661" t="s">
        <v>602</v>
      </c>
      <c r="I2122" s="661" t="s">
        <v>5903</v>
      </c>
      <c r="J2122" s="661" t="s">
        <v>5904</v>
      </c>
      <c r="K2122" s="661" t="s">
        <v>5905</v>
      </c>
      <c r="L2122" s="662">
        <v>18.61</v>
      </c>
      <c r="M2122" s="662">
        <v>74.44</v>
      </c>
      <c r="N2122" s="661">
        <v>4</v>
      </c>
      <c r="O2122" s="742">
        <v>0.5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4</v>
      </c>
      <c r="B2123" s="661" t="s">
        <v>3542</v>
      </c>
      <c r="C2123" s="661">
        <v>89301042</v>
      </c>
      <c r="D2123" s="740" t="s">
        <v>6160</v>
      </c>
      <c r="E2123" s="741" t="s">
        <v>3940</v>
      </c>
      <c r="F2123" s="661" t="s">
        <v>3895</v>
      </c>
      <c r="G2123" s="661" t="s">
        <v>4063</v>
      </c>
      <c r="H2123" s="661" t="s">
        <v>1519</v>
      </c>
      <c r="I2123" s="661" t="s">
        <v>1588</v>
      </c>
      <c r="J2123" s="661" t="s">
        <v>1589</v>
      </c>
      <c r="K2123" s="661" t="s">
        <v>1590</v>
      </c>
      <c r="L2123" s="662">
        <v>0</v>
      </c>
      <c r="M2123" s="662">
        <v>0</v>
      </c>
      <c r="N2123" s="661">
        <v>3</v>
      </c>
      <c r="O2123" s="742">
        <v>1.5</v>
      </c>
      <c r="P2123" s="662">
        <v>0</v>
      </c>
      <c r="Q2123" s="677"/>
      <c r="R2123" s="661">
        <v>1</v>
      </c>
      <c r="S2123" s="677">
        <v>0.33333333333333331</v>
      </c>
      <c r="T2123" s="742">
        <v>1</v>
      </c>
      <c r="U2123" s="700">
        <v>0.66666666666666663</v>
      </c>
    </row>
    <row r="2124" spans="1:21" ht="14.4" customHeight="1" x14ac:dyDescent="0.3">
      <c r="A2124" s="660">
        <v>4</v>
      </c>
      <c r="B2124" s="661" t="s">
        <v>3542</v>
      </c>
      <c r="C2124" s="661">
        <v>89301042</v>
      </c>
      <c r="D2124" s="740" t="s">
        <v>6160</v>
      </c>
      <c r="E2124" s="741" t="s">
        <v>3940</v>
      </c>
      <c r="F2124" s="661" t="s">
        <v>3895</v>
      </c>
      <c r="G2124" s="661" t="s">
        <v>4108</v>
      </c>
      <c r="H2124" s="661" t="s">
        <v>1519</v>
      </c>
      <c r="I2124" s="661" t="s">
        <v>5006</v>
      </c>
      <c r="J2124" s="661" t="s">
        <v>3787</v>
      </c>
      <c r="K2124" s="661" t="s">
        <v>5007</v>
      </c>
      <c r="L2124" s="662">
        <v>195.92</v>
      </c>
      <c r="M2124" s="662">
        <v>587.76</v>
      </c>
      <c r="N2124" s="661">
        <v>3</v>
      </c>
      <c r="O2124" s="742">
        <v>0.5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4</v>
      </c>
      <c r="B2125" s="661" t="s">
        <v>3542</v>
      </c>
      <c r="C2125" s="661">
        <v>89301042</v>
      </c>
      <c r="D2125" s="740" t="s">
        <v>6160</v>
      </c>
      <c r="E2125" s="741" t="s">
        <v>3940</v>
      </c>
      <c r="F2125" s="661" t="s">
        <v>3895</v>
      </c>
      <c r="G2125" s="661" t="s">
        <v>4434</v>
      </c>
      <c r="H2125" s="661" t="s">
        <v>602</v>
      </c>
      <c r="I2125" s="661" t="s">
        <v>881</v>
      </c>
      <c r="J2125" s="661" t="s">
        <v>882</v>
      </c>
      <c r="K2125" s="661" t="s">
        <v>4435</v>
      </c>
      <c r="L2125" s="662">
        <v>242.93</v>
      </c>
      <c r="M2125" s="662">
        <v>16033.380000000006</v>
      </c>
      <c r="N2125" s="661">
        <v>66</v>
      </c>
      <c r="O2125" s="742">
        <v>63.5</v>
      </c>
      <c r="P2125" s="662">
        <v>4372.74</v>
      </c>
      <c r="Q2125" s="677">
        <v>0.2727272727272726</v>
      </c>
      <c r="R2125" s="661">
        <v>18</v>
      </c>
      <c r="S2125" s="677">
        <v>0.27272727272727271</v>
      </c>
      <c r="T2125" s="742">
        <v>17.5</v>
      </c>
      <c r="U2125" s="700">
        <v>0.27559055118110237</v>
      </c>
    </row>
    <row r="2126" spans="1:21" ht="14.4" customHeight="1" x14ac:dyDescent="0.3">
      <c r="A2126" s="660">
        <v>4</v>
      </c>
      <c r="B2126" s="661" t="s">
        <v>3542</v>
      </c>
      <c r="C2126" s="661">
        <v>89301042</v>
      </c>
      <c r="D2126" s="740" t="s">
        <v>6160</v>
      </c>
      <c r="E2126" s="741" t="s">
        <v>3940</v>
      </c>
      <c r="F2126" s="661" t="s">
        <v>3895</v>
      </c>
      <c r="G2126" s="661" t="s">
        <v>5446</v>
      </c>
      <c r="H2126" s="661" t="s">
        <v>602</v>
      </c>
      <c r="I2126" s="661" t="s">
        <v>5906</v>
      </c>
      <c r="J2126" s="661" t="s">
        <v>5907</v>
      </c>
      <c r="K2126" s="661" t="s">
        <v>5908</v>
      </c>
      <c r="L2126" s="662">
        <v>53.16</v>
      </c>
      <c r="M2126" s="662">
        <v>106.32</v>
      </c>
      <c r="N2126" s="661">
        <v>2</v>
      </c>
      <c r="O2126" s="742">
        <v>0.5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4</v>
      </c>
      <c r="B2127" s="661" t="s">
        <v>3542</v>
      </c>
      <c r="C2127" s="661">
        <v>89301042</v>
      </c>
      <c r="D2127" s="740" t="s">
        <v>6160</v>
      </c>
      <c r="E2127" s="741" t="s">
        <v>3940</v>
      </c>
      <c r="F2127" s="661" t="s">
        <v>3895</v>
      </c>
      <c r="G2127" s="661" t="s">
        <v>4004</v>
      </c>
      <c r="H2127" s="661" t="s">
        <v>602</v>
      </c>
      <c r="I2127" s="661" t="s">
        <v>2075</v>
      </c>
      <c r="J2127" s="661" t="s">
        <v>2076</v>
      </c>
      <c r="K2127" s="661" t="s">
        <v>2576</v>
      </c>
      <c r="L2127" s="662">
        <v>391.83</v>
      </c>
      <c r="M2127" s="662">
        <v>391.83</v>
      </c>
      <c r="N2127" s="661">
        <v>1</v>
      </c>
      <c r="O2127" s="742">
        <v>1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4</v>
      </c>
      <c r="B2128" s="661" t="s">
        <v>3542</v>
      </c>
      <c r="C2128" s="661">
        <v>89301042</v>
      </c>
      <c r="D2128" s="740" t="s">
        <v>6160</v>
      </c>
      <c r="E2128" s="741" t="s">
        <v>3940</v>
      </c>
      <c r="F2128" s="661" t="s">
        <v>3895</v>
      </c>
      <c r="G2128" s="661" t="s">
        <v>3980</v>
      </c>
      <c r="H2128" s="661" t="s">
        <v>1519</v>
      </c>
      <c r="I2128" s="661" t="s">
        <v>1704</v>
      </c>
      <c r="J2128" s="661" t="s">
        <v>1563</v>
      </c>
      <c r="K2128" s="661" t="s">
        <v>1705</v>
      </c>
      <c r="L2128" s="662">
        <v>625.29</v>
      </c>
      <c r="M2128" s="662">
        <v>625.29</v>
      </c>
      <c r="N2128" s="661">
        <v>1</v>
      </c>
      <c r="O2128" s="742">
        <v>0.5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4</v>
      </c>
      <c r="B2129" s="661" t="s">
        <v>3542</v>
      </c>
      <c r="C2129" s="661">
        <v>89301042</v>
      </c>
      <c r="D2129" s="740" t="s">
        <v>6160</v>
      </c>
      <c r="E2129" s="741" t="s">
        <v>3940</v>
      </c>
      <c r="F2129" s="661" t="s">
        <v>3895</v>
      </c>
      <c r="G2129" s="661" t="s">
        <v>3980</v>
      </c>
      <c r="H2129" s="661" t="s">
        <v>1519</v>
      </c>
      <c r="I2129" s="661" t="s">
        <v>1562</v>
      </c>
      <c r="J2129" s="661" t="s">
        <v>1563</v>
      </c>
      <c r="K2129" s="661" t="s">
        <v>1564</v>
      </c>
      <c r="L2129" s="662">
        <v>937.93</v>
      </c>
      <c r="M2129" s="662">
        <v>937.93</v>
      </c>
      <c r="N2129" s="661">
        <v>1</v>
      </c>
      <c r="O2129" s="742">
        <v>1</v>
      </c>
      <c r="P2129" s="662">
        <v>937.93</v>
      </c>
      <c r="Q2129" s="677">
        <v>1</v>
      </c>
      <c r="R2129" s="661">
        <v>1</v>
      </c>
      <c r="S2129" s="677">
        <v>1</v>
      </c>
      <c r="T2129" s="742">
        <v>1</v>
      </c>
      <c r="U2129" s="700">
        <v>1</v>
      </c>
    </row>
    <row r="2130" spans="1:21" ht="14.4" customHeight="1" x14ac:dyDescent="0.3">
      <c r="A2130" s="660">
        <v>4</v>
      </c>
      <c r="B2130" s="661" t="s">
        <v>3542</v>
      </c>
      <c r="C2130" s="661">
        <v>89301042</v>
      </c>
      <c r="D2130" s="740" t="s">
        <v>6160</v>
      </c>
      <c r="E2130" s="741" t="s">
        <v>3940</v>
      </c>
      <c r="F2130" s="661" t="s">
        <v>3895</v>
      </c>
      <c r="G2130" s="661" t="s">
        <v>4283</v>
      </c>
      <c r="H2130" s="661" t="s">
        <v>1519</v>
      </c>
      <c r="I2130" s="661" t="s">
        <v>1534</v>
      </c>
      <c r="J2130" s="661" t="s">
        <v>1535</v>
      </c>
      <c r="K2130" s="661" t="s">
        <v>3751</v>
      </c>
      <c r="L2130" s="662">
        <v>96.63</v>
      </c>
      <c r="M2130" s="662">
        <v>193.26</v>
      </c>
      <c r="N2130" s="661">
        <v>2</v>
      </c>
      <c r="O2130" s="742">
        <v>1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4</v>
      </c>
      <c r="B2131" s="661" t="s">
        <v>3542</v>
      </c>
      <c r="C2131" s="661">
        <v>89301042</v>
      </c>
      <c r="D2131" s="740" t="s">
        <v>6160</v>
      </c>
      <c r="E2131" s="741" t="s">
        <v>3940</v>
      </c>
      <c r="F2131" s="661" t="s">
        <v>3895</v>
      </c>
      <c r="G2131" s="661" t="s">
        <v>4283</v>
      </c>
      <c r="H2131" s="661" t="s">
        <v>1519</v>
      </c>
      <c r="I2131" s="661" t="s">
        <v>1534</v>
      </c>
      <c r="J2131" s="661" t="s">
        <v>1535</v>
      </c>
      <c r="K2131" s="661" t="s">
        <v>3751</v>
      </c>
      <c r="L2131" s="662">
        <v>59.55</v>
      </c>
      <c r="M2131" s="662">
        <v>119.1</v>
      </c>
      <c r="N2131" s="661">
        <v>2</v>
      </c>
      <c r="O2131" s="742">
        <v>1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4</v>
      </c>
      <c r="B2132" s="661" t="s">
        <v>3542</v>
      </c>
      <c r="C2132" s="661">
        <v>89301042</v>
      </c>
      <c r="D2132" s="740" t="s">
        <v>6160</v>
      </c>
      <c r="E2132" s="741" t="s">
        <v>3940</v>
      </c>
      <c r="F2132" s="661" t="s">
        <v>3895</v>
      </c>
      <c r="G2132" s="661" t="s">
        <v>4029</v>
      </c>
      <c r="H2132" s="661" t="s">
        <v>602</v>
      </c>
      <c r="I2132" s="661" t="s">
        <v>5648</v>
      </c>
      <c r="J2132" s="661" t="s">
        <v>5649</v>
      </c>
      <c r="K2132" s="661" t="s">
        <v>5650</v>
      </c>
      <c r="L2132" s="662">
        <v>349.88</v>
      </c>
      <c r="M2132" s="662">
        <v>699.76</v>
      </c>
      <c r="N2132" s="661">
        <v>2</v>
      </c>
      <c r="O2132" s="742">
        <v>0.5</v>
      </c>
      <c r="P2132" s="662">
        <v>699.76</v>
      </c>
      <c r="Q2132" s="677">
        <v>1</v>
      </c>
      <c r="R2132" s="661">
        <v>2</v>
      </c>
      <c r="S2132" s="677">
        <v>1</v>
      </c>
      <c r="T2132" s="742">
        <v>0.5</v>
      </c>
      <c r="U2132" s="700">
        <v>1</v>
      </c>
    </row>
    <row r="2133" spans="1:21" ht="14.4" customHeight="1" x14ac:dyDescent="0.3">
      <c r="A2133" s="660">
        <v>4</v>
      </c>
      <c r="B2133" s="661" t="s">
        <v>3542</v>
      </c>
      <c r="C2133" s="661">
        <v>89301042</v>
      </c>
      <c r="D2133" s="740" t="s">
        <v>6160</v>
      </c>
      <c r="E2133" s="741" t="s">
        <v>3940</v>
      </c>
      <c r="F2133" s="661" t="s">
        <v>3895</v>
      </c>
      <c r="G2133" s="661" t="s">
        <v>4029</v>
      </c>
      <c r="H2133" s="661" t="s">
        <v>602</v>
      </c>
      <c r="I2133" s="661" t="s">
        <v>4030</v>
      </c>
      <c r="J2133" s="661" t="s">
        <v>4031</v>
      </c>
      <c r="K2133" s="661" t="s">
        <v>2096</v>
      </c>
      <c r="L2133" s="662">
        <v>97.97</v>
      </c>
      <c r="M2133" s="662">
        <v>391.88</v>
      </c>
      <c r="N2133" s="661">
        <v>4</v>
      </c>
      <c r="O2133" s="742">
        <v>2</v>
      </c>
      <c r="P2133" s="662">
        <v>195.94</v>
      </c>
      <c r="Q2133" s="677">
        <v>0.5</v>
      </c>
      <c r="R2133" s="661">
        <v>2</v>
      </c>
      <c r="S2133" s="677">
        <v>0.5</v>
      </c>
      <c r="T2133" s="742">
        <v>1</v>
      </c>
      <c r="U2133" s="700">
        <v>0.5</v>
      </c>
    </row>
    <row r="2134" spans="1:21" ht="14.4" customHeight="1" x14ac:dyDescent="0.3">
      <c r="A2134" s="660">
        <v>4</v>
      </c>
      <c r="B2134" s="661" t="s">
        <v>3542</v>
      </c>
      <c r="C2134" s="661">
        <v>89301042</v>
      </c>
      <c r="D2134" s="740" t="s">
        <v>6160</v>
      </c>
      <c r="E2134" s="741" t="s">
        <v>3940</v>
      </c>
      <c r="F2134" s="661" t="s">
        <v>3895</v>
      </c>
      <c r="G2134" s="661" t="s">
        <v>4029</v>
      </c>
      <c r="H2134" s="661" t="s">
        <v>602</v>
      </c>
      <c r="I2134" s="661" t="s">
        <v>4032</v>
      </c>
      <c r="J2134" s="661" t="s">
        <v>4031</v>
      </c>
      <c r="K2134" s="661" t="s">
        <v>786</v>
      </c>
      <c r="L2134" s="662">
        <v>314.89999999999998</v>
      </c>
      <c r="M2134" s="662">
        <v>2519.1999999999998</v>
      </c>
      <c r="N2134" s="661">
        <v>8</v>
      </c>
      <c r="O2134" s="742">
        <v>1.5</v>
      </c>
      <c r="P2134" s="662">
        <v>2519.1999999999998</v>
      </c>
      <c r="Q2134" s="677">
        <v>1</v>
      </c>
      <c r="R2134" s="661">
        <v>8</v>
      </c>
      <c r="S2134" s="677">
        <v>1</v>
      </c>
      <c r="T2134" s="742">
        <v>1.5</v>
      </c>
      <c r="U2134" s="700">
        <v>1</v>
      </c>
    </row>
    <row r="2135" spans="1:21" ht="14.4" customHeight="1" x14ac:dyDescent="0.3">
      <c r="A2135" s="660">
        <v>4</v>
      </c>
      <c r="B2135" s="661" t="s">
        <v>3542</v>
      </c>
      <c r="C2135" s="661">
        <v>89301042</v>
      </c>
      <c r="D2135" s="740" t="s">
        <v>6160</v>
      </c>
      <c r="E2135" s="741" t="s">
        <v>3940</v>
      </c>
      <c r="F2135" s="661" t="s">
        <v>3895</v>
      </c>
      <c r="G2135" s="661" t="s">
        <v>4115</v>
      </c>
      <c r="H2135" s="661" t="s">
        <v>1519</v>
      </c>
      <c r="I2135" s="661" t="s">
        <v>2611</v>
      </c>
      <c r="J2135" s="661" t="s">
        <v>2612</v>
      </c>
      <c r="K2135" s="661" t="s">
        <v>3785</v>
      </c>
      <c r="L2135" s="662">
        <v>97.97</v>
      </c>
      <c r="M2135" s="662">
        <v>293.90999999999997</v>
      </c>
      <c r="N2135" s="661">
        <v>3</v>
      </c>
      <c r="O2135" s="742">
        <v>0.5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4</v>
      </c>
      <c r="B2136" s="661" t="s">
        <v>3542</v>
      </c>
      <c r="C2136" s="661">
        <v>89301042</v>
      </c>
      <c r="D2136" s="740" t="s">
        <v>6160</v>
      </c>
      <c r="E2136" s="741" t="s">
        <v>3940</v>
      </c>
      <c r="F2136" s="661" t="s">
        <v>3895</v>
      </c>
      <c r="G2136" s="661" t="s">
        <v>5366</v>
      </c>
      <c r="H2136" s="661" t="s">
        <v>602</v>
      </c>
      <c r="I2136" s="661" t="s">
        <v>5909</v>
      </c>
      <c r="J2136" s="661" t="s">
        <v>2369</v>
      </c>
      <c r="K2136" s="661" t="s">
        <v>2370</v>
      </c>
      <c r="L2136" s="662">
        <v>169</v>
      </c>
      <c r="M2136" s="662">
        <v>1014</v>
      </c>
      <c r="N2136" s="661">
        <v>6</v>
      </c>
      <c r="O2136" s="742">
        <v>1.5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4</v>
      </c>
      <c r="B2137" s="661" t="s">
        <v>3542</v>
      </c>
      <c r="C2137" s="661">
        <v>89301042</v>
      </c>
      <c r="D2137" s="740" t="s">
        <v>6160</v>
      </c>
      <c r="E2137" s="741" t="s">
        <v>3940</v>
      </c>
      <c r="F2137" s="661" t="s">
        <v>3895</v>
      </c>
      <c r="G2137" s="661" t="s">
        <v>4206</v>
      </c>
      <c r="H2137" s="661" t="s">
        <v>1519</v>
      </c>
      <c r="I2137" s="661" t="s">
        <v>2672</v>
      </c>
      <c r="J2137" s="661" t="s">
        <v>2673</v>
      </c>
      <c r="K2137" s="661" t="s">
        <v>2674</v>
      </c>
      <c r="L2137" s="662">
        <v>67.42</v>
      </c>
      <c r="M2137" s="662">
        <v>202.26</v>
      </c>
      <c r="N2137" s="661">
        <v>3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4</v>
      </c>
      <c r="B2138" s="661" t="s">
        <v>3542</v>
      </c>
      <c r="C2138" s="661">
        <v>89301042</v>
      </c>
      <c r="D2138" s="740" t="s">
        <v>6160</v>
      </c>
      <c r="E2138" s="741" t="s">
        <v>3940</v>
      </c>
      <c r="F2138" s="661" t="s">
        <v>3895</v>
      </c>
      <c r="G2138" s="661" t="s">
        <v>4206</v>
      </c>
      <c r="H2138" s="661" t="s">
        <v>1519</v>
      </c>
      <c r="I2138" s="661" t="s">
        <v>5910</v>
      </c>
      <c r="J2138" s="661" t="s">
        <v>2673</v>
      </c>
      <c r="K2138" s="661" t="s">
        <v>5911</v>
      </c>
      <c r="L2138" s="662">
        <v>168.21</v>
      </c>
      <c r="M2138" s="662">
        <v>168.21</v>
      </c>
      <c r="N2138" s="661">
        <v>1</v>
      </c>
      <c r="O2138" s="742">
        <v>0.5</v>
      </c>
      <c r="P2138" s="662"/>
      <c r="Q2138" s="677">
        <v>0</v>
      </c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4</v>
      </c>
      <c r="B2139" s="661" t="s">
        <v>3542</v>
      </c>
      <c r="C2139" s="661">
        <v>89301042</v>
      </c>
      <c r="D2139" s="740" t="s">
        <v>6160</v>
      </c>
      <c r="E2139" s="741" t="s">
        <v>3940</v>
      </c>
      <c r="F2139" s="661" t="s">
        <v>3895</v>
      </c>
      <c r="G2139" s="661" t="s">
        <v>4504</v>
      </c>
      <c r="H2139" s="661" t="s">
        <v>602</v>
      </c>
      <c r="I2139" s="661" t="s">
        <v>2949</v>
      </c>
      <c r="J2139" s="661" t="s">
        <v>2950</v>
      </c>
      <c r="K2139" s="661" t="s">
        <v>2951</v>
      </c>
      <c r="L2139" s="662">
        <v>224.9</v>
      </c>
      <c r="M2139" s="662">
        <v>674.7</v>
      </c>
      <c r="N2139" s="661">
        <v>3</v>
      </c>
      <c r="O2139" s="742">
        <v>3</v>
      </c>
      <c r="P2139" s="662">
        <v>224.9</v>
      </c>
      <c r="Q2139" s="677">
        <v>0.33333333333333331</v>
      </c>
      <c r="R2139" s="661">
        <v>1</v>
      </c>
      <c r="S2139" s="677">
        <v>0.33333333333333331</v>
      </c>
      <c r="T2139" s="742">
        <v>1</v>
      </c>
      <c r="U2139" s="700">
        <v>0.33333333333333331</v>
      </c>
    </row>
    <row r="2140" spans="1:21" ht="14.4" customHeight="1" x14ac:dyDescent="0.3">
      <c r="A2140" s="660">
        <v>4</v>
      </c>
      <c r="B2140" s="661" t="s">
        <v>3542</v>
      </c>
      <c r="C2140" s="661">
        <v>89301042</v>
      </c>
      <c r="D2140" s="740" t="s">
        <v>6160</v>
      </c>
      <c r="E2140" s="741" t="s">
        <v>3940</v>
      </c>
      <c r="F2140" s="661" t="s">
        <v>3895</v>
      </c>
      <c r="G2140" s="661" t="s">
        <v>4504</v>
      </c>
      <c r="H2140" s="661" t="s">
        <v>602</v>
      </c>
      <c r="I2140" s="661" t="s">
        <v>2949</v>
      </c>
      <c r="J2140" s="661" t="s">
        <v>4505</v>
      </c>
      <c r="K2140" s="661" t="s">
        <v>2951</v>
      </c>
      <c r="L2140" s="662">
        <v>224.9</v>
      </c>
      <c r="M2140" s="662">
        <v>1574.3000000000002</v>
      </c>
      <c r="N2140" s="661">
        <v>7</v>
      </c>
      <c r="O2140" s="742">
        <v>7</v>
      </c>
      <c r="P2140" s="662">
        <v>899.6</v>
      </c>
      <c r="Q2140" s="677">
        <v>0.5714285714285714</v>
      </c>
      <c r="R2140" s="661">
        <v>4</v>
      </c>
      <c r="S2140" s="677">
        <v>0.5714285714285714</v>
      </c>
      <c r="T2140" s="742">
        <v>4</v>
      </c>
      <c r="U2140" s="700">
        <v>0.5714285714285714</v>
      </c>
    </row>
    <row r="2141" spans="1:21" ht="14.4" customHeight="1" x14ac:dyDescent="0.3">
      <c r="A2141" s="660">
        <v>4</v>
      </c>
      <c r="B2141" s="661" t="s">
        <v>3542</v>
      </c>
      <c r="C2141" s="661">
        <v>89301042</v>
      </c>
      <c r="D2141" s="740" t="s">
        <v>6160</v>
      </c>
      <c r="E2141" s="741" t="s">
        <v>3940</v>
      </c>
      <c r="F2141" s="661" t="s">
        <v>3895</v>
      </c>
      <c r="G2141" s="661" t="s">
        <v>3953</v>
      </c>
      <c r="H2141" s="661" t="s">
        <v>602</v>
      </c>
      <c r="I2141" s="661" t="s">
        <v>1484</v>
      </c>
      <c r="J2141" s="661" t="s">
        <v>851</v>
      </c>
      <c r="K2141" s="661" t="s">
        <v>1485</v>
      </c>
      <c r="L2141" s="662">
        <v>113.37</v>
      </c>
      <c r="M2141" s="662">
        <v>113.37</v>
      </c>
      <c r="N2141" s="661">
        <v>1</v>
      </c>
      <c r="O2141" s="742">
        <v>0.5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4</v>
      </c>
      <c r="B2142" s="661" t="s">
        <v>3542</v>
      </c>
      <c r="C2142" s="661">
        <v>89301042</v>
      </c>
      <c r="D2142" s="740" t="s">
        <v>6160</v>
      </c>
      <c r="E2142" s="741" t="s">
        <v>3940</v>
      </c>
      <c r="F2142" s="661" t="s">
        <v>3895</v>
      </c>
      <c r="G2142" s="661" t="s">
        <v>3953</v>
      </c>
      <c r="H2142" s="661" t="s">
        <v>602</v>
      </c>
      <c r="I2142" s="661" t="s">
        <v>5026</v>
      </c>
      <c r="J2142" s="661" t="s">
        <v>851</v>
      </c>
      <c r="K2142" s="661" t="s">
        <v>3824</v>
      </c>
      <c r="L2142" s="662">
        <v>0</v>
      </c>
      <c r="M2142" s="662">
        <v>0</v>
      </c>
      <c r="N2142" s="661">
        <v>1</v>
      </c>
      <c r="O2142" s="742">
        <v>1</v>
      </c>
      <c r="P2142" s="662"/>
      <c r="Q2142" s="677"/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4</v>
      </c>
      <c r="B2143" s="661" t="s">
        <v>3542</v>
      </c>
      <c r="C2143" s="661">
        <v>89301042</v>
      </c>
      <c r="D2143" s="740" t="s">
        <v>6160</v>
      </c>
      <c r="E2143" s="741" t="s">
        <v>3940</v>
      </c>
      <c r="F2143" s="661" t="s">
        <v>3895</v>
      </c>
      <c r="G2143" s="661" t="s">
        <v>3953</v>
      </c>
      <c r="H2143" s="661" t="s">
        <v>602</v>
      </c>
      <c r="I2143" s="661" t="s">
        <v>5026</v>
      </c>
      <c r="J2143" s="661" t="s">
        <v>851</v>
      </c>
      <c r="K2143" s="661" t="s">
        <v>3824</v>
      </c>
      <c r="L2143" s="662">
        <v>22.68</v>
      </c>
      <c r="M2143" s="662">
        <v>22.68</v>
      </c>
      <c r="N2143" s="661">
        <v>1</v>
      </c>
      <c r="O2143" s="742">
        <v>0.5</v>
      </c>
      <c r="P2143" s="662">
        <v>22.68</v>
      </c>
      <c r="Q2143" s="677">
        <v>1</v>
      </c>
      <c r="R2143" s="661">
        <v>1</v>
      </c>
      <c r="S2143" s="677">
        <v>1</v>
      </c>
      <c r="T2143" s="742">
        <v>0.5</v>
      </c>
      <c r="U2143" s="700">
        <v>1</v>
      </c>
    </row>
    <row r="2144" spans="1:21" ht="14.4" customHeight="1" x14ac:dyDescent="0.3">
      <c r="A2144" s="660">
        <v>4</v>
      </c>
      <c r="B2144" s="661" t="s">
        <v>3542</v>
      </c>
      <c r="C2144" s="661">
        <v>89301042</v>
      </c>
      <c r="D2144" s="740" t="s">
        <v>6160</v>
      </c>
      <c r="E2144" s="741" t="s">
        <v>3940</v>
      </c>
      <c r="F2144" s="661" t="s">
        <v>3895</v>
      </c>
      <c r="G2144" s="661" t="s">
        <v>4116</v>
      </c>
      <c r="H2144" s="661" t="s">
        <v>1519</v>
      </c>
      <c r="I2144" s="661" t="s">
        <v>1724</v>
      </c>
      <c r="J2144" s="661" t="s">
        <v>1725</v>
      </c>
      <c r="K2144" s="661" t="s">
        <v>1726</v>
      </c>
      <c r="L2144" s="662">
        <v>140.03</v>
      </c>
      <c r="M2144" s="662">
        <v>1680.3600000000001</v>
      </c>
      <c r="N2144" s="661">
        <v>12</v>
      </c>
      <c r="O2144" s="742">
        <v>2</v>
      </c>
      <c r="P2144" s="662">
        <v>980.21</v>
      </c>
      <c r="Q2144" s="677">
        <v>0.58333333333333326</v>
      </c>
      <c r="R2144" s="661">
        <v>7</v>
      </c>
      <c r="S2144" s="677">
        <v>0.58333333333333337</v>
      </c>
      <c r="T2144" s="742">
        <v>1</v>
      </c>
      <c r="U2144" s="700">
        <v>0.5</v>
      </c>
    </row>
    <row r="2145" spans="1:21" ht="14.4" customHeight="1" x14ac:dyDescent="0.3">
      <c r="A2145" s="660">
        <v>4</v>
      </c>
      <c r="B2145" s="661" t="s">
        <v>3542</v>
      </c>
      <c r="C2145" s="661">
        <v>89301042</v>
      </c>
      <c r="D2145" s="740" t="s">
        <v>6160</v>
      </c>
      <c r="E2145" s="741" t="s">
        <v>3940</v>
      </c>
      <c r="F2145" s="661" t="s">
        <v>3895</v>
      </c>
      <c r="G2145" s="661" t="s">
        <v>4284</v>
      </c>
      <c r="H2145" s="661" t="s">
        <v>1519</v>
      </c>
      <c r="I2145" s="661" t="s">
        <v>1687</v>
      </c>
      <c r="J2145" s="661" t="s">
        <v>1688</v>
      </c>
      <c r="K2145" s="661" t="s">
        <v>1689</v>
      </c>
      <c r="L2145" s="662">
        <v>130.59</v>
      </c>
      <c r="M2145" s="662">
        <v>1175.31</v>
      </c>
      <c r="N2145" s="661">
        <v>9</v>
      </c>
      <c r="O2145" s="742">
        <v>1.5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4</v>
      </c>
      <c r="B2146" s="661" t="s">
        <v>3542</v>
      </c>
      <c r="C2146" s="661">
        <v>89301042</v>
      </c>
      <c r="D2146" s="740" t="s">
        <v>6160</v>
      </c>
      <c r="E2146" s="741" t="s">
        <v>3940</v>
      </c>
      <c r="F2146" s="661" t="s">
        <v>3895</v>
      </c>
      <c r="G2146" s="661" t="s">
        <v>4284</v>
      </c>
      <c r="H2146" s="661" t="s">
        <v>602</v>
      </c>
      <c r="I2146" s="661" t="s">
        <v>5912</v>
      </c>
      <c r="J2146" s="661" t="s">
        <v>1688</v>
      </c>
      <c r="K2146" s="661" t="s">
        <v>1689</v>
      </c>
      <c r="L2146" s="662">
        <v>130.59</v>
      </c>
      <c r="M2146" s="662">
        <v>391.77</v>
      </c>
      <c r="N2146" s="661">
        <v>3</v>
      </c>
      <c r="O2146" s="742">
        <v>0.5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4</v>
      </c>
      <c r="B2147" s="661" t="s">
        <v>3542</v>
      </c>
      <c r="C2147" s="661">
        <v>89301042</v>
      </c>
      <c r="D2147" s="740" t="s">
        <v>6160</v>
      </c>
      <c r="E2147" s="741" t="s">
        <v>3940</v>
      </c>
      <c r="F2147" s="661" t="s">
        <v>3895</v>
      </c>
      <c r="G2147" s="661" t="s">
        <v>4287</v>
      </c>
      <c r="H2147" s="661" t="s">
        <v>602</v>
      </c>
      <c r="I2147" s="661" t="s">
        <v>4288</v>
      </c>
      <c r="J2147" s="661" t="s">
        <v>4289</v>
      </c>
      <c r="K2147" s="661" t="s">
        <v>4290</v>
      </c>
      <c r="L2147" s="662">
        <v>0</v>
      </c>
      <c r="M2147" s="662">
        <v>0</v>
      </c>
      <c r="N2147" s="661">
        <v>1</v>
      </c>
      <c r="O2147" s="742">
        <v>1</v>
      </c>
      <c r="P2147" s="662">
        <v>0</v>
      </c>
      <c r="Q2147" s="677"/>
      <c r="R2147" s="661">
        <v>1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4</v>
      </c>
      <c r="B2148" s="661" t="s">
        <v>3542</v>
      </c>
      <c r="C2148" s="661">
        <v>89301042</v>
      </c>
      <c r="D2148" s="740" t="s">
        <v>6160</v>
      </c>
      <c r="E2148" s="741" t="s">
        <v>3940</v>
      </c>
      <c r="F2148" s="661" t="s">
        <v>3895</v>
      </c>
      <c r="G2148" s="661" t="s">
        <v>4287</v>
      </c>
      <c r="H2148" s="661" t="s">
        <v>602</v>
      </c>
      <c r="I2148" s="661" t="s">
        <v>4291</v>
      </c>
      <c r="J2148" s="661" t="s">
        <v>4289</v>
      </c>
      <c r="K2148" s="661" t="s">
        <v>4292</v>
      </c>
      <c r="L2148" s="662">
        <v>0</v>
      </c>
      <c r="M2148" s="662">
        <v>0</v>
      </c>
      <c r="N2148" s="661">
        <v>1</v>
      </c>
      <c r="O2148" s="742">
        <v>1</v>
      </c>
      <c r="P2148" s="662">
        <v>0</v>
      </c>
      <c r="Q2148" s="677"/>
      <c r="R2148" s="661">
        <v>1</v>
      </c>
      <c r="S2148" s="677">
        <v>1</v>
      </c>
      <c r="T2148" s="742">
        <v>1</v>
      </c>
      <c r="U2148" s="700">
        <v>1</v>
      </c>
    </row>
    <row r="2149" spans="1:21" ht="14.4" customHeight="1" x14ac:dyDescent="0.3">
      <c r="A2149" s="660">
        <v>4</v>
      </c>
      <c r="B2149" s="661" t="s">
        <v>3542</v>
      </c>
      <c r="C2149" s="661">
        <v>89301042</v>
      </c>
      <c r="D2149" s="740" t="s">
        <v>6160</v>
      </c>
      <c r="E2149" s="741" t="s">
        <v>3940</v>
      </c>
      <c r="F2149" s="661" t="s">
        <v>3895</v>
      </c>
      <c r="G2149" s="661" t="s">
        <v>3991</v>
      </c>
      <c r="H2149" s="661" t="s">
        <v>602</v>
      </c>
      <c r="I2149" s="661" t="s">
        <v>3497</v>
      </c>
      <c r="J2149" s="661" t="s">
        <v>1268</v>
      </c>
      <c r="K2149" s="661" t="s">
        <v>3992</v>
      </c>
      <c r="L2149" s="662">
        <v>127.5</v>
      </c>
      <c r="M2149" s="662">
        <v>2550</v>
      </c>
      <c r="N2149" s="661">
        <v>20</v>
      </c>
      <c r="O2149" s="742">
        <v>16.5</v>
      </c>
      <c r="P2149" s="662">
        <v>1275</v>
      </c>
      <c r="Q2149" s="677">
        <v>0.5</v>
      </c>
      <c r="R2149" s="661">
        <v>10</v>
      </c>
      <c r="S2149" s="677">
        <v>0.5</v>
      </c>
      <c r="T2149" s="742">
        <v>8.5</v>
      </c>
      <c r="U2149" s="700">
        <v>0.51515151515151514</v>
      </c>
    </row>
    <row r="2150" spans="1:21" ht="14.4" customHeight="1" x14ac:dyDescent="0.3">
      <c r="A2150" s="660">
        <v>4</v>
      </c>
      <c r="B2150" s="661" t="s">
        <v>3542</v>
      </c>
      <c r="C2150" s="661">
        <v>89301042</v>
      </c>
      <c r="D2150" s="740" t="s">
        <v>6160</v>
      </c>
      <c r="E2150" s="741" t="s">
        <v>3940</v>
      </c>
      <c r="F2150" s="661" t="s">
        <v>3895</v>
      </c>
      <c r="G2150" s="661" t="s">
        <v>3991</v>
      </c>
      <c r="H2150" s="661" t="s">
        <v>602</v>
      </c>
      <c r="I2150" s="661" t="s">
        <v>1267</v>
      </c>
      <c r="J2150" s="661" t="s">
        <v>1268</v>
      </c>
      <c r="K2150" s="661" t="s">
        <v>5130</v>
      </c>
      <c r="L2150" s="662">
        <v>637.5</v>
      </c>
      <c r="M2150" s="662">
        <v>637.5</v>
      </c>
      <c r="N2150" s="661">
        <v>1</v>
      </c>
      <c r="O2150" s="742">
        <v>1</v>
      </c>
      <c r="P2150" s="662">
        <v>637.5</v>
      </c>
      <c r="Q2150" s="677">
        <v>1</v>
      </c>
      <c r="R2150" s="661">
        <v>1</v>
      </c>
      <c r="S2150" s="677">
        <v>1</v>
      </c>
      <c r="T2150" s="742">
        <v>1</v>
      </c>
      <c r="U2150" s="700">
        <v>1</v>
      </c>
    </row>
    <row r="2151" spans="1:21" ht="14.4" customHeight="1" x14ac:dyDescent="0.3">
      <c r="A2151" s="660">
        <v>4</v>
      </c>
      <c r="B2151" s="661" t="s">
        <v>3542</v>
      </c>
      <c r="C2151" s="661">
        <v>89301042</v>
      </c>
      <c r="D2151" s="740" t="s">
        <v>6160</v>
      </c>
      <c r="E2151" s="741" t="s">
        <v>3940</v>
      </c>
      <c r="F2151" s="661" t="s">
        <v>3895</v>
      </c>
      <c r="G2151" s="661" t="s">
        <v>4015</v>
      </c>
      <c r="H2151" s="661" t="s">
        <v>1519</v>
      </c>
      <c r="I2151" s="661" t="s">
        <v>2714</v>
      </c>
      <c r="J2151" s="661" t="s">
        <v>2715</v>
      </c>
      <c r="K2151" s="661" t="s">
        <v>3824</v>
      </c>
      <c r="L2151" s="662">
        <v>32.74</v>
      </c>
      <c r="M2151" s="662">
        <v>32.74</v>
      </c>
      <c r="N2151" s="661">
        <v>1</v>
      </c>
      <c r="O2151" s="742">
        <v>1</v>
      </c>
      <c r="P2151" s="662">
        <v>32.74</v>
      </c>
      <c r="Q2151" s="677">
        <v>1</v>
      </c>
      <c r="R2151" s="661">
        <v>1</v>
      </c>
      <c r="S2151" s="677">
        <v>1</v>
      </c>
      <c r="T2151" s="742">
        <v>1</v>
      </c>
      <c r="U2151" s="700">
        <v>1</v>
      </c>
    </row>
    <row r="2152" spans="1:21" ht="14.4" customHeight="1" x14ac:dyDescent="0.3">
      <c r="A2152" s="660">
        <v>4</v>
      </c>
      <c r="B2152" s="661" t="s">
        <v>3542</v>
      </c>
      <c r="C2152" s="661">
        <v>89301042</v>
      </c>
      <c r="D2152" s="740" t="s">
        <v>6160</v>
      </c>
      <c r="E2152" s="741" t="s">
        <v>3940</v>
      </c>
      <c r="F2152" s="661" t="s">
        <v>3895</v>
      </c>
      <c r="G2152" s="661" t="s">
        <v>4015</v>
      </c>
      <c r="H2152" s="661" t="s">
        <v>1519</v>
      </c>
      <c r="I2152" s="661" t="s">
        <v>4100</v>
      </c>
      <c r="J2152" s="661" t="s">
        <v>2715</v>
      </c>
      <c r="K2152" s="661" t="s">
        <v>4101</v>
      </c>
      <c r="L2152" s="662">
        <v>314.33999999999997</v>
      </c>
      <c r="M2152" s="662">
        <v>314.33999999999997</v>
      </c>
      <c r="N2152" s="661">
        <v>1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4</v>
      </c>
      <c r="B2153" s="661" t="s">
        <v>3542</v>
      </c>
      <c r="C2153" s="661">
        <v>89301042</v>
      </c>
      <c r="D2153" s="740" t="s">
        <v>6160</v>
      </c>
      <c r="E2153" s="741" t="s">
        <v>3940</v>
      </c>
      <c r="F2153" s="661" t="s">
        <v>3895</v>
      </c>
      <c r="G2153" s="661" t="s">
        <v>4145</v>
      </c>
      <c r="H2153" s="661" t="s">
        <v>602</v>
      </c>
      <c r="I2153" s="661" t="s">
        <v>5913</v>
      </c>
      <c r="J2153" s="661" t="s">
        <v>5914</v>
      </c>
      <c r="K2153" s="661" t="s">
        <v>965</v>
      </c>
      <c r="L2153" s="662">
        <v>0</v>
      </c>
      <c r="M2153" s="662">
        <v>0</v>
      </c>
      <c r="N2153" s="661">
        <v>2</v>
      </c>
      <c r="O2153" s="742">
        <v>0.5</v>
      </c>
      <c r="P2153" s="662">
        <v>0</v>
      </c>
      <c r="Q2153" s="677"/>
      <c r="R2153" s="661">
        <v>2</v>
      </c>
      <c r="S2153" s="677">
        <v>1</v>
      </c>
      <c r="T2153" s="742">
        <v>0.5</v>
      </c>
      <c r="U2153" s="700">
        <v>1</v>
      </c>
    </row>
    <row r="2154" spans="1:21" ht="14.4" customHeight="1" x14ac:dyDescent="0.3">
      <c r="A2154" s="660">
        <v>4</v>
      </c>
      <c r="B2154" s="661" t="s">
        <v>3542</v>
      </c>
      <c r="C2154" s="661">
        <v>89301042</v>
      </c>
      <c r="D2154" s="740" t="s">
        <v>6160</v>
      </c>
      <c r="E2154" s="741" t="s">
        <v>3940</v>
      </c>
      <c r="F2154" s="661" t="s">
        <v>3896</v>
      </c>
      <c r="G2154" s="661" t="s">
        <v>4001</v>
      </c>
      <c r="H2154" s="661" t="s">
        <v>602</v>
      </c>
      <c r="I2154" s="661" t="s">
        <v>4033</v>
      </c>
      <c r="J2154" s="661" t="s">
        <v>4003</v>
      </c>
      <c r="K2154" s="661"/>
      <c r="L2154" s="662">
        <v>0</v>
      </c>
      <c r="M2154" s="662">
        <v>0</v>
      </c>
      <c r="N2154" s="661">
        <v>10</v>
      </c>
      <c r="O2154" s="742">
        <v>8.5</v>
      </c>
      <c r="P2154" s="662">
        <v>0</v>
      </c>
      <c r="Q2154" s="677"/>
      <c r="R2154" s="661">
        <v>8</v>
      </c>
      <c r="S2154" s="677">
        <v>0.8</v>
      </c>
      <c r="T2154" s="742">
        <v>6.5</v>
      </c>
      <c r="U2154" s="700">
        <v>0.76470588235294112</v>
      </c>
    </row>
    <row r="2155" spans="1:21" ht="14.4" customHeight="1" x14ac:dyDescent="0.3">
      <c r="A2155" s="660">
        <v>4</v>
      </c>
      <c r="B2155" s="661" t="s">
        <v>3542</v>
      </c>
      <c r="C2155" s="661">
        <v>89301042</v>
      </c>
      <c r="D2155" s="740" t="s">
        <v>6160</v>
      </c>
      <c r="E2155" s="741" t="s">
        <v>3940</v>
      </c>
      <c r="F2155" s="661" t="s">
        <v>3897</v>
      </c>
      <c r="G2155" s="661" t="s">
        <v>4343</v>
      </c>
      <c r="H2155" s="661" t="s">
        <v>602</v>
      </c>
      <c r="I2155" s="661" t="s">
        <v>4344</v>
      </c>
      <c r="J2155" s="661" t="s">
        <v>4536</v>
      </c>
      <c r="K2155" s="661" t="s">
        <v>4537</v>
      </c>
      <c r="L2155" s="662">
        <v>410</v>
      </c>
      <c r="M2155" s="662">
        <v>820</v>
      </c>
      <c r="N2155" s="661">
        <v>2</v>
      </c>
      <c r="O2155" s="742">
        <v>2</v>
      </c>
      <c r="P2155" s="662">
        <v>820</v>
      </c>
      <c r="Q2155" s="677">
        <v>1</v>
      </c>
      <c r="R2155" s="661">
        <v>2</v>
      </c>
      <c r="S2155" s="677">
        <v>1</v>
      </c>
      <c r="T2155" s="742">
        <v>2</v>
      </c>
      <c r="U2155" s="700">
        <v>1</v>
      </c>
    </row>
    <row r="2156" spans="1:21" ht="14.4" customHeight="1" x14ac:dyDescent="0.3">
      <c r="A2156" s="660">
        <v>4</v>
      </c>
      <c r="B2156" s="661" t="s">
        <v>3542</v>
      </c>
      <c r="C2156" s="661">
        <v>89301042</v>
      </c>
      <c r="D2156" s="740" t="s">
        <v>6160</v>
      </c>
      <c r="E2156" s="741" t="s">
        <v>3940</v>
      </c>
      <c r="F2156" s="661" t="s">
        <v>3897</v>
      </c>
      <c r="G2156" s="661" t="s">
        <v>4343</v>
      </c>
      <c r="H2156" s="661" t="s">
        <v>602</v>
      </c>
      <c r="I2156" s="661" t="s">
        <v>4344</v>
      </c>
      <c r="J2156" s="661" t="s">
        <v>4345</v>
      </c>
      <c r="K2156" s="661" t="s">
        <v>4346</v>
      </c>
      <c r="L2156" s="662">
        <v>410</v>
      </c>
      <c r="M2156" s="662">
        <v>12300</v>
      </c>
      <c r="N2156" s="661">
        <v>30</v>
      </c>
      <c r="O2156" s="742">
        <v>30</v>
      </c>
      <c r="P2156" s="662">
        <v>12300</v>
      </c>
      <c r="Q2156" s="677">
        <v>1</v>
      </c>
      <c r="R2156" s="661">
        <v>30</v>
      </c>
      <c r="S2156" s="677">
        <v>1</v>
      </c>
      <c r="T2156" s="742">
        <v>30</v>
      </c>
      <c r="U2156" s="700">
        <v>1</v>
      </c>
    </row>
    <row r="2157" spans="1:21" ht="14.4" customHeight="1" x14ac:dyDescent="0.3">
      <c r="A2157" s="660">
        <v>4</v>
      </c>
      <c r="B2157" s="661" t="s">
        <v>3542</v>
      </c>
      <c r="C2157" s="661">
        <v>89301042</v>
      </c>
      <c r="D2157" s="740" t="s">
        <v>6160</v>
      </c>
      <c r="E2157" s="741" t="s">
        <v>3940</v>
      </c>
      <c r="F2157" s="661" t="s">
        <v>3897</v>
      </c>
      <c r="G2157" s="661" t="s">
        <v>4419</v>
      </c>
      <c r="H2157" s="661" t="s">
        <v>602</v>
      </c>
      <c r="I2157" s="661" t="s">
        <v>4344</v>
      </c>
      <c r="J2157" s="661" t="s">
        <v>4345</v>
      </c>
      <c r="K2157" s="661" t="s">
        <v>4346</v>
      </c>
      <c r="L2157" s="662">
        <v>410</v>
      </c>
      <c r="M2157" s="662">
        <v>3280</v>
      </c>
      <c r="N2157" s="661">
        <v>8</v>
      </c>
      <c r="O2157" s="742">
        <v>8</v>
      </c>
      <c r="P2157" s="662">
        <v>2460</v>
      </c>
      <c r="Q2157" s="677">
        <v>0.75</v>
      </c>
      <c r="R2157" s="661">
        <v>6</v>
      </c>
      <c r="S2157" s="677">
        <v>0.75</v>
      </c>
      <c r="T2157" s="742">
        <v>6</v>
      </c>
      <c r="U2157" s="700">
        <v>0.75</v>
      </c>
    </row>
    <row r="2158" spans="1:21" ht="14.4" customHeight="1" x14ac:dyDescent="0.3">
      <c r="A2158" s="660">
        <v>4</v>
      </c>
      <c r="B2158" s="661" t="s">
        <v>3542</v>
      </c>
      <c r="C2158" s="661">
        <v>89301042</v>
      </c>
      <c r="D2158" s="740" t="s">
        <v>6160</v>
      </c>
      <c r="E2158" s="741" t="s">
        <v>3940</v>
      </c>
      <c r="F2158" s="661" t="s">
        <v>3897</v>
      </c>
      <c r="G2158" s="661" t="s">
        <v>4423</v>
      </c>
      <c r="H2158" s="661" t="s">
        <v>602</v>
      </c>
      <c r="I2158" s="661" t="s">
        <v>4240</v>
      </c>
      <c r="J2158" s="661" t="s">
        <v>4241</v>
      </c>
      <c r="K2158" s="661" t="s">
        <v>4242</v>
      </c>
      <c r="L2158" s="662">
        <v>900</v>
      </c>
      <c r="M2158" s="662">
        <v>1800</v>
      </c>
      <c r="N2158" s="661">
        <v>2</v>
      </c>
      <c r="O2158" s="742">
        <v>2</v>
      </c>
      <c r="P2158" s="662">
        <v>900</v>
      </c>
      <c r="Q2158" s="677">
        <v>0.5</v>
      </c>
      <c r="R2158" s="661">
        <v>1</v>
      </c>
      <c r="S2158" s="677">
        <v>0.5</v>
      </c>
      <c r="T2158" s="742">
        <v>1</v>
      </c>
      <c r="U2158" s="700">
        <v>0.5</v>
      </c>
    </row>
    <row r="2159" spans="1:21" ht="14.4" customHeight="1" x14ac:dyDescent="0.3">
      <c r="A2159" s="660">
        <v>4</v>
      </c>
      <c r="B2159" s="661" t="s">
        <v>3542</v>
      </c>
      <c r="C2159" s="661">
        <v>89301042</v>
      </c>
      <c r="D2159" s="740" t="s">
        <v>6160</v>
      </c>
      <c r="E2159" s="741" t="s">
        <v>3940</v>
      </c>
      <c r="F2159" s="661" t="s">
        <v>3897</v>
      </c>
      <c r="G2159" s="661" t="s">
        <v>4423</v>
      </c>
      <c r="H2159" s="661" t="s">
        <v>602</v>
      </c>
      <c r="I2159" s="661" t="s">
        <v>4384</v>
      </c>
      <c r="J2159" s="661" t="s">
        <v>4385</v>
      </c>
      <c r="K2159" s="661" t="s">
        <v>4386</v>
      </c>
      <c r="L2159" s="662">
        <v>378.48</v>
      </c>
      <c r="M2159" s="662">
        <v>378.48</v>
      </c>
      <c r="N2159" s="661">
        <v>1</v>
      </c>
      <c r="O2159" s="742">
        <v>1</v>
      </c>
      <c r="P2159" s="662">
        <v>378.48</v>
      </c>
      <c r="Q2159" s="677">
        <v>1</v>
      </c>
      <c r="R2159" s="661">
        <v>1</v>
      </c>
      <c r="S2159" s="677">
        <v>1</v>
      </c>
      <c r="T2159" s="742">
        <v>1</v>
      </c>
      <c r="U2159" s="700">
        <v>1</v>
      </c>
    </row>
    <row r="2160" spans="1:21" ht="14.4" customHeight="1" x14ac:dyDescent="0.3">
      <c r="A2160" s="660">
        <v>4</v>
      </c>
      <c r="B2160" s="661" t="s">
        <v>3542</v>
      </c>
      <c r="C2160" s="661">
        <v>89301042</v>
      </c>
      <c r="D2160" s="740" t="s">
        <v>6160</v>
      </c>
      <c r="E2160" s="741" t="s">
        <v>3941</v>
      </c>
      <c r="F2160" s="661" t="s">
        <v>3895</v>
      </c>
      <c r="G2160" s="661" t="s">
        <v>4151</v>
      </c>
      <c r="H2160" s="661" t="s">
        <v>602</v>
      </c>
      <c r="I2160" s="661" t="s">
        <v>2319</v>
      </c>
      <c r="J2160" s="661" t="s">
        <v>5915</v>
      </c>
      <c r="K2160" s="661" t="s">
        <v>3042</v>
      </c>
      <c r="L2160" s="662">
        <v>0</v>
      </c>
      <c r="M2160" s="662">
        <v>0</v>
      </c>
      <c r="N2160" s="661">
        <v>1</v>
      </c>
      <c r="O2160" s="742">
        <v>0.5</v>
      </c>
      <c r="P2160" s="662"/>
      <c r="Q2160" s="677"/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4</v>
      </c>
      <c r="B2161" s="661" t="s">
        <v>3542</v>
      </c>
      <c r="C2161" s="661">
        <v>89301042</v>
      </c>
      <c r="D2161" s="740" t="s">
        <v>6160</v>
      </c>
      <c r="E2161" s="741" t="s">
        <v>3941</v>
      </c>
      <c r="F2161" s="661" t="s">
        <v>3895</v>
      </c>
      <c r="G2161" s="661" t="s">
        <v>5055</v>
      </c>
      <c r="H2161" s="661" t="s">
        <v>602</v>
      </c>
      <c r="I2161" s="661" t="s">
        <v>1202</v>
      </c>
      <c r="J2161" s="661" t="s">
        <v>684</v>
      </c>
      <c r="K2161" s="661" t="s">
        <v>5056</v>
      </c>
      <c r="L2161" s="662">
        <v>35.380000000000003</v>
      </c>
      <c r="M2161" s="662">
        <v>636.84000000000015</v>
      </c>
      <c r="N2161" s="661">
        <v>18</v>
      </c>
      <c r="O2161" s="742">
        <v>5.5</v>
      </c>
      <c r="P2161" s="662">
        <v>318.42000000000007</v>
      </c>
      <c r="Q2161" s="677">
        <v>0.5</v>
      </c>
      <c r="R2161" s="661">
        <v>9</v>
      </c>
      <c r="S2161" s="677">
        <v>0.5</v>
      </c>
      <c r="T2161" s="742">
        <v>2.5</v>
      </c>
      <c r="U2161" s="700">
        <v>0.45454545454545453</v>
      </c>
    </row>
    <row r="2162" spans="1:21" ht="14.4" customHeight="1" x14ac:dyDescent="0.3">
      <c r="A2162" s="660">
        <v>4</v>
      </c>
      <c r="B2162" s="661" t="s">
        <v>3542</v>
      </c>
      <c r="C2162" s="661">
        <v>89301042</v>
      </c>
      <c r="D2162" s="740" t="s">
        <v>6160</v>
      </c>
      <c r="E2162" s="741" t="s">
        <v>3941</v>
      </c>
      <c r="F2162" s="661" t="s">
        <v>3895</v>
      </c>
      <c r="G2162" s="661" t="s">
        <v>4255</v>
      </c>
      <c r="H2162" s="661" t="s">
        <v>602</v>
      </c>
      <c r="I2162" s="661" t="s">
        <v>4256</v>
      </c>
      <c r="J2162" s="661" t="s">
        <v>4257</v>
      </c>
      <c r="K2162" s="661" t="s">
        <v>4258</v>
      </c>
      <c r="L2162" s="662">
        <v>64.23</v>
      </c>
      <c r="M2162" s="662">
        <v>321.14999999999998</v>
      </c>
      <c r="N2162" s="661">
        <v>5</v>
      </c>
      <c r="O2162" s="742">
        <v>2.5</v>
      </c>
      <c r="P2162" s="662">
        <v>192.69</v>
      </c>
      <c r="Q2162" s="677">
        <v>0.60000000000000009</v>
      </c>
      <c r="R2162" s="661">
        <v>3</v>
      </c>
      <c r="S2162" s="677">
        <v>0.6</v>
      </c>
      <c r="T2162" s="742">
        <v>1.5</v>
      </c>
      <c r="U2162" s="700">
        <v>0.6</v>
      </c>
    </row>
    <row r="2163" spans="1:21" ht="14.4" customHeight="1" x14ac:dyDescent="0.3">
      <c r="A2163" s="660">
        <v>4</v>
      </c>
      <c r="B2163" s="661" t="s">
        <v>3542</v>
      </c>
      <c r="C2163" s="661">
        <v>89301042</v>
      </c>
      <c r="D2163" s="740" t="s">
        <v>6160</v>
      </c>
      <c r="E2163" s="741" t="s">
        <v>3941</v>
      </c>
      <c r="F2163" s="661" t="s">
        <v>3895</v>
      </c>
      <c r="G2163" s="661" t="s">
        <v>3954</v>
      </c>
      <c r="H2163" s="661" t="s">
        <v>602</v>
      </c>
      <c r="I2163" s="661" t="s">
        <v>4234</v>
      </c>
      <c r="J2163" s="661" t="s">
        <v>4235</v>
      </c>
      <c r="K2163" s="661" t="s">
        <v>3720</v>
      </c>
      <c r="L2163" s="662">
        <v>156.86000000000001</v>
      </c>
      <c r="M2163" s="662">
        <v>156.86000000000001</v>
      </c>
      <c r="N2163" s="661">
        <v>1</v>
      </c>
      <c r="O2163" s="742">
        <v>0.5</v>
      </c>
      <c r="P2163" s="662"/>
      <c r="Q2163" s="677">
        <v>0</v>
      </c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4</v>
      </c>
      <c r="B2164" s="661" t="s">
        <v>3542</v>
      </c>
      <c r="C2164" s="661">
        <v>89301042</v>
      </c>
      <c r="D2164" s="740" t="s">
        <v>6160</v>
      </c>
      <c r="E2164" s="741" t="s">
        <v>3941</v>
      </c>
      <c r="F2164" s="661" t="s">
        <v>3895</v>
      </c>
      <c r="G2164" s="661" t="s">
        <v>3954</v>
      </c>
      <c r="H2164" s="661" t="s">
        <v>602</v>
      </c>
      <c r="I2164" s="661" t="s">
        <v>1839</v>
      </c>
      <c r="J2164" s="661" t="s">
        <v>3719</v>
      </c>
      <c r="K2164" s="661" t="s">
        <v>3720</v>
      </c>
      <c r="L2164" s="662">
        <v>333.31</v>
      </c>
      <c r="M2164" s="662">
        <v>333.31</v>
      </c>
      <c r="N2164" s="661">
        <v>1</v>
      </c>
      <c r="O2164" s="742">
        <v>1</v>
      </c>
      <c r="P2164" s="662">
        <v>333.31</v>
      </c>
      <c r="Q2164" s="677">
        <v>1</v>
      </c>
      <c r="R2164" s="661">
        <v>1</v>
      </c>
      <c r="S2164" s="677">
        <v>1</v>
      </c>
      <c r="T2164" s="742">
        <v>1</v>
      </c>
      <c r="U2164" s="700">
        <v>1</v>
      </c>
    </row>
    <row r="2165" spans="1:21" ht="14.4" customHeight="1" x14ac:dyDescent="0.3">
      <c r="A2165" s="660">
        <v>4</v>
      </c>
      <c r="B2165" s="661" t="s">
        <v>3542</v>
      </c>
      <c r="C2165" s="661">
        <v>89301042</v>
      </c>
      <c r="D2165" s="740" t="s">
        <v>6160</v>
      </c>
      <c r="E2165" s="741" t="s">
        <v>3941</v>
      </c>
      <c r="F2165" s="661" t="s">
        <v>3895</v>
      </c>
      <c r="G2165" s="661" t="s">
        <v>3954</v>
      </c>
      <c r="H2165" s="661" t="s">
        <v>602</v>
      </c>
      <c r="I2165" s="661" t="s">
        <v>1839</v>
      </c>
      <c r="J2165" s="661" t="s">
        <v>3719</v>
      </c>
      <c r="K2165" s="661" t="s">
        <v>3720</v>
      </c>
      <c r="L2165" s="662">
        <v>156.86000000000001</v>
      </c>
      <c r="M2165" s="662">
        <v>313.72000000000003</v>
      </c>
      <c r="N2165" s="661">
        <v>2</v>
      </c>
      <c r="O2165" s="742">
        <v>2</v>
      </c>
      <c r="P2165" s="662">
        <v>313.72000000000003</v>
      </c>
      <c r="Q2165" s="677">
        <v>1</v>
      </c>
      <c r="R2165" s="661">
        <v>2</v>
      </c>
      <c r="S2165" s="677">
        <v>1</v>
      </c>
      <c r="T2165" s="742">
        <v>2</v>
      </c>
      <c r="U2165" s="700">
        <v>1</v>
      </c>
    </row>
    <row r="2166" spans="1:21" ht="14.4" customHeight="1" x14ac:dyDescent="0.3">
      <c r="A2166" s="660">
        <v>4</v>
      </c>
      <c r="B2166" s="661" t="s">
        <v>3542</v>
      </c>
      <c r="C2166" s="661">
        <v>89301042</v>
      </c>
      <c r="D2166" s="740" t="s">
        <v>6160</v>
      </c>
      <c r="E2166" s="741" t="s">
        <v>3941</v>
      </c>
      <c r="F2166" s="661" t="s">
        <v>3895</v>
      </c>
      <c r="G2166" s="661" t="s">
        <v>3954</v>
      </c>
      <c r="H2166" s="661" t="s">
        <v>602</v>
      </c>
      <c r="I2166" s="661" t="s">
        <v>2779</v>
      </c>
      <c r="J2166" s="661" t="s">
        <v>3815</v>
      </c>
      <c r="K2166" s="661" t="s">
        <v>3816</v>
      </c>
      <c r="L2166" s="662">
        <v>151.61000000000001</v>
      </c>
      <c r="M2166" s="662">
        <v>303.22000000000003</v>
      </c>
      <c r="N2166" s="661">
        <v>2</v>
      </c>
      <c r="O2166" s="742">
        <v>0.5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4</v>
      </c>
      <c r="B2167" s="661" t="s">
        <v>3542</v>
      </c>
      <c r="C2167" s="661">
        <v>89301042</v>
      </c>
      <c r="D2167" s="740" t="s">
        <v>6160</v>
      </c>
      <c r="E2167" s="741" t="s">
        <v>3941</v>
      </c>
      <c r="F2167" s="661" t="s">
        <v>3895</v>
      </c>
      <c r="G2167" s="661" t="s">
        <v>4448</v>
      </c>
      <c r="H2167" s="661" t="s">
        <v>602</v>
      </c>
      <c r="I2167" s="661" t="s">
        <v>5289</v>
      </c>
      <c r="J2167" s="661" t="s">
        <v>5290</v>
      </c>
      <c r="K2167" s="661" t="s">
        <v>4976</v>
      </c>
      <c r="L2167" s="662">
        <v>222.25</v>
      </c>
      <c r="M2167" s="662">
        <v>444.5</v>
      </c>
      <c r="N2167" s="661">
        <v>2</v>
      </c>
      <c r="O2167" s="742">
        <v>2</v>
      </c>
      <c r="P2167" s="662">
        <v>444.5</v>
      </c>
      <c r="Q2167" s="677">
        <v>1</v>
      </c>
      <c r="R2167" s="661">
        <v>2</v>
      </c>
      <c r="S2167" s="677">
        <v>1</v>
      </c>
      <c r="T2167" s="742">
        <v>2</v>
      </c>
      <c r="U2167" s="700">
        <v>1</v>
      </c>
    </row>
    <row r="2168" spans="1:21" ht="14.4" customHeight="1" x14ac:dyDescent="0.3">
      <c r="A2168" s="660">
        <v>4</v>
      </c>
      <c r="B2168" s="661" t="s">
        <v>3542</v>
      </c>
      <c r="C2168" s="661">
        <v>89301042</v>
      </c>
      <c r="D2168" s="740" t="s">
        <v>6160</v>
      </c>
      <c r="E2168" s="741" t="s">
        <v>3941</v>
      </c>
      <c r="F2168" s="661" t="s">
        <v>3895</v>
      </c>
      <c r="G2168" s="661" t="s">
        <v>5916</v>
      </c>
      <c r="H2168" s="661" t="s">
        <v>602</v>
      </c>
      <c r="I2168" s="661" t="s">
        <v>5917</v>
      </c>
      <c r="J2168" s="661" t="s">
        <v>5918</v>
      </c>
      <c r="K2168" s="661" t="s">
        <v>2814</v>
      </c>
      <c r="L2168" s="662">
        <v>67.040000000000006</v>
      </c>
      <c r="M2168" s="662">
        <v>67.040000000000006</v>
      </c>
      <c r="N2168" s="661">
        <v>1</v>
      </c>
      <c r="O2168" s="742">
        <v>0.5</v>
      </c>
      <c r="P2168" s="662">
        <v>67.040000000000006</v>
      </c>
      <c r="Q2168" s="677">
        <v>1</v>
      </c>
      <c r="R2168" s="661">
        <v>1</v>
      </c>
      <c r="S2168" s="677">
        <v>1</v>
      </c>
      <c r="T2168" s="742">
        <v>0.5</v>
      </c>
      <c r="U2168" s="700">
        <v>1</v>
      </c>
    </row>
    <row r="2169" spans="1:21" ht="14.4" customHeight="1" x14ac:dyDescent="0.3">
      <c r="A2169" s="660">
        <v>4</v>
      </c>
      <c r="B2169" s="661" t="s">
        <v>3542</v>
      </c>
      <c r="C2169" s="661">
        <v>89301042</v>
      </c>
      <c r="D2169" s="740" t="s">
        <v>6160</v>
      </c>
      <c r="E2169" s="741" t="s">
        <v>3941</v>
      </c>
      <c r="F2169" s="661" t="s">
        <v>3895</v>
      </c>
      <c r="G2169" s="661" t="s">
        <v>5916</v>
      </c>
      <c r="H2169" s="661" t="s">
        <v>602</v>
      </c>
      <c r="I2169" s="661" t="s">
        <v>5919</v>
      </c>
      <c r="J2169" s="661" t="s">
        <v>5920</v>
      </c>
      <c r="K2169" s="661" t="s">
        <v>3291</v>
      </c>
      <c r="L2169" s="662">
        <v>67.040000000000006</v>
      </c>
      <c r="M2169" s="662">
        <v>67.040000000000006</v>
      </c>
      <c r="N2169" s="661">
        <v>1</v>
      </c>
      <c r="O2169" s="742">
        <v>0.5</v>
      </c>
      <c r="P2169" s="662">
        <v>67.040000000000006</v>
      </c>
      <c r="Q2169" s="677">
        <v>1</v>
      </c>
      <c r="R2169" s="661">
        <v>1</v>
      </c>
      <c r="S2169" s="677">
        <v>1</v>
      </c>
      <c r="T2169" s="742">
        <v>0.5</v>
      </c>
      <c r="U2169" s="700">
        <v>1</v>
      </c>
    </row>
    <row r="2170" spans="1:21" ht="14.4" customHeight="1" x14ac:dyDescent="0.3">
      <c r="A2170" s="660">
        <v>4</v>
      </c>
      <c r="B2170" s="661" t="s">
        <v>3542</v>
      </c>
      <c r="C2170" s="661">
        <v>89301042</v>
      </c>
      <c r="D2170" s="740" t="s">
        <v>6160</v>
      </c>
      <c r="E2170" s="741" t="s">
        <v>3941</v>
      </c>
      <c r="F2170" s="661" t="s">
        <v>3895</v>
      </c>
      <c r="G2170" s="661" t="s">
        <v>4189</v>
      </c>
      <c r="H2170" s="661" t="s">
        <v>602</v>
      </c>
      <c r="I2170" s="661" t="s">
        <v>4307</v>
      </c>
      <c r="J2170" s="661" t="s">
        <v>4308</v>
      </c>
      <c r="K2170" s="661" t="s">
        <v>4309</v>
      </c>
      <c r="L2170" s="662">
        <v>1166.76</v>
      </c>
      <c r="M2170" s="662">
        <v>1166.76</v>
      </c>
      <c r="N2170" s="661">
        <v>1</v>
      </c>
      <c r="O2170" s="742">
        <v>0.5</v>
      </c>
      <c r="P2170" s="662"/>
      <c r="Q2170" s="677">
        <v>0</v>
      </c>
      <c r="R2170" s="661"/>
      <c r="S2170" s="677">
        <v>0</v>
      </c>
      <c r="T2170" s="742"/>
      <c r="U2170" s="700">
        <v>0</v>
      </c>
    </row>
    <row r="2171" spans="1:21" ht="14.4" customHeight="1" x14ac:dyDescent="0.3">
      <c r="A2171" s="660">
        <v>4</v>
      </c>
      <c r="B2171" s="661" t="s">
        <v>3542</v>
      </c>
      <c r="C2171" s="661">
        <v>89301042</v>
      </c>
      <c r="D2171" s="740" t="s">
        <v>6160</v>
      </c>
      <c r="E2171" s="741" t="s">
        <v>3941</v>
      </c>
      <c r="F2171" s="661" t="s">
        <v>3895</v>
      </c>
      <c r="G2171" s="661" t="s">
        <v>4459</v>
      </c>
      <c r="H2171" s="661" t="s">
        <v>602</v>
      </c>
      <c r="I2171" s="661" t="s">
        <v>5479</v>
      </c>
      <c r="J2171" s="661" t="s">
        <v>762</v>
      </c>
      <c r="K2171" s="661" t="s">
        <v>3666</v>
      </c>
      <c r="L2171" s="662">
        <v>115.3</v>
      </c>
      <c r="M2171" s="662">
        <v>115.3</v>
      </c>
      <c r="N2171" s="661">
        <v>1</v>
      </c>
      <c r="O2171" s="742">
        <v>1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4</v>
      </c>
      <c r="B2172" s="661" t="s">
        <v>3542</v>
      </c>
      <c r="C2172" s="661">
        <v>89301042</v>
      </c>
      <c r="D2172" s="740" t="s">
        <v>6160</v>
      </c>
      <c r="E2172" s="741" t="s">
        <v>3941</v>
      </c>
      <c r="F2172" s="661" t="s">
        <v>3895</v>
      </c>
      <c r="G2172" s="661" t="s">
        <v>4459</v>
      </c>
      <c r="H2172" s="661" t="s">
        <v>602</v>
      </c>
      <c r="I2172" s="661" t="s">
        <v>5921</v>
      </c>
      <c r="J2172" s="661" t="s">
        <v>762</v>
      </c>
      <c r="K2172" s="661" t="s">
        <v>5391</v>
      </c>
      <c r="L2172" s="662">
        <v>0</v>
      </c>
      <c r="M2172" s="662">
        <v>0</v>
      </c>
      <c r="N2172" s="661">
        <v>1</v>
      </c>
      <c r="O2172" s="742">
        <v>0.5</v>
      </c>
      <c r="P2172" s="662"/>
      <c r="Q2172" s="677"/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4</v>
      </c>
      <c r="B2173" s="661" t="s">
        <v>3542</v>
      </c>
      <c r="C2173" s="661">
        <v>89301042</v>
      </c>
      <c r="D2173" s="740" t="s">
        <v>6160</v>
      </c>
      <c r="E2173" s="741" t="s">
        <v>3941</v>
      </c>
      <c r="F2173" s="661" t="s">
        <v>3895</v>
      </c>
      <c r="G2173" s="661" t="s">
        <v>4219</v>
      </c>
      <c r="H2173" s="661" t="s">
        <v>602</v>
      </c>
      <c r="I2173" s="661" t="s">
        <v>5922</v>
      </c>
      <c r="J2173" s="661" t="s">
        <v>5923</v>
      </c>
      <c r="K2173" s="661" t="s">
        <v>5924</v>
      </c>
      <c r="L2173" s="662">
        <v>0</v>
      </c>
      <c r="M2173" s="662">
        <v>0</v>
      </c>
      <c r="N2173" s="661">
        <v>2</v>
      </c>
      <c r="O2173" s="742">
        <v>1</v>
      </c>
      <c r="P2173" s="662"/>
      <c r="Q2173" s="677"/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4</v>
      </c>
      <c r="B2174" s="661" t="s">
        <v>3542</v>
      </c>
      <c r="C2174" s="661">
        <v>89301042</v>
      </c>
      <c r="D2174" s="740" t="s">
        <v>6160</v>
      </c>
      <c r="E2174" s="741" t="s">
        <v>3941</v>
      </c>
      <c r="F2174" s="661" t="s">
        <v>3895</v>
      </c>
      <c r="G2174" s="661" t="s">
        <v>5744</v>
      </c>
      <c r="H2174" s="661" t="s">
        <v>602</v>
      </c>
      <c r="I2174" s="661" t="s">
        <v>5745</v>
      </c>
      <c r="J2174" s="661" t="s">
        <v>5746</v>
      </c>
      <c r="K2174" s="661" t="s">
        <v>3962</v>
      </c>
      <c r="L2174" s="662">
        <v>43.23</v>
      </c>
      <c r="M2174" s="662">
        <v>43.23</v>
      </c>
      <c r="N2174" s="661">
        <v>1</v>
      </c>
      <c r="O2174" s="742">
        <v>0.5</v>
      </c>
      <c r="P2174" s="662"/>
      <c r="Q2174" s="677">
        <v>0</v>
      </c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4</v>
      </c>
      <c r="B2175" s="661" t="s">
        <v>3542</v>
      </c>
      <c r="C2175" s="661">
        <v>89301042</v>
      </c>
      <c r="D2175" s="740" t="s">
        <v>6160</v>
      </c>
      <c r="E2175" s="741" t="s">
        <v>3941</v>
      </c>
      <c r="F2175" s="661" t="s">
        <v>3895</v>
      </c>
      <c r="G2175" s="661" t="s">
        <v>5744</v>
      </c>
      <c r="H2175" s="661" t="s">
        <v>602</v>
      </c>
      <c r="I2175" s="661" t="s">
        <v>947</v>
      </c>
      <c r="J2175" s="661" t="s">
        <v>5746</v>
      </c>
      <c r="K2175" s="661" t="s">
        <v>5925</v>
      </c>
      <c r="L2175" s="662">
        <v>51.88</v>
      </c>
      <c r="M2175" s="662">
        <v>103.76</v>
      </c>
      <c r="N2175" s="661">
        <v>2</v>
      </c>
      <c r="O2175" s="742">
        <v>1</v>
      </c>
      <c r="P2175" s="662">
        <v>103.76</v>
      </c>
      <c r="Q2175" s="677">
        <v>1</v>
      </c>
      <c r="R2175" s="661">
        <v>2</v>
      </c>
      <c r="S2175" s="677">
        <v>1</v>
      </c>
      <c r="T2175" s="742">
        <v>1</v>
      </c>
      <c r="U2175" s="700">
        <v>1</v>
      </c>
    </row>
    <row r="2176" spans="1:21" ht="14.4" customHeight="1" x14ac:dyDescent="0.3">
      <c r="A2176" s="660">
        <v>4</v>
      </c>
      <c r="B2176" s="661" t="s">
        <v>3542</v>
      </c>
      <c r="C2176" s="661">
        <v>89301042</v>
      </c>
      <c r="D2176" s="740" t="s">
        <v>6160</v>
      </c>
      <c r="E2176" s="741" t="s">
        <v>3941</v>
      </c>
      <c r="F2176" s="661" t="s">
        <v>3895</v>
      </c>
      <c r="G2176" s="661" t="s">
        <v>3966</v>
      </c>
      <c r="H2176" s="661" t="s">
        <v>602</v>
      </c>
      <c r="I2176" s="661" t="s">
        <v>1239</v>
      </c>
      <c r="J2176" s="661" t="s">
        <v>3967</v>
      </c>
      <c r="K2176" s="661" t="s">
        <v>3968</v>
      </c>
      <c r="L2176" s="662">
        <v>0</v>
      </c>
      <c r="M2176" s="662">
        <v>0</v>
      </c>
      <c r="N2176" s="661">
        <v>1</v>
      </c>
      <c r="O2176" s="742">
        <v>1</v>
      </c>
      <c r="P2176" s="662">
        <v>0</v>
      </c>
      <c r="Q2176" s="677"/>
      <c r="R2176" s="661">
        <v>1</v>
      </c>
      <c r="S2176" s="677">
        <v>1</v>
      </c>
      <c r="T2176" s="742">
        <v>1</v>
      </c>
      <c r="U2176" s="700">
        <v>1</v>
      </c>
    </row>
    <row r="2177" spans="1:21" ht="14.4" customHeight="1" x14ac:dyDescent="0.3">
      <c r="A2177" s="660">
        <v>4</v>
      </c>
      <c r="B2177" s="661" t="s">
        <v>3542</v>
      </c>
      <c r="C2177" s="661">
        <v>89301042</v>
      </c>
      <c r="D2177" s="740" t="s">
        <v>6160</v>
      </c>
      <c r="E2177" s="741" t="s">
        <v>3941</v>
      </c>
      <c r="F2177" s="661" t="s">
        <v>3895</v>
      </c>
      <c r="G2177" s="661" t="s">
        <v>4074</v>
      </c>
      <c r="H2177" s="661" t="s">
        <v>602</v>
      </c>
      <c r="I2177" s="661" t="s">
        <v>1271</v>
      </c>
      <c r="J2177" s="661" t="s">
        <v>1272</v>
      </c>
      <c r="K2177" s="661" t="s">
        <v>4243</v>
      </c>
      <c r="L2177" s="662">
        <v>31.84</v>
      </c>
      <c r="M2177" s="662">
        <v>668.64</v>
      </c>
      <c r="N2177" s="661">
        <v>21</v>
      </c>
      <c r="O2177" s="742">
        <v>8.5</v>
      </c>
      <c r="P2177" s="662">
        <v>573.12</v>
      </c>
      <c r="Q2177" s="677">
        <v>0.85714285714285721</v>
      </c>
      <c r="R2177" s="661">
        <v>18</v>
      </c>
      <c r="S2177" s="677">
        <v>0.8571428571428571</v>
      </c>
      <c r="T2177" s="742">
        <v>6.5</v>
      </c>
      <c r="U2177" s="700">
        <v>0.76470588235294112</v>
      </c>
    </row>
    <row r="2178" spans="1:21" ht="14.4" customHeight="1" x14ac:dyDescent="0.3">
      <c r="A2178" s="660">
        <v>4</v>
      </c>
      <c r="B2178" s="661" t="s">
        <v>3542</v>
      </c>
      <c r="C2178" s="661">
        <v>89301042</v>
      </c>
      <c r="D2178" s="740" t="s">
        <v>6160</v>
      </c>
      <c r="E2178" s="741" t="s">
        <v>3941</v>
      </c>
      <c r="F2178" s="661" t="s">
        <v>3895</v>
      </c>
      <c r="G2178" s="661" t="s">
        <v>4074</v>
      </c>
      <c r="H2178" s="661" t="s">
        <v>602</v>
      </c>
      <c r="I2178" s="661" t="s">
        <v>1165</v>
      </c>
      <c r="J2178" s="661" t="s">
        <v>1166</v>
      </c>
      <c r="K2178" s="661" t="s">
        <v>4075</v>
      </c>
      <c r="L2178" s="662">
        <v>63.67</v>
      </c>
      <c r="M2178" s="662">
        <v>1209.73</v>
      </c>
      <c r="N2178" s="661">
        <v>19</v>
      </c>
      <c r="O2178" s="742">
        <v>8</v>
      </c>
      <c r="P2178" s="662">
        <v>827.71</v>
      </c>
      <c r="Q2178" s="677">
        <v>0.68421052631578949</v>
      </c>
      <c r="R2178" s="661">
        <v>13</v>
      </c>
      <c r="S2178" s="677">
        <v>0.68421052631578949</v>
      </c>
      <c r="T2178" s="742">
        <v>4.5</v>
      </c>
      <c r="U2178" s="700">
        <v>0.5625</v>
      </c>
    </row>
    <row r="2179" spans="1:21" ht="14.4" customHeight="1" x14ac:dyDescent="0.3">
      <c r="A2179" s="660">
        <v>4</v>
      </c>
      <c r="B2179" s="661" t="s">
        <v>3542</v>
      </c>
      <c r="C2179" s="661">
        <v>89301042</v>
      </c>
      <c r="D2179" s="740" t="s">
        <v>6160</v>
      </c>
      <c r="E2179" s="741" t="s">
        <v>3941</v>
      </c>
      <c r="F2179" s="661" t="s">
        <v>3895</v>
      </c>
      <c r="G2179" s="661" t="s">
        <v>5926</v>
      </c>
      <c r="H2179" s="661" t="s">
        <v>602</v>
      </c>
      <c r="I2179" s="661" t="s">
        <v>5927</v>
      </c>
      <c r="J2179" s="661" t="s">
        <v>5928</v>
      </c>
      <c r="K2179" s="661" t="s">
        <v>1073</v>
      </c>
      <c r="L2179" s="662">
        <v>0</v>
      </c>
      <c r="M2179" s="662">
        <v>0</v>
      </c>
      <c r="N2179" s="661">
        <v>1</v>
      </c>
      <c r="O2179" s="742">
        <v>1</v>
      </c>
      <c r="P2179" s="662"/>
      <c r="Q2179" s="677"/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4</v>
      </c>
      <c r="B2180" s="661" t="s">
        <v>3542</v>
      </c>
      <c r="C2180" s="661">
        <v>89301042</v>
      </c>
      <c r="D2180" s="740" t="s">
        <v>6160</v>
      </c>
      <c r="E2180" s="741" t="s">
        <v>3941</v>
      </c>
      <c r="F2180" s="661" t="s">
        <v>3895</v>
      </c>
      <c r="G2180" s="661" t="s">
        <v>4124</v>
      </c>
      <c r="H2180" s="661" t="s">
        <v>602</v>
      </c>
      <c r="I2180" s="661" t="s">
        <v>720</v>
      </c>
      <c r="J2180" s="661" t="s">
        <v>721</v>
      </c>
      <c r="K2180" s="661" t="s">
        <v>4125</v>
      </c>
      <c r="L2180" s="662">
        <v>28.52</v>
      </c>
      <c r="M2180" s="662">
        <v>28.52</v>
      </c>
      <c r="N2180" s="661">
        <v>1</v>
      </c>
      <c r="O2180" s="742">
        <v>1</v>
      </c>
      <c r="P2180" s="662">
        <v>28.52</v>
      </c>
      <c r="Q2180" s="677">
        <v>1</v>
      </c>
      <c r="R2180" s="661">
        <v>1</v>
      </c>
      <c r="S2180" s="677">
        <v>1</v>
      </c>
      <c r="T2180" s="742">
        <v>1</v>
      </c>
      <c r="U2180" s="700">
        <v>1</v>
      </c>
    </row>
    <row r="2181" spans="1:21" ht="14.4" customHeight="1" x14ac:dyDescent="0.3">
      <c r="A2181" s="660">
        <v>4</v>
      </c>
      <c r="B2181" s="661" t="s">
        <v>3542</v>
      </c>
      <c r="C2181" s="661">
        <v>89301042</v>
      </c>
      <c r="D2181" s="740" t="s">
        <v>6160</v>
      </c>
      <c r="E2181" s="741" t="s">
        <v>3941</v>
      </c>
      <c r="F2181" s="661" t="s">
        <v>3895</v>
      </c>
      <c r="G2181" s="661" t="s">
        <v>4324</v>
      </c>
      <c r="H2181" s="661" t="s">
        <v>602</v>
      </c>
      <c r="I2181" s="661" t="s">
        <v>2375</v>
      </c>
      <c r="J2181" s="661" t="s">
        <v>1286</v>
      </c>
      <c r="K2181" s="661" t="s">
        <v>2376</v>
      </c>
      <c r="L2181" s="662">
        <v>234.32</v>
      </c>
      <c r="M2181" s="662">
        <v>234.32</v>
      </c>
      <c r="N2181" s="661">
        <v>1</v>
      </c>
      <c r="O2181" s="742">
        <v>1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4</v>
      </c>
      <c r="B2182" s="661" t="s">
        <v>3542</v>
      </c>
      <c r="C2182" s="661">
        <v>89301042</v>
      </c>
      <c r="D2182" s="740" t="s">
        <v>6160</v>
      </c>
      <c r="E2182" s="741" t="s">
        <v>3941</v>
      </c>
      <c r="F2182" s="661" t="s">
        <v>3895</v>
      </c>
      <c r="G2182" s="661" t="s">
        <v>4052</v>
      </c>
      <c r="H2182" s="661" t="s">
        <v>1519</v>
      </c>
      <c r="I2182" s="661" t="s">
        <v>1951</v>
      </c>
      <c r="J2182" s="661" t="s">
        <v>1952</v>
      </c>
      <c r="K2182" s="661" t="s">
        <v>3731</v>
      </c>
      <c r="L2182" s="662">
        <v>116.8</v>
      </c>
      <c r="M2182" s="662">
        <v>116.8</v>
      </c>
      <c r="N2182" s="661">
        <v>1</v>
      </c>
      <c r="O2182" s="742">
        <v>0.5</v>
      </c>
      <c r="P2182" s="662">
        <v>116.8</v>
      </c>
      <c r="Q2182" s="677">
        <v>1</v>
      </c>
      <c r="R2182" s="661">
        <v>1</v>
      </c>
      <c r="S2182" s="677">
        <v>1</v>
      </c>
      <c r="T2182" s="742">
        <v>0.5</v>
      </c>
      <c r="U2182" s="700">
        <v>1</v>
      </c>
    </row>
    <row r="2183" spans="1:21" ht="14.4" customHeight="1" x14ac:dyDescent="0.3">
      <c r="A2183" s="660">
        <v>4</v>
      </c>
      <c r="B2183" s="661" t="s">
        <v>3542</v>
      </c>
      <c r="C2183" s="661">
        <v>89301042</v>
      </c>
      <c r="D2183" s="740" t="s">
        <v>6160</v>
      </c>
      <c r="E2183" s="741" t="s">
        <v>3941</v>
      </c>
      <c r="F2183" s="661" t="s">
        <v>3895</v>
      </c>
      <c r="G2183" s="661" t="s">
        <v>4052</v>
      </c>
      <c r="H2183" s="661" t="s">
        <v>1519</v>
      </c>
      <c r="I2183" s="661" t="s">
        <v>5319</v>
      </c>
      <c r="J2183" s="661" t="s">
        <v>1952</v>
      </c>
      <c r="K2183" s="661" t="s">
        <v>5320</v>
      </c>
      <c r="L2183" s="662">
        <v>0</v>
      </c>
      <c r="M2183" s="662">
        <v>0</v>
      </c>
      <c r="N2183" s="661">
        <v>4</v>
      </c>
      <c r="O2183" s="742">
        <v>2</v>
      </c>
      <c r="P2183" s="662">
        <v>0</v>
      </c>
      <c r="Q2183" s="677"/>
      <c r="R2183" s="661">
        <v>2</v>
      </c>
      <c r="S2183" s="677">
        <v>0.5</v>
      </c>
      <c r="T2183" s="742">
        <v>1</v>
      </c>
      <c r="U2183" s="700">
        <v>0.5</v>
      </c>
    </row>
    <row r="2184" spans="1:21" ht="14.4" customHeight="1" x14ac:dyDescent="0.3">
      <c r="A2184" s="660">
        <v>4</v>
      </c>
      <c r="B2184" s="661" t="s">
        <v>3542</v>
      </c>
      <c r="C2184" s="661">
        <v>89301042</v>
      </c>
      <c r="D2184" s="740" t="s">
        <v>6160</v>
      </c>
      <c r="E2184" s="741" t="s">
        <v>3941</v>
      </c>
      <c r="F2184" s="661" t="s">
        <v>3895</v>
      </c>
      <c r="G2184" s="661" t="s">
        <v>4063</v>
      </c>
      <c r="H2184" s="661" t="s">
        <v>1519</v>
      </c>
      <c r="I2184" s="661" t="s">
        <v>1663</v>
      </c>
      <c r="J2184" s="661" t="s">
        <v>1589</v>
      </c>
      <c r="K2184" s="661" t="s">
        <v>1664</v>
      </c>
      <c r="L2184" s="662">
        <v>0</v>
      </c>
      <c r="M2184" s="662">
        <v>0</v>
      </c>
      <c r="N2184" s="661">
        <v>4</v>
      </c>
      <c r="O2184" s="742">
        <v>4</v>
      </c>
      <c r="P2184" s="662">
        <v>0</v>
      </c>
      <c r="Q2184" s="677"/>
      <c r="R2184" s="661">
        <v>3</v>
      </c>
      <c r="S2184" s="677">
        <v>0.75</v>
      </c>
      <c r="T2184" s="742">
        <v>3</v>
      </c>
      <c r="U2184" s="700">
        <v>0.75</v>
      </c>
    </row>
    <row r="2185" spans="1:21" ht="14.4" customHeight="1" x14ac:dyDescent="0.3">
      <c r="A2185" s="660">
        <v>4</v>
      </c>
      <c r="B2185" s="661" t="s">
        <v>3542</v>
      </c>
      <c r="C2185" s="661">
        <v>89301042</v>
      </c>
      <c r="D2185" s="740" t="s">
        <v>6160</v>
      </c>
      <c r="E2185" s="741" t="s">
        <v>3941</v>
      </c>
      <c r="F2185" s="661" t="s">
        <v>3895</v>
      </c>
      <c r="G2185" s="661" t="s">
        <v>4063</v>
      </c>
      <c r="H2185" s="661" t="s">
        <v>1519</v>
      </c>
      <c r="I2185" s="661" t="s">
        <v>1588</v>
      </c>
      <c r="J2185" s="661" t="s">
        <v>1589</v>
      </c>
      <c r="K2185" s="661" t="s">
        <v>1590</v>
      </c>
      <c r="L2185" s="662">
        <v>0</v>
      </c>
      <c r="M2185" s="662">
        <v>0</v>
      </c>
      <c r="N2185" s="661">
        <v>5</v>
      </c>
      <c r="O2185" s="742">
        <v>4</v>
      </c>
      <c r="P2185" s="662">
        <v>0</v>
      </c>
      <c r="Q2185" s="677"/>
      <c r="R2185" s="661">
        <v>3</v>
      </c>
      <c r="S2185" s="677">
        <v>0.6</v>
      </c>
      <c r="T2185" s="742">
        <v>2</v>
      </c>
      <c r="U2185" s="700">
        <v>0.5</v>
      </c>
    </row>
    <row r="2186" spans="1:21" ht="14.4" customHeight="1" x14ac:dyDescent="0.3">
      <c r="A2186" s="660">
        <v>4</v>
      </c>
      <c r="B2186" s="661" t="s">
        <v>3542</v>
      </c>
      <c r="C2186" s="661">
        <v>89301042</v>
      </c>
      <c r="D2186" s="740" t="s">
        <v>6160</v>
      </c>
      <c r="E2186" s="741" t="s">
        <v>3941</v>
      </c>
      <c r="F2186" s="661" t="s">
        <v>3895</v>
      </c>
      <c r="G2186" s="661" t="s">
        <v>4434</v>
      </c>
      <c r="H2186" s="661" t="s">
        <v>602</v>
      </c>
      <c r="I2186" s="661" t="s">
        <v>881</v>
      </c>
      <c r="J2186" s="661" t="s">
        <v>882</v>
      </c>
      <c r="K2186" s="661" t="s">
        <v>4435</v>
      </c>
      <c r="L2186" s="662">
        <v>242.93</v>
      </c>
      <c r="M2186" s="662">
        <v>20649.05000000001</v>
      </c>
      <c r="N2186" s="661">
        <v>85</v>
      </c>
      <c r="O2186" s="742">
        <v>81</v>
      </c>
      <c r="P2186" s="662">
        <v>8259.6200000000044</v>
      </c>
      <c r="Q2186" s="677">
        <v>0.4</v>
      </c>
      <c r="R2186" s="661">
        <v>34</v>
      </c>
      <c r="S2186" s="677">
        <v>0.4</v>
      </c>
      <c r="T2186" s="742">
        <v>32.5</v>
      </c>
      <c r="U2186" s="700">
        <v>0.40123456790123457</v>
      </c>
    </row>
    <row r="2187" spans="1:21" ht="14.4" customHeight="1" x14ac:dyDescent="0.3">
      <c r="A2187" s="660">
        <v>4</v>
      </c>
      <c r="B2187" s="661" t="s">
        <v>3542</v>
      </c>
      <c r="C2187" s="661">
        <v>89301042</v>
      </c>
      <c r="D2187" s="740" t="s">
        <v>6160</v>
      </c>
      <c r="E2187" s="741" t="s">
        <v>3941</v>
      </c>
      <c r="F2187" s="661" t="s">
        <v>3895</v>
      </c>
      <c r="G2187" s="661" t="s">
        <v>4434</v>
      </c>
      <c r="H2187" s="661" t="s">
        <v>602</v>
      </c>
      <c r="I2187" s="661" t="s">
        <v>5110</v>
      </c>
      <c r="J2187" s="661" t="s">
        <v>882</v>
      </c>
      <c r="K2187" s="661" t="s">
        <v>5111</v>
      </c>
      <c r="L2187" s="662">
        <v>0</v>
      </c>
      <c r="M2187" s="662">
        <v>0</v>
      </c>
      <c r="N2187" s="661">
        <v>2</v>
      </c>
      <c r="O2187" s="742">
        <v>2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4</v>
      </c>
      <c r="B2188" s="661" t="s">
        <v>3542</v>
      </c>
      <c r="C2188" s="661">
        <v>89301042</v>
      </c>
      <c r="D2188" s="740" t="s">
        <v>6160</v>
      </c>
      <c r="E2188" s="741" t="s">
        <v>3941</v>
      </c>
      <c r="F2188" s="661" t="s">
        <v>3895</v>
      </c>
      <c r="G2188" s="661" t="s">
        <v>4485</v>
      </c>
      <c r="H2188" s="661" t="s">
        <v>602</v>
      </c>
      <c r="I2188" s="661" t="s">
        <v>917</v>
      </c>
      <c r="J2188" s="661" t="s">
        <v>4486</v>
      </c>
      <c r="K2188" s="661" t="s">
        <v>3679</v>
      </c>
      <c r="L2188" s="662">
        <v>64.13</v>
      </c>
      <c r="M2188" s="662">
        <v>64.13</v>
      </c>
      <c r="N2188" s="661">
        <v>1</v>
      </c>
      <c r="O2188" s="742">
        <v>1</v>
      </c>
      <c r="P2188" s="662">
        <v>64.13</v>
      </c>
      <c r="Q2188" s="677">
        <v>1</v>
      </c>
      <c r="R2188" s="661">
        <v>1</v>
      </c>
      <c r="S2188" s="677">
        <v>1</v>
      </c>
      <c r="T2188" s="742">
        <v>1</v>
      </c>
      <c r="U2188" s="700">
        <v>1</v>
      </c>
    </row>
    <row r="2189" spans="1:21" ht="14.4" customHeight="1" x14ac:dyDescent="0.3">
      <c r="A2189" s="660">
        <v>4</v>
      </c>
      <c r="B2189" s="661" t="s">
        <v>3542</v>
      </c>
      <c r="C2189" s="661">
        <v>89301042</v>
      </c>
      <c r="D2189" s="740" t="s">
        <v>6160</v>
      </c>
      <c r="E2189" s="741" t="s">
        <v>3941</v>
      </c>
      <c r="F2189" s="661" t="s">
        <v>3895</v>
      </c>
      <c r="G2189" s="661" t="s">
        <v>4147</v>
      </c>
      <c r="H2189" s="661" t="s">
        <v>602</v>
      </c>
      <c r="I2189" s="661" t="s">
        <v>5929</v>
      </c>
      <c r="J2189" s="661" t="s">
        <v>5930</v>
      </c>
      <c r="K2189" s="661" t="s">
        <v>5931</v>
      </c>
      <c r="L2189" s="662">
        <v>573.74</v>
      </c>
      <c r="M2189" s="662">
        <v>573.74</v>
      </c>
      <c r="N2189" s="661">
        <v>1</v>
      </c>
      <c r="O2189" s="742">
        <v>0.5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4</v>
      </c>
      <c r="B2190" s="661" t="s">
        <v>3542</v>
      </c>
      <c r="C2190" s="661">
        <v>89301042</v>
      </c>
      <c r="D2190" s="740" t="s">
        <v>6160</v>
      </c>
      <c r="E2190" s="741" t="s">
        <v>3941</v>
      </c>
      <c r="F2190" s="661" t="s">
        <v>3895</v>
      </c>
      <c r="G2190" s="661" t="s">
        <v>4147</v>
      </c>
      <c r="H2190" s="661" t="s">
        <v>602</v>
      </c>
      <c r="I2190" s="661" t="s">
        <v>5932</v>
      </c>
      <c r="J2190" s="661" t="s">
        <v>4148</v>
      </c>
      <c r="K2190" s="661" t="s">
        <v>4149</v>
      </c>
      <c r="L2190" s="662">
        <v>810.99</v>
      </c>
      <c r="M2190" s="662">
        <v>3243.96</v>
      </c>
      <c r="N2190" s="661">
        <v>4</v>
      </c>
      <c r="O2190" s="742">
        <v>1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4</v>
      </c>
      <c r="B2191" s="661" t="s">
        <v>3542</v>
      </c>
      <c r="C2191" s="661">
        <v>89301042</v>
      </c>
      <c r="D2191" s="740" t="s">
        <v>6160</v>
      </c>
      <c r="E2191" s="741" t="s">
        <v>3941</v>
      </c>
      <c r="F2191" s="661" t="s">
        <v>3895</v>
      </c>
      <c r="G2191" s="661" t="s">
        <v>4147</v>
      </c>
      <c r="H2191" s="661" t="s">
        <v>602</v>
      </c>
      <c r="I2191" s="661" t="s">
        <v>5932</v>
      </c>
      <c r="J2191" s="661" t="s">
        <v>4148</v>
      </c>
      <c r="K2191" s="661" t="s">
        <v>4149</v>
      </c>
      <c r="L2191" s="662">
        <v>577.52</v>
      </c>
      <c r="M2191" s="662">
        <v>1155.04</v>
      </c>
      <c r="N2191" s="661">
        <v>2</v>
      </c>
      <c r="O2191" s="742">
        <v>0.5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4</v>
      </c>
      <c r="B2192" s="661" t="s">
        <v>3542</v>
      </c>
      <c r="C2192" s="661">
        <v>89301042</v>
      </c>
      <c r="D2192" s="740" t="s">
        <v>6160</v>
      </c>
      <c r="E2192" s="741" t="s">
        <v>3941</v>
      </c>
      <c r="F2192" s="661" t="s">
        <v>3895</v>
      </c>
      <c r="G2192" s="661" t="s">
        <v>3977</v>
      </c>
      <c r="H2192" s="661" t="s">
        <v>602</v>
      </c>
      <c r="I2192" s="661" t="s">
        <v>3978</v>
      </c>
      <c r="J2192" s="661" t="s">
        <v>2765</v>
      </c>
      <c r="K2192" s="661" t="s">
        <v>3979</v>
      </c>
      <c r="L2192" s="662">
        <v>35.75</v>
      </c>
      <c r="M2192" s="662">
        <v>71.5</v>
      </c>
      <c r="N2192" s="661">
        <v>2</v>
      </c>
      <c r="O2192" s="742">
        <v>1</v>
      </c>
      <c r="P2192" s="662">
        <v>71.5</v>
      </c>
      <c r="Q2192" s="677">
        <v>1</v>
      </c>
      <c r="R2192" s="661">
        <v>2</v>
      </c>
      <c r="S2192" s="677">
        <v>1</v>
      </c>
      <c r="T2192" s="742">
        <v>1</v>
      </c>
      <c r="U2192" s="700">
        <v>1</v>
      </c>
    </row>
    <row r="2193" spans="1:21" ht="14.4" customHeight="1" x14ac:dyDescent="0.3">
      <c r="A2193" s="660">
        <v>4</v>
      </c>
      <c r="B2193" s="661" t="s">
        <v>3542</v>
      </c>
      <c r="C2193" s="661">
        <v>89301042</v>
      </c>
      <c r="D2193" s="740" t="s">
        <v>6160</v>
      </c>
      <c r="E2193" s="741" t="s">
        <v>3941</v>
      </c>
      <c r="F2193" s="661" t="s">
        <v>3895</v>
      </c>
      <c r="G2193" s="661" t="s">
        <v>4282</v>
      </c>
      <c r="H2193" s="661" t="s">
        <v>602</v>
      </c>
      <c r="I2193" s="661" t="s">
        <v>2410</v>
      </c>
      <c r="J2193" s="661" t="s">
        <v>2411</v>
      </c>
      <c r="K2193" s="661" t="s">
        <v>2412</v>
      </c>
      <c r="L2193" s="662">
        <v>99.15</v>
      </c>
      <c r="M2193" s="662">
        <v>99.15</v>
      </c>
      <c r="N2193" s="661">
        <v>1</v>
      </c>
      <c r="O2193" s="742">
        <v>1</v>
      </c>
      <c r="P2193" s="662">
        <v>99.15</v>
      </c>
      <c r="Q2193" s="677">
        <v>1</v>
      </c>
      <c r="R2193" s="661">
        <v>1</v>
      </c>
      <c r="S2193" s="677">
        <v>1</v>
      </c>
      <c r="T2193" s="742">
        <v>1</v>
      </c>
      <c r="U2193" s="700">
        <v>1</v>
      </c>
    </row>
    <row r="2194" spans="1:21" ht="14.4" customHeight="1" x14ac:dyDescent="0.3">
      <c r="A2194" s="660">
        <v>4</v>
      </c>
      <c r="B2194" s="661" t="s">
        <v>3542</v>
      </c>
      <c r="C2194" s="661">
        <v>89301042</v>
      </c>
      <c r="D2194" s="740" t="s">
        <v>6160</v>
      </c>
      <c r="E2194" s="741" t="s">
        <v>3941</v>
      </c>
      <c r="F2194" s="661" t="s">
        <v>3895</v>
      </c>
      <c r="G2194" s="661" t="s">
        <v>4004</v>
      </c>
      <c r="H2194" s="661" t="s">
        <v>602</v>
      </c>
      <c r="I2194" s="661" t="s">
        <v>4027</v>
      </c>
      <c r="J2194" s="661" t="s">
        <v>2076</v>
      </c>
      <c r="K2194" s="661" t="s">
        <v>4028</v>
      </c>
      <c r="L2194" s="662">
        <v>0</v>
      </c>
      <c r="M2194" s="662">
        <v>0</v>
      </c>
      <c r="N2194" s="661">
        <v>4</v>
      </c>
      <c r="O2194" s="742">
        <v>1</v>
      </c>
      <c r="P2194" s="662"/>
      <c r="Q2194" s="677"/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4</v>
      </c>
      <c r="B2195" s="661" t="s">
        <v>3542</v>
      </c>
      <c r="C2195" s="661">
        <v>89301042</v>
      </c>
      <c r="D2195" s="740" t="s">
        <v>6160</v>
      </c>
      <c r="E2195" s="741" t="s">
        <v>3941</v>
      </c>
      <c r="F2195" s="661" t="s">
        <v>3895</v>
      </c>
      <c r="G2195" s="661" t="s">
        <v>4004</v>
      </c>
      <c r="H2195" s="661" t="s">
        <v>602</v>
      </c>
      <c r="I2195" s="661" t="s">
        <v>4131</v>
      </c>
      <c r="J2195" s="661" t="s">
        <v>2076</v>
      </c>
      <c r="K2195" s="661" t="s">
        <v>2576</v>
      </c>
      <c r="L2195" s="662">
        <v>391.83</v>
      </c>
      <c r="M2195" s="662">
        <v>5093.79</v>
      </c>
      <c r="N2195" s="661">
        <v>13</v>
      </c>
      <c r="O2195" s="742">
        <v>3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4</v>
      </c>
      <c r="B2196" s="661" t="s">
        <v>3542</v>
      </c>
      <c r="C2196" s="661">
        <v>89301042</v>
      </c>
      <c r="D2196" s="740" t="s">
        <v>6160</v>
      </c>
      <c r="E2196" s="741" t="s">
        <v>3941</v>
      </c>
      <c r="F2196" s="661" t="s">
        <v>3895</v>
      </c>
      <c r="G2196" s="661" t="s">
        <v>4004</v>
      </c>
      <c r="H2196" s="661" t="s">
        <v>602</v>
      </c>
      <c r="I2196" s="661" t="s">
        <v>4070</v>
      </c>
      <c r="J2196" s="661" t="s">
        <v>2076</v>
      </c>
      <c r="K2196" s="661" t="s">
        <v>4028</v>
      </c>
      <c r="L2196" s="662">
        <v>0</v>
      </c>
      <c r="M2196" s="662">
        <v>0</v>
      </c>
      <c r="N2196" s="661">
        <v>12</v>
      </c>
      <c r="O2196" s="742">
        <v>4</v>
      </c>
      <c r="P2196" s="662"/>
      <c r="Q2196" s="677"/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4</v>
      </c>
      <c r="B2197" s="661" t="s">
        <v>3542</v>
      </c>
      <c r="C2197" s="661">
        <v>89301042</v>
      </c>
      <c r="D2197" s="740" t="s">
        <v>6160</v>
      </c>
      <c r="E2197" s="741" t="s">
        <v>3941</v>
      </c>
      <c r="F2197" s="661" t="s">
        <v>3895</v>
      </c>
      <c r="G2197" s="661" t="s">
        <v>5122</v>
      </c>
      <c r="H2197" s="661" t="s">
        <v>602</v>
      </c>
      <c r="I2197" s="661" t="s">
        <v>5123</v>
      </c>
      <c r="J2197" s="661" t="s">
        <v>1101</v>
      </c>
      <c r="K2197" s="661" t="s">
        <v>5124</v>
      </c>
      <c r="L2197" s="662">
        <v>77.47</v>
      </c>
      <c r="M2197" s="662">
        <v>77.47</v>
      </c>
      <c r="N2197" s="661">
        <v>1</v>
      </c>
      <c r="O2197" s="742">
        <v>1</v>
      </c>
      <c r="P2197" s="662">
        <v>77.47</v>
      </c>
      <c r="Q2197" s="677">
        <v>1</v>
      </c>
      <c r="R2197" s="661">
        <v>1</v>
      </c>
      <c r="S2197" s="677">
        <v>1</v>
      </c>
      <c r="T2197" s="742">
        <v>1</v>
      </c>
      <c r="U2197" s="700">
        <v>1</v>
      </c>
    </row>
    <row r="2198" spans="1:21" ht="14.4" customHeight="1" x14ac:dyDescent="0.3">
      <c r="A2198" s="660">
        <v>4</v>
      </c>
      <c r="B2198" s="661" t="s">
        <v>3542</v>
      </c>
      <c r="C2198" s="661">
        <v>89301042</v>
      </c>
      <c r="D2198" s="740" t="s">
        <v>6160</v>
      </c>
      <c r="E2198" s="741" t="s">
        <v>3941</v>
      </c>
      <c r="F2198" s="661" t="s">
        <v>3895</v>
      </c>
      <c r="G2198" s="661" t="s">
        <v>4245</v>
      </c>
      <c r="H2198" s="661" t="s">
        <v>602</v>
      </c>
      <c r="I2198" s="661" t="s">
        <v>1885</v>
      </c>
      <c r="J2198" s="661" t="s">
        <v>1886</v>
      </c>
      <c r="K2198" s="661" t="s">
        <v>1887</v>
      </c>
      <c r="L2198" s="662">
        <v>153.52000000000001</v>
      </c>
      <c r="M2198" s="662">
        <v>307.04000000000002</v>
      </c>
      <c r="N2198" s="661">
        <v>2</v>
      </c>
      <c r="O2198" s="742">
        <v>1</v>
      </c>
      <c r="P2198" s="662">
        <v>307.04000000000002</v>
      </c>
      <c r="Q2198" s="677">
        <v>1</v>
      </c>
      <c r="R2198" s="661">
        <v>2</v>
      </c>
      <c r="S2198" s="677">
        <v>1</v>
      </c>
      <c r="T2198" s="742">
        <v>1</v>
      </c>
      <c r="U2198" s="700">
        <v>1</v>
      </c>
    </row>
    <row r="2199" spans="1:21" ht="14.4" customHeight="1" x14ac:dyDescent="0.3">
      <c r="A2199" s="660">
        <v>4</v>
      </c>
      <c r="B2199" s="661" t="s">
        <v>3542</v>
      </c>
      <c r="C2199" s="661">
        <v>89301042</v>
      </c>
      <c r="D2199" s="740" t="s">
        <v>6160</v>
      </c>
      <c r="E2199" s="741" t="s">
        <v>3941</v>
      </c>
      <c r="F2199" s="661" t="s">
        <v>3895</v>
      </c>
      <c r="G2199" s="661" t="s">
        <v>4029</v>
      </c>
      <c r="H2199" s="661" t="s">
        <v>602</v>
      </c>
      <c r="I2199" s="661" t="s">
        <v>4112</v>
      </c>
      <c r="J2199" s="661" t="s">
        <v>785</v>
      </c>
      <c r="K2199" s="661" t="s">
        <v>4113</v>
      </c>
      <c r="L2199" s="662">
        <v>0</v>
      </c>
      <c r="M2199" s="662">
        <v>0</v>
      </c>
      <c r="N2199" s="661">
        <v>35</v>
      </c>
      <c r="O2199" s="742">
        <v>11</v>
      </c>
      <c r="P2199" s="662">
        <v>0</v>
      </c>
      <c r="Q2199" s="677"/>
      <c r="R2199" s="661">
        <v>5</v>
      </c>
      <c r="S2199" s="677">
        <v>0.14285714285714285</v>
      </c>
      <c r="T2199" s="742">
        <v>3</v>
      </c>
      <c r="U2199" s="700">
        <v>0.27272727272727271</v>
      </c>
    </row>
    <row r="2200" spans="1:21" ht="14.4" customHeight="1" x14ac:dyDescent="0.3">
      <c r="A2200" s="660">
        <v>4</v>
      </c>
      <c r="B2200" s="661" t="s">
        <v>3542</v>
      </c>
      <c r="C2200" s="661">
        <v>89301042</v>
      </c>
      <c r="D2200" s="740" t="s">
        <v>6160</v>
      </c>
      <c r="E2200" s="741" t="s">
        <v>3941</v>
      </c>
      <c r="F2200" s="661" t="s">
        <v>3895</v>
      </c>
      <c r="G2200" s="661" t="s">
        <v>4029</v>
      </c>
      <c r="H2200" s="661" t="s">
        <v>602</v>
      </c>
      <c r="I2200" s="661" t="s">
        <v>4032</v>
      </c>
      <c r="J2200" s="661" t="s">
        <v>4031</v>
      </c>
      <c r="K2200" s="661" t="s">
        <v>786</v>
      </c>
      <c r="L2200" s="662">
        <v>314.89999999999998</v>
      </c>
      <c r="M2200" s="662">
        <v>6298.0000000000009</v>
      </c>
      <c r="N2200" s="661">
        <v>20</v>
      </c>
      <c r="O2200" s="742">
        <v>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4</v>
      </c>
      <c r="B2201" s="661" t="s">
        <v>3542</v>
      </c>
      <c r="C2201" s="661">
        <v>89301042</v>
      </c>
      <c r="D2201" s="740" t="s">
        <v>6160</v>
      </c>
      <c r="E2201" s="741" t="s">
        <v>3941</v>
      </c>
      <c r="F2201" s="661" t="s">
        <v>3895</v>
      </c>
      <c r="G2201" s="661" t="s">
        <v>4029</v>
      </c>
      <c r="H2201" s="661" t="s">
        <v>602</v>
      </c>
      <c r="I2201" s="661" t="s">
        <v>2095</v>
      </c>
      <c r="J2201" s="661" t="s">
        <v>785</v>
      </c>
      <c r="K2201" s="661" t="s">
        <v>4053</v>
      </c>
      <c r="L2201" s="662">
        <v>97.97</v>
      </c>
      <c r="M2201" s="662">
        <v>97.97</v>
      </c>
      <c r="N2201" s="661">
        <v>1</v>
      </c>
      <c r="O2201" s="742">
        <v>0.5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4</v>
      </c>
      <c r="B2202" s="661" t="s">
        <v>3542</v>
      </c>
      <c r="C2202" s="661">
        <v>89301042</v>
      </c>
      <c r="D2202" s="740" t="s">
        <v>6160</v>
      </c>
      <c r="E2202" s="741" t="s">
        <v>3941</v>
      </c>
      <c r="F2202" s="661" t="s">
        <v>3895</v>
      </c>
      <c r="G2202" s="661" t="s">
        <v>4029</v>
      </c>
      <c r="H2202" s="661" t="s">
        <v>602</v>
      </c>
      <c r="I2202" s="661" t="s">
        <v>784</v>
      </c>
      <c r="J2202" s="661" t="s">
        <v>785</v>
      </c>
      <c r="K2202" s="661" t="s">
        <v>4114</v>
      </c>
      <c r="L2202" s="662">
        <v>314.89999999999998</v>
      </c>
      <c r="M2202" s="662">
        <v>11336.400000000001</v>
      </c>
      <c r="N2202" s="661">
        <v>36</v>
      </c>
      <c r="O2202" s="742">
        <v>11.5</v>
      </c>
      <c r="P2202" s="662">
        <v>2204.3000000000002</v>
      </c>
      <c r="Q2202" s="677">
        <v>0.19444444444444445</v>
      </c>
      <c r="R2202" s="661">
        <v>7</v>
      </c>
      <c r="S2202" s="677">
        <v>0.19444444444444445</v>
      </c>
      <c r="T2202" s="742">
        <v>3.5</v>
      </c>
      <c r="U2202" s="700">
        <v>0.30434782608695654</v>
      </c>
    </row>
    <row r="2203" spans="1:21" ht="14.4" customHeight="1" x14ac:dyDescent="0.3">
      <c r="A2203" s="660">
        <v>4</v>
      </c>
      <c r="B2203" s="661" t="s">
        <v>3542</v>
      </c>
      <c r="C2203" s="661">
        <v>89301042</v>
      </c>
      <c r="D2203" s="740" t="s">
        <v>6160</v>
      </c>
      <c r="E2203" s="741" t="s">
        <v>3941</v>
      </c>
      <c r="F2203" s="661" t="s">
        <v>3895</v>
      </c>
      <c r="G2203" s="661" t="s">
        <v>4116</v>
      </c>
      <c r="H2203" s="661" t="s">
        <v>1519</v>
      </c>
      <c r="I2203" s="661" t="s">
        <v>1724</v>
      </c>
      <c r="J2203" s="661" t="s">
        <v>1725</v>
      </c>
      <c r="K2203" s="661" t="s">
        <v>1726</v>
      </c>
      <c r="L2203" s="662">
        <v>140.03</v>
      </c>
      <c r="M2203" s="662">
        <v>6161.32</v>
      </c>
      <c r="N2203" s="661">
        <v>44</v>
      </c>
      <c r="O2203" s="742">
        <v>12.5</v>
      </c>
      <c r="P2203" s="662">
        <v>1120.24</v>
      </c>
      <c r="Q2203" s="677">
        <v>0.18181818181818182</v>
      </c>
      <c r="R2203" s="661">
        <v>8</v>
      </c>
      <c r="S2203" s="677">
        <v>0.18181818181818182</v>
      </c>
      <c r="T2203" s="742">
        <v>2.5</v>
      </c>
      <c r="U2203" s="700">
        <v>0.2</v>
      </c>
    </row>
    <row r="2204" spans="1:21" ht="14.4" customHeight="1" x14ac:dyDescent="0.3">
      <c r="A2204" s="660">
        <v>4</v>
      </c>
      <c r="B2204" s="661" t="s">
        <v>3542</v>
      </c>
      <c r="C2204" s="661">
        <v>89301042</v>
      </c>
      <c r="D2204" s="740" t="s">
        <v>6160</v>
      </c>
      <c r="E2204" s="741" t="s">
        <v>3941</v>
      </c>
      <c r="F2204" s="661" t="s">
        <v>3895</v>
      </c>
      <c r="G2204" s="661" t="s">
        <v>4091</v>
      </c>
      <c r="H2204" s="661" t="s">
        <v>602</v>
      </c>
      <c r="I2204" s="661" t="s">
        <v>2783</v>
      </c>
      <c r="J2204" s="661" t="s">
        <v>2784</v>
      </c>
      <c r="K2204" s="661" t="s">
        <v>4092</v>
      </c>
      <c r="L2204" s="662">
        <v>203.33</v>
      </c>
      <c r="M2204" s="662">
        <v>203.33</v>
      </c>
      <c r="N2204" s="661">
        <v>1</v>
      </c>
      <c r="O2204" s="742">
        <v>0.5</v>
      </c>
      <c r="P2204" s="662">
        <v>203.33</v>
      </c>
      <c r="Q2204" s="677">
        <v>1</v>
      </c>
      <c r="R2204" s="661">
        <v>1</v>
      </c>
      <c r="S2204" s="677">
        <v>1</v>
      </c>
      <c r="T2204" s="742">
        <v>0.5</v>
      </c>
      <c r="U2204" s="700">
        <v>1</v>
      </c>
    </row>
    <row r="2205" spans="1:21" ht="14.4" customHeight="1" x14ac:dyDescent="0.3">
      <c r="A2205" s="660">
        <v>4</v>
      </c>
      <c r="B2205" s="661" t="s">
        <v>3542</v>
      </c>
      <c r="C2205" s="661">
        <v>89301042</v>
      </c>
      <c r="D2205" s="740" t="s">
        <v>6160</v>
      </c>
      <c r="E2205" s="741" t="s">
        <v>3941</v>
      </c>
      <c r="F2205" s="661" t="s">
        <v>3895</v>
      </c>
      <c r="G2205" s="661" t="s">
        <v>4091</v>
      </c>
      <c r="H2205" s="661" t="s">
        <v>602</v>
      </c>
      <c r="I2205" s="661" t="s">
        <v>4093</v>
      </c>
      <c r="J2205" s="661" t="s">
        <v>2784</v>
      </c>
      <c r="K2205" s="661" t="s">
        <v>4094</v>
      </c>
      <c r="L2205" s="662">
        <v>0</v>
      </c>
      <c r="M2205" s="662">
        <v>0</v>
      </c>
      <c r="N2205" s="661">
        <v>1</v>
      </c>
      <c r="O2205" s="742">
        <v>1</v>
      </c>
      <c r="P2205" s="662">
        <v>0</v>
      </c>
      <c r="Q2205" s="677"/>
      <c r="R2205" s="661">
        <v>1</v>
      </c>
      <c r="S2205" s="677">
        <v>1</v>
      </c>
      <c r="T2205" s="742">
        <v>1</v>
      </c>
      <c r="U2205" s="700">
        <v>1</v>
      </c>
    </row>
    <row r="2206" spans="1:21" ht="14.4" customHeight="1" x14ac:dyDescent="0.3">
      <c r="A2206" s="660">
        <v>4</v>
      </c>
      <c r="B2206" s="661" t="s">
        <v>3542</v>
      </c>
      <c r="C2206" s="661">
        <v>89301042</v>
      </c>
      <c r="D2206" s="740" t="s">
        <v>6160</v>
      </c>
      <c r="E2206" s="741" t="s">
        <v>3941</v>
      </c>
      <c r="F2206" s="661" t="s">
        <v>3895</v>
      </c>
      <c r="G2206" s="661" t="s">
        <v>3988</v>
      </c>
      <c r="H2206" s="661" t="s">
        <v>602</v>
      </c>
      <c r="I2206" s="661" t="s">
        <v>3058</v>
      </c>
      <c r="J2206" s="661" t="s">
        <v>3059</v>
      </c>
      <c r="K2206" s="661" t="s">
        <v>3989</v>
      </c>
      <c r="L2206" s="662">
        <v>0</v>
      </c>
      <c r="M2206" s="662">
        <v>0</v>
      </c>
      <c r="N2206" s="661">
        <v>102</v>
      </c>
      <c r="O2206" s="742">
        <v>49.5</v>
      </c>
      <c r="P2206" s="662">
        <v>0</v>
      </c>
      <c r="Q2206" s="677"/>
      <c r="R2206" s="661">
        <v>68</v>
      </c>
      <c r="S2206" s="677">
        <v>0.66666666666666663</v>
      </c>
      <c r="T2206" s="742">
        <v>33</v>
      </c>
      <c r="U2206" s="700">
        <v>0.66666666666666663</v>
      </c>
    </row>
    <row r="2207" spans="1:21" ht="14.4" customHeight="1" x14ac:dyDescent="0.3">
      <c r="A2207" s="660">
        <v>4</v>
      </c>
      <c r="B2207" s="661" t="s">
        <v>3542</v>
      </c>
      <c r="C2207" s="661">
        <v>89301042</v>
      </c>
      <c r="D2207" s="740" t="s">
        <v>6160</v>
      </c>
      <c r="E2207" s="741" t="s">
        <v>3941</v>
      </c>
      <c r="F2207" s="661" t="s">
        <v>3895</v>
      </c>
      <c r="G2207" s="661" t="s">
        <v>3991</v>
      </c>
      <c r="H2207" s="661" t="s">
        <v>602</v>
      </c>
      <c r="I2207" s="661" t="s">
        <v>3497</v>
      </c>
      <c r="J2207" s="661" t="s">
        <v>1268</v>
      </c>
      <c r="K2207" s="661" t="s">
        <v>3992</v>
      </c>
      <c r="L2207" s="662">
        <v>127.5</v>
      </c>
      <c r="M2207" s="662">
        <v>18997.5</v>
      </c>
      <c r="N2207" s="661">
        <v>149</v>
      </c>
      <c r="O2207" s="742">
        <v>135</v>
      </c>
      <c r="P2207" s="662">
        <v>6757.5</v>
      </c>
      <c r="Q2207" s="677">
        <v>0.35570469798657717</v>
      </c>
      <c r="R2207" s="661">
        <v>53</v>
      </c>
      <c r="S2207" s="677">
        <v>0.35570469798657717</v>
      </c>
      <c r="T2207" s="742">
        <v>49</v>
      </c>
      <c r="U2207" s="700">
        <v>0.36296296296296299</v>
      </c>
    </row>
    <row r="2208" spans="1:21" ht="14.4" customHeight="1" x14ac:dyDescent="0.3">
      <c r="A2208" s="660">
        <v>4</v>
      </c>
      <c r="B2208" s="661" t="s">
        <v>3542</v>
      </c>
      <c r="C2208" s="661">
        <v>89301042</v>
      </c>
      <c r="D2208" s="740" t="s">
        <v>6160</v>
      </c>
      <c r="E2208" s="741" t="s">
        <v>3941</v>
      </c>
      <c r="F2208" s="661" t="s">
        <v>3895</v>
      </c>
      <c r="G2208" s="661" t="s">
        <v>3991</v>
      </c>
      <c r="H2208" s="661" t="s">
        <v>602</v>
      </c>
      <c r="I2208" s="661" t="s">
        <v>1267</v>
      </c>
      <c r="J2208" s="661" t="s">
        <v>1268</v>
      </c>
      <c r="K2208" s="661" t="s">
        <v>5130</v>
      </c>
      <c r="L2208" s="662">
        <v>637.5</v>
      </c>
      <c r="M2208" s="662">
        <v>6375</v>
      </c>
      <c r="N2208" s="661">
        <v>10</v>
      </c>
      <c r="O2208" s="742">
        <v>4.5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4</v>
      </c>
      <c r="B2209" s="661" t="s">
        <v>3542</v>
      </c>
      <c r="C2209" s="661">
        <v>89301042</v>
      </c>
      <c r="D2209" s="740" t="s">
        <v>6160</v>
      </c>
      <c r="E2209" s="741" t="s">
        <v>3941</v>
      </c>
      <c r="F2209" s="661" t="s">
        <v>3895</v>
      </c>
      <c r="G2209" s="661" t="s">
        <v>4232</v>
      </c>
      <c r="H2209" s="661" t="s">
        <v>602</v>
      </c>
      <c r="I2209" s="661" t="s">
        <v>1434</v>
      </c>
      <c r="J2209" s="661" t="s">
        <v>1435</v>
      </c>
      <c r="K2209" s="661" t="s">
        <v>4233</v>
      </c>
      <c r="L2209" s="662">
        <v>79.349999999999994</v>
      </c>
      <c r="M2209" s="662">
        <v>317.39999999999998</v>
      </c>
      <c r="N2209" s="661">
        <v>4</v>
      </c>
      <c r="O2209" s="742">
        <v>1.5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4</v>
      </c>
      <c r="B2210" s="661" t="s">
        <v>3542</v>
      </c>
      <c r="C2210" s="661">
        <v>89301042</v>
      </c>
      <c r="D2210" s="740" t="s">
        <v>6160</v>
      </c>
      <c r="E2210" s="741" t="s">
        <v>3941</v>
      </c>
      <c r="F2210" s="661" t="s">
        <v>3895</v>
      </c>
      <c r="G2210" s="661" t="s">
        <v>4015</v>
      </c>
      <c r="H2210" s="661" t="s">
        <v>1519</v>
      </c>
      <c r="I2210" s="661" t="s">
        <v>2714</v>
      </c>
      <c r="J2210" s="661" t="s">
        <v>2715</v>
      </c>
      <c r="K2210" s="661" t="s">
        <v>3824</v>
      </c>
      <c r="L2210" s="662">
        <v>32.74</v>
      </c>
      <c r="M2210" s="662">
        <v>98.22</v>
      </c>
      <c r="N2210" s="661">
        <v>3</v>
      </c>
      <c r="O2210" s="742">
        <v>3</v>
      </c>
      <c r="P2210" s="662">
        <v>98.22</v>
      </c>
      <c r="Q2210" s="677">
        <v>1</v>
      </c>
      <c r="R2210" s="661">
        <v>3</v>
      </c>
      <c r="S2210" s="677">
        <v>1</v>
      </c>
      <c r="T2210" s="742">
        <v>3</v>
      </c>
      <c r="U2210" s="700">
        <v>1</v>
      </c>
    </row>
    <row r="2211" spans="1:21" ht="14.4" customHeight="1" x14ac:dyDescent="0.3">
      <c r="A2211" s="660">
        <v>4</v>
      </c>
      <c r="B2211" s="661" t="s">
        <v>3542</v>
      </c>
      <c r="C2211" s="661">
        <v>89301042</v>
      </c>
      <c r="D2211" s="740" t="s">
        <v>6160</v>
      </c>
      <c r="E2211" s="741" t="s">
        <v>3941</v>
      </c>
      <c r="F2211" s="661" t="s">
        <v>3895</v>
      </c>
      <c r="G2211" s="661" t="s">
        <v>4015</v>
      </c>
      <c r="H2211" s="661" t="s">
        <v>1519</v>
      </c>
      <c r="I2211" s="661" t="s">
        <v>1619</v>
      </c>
      <c r="J2211" s="661" t="s">
        <v>1620</v>
      </c>
      <c r="K2211" s="661" t="s">
        <v>3756</v>
      </c>
      <c r="L2211" s="662">
        <v>98.23</v>
      </c>
      <c r="M2211" s="662">
        <v>98.23</v>
      </c>
      <c r="N2211" s="661">
        <v>1</v>
      </c>
      <c r="O2211" s="742">
        <v>0.5</v>
      </c>
      <c r="P2211" s="662">
        <v>98.23</v>
      </c>
      <c r="Q2211" s="677">
        <v>1</v>
      </c>
      <c r="R2211" s="661">
        <v>1</v>
      </c>
      <c r="S2211" s="677">
        <v>1</v>
      </c>
      <c r="T2211" s="742">
        <v>0.5</v>
      </c>
      <c r="U2211" s="700">
        <v>1</v>
      </c>
    </row>
    <row r="2212" spans="1:21" ht="14.4" customHeight="1" x14ac:dyDescent="0.3">
      <c r="A2212" s="660">
        <v>4</v>
      </c>
      <c r="B2212" s="661" t="s">
        <v>3542</v>
      </c>
      <c r="C2212" s="661">
        <v>89301042</v>
      </c>
      <c r="D2212" s="740" t="s">
        <v>6160</v>
      </c>
      <c r="E2212" s="741" t="s">
        <v>3941</v>
      </c>
      <c r="F2212" s="661" t="s">
        <v>3895</v>
      </c>
      <c r="G2212" s="661" t="s">
        <v>4015</v>
      </c>
      <c r="H2212" s="661" t="s">
        <v>1519</v>
      </c>
      <c r="I2212" s="661" t="s">
        <v>4100</v>
      </c>
      <c r="J2212" s="661" t="s">
        <v>2715</v>
      </c>
      <c r="K2212" s="661" t="s">
        <v>4101</v>
      </c>
      <c r="L2212" s="662">
        <v>314.33999999999997</v>
      </c>
      <c r="M2212" s="662">
        <v>314.33999999999997</v>
      </c>
      <c r="N2212" s="661">
        <v>1</v>
      </c>
      <c r="O2212" s="742">
        <v>1</v>
      </c>
      <c r="P2212" s="662">
        <v>314.33999999999997</v>
      </c>
      <c r="Q2212" s="677">
        <v>1</v>
      </c>
      <c r="R2212" s="661">
        <v>1</v>
      </c>
      <c r="S2212" s="677">
        <v>1</v>
      </c>
      <c r="T2212" s="742">
        <v>1</v>
      </c>
      <c r="U2212" s="700">
        <v>1</v>
      </c>
    </row>
    <row r="2213" spans="1:21" ht="14.4" customHeight="1" x14ac:dyDescent="0.3">
      <c r="A2213" s="660">
        <v>4</v>
      </c>
      <c r="B2213" s="661" t="s">
        <v>3542</v>
      </c>
      <c r="C2213" s="661">
        <v>89301042</v>
      </c>
      <c r="D2213" s="740" t="s">
        <v>6160</v>
      </c>
      <c r="E2213" s="741" t="s">
        <v>3941</v>
      </c>
      <c r="F2213" s="661" t="s">
        <v>3895</v>
      </c>
      <c r="G2213" s="661" t="s">
        <v>5933</v>
      </c>
      <c r="H2213" s="661" t="s">
        <v>602</v>
      </c>
      <c r="I2213" s="661" t="s">
        <v>5934</v>
      </c>
      <c r="J2213" s="661" t="s">
        <v>5935</v>
      </c>
      <c r="K2213" s="661" t="s">
        <v>5936</v>
      </c>
      <c r="L2213" s="662">
        <v>0</v>
      </c>
      <c r="M2213" s="662">
        <v>0</v>
      </c>
      <c r="N2213" s="661">
        <v>2</v>
      </c>
      <c r="O2213" s="742">
        <v>1</v>
      </c>
      <c r="P2213" s="662">
        <v>0</v>
      </c>
      <c r="Q2213" s="677"/>
      <c r="R2213" s="661">
        <v>2</v>
      </c>
      <c r="S2213" s="677">
        <v>1</v>
      </c>
      <c r="T2213" s="742">
        <v>1</v>
      </c>
      <c r="U2213" s="700">
        <v>1</v>
      </c>
    </row>
    <row r="2214" spans="1:21" ht="14.4" customHeight="1" x14ac:dyDescent="0.3">
      <c r="A2214" s="660">
        <v>4</v>
      </c>
      <c r="B2214" s="661" t="s">
        <v>3542</v>
      </c>
      <c r="C2214" s="661">
        <v>89301042</v>
      </c>
      <c r="D2214" s="740" t="s">
        <v>6160</v>
      </c>
      <c r="E2214" s="741" t="s">
        <v>3941</v>
      </c>
      <c r="F2214" s="661" t="s">
        <v>3896</v>
      </c>
      <c r="G2214" s="661" t="s">
        <v>4001</v>
      </c>
      <c r="H2214" s="661" t="s">
        <v>602</v>
      </c>
      <c r="I2214" s="661" t="s">
        <v>4102</v>
      </c>
      <c r="J2214" s="661" t="s">
        <v>4003</v>
      </c>
      <c r="K2214" s="661"/>
      <c r="L2214" s="662">
        <v>0</v>
      </c>
      <c r="M2214" s="662">
        <v>0</v>
      </c>
      <c r="N2214" s="661">
        <v>7</v>
      </c>
      <c r="O2214" s="742">
        <v>7</v>
      </c>
      <c r="P2214" s="662">
        <v>0</v>
      </c>
      <c r="Q2214" s="677"/>
      <c r="R2214" s="661">
        <v>4</v>
      </c>
      <c r="S2214" s="677">
        <v>0.5714285714285714</v>
      </c>
      <c r="T2214" s="742">
        <v>4</v>
      </c>
      <c r="U2214" s="700">
        <v>0.5714285714285714</v>
      </c>
    </row>
    <row r="2215" spans="1:21" ht="14.4" customHeight="1" x14ac:dyDescent="0.3">
      <c r="A2215" s="660">
        <v>4</v>
      </c>
      <c r="B2215" s="661" t="s">
        <v>3542</v>
      </c>
      <c r="C2215" s="661">
        <v>89301042</v>
      </c>
      <c r="D2215" s="740" t="s">
        <v>6160</v>
      </c>
      <c r="E2215" s="741" t="s">
        <v>3941</v>
      </c>
      <c r="F2215" s="661" t="s">
        <v>3896</v>
      </c>
      <c r="G2215" s="661" t="s">
        <v>4001</v>
      </c>
      <c r="H2215" s="661" t="s">
        <v>602</v>
      </c>
      <c r="I2215" s="661" t="s">
        <v>4033</v>
      </c>
      <c r="J2215" s="661" t="s">
        <v>4003</v>
      </c>
      <c r="K2215" s="661"/>
      <c r="L2215" s="662">
        <v>0</v>
      </c>
      <c r="M2215" s="662">
        <v>0</v>
      </c>
      <c r="N2215" s="661">
        <v>85</v>
      </c>
      <c r="O2215" s="742">
        <v>84</v>
      </c>
      <c r="P2215" s="662">
        <v>0</v>
      </c>
      <c r="Q2215" s="677"/>
      <c r="R2215" s="661">
        <v>63</v>
      </c>
      <c r="S2215" s="677">
        <v>0.74117647058823533</v>
      </c>
      <c r="T2215" s="742">
        <v>63</v>
      </c>
      <c r="U2215" s="700">
        <v>0.75</v>
      </c>
    </row>
    <row r="2216" spans="1:21" ht="14.4" customHeight="1" x14ac:dyDescent="0.3">
      <c r="A2216" s="660">
        <v>4</v>
      </c>
      <c r="B2216" s="661" t="s">
        <v>3542</v>
      </c>
      <c r="C2216" s="661">
        <v>89301042</v>
      </c>
      <c r="D2216" s="740" t="s">
        <v>6160</v>
      </c>
      <c r="E2216" s="741" t="s">
        <v>3941</v>
      </c>
      <c r="F2216" s="661" t="s">
        <v>3897</v>
      </c>
      <c r="G2216" s="661" t="s">
        <v>4343</v>
      </c>
      <c r="H2216" s="661" t="s">
        <v>602</v>
      </c>
      <c r="I2216" s="661" t="s">
        <v>4344</v>
      </c>
      <c r="J2216" s="661" t="s">
        <v>4536</v>
      </c>
      <c r="K2216" s="661" t="s">
        <v>4537</v>
      </c>
      <c r="L2216" s="662">
        <v>410</v>
      </c>
      <c r="M2216" s="662">
        <v>4100</v>
      </c>
      <c r="N2216" s="661">
        <v>10</v>
      </c>
      <c r="O2216" s="742">
        <v>10</v>
      </c>
      <c r="P2216" s="662">
        <v>3690</v>
      </c>
      <c r="Q2216" s="677">
        <v>0.9</v>
      </c>
      <c r="R2216" s="661">
        <v>9</v>
      </c>
      <c r="S2216" s="677">
        <v>0.9</v>
      </c>
      <c r="T2216" s="742">
        <v>9</v>
      </c>
      <c r="U2216" s="700">
        <v>0.9</v>
      </c>
    </row>
    <row r="2217" spans="1:21" ht="14.4" customHeight="1" x14ac:dyDescent="0.3">
      <c r="A2217" s="660">
        <v>4</v>
      </c>
      <c r="B2217" s="661" t="s">
        <v>3542</v>
      </c>
      <c r="C2217" s="661">
        <v>89301042</v>
      </c>
      <c r="D2217" s="740" t="s">
        <v>6160</v>
      </c>
      <c r="E2217" s="741" t="s">
        <v>3941</v>
      </c>
      <c r="F2217" s="661" t="s">
        <v>3897</v>
      </c>
      <c r="G2217" s="661" t="s">
        <v>4343</v>
      </c>
      <c r="H2217" s="661" t="s">
        <v>602</v>
      </c>
      <c r="I2217" s="661" t="s">
        <v>4344</v>
      </c>
      <c r="J2217" s="661" t="s">
        <v>4345</v>
      </c>
      <c r="K2217" s="661" t="s">
        <v>4346</v>
      </c>
      <c r="L2217" s="662">
        <v>410</v>
      </c>
      <c r="M2217" s="662">
        <v>22140</v>
      </c>
      <c r="N2217" s="661">
        <v>54</v>
      </c>
      <c r="O2217" s="742">
        <v>54</v>
      </c>
      <c r="P2217" s="662">
        <v>20910</v>
      </c>
      <c r="Q2217" s="677">
        <v>0.94444444444444442</v>
      </c>
      <c r="R2217" s="661">
        <v>51</v>
      </c>
      <c r="S2217" s="677">
        <v>0.94444444444444442</v>
      </c>
      <c r="T2217" s="742">
        <v>51</v>
      </c>
      <c r="U2217" s="700">
        <v>0.94444444444444442</v>
      </c>
    </row>
    <row r="2218" spans="1:21" ht="14.4" customHeight="1" x14ac:dyDescent="0.3">
      <c r="A2218" s="660">
        <v>4</v>
      </c>
      <c r="B2218" s="661" t="s">
        <v>3542</v>
      </c>
      <c r="C2218" s="661">
        <v>89301042</v>
      </c>
      <c r="D2218" s="740" t="s">
        <v>6160</v>
      </c>
      <c r="E2218" s="741" t="s">
        <v>3941</v>
      </c>
      <c r="F2218" s="661" t="s">
        <v>3897</v>
      </c>
      <c r="G2218" s="661" t="s">
        <v>4347</v>
      </c>
      <c r="H2218" s="661" t="s">
        <v>602</v>
      </c>
      <c r="I2218" s="661" t="s">
        <v>4357</v>
      </c>
      <c r="J2218" s="661" t="s">
        <v>4355</v>
      </c>
      <c r="K2218" s="661" t="s">
        <v>4358</v>
      </c>
      <c r="L2218" s="662">
        <v>200</v>
      </c>
      <c r="M2218" s="662">
        <v>400</v>
      </c>
      <c r="N2218" s="661">
        <v>2</v>
      </c>
      <c r="O2218" s="742">
        <v>1</v>
      </c>
      <c r="P2218" s="662">
        <v>400</v>
      </c>
      <c r="Q2218" s="677">
        <v>1</v>
      </c>
      <c r="R2218" s="661">
        <v>2</v>
      </c>
      <c r="S2218" s="677">
        <v>1</v>
      </c>
      <c r="T2218" s="742">
        <v>1</v>
      </c>
      <c r="U2218" s="700">
        <v>1</v>
      </c>
    </row>
    <row r="2219" spans="1:21" ht="14.4" customHeight="1" x14ac:dyDescent="0.3">
      <c r="A2219" s="660">
        <v>4</v>
      </c>
      <c r="B2219" s="661" t="s">
        <v>3542</v>
      </c>
      <c r="C2219" s="661">
        <v>89301042</v>
      </c>
      <c r="D2219" s="740" t="s">
        <v>6160</v>
      </c>
      <c r="E2219" s="741" t="s">
        <v>3941</v>
      </c>
      <c r="F2219" s="661" t="s">
        <v>3897</v>
      </c>
      <c r="G2219" s="661" t="s">
        <v>4034</v>
      </c>
      <c r="H2219" s="661" t="s">
        <v>602</v>
      </c>
      <c r="I2219" s="661" t="s">
        <v>4384</v>
      </c>
      <c r="J2219" s="661" t="s">
        <v>4385</v>
      </c>
      <c r="K2219" s="661" t="s">
        <v>4386</v>
      </c>
      <c r="L2219" s="662">
        <v>378.48</v>
      </c>
      <c r="M2219" s="662">
        <v>378.48</v>
      </c>
      <c r="N2219" s="661">
        <v>1</v>
      </c>
      <c r="O2219" s="742">
        <v>1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4</v>
      </c>
      <c r="B2220" s="661" t="s">
        <v>3542</v>
      </c>
      <c r="C2220" s="661">
        <v>89301042</v>
      </c>
      <c r="D2220" s="740" t="s">
        <v>6160</v>
      </c>
      <c r="E2220" s="741" t="s">
        <v>3941</v>
      </c>
      <c r="F2220" s="661" t="s">
        <v>3897</v>
      </c>
      <c r="G2220" s="661" t="s">
        <v>4034</v>
      </c>
      <c r="H2220" s="661" t="s">
        <v>602</v>
      </c>
      <c r="I2220" s="661" t="s">
        <v>4387</v>
      </c>
      <c r="J2220" s="661" t="s">
        <v>4388</v>
      </c>
      <c r="K2220" s="661" t="s">
        <v>4389</v>
      </c>
      <c r="L2220" s="662">
        <v>378.48</v>
      </c>
      <c r="M2220" s="662">
        <v>378.48</v>
      </c>
      <c r="N2220" s="661">
        <v>1</v>
      </c>
      <c r="O2220" s="742">
        <v>1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4</v>
      </c>
      <c r="B2221" s="661" t="s">
        <v>3542</v>
      </c>
      <c r="C2221" s="661">
        <v>89301042</v>
      </c>
      <c r="D2221" s="740" t="s">
        <v>6160</v>
      </c>
      <c r="E2221" s="741" t="s">
        <v>3941</v>
      </c>
      <c r="F2221" s="661" t="s">
        <v>3897</v>
      </c>
      <c r="G2221" s="661" t="s">
        <v>4034</v>
      </c>
      <c r="H2221" s="661" t="s">
        <v>602</v>
      </c>
      <c r="I2221" s="661" t="s">
        <v>5937</v>
      </c>
      <c r="J2221" s="661" t="s">
        <v>5938</v>
      </c>
      <c r="K2221" s="661" t="s">
        <v>5939</v>
      </c>
      <c r="L2221" s="662">
        <v>442.59</v>
      </c>
      <c r="M2221" s="662">
        <v>442.59</v>
      </c>
      <c r="N2221" s="661">
        <v>1</v>
      </c>
      <c r="O2221" s="742">
        <v>1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4</v>
      </c>
      <c r="B2222" s="661" t="s">
        <v>3542</v>
      </c>
      <c r="C2222" s="661">
        <v>89301042</v>
      </c>
      <c r="D2222" s="740" t="s">
        <v>6160</v>
      </c>
      <c r="E2222" s="741" t="s">
        <v>3941</v>
      </c>
      <c r="F2222" s="661" t="s">
        <v>3897</v>
      </c>
      <c r="G2222" s="661" t="s">
        <v>4393</v>
      </c>
      <c r="H2222" s="661" t="s">
        <v>602</v>
      </c>
      <c r="I2222" s="661" t="s">
        <v>4545</v>
      </c>
      <c r="J2222" s="661" t="s">
        <v>4546</v>
      </c>
      <c r="K2222" s="661" t="s">
        <v>4547</v>
      </c>
      <c r="L2222" s="662">
        <v>600</v>
      </c>
      <c r="M2222" s="662">
        <v>600</v>
      </c>
      <c r="N2222" s="661">
        <v>1</v>
      </c>
      <c r="O2222" s="742">
        <v>1</v>
      </c>
      <c r="P2222" s="662">
        <v>600</v>
      </c>
      <c r="Q2222" s="677">
        <v>1</v>
      </c>
      <c r="R2222" s="661">
        <v>1</v>
      </c>
      <c r="S2222" s="677">
        <v>1</v>
      </c>
      <c r="T2222" s="742">
        <v>1</v>
      </c>
      <c r="U2222" s="700">
        <v>1</v>
      </c>
    </row>
    <row r="2223" spans="1:21" ht="14.4" customHeight="1" x14ac:dyDescent="0.3">
      <c r="A2223" s="660">
        <v>4</v>
      </c>
      <c r="B2223" s="661" t="s">
        <v>3542</v>
      </c>
      <c r="C2223" s="661">
        <v>89301042</v>
      </c>
      <c r="D2223" s="740" t="s">
        <v>6160</v>
      </c>
      <c r="E2223" s="741" t="s">
        <v>3941</v>
      </c>
      <c r="F2223" s="661" t="s">
        <v>3897</v>
      </c>
      <c r="G2223" s="661" t="s">
        <v>4393</v>
      </c>
      <c r="H2223" s="661" t="s">
        <v>602</v>
      </c>
      <c r="I2223" s="661" t="s">
        <v>4548</v>
      </c>
      <c r="J2223" s="661" t="s">
        <v>4549</v>
      </c>
      <c r="K2223" s="661" t="s">
        <v>4547</v>
      </c>
      <c r="L2223" s="662">
        <v>500</v>
      </c>
      <c r="M2223" s="662">
        <v>3500</v>
      </c>
      <c r="N2223" s="661">
        <v>7</v>
      </c>
      <c r="O2223" s="742">
        <v>7</v>
      </c>
      <c r="P2223" s="662">
        <v>3500</v>
      </c>
      <c r="Q2223" s="677">
        <v>1</v>
      </c>
      <c r="R2223" s="661">
        <v>7</v>
      </c>
      <c r="S2223" s="677">
        <v>1</v>
      </c>
      <c r="T2223" s="742">
        <v>7</v>
      </c>
      <c r="U2223" s="700">
        <v>1</v>
      </c>
    </row>
    <row r="2224" spans="1:21" ht="14.4" customHeight="1" x14ac:dyDescent="0.3">
      <c r="A2224" s="660">
        <v>4</v>
      </c>
      <c r="B2224" s="661" t="s">
        <v>3542</v>
      </c>
      <c r="C2224" s="661">
        <v>89301042</v>
      </c>
      <c r="D2224" s="740" t="s">
        <v>6160</v>
      </c>
      <c r="E2224" s="741" t="s">
        <v>3941</v>
      </c>
      <c r="F2224" s="661" t="s">
        <v>3897</v>
      </c>
      <c r="G2224" s="661" t="s">
        <v>4393</v>
      </c>
      <c r="H2224" s="661" t="s">
        <v>602</v>
      </c>
      <c r="I2224" s="661" t="s">
        <v>4550</v>
      </c>
      <c r="J2224" s="661" t="s">
        <v>4551</v>
      </c>
      <c r="K2224" s="661" t="s">
        <v>4552</v>
      </c>
      <c r="L2224" s="662">
        <v>2284</v>
      </c>
      <c r="M2224" s="662">
        <v>4568</v>
      </c>
      <c r="N2224" s="661">
        <v>2</v>
      </c>
      <c r="O2224" s="742">
        <v>1</v>
      </c>
      <c r="P2224" s="662">
        <v>4568</v>
      </c>
      <c r="Q2224" s="677">
        <v>1</v>
      </c>
      <c r="R2224" s="661">
        <v>2</v>
      </c>
      <c r="S2224" s="677">
        <v>1</v>
      </c>
      <c r="T2224" s="742">
        <v>1</v>
      </c>
      <c r="U2224" s="700">
        <v>1</v>
      </c>
    </row>
    <row r="2225" spans="1:21" ht="14.4" customHeight="1" x14ac:dyDescent="0.3">
      <c r="A2225" s="660">
        <v>4</v>
      </c>
      <c r="B2225" s="661" t="s">
        <v>3542</v>
      </c>
      <c r="C2225" s="661">
        <v>89301042</v>
      </c>
      <c r="D2225" s="740" t="s">
        <v>6160</v>
      </c>
      <c r="E2225" s="741" t="s">
        <v>3941</v>
      </c>
      <c r="F2225" s="661" t="s">
        <v>3897</v>
      </c>
      <c r="G2225" s="661" t="s">
        <v>4393</v>
      </c>
      <c r="H2225" s="661" t="s">
        <v>602</v>
      </c>
      <c r="I2225" s="661" t="s">
        <v>4553</v>
      </c>
      <c r="J2225" s="661" t="s">
        <v>4554</v>
      </c>
      <c r="K2225" s="661" t="s">
        <v>4555</v>
      </c>
      <c r="L2225" s="662">
        <v>287</v>
      </c>
      <c r="M2225" s="662">
        <v>7749</v>
      </c>
      <c r="N2225" s="661">
        <v>27</v>
      </c>
      <c r="O2225" s="742">
        <v>17</v>
      </c>
      <c r="P2225" s="662">
        <v>7175</v>
      </c>
      <c r="Q2225" s="677">
        <v>0.92592592592592593</v>
      </c>
      <c r="R2225" s="661">
        <v>25</v>
      </c>
      <c r="S2225" s="677">
        <v>0.92592592592592593</v>
      </c>
      <c r="T2225" s="742">
        <v>16</v>
      </c>
      <c r="U2225" s="700">
        <v>0.94117647058823528</v>
      </c>
    </row>
    <row r="2226" spans="1:21" ht="14.4" customHeight="1" x14ac:dyDescent="0.3">
      <c r="A2226" s="660">
        <v>4</v>
      </c>
      <c r="B2226" s="661" t="s">
        <v>3542</v>
      </c>
      <c r="C2226" s="661">
        <v>89301042</v>
      </c>
      <c r="D2226" s="740" t="s">
        <v>6160</v>
      </c>
      <c r="E2226" s="741" t="s">
        <v>3941</v>
      </c>
      <c r="F2226" s="661" t="s">
        <v>3897</v>
      </c>
      <c r="G2226" s="661" t="s">
        <v>4393</v>
      </c>
      <c r="H2226" s="661" t="s">
        <v>602</v>
      </c>
      <c r="I2226" s="661" t="s">
        <v>4556</v>
      </c>
      <c r="J2226" s="661" t="s">
        <v>4557</v>
      </c>
      <c r="K2226" s="661" t="s">
        <v>4558</v>
      </c>
      <c r="L2226" s="662">
        <v>253</v>
      </c>
      <c r="M2226" s="662">
        <v>1012</v>
      </c>
      <c r="N2226" s="661">
        <v>4</v>
      </c>
      <c r="O2226" s="742">
        <v>4</v>
      </c>
      <c r="P2226" s="662">
        <v>1012</v>
      </c>
      <c r="Q2226" s="677">
        <v>1</v>
      </c>
      <c r="R2226" s="661">
        <v>4</v>
      </c>
      <c r="S2226" s="677">
        <v>1</v>
      </c>
      <c r="T2226" s="742">
        <v>4</v>
      </c>
      <c r="U2226" s="700">
        <v>1</v>
      </c>
    </row>
    <row r="2227" spans="1:21" ht="14.4" customHeight="1" x14ac:dyDescent="0.3">
      <c r="A2227" s="660">
        <v>4</v>
      </c>
      <c r="B2227" s="661" t="s">
        <v>3542</v>
      </c>
      <c r="C2227" s="661">
        <v>89301042</v>
      </c>
      <c r="D2227" s="740" t="s">
        <v>6160</v>
      </c>
      <c r="E2227" s="741" t="s">
        <v>3941</v>
      </c>
      <c r="F2227" s="661" t="s">
        <v>3897</v>
      </c>
      <c r="G2227" s="661" t="s">
        <v>4393</v>
      </c>
      <c r="H2227" s="661" t="s">
        <v>602</v>
      </c>
      <c r="I2227" s="661" t="s">
        <v>4562</v>
      </c>
      <c r="J2227" s="661" t="s">
        <v>4563</v>
      </c>
      <c r="K2227" s="661" t="s">
        <v>4564</v>
      </c>
      <c r="L2227" s="662">
        <v>124</v>
      </c>
      <c r="M2227" s="662">
        <v>496</v>
      </c>
      <c r="N2227" s="661">
        <v>4</v>
      </c>
      <c r="O2227" s="742">
        <v>4</v>
      </c>
      <c r="P2227" s="662">
        <v>496</v>
      </c>
      <c r="Q2227" s="677">
        <v>1</v>
      </c>
      <c r="R2227" s="661">
        <v>4</v>
      </c>
      <c r="S2227" s="677">
        <v>1</v>
      </c>
      <c r="T2227" s="742">
        <v>4</v>
      </c>
      <c r="U2227" s="700">
        <v>1</v>
      </c>
    </row>
    <row r="2228" spans="1:21" ht="14.4" customHeight="1" x14ac:dyDescent="0.3">
      <c r="A2228" s="660">
        <v>4</v>
      </c>
      <c r="B2228" s="661" t="s">
        <v>3542</v>
      </c>
      <c r="C2228" s="661">
        <v>89301042</v>
      </c>
      <c r="D2228" s="740" t="s">
        <v>6160</v>
      </c>
      <c r="E2228" s="741" t="s">
        <v>3941</v>
      </c>
      <c r="F2228" s="661" t="s">
        <v>3897</v>
      </c>
      <c r="G2228" s="661" t="s">
        <v>4393</v>
      </c>
      <c r="H2228" s="661" t="s">
        <v>602</v>
      </c>
      <c r="I2228" s="661" t="s">
        <v>4565</v>
      </c>
      <c r="J2228" s="661" t="s">
        <v>4566</v>
      </c>
      <c r="K2228" s="661" t="s">
        <v>4567</v>
      </c>
      <c r="L2228" s="662">
        <v>2304</v>
      </c>
      <c r="M2228" s="662">
        <v>43776</v>
      </c>
      <c r="N2228" s="661">
        <v>19</v>
      </c>
      <c r="O2228" s="742">
        <v>5</v>
      </c>
      <c r="P2228" s="662">
        <v>43776</v>
      </c>
      <c r="Q2228" s="677">
        <v>1</v>
      </c>
      <c r="R2228" s="661">
        <v>19</v>
      </c>
      <c r="S2228" s="677">
        <v>1</v>
      </c>
      <c r="T2228" s="742">
        <v>5</v>
      </c>
      <c r="U2228" s="700">
        <v>1</v>
      </c>
    </row>
    <row r="2229" spans="1:21" ht="14.4" customHeight="1" x14ac:dyDescent="0.3">
      <c r="A2229" s="660">
        <v>4</v>
      </c>
      <c r="B2229" s="661" t="s">
        <v>3542</v>
      </c>
      <c r="C2229" s="661">
        <v>89301042</v>
      </c>
      <c r="D2229" s="740" t="s">
        <v>6160</v>
      </c>
      <c r="E2229" s="741" t="s">
        <v>3941</v>
      </c>
      <c r="F2229" s="661" t="s">
        <v>3897</v>
      </c>
      <c r="G2229" s="661" t="s">
        <v>4393</v>
      </c>
      <c r="H2229" s="661" t="s">
        <v>602</v>
      </c>
      <c r="I2229" s="661" t="s">
        <v>4577</v>
      </c>
      <c r="J2229" s="661" t="s">
        <v>4578</v>
      </c>
      <c r="K2229" s="661" t="s">
        <v>4579</v>
      </c>
      <c r="L2229" s="662">
        <v>315.5</v>
      </c>
      <c r="M2229" s="662">
        <v>1262</v>
      </c>
      <c r="N2229" s="661">
        <v>4</v>
      </c>
      <c r="O2229" s="742">
        <v>4</v>
      </c>
      <c r="P2229" s="662">
        <v>1262</v>
      </c>
      <c r="Q2229" s="677">
        <v>1</v>
      </c>
      <c r="R2229" s="661">
        <v>4</v>
      </c>
      <c r="S2229" s="677">
        <v>1</v>
      </c>
      <c r="T2229" s="742">
        <v>4</v>
      </c>
      <c r="U2229" s="700">
        <v>1</v>
      </c>
    </row>
    <row r="2230" spans="1:21" ht="14.4" customHeight="1" x14ac:dyDescent="0.3">
      <c r="A2230" s="660">
        <v>4</v>
      </c>
      <c r="B2230" s="661" t="s">
        <v>3542</v>
      </c>
      <c r="C2230" s="661">
        <v>89301042</v>
      </c>
      <c r="D2230" s="740" t="s">
        <v>6160</v>
      </c>
      <c r="E2230" s="741" t="s">
        <v>3941</v>
      </c>
      <c r="F2230" s="661" t="s">
        <v>3897</v>
      </c>
      <c r="G2230" s="661" t="s">
        <v>4393</v>
      </c>
      <c r="H2230" s="661" t="s">
        <v>602</v>
      </c>
      <c r="I2230" s="661" t="s">
        <v>4580</v>
      </c>
      <c r="J2230" s="661" t="s">
        <v>4581</v>
      </c>
      <c r="K2230" s="661" t="s">
        <v>4582</v>
      </c>
      <c r="L2230" s="662">
        <v>484.6</v>
      </c>
      <c r="M2230" s="662">
        <v>1453.8000000000002</v>
      </c>
      <c r="N2230" s="661">
        <v>3</v>
      </c>
      <c r="O2230" s="742">
        <v>2</v>
      </c>
      <c r="P2230" s="662">
        <v>1453.8000000000002</v>
      </c>
      <c r="Q2230" s="677">
        <v>1</v>
      </c>
      <c r="R2230" s="661">
        <v>3</v>
      </c>
      <c r="S2230" s="677">
        <v>1</v>
      </c>
      <c r="T2230" s="742">
        <v>2</v>
      </c>
      <c r="U2230" s="700">
        <v>1</v>
      </c>
    </row>
    <row r="2231" spans="1:21" ht="14.4" customHeight="1" x14ac:dyDescent="0.3">
      <c r="A2231" s="660">
        <v>4</v>
      </c>
      <c r="B2231" s="661" t="s">
        <v>3542</v>
      </c>
      <c r="C2231" s="661">
        <v>89301042</v>
      </c>
      <c r="D2231" s="740" t="s">
        <v>6160</v>
      </c>
      <c r="E2231" s="741" t="s">
        <v>3941</v>
      </c>
      <c r="F2231" s="661" t="s">
        <v>3897</v>
      </c>
      <c r="G2231" s="661" t="s">
        <v>4393</v>
      </c>
      <c r="H2231" s="661" t="s">
        <v>602</v>
      </c>
      <c r="I2231" s="661" t="s">
        <v>4586</v>
      </c>
      <c r="J2231" s="661" t="s">
        <v>4588</v>
      </c>
      <c r="K2231" s="661" t="s">
        <v>4589</v>
      </c>
      <c r="L2231" s="662">
        <v>291.2</v>
      </c>
      <c r="M2231" s="662">
        <v>873.59999999999991</v>
      </c>
      <c r="N2231" s="661">
        <v>3</v>
      </c>
      <c r="O2231" s="742">
        <v>2</v>
      </c>
      <c r="P2231" s="662">
        <v>873.59999999999991</v>
      </c>
      <c r="Q2231" s="677">
        <v>1</v>
      </c>
      <c r="R2231" s="661">
        <v>3</v>
      </c>
      <c r="S2231" s="677">
        <v>1</v>
      </c>
      <c r="T2231" s="742">
        <v>2</v>
      </c>
      <c r="U2231" s="700">
        <v>1</v>
      </c>
    </row>
    <row r="2232" spans="1:21" ht="14.4" customHeight="1" x14ac:dyDescent="0.3">
      <c r="A2232" s="660">
        <v>4</v>
      </c>
      <c r="B2232" s="661" t="s">
        <v>3542</v>
      </c>
      <c r="C2232" s="661">
        <v>89301042</v>
      </c>
      <c r="D2232" s="740" t="s">
        <v>6160</v>
      </c>
      <c r="E2232" s="741" t="s">
        <v>3941</v>
      </c>
      <c r="F2232" s="661" t="s">
        <v>3897</v>
      </c>
      <c r="G2232" s="661" t="s">
        <v>4393</v>
      </c>
      <c r="H2232" s="661" t="s">
        <v>602</v>
      </c>
      <c r="I2232" s="661" t="s">
        <v>4593</v>
      </c>
      <c r="J2232" s="661" t="s">
        <v>4594</v>
      </c>
      <c r="K2232" s="661" t="s">
        <v>4353</v>
      </c>
      <c r="L2232" s="662">
        <v>500</v>
      </c>
      <c r="M2232" s="662">
        <v>500</v>
      </c>
      <c r="N2232" s="661">
        <v>1</v>
      </c>
      <c r="O2232" s="742">
        <v>1</v>
      </c>
      <c r="P2232" s="662">
        <v>500</v>
      </c>
      <c r="Q2232" s="677">
        <v>1</v>
      </c>
      <c r="R2232" s="661">
        <v>1</v>
      </c>
      <c r="S2232" s="677">
        <v>1</v>
      </c>
      <c r="T2232" s="742">
        <v>1</v>
      </c>
      <c r="U2232" s="700">
        <v>1</v>
      </c>
    </row>
    <row r="2233" spans="1:21" ht="14.4" customHeight="1" x14ac:dyDescent="0.3">
      <c r="A2233" s="660">
        <v>4</v>
      </c>
      <c r="B2233" s="661" t="s">
        <v>3542</v>
      </c>
      <c r="C2233" s="661">
        <v>89301042</v>
      </c>
      <c r="D2233" s="740" t="s">
        <v>6160</v>
      </c>
      <c r="E2233" s="741" t="s">
        <v>3941</v>
      </c>
      <c r="F2233" s="661" t="s">
        <v>3897</v>
      </c>
      <c r="G2233" s="661" t="s">
        <v>4393</v>
      </c>
      <c r="H2233" s="661" t="s">
        <v>602</v>
      </c>
      <c r="I2233" s="661" t="s">
        <v>5159</v>
      </c>
      <c r="J2233" s="661" t="s">
        <v>5160</v>
      </c>
      <c r="K2233" s="661" t="s">
        <v>4750</v>
      </c>
      <c r="L2233" s="662">
        <v>517</v>
      </c>
      <c r="M2233" s="662">
        <v>517</v>
      </c>
      <c r="N2233" s="661">
        <v>1</v>
      </c>
      <c r="O2233" s="742">
        <v>1</v>
      </c>
      <c r="P2233" s="662">
        <v>517</v>
      </c>
      <c r="Q2233" s="677">
        <v>1</v>
      </c>
      <c r="R2233" s="661">
        <v>1</v>
      </c>
      <c r="S2233" s="677">
        <v>1</v>
      </c>
      <c r="T2233" s="742">
        <v>1</v>
      </c>
      <c r="U2233" s="700">
        <v>1</v>
      </c>
    </row>
    <row r="2234" spans="1:21" ht="14.4" customHeight="1" x14ac:dyDescent="0.3">
      <c r="A2234" s="660">
        <v>4</v>
      </c>
      <c r="B2234" s="661" t="s">
        <v>3542</v>
      </c>
      <c r="C2234" s="661">
        <v>89301042</v>
      </c>
      <c r="D2234" s="740" t="s">
        <v>6160</v>
      </c>
      <c r="E2234" s="741" t="s">
        <v>3941</v>
      </c>
      <c r="F2234" s="661" t="s">
        <v>3897</v>
      </c>
      <c r="G2234" s="661" t="s">
        <v>4393</v>
      </c>
      <c r="H2234" s="661" t="s">
        <v>602</v>
      </c>
      <c r="I2234" s="661" t="s">
        <v>4604</v>
      </c>
      <c r="J2234" s="661" t="s">
        <v>4605</v>
      </c>
      <c r="K2234" s="661" t="s">
        <v>4606</v>
      </c>
      <c r="L2234" s="662">
        <v>180.25</v>
      </c>
      <c r="M2234" s="662">
        <v>1081.5</v>
      </c>
      <c r="N2234" s="661">
        <v>6</v>
      </c>
      <c r="O2234" s="742">
        <v>3</v>
      </c>
      <c r="P2234" s="662">
        <v>1081.5</v>
      </c>
      <c r="Q2234" s="677">
        <v>1</v>
      </c>
      <c r="R2234" s="661">
        <v>6</v>
      </c>
      <c r="S2234" s="677">
        <v>1</v>
      </c>
      <c r="T2234" s="742">
        <v>3</v>
      </c>
      <c r="U2234" s="700">
        <v>1</v>
      </c>
    </row>
    <row r="2235" spans="1:21" ht="14.4" customHeight="1" x14ac:dyDescent="0.3">
      <c r="A2235" s="660">
        <v>4</v>
      </c>
      <c r="B2235" s="661" t="s">
        <v>3542</v>
      </c>
      <c r="C2235" s="661">
        <v>89301042</v>
      </c>
      <c r="D2235" s="740" t="s">
        <v>6160</v>
      </c>
      <c r="E2235" s="741" t="s">
        <v>3941</v>
      </c>
      <c r="F2235" s="661" t="s">
        <v>3897</v>
      </c>
      <c r="G2235" s="661" t="s">
        <v>4393</v>
      </c>
      <c r="H2235" s="661" t="s">
        <v>602</v>
      </c>
      <c r="I2235" s="661" t="s">
        <v>4610</v>
      </c>
      <c r="J2235" s="661" t="s">
        <v>4611</v>
      </c>
      <c r="K2235" s="661" t="s">
        <v>4612</v>
      </c>
      <c r="L2235" s="662">
        <v>5343.9</v>
      </c>
      <c r="M2235" s="662">
        <v>58782.899999999994</v>
      </c>
      <c r="N2235" s="661">
        <v>11</v>
      </c>
      <c r="O2235" s="742">
        <v>4</v>
      </c>
      <c r="P2235" s="662">
        <v>58782.899999999994</v>
      </c>
      <c r="Q2235" s="677">
        <v>1</v>
      </c>
      <c r="R2235" s="661">
        <v>11</v>
      </c>
      <c r="S2235" s="677">
        <v>1</v>
      </c>
      <c r="T2235" s="742">
        <v>4</v>
      </c>
      <c r="U2235" s="700">
        <v>1</v>
      </c>
    </row>
    <row r="2236" spans="1:21" ht="14.4" customHeight="1" x14ac:dyDescent="0.3">
      <c r="A2236" s="660">
        <v>4</v>
      </c>
      <c r="B2236" s="661" t="s">
        <v>3542</v>
      </c>
      <c r="C2236" s="661">
        <v>89301042</v>
      </c>
      <c r="D2236" s="740" t="s">
        <v>6160</v>
      </c>
      <c r="E2236" s="741" t="s">
        <v>3941</v>
      </c>
      <c r="F2236" s="661" t="s">
        <v>3897</v>
      </c>
      <c r="G2236" s="661" t="s">
        <v>4393</v>
      </c>
      <c r="H2236" s="661" t="s">
        <v>602</v>
      </c>
      <c r="I2236" s="661" t="s">
        <v>4619</v>
      </c>
      <c r="J2236" s="661" t="s">
        <v>4620</v>
      </c>
      <c r="K2236" s="661" t="s">
        <v>4621</v>
      </c>
      <c r="L2236" s="662">
        <v>2816</v>
      </c>
      <c r="M2236" s="662">
        <v>16896</v>
      </c>
      <c r="N2236" s="661">
        <v>6</v>
      </c>
      <c r="O2236" s="742">
        <v>1</v>
      </c>
      <c r="P2236" s="662"/>
      <c r="Q2236" s="677">
        <v>0</v>
      </c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4</v>
      </c>
      <c r="B2237" s="661" t="s">
        <v>3542</v>
      </c>
      <c r="C2237" s="661">
        <v>89301042</v>
      </c>
      <c r="D2237" s="740" t="s">
        <v>6160</v>
      </c>
      <c r="E2237" s="741" t="s">
        <v>3941</v>
      </c>
      <c r="F2237" s="661" t="s">
        <v>3897</v>
      </c>
      <c r="G2237" s="661" t="s">
        <v>4393</v>
      </c>
      <c r="H2237" s="661" t="s">
        <v>602</v>
      </c>
      <c r="I2237" s="661" t="s">
        <v>4622</v>
      </c>
      <c r="J2237" s="661" t="s">
        <v>4623</v>
      </c>
      <c r="K2237" s="661" t="s">
        <v>4624</v>
      </c>
      <c r="L2237" s="662">
        <v>1832.09</v>
      </c>
      <c r="M2237" s="662">
        <v>3664.18</v>
      </c>
      <c r="N2237" s="661">
        <v>2</v>
      </c>
      <c r="O2237" s="742">
        <v>1</v>
      </c>
      <c r="P2237" s="662">
        <v>3664.18</v>
      </c>
      <c r="Q2237" s="677">
        <v>1</v>
      </c>
      <c r="R2237" s="661">
        <v>2</v>
      </c>
      <c r="S2237" s="677">
        <v>1</v>
      </c>
      <c r="T2237" s="742">
        <v>1</v>
      </c>
      <c r="U2237" s="700">
        <v>1</v>
      </c>
    </row>
    <row r="2238" spans="1:21" ht="14.4" customHeight="1" x14ac:dyDescent="0.3">
      <c r="A2238" s="660">
        <v>4</v>
      </c>
      <c r="B2238" s="661" t="s">
        <v>3542</v>
      </c>
      <c r="C2238" s="661">
        <v>89301042</v>
      </c>
      <c r="D2238" s="740" t="s">
        <v>6160</v>
      </c>
      <c r="E2238" s="741" t="s">
        <v>3941</v>
      </c>
      <c r="F2238" s="661" t="s">
        <v>3897</v>
      </c>
      <c r="G2238" s="661" t="s">
        <v>4393</v>
      </c>
      <c r="H2238" s="661" t="s">
        <v>602</v>
      </c>
      <c r="I2238" s="661" t="s">
        <v>5165</v>
      </c>
      <c r="J2238" s="661" t="s">
        <v>4626</v>
      </c>
      <c r="K2238" s="661" t="s">
        <v>5166</v>
      </c>
      <c r="L2238" s="662">
        <v>2473.21</v>
      </c>
      <c r="M2238" s="662">
        <v>17312.47</v>
      </c>
      <c r="N2238" s="661">
        <v>7</v>
      </c>
      <c r="O2238" s="742">
        <v>3</v>
      </c>
      <c r="P2238" s="662">
        <v>12366.05</v>
      </c>
      <c r="Q2238" s="677">
        <v>0.71428571428571419</v>
      </c>
      <c r="R2238" s="661">
        <v>5</v>
      </c>
      <c r="S2238" s="677">
        <v>0.7142857142857143</v>
      </c>
      <c r="T2238" s="742">
        <v>2</v>
      </c>
      <c r="U2238" s="700">
        <v>0.66666666666666663</v>
      </c>
    </row>
    <row r="2239" spans="1:21" ht="14.4" customHeight="1" x14ac:dyDescent="0.3">
      <c r="A2239" s="660">
        <v>4</v>
      </c>
      <c r="B2239" s="661" t="s">
        <v>3542</v>
      </c>
      <c r="C2239" s="661">
        <v>89301042</v>
      </c>
      <c r="D2239" s="740" t="s">
        <v>6160</v>
      </c>
      <c r="E2239" s="741" t="s">
        <v>3941</v>
      </c>
      <c r="F2239" s="661" t="s">
        <v>3897</v>
      </c>
      <c r="G2239" s="661" t="s">
        <v>4393</v>
      </c>
      <c r="H2239" s="661" t="s">
        <v>602</v>
      </c>
      <c r="I2239" s="661" t="s">
        <v>4625</v>
      </c>
      <c r="J2239" s="661" t="s">
        <v>4626</v>
      </c>
      <c r="K2239" s="661" t="s">
        <v>4627</v>
      </c>
      <c r="L2239" s="662">
        <v>1221.4000000000001</v>
      </c>
      <c r="M2239" s="662">
        <v>2442.8000000000002</v>
      </c>
      <c r="N2239" s="661">
        <v>2</v>
      </c>
      <c r="O2239" s="742">
        <v>1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4</v>
      </c>
      <c r="B2240" s="661" t="s">
        <v>3542</v>
      </c>
      <c r="C2240" s="661">
        <v>89301042</v>
      </c>
      <c r="D2240" s="740" t="s">
        <v>6160</v>
      </c>
      <c r="E2240" s="741" t="s">
        <v>3941</v>
      </c>
      <c r="F2240" s="661" t="s">
        <v>3897</v>
      </c>
      <c r="G2240" s="661" t="s">
        <v>4393</v>
      </c>
      <c r="H2240" s="661" t="s">
        <v>602</v>
      </c>
      <c r="I2240" s="661" t="s">
        <v>4635</v>
      </c>
      <c r="J2240" s="661" t="s">
        <v>4636</v>
      </c>
      <c r="K2240" s="661" t="s">
        <v>4637</v>
      </c>
      <c r="L2240" s="662">
        <v>196.43</v>
      </c>
      <c r="M2240" s="662">
        <v>196.43</v>
      </c>
      <c r="N2240" s="661">
        <v>1</v>
      </c>
      <c r="O2240" s="742">
        <v>1</v>
      </c>
      <c r="P2240" s="662">
        <v>196.43</v>
      </c>
      <c r="Q2240" s="677">
        <v>1</v>
      </c>
      <c r="R2240" s="661">
        <v>1</v>
      </c>
      <c r="S2240" s="677">
        <v>1</v>
      </c>
      <c r="T2240" s="742">
        <v>1</v>
      </c>
      <c r="U2240" s="700">
        <v>1</v>
      </c>
    </row>
    <row r="2241" spans="1:21" ht="14.4" customHeight="1" x14ac:dyDescent="0.3">
      <c r="A2241" s="660">
        <v>4</v>
      </c>
      <c r="B2241" s="661" t="s">
        <v>3542</v>
      </c>
      <c r="C2241" s="661">
        <v>89301042</v>
      </c>
      <c r="D2241" s="740" t="s">
        <v>6160</v>
      </c>
      <c r="E2241" s="741" t="s">
        <v>3941</v>
      </c>
      <c r="F2241" s="661" t="s">
        <v>3897</v>
      </c>
      <c r="G2241" s="661" t="s">
        <v>4393</v>
      </c>
      <c r="H2241" s="661" t="s">
        <v>602</v>
      </c>
      <c r="I2241" s="661" t="s">
        <v>4641</v>
      </c>
      <c r="J2241" s="661" t="s">
        <v>4642</v>
      </c>
      <c r="K2241" s="661" t="s">
        <v>4643</v>
      </c>
      <c r="L2241" s="662">
        <v>507.04</v>
      </c>
      <c r="M2241" s="662">
        <v>2028.16</v>
      </c>
      <c r="N2241" s="661">
        <v>4</v>
      </c>
      <c r="O2241" s="742">
        <v>2</v>
      </c>
      <c r="P2241" s="662">
        <v>2028.16</v>
      </c>
      <c r="Q2241" s="677">
        <v>1</v>
      </c>
      <c r="R2241" s="661">
        <v>4</v>
      </c>
      <c r="S2241" s="677">
        <v>1</v>
      </c>
      <c r="T2241" s="742">
        <v>2</v>
      </c>
      <c r="U2241" s="700">
        <v>1</v>
      </c>
    </row>
    <row r="2242" spans="1:21" ht="14.4" customHeight="1" x14ac:dyDescent="0.3">
      <c r="A2242" s="660">
        <v>4</v>
      </c>
      <c r="B2242" s="661" t="s">
        <v>3542</v>
      </c>
      <c r="C2242" s="661">
        <v>89301042</v>
      </c>
      <c r="D2242" s="740" t="s">
        <v>6160</v>
      </c>
      <c r="E2242" s="741" t="s">
        <v>3941</v>
      </c>
      <c r="F2242" s="661" t="s">
        <v>3897</v>
      </c>
      <c r="G2242" s="661" t="s">
        <v>4393</v>
      </c>
      <c r="H2242" s="661" t="s">
        <v>602</v>
      </c>
      <c r="I2242" s="661" t="s">
        <v>4655</v>
      </c>
      <c r="J2242" s="661" t="s">
        <v>4656</v>
      </c>
      <c r="K2242" s="661" t="s">
        <v>4657</v>
      </c>
      <c r="L2242" s="662">
        <v>320</v>
      </c>
      <c r="M2242" s="662">
        <v>320</v>
      </c>
      <c r="N2242" s="661">
        <v>1</v>
      </c>
      <c r="O2242" s="742">
        <v>1</v>
      </c>
      <c r="P2242" s="662">
        <v>320</v>
      </c>
      <c r="Q2242" s="677">
        <v>1</v>
      </c>
      <c r="R2242" s="661">
        <v>1</v>
      </c>
      <c r="S2242" s="677">
        <v>1</v>
      </c>
      <c r="T2242" s="742">
        <v>1</v>
      </c>
      <c r="U2242" s="700">
        <v>1</v>
      </c>
    </row>
    <row r="2243" spans="1:21" ht="14.4" customHeight="1" x14ac:dyDescent="0.3">
      <c r="A2243" s="660">
        <v>4</v>
      </c>
      <c r="B2243" s="661" t="s">
        <v>3542</v>
      </c>
      <c r="C2243" s="661">
        <v>89301042</v>
      </c>
      <c r="D2243" s="740" t="s">
        <v>6160</v>
      </c>
      <c r="E2243" s="741" t="s">
        <v>3941</v>
      </c>
      <c r="F2243" s="661" t="s">
        <v>3897</v>
      </c>
      <c r="G2243" s="661" t="s">
        <v>4393</v>
      </c>
      <c r="H2243" s="661" t="s">
        <v>602</v>
      </c>
      <c r="I2243" s="661" t="s">
        <v>4658</v>
      </c>
      <c r="J2243" s="661" t="s">
        <v>4659</v>
      </c>
      <c r="K2243" s="661" t="s">
        <v>4660</v>
      </c>
      <c r="L2243" s="662">
        <v>498</v>
      </c>
      <c r="M2243" s="662">
        <v>996</v>
      </c>
      <c r="N2243" s="661">
        <v>2</v>
      </c>
      <c r="O2243" s="742">
        <v>1</v>
      </c>
      <c r="P2243" s="662">
        <v>996</v>
      </c>
      <c r="Q2243" s="677">
        <v>1</v>
      </c>
      <c r="R2243" s="661">
        <v>2</v>
      </c>
      <c r="S2243" s="677">
        <v>1</v>
      </c>
      <c r="T2243" s="742">
        <v>1</v>
      </c>
      <c r="U2243" s="700">
        <v>1</v>
      </c>
    </row>
    <row r="2244" spans="1:21" ht="14.4" customHeight="1" x14ac:dyDescent="0.3">
      <c r="A2244" s="660">
        <v>4</v>
      </c>
      <c r="B2244" s="661" t="s">
        <v>3542</v>
      </c>
      <c r="C2244" s="661">
        <v>89301042</v>
      </c>
      <c r="D2244" s="740" t="s">
        <v>6160</v>
      </c>
      <c r="E2244" s="741" t="s">
        <v>3941</v>
      </c>
      <c r="F2244" s="661" t="s">
        <v>3897</v>
      </c>
      <c r="G2244" s="661" t="s">
        <v>4393</v>
      </c>
      <c r="H2244" s="661" t="s">
        <v>602</v>
      </c>
      <c r="I2244" s="661" t="s">
        <v>4661</v>
      </c>
      <c r="J2244" s="661" t="s">
        <v>4662</v>
      </c>
      <c r="K2244" s="661" t="s">
        <v>4663</v>
      </c>
      <c r="L2244" s="662">
        <v>2816</v>
      </c>
      <c r="M2244" s="662">
        <v>5632</v>
      </c>
      <c r="N2244" s="661">
        <v>2</v>
      </c>
      <c r="O2244" s="742">
        <v>1</v>
      </c>
      <c r="P2244" s="662">
        <v>5632</v>
      </c>
      <c r="Q2244" s="677">
        <v>1</v>
      </c>
      <c r="R2244" s="661">
        <v>2</v>
      </c>
      <c r="S2244" s="677">
        <v>1</v>
      </c>
      <c r="T2244" s="742">
        <v>1</v>
      </c>
      <c r="U2244" s="700">
        <v>1</v>
      </c>
    </row>
    <row r="2245" spans="1:21" ht="14.4" customHeight="1" x14ac:dyDescent="0.3">
      <c r="A2245" s="660">
        <v>4</v>
      </c>
      <c r="B2245" s="661" t="s">
        <v>3542</v>
      </c>
      <c r="C2245" s="661">
        <v>89301042</v>
      </c>
      <c r="D2245" s="740" t="s">
        <v>6160</v>
      </c>
      <c r="E2245" s="741" t="s">
        <v>3941</v>
      </c>
      <c r="F2245" s="661" t="s">
        <v>3897</v>
      </c>
      <c r="G2245" s="661" t="s">
        <v>4393</v>
      </c>
      <c r="H2245" s="661" t="s">
        <v>602</v>
      </c>
      <c r="I2245" s="661" t="s">
        <v>4664</v>
      </c>
      <c r="J2245" s="661" t="s">
        <v>4665</v>
      </c>
      <c r="K2245" s="661" t="s">
        <v>4666</v>
      </c>
      <c r="L2245" s="662">
        <v>2412.9</v>
      </c>
      <c r="M2245" s="662">
        <v>31367.7</v>
      </c>
      <c r="N2245" s="661">
        <v>13</v>
      </c>
      <c r="O2245" s="742">
        <v>4</v>
      </c>
      <c r="P2245" s="662">
        <v>31367.7</v>
      </c>
      <c r="Q2245" s="677">
        <v>1</v>
      </c>
      <c r="R2245" s="661">
        <v>13</v>
      </c>
      <c r="S2245" s="677">
        <v>1</v>
      </c>
      <c r="T2245" s="742">
        <v>4</v>
      </c>
      <c r="U2245" s="700">
        <v>1</v>
      </c>
    </row>
    <row r="2246" spans="1:21" ht="14.4" customHeight="1" x14ac:dyDescent="0.3">
      <c r="A2246" s="660">
        <v>4</v>
      </c>
      <c r="B2246" s="661" t="s">
        <v>3542</v>
      </c>
      <c r="C2246" s="661">
        <v>89301042</v>
      </c>
      <c r="D2246" s="740" t="s">
        <v>6160</v>
      </c>
      <c r="E2246" s="741" t="s">
        <v>3941</v>
      </c>
      <c r="F2246" s="661" t="s">
        <v>3897</v>
      </c>
      <c r="G2246" s="661" t="s">
        <v>4393</v>
      </c>
      <c r="H2246" s="661" t="s">
        <v>602</v>
      </c>
      <c r="I2246" s="661" t="s">
        <v>5173</v>
      </c>
      <c r="J2246" s="661" t="s">
        <v>4665</v>
      </c>
      <c r="K2246" s="661" t="s">
        <v>5174</v>
      </c>
      <c r="L2246" s="662">
        <v>2412.9</v>
      </c>
      <c r="M2246" s="662">
        <v>7238.7000000000007</v>
      </c>
      <c r="N2246" s="661">
        <v>3</v>
      </c>
      <c r="O2246" s="742">
        <v>1</v>
      </c>
      <c r="P2246" s="662">
        <v>7238.7000000000007</v>
      </c>
      <c r="Q2246" s="677">
        <v>1</v>
      </c>
      <c r="R2246" s="661">
        <v>3</v>
      </c>
      <c r="S2246" s="677">
        <v>1</v>
      </c>
      <c r="T2246" s="742">
        <v>1</v>
      </c>
      <c r="U2246" s="700">
        <v>1</v>
      </c>
    </row>
    <row r="2247" spans="1:21" ht="14.4" customHeight="1" x14ac:dyDescent="0.3">
      <c r="A2247" s="660">
        <v>4</v>
      </c>
      <c r="B2247" s="661" t="s">
        <v>3542</v>
      </c>
      <c r="C2247" s="661">
        <v>89301042</v>
      </c>
      <c r="D2247" s="740" t="s">
        <v>6160</v>
      </c>
      <c r="E2247" s="741" t="s">
        <v>3941</v>
      </c>
      <c r="F2247" s="661" t="s">
        <v>3897</v>
      </c>
      <c r="G2247" s="661" t="s">
        <v>4393</v>
      </c>
      <c r="H2247" s="661" t="s">
        <v>602</v>
      </c>
      <c r="I2247" s="661" t="s">
        <v>4670</v>
      </c>
      <c r="J2247" s="661" t="s">
        <v>4668</v>
      </c>
      <c r="K2247" s="661" t="s">
        <v>4671</v>
      </c>
      <c r="L2247" s="662">
        <v>1500.3</v>
      </c>
      <c r="M2247" s="662">
        <v>12002.4</v>
      </c>
      <c r="N2247" s="661">
        <v>8</v>
      </c>
      <c r="O2247" s="742">
        <v>2</v>
      </c>
      <c r="P2247" s="662">
        <v>12002.4</v>
      </c>
      <c r="Q2247" s="677">
        <v>1</v>
      </c>
      <c r="R2247" s="661">
        <v>8</v>
      </c>
      <c r="S2247" s="677">
        <v>1</v>
      </c>
      <c r="T2247" s="742">
        <v>2</v>
      </c>
      <c r="U2247" s="700">
        <v>1</v>
      </c>
    </row>
    <row r="2248" spans="1:21" ht="14.4" customHeight="1" x14ac:dyDescent="0.3">
      <c r="A2248" s="660">
        <v>4</v>
      </c>
      <c r="B2248" s="661" t="s">
        <v>3542</v>
      </c>
      <c r="C2248" s="661">
        <v>89301042</v>
      </c>
      <c r="D2248" s="740" t="s">
        <v>6160</v>
      </c>
      <c r="E2248" s="741" t="s">
        <v>3941</v>
      </c>
      <c r="F2248" s="661" t="s">
        <v>3897</v>
      </c>
      <c r="G2248" s="661" t="s">
        <v>4393</v>
      </c>
      <c r="H2248" s="661" t="s">
        <v>602</v>
      </c>
      <c r="I2248" s="661" t="s">
        <v>4672</v>
      </c>
      <c r="J2248" s="661" t="s">
        <v>4673</v>
      </c>
      <c r="K2248" s="661" t="s">
        <v>4674</v>
      </c>
      <c r="L2248" s="662">
        <v>761.3</v>
      </c>
      <c r="M2248" s="662">
        <v>2283.8999999999996</v>
      </c>
      <c r="N2248" s="661">
        <v>3</v>
      </c>
      <c r="O2248" s="742">
        <v>1</v>
      </c>
      <c r="P2248" s="662">
        <v>2283.8999999999996</v>
      </c>
      <c r="Q2248" s="677">
        <v>1</v>
      </c>
      <c r="R2248" s="661">
        <v>3</v>
      </c>
      <c r="S2248" s="677">
        <v>1</v>
      </c>
      <c r="T2248" s="742">
        <v>1</v>
      </c>
      <c r="U2248" s="700">
        <v>1</v>
      </c>
    </row>
    <row r="2249" spans="1:21" ht="14.4" customHeight="1" x14ac:dyDescent="0.3">
      <c r="A2249" s="660">
        <v>4</v>
      </c>
      <c r="B2249" s="661" t="s">
        <v>3542</v>
      </c>
      <c r="C2249" s="661">
        <v>89301042</v>
      </c>
      <c r="D2249" s="740" t="s">
        <v>6160</v>
      </c>
      <c r="E2249" s="741" t="s">
        <v>3941</v>
      </c>
      <c r="F2249" s="661" t="s">
        <v>3897</v>
      </c>
      <c r="G2249" s="661" t="s">
        <v>4393</v>
      </c>
      <c r="H2249" s="661" t="s">
        <v>602</v>
      </c>
      <c r="I2249" s="661" t="s">
        <v>4675</v>
      </c>
      <c r="J2249" s="661" t="s">
        <v>4673</v>
      </c>
      <c r="K2249" s="661" t="s">
        <v>4676</v>
      </c>
      <c r="L2249" s="662">
        <v>761.3</v>
      </c>
      <c r="M2249" s="662">
        <v>10658.199999999999</v>
      </c>
      <c r="N2249" s="661">
        <v>14</v>
      </c>
      <c r="O2249" s="742">
        <v>4</v>
      </c>
      <c r="P2249" s="662">
        <v>10658.199999999999</v>
      </c>
      <c r="Q2249" s="677">
        <v>1</v>
      </c>
      <c r="R2249" s="661">
        <v>14</v>
      </c>
      <c r="S2249" s="677">
        <v>1</v>
      </c>
      <c r="T2249" s="742">
        <v>4</v>
      </c>
      <c r="U2249" s="700">
        <v>1</v>
      </c>
    </row>
    <row r="2250" spans="1:21" ht="14.4" customHeight="1" x14ac:dyDescent="0.3">
      <c r="A2250" s="660">
        <v>4</v>
      </c>
      <c r="B2250" s="661" t="s">
        <v>3542</v>
      </c>
      <c r="C2250" s="661">
        <v>89301042</v>
      </c>
      <c r="D2250" s="740" t="s">
        <v>6160</v>
      </c>
      <c r="E2250" s="741" t="s">
        <v>3941</v>
      </c>
      <c r="F2250" s="661" t="s">
        <v>3897</v>
      </c>
      <c r="G2250" s="661" t="s">
        <v>4393</v>
      </c>
      <c r="H2250" s="661" t="s">
        <v>602</v>
      </c>
      <c r="I2250" s="661" t="s">
        <v>4680</v>
      </c>
      <c r="J2250" s="661" t="s">
        <v>4681</v>
      </c>
      <c r="K2250" s="661" t="s">
        <v>4682</v>
      </c>
      <c r="L2250" s="662">
        <v>2412.9</v>
      </c>
      <c r="M2250" s="662">
        <v>14477.400000000001</v>
      </c>
      <c r="N2250" s="661">
        <v>6</v>
      </c>
      <c r="O2250" s="742">
        <v>1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4</v>
      </c>
      <c r="B2251" s="661" t="s">
        <v>3542</v>
      </c>
      <c r="C2251" s="661">
        <v>89301042</v>
      </c>
      <c r="D2251" s="740" t="s">
        <v>6160</v>
      </c>
      <c r="E2251" s="741" t="s">
        <v>3941</v>
      </c>
      <c r="F2251" s="661" t="s">
        <v>3897</v>
      </c>
      <c r="G2251" s="661" t="s">
        <v>4393</v>
      </c>
      <c r="H2251" s="661" t="s">
        <v>602</v>
      </c>
      <c r="I2251" s="661" t="s">
        <v>4683</v>
      </c>
      <c r="J2251" s="661" t="s">
        <v>4684</v>
      </c>
      <c r="K2251" s="661" t="s">
        <v>4685</v>
      </c>
      <c r="L2251" s="662">
        <v>1500.3</v>
      </c>
      <c r="M2251" s="662">
        <v>3000.6</v>
      </c>
      <c r="N2251" s="661">
        <v>2</v>
      </c>
      <c r="O2251" s="742">
        <v>1</v>
      </c>
      <c r="P2251" s="662">
        <v>3000.6</v>
      </c>
      <c r="Q2251" s="677">
        <v>1</v>
      </c>
      <c r="R2251" s="661">
        <v>2</v>
      </c>
      <c r="S2251" s="677">
        <v>1</v>
      </c>
      <c r="T2251" s="742">
        <v>1</v>
      </c>
      <c r="U2251" s="700">
        <v>1</v>
      </c>
    </row>
    <row r="2252" spans="1:21" ht="14.4" customHeight="1" x14ac:dyDescent="0.3">
      <c r="A2252" s="660">
        <v>4</v>
      </c>
      <c r="B2252" s="661" t="s">
        <v>3542</v>
      </c>
      <c r="C2252" s="661">
        <v>89301042</v>
      </c>
      <c r="D2252" s="740" t="s">
        <v>6160</v>
      </c>
      <c r="E2252" s="741" t="s">
        <v>3941</v>
      </c>
      <c r="F2252" s="661" t="s">
        <v>3897</v>
      </c>
      <c r="G2252" s="661" t="s">
        <v>4393</v>
      </c>
      <c r="H2252" s="661" t="s">
        <v>602</v>
      </c>
      <c r="I2252" s="661" t="s">
        <v>4691</v>
      </c>
      <c r="J2252" s="661" t="s">
        <v>4689</v>
      </c>
      <c r="K2252" s="661" t="s">
        <v>4692</v>
      </c>
      <c r="L2252" s="662">
        <v>1987.45</v>
      </c>
      <c r="M2252" s="662">
        <v>23849.4</v>
      </c>
      <c r="N2252" s="661">
        <v>12</v>
      </c>
      <c r="O2252" s="742">
        <v>4</v>
      </c>
      <c r="P2252" s="662">
        <v>23849.4</v>
      </c>
      <c r="Q2252" s="677">
        <v>1</v>
      </c>
      <c r="R2252" s="661">
        <v>12</v>
      </c>
      <c r="S2252" s="677">
        <v>1</v>
      </c>
      <c r="T2252" s="742">
        <v>4</v>
      </c>
      <c r="U2252" s="700">
        <v>1</v>
      </c>
    </row>
    <row r="2253" spans="1:21" ht="14.4" customHeight="1" x14ac:dyDescent="0.3">
      <c r="A2253" s="660">
        <v>4</v>
      </c>
      <c r="B2253" s="661" t="s">
        <v>3542</v>
      </c>
      <c r="C2253" s="661">
        <v>89301042</v>
      </c>
      <c r="D2253" s="740" t="s">
        <v>6160</v>
      </c>
      <c r="E2253" s="741" t="s">
        <v>3941</v>
      </c>
      <c r="F2253" s="661" t="s">
        <v>3897</v>
      </c>
      <c r="G2253" s="661" t="s">
        <v>4393</v>
      </c>
      <c r="H2253" s="661" t="s">
        <v>602</v>
      </c>
      <c r="I2253" s="661" t="s">
        <v>4701</v>
      </c>
      <c r="J2253" s="661" t="s">
        <v>4699</v>
      </c>
      <c r="K2253" s="661" t="s">
        <v>4702</v>
      </c>
      <c r="L2253" s="662">
        <v>1074.31</v>
      </c>
      <c r="M2253" s="662">
        <v>26857.75</v>
      </c>
      <c r="N2253" s="661">
        <v>25</v>
      </c>
      <c r="O2253" s="742">
        <v>4</v>
      </c>
      <c r="P2253" s="662">
        <v>26857.75</v>
      </c>
      <c r="Q2253" s="677">
        <v>1</v>
      </c>
      <c r="R2253" s="661">
        <v>25</v>
      </c>
      <c r="S2253" s="677">
        <v>1</v>
      </c>
      <c r="T2253" s="742">
        <v>4</v>
      </c>
      <c r="U2253" s="700">
        <v>1</v>
      </c>
    </row>
    <row r="2254" spans="1:21" ht="14.4" customHeight="1" x14ac:dyDescent="0.3">
      <c r="A2254" s="660">
        <v>4</v>
      </c>
      <c r="B2254" s="661" t="s">
        <v>3542</v>
      </c>
      <c r="C2254" s="661">
        <v>89301042</v>
      </c>
      <c r="D2254" s="740" t="s">
        <v>6160</v>
      </c>
      <c r="E2254" s="741" t="s">
        <v>3941</v>
      </c>
      <c r="F2254" s="661" t="s">
        <v>3897</v>
      </c>
      <c r="G2254" s="661" t="s">
        <v>4393</v>
      </c>
      <c r="H2254" s="661" t="s">
        <v>602</v>
      </c>
      <c r="I2254" s="661" t="s">
        <v>4703</v>
      </c>
      <c r="J2254" s="661" t="s">
        <v>4699</v>
      </c>
      <c r="K2254" s="661" t="s">
        <v>4704</v>
      </c>
      <c r="L2254" s="662">
        <v>1074.31</v>
      </c>
      <c r="M2254" s="662">
        <v>16114.649999999998</v>
      </c>
      <c r="N2254" s="661">
        <v>15</v>
      </c>
      <c r="O2254" s="742">
        <v>2</v>
      </c>
      <c r="P2254" s="662">
        <v>16114.649999999998</v>
      </c>
      <c r="Q2254" s="677">
        <v>1</v>
      </c>
      <c r="R2254" s="661">
        <v>15</v>
      </c>
      <c r="S2254" s="677">
        <v>1</v>
      </c>
      <c r="T2254" s="742">
        <v>2</v>
      </c>
      <c r="U2254" s="700">
        <v>1</v>
      </c>
    </row>
    <row r="2255" spans="1:21" ht="14.4" customHeight="1" x14ac:dyDescent="0.3">
      <c r="A2255" s="660">
        <v>4</v>
      </c>
      <c r="B2255" s="661" t="s">
        <v>3542</v>
      </c>
      <c r="C2255" s="661">
        <v>89301042</v>
      </c>
      <c r="D2255" s="740" t="s">
        <v>6160</v>
      </c>
      <c r="E2255" s="741" t="s">
        <v>3941</v>
      </c>
      <c r="F2255" s="661" t="s">
        <v>3897</v>
      </c>
      <c r="G2255" s="661" t="s">
        <v>4393</v>
      </c>
      <c r="H2255" s="661" t="s">
        <v>602</v>
      </c>
      <c r="I2255" s="661" t="s">
        <v>4705</v>
      </c>
      <c r="J2255" s="661" t="s">
        <v>4706</v>
      </c>
      <c r="K2255" s="661" t="s">
        <v>4707</v>
      </c>
      <c r="L2255" s="662">
        <v>369.69</v>
      </c>
      <c r="M2255" s="662">
        <v>739.38</v>
      </c>
      <c r="N2255" s="661">
        <v>2</v>
      </c>
      <c r="O2255" s="742">
        <v>2</v>
      </c>
      <c r="P2255" s="662">
        <v>369.69</v>
      </c>
      <c r="Q2255" s="677">
        <v>0.5</v>
      </c>
      <c r="R2255" s="661">
        <v>1</v>
      </c>
      <c r="S2255" s="677">
        <v>0.5</v>
      </c>
      <c r="T2255" s="742">
        <v>1</v>
      </c>
      <c r="U2255" s="700">
        <v>0.5</v>
      </c>
    </row>
    <row r="2256" spans="1:21" ht="14.4" customHeight="1" x14ac:dyDescent="0.3">
      <c r="A2256" s="660">
        <v>4</v>
      </c>
      <c r="B2256" s="661" t="s">
        <v>3542</v>
      </c>
      <c r="C2256" s="661">
        <v>89301042</v>
      </c>
      <c r="D2256" s="740" t="s">
        <v>6160</v>
      </c>
      <c r="E2256" s="741" t="s">
        <v>3941</v>
      </c>
      <c r="F2256" s="661" t="s">
        <v>3897</v>
      </c>
      <c r="G2256" s="661" t="s">
        <v>4393</v>
      </c>
      <c r="H2256" s="661" t="s">
        <v>602</v>
      </c>
      <c r="I2256" s="661" t="s">
        <v>2779</v>
      </c>
      <c r="J2256" s="661" t="s">
        <v>4708</v>
      </c>
      <c r="K2256" s="661" t="s">
        <v>4709</v>
      </c>
      <c r="L2256" s="662">
        <v>1430.6</v>
      </c>
      <c r="M2256" s="662">
        <v>7152.9999999999991</v>
      </c>
      <c r="N2256" s="661">
        <v>5</v>
      </c>
      <c r="O2256" s="742">
        <v>2</v>
      </c>
      <c r="P2256" s="662">
        <v>7152.9999999999991</v>
      </c>
      <c r="Q2256" s="677">
        <v>1</v>
      </c>
      <c r="R2256" s="661">
        <v>5</v>
      </c>
      <c r="S2256" s="677">
        <v>1</v>
      </c>
      <c r="T2256" s="742">
        <v>2</v>
      </c>
      <c r="U2256" s="700">
        <v>1</v>
      </c>
    </row>
    <row r="2257" spans="1:21" ht="14.4" customHeight="1" x14ac:dyDescent="0.3">
      <c r="A2257" s="660">
        <v>4</v>
      </c>
      <c r="B2257" s="661" t="s">
        <v>3542</v>
      </c>
      <c r="C2257" s="661">
        <v>89301042</v>
      </c>
      <c r="D2257" s="740" t="s">
        <v>6160</v>
      </c>
      <c r="E2257" s="741" t="s">
        <v>3941</v>
      </c>
      <c r="F2257" s="661" t="s">
        <v>3897</v>
      </c>
      <c r="G2257" s="661" t="s">
        <v>4393</v>
      </c>
      <c r="H2257" s="661" t="s">
        <v>602</v>
      </c>
      <c r="I2257" s="661" t="s">
        <v>4716</v>
      </c>
      <c r="J2257" s="661" t="s">
        <v>4717</v>
      </c>
      <c r="K2257" s="661" t="s">
        <v>4579</v>
      </c>
      <c r="L2257" s="662">
        <v>500</v>
      </c>
      <c r="M2257" s="662">
        <v>4500</v>
      </c>
      <c r="N2257" s="661">
        <v>9</v>
      </c>
      <c r="O2257" s="742">
        <v>5</v>
      </c>
      <c r="P2257" s="662">
        <v>4500</v>
      </c>
      <c r="Q2257" s="677">
        <v>1</v>
      </c>
      <c r="R2257" s="661">
        <v>9</v>
      </c>
      <c r="S2257" s="677">
        <v>1</v>
      </c>
      <c r="T2257" s="742">
        <v>5</v>
      </c>
      <c r="U2257" s="700">
        <v>1</v>
      </c>
    </row>
    <row r="2258" spans="1:21" ht="14.4" customHeight="1" x14ac:dyDescent="0.3">
      <c r="A2258" s="660">
        <v>4</v>
      </c>
      <c r="B2258" s="661" t="s">
        <v>3542</v>
      </c>
      <c r="C2258" s="661">
        <v>89301042</v>
      </c>
      <c r="D2258" s="740" t="s">
        <v>6160</v>
      </c>
      <c r="E2258" s="741" t="s">
        <v>3941</v>
      </c>
      <c r="F2258" s="661" t="s">
        <v>3897</v>
      </c>
      <c r="G2258" s="661" t="s">
        <v>4393</v>
      </c>
      <c r="H2258" s="661" t="s">
        <v>602</v>
      </c>
      <c r="I2258" s="661" t="s">
        <v>4718</v>
      </c>
      <c r="J2258" s="661" t="s">
        <v>4719</v>
      </c>
      <c r="K2258" s="661" t="s">
        <v>4720</v>
      </c>
      <c r="L2258" s="662">
        <v>556</v>
      </c>
      <c r="M2258" s="662">
        <v>1668</v>
      </c>
      <c r="N2258" s="661">
        <v>3</v>
      </c>
      <c r="O2258" s="742">
        <v>2</v>
      </c>
      <c r="P2258" s="662">
        <v>1668</v>
      </c>
      <c r="Q2258" s="677">
        <v>1</v>
      </c>
      <c r="R2258" s="661">
        <v>3</v>
      </c>
      <c r="S2258" s="677">
        <v>1</v>
      </c>
      <c r="T2258" s="742">
        <v>2</v>
      </c>
      <c r="U2258" s="700">
        <v>1</v>
      </c>
    </row>
    <row r="2259" spans="1:21" ht="14.4" customHeight="1" x14ac:dyDescent="0.3">
      <c r="A2259" s="660">
        <v>4</v>
      </c>
      <c r="B2259" s="661" t="s">
        <v>3542</v>
      </c>
      <c r="C2259" s="661">
        <v>89301042</v>
      </c>
      <c r="D2259" s="740" t="s">
        <v>6160</v>
      </c>
      <c r="E2259" s="741" t="s">
        <v>3941</v>
      </c>
      <c r="F2259" s="661" t="s">
        <v>3897</v>
      </c>
      <c r="G2259" s="661" t="s">
        <v>4393</v>
      </c>
      <c r="H2259" s="661" t="s">
        <v>602</v>
      </c>
      <c r="I2259" s="661" t="s">
        <v>4721</v>
      </c>
      <c r="J2259" s="661" t="s">
        <v>4722</v>
      </c>
      <c r="K2259" s="661" t="s">
        <v>4723</v>
      </c>
      <c r="L2259" s="662">
        <v>2939</v>
      </c>
      <c r="M2259" s="662">
        <v>35268</v>
      </c>
      <c r="N2259" s="661">
        <v>12</v>
      </c>
      <c r="O2259" s="742">
        <v>4</v>
      </c>
      <c r="P2259" s="662">
        <v>35268</v>
      </c>
      <c r="Q2259" s="677">
        <v>1</v>
      </c>
      <c r="R2259" s="661">
        <v>12</v>
      </c>
      <c r="S2259" s="677">
        <v>1</v>
      </c>
      <c r="T2259" s="742">
        <v>4</v>
      </c>
      <c r="U2259" s="700">
        <v>1</v>
      </c>
    </row>
    <row r="2260" spans="1:21" ht="14.4" customHeight="1" x14ac:dyDescent="0.3">
      <c r="A2260" s="660">
        <v>4</v>
      </c>
      <c r="B2260" s="661" t="s">
        <v>3542</v>
      </c>
      <c r="C2260" s="661">
        <v>89301042</v>
      </c>
      <c r="D2260" s="740" t="s">
        <v>6160</v>
      </c>
      <c r="E2260" s="741" t="s">
        <v>3941</v>
      </c>
      <c r="F2260" s="661" t="s">
        <v>3897</v>
      </c>
      <c r="G2260" s="661" t="s">
        <v>4393</v>
      </c>
      <c r="H2260" s="661" t="s">
        <v>602</v>
      </c>
      <c r="I2260" s="661" t="s">
        <v>5510</v>
      </c>
      <c r="J2260" s="661" t="s">
        <v>5511</v>
      </c>
      <c r="K2260" s="661" t="s">
        <v>5227</v>
      </c>
      <c r="L2260" s="662">
        <v>5343.9</v>
      </c>
      <c r="M2260" s="662">
        <v>48095.1</v>
      </c>
      <c r="N2260" s="661">
        <v>9</v>
      </c>
      <c r="O2260" s="742">
        <v>3</v>
      </c>
      <c r="P2260" s="662">
        <v>48095.1</v>
      </c>
      <c r="Q2260" s="677">
        <v>1</v>
      </c>
      <c r="R2260" s="661">
        <v>9</v>
      </c>
      <c r="S2260" s="677">
        <v>1</v>
      </c>
      <c r="T2260" s="742">
        <v>3</v>
      </c>
      <c r="U2260" s="700">
        <v>1</v>
      </c>
    </row>
    <row r="2261" spans="1:21" ht="14.4" customHeight="1" x14ac:dyDescent="0.3">
      <c r="A2261" s="660">
        <v>4</v>
      </c>
      <c r="B2261" s="661" t="s">
        <v>3542</v>
      </c>
      <c r="C2261" s="661">
        <v>89301042</v>
      </c>
      <c r="D2261" s="740" t="s">
        <v>6160</v>
      </c>
      <c r="E2261" s="741" t="s">
        <v>3941</v>
      </c>
      <c r="F2261" s="661" t="s">
        <v>3897</v>
      </c>
      <c r="G2261" s="661" t="s">
        <v>4393</v>
      </c>
      <c r="H2261" s="661" t="s">
        <v>602</v>
      </c>
      <c r="I2261" s="661" t="s">
        <v>4730</v>
      </c>
      <c r="J2261" s="661" t="s">
        <v>4731</v>
      </c>
      <c r="K2261" s="661" t="s">
        <v>4547</v>
      </c>
      <c r="L2261" s="662">
        <v>1080</v>
      </c>
      <c r="M2261" s="662">
        <v>4320</v>
      </c>
      <c r="N2261" s="661">
        <v>4</v>
      </c>
      <c r="O2261" s="742">
        <v>4</v>
      </c>
      <c r="P2261" s="662">
        <v>4320</v>
      </c>
      <c r="Q2261" s="677">
        <v>1</v>
      </c>
      <c r="R2261" s="661">
        <v>4</v>
      </c>
      <c r="S2261" s="677">
        <v>1</v>
      </c>
      <c r="T2261" s="742">
        <v>4</v>
      </c>
      <c r="U2261" s="700">
        <v>1</v>
      </c>
    </row>
    <row r="2262" spans="1:21" ht="14.4" customHeight="1" x14ac:dyDescent="0.3">
      <c r="A2262" s="660">
        <v>4</v>
      </c>
      <c r="B2262" s="661" t="s">
        <v>3542</v>
      </c>
      <c r="C2262" s="661">
        <v>89301042</v>
      </c>
      <c r="D2262" s="740" t="s">
        <v>6160</v>
      </c>
      <c r="E2262" s="741" t="s">
        <v>3941</v>
      </c>
      <c r="F2262" s="661" t="s">
        <v>3897</v>
      </c>
      <c r="G2262" s="661" t="s">
        <v>4393</v>
      </c>
      <c r="H2262" s="661" t="s">
        <v>602</v>
      </c>
      <c r="I2262" s="661" t="s">
        <v>4732</v>
      </c>
      <c r="J2262" s="661" t="s">
        <v>4733</v>
      </c>
      <c r="K2262" s="661" t="s">
        <v>3097</v>
      </c>
      <c r="L2262" s="662">
        <v>600</v>
      </c>
      <c r="M2262" s="662">
        <v>5400</v>
      </c>
      <c r="N2262" s="661">
        <v>9</v>
      </c>
      <c r="O2262" s="742">
        <v>9</v>
      </c>
      <c r="P2262" s="662">
        <v>5400</v>
      </c>
      <c r="Q2262" s="677">
        <v>1</v>
      </c>
      <c r="R2262" s="661">
        <v>9</v>
      </c>
      <c r="S2262" s="677">
        <v>1</v>
      </c>
      <c r="T2262" s="742">
        <v>9</v>
      </c>
      <c r="U2262" s="700">
        <v>1</v>
      </c>
    </row>
    <row r="2263" spans="1:21" ht="14.4" customHeight="1" x14ac:dyDescent="0.3">
      <c r="A2263" s="660">
        <v>4</v>
      </c>
      <c r="B2263" s="661" t="s">
        <v>3542</v>
      </c>
      <c r="C2263" s="661">
        <v>89301042</v>
      </c>
      <c r="D2263" s="740" t="s">
        <v>6160</v>
      </c>
      <c r="E2263" s="741" t="s">
        <v>3941</v>
      </c>
      <c r="F2263" s="661" t="s">
        <v>3897</v>
      </c>
      <c r="G2263" s="661" t="s">
        <v>4393</v>
      </c>
      <c r="H2263" s="661" t="s">
        <v>602</v>
      </c>
      <c r="I2263" s="661" t="s">
        <v>4734</v>
      </c>
      <c r="J2263" s="661" t="s">
        <v>4735</v>
      </c>
      <c r="K2263" s="661" t="s">
        <v>4589</v>
      </c>
      <c r="L2263" s="662">
        <v>500</v>
      </c>
      <c r="M2263" s="662">
        <v>3500</v>
      </c>
      <c r="N2263" s="661">
        <v>7</v>
      </c>
      <c r="O2263" s="742">
        <v>5</v>
      </c>
      <c r="P2263" s="662">
        <v>3500</v>
      </c>
      <c r="Q2263" s="677">
        <v>1</v>
      </c>
      <c r="R2263" s="661">
        <v>7</v>
      </c>
      <c r="S2263" s="677">
        <v>1</v>
      </c>
      <c r="T2263" s="742">
        <v>5</v>
      </c>
      <c r="U2263" s="700">
        <v>1</v>
      </c>
    </row>
    <row r="2264" spans="1:21" ht="14.4" customHeight="1" x14ac:dyDescent="0.3">
      <c r="A2264" s="660">
        <v>4</v>
      </c>
      <c r="B2264" s="661" t="s">
        <v>3542</v>
      </c>
      <c r="C2264" s="661">
        <v>89301042</v>
      </c>
      <c r="D2264" s="740" t="s">
        <v>6160</v>
      </c>
      <c r="E2264" s="741" t="s">
        <v>3941</v>
      </c>
      <c r="F2264" s="661" t="s">
        <v>3897</v>
      </c>
      <c r="G2264" s="661" t="s">
        <v>4393</v>
      </c>
      <c r="H2264" s="661" t="s">
        <v>602</v>
      </c>
      <c r="I2264" s="661" t="s">
        <v>4736</v>
      </c>
      <c r="J2264" s="661" t="s">
        <v>4737</v>
      </c>
      <c r="K2264" s="661" t="s">
        <v>3097</v>
      </c>
      <c r="L2264" s="662">
        <v>1000</v>
      </c>
      <c r="M2264" s="662">
        <v>9000</v>
      </c>
      <c r="N2264" s="661">
        <v>9</v>
      </c>
      <c r="O2264" s="742">
        <v>8</v>
      </c>
      <c r="P2264" s="662">
        <v>7000</v>
      </c>
      <c r="Q2264" s="677">
        <v>0.77777777777777779</v>
      </c>
      <c r="R2264" s="661">
        <v>7</v>
      </c>
      <c r="S2264" s="677">
        <v>0.77777777777777779</v>
      </c>
      <c r="T2264" s="742">
        <v>7</v>
      </c>
      <c r="U2264" s="700">
        <v>0.875</v>
      </c>
    </row>
    <row r="2265" spans="1:21" ht="14.4" customHeight="1" x14ac:dyDescent="0.3">
      <c r="A2265" s="660">
        <v>4</v>
      </c>
      <c r="B2265" s="661" t="s">
        <v>3542</v>
      </c>
      <c r="C2265" s="661">
        <v>89301042</v>
      </c>
      <c r="D2265" s="740" t="s">
        <v>6160</v>
      </c>
      <c r="E2265" s="741" t="s">
        <v>3941</v>
      </c>
      <c r="F2265" s="661" t="s">
        <v>3897</v>
      </c>
      <c r="G2265" s="661" t="s">
        <v>4393</v>
      </c>
      <c r="H2265" s="661" t="s">
        <v>602</v>
      </c>
      <c r="I2265" s="661" t="s">
        <v>4741</v>
      </c>
      <c r="J2265" s="661" t="s">
        <v>4739</v>
      </c>
      <c r="K2265" s="661" t="s">
        <v>4742</v>
      </c>
      <c r="L2265" s="662">
        <v>3000</v>
      </c>
      <c r="M2265" s="662">
        <v>36000</v>
      </c>
      <c r="N2265" s="661">
        <v>12</v>
      </c>
      <c r="O2265" s="742">
        <v>5</v>
      </c>
      <c r="P2265" s="662">
        <v>36000</v>
      </c>
      <c r="Q2265" s="677">
        <v>1</v>
      </c>
      <c r="R2265" s="661">
        <v>12</v>
      </c>
      <c r="S2265" s="677">
        <v>1</v>
      </c>
      <c r="T2265" s="742">
        <v>5</v>
      </c>
      <c r="U2265" s="700">
        <v>1</v>
      </c>
    </row>
    <row r="2266" spans="1:21" ht="14.4" customHeight="1" x14ac:dyDescent="0.3">
      <c r="A2266" s="660">
        <v>4</v>
      </c>
      <c r="B2266" s="661" t="s">
        <v>3542</v>
      </c>
      <c r="C2266" s="661">
        <v>89301042</v>
      </c>
      <c r="D2266" s="740" t="s">
        <v>6160</v>
      </c>
      <c r="E2266" s="741" t="s">
        <v>3941</v>
      </c>
      <c r="F2266" s="661" t="s">
        <v>3897</v>
      </c>
      <c r="G2266" s="661" t="s">
        <v>4393</v>
      </c>
      <c r="H2266" s="661" t="s">
        <v>602</v>
      </c>
      <c r="I2266" s="661" t="s">
        <v>4743</v>
      </c>
      <c r="J2266" s="661" t="s">
        <v>4744</v>
      </c>
      <c r="K2266" s="661" t="s">
        <v>4745</v>
      </c>
      <c r="L2266" s="662">
        <v>233.18</v>
      </c>
      <c r="M2266" s="662">
        <v>699.54</v>
      </c>
      <c r="N2266" s="661">
        <v>3</v>
      </c>
      <c r="O2266" s="742">
        <v>1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4</v>
      </c>
      <c r="B2267" s="661" t="s">
        <v>3542</v>
      </c>
      <c r="C2267" s="661">
        <v>89301042</v>
      </c>
      <c r="D2267" s="740" t="s">
        <v>6160</v>
      </c>
      <c r="E2267" s="741" t="s">
        <v>3941</v>
      </c>
      <c r="F2267" s="661" t="s">
        <v>3897</v>
      </c>
      <c r="G2267" s="661" t="s">
        <v>4393</v>
      </c>
      <c r="H2267" s="661" t="s">
        <v>602</v>
      </c>
      <c r="I2267" s="661" t="s">
        <v>4746</v>
      </c>
      <c r="J2267" s="661" t="s">
        <v>4747</v>
      </c>
      <c r="K2267" s="661" t="s">
        <v>4589</v>
      </c>
      <c r="L2267" s="662">
        <v>300</v>
      </c>
      <c r="M2267" s="662">
        <v>6000</v>
      </c>
      <c r="N2267" s="661">
        <v>20</v>
      </c>
      <c r="O2267" s="742">
        <v>13</v>
      </c>
      <c r="P2267" s="662">
        <v>6000</v>
      </c>
      <c r="Q2267" s="677">
        <v>1</v>
      </c>
      <c r="R2267" s="661">
        <v>20</v>
      </c>
      <c r="S2267" s="677">
        <v>1</v>
      </c>
      <c r="T2267" s="742">
        <v>13</v>
      </c>
      <c r="U2267" s="700">
        <v>1</v>
      </c>
    </row>
    <row r="2268" spans="1:21" ht="14.4" customHeight="1" x14ac:dyDescent="0.3">
      <c r="A2268" s="660">
        <v>4</v>
      </c>
      <c r="B2268" s="661" t="s">
        <v>3542</v>
      </c>
      <c r="C2268" s="661">
        <v>89301042</v>
      </c>
      <c r="D2268" s="740" t="s">
        <v>6160</v>
      </c>
      <c r="E2268" s="741" t="s">
        <v>3941</v>
      </c>
      <c r="F2268" s="661" t="s">
        <v>3897</v>
      </c>
      <c r="G2268" s="661" t="s">
        <v>4393</v>
      </c>
      <c r="H2268" s="661" t="s">
        <v>602</v>
      </c>
      <c r="I2268" s="661" t="s">
        <v>5186</v>
      </c>
      <c r="J2268" s="661" t="s">
        <v>5187</v>
      </c>
      <c r="K2268" s="661" t="s">
        <v>4589</v>
      </c>
      <c r="L2268" s="662">
        <v>300</v>
      </c>
      <c r="M2268" s="662">
        <v>600</v>
      </c>
      <c r="N2268" s="661">
        <v>2</v>
      </c>
      <c r="O2268" s="742">
        <v>1</v>
      </c>
      <c r="P2268" s="662">
        <v>600</v>
      </c>
      <c r="Q2268" s="677">
        <v>1</v>
      </c>
      <c r="R2268" s="661">
        <v>2</v>
      </c>
      <c r="S2268" s="677">
        <v>1</v>
      </c>
      <c r="T2268" s="742">
        <v>1</v>
      </c>
      <c r="U2268" s="700">
        <v>1</v>
      </c>
    </row>
    <row r="2269" spans="1:21" ht="14.4" customHeight="1" x14ac:dyDescent="0.3">
      <c r="A2269" s="660">
        <v>4</v>
      </c>
      <c r="B2269" s="661" t="s">
        <v>3542</v>
      </c>
      <c r="C2269" s="661">
        <v>89301042</v>
      </c>
      <c r="D2269" s="740" t="s">
        <v>6160</v>
      </c>
      <c r="E2269" s="741" t="s">
        <v>3941</v>
      </c>
      <c r="F2269" s="661" t="s">
        <v>3897</v>
      </c>
      <c r="G2269" s="661" t="s">
        <v>4393</v>
      </c>
      <c r="H2269" s="661" t="s">
        <v>602</v>
      </c>
      <c r="I2269" s="661" t="s">
        <v>4758</v>
      </c>
      <c r="J2269" s="661" t="s">
        <v>4759</v>
      </c>
      <c r="K2269" s="661" t="s">
        <v>4760</v>
      </c>
      <c r="L2269" s="662">
        <v>370.4</v>
      </c>
      <c r="M2269" s="662">
        <v>2222.4</v>
      </c>
      <c r="N2269" s="661">
        <v>6</v>
      </c>
      <c r="O2269" s="742">
        <v>5</v>
      </c>
      <c r="P2269" s="662">
        <v>2222.4</v>
      </c>
      <c r="Q2269" s="677">
        <v>1</v>
      </c>
      <c r="R2269" s="661">
        <v>6</v>
      </c>
      <c r="S2269" s="677">
        <v>1</v>
      </c>
      <c r="T2269" s="742">
        <v>5</v>
      </c>
      <c r="U2269" s="700">
        <v>1</v>
      </c>
    </row>
    <row r="2270" spans="1:21" ht="14.4" customHeight="1" x14ac:dyDescent="0.3">
      <c r="A2270" s="660">
        <v>4</v>
      </c>
      <c r="B2270" s="661" t="s">
        <v>3542</v>
      </c>
      <c r="C2270" s="661">
        <v>89301042</v>
      </c>
      <c r="D2270" s="740" t="s">
        <v>6160</v>
      </c>
      <c r="E2270" s="741" t="s">
        <v>3941</v>
      </c>
      <c r="F2270" s="661" t="s">
        <v>3897</v>
      </c>
      <c r="G2270" s="661" t="s">
        <v>4393</v>
      </c>
      <c r="H2270" s="661" t="s">
        <v>602</v>
      </c>
      <c r="I2270" s="661" t="s">
        <v>4761</v>
      </c>
      <c r="J2270" s="661" t="s">
        <v>4762</v>
      </c>
      <c r="K2270" s="661" t="s">
        <v>4763</v>
      </c>
      <c r="L2270" s="662">
        <v>453.2</v>
      </c>
      <c r="M2270" s="662">
        <v>3172.4</v>
      </c>
      <c r="N2270" s="661">
        <v>7</v>
      </c>
      <c r="O2270" s="742">
        <v>5</v>
      </c>
      <c r="P2270" s="662">
        <v>3172.4</v>
      </c>
      <c r="Q2270" s="677">
        <v>1</v>
      </c>
      <c r="R2270" s="661">
        <v>7</v>
      </c>
      <c r="S2270" s="677">
        <v>1</v>
      </c>
      <c r="T2270" s="742">
        <v>5</v>
      </c>
      <c r="U2270" s="700">
        <v>1</v>
      </c>
    </row>
    <row r="2271" spans="1:21" ht="14.4" customHeight="1" x14ac:dyDescent="0.3">
      <c r="A2271" s="660">
        <v>4</v>
      </c>
      <c r="B2271" s="661" t="s">
        <v>3542</v>
      </c>
      <c r="C2271" s="661">
        <v>89301042</v>
      </c>
      <c r="D2271" s="740" t="s">
        <v>6160</v>
      </c>
      <c r="E2271" s="741" t="s">
        <v>3941</v>
      </c>
      <c r="F2271" s="661" t="s">
        <v>3897</v>
      </c>
      <c r="G2271" s="661" t="s">
        <v>4393</v>
      </c>
      <c r="H2271" s="661" t="s">
        <v>602</v>
      </c>
      <c r="I2271" s="661" t="s">
        <v>4764</v>
      </c>
      <c r="J2271" s="661" t="s">
        <v>4765</v>
      </c>
      <c r="K2271" s="661" t="s">
        <v>4766</v>
      </c>
      <c r="L2271" s="662">
        <v>5343.9</v>
      </c>
      <c r="M2271" s="662">
        <v>154973.1</v>
      </c>
      <c r="N2271" s="661">
        <v>29</v>
      </c>
      <c r="O2271" s="742">
        <v>11</v>
      </c>
      <c r="P2271" s="662">
        <v>154973.1</v>
      </c>
      <c r="Q2271" s="677">
        <v>1</v>
      </c>
      <c r="R2271" s="661">
        <v>29</v>
      </c>
      <c r="S2271" s="677">
        <v>1</v>
      </c>
      <c r="T2271" s="742">
        <v>11</v>
      </c>
      <c r="U2271" s="700">
        <v>1</v>
      </c>
    </row>
    <row r="2272" spans="1:21" ht="14.4" customHeight="1" x14ac:dyDescent="0.3">
      <c r="A2272" s="660">
        <v>4</v>
      </c>
      <c r="B2272" s="661" t="s">
        <v>3542</v>
      </c>
      <c r="C2272" s="661">
        <v>89301042</v>
      </c>
      <c r="D2272" s="740" t="s">
        <v>6160</v>
      </c>
      <c r="E2272" s="741" t="s">
        <v>3941</v>
      </c>
      <c r="F2272" s="661" t="s">
        <v>3897</v>
      </c>
      <c r="G2272" s="661" t="s">
        <v>4393</v>
      </c>
      <c r="H2272" s="661" t="s">
        <v>602</v>
      </c>
      <c r="I2272" s="661" t="s">
        <v>4767</v>
      </c>
      <c r="J2272" s="661" t="s">
        <v>4768</v>
      </c>
      <c r="K2272" s="661" t="s">
        <v>4769</v>
      </c>
      <c r="L2272" s="662">
        <v>5343.9</v>
      </c>
      <c r="M2272" s="662">
        <v>21375.599999999999</v>
      </c>
      <c r="N2272" s="661">
        <v>4</v>
      </c>
      <c r="O2272" s="742">
        <v>2</v>
      </c>
      <c r="P2272" s="662">
        <v>21375.599999999999</v>
      </c>
      <c r="Q2272" s="677">
        <v>1</v>
      </c>
      <c r="R2272" s="661">
        <v>4</v>
      </c>
      <c r="S2272" s="677">
        <v>1</v>
      </c>
      <c r="T2272" s="742">
        <v>2</v>
      </c>
      <c r="U2272" s="700">
        <v>1</v>
      </c>
    </row>
    <row r="2273" spans="1:21" ht="14.4" customHeight="1" x14ac:dyDescent="0.3">
      <c r="A2273" s="660">
        <v>4</v>
      </c>
      <c r="B2273" s="661" t="s">
        <v>3542</v>
      </c>
      <c r="C2273" s="661">
        <v>89301042</v>
      </c>
      <c r="D2273" s="740" t="s">
        <v>6160</v>
      </c>
      <c r="E2273" s="741" t="s">
        <v>3941</v>
      </c>
      <c r="F2273" s="661" t="s">
        <v>3897</v>
      </c>
      <c r="G2273" s="661" t="s">
        <v>4393</v>
      </c>
      <c r="H2273" s="661" t="s">
        <v>602</v>
      </c>
      <c r="I2273" s="661" t="s">
        <v>4781</v>
      </c>
      <c r="J2273" s="661" t="s">
        <v>4782</v>
      </c>
      <c r="K2273" s="661" t="s">
        <v>4783</v>
      </c>
      <c r="L2273" s="662">
        <v>761.3</v>
      </c>
      <c r="M2273" s="662">
        <v>11419.5</v>
      </c>
      <c r="N2273" s="661">
        <v>15</v>
      </c>
      <c r="O2273" s="742">
        <v>2</v>
      </c>
      <c r="P2273" s="662">
        <v>11419.5</v>
      </c>
      <c r="Q2273" s="677">
        <v>1</v>
      </c>
      <c r="R2273" s="661">
        <v>15</v>
      </c>
      <c r="S2273" s="677">
        <v>1</v>
      </c>
      <c r="T2273" s="742">
        <v>2</v>
      </c>
      <c r="U2273" s="700">
        <v>1</v>
      </c>
    </row>
    <row r="2274" spans="1:21" ht="14.4" customHeight="1" x14ac:dyDescent="0.3">
      <c r="A2274" s="660">
        <v>4</v>
      </c>
      <c r="B2274" s="661" t="s">
        <v>3542</v>
      </c>
      <c r="C2274" s="661">
        <v>89301042</v>
      </c>
      <c r="D2274" s="740" t="s">
        <v>6160</v>
      </c>
      <c r="E2274" s="741" t="s">
        <v>3941</v>
      </c>
      <c r="F2274" s="661" t="s">
        <v>3897</v>
      </c>
      <c r="G2274" s="661" t="s">
        <v>4393</v>
      </c>
      <c r="H2274" s="661" t="s">
        <v>602</v>
      </c>
      <c r="I2274" s="661" t="s">
        <v>4796</v>
      </c>
      <c r="J2274" s="661" t="s">
        <v>4797</v>
      </c>
      <c r="K2274" s="661" t="s">
        <v>4798</v>
      </c>
      <c r="L2274" s="662">
        <v>198.08</v>
      </c>
      <c r="M2274" s="662">
        <v>990.40000000000009</v>
      </c>
      <c r="N2274" s="661">
        <v>5</v>
      </c>
      <c r="O2274" s="742">
        <v>4</v>
      </c>
      <c r="P2274" s="662">
        <v>990.40000000000009</v>
      </c>
      <c r="Q2274" s="677">
        <v>1</v>
      </c>
      <c r="R2274" s="661">
        <v>5</v>
      </c>
      <c r="S2274" s="677">
        <v>1</v>
      </c>
      <c r="T2274" s="742">
        <v>4</v>
      </c>
      <c r="U2274" s="700">
        <v>1</v>
      </c>
    </row>
    <row r="2275" spans="1:21" ht="14.4" customHeight="1" x14ac:dyDescent="0.3">
      <c r="A2275" s="660">
        <v>4</v>
      </c>
      <c r="B2275" s="661" t="s">
        <v>3542</v>
      </c>
      <c r="C2275" s="661">
        <v>89301042</v>
      </c>
      <c r="D2275" s="740" t="s">
        <v>6160</v>
      </c>
      <c r="E2275" s="741" t="s">
        <v>3941</v>
      </c>
      <c r="F2275" s="661" t="s">
        <v>3897</v>
      </c>
      <c r="G2275" s="661" t="s">
        <v>4393</v>
      </c>
      <c r="H2275" s="661" t="s">
        <v>602</v>
      </c>
      <c r="I2275" s="661" t="s">
        <v>4799</v>
      </c>
      <c r="J2275" s="661" t="s">
        <v>4800</v>
      </c>
      <c r="K2275" s="661" t="s">
        <v>4801</v>
      </c>
      <c r="L2275" s="662">
        <v>1500</v>
      </c>
      <c r="M2275" s="662">
        <v>27000</v>
      </c>
      <c r="N2275" s="661">
        <v>18</v>
      </c>
      <c r="O2275" s="742">
        <v>2</v>
      </c>
      <c r="P2275" s="662">
        <v>27000</v>
      </c>
      <c r="Q2275" s="677">
        <v>1</v>
      </c>
      <c r="R2275" s="661">
        <v>18</v>
      </c>
      <c r="S2275" s="677">
        <v>1</v>
      </c>
      <c r="T2275" s="742">
        <v>2</v>
      </c>
      <c r="U2275" s="700">
        <v>1</v>
      </c>
    </row>
    <row r="2276" spans="1:21" ht="14.4" customHeight="1" x14ac:dyDescent="0.3">
      <c r="A2276" s="660">
        <v>4</v>
      </c>
      <c r="B2276" s="661" t="s">
        <v>3542</v>
      </c>
      <c r="C2276" s="661">
        <v>89301042</v>
      </c>
      <c r="D2276" s="740" t="s">
        <v>6160</v>
      </c>
      <c r="E2276" s="741" t="s">
        <v>3941</v>
      </c>
      <c r="F2276" s="661" t="s">
        <v>3897</v>
      </c>
      <c r="G2276" s="661" t="s">
        <v>4393</v>
      </c>
      <c r="H2276" s="661" t="s">
        <v>602</v>
      </c>
      <c r="I2276" s="661" t="s">
        <v>4802</v>
      </c>
      <c r="J2276" s="661" t="s">
        <v>4800</v>
      </c>
      <c r="K2276" s="661" t="s">
        <v>4803</v>
      </c>
      <c r="L2276" s="662">
        <v>1500</v>
      </c>
      <c r="M2276" s="662">
        <v>30000</v>
      </c>
      <c r="N2276" s="661">
        <v>20</v>
      </c>
      <c r="O2276" s="742">
        <v>3</v>
      </c>
      <c r="P2276" s="662">
        <v>30000</v>
      </c>
      <c r="Q2276" s="677">
        <v>1</v>
      </c>
      <c r="R2276" s="661">
        <v>20</v>
      </c>
      <c r="S2276" s="677">
        <v>1</v>
      </c>
      <c r="T2276" s="742">
        <v>3</v>
      </c>
      <c r="U2276" s="700">
        <v>1</v>
      </c>
    </row>
    <row r="2277" spans="1:21" ht="14.4" customHeight="1" x14ac:dyDescent="0.3">
      <c r="A2277" s="660">
        <v>4</v>
      </c>
      <c r="B2277" s="661" t="s">
        <v>3542</v>
      </c>
      <c r="C2277" s="661">
        <v>89301042</v>
      </c>
      <c r="D2277" s="740" t="s">
        <v>6160</v>
      </c>
      <c r="E2277" s="741" t="s">
        <v>3941</v>
      </c>
      <c r="F2277" s="661" t="s">
        <v>3897</v>
      </c>
      <c r="G2277" s="661" t="s">
        <v>4393</v>
      </c>
      <c r="H2277" s="661" t="s">
        <v>602</v>
      </c>
      <c r="I2277" s="661" t="s">
        <v>4804</v>
      </c>
      <c r="J2277" s="661" t="s">
        <v>4805</v>
      </c>
      <c r="K2277" s="661" t="s">
        <v>4806</v>
      </c>
      <c r="L2277" s="662">
        <v>159.5</v>
      </c>
      <c r="M2277" s="662">
        <v>2233</v>
      </c>
      <c r="N2277" s="661">
        <v>14</v>
      </c>
      <c r="O2277" s="742">
        <v>9</v>
      </c>
      <c r="P2277" s="662">
        <v>638</v>
      </c>
      <c r="Q2277" s="677">
        <v>0.2857142857142857</v>
      </c>
      <c r="R2277" s="661">
        <v>4</v>
      </c>
      <c r="S2277" s="677">
        <v>0.2857142857142857</v>
      </c>
      <c r="T2277" s="742">
        <v>3</v>
      </c>
      <c r="U2277" s="700">
        <v>0.33333333333333331</v>
      </c>
    </row>
    <row r="2278" spans="1:21" ht="14.4" customHeight="1" x14ac:dyDescent="0.3">
      <c r="A2278" s="660">
        <v>4</v>
      </c>
      <c r="B2278" s="661" t="s">
        <v>3542</v>
      </c>
      <c r="C2278" s="661">
        <v>89301042</v>
      </c>
      <c r="D2278" s="740" t="s">
        <v>6160</v>
      </c>
      <c r="E2278" s="741" t="s">
        <v>3941</v>
      </c>
      <c r="F2278" s="661" t="s">
        <v>3897</v>
      </c>
      <c r="G2278" s="661" t="s">
        <v>4393</v>
      </c>
      <c r="H2278" s="661" t="s">
        <v>602</v>
      </c>
      <c r="I2278" s="661" t="s">
        <v>4810</v>
      </c>
      <c r="J2278" s="661" t="s">
        <v>4811</v>
      </c>
      <c r="K2278" s="661" t="s">
        <v>4812</v>
      </c>
      <c r="L2278" s="662">
        <v>864</v>
      </c>
      <c r="M2278" s="662">
        <v>2592</v>
      </c>
      <c r="N2278" s="661">
        <v>3</v>
      </c>
      <c r="O2278" s="742">
        <v>1</v>
      </c>
      <c r="P2278" s="662">
        <v>2592</v>
      </c>
      <c r="Q2278" s="677">
        <v>1</v>
      </c>
      <c r="R2278" s="661">
        <v>3</v>
      </c>
      <c r="S2278" s="677">
        <v>1</v>
      </c>
      <c r="T2278" s="742">
        <v>1</v>
      </c>
      <c r="U2278" s="700">
        <v>1</v>
      </c>
    </row>
    <row r="2279" spans="1:21" ht="14.4" customHeight="1" x14ac:dyDescent="0.3">
      <c r="A2279" s="660">
        <v>4</v>
      </c>
      <c r="B2279" s="661" t="s">
        <v>3542</v>
      </c>
      <c r="C2279" s="661">
        <v>89301042</v>
      </c>
      <c r="D2279" s="740" t="s">
        <v>6160</v>
      </c>
      <c r="E2279" s="741" t="s">
        <v>3941</v>
      </c>
      <c r="F2279" s="661" t="s">
        <v>3897</v>
      </c>
      <c r="G2279" s="661" t="s">
        <v>4393</v>
      </c>
      <c r="H2279" s="661" t="s">
        <v>602</v>
      </c>
      <c r="I2279" s="661" t="s">
        <v>4816</v>
      </c>
      <c r="J2279" s="661" t="s">
        <v>4819</v>
      </c>
      <c r="K2279" s="661" t="s">
        <v>4820</v>
      </c>
      <c r="L2279" s="662">
        <v>540</v>
      </c>
      <c r="M2279" s="662">
        <v>540</v>
      </c>
      <c r="N2279" s="661">
        <v>1</v>
      </c>
      <c r="O2279" s="742">
        <v>1</v>
      </c>
      <c r="P2279" s="662">
        <v>540</v>
      </c>
      <c r="Q2279" s="677">
        <v>1</v>
      </c>
      <c r="R2279" s="661">
        <v>1</v>
      </c>
      <c r="S2279" s="677">
        <v>1</v>
      </c>
      <c r="T2279" s="742">
        <v>1</v>
      </c>
      <c r="U2279" s="700">
        <v>1</v>
      </c>
    </row>
    <row r="2280" spans="1:21" ht="14.4" customHeight="1" x14ac:dyDescent="0.3">
      <c r="A2280" s="660">
        <v>4</v>
      </c>
      <c r="B2280" s="661" t="s">
        <v>3542</v>
      </c>
      <c r="C2280" s="661">
        <v>89301042</v>
      </c>
      <c r="D2280" s="740" t="s">
        <v>6160</v>
      </c>
      <c r="E2280" s="741" t="s">
        <v>3941</v>
      </c>
      <c r="F2280" s="661" t="s">
        <v>3897</v>
      </c>
      <c r="G2280" s="661" t="s">
        <v>4393</v>
      </c>
      <c r="H2280" s="661" t="s">
        <v>602</v>
      </c>
      <c r="I2280" s="661" t="s">
        <v>4823</v>
      </c>
      <c r="J2280" s="661" t="s">
        <v>4824</v>
      </c>
      <c r="K2280" s="661" t="s">
        <v>4825</v>
      </c>
      <c r="L2280" s="662">
        <v>957</v>
      </c>
      <c r="M2280" s="662">
        <v>1914</v>
      </c>
      <c r="N2280" s="661">
        <v>2</v>
      </c>
      <c r="O2280" s="742">
        <v>1</v>
      </c>
      <c r="P2280" s="662">
        <v>1914</v>
      </c>
      <c r="Q2280" s="677">
        <v>1</v>
      </c>
      <c r="R2280" s="661">
        <v>2</v>
      </c>
      <c r="S2280" s="677">
        <v>1</v>
      </c>
      <c r="T2280" s="742">
        <v>1</v>
      </c>
      <c r="U2280" s="700">
        <v>1</v>
      </c>
    </row>
    <row r="2281" spans="1:21" ht="14.4" customHeight="1" x14ac:dyDescent="0.3">
      <c r="A2281" s="660">
        <v>4</v>
      </c>
      <c r="B2281" s="661" t="s">
        <v>3542</v>
      </c>
      <c r="C2281" s="661">
        <v>89301042</v>
      </c>
      <c r="D2281" s="740" t="s">
        <v>6160</v>
      </c>
      <c r="E2281" s="741" t="s">
        <v>3941</v>
      </c>
      <c r="F2281" s="661" t="s">
        <v>3897</v>
      </c>
      <c r="G2281" s="661" t="s">
        <v>4393</v>
      </c>
      <c r="H2281" s="661" t="s">
        <v>602</v>
      </c>
      <c r="I2281" s="661" t="s">
        <v>4829</v>
      </c>
      <c r="J2281" s="661" t="s">
        <v>4830</v>
      </c>
      <c r="K2281" s="661" t="s">
        <v>4831</v>
      </c>
      <c r="L2281" s="662">
        <v>319</v>
      </c>
      <c r="M2281" s="662">
        <v>2871</v>
      </c>
      <c r="N2281" s="661">
        <v>9</v>
      </c>
      <c r="O2281" s="742">
        <v>6</v>
      </c>
      <c r="P2281" s="662">
        <v>2871</v>
      </c>
      <c r="Q2281" s="677">
        <v>1</v>
      </c>
      <c r="R2281" s="661">
        <v>9</v>
      </c>
      <c r="S2281" s="677">
        <v>1</v>
      </c>
      <c r="T2281" s="742">
        <v>6</v>
      </c>
      <c r="U2281" s="700">
        <v>1</v>
      </c>
    </row>
    <row r="2282" spans="1:21" ht="14.4" customHeight="1" x14ac:dyDescent="0.3">
      <c r="A2282" s="660">
        <v>4</v>
      </c>
      <c r="B2282" s="661" t="s">
        <v>3542</v>
      </c>
      <c r="C2282" s="661">
        <v>89301042</v>
      </c>
      <c r="D2282" s="740" t="s">
        <v>6160</v>
      </c>
      <c r="E2282" s="741" t="s">
        <v>3941</v>
      </c>
      <c r="F2282" s="661" t="s">
        <v>3897</v>
      </c>
      <c r="G2282" s="661" t="s">
        <v>4393</v>
      </c>
      <c r="H2282" s="661" t="s">
        <v>602</v>
      </c>
      <c r="I2282" s="661" t="s">
        <v>4832</v>
      </c>
      <c r="J2282" s="661" t="s">
        <v>4566</v>
      </c>
      <c r="K2282" s="661" t="s">
        <v>4833</v>
      </c>
      <c r="L2282" s="662">
        <v>2304</v>
      </c>
      <c r="M2282" s="662">
        <v>13824</v>
      </c>
      <c r="N2282" s="661">
        <v>6</v>
      </c>
      <c r="O2282" s="742">
        <v>2</v>
      </c>
      <c r="P2282" s="662">
        <v>13824</v>
      </c>
      <c r="Q2282" s="677">
        <v>1</v>
      </c>
      <c r="R2282" s="661">
        <v>6</v>
      </c>
      <c r="S2282" s="677">
        <v>1</v>
      </c>
      <c r="T2282" s="742">
        <v>2</v>
      </c>
      <c r="U2282" s="700">
        <v>1</v>
      </c>
    </row>
    <row r="2283" spans="1:21" ht="14.4" customHeight="1" x14ac:dyDescent="0.3">
      <c r="A2283" s="660">
        <v>4</v>
      </c>
      <c r="B2283" s="661" t="s">
        <v>3542</v>
      </c>
      <c r="C2283" s="661">
        <v>89301042</v>
      </c>
      <c r="D2283" s="740" t="s">
        <v>6160</v>
      </c>
      <c r="E2283" s="741" t="s">
        <v>3941</v>
      </c>
      <c r="F2283" s="661" t="s">
        <v>3897</v>
      </c>
      <c r="G2283" s="661" t="s">
        <v>4393</v>
      </c>
      <c r="H2283" s="661" t="s">
        <v>602</v>
      </c>
      <c r="I2283" s="661" t="s">
        <v>5216</v>
      </c>
      <c r="J2283" s="661" t="s">
        <v>5217</v>
      </c>
      <c r="K2283" s="661" t="s">
        <v>5218</v>
      </c>
      <c r="L2283" s="662">
        <v>2253.4299999999998</v>
      </c>
      <c r="M2283" s="662">
        <v>6760.2899999999991</v>
      </c>
      <c r="N2283" s="661">
        <v>3</v>
      </c>
      <c r="O2283" s="742">
        <v>1</v>
      </c>
      <c r="P2283" s="662">
        <v>6760.2899999999991</v>
      </c>
      <c r="Q2283" s="677">
        <v>1</v>
      </c>
      <c r="R2283" s="661">
        <v>3</v>
      </c>
      <c r="S2283" s="677">
        <v>1</v>
      </c>
      <c r="T2283" s="742">
        <v>1</v>
      </c>
      <c r="U2283" s="700">
        <v>1</v>
      </c>
    </row>
    <row r="2284" spans="1:21" ht="14.4" customHeight="1" x14ac:dyDescent="0.3">
      <c r="A2284" s="660">
        <v>4</v>
      </c>
      <c r="B2284" s="661" t="s">
        <v>3542</v>
      </c>
      <c r="C2284" s="661">
        <v>89301042</v>
      </c>
      <c r="D2284" s="740" t="s">
        <v>6160</v>
      </c>
      <c r="E2284" s="741" t="s">
        <v>3941</v>
      </c>
      <c r="F2284" s="661" t="s">
        <v>3897</v>
      </c>
      <c r="G2284" s="661" t="s">
        <v>4393</v>
      </c>
      <c r="H2284" s="661" t="s">
        <v>602</v>
      </c>
      <c r="I2284" s="661" t="s">
        <v>4837</v>
      </c>
      <c r="J2284" s="661" t="s">
        <v>4814</v>
      </c>
      <c r="K2284" s="661" t="s">
        <v>4838</v>
      </c>
      <c r="L2284" s="662">
        <v>1781.3</v>
      </c>
      <c r="M2284" s="662">
        <v>21375.599999999999</v>
      </c>
      <c r="N2284" s="661">
        <v>12</v>
      </c>
      <c r="O2284" s="742">
        <v>3</v>
      </c>
      <c r="P2284" s="662">
        <v>21375.599999999999</v>
      </c>
      <c r="Q2284" s="677">
        <v>1</v>
      </c>
      <c r="R2284" s="661">
        <v>12</v>
      </c>
      <c r="S2284" s="677">
        <v>1</v>
      </c>
      <c r="T2284" s="742">
        <v>3</v>
      </c>
      <c r="U2284" s="700">
        <v>1</v>
      </c>
    </row>
    <row r="2285" spans="1:21" ht="14.4" customHeight="1" x14ac:dyDescent="0.3">
      <c r="A2285" s="660">
        <v>4</v>
      </c>
      <c r="B2285" s="661" t="s">
        <v>3542</v>
      </c>
      <c r="C2285" s="661">
        <v>89301042</v>
      </c>
      <c r="D2285" s="740" t="s">
        <v>6160</v>
      </c>
      <c r="E2285" s="741" t="s">
        <v>3941</v>
      </c>
      <c r="F2285" s="661" t="s">
        <v>3897</v>
      </c>
      <c r="G2285" s="661" t="s">
        <v>4393</v>
      </c>
      <c r="H2285" s="661" t="s">
        <v>602</v>
      </c>
      <c r="I2285" s="661" t="s">
        <v>4839</v>
      </c>
      <c r="J2285" s="661" t="s">
        <v>4689</v>
      </c>
      <c r="K2285" s="661" t="s">
        <v>4840</v>
      </c>
      <c r="L2285" s="662">
        <v>1987.45</v>
      </c>
      <c r="M2285" s="662">
        <v>13912.150000000001</v>
      </c>
      <c r="N2285" s="661">
        <v>7</v>
      </c>
      <c r="O2285" s="742">
        <v>3</v>
      </c>
      <c r="P2285" s="662">
        <v>13912.150000000001</v>
      </c>
      <c r="Q2285" s="677">
        <v>1</v>
      </c>
      <c r="R2285" s="661">
        <v>7</v>
      </c>
      <c r="S2285" s="677">
        <v>1</v>
      </c>
      <c r="T2285" s="742">
        <v>3</v>
      </c>
      <c r="U2285" s="700">
        <v>1</v>
      </c>
    </row>
    <row r="2286" spans="1:21" ht="14.4" customHeight="1" x14ac:dyDescent="0.3">
      <c r="A2286" s="660">
        <v>4</v>
      </c>
      <c r="B2286" s="661" t="s">
        <v>3542</v>
      </c>
      <c r="C2286" s="661">
        <v>89301042</v>
      </c>
      <c r="D2286" s="740" t="s">
        <v>6160</v>
      </c>
      <c r="E2286" s="741" t="s">
        <v>3941</v>
      </c>
      <c r="F2286" s="661" t="s">
        <v>3897</v>
      </c>
      <c r="G2286" s="661" t="s">
        <v>4393</v>
      </c>
      <c r="H2286" s="661" t="s">
        <v>602</v>
      </c>
      <c r="I2286" s="661" t="s">
        <v>4843</v>
      </c>
      <c r="J2286" s="661" t="s">
        <v>4844</v>
      </c>
      <c r="K2286" s="661" t="s">
        <v>4845</v>
      </c>
      <c r="L2286" s="662">
        <v>720</v>
      </c>
      <c r="M2286" s="662">
        <v>720</v>
      </c>
      <c r="N2286" s="661">
        <v>1</v>
      </c>
      <c r="O2286" s="742">
        <v>1</v>
      </c>
      <c r="P2286" s="662">
        <v>720</v>
      </c>
      <c r="Q2286" s="677">
        <v>1</v>
      </c>
      <c r="R2286" s="661">
        <v>1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4</v>
      </c>
      <c r="B2287" s="661" t="s">
        <v>3542</v>
      </c>
      <c r="C2287" s="661">
        <v>89301042</v>
      </c>
      <c r="D2287" s="740" t="s">
        <v>6160</v>
      </c>
      <c r="E2287" s="741" t="s">
        <v>3941</v>
      </c>
      <c r="F2287" s="661" t="s">
        <v>3897</v>
      </c>
      <c r="G2287" s="661" t="s">
        <v>4393</v>
      </c>
      <c r="H2287" s="661" t="s">
        <v>602</v>
      </c>
      <c r="I2287" s="661" t="s">
        <v>5940</v>
      </c>
      <c r="J2287" s="661" t="s">
        <v>5941</v>
      </c>
      <c r="K2287" s="661" t="s">
        <v>5942</v>
      </c>
      <c r="L2287" s="662">
        <v>856.97</v>
      </c>
      <c r="M2287" s="662">
        <v>5141.82</v>
      </c>
      <c r="N2287" s="661">
        <v>6</v>
      </c>
      <c r="O2287" s="742">
        <v>1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4</v>
      </c>
      <c r="B2288" s="661" t="s">
        <v>3542</v>
      </c>
      <c r="C2288" s="661">
        <v>89301042</v>
      </c>
      <c r="D2288" s="740" t="s">
        <v>6160</v>
      </c>
      <c r="E2288" s="741" t="s">
        <v>3941</v>
      </c>
      <c r="F2288" s="661" t="s">
        <v>3897</v>
      </c>
      <c r="G2288" s="661" t="s">
        <v>4393</v>
      </c>
      <c r="H2288" s="661" t="s">
        <v>602</v>
      </c>
      <c r="I2288" s="661" t="s">
        <v>4846</v>
      </c>
      <c r="J2288" s="661" t="s">
        <v>4847</v>
      </c>
      <c r="K2288" s="661" t="s">
        <v>4848</v>
      </c>
      <c r="L2288" s="662">
        <v>429.78</v>
      </c>
      <c r="M2288" s="662">
        <v>1719.12</v>
      </c>
      <c r="N2288" s="661">
        <v>4</v>
      </c>
      <c r="O2288" s="742">
        <v>1</v>
      </c>
      <c r="P2288" s="662">
        <v>1719.12</v>
      </c>
      <c r="Q2288" s="677">
        <v>1</v>
      </c>
      <c r="R2288" s="661">
        <v>4</v>
      </c>
      <c r="S2288" s="677">
        <v>1</v>
      </c>
      <c r="T2288" s="742">
        <v>1</v>
      </c>
      <c r="U2288" s="700">
        <v>1</v>
      </c>
    </row>
    <row r="2289" spans="1:21" ht="14.4" customHeight="1" x14ac:dyDescent="0.3">
      <c r="A2289" s="660">
        <v>4</v>
      </c>
      <c r="B2289" s="661" t="s">
        <v>3542</v>
      </c>
      <c r="C2289" s="661">
        <v>89301042</v>
      </c>
      <c r="D2289" s="740" t="s">
        <v>6160</v>
      </c>
      <c r="E2289" s="741" t="s">
        <v>3941</v>
      </c>
      <c r="F2289" s="661" t="s">
        <v>3897</v>
      </c>
      <c r="G2289" s="661" t="s">
        <v>4393</v>
      </c>
      <c r="H2289" s="661" t="s">
        <v>602</v>
      </c>
      <c r="I2289" s="661" t="s">
        <v>4849</v>
      </c>
      <c r="J2289" s="661" t="s">
        <v>4850</v>
      </c>
      <c r="K2289" s="661" t="s">
        <v>4851</v>
      </c>
      <c r="L2289" s="662">
        <v>761.3</v>
      </c>
      <c r="M2289" s="662">
        <v>11419.5</v>
      </c>
      <c r="N2289" s="661">
        <v>15</v>
      </c>
      <c r="O2289" s="742">
        <v>2</v>
      </c>
      <c r="P2289" s="662">
        <v>11419.5</v>
      </c>
      <c r="Q2289" s="677">
        <v>1</v>
      </c>
      <c r="R2289" s="661">
        <v>15</v>
      </c>
      <c r="S2289" s="677">
        <v>1</v>
      </c>
      <c r="T2289" s="742">
        <v>2</v>
      </c>
      <c r="U2289" s="700">
        <v>1</v>
      </c>
    </row>
    <row r="2290" spans="1:21" ht="14.4" customHeight="1" x14ac:dyDescent="0.3">
      <c r="A2290" s="660">
        <v>4</v>
      </c>
      <c r="B2290" s="661" t="s">
        <v>3542</v>
      </c>
      <c r="C2290" s="661">
        <v>89301042</v>
      </c>
      <c r="D2290" s="740" t="s">
        <v>6160</v>
      </c>
      <c r="E2290" s="741" t="s">
        <v>3941</v>
      </c>
      <c r="F2290" s="661" t="s">
        <v>3897</v>
      </c>
      <c r="G2290" s="661" t="s">
        <v>4393</v>
      </c>
      <c r="H2290" s="661" t="s">
        <v>602</v>
      </c>
      <c r="I2290" s="661" t="s">
        <v>4857</v>
      </c>
      <c r="J2290" s="661" t="s">
        <v>4858</v>
      </c>
      <c r="K2290" s="661" t="s">
        <v>4353</v>
      </c>
      <c r="L2290" s="662">
        <v>556.46</v>
      </c>
      <c r="M2290" s="662">
        <v>556.46</v>
      </c>
      <c r="N2290" s="661">
        <v>1</v>
      </c>
      <c r="O2290" s="742">
        <v>1</v>
      </c>
      <c r="P2290" s="662">
        <v>556.46</v>
      </c>
      <c r="Q2290" s="677">
        <v>1</v>
      </c>
      <c r="R2290" s="661">
        <v>1</v>
      </c>
      <c r="S2290" s="677">
        <v>1</v>
      </c>
      <c r="T2290" s="742">
        <v>1</v>
      </c>
      <c r="U2290" s="700">
        <v>1</v>
      </c>
    </row>
    <row r="2291" spans="1:21" ht="14.4" customHeight="1" x14ac:dyDescent="0.3">
      <c r="A2291" s="660">
        <v>4</v>
      </c>
      <c r="B2291" s="661" t="s">
        <v>3542</v>
      </c>
      <c r="C2291" s="661">
        <v>89301042</v>
      </c>
      <c r="D2291" s="740" t="s">
        <v>6160</v>
      </c>
      <c r="E2291" s="741" t="s">
        <v>3941</v>
      </c>
      <c r="F2291" s="661" t="s">
        <v>3897</v>
      </c>
      <c r="G2291" s="661" t="s">
        <v>4393</v>
      </c>
      <c r="H2291" s="661" t="s">
        <v>602</v>
      </c>
      <c r="I2291" s="661" t="s">
        <v>5234</v>
      </c>
      <c r="J2291" s="661" t="s">
        <v>5235</v>
      </c>
      <c r="K2291" s="661" t="s">
        <v>5236</v>
      </c>
      <c r="L2291" s="662">
        <v>2808.7</v>
      </c>
      <c r="M2291" s="662">
        <v>5617.4</v>
      </c>
      <c r="N2291" s="661">
        <v>2</v>
      </c>
      <c r="O2291" s="742">
        <v>1</v>
      </c>
      <c r="P2291" s="662">
        <v>5617.4</v>
      </c>
      <c r="Q2291" s="677">
        <v>1</v>
      </c>
      <c r="R2291" s="661">
        <v>2</v>
      </c>
      <c r="S2291" s="677">
        <v>1</v>
      </c>
      <c r="T2291" s="742">
        <v>1</v>
      </c>
      <c r="U2291" s="700">
        <v>1</v>
      </c>
    </row>
    <row r="2292" spans="1:21" ht="14.4" customHeight="1" x14ac:dyDescent="0.3">
      <c r="A2292" s="660">
        <v>4</v>
      </c>
      <c r="B2292" s="661" t="s">
        <v>3542</v>
      </c>
      <c r="C2292" s="661">
        <v>89301042</v>
      </c>
      <c r="D2292" s="740" t="s">
        <v>6160</v>
      </c>
      <c r="E2292" s="741" t="s">
        <v>3941</v>
      </c>
      <c r="F2292" s="661" t="s">
        <v>3897</v>
      </c>
      <c r="G2292" s="661" t="s">
        <v>4393</v>
      </c>
      <c r="H2292" s="661" t="s">
        <v>602</v>
      </c>
      <c r="I2292" s="661" t="s">
        <v>4864</v>
      </c>
      <c r="J2292" s="661" t="s">
        <v>4626</v>
      </c>
      <c r="K2292" s="661" t="s">
        <v>4865</v>
      </c>
      <c r="L2292" s="662">
        <v>2473.21</v>
      </c>
      <c r="M2292" s="662">
        <v>2473.21</v>
      </c>
      <c r="N2292" s="661">
        <v>1</v>
      </c>
      <c r="O2292" s="742">
        <v>1</v>
      </c>
      <c r="P2292" s="662">
        <v>2473.21</v>
      </c>
      <c r="Q2292" s="677">
        <v>1</v>
      </c>
      <c r="R2292" s="661">
        <v>1</v>
      </c>
      <c r="S2292" s="677">
        <v>1</v>
      </c>
      <c r="T2292" s="742">
        <v>1</v>
      </c>
      <c r="U2292" s="700">
        <v>1</v>
      </c>
    </row>
    <row r="2293" spans="1:21" ht="14.4" customHeight="1" x14ac:dyDescent="0.3">
      <c r="A2293" s="660">
        <v>4</v>
      </c>
      <c r="B2293" s="661" t="s">
        <v>3542</v>
      </c>
      <c r="C2293" s="661">
        <v>89301042</v>
      </c>
      <c r="D2293" s="740" t="s">
        <v>6160</v>
      </c>
      <c r="E2293" s="741" t="s">
        <v>3941</v>
      </c>
      <c r="F2293" s="661" t="s">
        <v>3897</v>
      </c>
      <c r="G2293" s="661" t="s">
        <v>4393</v>
      </c>
      <c r="H2293" s="661" t="s">
        <v>602</v>
      </c>
      <c r="I2293" s="661" t="s">
        <v>4886</v>
      </c>
      <c r="J2293" s="661" t="s">
        <v>4887</v>
      </c>
      <c r="K2293" s="661" t="s">
        <v>4888</v>
      </c>
      <c r="L2293" s="662">
        <v>5343.79</v>
      </c>
      <c r="M2293" s="662">
        <v>5343.79</v>
      </c>
      <c r="N2293" s="661">
        <v>1</v>
      </c>
      <c r="O2293" s="742">
        <v>1</v>
      </c>
      <c r="P2293" s="662">
        <v>5343.79</v>
      </c>
      <c r="Q2293" s="677">
        <v>1</v>
      </c>
      <c r="R2293" s="661">
        <v>1</v>
      </c>
      <c r="S2293" s="677">
        <v>1</v>
      </c>
      <c r="T2293" s="742">
        <v>1</v>
      </c>
      <c r="U2293" s="700">
        <v>1</v>
      </c>
    </row>
    <row r="2294" spans="1:21" ht="14.4" customHeight="1" x14ac:dyDescent="0.3">
      <c r="A2294" s="660">
        <v>4</v>
      </c>
      <c r="B2294" s="661" t="s">
        <v>3542</v>
      </c>
      <c r="C2294" s="661">
        <v>89301042</v>
      </c>
      <c r="D2294" s="740" t="s">
        <v>6160</v>
      </c>
      <c r="E2294" s="741" t="s">
        <v>3941</v>
      </c>
      <c r="F2294" s="661" t="s">
        <v>3897</v>
      </c>
      <c r="G2294" s="661" t="s">
        <v>4393</v>
      </c>
      <c r="H2294" s="661" t="s">
        <v>602</v>
      </c>
      <c r="I2294" s="661" t="s">
        <v>5242</v>
      </c>
      <c r="J2294" s="661" t="s">
        <v>5243</v>
      </c>
      <c r="K2294" s="661" t="s">
        <v>5244</v>
      </c>
      <c r="L2294" s="662">
        <v>611.45000000000005</v>
      </c>
      <c r="M2294" s="662">
        <v>2445.8000000000002</v>
      </c>
      <c r="N2294" s="661">
        <v>4</v>
      </c>
      <c r="O2294" s="742">
        <v>1</v>
      </c>
      <c r="P2294" s="662">
        <v>2445.8000000000002</v>
      </c>
      <c r="Q2294" s="677">
        <v>1</v>
      </c>
      <c r="R2294" s="661">
        <v>4</v>
      </c>
      <c r="S2294" s="677">
        <v>1</v>
      </c>
      <c r="T2294" s="742">
        <v>1</v>
      </c>
      <c r="U2294" s="700">
        <v>1</v>
      </c>
    </row>
    <row r="2295" spans="1:21" ht="14.4" customHeight="1" x14ac:dyDescent="0.3">
      <c r="A2295" s="660">
        <v>4</v>
      </c>
      <c r="B2295" s="661" t="s">
        <v>3542</v>
      </c>
      <c r="C2295" s="661">
        <v>89301042</v>
      </c>
      <c r="D2295" s="740" t="s">
        <v>6160</v>
      </c>
      <c r="E2295" s="741" t="s">
        <v>3941</v>
      </c>
      <c r="F2295" s="661" t="s">
        <v>3897</v>
      </c>
      <c r="G2295" s="661" t="s">
        <v>4393</v>
      </c>
      <c r="H2295" s="661" t="s">
        <v>602</v>
      </c>
      <c r="I2295" s="661" t="s">
        <v>5245</v>
      </c>
      <c r="J2295" s="661" t="s">
        <v>5246</v>
      </c>
      <c r="K2295" s="661" t="s">
        <v>5247</v>
      </c>
      <c r="L2295" s="662">
        <v>2284</v>
      </c>
      <c r="M2295" s="662">
        <v>4568</v>
      </c>
      <c r="N2295" s="661">
        <v>2</v>
      </c>
      <c r="O2295" s="742">
        <v>1</v>
      </c>
      <c r="P2295" s="662">
        <v>4568</v>
      </c>
      <c r="Q2295" s="677">
        <v>1</v>
      </c>
      <c r="R2295" s="661">
        <v>2</v>
      </c>
      <c r="S2295" s="677">
        <v>1</v>
      </c>
      <c r="T2295" s="742">
        <v>1</v>
      </c>
      <c r="U2295" s="700">
        <v>1</v>
      </c>
    </row>
    <row r="2296" spans="1:21" ht="14.4" customHeight="1" x14ac:dyDescent="0.3">
      <c r="A2296" s="660">
        <v>4</v>
      </c>
      <c r="B2296" s="661" t="s">
        <v>3542</v>
      </c>
      <c r="C2296" s="661">
        <v>89301042</v>
      </c>
      <c r="D2296" s="740" t="s">
        <v>6160</v>
      </c>
      <c r="E2296" s="741" t="s">
        <v>3941</v>
      </c>
      <c r="F2296" s="661" t="s">
        <v>3897</v>
      </c>
      <c r="G2296" s="661" t="s">
        <v>4393</v>
      </c>
      <c r="H2296" s="661" t="s">
        <v>602</v>
      </c>
      <c r="I2296" s="661" t="s">
        <v>5251</v>
      </c>
      <c r="J2296" s="661" t="s">
        <v>5252</v>
      </c>
      <c r="K2296" s="661" t="s">
        <v>5253</v>
      </c>
      <c r="L2296" s="662">
        <v>2253.4299999999998</v>
      </c>
      <c r="M2296" s="662">
        <v>6760.2899999999991</v>
      </c>
      <c r="N2296" s="661">
        <v>3</v>
      </c>
      <c r="O2296" s="742">
        <v>1</v>
      </c>
      <c r="P2296" s="662">
        <v>6760.2899999999991</v>
      </c>
      <c r="Q2296" s="677">
        <v>1</v>
      </c>
      <c r="R2296" s="661">
        <v>3</v>
      </c>
      <c r="S2296" s="677">
        <v>1</v>
      </c>
      <c r="T2296" s="742">
        <v>1</v>
      </c>
      <c r="U2296" s="700">
        <v>1</v>
      </c>
    </row>
    <row r="2297" spans="1:21" ht="14.4" customHeight="1" x14ac:dyDescent="0.3">
      <c r="A2297" s="660">
        <v>4</v>
      </c>
      <c r="B2297" s="661" t="s">
        <v>3542</v>
      </c>
      <c r="C2297" s="661">
        <v>89301042</v>
      </c>
      <c r="D2297" s="740" t="s">
        <v>6160</v>
      </c>
      <c r="E2297" s="741" t="s">
        <v>3941</v>
      </c>
      <c r="F2297" s="661" t="s">
        <v>3897</v>
      </c>
      <c r="G2297" s="661" t="s">
        <v>4393</v>
      </c>
      <c r="H2297" s="661" t="s">
        <v>602</v>
      </c>
      <c r="I2297" s="661" t="s">
        <v>4899</v>
      </c>
      <c r="J2297" s="661" t="s">
        <v>4900</v>
      </c>
      <c r="K2297" s="661" t="s">
        <v>4901</v>
      </c>
      <c r="L2297" s="662">
        <v>595.1</v>
      </c>
      <c r="M2297" s="662">
        <v>2380.4</v>
      </c>
      <c r="N2297" s="661">
        <v>4</v>
      </c>
      <c r="O2297" s="742">
        <v>1</v>
      </c>
      <c r="P2297" s="662">
        <v>2380.4</v>
      </c>
      <c r="Q2297" s="677">
        <v>1</v>
      </c>
      <c r="R2297" s="661">
        <v>4</v>
      </c>
      <c r="S2297" s="677">
        <v>1</v>
      </c>
      <c r="T2297" s="742">
        <v>1</v>
      </c>
      <c r="U2297" s="700">
        <v>1</v>
      </c>
    </row>
    <row r="2298" spans="1:21" ht="14.4" customHeight="1" x14ac:dyDescent="0.3">
      <c r="A2298" s="660">
        <v>4</v>
      </c>
      <c r="B2298" s="661" t="s">
        <v>3542</v>
      </c>
      <c r="C2298" s="661">
        <v>89301042</v>
      </c>
      <c r="D2298" s="740" t="s">
        <v>6160</v>
      </c>
      <c r="E2298" s="741" t="s">
        <v>3941</v>
      </c>
      <c r="F2298" s="661" t="s">
        <v>3897</v>
      </c>
      <c r="G2298" s="661" t="s">
        <v>4393</v>
      </c>
      <c r="H2298" s="661" t="s">
        <v>602</v>
      </c>
      <c r="I2298" s="661" t="s">
        <v>4902</v>
      </c>
      <c r="J2298" s="661" t="s">
        <v>4673</v>
      </c>
      <c r="K2298" s="661" t="s">
        <v>4815</v>
      </c>
      <c r="L2298" s="662">
        <v>1954.7</v>
      </c>
      <c r="M2298" s="662">
        <v>5864.1</v>
      </c>
      <c r="N2298" s="661">
        <v>3</v>
      </c>
      <c r="O2298" s="742">
        <v>1</v>
      </c>
      <c r="P2298" s="662">
        <v>5864.1</v>
      </c>
      <c r="Q2298" s="677">
        <v>1</v>
      </c>
      <c r="R2298" s="661">
        <v>3</v>
      </c>
      <c r="S2298" s="677">
        <v>1</v>
      </c>
      <c r="T2298" s="742">
        <v>1</v>
      </c>
      <c r="U2298" s="700">
        <v>1</v>
      </c>
    </row>
    <row r="2299" spans="1:21" ht="14.4" customHeight="1" x14ac:dyDescent="0.3">
      <c r="A2299" s="660">
        <v>4</v>
      </c>
      <c r="B2299" s="661" t="s">
        <v>3542</v>
      </c>
      <c r="C2299" s="661">
        <v>89301042</v>
      </c>
      <c r="D2299" s="740" t="s">
        <v>6160</v>
      </c>
      <c r="E2299" s="741" t="s">
        <v>3941</v>
      </c>
      <c r="F2299" s="661" t="s">
        <v>3897</v>
      </c>
      <c r="G2299" s="661" t="s">
        <v>4393</v>
      </c>
      <c r="H2299" s="661" t="s">
        <v>602</v>
      </c>
      <c r="I2299" s="661" t="s">
        <v>4907</v>
      </c>
      <c r="J2299" s="661" t="s">
        <v>4908</v>
      </c>
      <c r="K2299" s="661" t="s">
        <v>3097</v>
      </c>
      <c r="L2299" s="662">
        <v>590.5</v>
      </c>
      <c r="M2299" s="662">
        <v>1771.5</v>
      </c>
      <c r="N2299" s="661">
        <v>3</v>
      </c>
      <c r="O2299" s="742">
        <v>3</v>
      </c>
      <c r="P2299" s="662">
        <v>1771.5</v>
      </c>
      <c r="Q2299" s="677">
        <v>1</v>
      </c>
      <c r="R2299" s="661">
        <v>3</v>
      </c>
      <c r="S2299" s="677">
        <v>1</v>
      </c>
      <c r="T2299" s="742">
        <v>3</v>
      </c>
      <c r="U2299" s="700">
        <v>1</v>
      </c>
    </row>
    <row r="2300" spans="1:21" ht="14.4" customHeight="1" x14ac:dyDescent="0.3">
      <c r="A2300" s="660">
        <v>4</v>
      </c>
      <c r="B2300" s="661" t="s">
        <v>3542</v>
      </c>
      <c r="C2300" s="661">
        <v>89301042</v>
      </c>
      <c r="D2300" s="740" t="s">
        <v>6160</v>
      </c>
      <c r="E2300" s="741" t="s">
        <v>3941</v>
      </c>
      <c r="F2300" s="661" t="s">
        <v>3897</v>
      </c>
      <c r="G2300" s="661" t="s">
        <v>4393</v>
      </c>
      <c r="H2300" s="661" t="s">
        <v>602</v>
      </c>
      <c r="I2300" s="661" t="s">
        <v>4909</v>
      </c>
      <c r="J2300" s="661" t="s">
        <v>4910</v>
      </c>
      <c r="K2300" s="661" t="s">
        <v>3097</v>
      </c>
      <c r="L2300" s="662">
        <v>981</v>
      </c>
      <c r="M2300" s="662">
        <v>981</v>
      </c>
      <c r="N2300" s="661">
        <v>1</v>
      </c>
      <c r="O2300" s="742">
        <v>1</v>
      </c>
      <c r="P2300" s="662">
        <v>981</v>
      </c>
      <c r="Q2300" s="677">
        <v>1</v>
      </c>
      <c r="R2300" s="661">
        <v>1</v>
      </c>
      <c r="S2300" s="677">
        <v>1</v>
      </c>
      <c r="T2300" s="742">
        <v>1</v>
      </c>
      <c r="U2300" s="700">
        <v>1</v>
      </c>
    </row>
    <row r="2301" spans="1:21" ht="14.4" customHeight="1" x14ac:dyDescent="0.3">
      <c r="A2301" s="660">
        <v>4</v>
      </c>
      <c r="B2301" s="661" t="s">
        <v>3542</v>
      </c>
      <c r="C2301" s="661">
        <v>89301042</v>
      </c>
      <c r="D2301" s="740" t="s">
        <v>6160</v>
      </c>
      <c r="E2301" s="741" t="s">
        <v>3941</v>
      </c>
      <c r="F2301" s="661" t="s">
        <v>3897</v>
      </c>
      <c r="G2301" s="661" t="s">
        <v>4393</v>
      </c>
      <c r="H2301" s="661" t="s">
        <v>602</v>
      </c>
      <c r="I2301" s="661" t="s">
        <v>5943</v>
      </c>
      <c r="J2301" s="661" t="s">
        <v>4689</v>
      </c>
      <c r="K2301" s="661" t="s">
        <v>5944</v>
      </c>
      <c r="L2301" s="662">
        <v>1987.45</v>
      </c>
      <c r="M2301" s="662">
        <v>5962.35</v>
      </c>
      <c r="N2301" s="661">
        <v>3</v>
      </c>
      <c r="O2301" s="742">
        <v>1</v>
      </c>
      <c r="P2301" s="662">
        <v>5962.35</v>
      </c>
      <c r="Q2301" s="677">
        <v>1</v>
      </c>
      <c r="R2301" s="661">
        <v>3</v>
      </c>
      <c r="S2301" s="677">
        <v>1</v>
      </c>
      <c r="T2301" s="742">
        <v>1</v>
      </c>
      <c r="U2301" s="700">
        <v>1</v>
      </c>
    </row>
    <row r="2302" spans="1:21" ht="14.4" customHeight="1" x14ac:dyDescent="0.3">
      <c r="A2302" s="660">
        <v>4</v>
      </c>
      <c r="B2302" s="661" t="s">
        <v>3542</v>
      </c>
      <c r="C2302" s="661">
        <v>89301042</v>
      </c>
      <c r="D2302" s="740" t="s">
        <v>6160</v>
      </c>
      <c r="E2302" s="741" t="s">
        <v>3941</v>
      </c>
      <c r="F2302" s="661" t="s">
        <v>3897</v>
      </c>
      <c r="G2302" s="661" t="s">
        <v>4393</v>
      </c>
      <c r="H2302" s="661" t="s">
        <v>602</v>
      </c>
      <c r="I2302" s="661" t="s">
        <v>5945</v>
      </c>
      <c r="J2302" s="661" t="s">
        <v>5946</v>
      </c>
      <c r="K2302" s="661" t="s">
        <v>5947</v>
      </c>
      <c r="L2302" s="662">
        <v>1118.06</v>
      </c>
      <c r="M2302" s="662">
        <v>6708.36</v>
      </c>
      <c r="N2302" s="661">
        <v>6</v>
      </c>
      <c r="O2302" s="742">
        <v>1</v>
      </c>
      <c r="P2302" s="662">
        <v>6708.36</v>
      </c>
      <c r="Q2302" s="677">
        <v>1</v>
      </c>
      <c r="R2302" s="661">
        <v>6</v>
      </c>
      <c r="S2302" s="677">
        <v>1</v>
      </c>
      <c r="T2302" s="742">
        <v>1</v>
      </c>
      <c r="U2302" s="700">
        <v>1</v>
      </c>
    </row>
    <row r="2303" spans="1:21" ht="14.4" customHeight="1" x14ac:dyDescent="0.3">
      <c r="A2303" s="660">
        <v>4</v>
      </c>
      <c r="B2303" s="661" t="s">
        <v>3542</v>
      </c>
      <c r="C2303" s="661">
        <v>89301042</v>
      </c>
      <c r="D2303" s="740" t="s">
        <v>6160</v>
      </c>
      <c r="E2303" s="741" t="s">
        <v>3941</v>
      </c>
      <c r="F2303" s="661" t="s">
        <v>3897</v>
      </c>
      <c r="G2303" s="661" t="s">
        <v>4393</v>
      </c>
      <c r="H2303" s="661" t="s">
        <v>602</v>
      </c>
      <c r="I2303" s="661" t="s">
        <v>4920</v>
      </c>
      <c r="J2303" s="661" t="s">
        <v>4921</v>
      </c>
      <c r="K2303" s="661" t="s">
        <v>4592</v>
      </c>
      <c r="L2303" s="662">
        <v>309</v>
      </c>
      <c r="M2303" s="662">
        <v>618</v>
      </c>
      <c r="N2303" s="661">
        <v>2</v>
      </c>
      <c r="O2303" s="742">
        <v>1</v>
      </c>
      <c r="P2303" s="662">
        <v>618</v>
      </c>
      <c r="Q2303" s="677">
        <v>1</v>
      </c>
      <c r="R2303" s="661">
        <v>2</v>
      </c>
      <c r="S2303" s="677">
        <v>1</v>
      </c>
      <c r="T2303" s="742">
        <v>1</v>
      </c>
      <c r="U2303" s="700">
        <v>1</v>
      </c>
    </row>
    <row r="2304" spans="1:21" ht="14.4" customHeight="1" x14ac:dyDescent="0.3">
      <c r="A2304" s="660">
        <v>4</v>
      </c>
      <c r="B2304" s="661" t="s">
        <v>3542</v>
      </c>
      <c r="C2304" s="661">
        <v>89301042</v>
      </c>
      <c r="D2304" s="740" t="s">
        <v>6160</v>
      </c>
      <c r="E2304" s="741" t="s">
        <v>3941</v>
      </c>
      <c r="F2304" s="661" t="s">
        <v>3897</v>
      </c>
      <c r="G2304" s="661" t="s">
        <v>4397</v>
      </c>
      <c r="H2304" s="661" t="s">
        <v>602</v>
      </c>
      <c r="I2304" s="661" t="s">
        <v>4406</v>
      </c>
      <c r="J2304" s="661" t="s">
        <v>4407</v>
      </c>
      <c r="K2304" s="661" t="s">
        <v>4408</v>
      </c>
      <c r="L2304" s="662">
        <v>173.96</v>
      </c>
      <c r="M2304" s="662">
        <v>347.92</v>
      </c>
      <c r="N2304" s="661">
        <v>2</v>
      </c>
      <c r="O2304" s="742">
        <v>1</v>
      </c>
      <c r="P2304" s="662">
        <v>347.92</v>
      </c>
      <c r="Q2304" s="677">
        <v>1</v>
      </c>
      <c r="R2304" s="661">
        <v>2</v>
      </c>
      <c r="S2304" s="677">
        <v>1</v>
      </c>
      <c r="T2304" s="742">
        <v>1</v>
      </c>
      <c r="U2304" s="700">
        <v>1</v>
      </c>
    </row>
    <row r="2305" spans="1:21" ht="14.4" customHeight="1" x14ac:dyDescent="0.3">
      <c r="A2305" s="660">
        <v>4</v>
      </c>
      <c r="B2305" s="661" t="s">
        <v>3542</v>
      </c>
      <c r="C2305" s="661">
        <v>89301042</v>
      </c>
      <c r="D2305" s="740" t="s">
        <v>6160</v>
      </c>
      <c r="E2305" s="741" t="s">
        <v>3941</v>
      </c>
      <c r="F2305" s="661" t="s">
        <v>3897</v>
      </c>
      <c r="G2305" s="661" t="s">
        <v>4419</v>
      </c>
      <c r="H2305" s="661" t="s">
        <v>602</v>
      </c>
      <c r="I2305" s="661" t="s">
        <v>4344</v>
      </c>
      <c r="J2305" s="661" t="s">
        <v>4345</v>
      </c>
      <c r="K2305" s="661" t="s">
        <v>4346</v>
      </c>
      <c r="L2305" s="662">
        <v>410</v>
      </c>
      <c r="M2305" s="662">
        <v>14350</v>
      </c>
      <c r="N2305" s="661">
        <v>35</v>
      </c>
      <c r="O2305" s="742">
        <v>35</v>
      </c>
      <c r="P2305" s="662">
        <v>13530</v>
      </c>
      <c r="Q2305" s="677">
        <v>0.94285714285714284</v>
      </c>
      <c r="R2305" s="661">
        <v>33</v>
      </c>
      <c r="S2305" s="677">
        <v>0.94285714285714284</v>
      </c>
      <c r="T2305" s="742">
        <v>33</v>
      </c>
      <c r="U2305" s="700">
        <v>0.94285714285714284</v>
      </c>
    </row>
    <row r="2306" spans="1:21" ht="14.4" customHeight="1" x14ac:dyDescent="0.3">
      <c r="A2306" s="660">
        <v>4</v>
      </c>
      <c r="B2306" s="661" t="s">
        <v>3542</v>
      </c>
      <c r="C2306" s="661">
        <v>89301042</v>
      </c>
      <c r="D2306" s="740" t="s">
        <v>6160</v>
      </c>
      <c r="E2306" s="741" t="s">
        <v>3941</v>
      </c>
      <c r="F2306" s="661" t="s">
        <v>3897</v>
      </c>
      <c r="G2306" s="661" t="s">
        <v>4423</v>
      </c>
      <c r="H2306" s="661" t="s">
        <v>602</v>
      </c>
      <c r="I2306" s="661" t="s">
        <v>4384</v>
      </c>
      <c r="J2306" s="661" t="s">
        <v>4385</v>
      </c>
      <c r="K2306" s="661" t="s">
        <v>4386</v>
      </c>
      <c r="L2306" s="662">
        <v>378.48</v>
      </c>
      <c r="M2306" s="662">
        <v>378.48</v>
      </c>
      <c r="N2306" s="661">
        <v>1</v>
      </c>
      <c r="O2306" s="742">
        <v>1</v>
      </c>
      <c r="P2306" s="662">
        <v>378.48</v>
      </c>
      <c r="Q2306" s="677">
        <v>1</v>
      </c>
      <c r="R2306" s="661">
        <v>1</v>
      </c>
      <c r="S2306" s="677">
        <v>1</v>
      </c>
      <c r="T2306" s="742">
        <v>1</v>
      </c>
      <c r="U2306" s="700">
        <v>1</v>
      </c>
    </row>
    <row r="2307" spans="1:21" ht="14.4" customHeight="1" x14ac:dyDescent="0.3">
      <c r="A2307" s="660">
        <v>4</v>
      </c>
      <c r="B2307" s="661" t="s">
        <v>3542</v>
      </c>
      <c r="C2307" s="661">
        <v>89301042</v>
      </c>
      <c r="D2307" s="740" t="s">
        <v>6160</v>
      </c>
      <c r="E2307" s="741" t="s">
        <v>3942</v>
      </c>
      <c r="F2307" s="661" t="s">
        <v>3895</v>
      </c>
      <c r="G2307" s="661" t="s">
        <v>4438</v>
      </c>
      <c r="H2307" s="661" t="s">
        <v>602</v>
      </c>
      <c r="I2307" s="661" t="s">
        <v>5880</v>
      </c>
      <c r="J2307" s="661" t="s">
        <v>5881</v>
      </c>
      <c r="K2307" s="661" t="s">
        <v>1040</v>
      </c>
      <c r="L2307" s="662">
        <v>95.25</v>
      </c>
      <c r="M2307" s="662">
        <v>95.25</v>
      </c>
      <c r="N2307" s="661">
        <v>1</v>
      </c>
      <c r="O2307" s="742">
        <v>0.5</v>
      </c>
      <c r="P2307" s="662"/>
      <c r="Q2307" s="677">
        <v>0</v>
      </c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4</v>
      </c>
      <c r="B2308" s="661" t="s">
        <v>3542</v>
      </c>
      <c r="C2308" s="661">
        <v>89301042</v>
      </c>
      <c r="D2308" s="740" t="s">
        <v>6160</v>
      </c>
      <c r="E2308" s="741" t="s">
        <v>3942</v>
      </c>
      <c r="F2308" s="661" t="s">
        <v>3895</v>
      </c>
      <c r="G2308" s="661" t="s">
        <v>4438</v>
      </c>
      <c r="H2308" s="661" t="s">
        <v>602</v>
      </c>
      <c r="I2308" s="661" t="s">
        <v>2050</v>
      </c>
      <c r="J2308" s="661" t="s">
        <v>5881</v>
      </c>
      <c r="K2308" s="661" t="s">
        <v>5597</v>
      </c>
      <c r="L2308" s="662">
        <v>47.63</v>
      </c>
      <c r="M2308" s="662">
        <v>47.63</v>
      </c>
      <c r="N2308" s="661">
        <v>1</v>
      </c>
      <c r="O2308" s="742">
        <v>1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4</v>
      </c>
      <c r="B2309" s="661" t="s">
        <v>3542</v>
      </c>
      <c r="C2309" s="661">
        <v>89301042</v>
      </c>
      <c r="D2309" s="740" t="s">
        <v>6160</v>
      </c>
      <c r="E2309" s="741" t="s">
        <v>3942</v>
      </c>
      <c r="F2309" s="661" t="s">
        <v>3895</v>
      </c>
      <c r="G2309" s="661" t="s">
        <v>4438</v>
      </c>
      <c r="H2309" s="661" t="s">
        <v>602</v>
      </c>
      <c r="I2309" s="661" t="s">
        <v>5882</v>
      </c>
      <c r="J2309" s="661" t="s">
        <v>5881</v>
      </c>
      <c r="K2309" s="661" t="s">
        <v>5597</v>
      </c>
      <c r="L2309" s="662">
        <v>44.8</v>
      </c>
      <c r="M2309" s="662">
        <v>44.8</v>
      </c>
      <c r="N2309" s="661">
        <v>1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4</v>
      </c>
      <c r="B2310" s="661" t="s">
        <v>3542</v>
      </c>
      <c r="C2310" s="661">
        <v>89301042</v>
      </c>
      <c r="D2310" s="740" t="s">
        <v>6160</v>
      </c>
      <c r="E2310" s="741" t="s">
        <v>3942</v>
      </c>
      <c r="F2310" s="661" t="s">
        <v>3895</v>
      </c>
      <c r="G2310" s="661" t="s">
        <v>4438</v>
      </c>
      <c r="H2310" s="661" t="s">
        <v>602</v>
      </c>
      <c r="I2310" s="661" t="s">
        <v>5882</v>
      </c>
      <c r="J2310" s="661" t="s">
        <v>5881</v>
      </c>
      <c r="K2310" s="661" t="s">
        <v>5597</v>
      </c>
      <c r="L2310" s="662">
        <v>47.63</v>
      </c>
      <c r="M2310" s="662">
        <v>47.63</v>
      </c>
      <c r="N2310" s="661">
        <v>1</v>
      </c>
      <c r="O2310" s="742">
        <v>0.5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4</v>
      </c>
      <c r="B2311" s="661" t="s">
        <v>3542</v>
      </c>
      <c r="C2311" s="661">
        <v>89301042</v>
      </c>
      <c r="D2311" s="740" t="s">
        <v>6160</v>
      </c>
      <c r="E2311" s="741" t="s">
        <v>3942</v>
      </c>
      <c r="F2311" s="661" t="s">
        <v>3895</v>
      </c>
      <c r="G2311" s="661" t="s">
        <v>4038</v>
      </c>
      <c r="H2311" s="661" t="s">
        <v>602</v>
      </c>
      <c r="I2311" s="661" t="s">
        <v>1053</v>
      </c>
      <c r="J2311" s="661" t="s">
        <v>1054</v>
      </c>
      <c r="K2311" s="661" t="s">
        <v>1055</v>
      </c>
      <c r="L2311" s="662">
        <v>203.07</v>
      </c>
      <c r="M2311" s="662">
        <v>203.07</v>
      </c>
      <c r="N2311" s="661">
        <v>1</v>
      </c>
      <c r="O2311" s="742">
        <v>0.5</v>
      </c>
      <c r="P2311" s="662"/>
      <c r="Q2311" s="677">
        <v>0</v>
      </c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4</v>
      </c>
      <c r="B2312" s="661" t="s">
        <v>3542</v>
      </c>
      <c r="C2312" s="661">
        <v>89301042</v>
      </c>
      <c r="D2312" s="740" t="s">
        <v>6160</v>
      </c>
      <c r="E2312" s="741" t="s">
        <v>3942</v>
      </c>
      <c r="F2312" s="661" t="s">
        <v>3895</v>
      </c>
      <c r="G2312" s="661" t="s">
        <v>4038</v>
      </c>
      <c r="H2312" s="661" t="s">
        <v>602</v>
      </c>
      <c r="I2312" s="661" t="s">
        <v>5948</v>
      </c>
      <c r="J2312" s="661" t="s">
        <v>1054</v>
      </c>
      <c r="K2312" s="661" t="s">
        <v>1055</v>
      </c>
      <c r="L2312" s="662">
        <v>0</v>
      </c>
      <c r="M2312" s="662">
        <v>0</v>
      </c>
      <c r="N2312" s="661">
        <v>1</v>
      </c>
      <c r="O2312" s="742">
        <v>0.5</v>
      </c>
      <c r="P2312" s="662"/>
      <c r="Q2312" s="677"/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4</v>
      </c>
      <c r="B2313" s="661" t="s">
        <v>3542</v>
      </c>
      <c r="C2313" s="661">
        <v>89301042</v>
      </c>
      <c r="D2313" s="740" t="s">
        <v>6160</v>
      </c>
      <c r="E2313" s="741" t="s">
        <v>3942</v>
      </c>
      <c r="F2313" s="661" t="s">
        <v>3895</v>
      </c>
      <c r="G2313" s="661" t="s">
        <v>5470</v>
      </c>
      <c r="H2313" s="661" t="s">
        <v>602</v>
      </c>
      <c r="I2313" s="661" t="s">
        <v>5949</v>
      </c>
      <c r="J2313" s="661" t="s">
        <v>5950</v>
      </c>
      <c r="K2313" s="661" t="s">
        <v>4286</v>
      </c>
      <c r="L2313" s="662">
        <v>391.77</v>
      </c>
      <c r="M2313" s="662">
        <v>783.54</v>
      </c>
      <c r="N2313" s="661">
        <v>2</v>
      </c>
      <c r="O2313" s="742">
        <v>1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4</v>
      </c>
      <c r="B2314" s="661" t="s">
        <v>3542</v>
      </c>
      <c r="C2314" s="661">
        <v>89301042</v>
      </c>
      <c r="D2314" s="740" t="s">
        <v>6160</v>
      </c>
      <c r="E2314" s="741" t="s">
        <v>3942</v>
      </c>
      <c r="F2314" s="661" t="s">
        <v>3895</v>
      </c>
      <c r="G2314" s="661" t="s">
        <v>5576</v>
      </c>
      <c r="H2314" s="661" t="s">
        <v>602</v>
      </c>
      <c r="I2314" s="661" t="s">
        <v>5951</v>
      </c>
      <c r="J2314" s="661" t="s">
        <v>5952</v>
      </c>
      <c r="K2314" s="661" t="s">
        <v>1557</v>
      </c>
      <c r="L2314" s="662">
        <v>89.77</v>
      </c>
      <c r="M2314" s="662">
        <v>269.31</v>
      </c>
      <c r="N2314" s="661">
        <v>3</v>
      </c>
      <c r="O2314" s="742">
        <v>1.5</v>
      </c>
      <c r="P2314" s="662"/>
      <c r="Q2314" s="677">
        <v>0</v>
      </c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4</v>
      </c>
      <c r="B2315" s="661" t="s">
        <v>3542</v>
      </c>
      <c r="C2315" s="661">
        <v>89301042</v>
      </c>
      <c r="D2315" s="740" t="s">
        <v>6160</v>
      </c>
      <c r="E2315" s="741" t="s">
        <v>3942</v>
      </c>
      <c r="F2315" s="661" t="s">
        <v>3895</v>
      </c>
      <c r="G2315" s="661" t="s">
        <v>4121</v>
      </c>
      <c r="H2315" s="661" t="s">
        <v>602</v>
      </c>
      <c r="I2315" s="661" t="s">
        <v>5953</v>
      </c>
      <c r="J2315" s="661" t="s">
        <v>4457</v>
      </c>
      <c r="K2315" s="661" t="s">
        <v>3727</v>
      </c>
      <c r="L2315" s="662">
        <v>69.86</v>
      </c>
      <c r="M2315" s="662">
        <v>419.15999999999997</v>
      </c>
      <c r="N2315" s="661">
        <v>6</v>
      </c>
      <c r="O2315" s="742">
        <v>3</v>
      </c>
      <c r="P2315" s="662">
        <v>209.57999999999998</v>
      </c>
      <c r="Q2315" s="677">
        <v>0.5</v>
      </c>
      <c r="R2315" s="661">
        <v>3</v>
      </c>
      <c r="S2315" s="677">
        <v>0.5</v>
      </c>
      <c r="T2315" s="742">
        <v>1.5</v>
      </c>
      <c r="U2315" s="700">
        <v>0.5</v>
      </c>
    </row>
    <row r="2316" spans="1:21" ht="14.4" customHeight="1" x14ac:dyDescent="0.3">
      <c r="A2316" s="660">
        <v>4</v>
      </c>
      <c r="B2316" s="661" t="s">
        <v>3542</v>
      </c>
      <c r="C2316" s="661">
        <v>89301042</v>
      </c>
      <c r="D2316" s="740" t="s">
        <v>6160</v>
      </c>
      <c r="E2316" s="741" t="s">
        <v>3942</v>
      </c>
      <c r="F2316" s="661" t="s">
        <v>3895</v>
      </c>
      <c r="G2316" s="661" t="s">
        <v>4310</v>
      </c>
      <c r="H2316" s="661" t="s">
        <v>602</v>
      </c>
      <c r="I2316" s="661" t="s">
        <v>5954</v>
      </c>
      <c r="J2316" s="661" t="s">
        <v>5955</v>
      </c>
      <c r="K2316" s="661" t="s">
        <v>5956</v>
      </c>
      <c r="L2316" s="662">
        <v>0</v>
      </c>
      <c r="M2316" s="662">
        <v>0</v>
      </c>
      <c r="N2316" s="661">
        <v>1</v>
      </c>
      <c r="O2316" s="742">
        <v>0.5</v>
      </c>
      <c r="P2316" s="662"/>
      <c r="Q2316" s="677"/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4</v>
      </c>
      <c r="B2317" s="661" t="s">
        <v>3542</v>
      </c>
      <c r="C2317" s="661">
        <v>89301042</v>
      </c>
      <c r="D2317" s="740" t="s">
        <v>6160</v>
      </c>
      <c r="E2317" s="741" t="s">
        <v>3942</v>
      </c>
      <c r="F2317" s="661" t="s">
        <v>3895</v>
      </c>
      <c r="G2317" s="661" t="s">
        <v>5069</v>
      </c>
      <c r="H2317" s="661" t="s">
        <v>602</v>
      </c>
      <c r="I2317" s="661" t="s">
        <v>714</v>
      </c>
      <c r="J2317" s="661" t="s">
        <v>5957</v>
      </c>
      <c r="K2317" s="661" t="s">
        <v>4056</v>
      </c>
      <c r="L2317" s="662">
        <v>14.2</v>
      </c>
      <c r="M2317" s="662">
        <v>28.4</v>
      </c>
      <c r="N2317" s="661">
        <v>2</v>
      </c>
      <c r="O2317" s="742">
        <v>1</v>
      </c>
      <c r="P2317" s="662">
        <v>14.2</v>
      </c>
      <c r="Q2317" s="677">
        <v>0.5</v>
      </c>
      <c r="R2317" s="661">
        <v>1</v>
      </c>
      <c r="S2317" s="677">
        <v>0.5</v>
      </c>
      <c r="T2317" s="742">
        <v>0.5</v>
      </c>
      <c r="U2317" s="700">
        <v>0.5</v>
      </c>
    </row>
    <row r="2318" spans="1:21" ht="14.4" customHeight="1" x14ac:dyDescent="0.3">
      <c r="A2318" s="660">
        <v>4</v>
      </c>
      <c r="B2318" s="661" t="s">
        <v>3542</v>
      </c>
      <c r="C2318" s="661">
        <v>89301042</v>
      </c>
      <c r="D2318" s="740" t="s">
        <v>6160</v>
      </c>
      <c r="E2318" s="741" t="s">
        <v>3942</v>
      </c>
      <c r="F2318" s="661" t="s">
        <v>3895</v>
      </c>
      <c r="G2318" s="661" t="s">
        <v>4222</v>
      </c>
      <c r="H2318" s="661" t="s">
        <v>602</v>
      </c>
      <c r="I2318" s="661" t="s">
        <v>4223</v>
      </c>
      <c r="J2318" s="661" t="s">
        <v>4224</v>
      </c>
      <c r="K2318" s="661" t="s">
        <v>4225</v>
      </c>
      <c r="L2318" s="662">
        <v>0</v>
      </c>
      <c r="M2318" s="662">
        <v>0</v>
      </c>
      <c r="N2318" s="661">
        <v>3</v>
      </c>
      <c r="O2318" s="742">
        <v>0.5</v>
      </c>
      <c r="P2318" s="662"/>
      <c r="Q2318" s="677"/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4</v>
      </c>
      <c r="B2319" s="661" t="s">
        <v>3542</v>
      </c>
      <c r="C2319" s="661">
        <v>89301042</v>
      </c>
      <c r="D2319" s="740" t="s">
        <v>6160</v>
      </c>
      <c r="E2319" s="741" t="s">
        <v>3942</v>
      </c>
      <c r="F2319" s="661" t="s">
        <v>3895</v>
      </c>
      <c r="G2319" s="661" t="s">
        <v>5076</v>
      </c>
      <c r="H2319" s="661" t="s">
        <v>602</v>
      </c>
      <c r="I2319" s="661" t="s">
        <v>5958</v>
      </c>
      <c r="J2319" s="661" t="s">
        <v>5959</v>
      </c>
      <c r="K2319" s="661" t="s">
        <v>5960</v>
      </c>
      <c r="L2319" s="662">
        <v>0</v>
      </c>
      <c r="M2319" s="662">
        <v>0</v>
      </c>
      <c r="N2319" s="661">
        <v>2</v>
      </c>
      <c r="O2319" s="742">
        <v>1.5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4</v>
      </c>
      <c r="B2320" s="661" t="s">
        <v>3542</v>
      </c>
      <c r="C2320" s="661">
        <v>89301042</v>
      </c>
      <c r="D2320" s="740" t="s">
        <v>6160</v>
      </c>
      <c r="E2320" s="741" t="s">
        <v>3942</v>
      </c>
      <c r="F2320" s="661" t="s">
        <v>3895</v>
      </c>
      <c r="G2320" s="661" t="s">
        <v>5076</v>
      </c>
      <c r="H2320" s="661" t="s">
        <v>602</v>
      </c>
      <c r="I2320" s="661" t="s">
        <v>5961</v>
      </c>
      <c r="J2320" s="661" t="s">
        <v>5959</v>
      </c>
      <c r="K2320" s="661" t="s">
        <v>5962</v>
      </c>
      <c r="L2320" s="662">
        <v>201.75</v>
      </c>
      <c r="M2320" s="662">
        <v>1008.75</v>
      </c>
      <c r="N2320" s="661">
        <v>5</v>
      </c>
      <c r="O2320" s="742">
        <v>2</v>
      </c>
      <c r="P2320" s="662"/>
      <c r="Q2320" s="677">
        <v>0</v>
      </c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4</v>
      </c>
      <c r="B2321" s="661" t="s">
        <v>3542</v>
      </c>
      <c r="C2321" s="661">
        <v>89301042</v>
      </c>
      <c r="D2321" s="740" t="s">
        <v>6160</v>
      </c>
      <c r="E2321" s="741" t="s">
        <v>3942</v>
      </c>
      <c r="F2321" s="661" t="s">
        <v>3895</v>
      </c>
      <c r="G2321" s="661" t="s">
        <v>5076</v>
      </c>
      <c r="H2321" s="661" t="s">
        <v>602</v>
      </c>
      <c r="I2321" s="661" t="s">
        <v>5963</v>
      </c>
      <c r="J2321" s="661" t="s">
        <v>5964</v>
      </c>
      <c r="K2321" s="661" t="s">
        <v>5965</v>
      </c>
      <c r="L2321" s="662">
        <v>0</v>
      </c>
      <c r="M2321" s="662">
        <v>0</v>
      </c>
      <c r="N2321" s="661">
        <v>1</v>
      </c>
      <c r="O2321" s="742">
        <v>1</v>
      </c>
      <c r="P2321" s="662"/>
      <c r="Q2321" s="677"/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4</v>
      </c>
      <c r="B2322" s="661" t="s">
        <v>3542</v>
      </c>
      <c r="C2322" s="661">
        <v>89301042</v>
      </c>
      <c r="D2322" s="740" t="s">
        <v>6160</v>
      </c>
      <c r="E2322" s="741" t="s">
        <v>3942</v>
      </c>
      <c r="F2322" s="661" t="s">
        <v>3895</v>
      </c>
      <c r="G2322" s="661" t="s">
        <v>4272</v>
      </c>
      <c r="H2322" s="661" t="s">
        <v>602</v>
      </c>
      <c r="I2322" s="661" t="s">
        <v>2139</v>
      </c>
      <c r="J2322" s="661" t="s">
        <v>2140</v>
      </c>
      <c r="K2322" s="661" t="s">
        <v>4273</v>
      </c>
      <c r="L2322" s="662">
        <v>163.9</v>
      </c>
      <c r="M2322" s="662">
        <v>655.6</v>
      </c>
      <c r="N2322" s="661">
        <v>4</v>
      </c>
      <c r="O2322" s="742">
        <v>1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4</v>
      </c>
      <c r="B2323" s="661" t="s">
        <v>3542</v>
      </c>
      <c r="C2323" s="661">
        <v>89301042</v>
      </c>
      <c r="D2323" s="740" t="s">
        <v>6160</v>
      </c>
      <c r="E2323" s="741" t="s">
        <v>3942</v>
      </c>
      <c r="F2323" s="661" t="s">
        <v>3895</v>
      </c>
      <c r="G2323" s="661" t="s">
        <v>4001</v>
      </c>
      <c r="H2323" s="661" t="s">
        <v>602</v>
      </c>
      <c r="I2323" s="661" t="s">
        <v>5966</v>
      </c>
      <c r="J2323" s="661" t="s">
        <v>4003</v>
      </c>
      <c r="K2323" s="661"/>
      <c r="L2323" s="662">
        <v>0</v>
      </c>
      <c r="M2323" s="662">
        <v>0</v>
      </c>
      <c r="N2323" s="661">
        <v>1</v>
      </c>
      <c r="O2323" s="742">
        <v>0.5</v>
      </c>
      <c r="P2323" s="662">
        <v>0</v>
      </c>
      <c r="Q2323" s="677"/>
      <c r="R2323" s="661">
        <v>1</v>
      </c>
      <c r="S2323" s="677">
        <v>1</v>
      </c>
      <c r="T2323" s="742">
        <v>0.5</v>
      </c>
      <c r="U2323" s="700">
        <v>1</v>
      </c>
    </row>
    <row r="2324" spans="1:21" ht="14.4" customHeight="1" x14ac:dyDescent="0.3">
      <c r="A2324" s="660">
        <v>4</v>
      </c>
      <c r="B2324" s="661" t="s">
        <v>3542</v>
      </c>
      <c r="C2324" s="661">
        <v>89301042</v>
      </c>
      <c r="D2324" s="740" t="s">
        <v>6160</v>
      </c>
      <c r="E2324" s="741" t="s">
        <v>3942</v>
      </c>
      <c r="F2324" s="661" t="s">
        <v>3895</v>
      </c>
      <c r="G2324" s="661" t="s">
        <v>4052</v>
      </c>
      <c r="H2324" s="661" t="s">
        <v>1519</v>
      </c>
      <c r="I2324" s="661" t="s">
        <v>1951</v>
      </c>
      <c r="J2324" s="661" t="s">
        <v>1952</v>
      </c>
      <c r="K2324" s="661" t="s">
        <v>3731</v>
      </c>
      <c r="L2324" s="662">
        <v>116.8</v>
      </c>
      <c r="M2324" s="662">
        <v>116.8</v>
      </c>
      <c r="N2324" s="661">
        <v>1</v>
      </c>
      <c r="O2324" s="742">
        <v>1</v>
      </c>
      <c r="P2324" s="662">
        <v>116.8</v>
      </c>
      <c r="Q2324" s="677">
        <v>1</v>
      </c>
      <c r="R2324" s="661">
        <v>1</v>
      </c>
      <c r="S2324" s="677">
        <v>1</v>
      </c>
      <c r="T2324" s="742">
        <v>1</v>
      </c>
      <c r="U2324" s="700">
        <v>1</v>
      </c>
    </row>
    <row r="2325" spans="1:21" ht="14.4" customHeight="1" x14ac:dyDescent="0.3">
      <c r="A2325" s="660">
        <v>4</v>
      </c>
      <c r="B2325" s="661" t="s">
        <v>3542</v>
      </c>
      <c r="C2325" s="661">
        <v>89301042</v>
      </c>
      <c r="D2325" s="740" t="s">
        <v>6160</v>
      </c>
      <c r="E2325" s="741" t="s">
        <v>3942</v>
      </c>
      <c r="F2325" s="661" t="s">
        <v>3895</v>
      </c>
      <c r="G2325" s="661" t="s">
        <v>5967</v>
      </c>
      <c r="H2325" s="661" t="s">
        <v>602</v>
      </c>
      <c r="I2325" s="661" t="s">
        <v>5968</v>
      </c>
      <c r="J2325" s="661" t="s">
        <v>5969</v>
      </c>
      <c r="K2325" s="661" t="s">
        <v>1310</v>
      </c>
      <c r="L2325" s="662">
        <v>5058.3999999999996</v>
      </c>
      <c r="M2325" s="662">
        <v>5058.3999999999996</v>
      </c>
      <c r="N2325" s="661">
        <v>1</v>
      </c>
      <c r="O2325" s="742">
        <v>1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4</v>
      </c>
      <c r="B2326" s="661" t="s">
        <v>3542</v>
      </c>
      <c r="C2326" s="661">
        <v>89301042</v>
      </c>
      <c r="D2326" s="740" t="s">
        <v>6160</v>
      </c>
      <c r="E2326" s="741" t="s">
        <v>3942</v>
      </c>
      <c r="F2326" s="661" t="s">
        <v>3895</v>
      </c>
      <c r="G2326" s="661" t="s">
        <v>5967</v>
      </c>
      <c r="H2326" s="661" t="s">
        <v>602</v>
      </c>
      <c r="I2326" s="661" t="s">
        <v>5970</v>
      </c>
      <c r="J2326" s="661" t="s">
        <v>5969</v>
      </c>
      <c r="K2326" s="661" t="s">
        <v>1310</v>
      </c>
      <c r="L2326" s="662">
        <v>5058.3999999999996</v>
      </c>
      <c r="M2326" s="662">
        <v>15175.199999999999</v>
      </c>
      <c r="N2326" s="661">
        <v>3</v>
      </c>
      <c r="O2326" s="742">
        <v>1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4</v>
      </c>
      <c r="B2327" s="661" t="s">
        <v>3542</v>
      </c>
      <c r="C2327" s="661">
        <v>89301042</v>
      </c>
      <c r="D2327" s="740" t="s">
        <v>6160</v>
      </c>
      <c r="E2327" s="741" t="s">
        <v>3942</v>
      </c>
      <c r="F2327" s="661" t="s">
        <v>3895</v>
      </c>
      <c r="G2327" s="661" t="s">
        <v>4199</v>
      </c>
      <c r="H2327" s="661" t="s">
        <v>602</v>
      </c>
      <c r="I2327" s="661" t="s">
        <v>5971</v>
      </c>
      <c r="J2327" s="661" t="s">
        <v>5972</v>
      </c>
      <c r="K2327" s="661" t="s">
        <v>5973</v>
      </c>
      <c r="L2327" s="662">
        <v>356.47</v>
      </c>
      <c r="M2327" s="662">
        <v>712.94</v>
      </c>
      <c r="N2327" s="661">
        <v>2</v>
      </c>
      <c r="O2327" s="742">
        <v>1.5</v>
      </c>
      <c r="P2327" s="662"/>
      <c r="Q2327" s="677">
        <v>0</v>
      </c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4</v>
      </c>
      <c r="B2328" s="661" t="s">
        <v>3542</v>
      </c>
      <c r="C2328" s="661">
        <v>89301042</v>
      </c>
      <c r="D2328" s="740" t="s">
        <v>6160</v>
      </c>
      <c r="E2328" s="741" t="s">
        <v>3942</v>
      </c>
      <c r="F2328" s="661" t="s">
        <v>3895</v>
      </c>
      <c r="G2328" s="661" t="s">
        <v>4199</v>
      </c>
      <c r="H2328" s="661" t="s">
        <v>602</v>
      </c>
      <c r="I2328" s="661" t="s">
        <v>5974</v>
      </c>
      <c r="J2328" s="661" t="s">
        <v>5972</v>
      </c>
      <c r="K2328" s="661" t="s">
        <v>5975</v>
      </c>
      <c r="L2328" s="662">
        <v>0</v>
      </c>
      <c r="M2328" s="662">
        <v>0</v>
      </c>
      <c r="N2328" s="661">
        <v>1</v>
      </c>
      <c r="O2328" s="742">
        <v>0.5</v>
      </c>
      <c r="P2328" s="662"/>
      <c r="Q2328" s="677"/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4</v>
      </c>
      <c r="B2329" s="661" t="s">
        <v>3542</v>
      </c>
      <c r="C2329" s="661">
        <v>89301042</v>
      </c>
      <c r="D2329" s="740" t="s">
        <v>6160</v>
      </c>
      <c r="E2329" s="741" t="s">
        <v>3942</v>
      </c>
      <c r="F2329" s="661" t="s">
        <v>3895</v>
      </c>
      <c r="G2329" s="661" t="s">
        <v>4199</v>
      </c>
      <c r="H2329" s="661" t="s">
        <v>602</v>
      </c>
      <c r="I2329" s="661" t="s">
        <v>5976</v>
      </c>
      <c r="J2329" s="661" t="s">
        <v>5972</v>
      </c>
      <c r="K2329" s="661" t="s">
        <v>5956</v>
      </c>
      <c r="L2329" s="662">
        <v>0</v>
      </c>
      <c r="M2329" s="662">
        <v>0</v>
      </c>
      <c r="N2329" s="661">
        <v>2</v>
      </c>
      <c r="O2329" s="742">
        <v>0.5</v>
      </c>
      <c r="P2329" s="662"/>
      <c r="Q2329" s="677"/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4</v>
      </c>
      <c r="B2330" s="661" t="s">
        <v>3542</v>
      </c>
      <c r="C2330" s="661">
        <v>89301042</v>
      </c>
      <c r="D2330" s="740" t="s">
        <v>6160</v>
      </c>
      <c r="E2330" s="741" t="s">
        <v>3942</v>
      </c>
      <c r="F2330" s="661" t="s">
        <v>3895</v>
      </c>
      <c r="G2330" s="661" t="s">
        <v>4199</v>
      </c>
      <c r="H2330" s="661" t="s">
        <v>602</v>
      </c>
      <c r="I2330" s="661" t="s">
        <v>5977</v>
      </c>
      <c r="J2330" s="661" t="s">
        <v>5978</v>
      </c>
      <c r="K2330" s="661" t="s">
        <v>4314</v>
      </c>
      <c r="L2330" s="662">
        <v>198.04</v>
      </c>
      <c r="M2330" s="662">
        <v>396.08</v>
      </c>
      <c r="N2330" s="661">
        <v>2</v>
      </c>
      <c r="O2330" s="742">
        <v>1</v>
      </c>
      <c r="P2330" s="662"/>
      <c r="Q2330" s="677">
        <v>0</v>
      </c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4</v>
      </c>
      <c r="B2331" s="661" t="s">
        <v>3542</v>
      </c>
      <c r="C2331" s="661">
        <v>89301042</v>
      </c>
      <c r="D2331" s="740" t="s">
        <v>6160</v>
      </c>
      <c r="E2331" s="741" t="s">
        <v>3942</v>
      </c>
      <c r="F2331" s="661" t="s">
        <v>3895</v>
      </c>
      <c r="G2331" s="661" t="s">
        <v>4199</v>
      </c>
      <c r="H2331" s="661" t="s">
        <v>602</v>
      </c>
      <c r="I2331" s="661" t="s">
        <v>5979</v>
      </c>
      <c r="J2331" s="661" t="s">
        <v>5978</v>
      </c>
      <c r="K2331" s="661" t="s">
        <v>5980</v>
      </c>
      <c r="L2331" s="662">
        <v>0</v>
      </c>
      <c r="M2331" s="662">
        <v>0</v>
      </c>
      <c r="N2331" s="661">
        <v>3</v>
      </c>
      <c r="O2331" s="742">
        <v>1</v>
      </c>
      <c r="P2331" s="662"/>
      <c r="Q2331" s="677"/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4</v>
      </c>
      <c r="B2332" s="661" t="s">
        <v>3542</v>
      </c>
      <c r="C2332" s="661">
        <v>89301042</v>
      </c>
      <c r="D2332" s="740" t="s">
        <v>6160</v>
      </c>
      <c r="E2332" s="741" t="s">
        <v>3942</v>
      </c>
      <c r="F2332" s="661" t="s">
        <v>3895</v>
      </c>
      <c r="G2332" s="661" t="s">
        <v>5112</v>
      </c>
      <c r="H2332" s="661" t="s">
        <v>602</v>
      </c>
      <c r="I2332" s="661" t="s">
        <v>5113</v>
      </c>
      <c r="J2332" s="661" t="s">
        <v>5114</v>
      </c>
      <c r="K2332" s="661" t="s">
        <v>5115</v>
      </c>
      <c r="L2332" s="662">
        <v>108.98</v>
      </c>
      <c r="M2332" s="662">
        <v>1198.78</v>
      </c>
      <c r="N2332" s="661">
        <v>11</v>
      </c>
      <c r="O2332" s="742">
        <v>3.5</v>
      </c>
      <c r="P2332" s="662"/>
      <c r="Q2332" s="677">
        <v>0</v>
      </c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4</v>
      </c>
      <c r="B2333" s="661" t="s">
        <v>3542</v>
      </c>
      <c r="C2333" s="661">
        <v>89301042</v>
      </c>
      <c r="D2333" s="740" t="s">
        <v>6160</v>
      </c>
      <c r="E2333" s="741" t="s">
        <v>3942</v>
      </c>
      <c r="F2333" s="661" t="s">
        <v>3895</v>
      </c>
      <c r="G2333" s="661" t="s">
        <v>5981</v>
      </c>
      <c r="H2333" s="661" t="s">
        <v>1519</v>
      </c>
      <c r="I2333" s="661" t="s">
        <v>1584</v>
      </c>
      <c r="J2333" s="661" t="s">
        <v>1585</v>
      </c>
      <c r="K2333" s="661" t="s">
        <v>2674</v>
      </c>
      <c r="L2333" s="662">
        <v>38.130000000000003</v>
      </c>
      <c r="M2333" s="662">
        <v>76.260000000000005</v>
      </c>
      <c r="N2333" s="661">
        <v>2</v>
      </c>
      <c r="O2333" s="742">
        <v>0.5</v>
      </c>
      <c r="P2333" s="662">
        <v>76.260000000000005</v>
      </c>
      <c r="Q2333" s="677">
        <v>1</v>
      </c>
      <c r="R2333" s="661">
        <v>2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4</v>
      </c>
      <c r="B2334" s="661" t="s">
        <v>3542</v>
      </c>
      <c r="C2334" s="661">
        <v>89301042</v>
      </c>
      <c r="D2334" s="740" t="s">
        <v>6160</v>
      </c>
      <c r="E2334" s="741" t="s">
        <v>3942</v>
      </c>
      <c r="F2334" s="661" t="s">
        <v>3895</v>
      </c>
      <c r="G2334" s="661" t="s">
        <v>5981</v>
      </c>
      <c r="H2334" s="661" t="s">
        <v>1519</v>
      </c>
      <c r="I2334" s="661" t="s">
        <v>1584</v>
      </c>
      <c r="J2334" s="661" t="s">
        <v>1585</v>
      </c>
      <c r="K2334" s="661" t="s">
        <v>2674</v>
      </c>
      <c r="L2334" s="662">
        <v>38.85</v>
      </c>
      <c r="M2334" s="662">
        <v>77.7</v>
      </c>
      <c r="N2334" s="661">
        <v>2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4</v>
      </c>
      <c r="B2335" s="661" t="s">
        <v>3542</v>
      </c>
      <c r="C2335" s="661">
        <v>89301042</v>
      </c>
      <c r="D2335" s="740" t="s">
        <v>6160</v>
      </c>
      <c r="E2335" s="741" t="s">
        <v>3942</v>
      </c>
      <c r="F2335" s="661" t="s">
        <v>3895</v>
      </c>
      <c r="G2335" s="661" t="s">
        <v>5981</v>
      </c>
      <c r="H2335" s="661" t="s">
        <v>602</v>
      </c>
      <c r="I2335" s="661" t="s">
        <v>5982</v>
      </c>
      <c r="J2335" s="661" t="s">
        <v>1585</v>
      </c>
      <c r="K2335" s="661" t="s">
        <v>5911</v>
      </c>
      <c r="L2335" s="662">
        <v>0</v>
      </c>
      <c r="M2335" s="662">
        <v>0</v>
      </c>
      <c r="N2335" s="661">
        <v>1</v>
      </c>
      <c r="O2335" s="742">
        <v>0.5</v>
      </c>
      <c r="P2335" s="662"/>
      <c r="Q2335" s="677"/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4</v>
      </c>
      <c r="B2336" s="661" t="s">
        <v>3542</v>
      </c>
      <c r="C2336" s="661">
        <v>89301042</v>
      </c>
      <c r="D2336" s="740" t="s">
        <v>6160</v>
      </c>
      <c r="E2336" s="741" t="s">
        <v>3942</v>
      </c>
      <c r="F2336" s="661" t="s">
        <v>3895</v>
      </c>
      <c r="G2336" s="661" t="s">
        <v>5981</v>
      </c>
      <c r="H2336" s="661" t="s">
        <v>602</v>
      </c>
      <c r="I2336" s="661" t="s">
        <v>5983</v>
      </c>
      <c r="J2336" s="661" t="s">
        <v>1585</v>
      </c>
      <c r="K2336" s="661" t="s">
        <v>5911</v>
      </c>
      <c r="L2336" s="662">
        <v>0</v>
      </c>
      <c r="M2336" s="662">
        <v>0</v>
      </c>
      <c r="N2336" s="661">
        <v>1</v>
      </c>
      <c r="O2336" s="742">
        <v>0.5</v>
      </c>
      <c r="P2336" s="662"/>
      <c r="Q2336" s="677"/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4</v>
      </c>
      <c r="B2337" s="661" t="s">
        <v>3542</v>
      </c>
      <c r="C2337" s="661">
        <v>89301042</v>
      </c>
      <c r="D2337" s="740" t="s">
        <v>6160</v>
      </c>
      <c r="E2337" s="741" t="s">
        <v>3942</v>
      </c>
      <c r="F2337" s="661" t="s">
        <v>3895</v>
      </c>
      <c r="G2337" s="661" t="s">
        <v>4128</v>
      </c>
      <c r="H2337" s="661" t="s">
        <v>602</v>
      </c>
      <c r="I2337" s="661" t="s">
        <v>795</v>
      </c>
      <c r="J2337" s="661" t="s">
        <v>796</v>
      </c>
      <c r="K2337" s="661" t="s">
        <v>5984</v>
      </c>
      <c r="L2337" s="662">
        <v>83.56</v>
      </c>
      <c r="M2337" s="662">
        <v>334.24</v>
      </c>
      <c r="N2337" s="661">
        <v>4</v>
      </c>
      <c r="O2337" s="742">
        <v>2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4</v>
      </c>
      <c r="B2338" s="661" t="s">
        <v>3542</v>
      </c>
      <c r="C2338" s="661">
        <v>89301042</v>
      </c>
      <c r="D2338" s="740" t="s">
        <v>6160</v>
      </c>
      <c r="E2338" s="741" t="s">
        <v>3942</v>
      </c>
      <c r="F2338" s="661" t="s">
        <v>3895</v>
      </c>
      <c r="G2338" s="661" t="s">
        <v>4282</v>
      </c>
      <c r="H2338" s="661" t="s">
        <v>602</v>
      </c>
      <c r="I2338" s="661" t="s">
        <v>4325</v>
      </c>
      <c r="J2338" s="661" t="s">
        <v>4326</v>
      </c>
      <c r="K2338" s="661" t="s">
        <v>4327</v>
      </c>
      <c r="L2338" s="662">
        <v>0</v>
      </c>
      <c r="M2338" s="662">
        <v>0</v>
      </c>
      <c r="N2338" s="661">
        <v>1</v>
      </c>
      <c r="O2338" s="742">
        <v>0.5</v>
      </c>
      <c r="P2338" s="662">
        <v>0</v>
      </c>
      <c r="Q2338" s="677"/>
      <c r="R2338" s="661">
        <v>1</v>
      </c>
      <c r="S2338" s="677">
        <v>1</v>
      </c>
      <c r="T2338" s="742">
        <v>0.5</v>
      </c>
      <c r="U2338" s="700">
        <v>1</v>
      </c>
    </row>
    <row r="2339" spans="1:21" ht="14.4" customHeight="1" x14ac:dyDescent="0.3">
      <c r="A2339" s="660">
        <v>4</v>
      </c>
      <c r="B2339" s="661" t="s">
        <v>3542</v>
      </c>
      <c r="C2339" s="661">
        <v>89301042</v>
      </c>
      <c r="D2339" s="740" t="s">
        <v>6160</v>
      </c>
      <c r="E2339" s="741" t="s">
        <v>3942</v>
      </c>
      <c r="F2339" s="661" t="s">
        <v>3895</v>
      </c>
      <c r="G2339" s="661" t="s">
        <v>4282</v>
      </c>
      <c r="H2339" s="661" t="s">
        <v>602</v>
      </c>
      <c r="I2339" s="661" t="s">
        <v>5985</v>
      </c>
      <c r="J2339" s="661" t="s">
        <v>4326</v>
      </c>
      <c r="K2339" s="661" t="s">
        <v>5986</v>
      </c>
      <c r="L2339" s="662">
        <v>137.33000000000001</v>
      </c>
      <c r="M2339" s="662">
        <v>411.99</v>
      </c>
      <c r="N2339" s="661">
        <v>3</v>
      </c>
      <c r="O2339" s="742">
        <v>2.5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4</v>
      </c>
      <c r="B2340" s="661" t="s">
        <v>3542</v>
      </c>
      <c r="C2340" s="661">
        <v>89301042</v>
      </c>
      <c r="D2340" s="740" t="s">
        <v>6160</v>
      </c>
      <c r="E2340" s="741" t="s">
        <v>3942</v>
      </c>
      <c r="F2340" s="661" t="s">
        <v>3895</v>
      </c>
      <c r="G2340" s="661" t="s">
        <v>5757</v>
      </c>
      <c r="H2340" s="661" t="s">
        <v>602</v>
      </c>
      <c r="I2340" s="661" t="s">
        <v>5987</v>
      </c>
      <c r="J2340" s="661" t="s">
        <v>5988</v>
      </c>
      <c r="K2340" s="661" t="s">
        <v>5760</v>
      </c>
      <c r="L2340" s="662">
        <v>1866.4</v>
      </c>
      <c r="M2340" s="662">
        <v>1866.4</v>
      </c>
      <c r="N2340" s="661">
        <v>1</v>
      </c>
      <c r="O2340" s="742">
        <v>0.5</v>
      </c>
      <c r="P2340" s="662"/>
      <c r="Q2340" s="677">
        <v>0</v>
      </c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4</v>
      </c>
      <c r="B2341" s="661" t="s">
        <v>3542</v>
      </c>
      <c r="C2341" s="661">
        <v>89301042</v>
      </c>
      <c r="D2341" s="740" t="s">
        <v>6160</v>
      </c>
      <c r="E2341" s="741" t="s">
        <v>3942</v>
      </c>
      <c r="F2341" s="661" t="s">
        <v>3895</v>
      </c>
      <c r="G2341" s="661" t="s">
        <v>5757</v>
      </c>
      <c r="H2341" s="661" t="s">
        <v>602</v>
      </c>
      <c r="I2341" s="661" t="s">
        <v>5989</v>
      </c>
      <c r="J2341" s="661" t="s">
        <v>5988</v>
      </c>
      <c r="K2341" s="661" t="s">
        <v>2343</v>
      </c>
      <c r="L2341" s="662">
        <v>533.26</v>
      </c>
      <c r="M2341" s="662">
        <v>1066.52</v>
      </c>
      <c r="N2341" s="661">
        <v>2</v>
      </c>
      <c r="O2341" s="742">
        <v>0.5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4</v>
      </c>
      <c r="B2342" s="661" t="s">
        <v>3542</v>
      </c>
      <c r="C2342" s="661">
        <v>89301042</v>
      </c>
      <c r="D2342" s="740" t="s">
        <v>6160</v>
      </c>
      <c r="E2342" s="741" t="s">
        <v>3942</v>
      </c>
      <c r="F2342" s="661" t="s">
        <v>3895</v>
      </c>
      <c r="G2342" s="661" t="s">
        <v>4004</v>
      </c>
      <c r="H2342" s="661" t="s">
        <v>602</v>
      </c>
      <c r="I2342" s="661" t="s">
        <v>2075</v>
      </c>
      <c r="J2342" s="661" t="s">
        <v>2076</v>
      </c>
      <c r="K2342" s="661" t="s">
        <v>2576</v>
      </c>
      <c r="L2342" s="662">
        <v>391.83</v>
      </c>
      <c r="M2342" s="662">
        <v>783.66</v>
      </c>
      <c r="N2342" s="661">
        <v>2</v>
      </c>
      <c r="O2342" s="742">
        <v>1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4</v>
      </c>
      <c r="B2343" s="661" t="s">
        <v>3542</v>
      </c>
      <c r="C2343" s="661">
        <v>89301042</v>
      </c>
      <c r="D2343" s="740" t="s">
        <v>6160</v>
      </c>
      <c r="E2343" s="741" t="s">
        <v>3942</v>
      </c>
      <c r="F2343" s="661" t="s">
        <v>3895</v>
      </c>
      <c r="G2343" s="661" t="s">
        <v>4004</v>
      </c>
      <c r="H2343" s="661" t="s">
        <v>602</v>
      </c>
      <c r="I2343" s="661" t="s">
        <v>5990</v>
      </c>
      <c r="J2343" s="661" t="s">
        <v>2575</v>
      </c>
      <c r="K2343" s="661" t="s">
        <v>2576</v>
      </c>
      <c r="L2343" s="662">
        <v>250.87</v>
      </c>
      <c r="M2343" s="662">
        <v>501.74</v>
      </c>
      <c r="N2343" s="661">
        <v>2</v>
      </c>
      <c r="O2343" s="742">
        <v>1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4</v>
      </c>
      <c r="B2344" s="661" t="s">
        <v>3542</v>
      </c>
      <c r="C2344" s="661">
        <v>89301042</v>
      </c>
      <c r="D2344" s="740" t="s">
        <v>6160</v>
      </c>
      <c r="E2344" s="741" t="s">
        <v>3942</v>
      </c>
      <c r="F2344" s="661" t="s">
        <v>3895</v>
      </c>
      <c r="G2344" s="661" t="s">
        <v>4004</v>
      </c>
      <c r="H2344" s="661" t="s">
        <v>602</v>
      </c>
      <c r="I2344" s="661" t="s">
        <v>4109</v>
      </c>
      <c r="J2344" s="661" t="s">
        <v>2044</v>
      </c>
      <c r="K2344" s="661" t="s">
        <v>4110</v>
      </c>
      <c r="L2344" s="662">
        <v>0</v>
      </c>
      <c r="M2344" s="662">
        <v>0</v>
      </c>
      <c r="N2344" s="661">
        <v>1</v>
      </c>
      <c r="O2344" s="742">
        <v>0.5</v>
      </c>
      <c r="P2344" s="662">
        <v>0</v>
      </c>
      <c r="Q2344" s="677"/>
      <c r="R2344" s="661">
        <v>1</v>
      </c>
      <c r="S2344" s="677">
        <v>1</v>
      </c>
      <c r="T2344" s="742">
        <v>0.5</v>
      </c>
      <c r="U2344" s="700">
        <v>1</v>
      </c>
    </row>
    <row r="2345" spans="1:21" ht="14.4" customHeight="1" x14ac:dyDescent="0.3">
      <c r="A2345" s="660">
        <v>4</v>
      </c>
      <c r="B2345" s="661" t="s">
        <v>3542</v>
      </c>
      <c r="C2345" s="661">
        <v>89301042</v>
      </c>
      <c r="D2345" s="740" t="s">
        <v>6160</v>
      </c>
      <c r="E2345" s="741" t="s">
        <v>3942</v>
      </c>
      <c r="F2345" s="661" t="s">
        <v>3895</v>
      </c>
      <c r="G2345" s="661" t="s">
        <v>4004</v>
      </c>
      <c r="H2345" s="661" t="s">
        <v>602</v>
      </c>
      <c r="I2345" s="661" t="s">
        <v>4131</v>
      </c>
      <c r="J2345" s="661" t="s">
        <v>2076</v>
      </c>
      <c r="K2345" s="661" t="s">
        <v>2576</v>
      </c>
      <c r="L2345" s="662">
        <v>391.83</v>
      </c>
      <c r="M2345" s="662">
        <v>391.83</v>
      </c>
      <c r="N2345" s="661">
        <v>1</v>
      </c>
      <c r="O2345" s="742">
        <v>0.5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4</v>
      </c>
      <c r="B2346" s="661" t="s">
        <v>3542</v>
      </c>
      <c r="C2346" s="661">
        <v>89301042</v>
      </c>
      <c r="D2346" s="740" t="s">
        <v>6160</v>
      </c>
      <c r="E2346" s="741" t="s">
        <v>3942</v>
      </c>
      <c r="F2346" s="661" t="s">
        <v>3895</v>
      </c>
      <c r="G2346" s="661" t="s">
        <v>5991</v>
      </c>
      <c r="H2346" s="661" t="s">
        <v>602</v>
      </c>
      <c r="I2346" s="661" t="s">
        <v>5992</v>
      </c>
      <c r="J2346" s="661" t="s">
        <v>2162</v>
      </c>
      <c r="K2346" s="661" t="s">
        <v>5993</v>
      </c>
      <c r="L2346" s="662">
        <v>330.74</v>
      </c>
      <c r="M2346" s="662">
        <v>330.74</v>
      </c>
      <c r="N2346" s="661">
        <v>1</v>
      </c>
      <c r="O2346" s="742">
        <v>0.5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4</v>
      </c>
      <c r="B2347" s="661" t="s">
        <v>3542</v>
      </c>
      <c r="C2347" s="661">
        <v>89301042</v>
      </c>
      <c r="D2347" s="740" t="s">
        <v>6160</v>
      </c>
      <c r="E2347" s="741" t="s">
        <v>3942</v>
      </c>
      <c r="F2347" s="661" t="s">
        <v>3895</v>
      </c>
      <c r="G2347" s="661" t="s">
        <v>5991</v>
      </c>
      <c r="H2347" s="661" t="s">
        <v>602</v>
      </c>
      <c r="I2347" s="661" t="s">
        <v>5994</v>
      </c>
      <c r="J2347" s="661" t="s">
        <v>5995</v>
      </c>
      <c r="K2347" s="661" t="s">
        <v>5993</v>
      </c>
      <c r="L2347" s="662">
        <v>330.74</v>
      </c>
      <c r="M2347" s="662">
        <v>330.74</v>
      </c>
      <c r="N2347" s="661">
        <v>1</v>
      </c>
      <c r="O2347" s="742">
        <v>0.5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4</v>
      </c>
      <c r="B2348" s="661" t="s">
        <v>3542</v>
      </c>
      <c r="C2348" s="661">
        <v>89301042</v>
      </c>
      <c r="D2348" s="740" t="s">
        <v>6160</v>
      </c>
      <c r="E2348" s="741" t="s">
        <v>3942</v>
      </c>
      <c r="F2348" s="661" t="s">
        <v>3895</v>
      </c>
      <c r="G2348" s="661" t="s">
        <v>5991</v>
      </c>
      <c r="H2348" s="661" t="s">
        <v>602</v>
      </c>
      <c r="I2348" s="661" t="s">
        <v>2161</v>
      </c>
      <c r="J2348" s="661" t="s">
        <v>2162</v>
      </c>
      <c r="K2348" s="661" t="s">
        <v>3862</v>
      </c>
      <c r="L2348" s="662">
        <v>110.25</v>
      </c>
      <c r="M2348" s="662">
        <v>110.25</v>
      </c>
      <c r="N2348" s="661">
        <v>1</v>
      </c>
      <c r="O2348" s="742">
        <v>1</v>
      </c>
      <c r="P2348" s="662">
        <v>110.25</v>
      </c>
      <c r="Q2348" s="677">
        <v>1</v>
      </c>
      <c r="R2348" s="661">
        <v>1</v>
      </c>
      <c r="S2348" s="677">
        <v>1</v>
      </c>
      <c r="T2348" s="742">
        <v>1</v>
      </c>
      <c r="U2348" s="700">
        <v>1</v>
      </c>
    </row>
    <row r="2349" spans="1:21" ht="14.4" customHeight="1" x14ac:dyDescent="0.3">
      <c r="A2349" s="660">
        <v>4</v>
      </c>
      <c r="B2349" s="661" t="s">
        <v>3542</v>
      </c>
      <c r="C2349" s="661">
        <v>89301042</v>
      </c>
      <c r="D2349" s="740" t="s">
        <v>6160</v>
      </c>
      <c r="E2349" s="741" t="s">
        <v>3942</v>
      </c>
      <c r="F2349" s="661" t="s">
        <v>3895</v>
      </c>
      <c r="G2349" s="661" t="s">
        <v>4284</v>
      </c>
      <c r="H2349" s="661" t="s">
        <v>602</v>
      </c>
      <c r="I2349" s="661" t="s">
        <v>5663</v>
      </c>
      <c r="J2349" s="661" t="s">
        <v>2662</v>
      </c>
      <c r="K2349" s="661" t="s">
        <v>4286</v>
      </c>
      <c r="L2349" s="662">
        <v>605.65</v>
      </c>
      <c r="M2349" s="662">
        <v>1211.3</v>
      </c>
      <c r="N2349" s="661">
        <v>2</v>
      </c>
      <c r="O2349" s="742">
        <v>1.5</v>
      </c>
      <c r="P2349" s="662"/>
      <c r="Q2349" s="677">
        <v>0</v>
      </c>
      <c r="R2349" s="661"/>
      <c r="S2349" s="677">
        <v>0</v>
      </c>
      <c r="T2349" s="742"/>
      <c r="U2349" s="700">
        <v>0</v>
      </c>
    </row>
    <row r="2350" spans="1:21" ht="14.4" customHeight="1" x14ac:dyDescent="0.3">
      <c r="A2350" s="660">
        <v>4</v>
      </c>
      <c r="B2350" s="661" t="s">
        <v>3542</v>
      </c>
      <c r="C2350" s="661">
        <v>89301042</v>
      </c>
      <c r="D2350" s="740" t="s">
        <v>6160</v>
      </c>
      <c r="E2350" s="741" t="s">
        <v>3942</v>
      </c>
      <c r="F2350" s="661" t="s">
        <v>3895</v>
      </c>
      <c r="G2350" s="661" t="s">
        <v>4284</v>
      </c>
      <c r="H2350" s="661" t="s">
        <v>602</v>
      </c>
      <c r="I2350" s="661" t="s">
        <v>5966</v>
      </c>
      <c r="J2350" s="661" t="s">
        <v>2662</v>
      </c>
      <c r="K2350" s="661" t="s">
        <v>4286</v>
      </c>
      <c r="L2350" s="662">
        <v>605.65</v>
      </c>
      <c r="M2350" s="662">
        <v>605.65</v>
      </c>
      <c r="N2350" s="661">
        <v>1</v>
      </c>
      <c r="O2350" s="742">
        <v>1</v>
      </c>
      <c r="P2350" s="662"/>
      <c r="Q2350" s="677">
        <v>0</v>
      </c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4</v>
      </c>
      <c r="B2351" s="661" t="s">
        <v>3542</v>
      </c>
      <c r="C2351" s="661">
        <v>89301042</v>
      </c>
      <c r="D2351" s="740" t="s">
        <v>6160</v>
      </c>
      <c r="E2351" s="741" t="s">
        <v>3942</v>
      </c>
      <c r="F2351" s="661" t="s">
        <v>3895</v>
      </c>
      <c r="G2351" s="661" t="s">
        <v>4293</v>
      </c>
      <c r="H2351" s="661" t="s">
        <v>602</v>
      </c>
      <c r="I2351" s="661" t="s">
        <v>5996</v>
      </c>
      <c r="J2351" s="661" t="s">
        <v>5997</v>
      </c>
      <c r="K2351" s="661" t="s">
        <v>5998</v>
      </c>
      <c r="L2351" s="662">
        <v>67.069999999999993</v>
      </c>
      <c r="M2351" s="662">
        <v>268.27999999999997</v>
      </c>
      <c r="N2351" s="661">
        <v>4</v>
      </c>
      <c r="O2351" s="742">
        <v>1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4</v>
      </c>
      <c r="B2352" s="661" t="s">
        <v>3542</v>
      </c>
      <c r="C2352" s="661">
        <v>89301042</v>
      </c>
      <c r="D2352" s="740" t="s">
        <v>6160</v>
      </c>
      <c r="E2352" s="741" t="s">
        <v>3942</v>
      </c>
      <c r="F2352" s="661" t="s">
        <v>3895</v>
      </c>
      <c r="G2352" s="661" t="s">
        <v>4293</v>
      </c>
      <c r="H2352" s="661" t="s">
        <v>602</v>
      </c>
      <c r="I2352" s="661" t="s">
        <v>5999</v>
      </c>
      <c r="J2352" s="661" t="s">
        <v>5997</v>
      </c>
      <c r="K2352" s="661" t="s">
        <v>6000</v>
      </c>
      <c r="L2352" s="662">
        <v>0</v>
      </c>
      <c r="M2352" s="662">
        <v>0</v>
      </c>
      <c r="N2352" s="661">
        <v>1</v>
      </c>
      <c r="O2352" s="742">
        <v>0.5</v>
      </c>
      <c r="P2352" s="662">
        <v>0</v>
      </c>
      <c r="Q2352" s="677"/>
      <c r="R2352" s="661">
        <v>1</v>
      </c>
      <c r="S2352" s="677">
        <v>1</v>
      </c>
      <c r="T2352" s="742">
        <v>0.5</v>
      </c>
      <c r="U2352" s="700">
        <v>1</v>
      </c>
    </row>
    <row r="2353" spans="1:21" ht="14.4" customHeight="1" x14ac:dyDescent="0.3">
      <c r="A2353" s="660">
        <v>4</v>
      </c>
      <c r="B2353" s="661" t="s">
        <v>3542</v>
      </c>
      <c r="C2353" s="661">
        <v>89301042</v>
      </c>
      <c r="D2353" s="740" t="s">
        <v>6160</v>
      </c>
      <c r="E2353" s="741" t="s">
        <v>3942</v>
      </c>
      <c r="F2353" s="661" t="s">
        <v>3895</v>
      </c>
      <c r="G2353" s="661" t="s">
        <v>4293</v>
      </c>
      <c r="H2353" s="661" t="s">
        <v>602</v>
      </c>
      <c r="I2353" s="661" t="s">
        <v>6001</v>
      </c>
      <c r="J2353" s="661" t="s">
        <v>5997</v>
      </c>
      <c r="K2353" s="661" t="s">
        <v>6002</v>
      </c>
      <c r="L2353" s="662">
        <v>134.12</v>
      </c>
      <c r="M2353" s="662">
        <v>134.12</v>
      </c>
      <c r="N2353" s="661">
        <v>1</v>
      </c>
      <c r="O2353" s="742">
        <v>1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4</v>
      </c>
      <c r="B2354" s="661" t="s">
        <v>3542</v>
      </c>
      <c r="C2354" s="661">
        <v>89301042</v>
      </c>
      <c r="D2354" s="740" t="s">
        <v>6160</v>
      </c>
      <c r="E2354" s="741" t="s">
        <v>3942</v>
      </c>
      <c r="F2354" s="661" t="s">
        <v>3895</v>
      </c>
      <c r="G2354" s="661" t="s">
        <v>4293</v>
      </c>
      <c r="H2354" s="661" t="s">
        <v>602</v>
      </c>
      <c r="I2354" s="661" t="s">
        <v>6003</v>
      </c>
      <c r="J2354" s="661" t="s">
        <v>6004</v>
      </c>
      <c r="K2354" s="661" t="s">
        <v>6005</v>
      </c>
      <c r="L2354" s="662">
        <v>0</v>
      </c>
      <c r="M2354" s="662">
        <v>0</v>
      </c>
      <c r="N2354" s="661">
        <v>1</v>
      </c>
      <c r="O2354" s="742">
        <v>0.5</v>
      </c>
      <c r="P2354" s="662"/>
      <c r="Q2354" s="677"/>
      <c r="R2354" s="661"/>
      <c r="S2354" s="677">
        <v>0</v>
      </c>
      <c r="T2354" s="742"/>
      <c r="U2354" s="700">
        <v>0</v>
      </c>
    </row>
    <row r="2355" spans="1:21" ht="14.4" customHeight="1" x14ac:dyDescent="0.3">
      <c r="A2355" s="660">
        <v>4</v>
      </c>
      <c r="B2355" s="661" t="s">
        <v>3542</v>
      </c>
      <c r="C2355" s="661">
        <v>89301042</v>
      </c>
      <c r="D2355" s="740" t="s">
        <v>6160</v>
      </c>
      <c r="E2355" s="741" t="s">
        <v>3942</v>
      </c>
      <c r="F2355" s="661" t="s">
        <v>3895</v>
      </c>
      <c r="G2355" s="661" t="s">
        <v>6006</v>
      </c>
      <c r="H2355" s="661" t="s">
        <v>602</v>
      </c>
      <c r="I2355" s="661" t="s">
        <v>1071</v>
      </c>
      <c r="J2355" s="661" t="s">
        <v>1072</v>
      </c>
      <c r="K2355" s="661" t="s">
        <v>1073</v>
      </c>
      <c r="L2355" s="662">
        <v>258.10000000000002</v>
      </c>
      <c r="M2355" s="662">
        <v>516.20000000000005</v>
      </c>
      <c r="N2355" s="661">
        <v>2</v>
      </c>
      <c r="O2355" s="742">
        <v>0.5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4</v>
      </c>
      <c r="B2356" s="661" t="s">
        <v>3542</v>
      </c>
      <c r="C2356" s="661">
        <v>89301042</v>
      </c>
      <c r="D2356" s="740" t="s">
        <v>6160</v>
      </c>
      <c r="E2356" s="741" t="s">
        <v>3942</v>
      </c>
      <c r="F2356" s="661" t="s">
        <v>3895</v>
      </c>
      <c r="G2356" s="661" t="s">
        <v>6006</v>
      </c>
      <c r="H2356" s="661" t="s">
        <v>602</v>
      </c>
      <c r="I2356" s="661" t="s">
        <v>6007</v>
      </c>
      <c r="J2356" s="661" t="s">
        <v>1072</v>
      </c>
      <c r="K2356" s="661" t="s">
        <v>6008</v>
      </c>
      <c r="L2356" s="662">
        <v>0</v>
      </c>
      <c r="M2356" s="662">
        <v>0</v>
      </c>
      <c r="N2356" s="661">
        <v>2</v>
      </c>
      <c r="O2356" s="742">
        <v>1</v>
      </c>
      <c r="P2356" s="662"/>
      <c r="Q2356" s="677"/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4</v>
      </c>
      <c r="B2357" s="661" t="s">
        <v>3542</v>
      </c>
      <c r="C2357" s="661">
        <v>89301042</v>
      </c>
      <c r="D2357" s="740" t="s">
        <v>6160</v>
      </c>
      <c r="E2357" s="741" t="s">
        <v>3942</v>
      </c>
      <c r="F2357" s="661" t="s">
        <v>3895</v>
      </c>
      <c r="G2357" s="661" t="s">
        <v>6006</v>
      </c>
      <c r="H2357" s="661" t="s">
        <v>602</v>
      </c>
      <c r="I2357" s="661" t="s">
        <v>6009</v>
      </c>
      <c r="J2357" s="661" t="s">
        <v>1072</v>
      </c>
      <c r="K2357" s="661" t="s">
        <v>6010</v>
      </c>
      <c r="L2357" s="662">
        <v>0</v>
      </c>
      <c r="M2357" s="662">
        <v>0</v>
      </c>
      <c r="N2357" s="661">
        <v>3</v>
      </c>
      <c r="O2357" s="742">
        <v>1.5</v>
      </c>
      <c r="P2357" s="662"/>
      <c r="Q2357" s="677"/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4</v>
      </c>
      <c r="B2358" s="661" t="s">
        <v>3542</v>
      </c>
      <c r="C2358" s="661">
        <v>89301042</v>
      </c>
      <c r="D2358" s="740" t="s">
        <v>6160</v>
      </c>
      <c r="E2358" s="741" t="s">
        <v>3942</v>
      </c>
      <c r="F2358" s="661" t="s">
        <v>3895</v>
      </c>
      <c r="G2358" s="661" t="s">
        <v>4061</v>
      </c>
      <c r="H2358" s="661" t="s">
        <v>1519</v>
      </c>
      <c r="I2358" s="661" t="s">
        <v>1681</v>
      </c>
      <c r="J2358" s="661" t="s">
        <v>3670</v>
      </c>
      <c r="K2358" s="661" t="s">
        <v>3671</v>
      </c>
      <c r="L2358" s="662">
        <v>156.25</v>
      </c>
      <c r="M2358" s="662">
        <v>156.25</v>
      </c>
      <c r="N2358" s="661">
        <v>1</v>
      </c>
      <c r="O2358" s="742">
        <v>0.5</v>
      </c>
      <c r="P2358" s="662">
        <v>156.25</v>
      </c>
      <c r="Q2358" s="677">
        <v>1</v>
      </c>
      <c r="R2358" s="661">
        <v>1</v>
      </c>
      <c r="S2358" s="677">
        <v>1</v>
      </c>
      <c r="T2358" s="742">
        <v>0.5</v>
      </c>
      <c r="U2358" s="700">
        <v>1</v>
      </c>
    </row>
    <row r="2359" spans="1:21" ht="14.4" customHeight="1" x14ac:dyDescent="0.3">
      <c r="A2359" s="660">
        <v>4</v>
      </c>
      <c r="B2359" s="661" t="s">
        <v>3542</v>
      </c>
      <c r="C2359" s="661">
        <v>89301042</v>
      </c>
      <c r="D2359" s="740" t="s">
        <v>6160</v>
      </c>
      <c r="E2359" s="741" t="s">
        <v>3942</v>
      </c>
      <c r="F2359" s="661" t="s">
        <v>3895</v>
      </c>
      <c r="G2359" s="661" t="s">
        <v>4061</v>
      </c>
      <c r="H2359" s="661" t="s">
        <v>1519</v>
      </c>
      <c r="I2359" s="661" t="s">
        <v>1681</v>
      </c>
      <c r="J2359" s="661" t="s">
        <v>3670</v>
      </c>
      <c r="K2359" s="661" t="s">
        <v>3671</v>
      </c>
      <c r="L2359" s="662">
        <v>126.09</v>
      </c>
      <c r="M2359" s="662">
        <v>126.09</v>
      </c>
      <c r="N2359" s="661">
        <v>1</v>
      </c>
      <c r="O2359" s="742">
        <v>0.5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4</v>
      </c>
      <c r="B2360" s="661" t="s">
        <v>3542</v>
      </c>
      <c r="C2360" s="661">
        <v>89301042</v>
      </c>
      <c r="D2360" s="740" t="s">
        <v>6160</v>
      </c>
      <c r="E2360" s="741" t="s">
        <v>3943</v>
      </c>
      <c r="F2360" s="661" t="s">
        <v>3895</v>
      </c>
      <c r="G2360" s="661" t="s">
        <v>4438</v>
      </c>
      <c r="H2360" s="661" t="s">
        <v>602</v>
      </c>
      <c r="I2360" s="661" t="s">
        <v>2050</v>
      </c>
      <c r="J2360" s="661" t="s">
        <v>5881</v>
      </c>
      <c r="K2360" s="661" t="s">
        <v>5597</v>
      </c>
      <c r="L2360" s="662">
        <v>44.8</v>
      </c>
      <c r="M2360" s="662">
        <v>44.8</v>
      </c>
      <c r="N2360" s="661">
        <v>1</v>
      </c>
      <c r="O2360" s="742">
        <v>1</v>
      </c>
      <c r="P2360" s="662">
        <v>44.8</v>
      </c>
      <c r="Q2360" s="677">
        <v>1</v>
      </c>
      <c r="R2360" s="661">
        <v>1</v>
      </c>
      <c r="S2360" s="677">
        <v>1</v>
      </c>
      <c r="T2360" s="742">
        <v>1</v>
      </c>
      <c r="U2360" s="700">
        <v>1</v>
      </c>
    </row>
    <row r="2361" spans="1:21" ht="14.4" customHeight="1" x14ac:dyDescent="0.3">
      <c r="A2361" s="660">
        <v>4</v>
      </c>
      <c r="B2361" s="661" t="s">
        <v>3542</v>
      </c>
      <c r="C2361" s="661">
        <v>89301042</v>
      </c>
      <c r="D2361" s="740" t="s">
        <v>6160</v>
      </c>
      <c r="E2361" s="741" t="s">
        <v>3943</v>
      </c>
      <c r="F2361" s="661" t="s">
        <v>3895</v>
      </c>
      <c r="G2361" s="661" t="s">
        <v>3954</v>
      </c>
      <c r="H2361" s="661" t="s">
        <v>602</v>
      </c>
      <c r="I2361" s="661" t="s">
        <v>1839</v>
      </c>
      <c r="J2361" s="661" t="s">
        <v>3719</v>
      </c>
      <c r="K2361" s="661" t="s">
        <v>3720</v>
      </c>
      <c r="L2361" s="662">
        <v>156.86000000000001</v>
      </c>
      <c r="M2361" s="662">
        <v>784.30000000000007</v>
      </c>
      <c r="N2361" s="661">
        <v>5</v>
      </c>
      <c r="O2361" s="742">
        <v>3</v>
      </c>
      <c r="P2361" s="662">
        <v>627.44000000000005</v>
      </c>
      <c r="Q2361" s="677">
        <v>0.8</v>
      </c>
      <c r="R2361" s="661">
        <v>4</v>
      </c>
      <c r="S2361" s="677">
        <v>0.8</v>
      </c>
      <c r="T2361" s="742">
        <v>2</v>
      </c>
      <c r="U2361" s="700">
        <v>0.66666666666666663</v>
      </c>
    </row>
    <row r="2362" spans="1:21" ht="14.4" customHeight="1" x14ac:dyDescent="0.3">
      <c r="A2362" s="660">
        <v>4</v>
      </c>
      <c r="B2362" s="661" t="s">
        <v>3542</v>
      </c>
      <c r="C2362" s="661">
        <v>89301042</v>
      </c>
      <c r="D2362" s="740" t="s">
        <v>6160</v>
      </c>
      <c r="E2362" s="741" t="s">
        <v>3943</v>
      </c>
      <c r="F2362" s="661" t="s">
        <v>3895</v>
      </c>
      <c r="G2362" s="661" t="s">
        <v>3954</v>
      </c>
      <c r="H2362" s="661" t="s">
        <v>602</v>
      </c>
      <c r="I2362" s="661" t="s">
        <v>4446</v>
      </c>
      <c r="J2362" s="661" t="s">
        <v>3719</v>
      </c>
      <c r="K2362" s="661" t="s">
        <v>4447</v>
      </c>
      <c r="L2362" s="662">
        <v>235.29</v>
      </c>
      <c r="M2362" s="662">
        <v>941.16</v>
      </c>
      <c r="N2362" s="661">
        <v>4</v>
      </c>
      <c r="O2362" s="742">
        <v>4</v>
      </c>
      <c r="P2362" s="662">
        <v>705.87</v>
      </c>
      <c r="Q2362" s="677">
        <v>0.75</v>
      </c>
      <c r="R2362" s="661">
        <v>3</v>
      </c>
      <c r="S2362" s="677">
        <v>0.75</v>
      </c>
      <c r="T2362" s="742">
        <v>3</v>
      </c>
      <c r="U2362" s="700">
        <v>0.75</v>
      </c>
    </row>
    <row r="2363" spans="1:21" ht="14.4" customHeight="1" x14ac:dyDescent="0.3">
      <c r="A2363" s="660">
        <v>4</v>
      </c>
      <c r="B2363" s="661" t="s">
        <v>3542</v>
      </c>
      <c r="C2363" s="661">
        <v>89301042</v>
      </c>
      <c r="D2363" s="740" t="s">
        <v>6160</v>
      </c>
      <c r="E2363" s="741" t="s">
        <v>3943</v>
      </c>
      <c r="F2363" s="661" t="s">
        <v>3895</v>
      </c>
      <c r="G2363" s="661" t="s">
        <v>4043</v>
      </c>
      <c r="H2363" s="661" t="s">
        <v>602</v>
      </c>
      <c r="I2363" s="661" t="s">
        <v>929</v>
      </c>
      <c r="J2363" s="661" t="s">
        <v>4045</v>
      </c>
      <c r="K2363" s="661" t="s">
        <v>4046</v>
      </c>
      <c r="L2363" s="662">
        <v>0</v>
      </c>
      <c r="M2363" s="662">
        <v>0</v>
      </c>
      <c r="N2363" s="661">
        <v>1</v>
      </c>
      <c r="O2363" s="742">
        <v>1</v>
      </c>
      <c r="P2363" s="662">
        <v>0</v>
      </c>
      <c r="Q2363" s="677"/>
      <c r="R2363" s="661">
        <v>1</v>
      </c>
      <c r="S2363" s="677">
        <v>1</v>
      </c>
      <c r="T2363" s="742">
        <v>1</v>
      </c>
      <c r="U2363" s="700">
        <v>1</v>
      </c>
    </row>
    <row r="2364" spans="1:21" ht="14.4" customHeight="1" x14ac:dyDescent="0.3">
      <c r="A2364" s="660">
        <v>4</v>
      </c>
      <c r="B2364" s="661" t="s">
        <v>3542</v>
      </c>
      <c r="C2364" s="661">
        <v>89301042</v>
      </c>
      <c r="D2364" s="740" t="s">
        <v>6160</v>
      </c>
      <c r="E2364" s="741" t="s">
        <v>3943</v>
      </c>
      <c r="F2364" s="661" t="s">
        <v>3895</v>
      </c>
      <c r="G2364" s="661" t="s">
        <v>5581</v>
      </c>
      <c r="H2364" s="661" t="s">
        <v>602</v>
      </c>
      <c r="I2364" s="661" t="s">
        <v>5582</v>
      </c>
      <c r="J2364" s="661" t="s">
        <v>778</v>
      </c>
      <c r="K2364" s="661" t="s">
        <v>5583</v>
      </c>
      <c r="L2364" s="662">
        <v>0</v>
      </c>
      <c r="M2364" s="662">
        <v>0</v>
      </c>
      <c r="N2364" s="661">
        <v>1</v>
      </c>
      <c r="O2364" s="742">
        <v>0.5</v>
      </c>
      <c r="P2364" s="662">
        <v>0</v>
      </c>
      <c r="Q2364" s="677"/>
      <c r="R2364" s="661">
        <v>1</v>
      </c>
      <c r="S2364" s="677">
        <v>1</v>
      </c>
      <c r="T2364" s="742">
        <v>0.5</v>
      </c>
      <c r="U2364" s="700">
        <v>1</v>
      </c>
    </row>
    <row r="2365" spans="1:21" ht="14.4" customHeight="1" x14ac:dyDescent="0.3">
      <c r="A2365" s="660">
        <v>4</v>
      </c>
      <c r="B2365" s="661" t="s">
        <v>3542</v>
      </c>
      <c r="C2365" s="661">
        <v>89301042</v>
      </c>
      <c r="D2365" s="740" t="s">
        <v>6160</v>
      </c>
      <c r="E2365" s="741" t="s">
        <v>3943</v>
      </c>
      <c r="F2365" s="661" t="s">
        <v>3895</v>
      </c>
      <c r="G2365" s="661" t="s">
        <v>4310</v>
      </c>
      <c r="H2365" s="661" t="s">
        <v>602</v>
      </c>
      <c r="I2365" s="661" t="s">
        <v>4313</v>
      </c>
      <c r="J2365" s="661" t="s">
        <v>4312</v>
      </c>
      <c r="K2365" s="661" t="s">
        <v>4314</v>
      </c>
      <c r="L2365" s="662">
        <v>198.04</v>
      </c>
      <c r="M2365" s="662">
        <v>198.04</v>
      </c>
      <c r="N2365" s="661">
        <v>1</v>
      </c>
      <c r="O2365" s="742">
        <v>1</v>
      </c>
      <c r="P2365" s="662"/>
      <c r="Q2365" s="677">
        <v>0</v>
      </c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4</v>
      </c>
      <c r="B2366" s="661" t="s">
        <v>3542</v>
      </c>
      <c r="C2366" s="661">
        <v>89301042</v>
      </c>
      <c r="D2366" s="740" t="s">
        <v>6160</v>
      </c>
      <c r="E2366" s="741" t="s">
        <v>3943</v>
      </c>
      <c r="F2366" s="661" t="s">
        <v>3895</v>
      </c>
      <c r="G2366" s="661" t="s">
        <v>4272</v>
      </c>
      <c r="H2366" s="661" t="s">
        <v>602</v>
      </c>
      <c r="I2366" s="661" t="s">
        <v>2139</v>
      </c>
      <c r="J2366" s="661" t="s">
        <v>2140</v>
      </c>
      <c r="K2366" s="661" t="s">
        <v>4273</v>
      </c>
      <c r="L2366" s="662">
        <v>163.9</v>
      </c>
      <c r="M2366" s="662">
        <v>655.6</v>
      </c>
      <c r="N2366" s="661">
        <v>4</v>
      </c>
      <c r="O2366" s="742">
        <v>1.5</v>
      </c>
      <c r="P2366" s="662">
        <v>163.9</v>
      </c>
      <c r="Q2366" s="677">
        <v>0.25</v>
      </c>
      <c r="R2366" s="661">
        <v>1</v>
      </c>
      <c r="S2366" s="677">
        <v>0.25</v>
      </c>
      <c r="T2366" s="742">
        <v>0.5</v>
      </c>
      <c r="U2366" s="700">
        <v>0.33333333333333331</v>
      </c>
    </row>
    <row r="2367" spans="1:21" ht="14.4" customHeight="1" x14ac:dyDescent="0.3">
      <c r="A2367" s="660">
        <v>4</v>
      </c>
      <c r="B2367" s="661" t="s">
        <v>3542</v>
      </c>
      <c r="C2367" s="661">
        <v>89301042</v>
      </c>
      <c r="D2367" s="740" t="s">
        <v>6160</v>
      </c>
      <c r="E2367" s="741" t="s">
        <v>3943</v>
      </c>
      <c r="F2367" s="661" t="s">
        <v>3895</v>
      </c>
      <c r="G2367" s="661" t="s">
        <v>4318</v>
      </c>
      <c r="H2367" s="661" t="s">
        <v>602</v>
      </c>
      <c r="I2367" s="661" t="s">
        <v>3221</v>
      </c>
      <c r="J2367" s="661" t="s">
        <v>1836</v>
      </c>
      <c r="K2367" s="661" t="s">
        <v>3222</v>
      </c>
      <c r="L2367" s="662">
        <v>58.1</v>
      </c>
      <c r="M2367" s="662">
        <v>174.3</v>
      </c>
      <c r="N2367" s="661">
        <v>3</v>
      </c>
      <c r="O2367" s="742">
        <v>2</v>
      </c>
      <c r="P2367" s="662">
        <v>116.2</v>
      </c>
      <c r="Q2367" s="677">
        <v>0.66666666666666663</v>
      </c>
      <c r="R2367" s="661">
        <v>2</v>
      </c>
      <c r="S2367" s="677">
        <v>0.66666666666666663</v>
      </c>
      <c r="T2367" s="742">
        <v>1</v>
      </c>
      <c r="U2367" s="700">
        <v>0.5</v>
      </c>
    </row>
    <row r="2368" spans="1:21" ht="14.4" customHeight="1" x14ac:dyDescent="0.3">
      <c r="A2368" s="660">
        <v>4</v>
      </c>
      <c r="B2368" s="661" t="s">
        <v>3542</v>
      </c>
      <c r="C2368" s="661">
        <v>89301042</v>
      </c>
      <c r="D2368" s="740" t="s">
        <v>6160</v>
      </c>
      <c r="E2368" s="741" t="s">
        <v>3943</v>
      </c>
      <c r="F2368" s="661" t="s">
        <v>3895</v>
      </c>
      <c r="G2368" s="661" t="s">
        <v>4052</v>
      </c>
      <c r="H2368" s="661" t="s">
        <v>1519</v>
      </c>
      <c r="I2368" s="661" t="s">
        <v>1951</v>
      </c>
      <c r="J2368" s="661" t="s">
        <v>1952</v>
      </c>
      <c r="K2368" s="661" t="s">
        <v>3731</v>
      </c>
      <c r="L2368" s="662">
        <v>116.8</v>
      </c>
      <c r="M2368" s="662">
        <v>116.8</v>
      </c>
      <c r="N2368" s="661">
        <v>1</v>
      </c>
      <c r="O2368" s="742">
        <v>0.5</v>
      </c>
      <c r="P2368" s="662">
        <v>116.8</v>
      </c>
      <c r="Q2368" s="677">
        <v>1</v>
      </c>
      <c r="R2368" s="661">
        <v>1</v>
      </c>
      <c r="S2368" s="677">
        <v>1</v>
      </c>
      <c r="T2368" s="742">
        <v>0.5</v>
      </c>
      <c r="U2368" s="700">
        <v>1</v>
      </c>
    </row>
    <row r="2369" spans="1:21" ht="14.4" customHeight="1" x14ac:dyDescent="0.3">
      <c r="A2369" s="660">
        <v>4</v>
      </c>
      <c r="B2369" s="661" t="s">
        <v>3542</v>
      </c>
      <c r="C2369" s="661">
        <v>89301042</v>
      </c>
      <c r="D2369" s="740" t="s">
        <v>6160</v>
      </c>
      <c r="E2369" s="741" t="s">
        <v>3943</v>
      </c>
      <c r="F2369" s="661" t="s">
        <v>3895</v>
      </c>
      <c r="G2369" s="661" t="s">
        <v>4244</v>
      </c>
      <c r="H2369" s="661" t="s">
        <v>1519</v>
      </c>
      <c r="I2369" s="661" t="s">
        <v>1970</v>
      </c>
      <c r="J2369" s="661" t="s">
        <v>1971</v>
      </c>
      <c r="K2369" s="661" t="s">
        <v>1972</v>
      </c>
      <c r="L2369" s="662">
        <v>154.01</v>
      </c>
      <c r="M2369" s="662">
        <v>462.03</v>
      </c>
      <c r="N2369" s="661">
        <v>3</v>
      </c>
      <c r="O2369" s="742">
        <v>1</v>
      </c>
      <c r="P2369" s="662"/>
      <c r="Q2369" s="677">
        <v>0</v>
      </c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4</v>
      </c>
      <c r="B2370" s="661" t="s">
        <v>3542</v>
      </c>
      <c r="C2370" s="661">
        <v>89301042</v>
      </c>
      <c r="D2370" s="740" t="s">
        <v>6160</v>
      </c>
      <c r="E2370" s="741" t="s">
        <v>3943</v>
      </c>
      <c r="F2370" s="661" t="s">
        <v>3895</v>
      </c>
      <c r="G2370" s="661" t="s">
        <v>4244</v>
      </c>
      <c r="H2370" s="661" t="s">
        <v>1519</v>
      </c>
      <c r="I2370" s="661" t="s">
        <v>1989</v>
      </c>
      <c r="J2370" s="661" t="s">
        <v>1990</v>
      </c>
      <c r="K2370" s="661" t="s">
        <v>3735</v>
      </c>
      <c r="L2370" s="662">
        <v>77.010000000000005</v>
      </c>
      <c r="M2370" s="662">
        <v>77.010000000000005</v>
      </c>
      <c r="N2370" s="661">
        <v>1</v>
      </c>
      <c r="O2370" s="742">
        <v>0.5</v>
      </c>
      <c r="P2370" s="662"/>
      <c r="Q2370" s="677">
        <v>0</v>
      </c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4</v>
      </c>
      <c r="B2371" s="661" t="s">
        <v>3542</v>
      </c>
      <c r="C2371" s="661">
        <v>89301042</v>
      </c>
      <c r="D2371" s="740" t="s">
        <v>6160</v>
      </c>
      <c r="E2371" s="741" t="s">
        <v>3943</v>
      </c>
      <c r="F2371" s="661" t="s">
        <v>3895</v>
      </c>
      <c r="G2371" s="661" t="s">
        <v>5820</v>
      </c>
      <c r="H2371" s="661" t="s">
        <v>602</v>
      </c>
      <c r="I2371" s="661" t="s">
        <v>691</v>
      </c>
      <c r="J2371" s="661" t="s">
        <v>5821</v>
      </c>
      <c r="K2371" s="661" t="s">
        <v>5822</v>
      </c>
      <c r="L2371" s="662">
        <v>41.83</v>
      </c>
      <c r="M2371" s="662">
        <v>41.83</v>
      </c>
      <c r="N2371" s="661">
        <v>1</v>
      </c>
      <c r="O2371" s="742">
        <v>0.5</v>
      </c>
      <c r="P2371" s="662">
        <v>41.83</v>
      </c>
      <c r="Q2371" s="677">
        <v>1</v>
      </c>
      <c r="R2371" s="661">
        <v>1</v>
      </c>
      <c r="S2371" s="677">
        <v>1</v>
      </c>
      <c r="T2371" s="742">
        <v>0.5</v>
      </c>
      <c r="U2371" s="700">
        <v>1</v>
      </c>
    </row>
    <row r="2372" spans="1:21" ht="14.4" customHeight="1" x14ac:dyDescent="0.3">
      <c r="A2372" s="660">
        <v>4</v>
      </c>
      <c r="B2372" s="661" t="s">
        <v>3542</v>
      </c>
      <c r="C2372" s="661">
        <v>89301042</v>
      </c>
      <c r="D2372" s="740" t="s">
        <v>6160</v>
      </c>
      <c r="E2372" s="741" t="s">
        <v>3943</v>
      </c>
      <c r="F2372" s="661" t="s">
        <v>3895</v>
      </c>
      <c r="G2372" s="661" t="s">
        <v>4479</v>
      </c>
      <c r="H2372" s="661" t="s">
        <v>1519</v>
      </c>
      <c r="I2372" s="661" t="s">
        <v>6011</v>
      </c>
      <c r="J2372" s="661" t="s">
        <v>5625</v>
      </c>
      <c r="K2372" s="661" t="s">
        <v>6012</v>
      </c>
      <c r="L2372" s="662">
        <v>50.57</v>
      </c>
      <c r="M2372" s="662">
        <v>50.57</v>
      </c>
      <c r="N2372" s="661">
        <v>1</v>
      </c>
      <c r="O2372" s="742">
        <v>0.5</v>
      </c>
      <c r="P2372" s="662">
        <v>50.57</v>
      </c>
      <c r="Q2372" s="677">
        <v>1</v>
      </c>
      <c r="R2372" s="661">
        <v>1</v>
      </c>
      <c r="S2372" s="677">
        <v>1</v>
      </c>
      <c r="T2372" s="742">
        <v>0.5</v>
      </c>
      <c r="U2372" s="700">
        <v>1</v>
      </c>
    </row>
    <row r="2373" spans="1:21" ht="14.4" customHeight="1" x14ac:dyDescent="0.3">
      <c r="A2373" s="660">
        <v>4</v>
      </c>
      <c r="B2373" s="661" t="s">
        <v>3542</v>
      </c>
      <c r="C2373" s="661">
        <v>89301042</v>
      </c>
      <c r="D2373" s="740" t="s">
        <v>6160</v>
      </c>
      <c r="E2373" s="741" t="s">
        <v>3943</v>
      </c>
      <c r="F2373" s="661" t="s">
        <v>3895</v>
      </c>
      <c r="G2373" s="661" t="s">
        <v>4282</v>
      </c>
      <c r="H2373" s="661" t="s">
        <v>602</v>
      </c>
      <c r="I2373" s="661" t="s">
        <v>6013</v>
      </c>
      <c r="J2373" s="661" t="s">
        <v>4326</v>
      </c>
      <c r="K2373" s="661" t="s">
        <v>5986</v>
      </c>
      <c r="L2373" s="662">
        <v>137.33000000000001</v>
      </c>
      <c r="M2373" s="662">
        <v>137.33000000000001</v>
      </c>
      <c r="N2373" s="661">
        <v>1</v>
      </c>
      <c r="O2373" s="742">
        <v>0.5</v>
      </c>
      <c r="P2373" s="662">
        <v>137.33000000000001</v>
      </c>
      <c r="Q2373" s="677">
        <v>1</v>
      </c>
      <c r="R2373" s="661">
        <v>1</v>
      </c>
      <c r="S2373" s="677">
        <v>1</v>
      </c>
      <c r="T2373" s="742">
        <v>0.5</v>
      </c>
      <c r="U2373" s="700">
        <v>1</v>
      </c>
    </row>
    <row r="2374" spans="1:21" ht="14.4" customHeight="1" x14ac:dyDescent="0.3">
      <c r="A2374" s="660">
        <v>4</v>
      </c>
      <c r="B2374" s="661" t="s">
        <v>3542</v>
      </c>
      <c r="C2374" s="661">
        <v>89301042</v>
      </c>
      <c r="D2374" s="740" t="s">
        <v>6160</v>
      </c>
      <c r="E2374" s="741" t="s">
        <v>3943</v>
      </c>
      <c r="F2374" s="661" t="s">
        <v>3895</v>
      </c>
      <c r="G2374" s="661" t="s">
        <v>3980</v>
      </c>
      <c r="H2374" s="661" t="s">
        <v>1519</v>
      </c>
      <c r="I2374" s="661" t="s">
        <v>1704</v>
      </c>
      <c r="J2374" s="661" t="s">
        <v>1563</v>
      </c>
      <c r="K2374" s="661" t="s">
        <v>1705</v>
      </c>
      <c r="L2374" s="662">
        <v>625.29</v>
      </c>
      <c r="M2374" s="662">
        <v>625.29</v>
      </c>
      <c r="N2374" s="661">
        <v>1</v>
      </c>
      <c r="O2374" s="742">
        <v>1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4</v>
      </c>
      <c r="B2375" s="661" t="s">
        <v>3542</v>
      </c>
      <c r="C2375" s="661">
        <v>89301042</v>
      </c>
      <c r="D2375" s="740" t="s">
        <v>6160</v>
      </c>
      <c r="E2375" s="741" t="s">
        <v>3943</v>
      </c>
      <c r="F2375" s="661" t="s">
        <v>3895</v>
      </c>
      <c r="G2375" s="661" t="s">
        <v>4111</v>
      </c>
      <c r="H2375" s="661" t="s">
        <v>602</v>
      </c>
      <c r="I2375" s="661" t="s">
        <v>6014</v>
      </c>
      <c r="J2375" s="661" t="s">
        <v>6015</v>
      </c>
      <c r="K2375" s="661" t="s">
        <v>3739</v>
      </c>
      <c r="L2375" s="662">
        <v>69.86</v>
      </c>
      <c r="M2375" s="662">
        <v>209.57999999999998</v>
      </c>
      <c r="N2375" s="661">
        <v>3</v>
      </c>
      <c r="O2375" s="742">
        <v>1.5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4</v>
      </c>
      <c r="B2376" s="661" t="s">
        <v>3542</v>
      </c>
      <c r="C2376" s="661">
        <v>89301042</v>
      </c>
      <c r="D2376" s="740" t="s">
        <v>6160</v>
      </c>
      <c r="E2376" s="741" t="s">
        <v>3943</v>
      </c>
      <c r="F2376" s="661" t="s">
        <v>3895</v>
      </c>
      <c r="G2376" s="661" t="s">
        <v>4173</v>
      </c>
      <c r="H2376" s="661" t="s">
        <v>602</v>
      </c>
      <c r="I2376" s="661" t="s">
        <v>731</v>
      </c>
      <c r="J2376" s="661" t="s">
        <v>4174</v>
      </c>
      <c r="K2376" s="661" t="s">
        <v>2814</v>
      </c>
      <c r="L2376" s="662">
        <v>0</v>
      </c>
      <c r="M2376" s="662">
        <v>0</v>
      </c>
      <c r="N2376" s="661">
        <v>1</v>
      </c>
      <c r="O2376" s="742">
        <v>1</v>
      </c>
      <c r="P2376" s="662"/>
      <c r="Q2376" s="677"/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4</v>
      </c>
      <c r="B2377" s="661" t="s">
        <v>3542</v>
      </c>
      <c r="C2377" s="661">
        <v>89301042</v>
      </c>
      <c r="D2377" s="740" t="s">
        <v>6160</v>
      </c>
      <c r="E2377" s="741" t="s">
        <v>3943</v>
      </c>
      <c r="F2377" s="661" t="s">
        <v>3895</v>
      </c>
      <c r="G2377" s="661" t="s">
        <v>3953</v>
      </c>
      <c r="H2377" s="661" t="s">
        <v>602</v>
      </c>
      <c r="I2377" s="661" t="s">
        <v>1484</v>
      </c>
      <c r="J2377" s="661" t="s">
        <v>851</v>
      </c>
      <c r="K2377" s="661" t="s">
        <v>1485</v>
      </c>
      <c r="L2377" s="662">
        <v>113.37</v>
      </c>
      <c r="M2377" s="662">
        <v>113.37</v>
      </c>
      <c r="N2377" s="661">
        <v>1</v>
      </c>
      <c r="O2377" s="742">
        <v>0.5</v>
      </c>
      <c r="P2377" s="662">
        <v>113.37</v>
      </c>
      <c r="Q2377" s="677">
        <v>1</v>
      </c>
      <c r="R2377" s="661">
        <v>1</v>
      </c>
      <c r="S2377" s="677">
        <v>1</v>
      </c>
      <c r="T2377" s="742">
        <v>0.5</v>
      </c>
      <c r="U2377" s="700">
        <v>1</v>
      </c>
    </row>
    <row r="2378" spans="1:21" ht="14.4" customHeight="1" x14ac:dyDescent="0.3">
      <c r="A2378" s="660">
        <v>4</v>
      </c>
      <c r="B2378" s="661" t="s">
        <v>3542</v>
      </c>
      <c r="C2378" s="661">
        <v>89301042</v>
      </c>
      <c r="D2378" s="740" t="s">
        <v>6160</v>
      </c>
      <c r="E2378" s="741" t="s">
        <v>3943</v>
      </c>
      <c r="F2378" s="661" t="s">
        <v>3895</v>
      </c>
      <c r="G2378" s="661" t="s">
        <v>3988</v>
      </c>
      <c r="H2378" s="661" t="s">
        <v>602</v>
      </c>
      <c r="I2378" s="661" t="s">
        <v>3058</v>
      </c>
      <c r="J2378" s="661" t="s">
        <v>3059</v>
      </c>
      <c r="K2378" s="661" t="s">
        <v>3989</v>
      </c>
      <c r="L2378" s="662">
        <v>0</v>
      </c>
      <c r="M2378" s="662">
        <v>0</v>
      </c>
      <c r="N2378" s="661">
        <v>1</v>
      </c>
      <c r="O2378" s="742">
        <v>0.5</v>
      </c>
      <c r="P2378" s="662">
        <v>0</v>
      </c>
      <c r="Q2378" s="677"/>
      <c r="R2378" s="661">
        <v>1</v>
      </c>
      <c r="S2378" s="677">
        <v>1</v>
      </c>
      <c r="T2378" s="742">
        <v>0.5</v>
      </c>
      <c r="U2378" s="700">
        <v>1</v>
      </c>
    </row>
    <row r="2379" spans="1:21" ht="14.4" customHeight="1" x14ac:dyDescent="0.3">
      <c r="A2379" s="660">
        <v>4</v>
      </c>
      <c r="B2379" s="661" t="s">
        <v>3542</v>
      </c>
      <c r="C2379" s="661">
        <v>89301042</v>
      </c>
      <c r="D2379" s="740" t="s">
        <v>6160</v>
      </c>
      <c r="E2379" s="741" t="s">
        <v>3943</v>
      </c>
      <c r="F2379" s="661" t="s">
        <v>3895</v>
      </c>
      <c r="G2379" s="661" t="s">
        <v>4328</v>
      </c>
      <c r="H2379" s="661" t="s">
        <v>1519</v>
      </c>
      <c r="I2379" s="661" t="s">
        <v>4329</v>
      </c>
      <c r="J2379" s="661" t="s">
        <v>4330</v>
      </c>
      <c r="K2379" s="661" t="s">
        <v>4331</v>
      </c>
      <c r="L2379" s="662">
        <v>94.8</v>
      </c>
      <c r="M2379" s="662">
        <v>189.6</v>
      </c>
      <c r="N2379" s="661">
        <v>2</v>
      </c>
      <c r="O2379" s="742">
        <v>1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4</v>
      </c>
      <c r="B2380" s="661" t="s">
        <v>3542</v>
      </c>
      <c r="C2380" s="661">
        <v>89301042</v>
      </c>
      <c r="D2380" s="740" t="s">
        <v>6160</v>
      </c>
      <c r="E2380" s="741" t="s">
        <v>3943</v>
      </c>
      <c r="F2380" s="661" t="s">
        <v>3895</v>
      </c>
      <c r="G2380" s="661" t="s">
        <v>4117</v>
      </c>
      <c r="H2380" s="661" t="s">
        <v>602</v>
      </c>
      <c r="I2380" s="661" t="s">
        <v>5837</v>
      </c>
      <c r="J2380" s="661" t="s">
        <v>5838</v>
      </c>
      <c r="K2380" s="661" t="s">
        <v>5839</v>
      </c>
      <c r="L2380" s="662">
        <v>203.02</v>
      </c>
      <c r="M2380" s="662">
        <v>5278.52</v>
      </c>
      <c r="N2380" s="661">
        <v>26</v>
      </c>
      <c r="O2380" s="742">
        <v>9</v>
      </c>
      <c r="P2380" s="662">
        <v>4669.46</v>
      </c>
      <c r="Q2380" s="677">
        <v>0.88461538461538458</v>
      </c>
      <c r="R2380" s="661">
        <v>23</v>
      </c>
      <c r="S2380" s="677">
        <v>0.88461538461538458</v>
      </c>
      <c r="T2380" s="742">
        <v>8</v>
      </c>
      <c r="U2380" s="700">
        <v>0.88888888888888884</v>
      </c>
    </row>
    <row r="2381" spans="1:21" ht="14.4" customHeight="1" x14ac:dyDescent="0.3">
      <c r="A2381" s="660">
        <v>4</v>
      </c>
      <c r="B2381" s="661" t="s">
        <v>3542</v>
      </c>
      <c r="C2381" s="661">
        <v>89301042</v>
      </c>
      <c r="D2381" s="740" t="s">
        <v>6160</v>
      </c>
      <c r="E2381" s="741" t="s">
        <v>3943</v>
      </c>
      <c r="F2381" s="661" t="s">
        <v>3895</v>
      </c>
      <c r="G2381" s="661" t="s">
        <v>3999</v>
      </c>
      <c r="H2381" s="661" t="s">
        <v>602</v>
      </c>
      <c r="I2381" s="661" t="s">
        <v>2768</v>
      </c>
      <c r="J2381" s="661" t="s">
        <v>1944</v>
      </c>
      <c r="K2381" s="661" t="s">
        <v>4000</v>
      </c>
      <c r="L2381" s="662">
        <v>194.73</v>
      </c>
      <c r="M2381" s="662">
        <v>389.46</v>
      </c>
      <c r="N2381" s="661">
        <v>2</v>
      </c>
      <c r="O2381" s="742">
        <v>1</v>
      </c>
      <c r="P2381" s="662">
        <v>389.46</v>
      </c>
      <c r="Q2381" s="677">
        <v>1</v>
      </c>
      <c r="R2381" s="661">
        <v>2</v>
      </c>
      <c r="S2381" s="677">
        <v>1</v>
      </c>
      <c r="T2381" s="742">
        <v>1</v>
      </c>
      <c r="U2381" s="700">
        <v>1</v>
      </c>
    </row>
    <row r="2382" spans="1:21" ht="14.4" customHeight="1" x14ac:dyDescent="0.3">
      <c r="A2382" s="660">
        <v>4</v>
      </c>
      <c r="B2382" s="661" t="s">
        <v>3542</v>
      </c>
      <c r="C2382" s="661">
        <v>89301042</v>
      </c>
      <c r="D2382" s="740" t="s">
        <v>6160</v>
      </c>
      <c r="E2382" s="741" t="s">
        <v>3943</v>
      </c>
      <c r="F2382" s="661" t="s">
        <v>3895</v>
      </c>
      <c r="G2382" s="661" t="s">
        <v>5546</v>
      </c>
      <c r="H2382" s="661" t="s">
        <v>1519</v>
      </c>
      <c r="I2382" s="661" t="s">
        <v>6016</v>
      </c>
      <c r="J2382" s="661" t="s">
        <v>6017</v>
      </c>
      <c r="K2382" s="661" t="s">
        <v>6018</v>
      </c>
      <c r="L2382" s="662">
        <v>31.57</v>
      </c>
      <c r="M2382" s="662">
        <v>31.57</v>
      </c>
      <c r="N2382" s="661">
        <v>1</v>
      </c>
      <c r="O2382" s="742">
        <v>1</v>
      </c>
      <c r="P2382" s="662"/>
      <c r="Q2382" s="677">
        <v>0</v>
      </c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4</v>
      </c>
      <c r="B2383" s="661" t="s">
        <v>3542</v>
      </c>
      <c r="C2383" s="661">
        <v>89301042</v>
      </c>
      <c r="D2383" s="740" t="s">
        <v>6160</v>
      </c>
      <c r="E2383" s="741" t="s">
        <v>3943</v>
      </c>
      <c r="F2383" s="661" t="s">
        <v>3895</v>
      </c>
      <c r="G2383" s="661" t="s">
        <v>4015</v>
      </c>
      <c r="H2383" s="661" t="s">
        <v>602</v>
      </c>
      <c r="I2383" s="661" t="s">
        <v>6019</v>
      </c>
      <c r="J2383" s="661" t="s">
        <v>5139</v>
      </c>
      <c r="K2383" s="661" t="s">
        <v>3824</v>
      </c>
      <c r="L2383" s="662">
        <v>32.74</v>
      </c>
      <c r="M2383" s="662">
        <v>65.48</v>
      </c>
      <c r="N2383" s="661">
        <v>2</v>
      </c>
      <c r="O2383" s="742">
        <v>0.5</v>
      </c>
      <c r="P2383" s="662">
        <v>65.48</v>
      </c>
      <c r="Q2383" s="677">
        <v>1</v>
      </c>
      <c r="R2383" s="661">
        <v>2</v>
      </c>
      <c r="S2383" s="677">
        <v>1</v>
      </c>
      <c r="T2383" s="742">
        <v>0.5</v>
      </c>
      <c r="U2383" s="700">
        <v>1</v>
      </c>
    </row>
    <row r="2384" spans="1:21" ht="14.4" customHeight="1" x14ac:dyDescent="0.3">
      <c r="A2384" s="660">
        <v>4</v>
      </c>
      <c r="B2384" s="661" t="s">
        <v>3542</v>
      </c>
      <c r="C2384" s="661">
        <v>89301042</v>
      </c>
      <c r="D2384" s="740" t="s">
        <v>6160</v>
      </c>
      <c r="E2384" s="741" t="s">
        <v>3943</v>
      </c>
      <c r="F2384" s="661" t="s">
        <v>3895</v>
      </c>
      <c r="G2384" s="661" t="s">
        <v>4145</v>
      </c>
      <c r="H2384" s="661" t="s">
        <v>602</v>
      </c>
      <c r="I2384" s="661" t="s">
        <v>4993</v>
      </c>
      <c r="J2384" s="661" t="s">
        <v>4994</v>
      </c>
      <c r="K2384" s="661" t="s">
        <v>965</v>
      </c>
      <c r="L2384" s="662">
        <v>0</v>
      </c>
      <c r="M2384" s="662">
        <v>0</v>
      </c>
      <c r="N2384" s="661">
        <v>1</v>
      </c>
      <c r="O2384" s="742">
        <v>0.5</v>
      </c>
      <c r="P2384" s="662">
        <v>0</v>
      </c>
      <c r="Q2384" s="677"/>
      <c r="R2384" s="661">
        <v>1</v>
      </c>
      <c r="S2384" s="677">
        <v>1</v>
      </c>
      <c r="T2384" s="742">
        <v>0.5</v>
      </c>
      <c r="U2384" s="700">
        <v>1</v>
      </c>
    </row>
    <row r="2385" spans="1:21" ht="14.4" customHeight="1" x14ac:dyDescent="0.3">
      <c r="A2385" s="660">
        <v>4</v>
      </c>
      <c r="B2385" s="661" t="s">
        <v>3542</v>
      </c>
      <c r="C2385" s="661">
        <v>89301042</v>
      </c>
      <c r="D2385" s="740" t="s">
        <v>6160</v>
      </c>
      <c r="E2385" s="741" t="s">
        <v>3943</v>
      </c>
      <c r="F2385" s="661" t="s">
        <v>3895</v>
      </c>
      <c r="G2385" s="661" t="s">
        <v>4145</v>
      </c>
      <c r="H2385" s="661" t="s">
        <v>602</v>
      </c>
      <c r="I2385" s="661" t="s">
        <v>5145</v>
      </c>
      <c r="J2385" s="661" t="s">
        <v>4994</v>
      </c>
      <c r="K2385" s="661" t="s">
        <v>965</v>
      </c>
      <c r="L2385" s="662">
        <v>0</v>
      </c>
      <c r="M2385" s="662">
        <v>0</v>
      </c>
      <c r="N2385" s="661">
        <v>1</v>
      </c>
      <c r="O2385" s="742">
        <v>1</v>
      </c>
      <c r="P2385" s="662"/>
      <c r="Q2385" s="677"/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4</v>
      </c>
      <c r="B2386" s="661" t="s">
        <v>3542</v>
      </c>
      <c r="C2386" s="661">
        <v>89301042</v>
      </c>
      <c r="D2386" s="740" t="s">
        <v>6160</v>
      </c>
      <c r="E2386" s="741" t="s">
        <v>3943</v>
      </c>
      <c r="F2386" s="661" t="s">
        <v>3896</v>
      </c>
      <c r="G2386" s="661" t="s">
        <v>4001</v>
      </c>
      <c r="H2386" s="661" t="s">
        <v>602</v>
      </c>
      <c r="I2386" s="661" t="s">
        <v>4033</v>
      </c>
      <c r="J2386" s="661" t="s">
        <v>4003</v>
      </c>
      <c r="K2386" s="661"/>
      <c r="L2386" s="662">
        <v>0</v>
      </c>
      <c r="M2386" s="662">
        <v>0</v>
      </c>
      <c r="N2386" s="661">
        <v>1</v>
      </c>
      <c r="O2386" s="742">
        <v>1</v>
      </c>
      <c r="P2386" s="662">
        <v>0</v>
      </c>
      <c r="Q2386" s="677"/>
      <c r="R2386" s="661">
        <v>1</v>
      </c>
      <c r="S2386" s="677">
        <v>1</v>
      </c>
      <c r="T2386" s="742">
        <v>1</v>
      </c>
      <c r="U2386" s="700">
        <v>1</v>
      </c>
    </row>
    <row r="2387" spans="1:21" ht="14.4" customHeight="1" x14ac:dyDescent="0.3">
      <c r="A2387" s="660">
        <v>4</v>
      </c>
      <c r="B2387" s="661" t="s">
        <v>3542</v>
      </c>
      <c r="C2387" s="661">
        <v>89301042</v>
      </c>
      <c r="D2387" s="740" t="s">
        <v>6160</v>
      </c>
      <c r="E2387" s="741" t="s">
        <v>3943</v>
      </c>
      <c r="F2387" s="661" t="s">
        <v>3897</v>
      </c>
      <c r="G2387" s="661" t="s">
        <v>4343</v>
      </c>
      <c r="H2387" s="661" t="s">
        <v>602</v>
      </c>
      <c r="I2387" s="661" t="s">
        <v>4344</v>
      </c>
      <c r="J2387" s="661" t="s">
        <v>4536</v>
      </c>
      <c r="K2387" s="661" t="s">
        <v>4537</v>
      </c>
      <c r="L2387" s="662">
        <v>410</v>
      </c>
      <c r="M2387" s="662">
        <v>2870</v>
      </c>
      <c r="N2387" s="661">
        <v>7</v>
      </c>
      <c r="O2387" s="742">
        <v>7</v>
      </c>
      <c r="P2387" s="662">
        <v>2870</v>
      </c>
      <c r="Q2387" s="677">
        <v>1</v>
      </c>
      <c r="R2387" s="661">
        <v>7</v>
      </c>
      <c r="S2387" s="677">
        <v>1</v>
      </c>
      <c r="T2387" s="742">
        <v>7</v>
      </c>
      <c r="U2387" s="700">
        <v>1</v>
      </c>
    </row>
    <row r="2388" spans="1:21" ht="14.4" customHeight="1" x14ac:dyDescent="0.3">
      <c r="A2388" s="660">
        <v>4</v>
      </c>
      <c r="B2388" s="661" t="s">
        <v>3542</v>
      </c>
      <c r="C2388" s="661">
        <v>89301042</v>
      </c>
      <c r="D2388" s="740" t="s">
        <v>6160</v>
      </c>
      <c r="E2388" s="741" t="s">
        <v>3943</v>
      </c>
      <c r="F2388" s="661" t="s">
        <v>3897</v>
      </c>
      <c r="G2388" s="661" t="s">
        <v>4343</v>
      </c>
      <c r="H2388" s="661" t="s">
        <v>602</v>
      </c>
      <c r="I2388" s="661" t="s">
        <v>4344</v>
      </c>
      <c r="J2388" s="661" t="s">
        <v>4345</v>
      </c>
      <c r="K2388" s="661" t="s">
        <v>4346</v>
      </c>
      <c r="L2388" s="662">
        <v>410</v>
      </c>
      <c r="M2388" s="662">
        <v>30750</v>
      </c>
      <c r="N2388" s="661">
        <v>75</v>
      </c>
      <c r="O2388" s="742">
        <v>75</v>
      </c>
      <c r="P2388" s="662">
        <v>30750</v>
      </c>
      <c r="Q2388" s="677">
        <v>1</v>
      </c>
      <c r="R2388" s="661">
        <v>75</v>
      </c>
      <c r="S2388" s="677">
        <v>1</v>
      </c>
      <c r="T2388" s="742">
        <v>75</v>
      </c>
      <c r="U2388" s="700">
        <v>1</v>
      </c>
    </row>
    <row r="2389" spans="1:21" ht="14.4" customHeight="1" x14ac:dyDescent="0.3">
      <c r="A2389" s="660">
        <v>4</v>
      </c>
      <c r="B2389" s="661" t="s">
        <v>3542</v>
      </c>
      <c r="C2389" s="661">
        <v>89301042</v>
      </c>
      <c r="D2389" s="740" t="s">
        <v>6160</v>
      </c>
      <c r="E2389" s="741" t="s">
        <v>3943</v>
      </c>
      <c r="F2389" s="661" t="s">
        <v>3897</v>
      </c>
      <c r="G2389" s="661" t="s">
        <v>4343</v>
      </c>
      <c r="H2389" s="661" t="s">
        <v>602</v>
      </c>
      <c r="I2389" s="661" t="s">
        <v>4420</v>
      </c>
      <c r="J2389" s="661" t="s">
        <v>4421</v>
      </c>
      <c r="K2389" s="661" t="s">
        <v>4422</v>
      </c>
      <c r="L2389" s="662">
        <v>566</v>
      </c>
      <c r="M2389" s="662">
        <v>1132</v>
      </c>
      <c r="N2389" s="661">
        <v>2</v>
      </c>
      <c r="O2389" s="742">
        <v>2</v>
      </c>
      <c r="P2389" s="662"/>
      <c r="Q2389" s="677">
        <v>0</v>
      </c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4</v>
      </c>
      <c r="B2390" s="661" t="s">
        <v>3542</v>
      </c>
      <c r="C2390" s="661">
        <v>89301042</v>
      </c>
      <c r="D2390" s="740" t="s">
        <v>6160</v>
      </c>
      <c r="E2390" s="741" t="s">
        <v>3943</v>
      </c>
      <c r="F2390" s="661" t="s">
        <v>3897</v>
      </c>
      <c r="G2390" s="661" t="s">
        <v>4347</v>
      </c>
      <c r="H2390" s="661" t="s">
        <v>602</v>
      </c>
      <c r="I2390" s="661" t="s">
        <v>4401</v>
      </c>
      <c r="J2390" s="661" t="s">
        <v>4402</v>
      </c>
      <c r="K2390" s="661" t="s">
        <v>4403</v>
      </c>
      <c r="L2390" s="662">
        <v>50</v>
      </c>
      <c r="M2390" s="662">
        <v>150</v>
      </c>
      <c r="N2390" s="661">
        <v>3</v>
      </c>
      <c r="O2390" s="742">
        <v>3</v>
      </c>
      <c r="P2390" s="662">
        <v>150</v>
      </c>
      <c r="Q2390" s="677">
        <v>1</v>
      </c>
      <c r="R2390" s="661">
        <v>3</v>
      </c>
      <c r="S2390" s="677">
        <v>1</v>
      </c>
      <c r="T2390" s="742">
        <v>3</v>
      </c>
      <c r="U2390" s="700">
        <v>1</v>
      </c>
    </row>
    <row r="2391" spans="1:21" ht="14.4" customHeight="1" x14ac:dyDescent="0.3">
      <c r="A2391" s="660">
        <v>4</v>
      </c>
      <c r="B2391" s="661" t="s">
        <v>3542</v>
      </c>
      <c r="C2391" s="661">
        <v>89301042</v>
      </c>
      <c r="D2391" s="740" t="s">
        <v>6160</v>
      </c>
      <c r="E2391" s="741" t="s">
        <v>3943</v>
      </c>
      <c r="F2391" s="661" t="s">
        <v>3897</v>
      </c>
      <c r="G2391" s="661" t="s">
        <v>4347</v>
      </c>
      <c r="H2391" s="661" t="s">
        <v>602</v>
      </c>
      <c r="I2391" s="661" t="s">
        <v>4540</v>
      </c>
      <c r="J2391" s="661" t="s">
        <v>4402</v>
      </c>
      <c r="K2391" s="661" t="s">
        <v>4541</v>
      </c>
      <c r="L2391" s="662">
        <v>50</v>
      </c>
      <c r="M2391" s="662">
        <v>600</v>
      </c>
      <c r="N2391" s="661">
        <v>12</v>
      </c>
      <c r="O2391" s="742">
        <v>6</v>
      </c>
      <c r="P2391" s="662">
        <v>450</v>
      </c>
      <c r="Q2391" s="677">
        <v>0.75</v>
      </c>
      <c r="R2391" s="661">
        <v>9</v>
      </c>
      <c r="S2391" s="677">
        <v>0.75</v>
      </c>
      <c r="T2391" s="742">
        <v>5</v>
      </c>
      <c r="U2391" s="700">
        <v>0.83333333333333337</v>
      </c>
    </row>
    <row r="2392" spans="1:21" ht="14.4" customHeight="1" x14ac:dyDescent="0.3">
      <c r="A2392" s="660">
        <v>4</v>
      </c>
      <c r="B2392" s="661" t="s">
        <v>3542</v>
      </c>
      <c r="C2392" s="661">
        <v>89301042</v>
      </c>
      <c r="D2392" s="740" t="s">
        <v>6160</v>
      </c>
      <c r="E2392" s="741" t="s">
        <v>3943</v>
      </c>
      <c r="F2392" s="661" t="s">
        <v>3897</v>
      </c>
      <c r="G2392" s="661" t="s">
        <v>4347</v>
      </c>
      <c r="H2392" s="661" t="s">
        <v>602</v>
      </c>
      <c r="I2392" s="661" t="s">
        <v>4968</v>
      </c>
      <c r="J2392" s="661" t="s">
        <v>4969</v>
      </c>
      <c r="K2392" s="661" t="s">
        <v>4970</v>
      </c>
      <c r="L2392" s="662">
        <v>31.09</v>
      </c>
      <c r="M2392" s="662">
        <v>31.09</v>
      </c>
      <c r="N2392" s="661">
        <v>1</v>
      </c>
      <c r="O2392" s="742">
        <v>1</v>
      </c>
      <c r="P2392" s="662"/>
      <c r="Q2392" s="677">
        <v>0</v>
      </c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4</v>
      </c>
      <c r="B2393" s="661" t="s">
        <v>3542</v>
      </c>
      <c r="C2393" s="661">
        <v>89301042</v>
      </c>
      <c r="D2393" s="740" t="s">
        <v>6160</v>
      </c>
      <c r="E2393" s="741" t="s">
        <v>3943</v>
      </c>
      <c r="F2393" s="661" t="s">
        <v>3897</v>
      </c>
      <c r="G2393" s="661" t="s">
        <v>4347</v>
      </c>
      <c r="H2393" s="661" t="s">
        <v>602</v>
      </c>
      <c r="I2393" s="661" t="s">
        <v>6020</v>
      </c>
      <c r="J2393" s="661" t="s">
        <v>4969</v>
      </c>
      <c r="K2393" s="661" t="s">
        <v>6021</v>
      </c>
      <c r="L2393" s="662">
        <v>44.15</v>
      </c>
      <c r="M2393" s="662">
        <v>132.44999999999999</v>
      </c>
      <c r="N2393" s="661">
        <v>3</v>
      </c>
      <c r="O2393" s="742">
        <v>1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4</v>
      </c>
      <c r="B2394" s="661" t="s">
        <v>3542</v>
      </c>
      <c r="C2394" s="661">
        <v>89301042</v>
      </c>
      <c r="D2394" s="740" t="s">
        <v>6160</v>
      </c>
      <c r="E2394" s="741" t="s">
        <v>3943</v>
      </c>
      <c r="F2394" s="661" t="s">
        <v>3897</v>
      </c>
      <c r="G2394" s="661" t="s">
        <v>4034</v>
      </c>
      <c r="H2394" s="661" t="s">
        <v>602</v>
      </c>
      <c r="I2394" s="661" t="s">
        <v>4381</v>
      </c>
      <c r="J2394" s="661" t="s">
        <v>4382</v>
      </c>
      <c r="K2394" s="661" t="s">
        <v>4383</v>
      </c>
      <c r="L2394" s="662">
        <v>1800</v>
      </c>
      <c r="M2394" s="662">
        <v>25200</v>
      </c>
      <c r="N2394" s="661">
        <v>14</v>
      </c>
      <c r="O2394" s="742">
        <v>13</v>
      </c>
      <c r="P2394" s="662">
        <v>9000</v>
      </c>
      <c r="Q2394" s="677">
        <v>0.35714285714285715</v>
      </c>
      <c r="R2394" s="661">
        <v>5</v>
      </c>
      <c r="S2394" s="677">
        <v>0.35714285714285715</v>
      </c>
      <c r="T2394" s="742">
        <v>5</v>
      </c>
      <c r="U2394" s="700">
        <v>0.38461538461538464</v>
      </c>
    </row>
    <row r="2395" spans="1:21" ht="14.4" customHeight="1" x14ac:dyDescent="0.3">
      <c r="A2395" s="660">
        <v>4</v>
      </c>
      <c r="B2395" s="661" t="s">
        <v>3542</v>
      </c>
      <c r="C2395" s="661">
        <v>89301042</v>
      </c>
      <c r="D2395" s="740" t="s">
        <v>6160</v>
      </c>
      <c r="E2395" s="741" t="s">
        <v>3943</v>
      </c>
      <c r="F2395" s="661" t="s">
        <v>3897</v>
      </c>
      <c r="G2395" s="661" t="s">
        <v>4034</v>
      </c>
      <c r="H2395" s="661" t="s">
        <v>602</v>
      </c>
      <c r="I2395" s="661" t="s">
        <v>4965</v>
      </c>
      <c r="J2395" s="661" t="s">
        <v>4966</v>
      </c>
      <c r="K2395" s="661" t="s">
        <v>4967</v>
      </c>
      <c r="L2395" s="662">
        <v>500</v>
      </c>
      <c r="M2395" s="662">
        <v>4000</v>
      </c>
      <c r="N2395" s="661">
        <v>8</v>
      </c>
      <c r="O2395" s="742">
        <v>7</v>
      </c>
      <c r="P2395" s="662">
        <v>3000</v>
      </c>
      <c r="Q2395" s="677">
        <v>0.75</v>
      </c>
      <c r="R2395" s="661">
        <v>6</v>
      </c>
      <c r="S2395" s="677">
        <v>0.75</v>
      </c>
      <c r="T2395" s="742">
        <v>6</v>
      </c>
      <c r="U2395" s="700">
        <v>0.8571428571428571</v>
      </c>
    </row>
    <row r="2396" spans="1:21" ht="14.4" customHeight="1" x14ac:dyDescent="0.3">
      <c r="A2396" s="660">
        <v>4</v>
      </c>
      <c r="B2396" s="661" t="s">
        <v>3542</v>
      </c>
      <c r="C2396" s="661">
        <v>89301042</v>
      </c>
      <c r="D2396" s="740" t="s">
        <v>6160</v>
      </c>
      <c r="E2396" s="741" t="s">
        <v>3943</v>
      </c>
      <c r="F2396" s="661" t="s">
        <v>3897</v>
      </c>
      <c r="G2396" s="661" t="s">
        <v>4034</v>
      </c>
      <c r="H2396" s="661" t="s">
        <v>602</v>
      </c>
      <c r="I2396" s="661" t="s">
        <v>4240</v>
      </c>
      <c r="J2396" s="661" t="s">
        <v>4241</v>
      </c>
      <c r="K2396" s="661" t="s">
        <v>4242</v>
      </c>
      <c r="L2396" s="662">
        <v>900</v>
      </c>
      <c r="M2396" s="662">
        <v>3600</v>
      </c>
      <c r="N2396" s="661">
        <v>4</v>
      </c>
      <c r="O2396" s="742">
        <v>4</v>
      </c>
      <c r="P2396" s="662">
        <v>2700</v>
      </c>
      <c r="Q2396" s="677">
        <v>0.75</v>
      </c>
      <c r="R2396" s="661">
        <v>3</v>
      </c>
      <c r="S2396" s="677">
        <v>0.75</v>
      </c>
      <c r="T2396" s="742">
        <v>3</v>
      </c>
      <c r="U2396" s="700">
        <v>0.75</v>
      </c>
    </row>
    <row r="2397" spans="1:21" ht="14.4" customHeight="1" x14ac:dyDescent="0.3">
      <c r="A2397" s="660">
        <v>4</v>
      </c>
      <c r="B2397" s="661" t="s">
        <v>3542</v>
      </c>
      <c r="C2397" s="661">
        <v>89301042</v>
      </c>
      <c r="D2397" s="740" t="s">
        <v>6160</v>
      </c>
      <c r="E2397" s="741" t="s">
        <v>3943</v>
      </c>
      <c r="F2397" s="661" t="s">
        <v>3897</v>
      </c>
      <c r="G2397" s="661" t="s">
        <v>4397</v>
      </c>
      <c r="H2397" s="661" t="s">
        <v>602</v>
      </c>
      <c r="I2397" s="661" t="s">
        <v>4401</v>
      </c>
      <c r="J2397" s="661" t="s">
        <v>4402</v>
      </c>
      <c r="K2397" s="661" t="s">
        <v>4403</v>
      </c>
      <c r="L2397" s="662">
        <v>50</v>
      </c>
      <c r="M2397" s="662">
        <v>250</v>
      </c>
      <c r="N2397" s="661">
        <v>5</v>
      </c>
      <c r="O2397" s="742">
        <v>2</v>
      </c>
      <c r="P2397" s="662">
        <v>100</v>
      </c>
      <c r="Q2397" s="677">
        <v>0.4</v>
      </c>
      <c r="R2397" s="661">
        <v>2</v>
      </c>
      <c r="S2397" s="677">
        <v>0.4</v>
      </c>
      <c r="T2397" s="742">
        <v>1</v>
      </c>
      <c r="U2397" s="700">
        <v>0.5</v>
      </c>
    </row>
    <row r="2398" spans="1:21" ht="14.4" customHeight="1" x14ac:dyDescent="0.3">
      <c r="A2398" s="660">
        <v>4</v>
      </c>
      <c r="B2398" s="661" t="s">
        <v>3542</v>
      </c>
      <c r="C2398" s="661">
        <v>89301042</v>
      </c>
      <c r="D2398" s="740" t="s">
        <v>6160</v>
      </c>
      <c r="E2398" s="741" t="s">
        <v>3943</v>
      </c>
      <c r="F2398" s="661" t="s">
        <v>3897</v>
      </c>
      <c r="G2398" s="661" t="s">
        <v>4397</v>
      </c>
      <c r="H2398" s="661" t="s">
        <v>602</v>
      </c>
      <c r="I2398" s="661" t="s">
        <v>4540</v>
      </c>
      <c r="J2398" s="661" t="s">
        <v>4402</v>
      </c>
      <c r="K2398" s="661" t="s">
        <v>4541</v>
      </c>
      <c r="L2398" s="662">
        <v>50</v>
      </c>
      <c r="M2398" s="662">
        <v>600</v>
      </c>
      <c r="N2398" s="661">
        <v>12</v>
      </c>
      <c r="O2398" s="742">
        <v>4</v>
      </c>
      <c r="P2398" s="662">
        <v>300</v>
      </c>
      <c r="Q2398" s="677">
        <v>0.5</v>
      </c>
      <c r="R2398" s="661">
        <v>6</v>
      </c>
      <c r="S2398" s="677">
        <v>0.5</v>
      </c>
      <c r="T2398" s="742">
        <v>2</v>
      </c>
      <c r="U2398" s="700">
        <v>0.5</v>
      </c>
    </row>
    <row r="2399" spans="1:21" ht="14.4" customHeight="1" x14ac:dyDescent="0.3">
      <c r="A2399" s="660">
        <v>4</v>
      </c>
      <c r="B2399" s="661" t="s">
        <v>3542</v>
      </c>
      <c r="C2399" s="661">
        <v>89301042</v>
      </c>
      <c r="D2399" s="740" t="s">
        <v>6160</v>
      </c>
      <c r="E2399" s="741" t="s">
        <v>3943</v>
      </c>
      <c r="F2399" s="661" t="s">
        <v>3897</v>
      </c>
      <c r="G2399" s="661" t="s">
        <v>4397</v>
      </c>
      <c r="H2399" s="661" t="s">
        <v>602</v>
      </c>
      <c r="I2399" s="661" t="s">
        <v>6022</v>
      </c>
      <c r="J2399" s="661" t="s">
        <v>5851</v>
      </c>
      <c r="K2399" s="661" t="s">
        <v>4403</v>
      </c>
      <c r="L2399" s="662">
        <v>49.78</v>
      </c>
      <c r="M2399" s="662">
        <v>99.56</v>
      </c>
      <c r="N2399" s="661">
        <v>2</v>
      </c>
      <c r="O2399" s="742">
        <v>1</v>
      </c>
      <c r="P2399" s="662">
        <v>99.56</v>
      </c>
      <c r="Q2399" s="677">
        <v>1</v>
      </c>
      <c r="R2399" s="661">
        <v>2</v>
      </c>
      <c r="S2399" s="677">
        <v>1</v>
      </c>
      <c r="T2399" s="742">
        <v>1</v>
      </c>
      <c r="U2399" s="700">
        <v>1</v>
      </c>
    </row>
    <row r="2400" spans="1:21" ht="14.4" customHeight="1" x14ac:dyDescent="0.3">
      <c r="A2400" s="660">
        <v>4</v>
      </c>
      <c r="B2400" s="661" t="s">
        <v>3542</v>
      </c>
      <c r="C2400" s="661">
        <v>89301042</v>
      </c>
      <c r="D2400" s="740" t="s">
        <v>6160</v>
      </c>
      <c r="E2400" s="741" t="s">
        <v>3943</v>
      </c>
      <c r="F2400" s="661" t="s">
        <v>3897</v>
      </c>
      <c r="G2400" s="661" t="s">
        <v>4419</v>
      </c>
      <c r="H2400" s="661" t="s">
        <v>602</v>
      </c>
      <c r="I2400" s="661" t="s">
        <v>4344</v>
      </c>
      <c r="J2400" s="661" t="s">
        <v>4345</v>
      </c>
      <c r="K2400" s="661" t="s">
        <v>4346</v>
      </c>
      <c r="L2400" s="662">
        <v>410</v>
      </c>
      <c r="M2400" s="662">
        <v>10250</v>
      </c>
      <c r="N2400" s="661">
        <v>25</v>
      </c>
      <c r="O2400" s="742">
        <v>25</v>
      </c>
      <c r="P2400" s="662">
        <v>9840</v>
      </c>
      <c r="Q2400" s="677">
        <v>0.96</v>
      </c>
      <c r="R2400" s="661">
        <v>24</v>
      </c>
      <c r="S2400" s="677">
        <v>0.96</v>
      </c>
      <c r="T2400" s="742">
        <v>24</v>
      </c>
      <c r="U2400" s="700">
        <v>0.96</v>
      </c>
    </row>
    <row r="2401" spans="1:21" ht="14.4" customHeight="1" x14ac:dyDescent="0.3">
      <c r="A2401" s="660">
        <v>4</v>
      </c>
      <c r="B2401" s="661" t="s">
        <v>3542</v>
      </c>
      <c r="C2401" s="661">
        <v>89301042</v>
      </c>
      <c r="D2401" s="740" t="s">
        <v>6160</v>
      </c>
      <c r="E2401" s="741" t="s">
        <v>3943</v>
      </c>
      <c r="F2401" s="661" t="s">
        <v>3897</v>
      </c>
      <c r="G2401" s="661" t="s">
        <v>4419</v>
      </c>
      <c r="H2401" s="661" t="s">
        <v>602</v>
      </c>
      <c r="I2401" s="661" t="s">
        <v>4420</v>
      </c>
      <c r="J2401" s="661" t="s">
        <v>4421</v>
      </c>
      <c r="K2401" s="661" t="s">
        <v>4422</v>
      </c>
      <c r="L2401" s="662">
        <v>566</v>
      </c>
      <c r="M2401" s="662">
        <v>1132</v>
      </c>
      <c r="N2401" s="661">
        <v>2</v>
      </c>
      <c r="O2401" s="742">
        <v>2</v>
      </c>
      <c r="P2401" s="662">
        <v>1132</v>
      </c>
      <c r="Q2401" s="677">
        <v>1</v>
      </c>
      <c r="R2401" s="661">
        <v>2</v>
      </c>
      <c r="S2401" s="677">
        <v>1</v>
      </c>
      <c r="T2401" s="742">
        <v>2</v>
      </c>
      <c r="U2401" s="700">
        <v>1</v>
      </c>
    </row>
    <row r="2402" spans="1:21" ht="14.4" customHeight="1" x14ac:dyDescent="0.3">
      <c r="A2402" s="660">
        <v>4</v>
      </c>
      <c r="B2402" s="661" t="s">
        <v>3542</v>
      </c>
      <c r="C2402" s="661">
        <v>89301042</v>
      </c>
      <c r="D2402" s="740" t="s">
        <v>6160</v>
      </c>
      <c r="E2402" s="741" t="s">
        <v>3943</v>
      </c>
      <c r="F2402" s="661" t="s">
        <v>3897</v>
      </c>
      <c r="G2402" s="661" t="s">
        <v>4423</v>
      </c>
      <c r="H2402" s="661" t="s">
        <v>602</v>
      </c>
      <c r="I2402" s="661" t="s">
        <v>4381</v>
      </c>
      <c r="J2402" s="661" t="s">
        <v>4382</v>
      </c>
      <c r="K2402" s="661" t="s">
        <v>4383</v>
      </c>
      <c r="L2402" s="662">
        <v>1800</v>
      </c>
      <c r="M2402" s="662">
        <v>5400</v>
      </c>
      <c r="N2402" s="661">
        <v>3</v>
      </c>
      <c r="O2402" s="742">
        <v>3</v>
      </c>
      <c r="P2402" s="662">
        <v>1800</v>
      </c>
      <c r="Q2402" s="677">
        <v>0.33333333333333331</v>
      </c>
      <c r="R2402" s="661">
        <v>1</v>
      </c>
      <c r="S2402" s="677">
        <v>0.33333333333333331</v>
      </c>
      <c r="T2402" s="742">
        <v>1</v>
      </c>
      <c r="U2402" s="700">
        <v>0.33333333333333331</v>
      </c>
    </row>
    <row r="2403" spans="1:21" ht="14.4" customHeight="1" x14ac:dyDescent="0.3">
      <c r="A2403" s="660">
        <v>4</v>
      </c>
      <c r="B2403" s="661" t="s">
        <v>3542</v>
      </c>
      <c r="C2403" s="661">
        <v>89301042</v>
      </c>
      <c r="D2403" s="740" t="s">
        <v>6160</v>
      </c>
      <c r="E2403" s="741" t="s">
        <v>3943</v>
      </c>
      <c r="F2403" s="661" t="s">
        <v>3897</v>
      </c>
      <c r="G2403" s="661" t="s">
        <v>4423</v>
      </c>
      <c r="H2403" s="661" t="s">
        <v>602</v>
      </c>
      <c r="I2403" s="661" t="s">
        <v>4240</v>
      </c>
      <c r="J2403" s="661" t="s">
        <v>4241</v>
      </c>
      <c r="K2403" s="661" t="s">
        <v>4242</v>
      </c>
      <c r="L2403" s="662">
        <v>900</v>
      </c>
      <c r="M2403" s="662">
        <v>1800</v>
      </c>
      <c r="N2403" s="661">
        <v>2</v>
      </c>
      <c r="O2403" s="742">
        <v>2</v>
      </c>
      <c r="P2403" s="662">
        <v>1800</v>
      </c>
      <c r="Q2403" s="677">
        <v>1</v>
      </c>
      <c r="R2403" s="661">
        <v>2</v>
      </c>
      <c r="S2403" s="677">
        <v>1</v>
      </c>
      <c r="T2403" s="742">
        <v>2</v>
      </c>
      <c r="U2403" s="700">
        <v>1</v>
      </c>
    </row>
    <row r="2404" spans="1:21" ht="14.4" customHeight="1" x14ac:dyDescent="0.3">
      <c r="A2404" s="660">
        <v>4</v>
      </c>
      <c r="B2404" s="661" t="s">
        <v>3542</v>
      </c>
      <c r="C2404" s="661">
        <v>89301042</v>
      </c>
      <c r="D2404" s="740" t="s">
        <v>6160</v>
      </c>
      <c r="E2404" s="741" t="s">
        <v>3944</v>
      </c>
      <c r="F2404" s="661" t="s">
        <v>3895</v>
      </c>
      <c r="G2404" s="661" t="s">
        <v>4111</v>
      </c>
      <c r="H2404" s="661" t="s">
        <v>1519</v>
      </c>
      <c r="I2404" s="661" t="s">
        <v>1955</v>
      </c>
      <c r="J2404" s="661" t="s">
        <v>1956</v>
      </c>
      <c r="K2404" s="661" t="s">
        <v>3739</v>
      </c>
      <c r="L2404" s="662">
        <v>69.86</v>
      </c>
      <c r="M2404" s="662">
        <v>139.72</v>
      </c>
      <c r="N2404" s="661">
        <v>2</v>
      </c>
      <c r="O2404" s="742">
        <v>1</v>
      </c>
      <c r="P2404" s="662">
        <v>139.72</v>
      </c>
      <c r="Q2404" s="677">
        <v>1</v>
      </c>
      <c r="R2404" s="661">
        <v>2</v>
      </c>
      <c r="S2404" s="677">
        <v>1</v>
      </c>
      <c r="T2404" s="742">
        <v>1</v>
      </c>
      <c r="U2404" s="700">
        <v>1</v>
      </c>
    </row>
    <row r="2405" spans="1:21" ht="14.4" customHeight="1" x14ac:dyDescent="0.3">
      <c r="A2405" s="660">
        <v>4</v>
      </c>
      <c r="B2405" s="661" t="s">
        <v>3542</v>
      </c>
      <c r="C2405" s="661">
        <v>89301042</v>
      </c>
      <c r="D2405" s="740" t="s">
        <v>6160</v>
      </c>
      <c r="E2405" s="741" t="s">
        <v>3945</v>
      </c>
      <c r="F2405" s="661" t="s">
        <v>3895</v>
      </c>
      <c r="G2405" s="661" t="s">
        <v>4218</v>
      </c>
      <c r="H2405" s="661" t="s">
        <v>602</v>
      </c>
      <c r="I2405" s="661" t="s">
        <v>4439</v>
      </c>
      <c r="J2405" s="661" t="s">
        <v>4440</v>
      </c>
      <c r="K2405" s="661" t="s">
        <v>3767</v>
      </c>
      <c r="L2405" s="662">
        <v>10.73</v>
      </c>
      <c r="M2405" s="662">
        <v>10.73</v>
      </c>
      <c r="N2405" s="661">
        <v>1</v>
      </c>
      <c r="O2405" s="742">
        <v>1</v>
      </c>
      <c r="P2405" s="662">
        <v>10.73</v>
      </c>
      <c r="Q2405" s="677">
        <v>1</v>
      </c>
      <c r="R2405" s="661">
        <v>1</v>
      </c>
      <c r="S2405" s="677">
        <v>1</v>
      </c>
      <c r="T2405" s="742">
        <v>1</v>
      </c>
      <c r="U2405" s="700">
        <v>1</v>
      </c>
    </row>
    <row r="2406" spans="1:21" ht="14.4" customHeight="1" x14ac:dyDescent="0.3">
      <c r="A2406" s="660">
        <v>4</v>
      </c>
      <c r="B2406" s="661" t="s">
        <v>3542</v>
      </c>
      <c r="C2406" s="661">
        <v>89301042</v>
      </c>
      <c r="D2406" s="740" t="s">
        <v>6160</v>
      </c>
      <c r="E2406" s="741" t="s">
        <v>3945</v>
      </c>
      <c r="F2406" s="661" t="s">
        <v>3895</v>
      </c>
      <c r="G2406" s="661" t="s">
        <v>3954</v>
      </c>
      <c r="H2406" s="661" t="s">
        <v>602</v>
      </c>
      <c r="I2406" s="661" t="s">
        <v>1839</v>
      </c>
      <c r="J2406" s="661" t="s">
        <v>3719</v>
      </c>
      <c r="K2406" s="661" t="s">
        <v>3720</v>
      </c>
      <c r="L2406" s="662">
        <v>333.31</v>
      </c>
      <c r="M2406" s="662">
        <v>1333.24</v>
      </c>
      <c r="N2406" s="661">
        <v>4</v>
      </c>
      <c r="O2406" s="742">
        <v>4</v>
      </c>
      <c r="P2406" s="662">
        <v>999.93000000000006</v>
      </c>
      <c r="Q2406" s="677">
        <v>0.75</v>
      </c>
      <c r="R2406" s="661">
        <v>3</v>
      </c>
      <c r="S2406" s="677">
        <v>0.75</v>
      </c>
      <c r="T2406" s="742">
        <v>3</v>
      </c>
      <c r="U2406" s="700">
        <v>0.75</v>
      </c>
    </row>
    <row r="2407" spans="1:21" ht="14.4" customHeight="1" x14ac:dyDescent="0.3">
      <c r="A2407" s="660">
        <v>4</v>
      </c>
      <c r="B2407" s="661" t="s">
        <v>3542</v>
      </c>
      <c r="C2407" s="661">
        <v>89301042</v>
      </c>
      <c r="D2407" s="740" t="s">
        <v>6160</v>
      </c>
      <c r="E2407" s="741" t="s">
        <v>3945</v>
      </c>
      <c r="F2407" s="661" t="s">
        <v>3895</v>
      </c>
      <c r="G2407" s="661" t="s">
        <v>3954</v>
      </c>
      <c r="H2407" s="661" t="s">
        <v>602</v>
      </c>
      <c r="I2407" s="661" t="s">
        <v>1839</v>
      </c>
      <c r="J2407" s="661" t="s">
        <v>3719</v>
      </c>
      <c r="K2407" s="661" t="s">
        <v>3720</v>
      </c>
      <c r="L2407" s="662">
        <v>156.86000000000001</v>
      </c>
      <c r="M2407" s="662">
        <v>1098.02</v>
      </c>
      <c r="N2407" s="661">
        <v>7</v>
      </c>
      <c r="O2407" s="742">
        <v>7</v>
      </c>
      <c r="P2407" s="662">
        <v>627.44000000000005</v>
      </c>
      <c r="Q2407" s="677">
        <v>0.57142857142857151</v>
      </c>
      <c r="R2407" s="661">
        <v>4</v>
      </c>
      <c r="S2407" s="677">
        <v>0.5714285714285714</v>
      </c>
      <c r="T2407" s="742">
        <v>4</v>
      </c>
      <c r="U2407" s="700">
        <v>0.5714285714285714</v>
      </c>
    </row>
    <row r="2408" spans="1:21" ht="14.4" customHeight="1" x14ac:dyDescent="0.3">
      <c r="A2408" s="660">
        <v>4</v>
      </c>
      <c r="B2408" s="661" t="s">
        <v>3542</v>
      </c>
      <c r="C2408" s="661">
        <v>89301042</v>
      </c>
      <c r="D2408" s="740" t="s">
        <v>6160</v>
      </c>
      <c r="E2408" s="741" t="s">
        <v>3945</v>
      </c>
      <c r="F2408" s="661" t="s">
        <v>3895</v>
      </c>
      <c r="G2408" s="661" t="s">
        <v>3954</v>
      </c>
      <c r="H2408" s="661" t="s">
        <v>602</v>
      </c>
      <c r="I2408" s="661" t="s">
        <v>2779</v>
      </c>
      <c r="J2408" s="661" t="s">
        <v>3815</v>
      </c>
      <c r="K2408" s="661" t="s">
        <v>3816</v>
      </c>
      <c r="L2408" s="662">
        <v>333.31</v>
      </c>
      <c r="M2408" s="662">
        <v>333.31</v>
      </c>
      <c r="N2408" s="661">
        <v>1</v>
      </c>
      <c r="O2408" s="742">
        <v>1</v>
      </c>
      <c r="P2408" s="662">
        <v>333.31</v>
      </c>
      <c r="Q2408" s="677">
        <v>1</v>
      </c>
      <c r="R2408" s="661">
        <v>1</v>
      </c>
      <c r="S2408" s="677">
        <v>1</v>
      </c>
      <c r="T2408" s="742">
        <v>1</v>
      </c>
      <c r="U2408" s="700">
        <v>1</v>
      </c>
    </row>
    <row r="2409" spans="1:21" ht="14.4" customHeight="1" x14ac:dyDescent="0.3">
      <c r="A2409" s="660">
        <v>4</v>
      </c>
      <c r="B2409" s="661" t="s">
        <v>3542</v>
      </c>
      <c r="C2409" s="661">
        <v>89301042</v>
      </c>
      <c r="D2409" s="740" t="s">
        <v>6160</v>
      </c>
      <c r="E2409" s="741" t="s">
        <v>3945</v>
      </c>
      <c r="F2409" s="661" t="s">
        <v>3895</v>
      </c>
      <c r="G2409" s="661" t="s">
        <v>3954</v>
      </c>
      <c r="H2409" s="661" t="s">
        <v>602</v>
      </c>
      <c r="I2409" s="661" t="s">
        <v>2779</v>
      </c>
      <c r="J2409" s="661" t="s">
        <v>3815</v>
      </c>
      <c r="K2409" s="661" t="s">
        <v>3816</v>
      </c>
      <c r="L2409" s="662">
        <v>151.61000000000001</v>
      </c>
      <c r="M2409" s="662">
        <v>303.22000000000003</v>
      </c>
      <c r="N2409" s="661">
        <v>2</v>
      </c>
      <c r="O2409" s="742">
        <v>2</v>
      </c>
      <c r="P2409" s="662">
        <v>151.61000000000001</v>
      </c>
      <c r="Q2409" s="677">
        <v>0.5</v>
      </c>
      <c r="R2409" s="661">
        <v>1</v>
      </c>
      <c r="S2409" s="677">
        <v>0.5</v>
      </c>
      <c r="T2409" s="742">
        <v>1</v>
      </c>
      <c r="U2409" s="700">
        <v>0.5</v>
      </c>
    </row>
    <row r="2410" spans="1:21" ht="14.4" customHeight="1" x14ac:dyDescent="0.3">
      <c r="A2410" s="660">
        <v>4</v>
      </c>
      <c r="B2410" s="661" t="s">
        <v>3542</v>
      </c>
      <c r="C2410" s="661">
        <v>89301042</v>
      </c>
      <c r="D2410" s="740" t="s">
        <v>6160</v>
      </c>
      <c r="E2410" s="741" t="s">
        <v>3945</v>
      </c>
      <c r="F2410" s="661" t="s">
        <v>3895</v>
      </c>
      <c r="G2410" s="661" t="s">
        <v>4448</v>
      </c>
      <c r="H2410" s="661" t="s">
        <v>1519</v>
      </c>
      <c r="I2410" s="661" t="s">
        <v>4974</v>
      </c>
      <c r="J2410" s="661" t="s">
        <v>4975</v>
      </c>
      <c r="K2410" s="661" t="s">
        <v>4976</v>
      </c>
      <c r="L2410" s="662">
        <v>125.14</v>
      </c>
      <c r="M2410" s="662">
        <v>125.14</v>
      </c>
      <c r="N2410" s="661">
        <v>1</v>
      </c>
      <c r="O2410" s="742">
        <v>1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4</v>
      </c>
      <c r="B2411" s="661" t="s">
        <v>3542</v>
      </c>
      <c r="C2411" s="661">
        <v>89301042</v>
      </c>
      <c r="D2411" s="740" t="s">
        <v>6160</v>
      </c>
      <c r="E2411" s="741" t="s">
        <v>3945</v>
      </c>
      <c r="F2411" s="661" t="s">
        <v>3895</v>
      </c>
      <c r="G2411" s="661" t="s">
        <v>4043</v>
      </c>
      <c r="H2411" s="661" t="s">
        <v>602</v>
      </c>
      <c r="I2411" s="661" t="s">
        <v>929</v>
      </c>
      <c r="J2411" s="661" t="s">
        <v>4045</v>
      </c>
      <c r="K2411" s="661" t="s">
        <v>4046</v>
      </c>
      <c r="L2411" s="662">
        <v>0</v>
      </c>
      <c r="M2411" s="662">
        <v>0</v>
      </c>
      <c r="N2411" s="661">
        <v>1</v>
      </c>
      <c r="O2411" s="742">
        <v>1</v>
      </c>
      <c r="P2411" s="662">
        <v>0</v>
      </c>
      <c r="Q2411" s="677"/>
      <c r="R2411" s="661">
        <v>1</v>
      </c>
      <c r="S2411" s="677">
        <v>1</v>
      </c>
      <c r="T2411" s="742">
        <v>1</v>
      </c>
      <c r="U2411" s="700">
        <v>1</v>
      </c>
    </row>
    <row r="2412" spans="1:21" ht="14.4" customHeight="1" x14ac:dyDescent="0.3">
      <c r="A2412" s="660">
        <v>4</v>
      </c>
      <c r="B2412" s="661" t="s">
        <v>3542</v>
      </c>
      <c r="C2412" s="661">
        <v>89301042</v>
      </c>
      <c r="D2412" s="740" t="s">
        <v>6160</v>
      </c>
      <c r="E2412" s="741" t="s">
        <v>3945</v>
      </c>
      <c r="F2412" s="661" t="s">
        <v>3895</v>
      </c>
      <c r="G2412" s="661" t="s">
        <v>4043</v>
      </c>
      <c r="H2412" s="661" t="s">
        <v>602</v>
      </c>
      <c r="I2412" s="661" t="s">
        <v>933</v>
      </c>
      <c r="J2412" s="661" t="s">
        <v>4157</v>
      </c>
      <c r="K2412" s="661" t="s">
        <v>2666</v>
      </c>
      <c r="L2412" s="662">
        <v>0</v>
      </c>
      <c r="M2412" s="662">
        <v>0</v>
      </c>
      <c r="N2412" s="661">
        <v>1</v>
      </c>
      <c r="O2412" s="742">
        <v>0.5</v>
      </c>
      <c r="P2412" s="662"/>
      <c r="Q2412" s="677"/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4</v>
      </c>
      <c r="B2413" s="661" t="s">
        <v>3542</v>
      </c>
      <c r="C2413" s="661">
        <v>89301042</v>
      </c>
      <c r="D2413" s="740" t="s">
        <v>6160</v>
      </c>
      <c r="E2413" s="741" t="s">
        <v>3945</v>
      </c>
      <c r="F2413" s="661" t="s">
        <v>3895</v>
      </c>
      <c r="G2413" s="661" t="s">
        <v>4043</v>
      </c>
      <c r="H2413" s="661" t="s">
        <v>602</v>
      </c>
      <c r="I2413" s="661" t="s">
        <v>4156</v>
      </c>
      <c r="J2413" s="661" t="s">
        <v>4157</v>
      </c>
      <c r="K2413" s="661" t="s">
        <v>2666</v>
      </c>
      <c r="L2413" s="662">
        <v>0</v>
      </c>
      <c r="M2413" s="662">
        <v>0</v>
      </c>
      <c r="N2413" s="661">
        <v>2</v>
      </c>
      <c r="O2413" s="742">
        <v>0.5</v>
      </c>
      <c r="P2413" s="662"/>
      <c r="Q2413" s="677"/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4</v>
      </c>
      <c r="B2414" s="661" t="s">
        <v>3542</v>
      </c>
      <c r="C2414" s="661">
        <v>89301042</v>
      </c>
      <c r="D2414" s="740" t="s">
        <v>6160</v>
      </c>
      <c r="E2414" s="741" t="s">
        <v>3945</v>
      </c>
      <c r="F2414" s="661" t="s">
        <v>3895</v>
      </c>
      <c r="G2414" s="661" t="s">
        <v>4043</v>
      </c>
      <c r="H2414" s="661" t="s">
        <v>602</v>
      </c>
      <c r="I2414" s="661" t="s">
        <v>6023</v>
      </c>
      <c r="J2414" s="661" t="s">
        <v>4045</v>
      </c>
      <c r="K2414" s="661" t="s">
        <v>4046</v>
      </c>
      <c r="L2414" s="662">
        <v>0</v>
      </c>
      <c r="M2414" s="662">
        <v>0</v>
      </c>
      <c r="N2414" s="661">
        <v>1</v>
      </c>
      <c r="O2414" s="742">
        <v>0.5</v>
      </c>
      <c r="P2414" s="662">
        <v>0</v>
      </c>
      <c r="Q2414" s="677"/>
      <c r="R2414" s="661">
        <v>1</v>
      </c>
      <c r="S2414" s="677">
        <v>1</v>
      </c>
      <c r="T2414" s="742">
        <v>0.5</v>
      </c>
      <c r="U2414" s="700">
        <v>1</v>
      </c>
    </row>
    <row r="2415" spans="1:21" ht="14.4" customHeight="1" x14ac:dyDescent="0.3">
      <c r="A2415" s="660">
        <v>4</v>
      </c>
      <c r="B2415" s="661" t="s">
        <v>3542</v>
      </c>
      <c r="C2415" s="661">
        <v>89301042</v>
      </c>
      <c r="D2415" s="740" t="s">
        <v>6160</v>
      </c>
      <c r="E2415" s="741" t="s">
        <v>3945</v>
      </c>
      <c r="F2415" s="661" t="s">
        <v>3895</v>
      </c>
      <c r="G2415" s="661" t="s">
        <v>4011</v>
      </c>
      <c r="H2415" s="661" t="s">
        <v>1519</v>
      </c>
      <c r="I2415" s="661" t="s">
        <v>4047</v>
      </c>
      <c r="J2415" s="661" t="s">
        <v>4048</v>
      </c>
      <c r="K2415" s="661" t="s">
        <v>2591</v>
      </c>
      <c r="L2415" s="662">
        <v>89.14</v>
      </c>
      <c r="M2415" s="662">
        <v>178.28</v>
      </c>
      <c r="N2415" s="661">
        <v>2</v>
      </c>
      <c r="O2415" s="742">
        <v>1</v>
      </c>
      <c r="P2415" s="662">
        <v>178.28</v>
      </c>
      <c r="Q2415" s="677">
        <v>1</v>
      </c>
      <c r="R2415" s="661">
        <v>2</v>
      </c>
      <c r="S2415" s="677">
        <v>1</v>
      </c>
      <c r="T2415" s="742">
        <v>1</v>
      </c>
      <c r="U2415" s="700">
        <v>1</v>
      </c>
    </row>
    <row r="2416" spans="1:21" ht="14.4" customHeight="1" x14ac:dyDescent="0.3">
      <c r="A2416" s="660">
        <v>4</v>
      </c>
      <c r="B2416" s="661" t="s">
        <v>3542</v>
      </c>
      <c r="C2416" s="661">
        <v>89301042</v>
      </c>
      <c r="D2416" s="740" t="s">
        <v>6160</v>
      </c>
      <c r="E2416" s="741" t="s">
        <v>3945</v>
      </c>
      <c r="F2416" s="661" t="s">
        <v>3895</v>
      </c>
      <c r="G2416" s="661" t="s">
        <v>4459</v>
      </c>
      <c r="H2416" s="661" t="s">
        <v>602</v>
      </c>
      <c r="I2416" s="661" t="s">
        <v>761</v>
      </c>
      <c r="J2416" s="661" t="s">
        <v>762</v>
      </c>
      <c r="K2416" s="661" t="s">
        <v>3666</v>
      </c>
      <c r="L2416" s="662">
        <v>115.3</v>
      </c>
      <c r="M2416" s="662">
        <v>230.6</v>
      </c>
      <c r="N2416" s="661">
        <v>2</v>
      </c>
      <c r="O2416" s="742">
        <v>1.5</v>
      </c>
      <c r="P2416" s="662">
        <v>230.6</v>
      </c>
      <c r="Q2416" s="677">
        <v>1</v>
      </c>
      <c r="R2416" s="661">
        <v>2</v>
      </c>
      <c r="S2416" s="677">
        <v>1</v>
      </c>
      <c r="T2416" s="742">
        <v>1.5</v>
      </c>
      <c r="U2416" s="700">
        <v>1</v>
      </c>
    </row>
    <row r="2417" spans="1:21" ht="14.4" customHeight="1" x14ac:dyDescent="0.3">
      <c r="A2417" s="660">
        <v>4</v>
      </c>
      <c r="B2417" s="661" t="s">
        <v>3542</v>
      </c>
      <c r="C2417" s="661">
        <v>89301042</v>
      </c>
      <c r="D2417" s="740" t="s">
        <v>6160</v>
      </c>
      <c r="E2417" s="741" t="s">
        <v>3945</v>
      </c>
      <c r="F2417" s="661" t="s">
        <v>3895</v>
      </c>
      <c r="G2417" s="661" t="s">
        <v>4074</v>
      </c>
      <c r="H2417" s="661" t="s">
        <v>602</v>
      </c>
      <c r="I2417" s="661" t="s">
        <v>1165</v>
      </c>
      <c r="J2417" s="661" t="s">
        <v>1166</v>
      </c>
      <c r="K2417" s="661" t="s">
        <v>4075</v>
      </c>
      <c r="L2417" s="662">
        <v>63.67</v>
      </c>
      <c r="M2417" s="662">
        <v>127.34</v>
      </c>
      <c r="N2417" s="661">
        <v>2</v>
      </c>
      <c r="O2417" s="742">
        <v>1.5</v>
      </c>
      <c r="P2417" s="662">
        <v>63.67</v>
      </c>
      <c r="Q2417" s="677">
        <v>0.5</v>
      </c>
      <c r="R2417" s="661">
        <v>1</v>
      </c>
      <c r="S2417" s="677">
        <v>0.5</v>
      </c>
      <c r="T2417" s="742">
        <v>0.5</v>
      </c>
      <c r="U2417" s="700">
        <v>0.33333333333333331</v>
      </c>
    </row>
    <row r="2418" spans="1:21" ht="14.4" customHeight="1" x14ac:dyDescent="0.3">
      <c r="A2418" s="660">
        <v>4</v>
      </c>
      <c r="B2418" s="661" t="s">
        <v>3542</v>
      </c>
      <c r="C2418" s="661">
        <v>89301042</v>
      </c>
      <c r="D2418" s="740" t="s">
        <v>6160</v>
      </c>
      <c r="E2418" s="741" t="s">
        <v>3945</v>
      </c>
      <c r="F2418" s="661" t="s">
        <v>3895</v>
      </c>
      <c r="G2418" s="661" t="s">
        <v>4196</v>
      </c>
      <c r="H2418" s="661" t="s">
        <v>602</v>
      </c>
      <c r="I2418" s="661" t="s">
        <v>1015</v>
      </c>
      <c r="J2418" s="661" t="s">
        <v>1016</v>
      </c>
      <c r="K2418" s="661" t="s">
        <v>4937</v>
      </c>
      <c r="L2418" s="662">
        <v>0</v>
      </c>
      <c r="M2418" s="662">
        <v>0</v>
      </c>
      <c r="N2418" s="661">
        <v>1</v>
      </c>
      <c r="O2418" s="742">
        <v>1</v>
      </c>
      <c r="P2418" s="662"/>
      <c r="Q2418" s="677"/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4</v>
      </c>
      <c r="B2419" s="661" t="s">
        <v>3542</v>
      </c>
      <c r="C2419" s="661">
        <v>89301042</v>
      </c>
      <c r="D2419" s="740" t="s">
        <v>6160</v>
      </c>
      <c r="E2419" s="741" t="s">
        <v>3945</v>
      </c>
      <c r="F2419" s="661" t="s">
        <v>3895</v>
      </c>
      <c r="G2419" s="661" t="s">
        <v>4196</v>
      </c>
      <c r="H2419" s="661" t="s">
        <v>602</v>
      </c>
      <c r="I2419" s="661" t="s">
        <v>2572</v>
      </c>
      <c r="J2419" s="661" t="s">
        <v>1016</v>
      </c>
      <c r="K2419" s="661" t="s">
        <v>2573</v>
      </c>
      <c r="L2419" s="662">
        <v>0</v>
      </c>
      <c r="M2419" s="662">
        <v>0</v>
      </c>
      <c r="N2419" s="661">
        <v>1</v>
      </c>
      <c r="O2419" s="742">
        <v>1</v>
      </c>
      <c r="P2419" s="662">
        <v>0</v>
      </c>
      <c r="Q2419" s="677"/>
      <c r="R2419" s="661">
        <v>1</v>
      </c>
      <c r="S2419" s="677">
        <v>1</v>
      </c>
      <c r="T2419" s="742">
        <v>1</v>
      </c>
      <c r="U2419" s="700">
        <v>1</v>
      </c>
    </row>
    <row r="2420" spans="1:21" ht="14.4" customHeight="1" x14ac:dyDescent="0.3">
      <c r="A2420" s="660">
        <v>4</v>
      </c>
      <c r="B2420" s="661" t="s">
        <v>3542</v>
      </c>
      <c r="C2420" s="661">
        <v>89301042</v>
      </c>
      <c r="D2420" s="740" t="s">
        <v>6160</v>
      </c>
      <c r="E2420" s="741" t="s">
        <v>3945</v>
      </c>
      <c r="F2420" s="661" t="s">
        <v>3895</v>
      </c>
      <c r="G2420" s="661" t="s">
        <v>4052</v>
      </c>
      <c r="H2420" s="661" t="s">
        <v>1519</v>
      </c>
      <c r="I2420" s="661" t="s">
        <v>5483</v>
      </c>
      <c r="J2420" s="661" t="s">
        <v>5484</v>
      </c>
      <c r="K2420" s="661" t="s">
        <v>5485</v>
      </c>
      <c r="L2420" s="662">
        <v>175.19</v>
      </c>
      <c r="M2420" s="662">
        <v>350.38</v>
      </c>
      <c r="N2420" s="661">
        <v>2</v>
      </c>
      <c r="O2420" s="742">
        <v>0.5</v>
      </c>
      <c r="P2420" s="662"/>
      <c r="Q2420" s="677">
        <v>0</v>
      </c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4</v>
      </c>
      <c r="B2421" s="661" t="s">
        <v>3542</v>
      </c>
      <c r="C2421" s="661">
        <v>89301042</v>
      </c>
      <c r="D2421" s="740" t="s">
        <v>6160</v>
      </c>
      <c r="E2421" s="741" t="s">
        <v>3945</v>
      </c>
      <c r="F2421" s="661" t="s">
        <v>3895</v>
      </c>
      <c r="G2421" s="661" t="s">
        <v>4052</v>
      </c>
      <c r="H2421" s="661" t="s">
        <v>1519</v>
      </c>
      <c r="I2421" s="661" t="s">
        <v>5319</v>
      </c>
      <c r="J2421" s="661" t="s">
        <v>1952</v>
      </c>
      <c r="K2421" s="661" t="s">
        <v>5320</v>
      </c>
      <c r="L2421" s="662">
        <v>0</v>
      </c>
      <c r="M2421" s="662">
        <v>0</v>
      </c>
      <c r="N2421" s="661">
        <v>1</v>
      </c>
      <c r="O2421" s="742">
        <v>1</v>
      </c>
      <c r="P2421" s="662"/>
      <c r="Q2421" s="677"/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4</v>
      </c>
      <c r="B2422" s="661" t="s">
        <v>3542</v>
      </c>
      <c r="C2422" s="661">
        <v>89301042</v>
      </c>
      <c r="D2422" s="740" t="s">
        <v>6160</v>
      </c>
      <c r="E2422" s="741" t="s">
        <v>3945</v>
      </c>
      <c r="F2422" s="661" t="s">
        <v>3895</v>
      </c>
      <c r="G2422" s="661" t="s">
        <v>3951</v>
      </c>
      <c r="H2422" s="661" t="s">
        <v>602</v>
      </c>
      <c r="I2422" s="661" t="s">
        <v>5751</v>
      </c>
      <c r="J2422" s="661" t="s">
        <v>2072</v>
      </c>
      <c r="K2422" s="661" t="s">
        <v>4517</v>
      </c>
      <c r="L2422" s="662">
        <v>0</v>
      </c>
      <c r="M2422" s="662">
        <v>0</v>
      </c>
      <c r="N2422" s="661">
        <v>1</v>
      </c>
      <c r="O2422" s="742">
        <v>0.5</v>
      </c>
      <c r="P2422" s="662">
        <v>0</v>
      </c>
      <c r="Q2422" s="677"/>
      <c r="R2422" s="661">
        <v>1</v>
      </c>
      <c r="S2422" s="677">
        <v>1</v>
      </c>
      <c r="T2422" s="742">
        <v>0.5</v>
      </c>
      <c r="U2422" s="700">
        <v>1</v>
      </c>
    </row>
    <row r="2423" spans="1:21" ht="14.4" customHeight="1" x14ac:dyDescent="0.3">
      <c r="A2423" s="660">
        <v>4</v>
      </c>
      <c r="B2423" s="661" t="s">
        <v>3542</v>
      </c>
      <c r="C2423" s="661">
        <v>89301042</v>
      </c>
      <c r="D2423" s="740" t="s">
        <v>6160</v>
      </c>
      <c r="E2423" s="741" t="s">
        <v>3945</v>
      </c>
      <c r="F2423" s="661" t="s">
        <v>3895</v>
      </c>
      <c r="G2423" s="661" t="s">
        <v>4064</v>
      </c>
      <c r="H2423" s="661" t="s">
        <v>602</v>
      </c>
      <c r="I2423" s="661" t="s">
        <v>4083</v>
      </c>
      <c r="J2423" s="661" t="s">
        <v>2301</v>
      </c>
      <c r="K2423" s="661" t="s">
        <v>4084</v>
      </c>
      <c r="L2423" s="662">
        <v>0</v>
      </c>
      <c r="M2423" s="662">
        <v>0</v>
      </c>
      <c r="N2423" s="661">
        <v>1</v>
      </c>
      <c r="O2423" s="742">
        <v>0.5</v>
      </c>
      <c r="P2423" s="662">
        <v>0</v>
      </c>
      <c r="Q2423" s="677"/>
      <c r="R2423" s="661">
        <v>1</v>
      </c>
      <c r="S2423" s="677">
        <v>1</v>
      </c>
      <c r="T2423" s="742">
        <v>0.5</v>
      </c>
      <c r="U2423" s="700">
        <v>1</v>
      </c>
    </row>
    <row r="2424" spans="1:21" ht="14.4" customHeight="1" x14ac:dyDescent="0.3">
      <c r="A2424" s="660">
        <v>4</v>
      </c>
      <c r="B2424" s="661" t="s">
        <v>3542</v>
      </c>
      <c r="C2424" s="661">
        <v>89301042</v>
      </c>
      <c r="D2424" s="740" t="s">
        <v>6160</v>
      </c>
      <c r="E2424" s="741" t="s">
        <v>3945</v>
      </c>
      <c r="F2424" s="661" t="s">
        <v>3895</v>
      </c>
      <c r="G2424" s="661" t="s">
        <v>4434</v>
      </c>
      <c r="H2424" s="661" t="s">
        <v>602</v>
      </c>
      <c r="I2424" s="661" t="s">
        <v>881</v>
      </c>
      <c r="J2424" s="661" t="s">
        <v>882</v>
      </c>
      <c r="K2424" s="661" t="s">
        <v>4435</v>
      </c>
      <c r="L2424" s="662">
        <v>242.93</v>
      </c>
      <c r="M2424" s="662">
        <v>242.93</v>
      </c>
      <c r="N2424" s="661">
        <v>1</v>
      </c>
      <c r="O2424" s="742">
        <v>1</v>
      </c>
      <c r="P2424" s="662"/>
      <c r="Q2424" s="677">
        <v>0</v>
      </c>
      <c r="R2424" s="661"/>
      <c r="S2424" s="677">
        <v>0</v>
      </c>
      <c r="T2424" s="742"/>
      <c r="U2424" s="700">
        <v>0</v>
      </c>
    </row>
    <row r="2425" spans="1:21" ht="14.4" customHeight="1" x14ac:dyDescent="0.3">
      <c r="A2425" s="660">
        <v>4</v>
      </c>
      <c r="B2425" s="661" t="s">
        <v>3542</v>
      </c>
      <c r="C2425" s="661">
        <v>89301042</v>
      </c>
      <c r="D2425" s="740" t="s">
        <v>6160</v>
      </c>
      <c r="E2425" s="741" t="s">
        <v>3945</v>
      </c>
      <c r="F2425" s="661" t="s">
        <v>3895</v>
      </c>
      <c r="G2425" s="661" t="s">
        <v>4282</v>
      </c>
      <c r="H2425" s="661" t="s">
        <v>602</v>
      </c>
      <c r="I2425" s="661" t="s">
        <v>2418</v>
      </c>
      <c r="J2425" s="661" t="s">
        <v>2411</v>
      </c>
      <c r="K2425" s="661" t="s">
        <v>2419</v>
      </c>
      <c r="L2425" s="662">
        <v>99.15</v>
      </c>
      <c r="M2425" s="662">
        <v>99.15</v>
      </c>
      <c r="N2425" s="661">
        <v>1</v>
      </c>
      <c r="O2425" s="742">
        <v>0.5</v>
      </c>
      <c r="P2425" s="662">
        <v>99.15</v>
      </c>
      <c r="Q2425" s="677">
        <v>1</v>
      </c>
      <c r="R2425" s="661">
        <v>1</v>
      </c>
      <c r="S2425" s="677">
        <v>1</v>
      </c>
      <c r="T2425" s="742">
        <v>0.5</v>
      </c>
      <c r="U2425" s="700">
        <v>1</v>
      </c>
    </row>
    <row r="2426" spans="1:21" ht="14.4" customHeight="1" x14ac:dyDescent="0.3">
      <c r="A2426" s="660">
        <v>4</v>
      </c>
      <c r="B2426" s="661" t="s">
        <v>3542</v>
      </c>
      <c r="C2426" s="661">
        <v>89301042</v>
      </c>
      <c r="D2426" s="740" t="s">
        <v>6160</v>
      </c>
      <c r="E2426" s="741" t="s">
        <v>3945</v>
      </c>
      <c r="F2426" s="661" t="s">
        <v>3895</v>
      </c>
      <c r="G2426" s="661" t="s">
        <v>3980</v>
      </c>
      <c r="H2426" s="661" t="s">
        <v>602</v>
      </c>
      <c r="I2426" s="661" t="s">
        <v>4253</v>
      </c>
      <c r="J2426" s="661" t="s">
        <v>1563</v>
      </c>
      <c r="K2426" s="661" t="s">
        <v>4254</v>
      </c>
      <c r="L2426" s="662">
        <v>0</v>
      </c>
      <c r="M2426" s="662">
        <v>0</v>
      </c>
      <c r="N2426" s="661">
        <v>1</v>
      </c>
      <c r="O2426" s="742">
        <v>1</v>
      </c>
      <c r="P2426" s="662">
        <v>0</v>
      </c>
      <c r="Q2426" s="677"/>
      <c r="R2426" s="661">
        <v>1</v>
      </c>
      <c r="S2426" s="677">
        <v>1</v>
      </c>
      <c r="T2426" s="742">
        <v>1</v>
      </c>
      <c r="U2426" s="700">
        <v>1</v>
      </c>
    </row>
    <row r="2427" spans="1:21" ht="14.4" customHeight="1" x14ac:dyDescent="0.3">
      <c r="A2427" s="660">
        <v>4</v>
      </c>
      <c r="B2427" s="661" t="s">
        <v>3542</v>
      </c>
      <c r="C2427" s="661">
        <v>89301042</v>
      </c>
      <c r="D2427" s="740" t="s">
        <v>6160</v>
      </c>
      <c r="E2427" s="741" t="s">
        <v>3945</v>
      </c>
      <c r="F2427" s="661" t="s">
        <v>3895</v>
      </c>
      <c r="G2427" s="661" t="s">
        <v>4283</v>
      </c>
      <c r="H2427" s="661" t="s">
        <v>602</v>
      </c>
      <c r="I2427" s="661" t="s">
        <v>2525</v>
      </c>
      <c r="J2427" s="661" t="s">
        <v>1535</v>
      </c>
      <c r="K2427" s="661" t="s">
        <v>4495</v>
      </c>
      <c r="L2427" s="662">
        <v>59.55</v>
      </c>
      <c r="M2427" s="662">
        <v>119.1</v>
      </c>
      <c r="N2427" s="661">
        <v>2</v>
      </c>
      <c r="O2427" s="742">
        <v>1</v>
      </c>
      <c r="P2427" s="662"/>
      <c r="Q2427" s="677">
        <v>0</v>
      </c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4</v>
      </c>
      <c r="B2428" s="661" t="s">
        <v>3542</v>
      </c>
      <c r="C2428" s="661">
        <v>89301042</v>
      </c>
      <c r="D2428" s="740" t="s">
        <v>6160</v>
      </c>
      <c r="E2428" s="741" t="s">
        <v>3945</v>
      </c>
      <c r="F2428" s="661" t="s">
        <v>3895</v>
      </c>
      <c r="G2428" s="661" t="s">
        <v>4283</v>
      </c>
      <c r="H2428" s="661" t="s">
        <v>602</v>
      </c>
      <c r="I2428" s="661" t="s">
        <v>2525</v>
      </c>
      <c r="J2428" s="661" t="s">
        <v>1535</v>
      </c>
      <c r="K2428" s="661" t="s">
        <v>4495</v>
      </c>
      <c r="L2428" s="662">
        <v>50.62</v>
      </c>
      <c r="M2428" s="662">
        <v>101.24</v>
      </c>
      <c r="N2428" s="661">
        <v>2</v>
      </c>
      <c r="O2428" s="742">
        <v>0.5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4</v>
      </c>
      <c r="B2429" s="661" t="s">
        <v>3542</v>
      </c>
      <c r="C2429" s="661">
        <v>89301042</v>
      </c>
      <c r="D2429" s="740" t="s">
        <v>6160</v>
      </c>
      <c r="E2429" s="741" t="s">
        <v>3945</v>
      </c>
      <c r="F2429" s="661" t="s">
        <v>3895</v>
      </c>
      <c r="G2429" s="661" t="s">
        <v>4283</v>
      </c>
      <c r="H2429" s="661" t="s">
        <v>602</v>
      </c>
      <c r="I2429" s="661" t="s">
        <v>4499</v>
      </c>
      <c r="J2429" s="661" t="s">
        <v>4497</v>
      </c>
      <c r="K2429" s="661" t="s">
        <v>4500</v>
      </c>
      <c r="L2429" s="662">
        <v>59.55</v>
      </c>
      <c r="M2429" s="662">
        <v>119.1</v>
      </c>
      <c r="N2429" s="661">
        <v>2</v>
      </c>
      <c r="O2429" s="742">
        <v>0.5</v>
      </c>
      <c r="P2429" s="662">
        <v>119.1</v>
      </c>
      <c r="Q2429" s="677">
        <v>1</v>
      </c>
      <c r="R2429" s="661">
        <v>2</v>
      </c>
      <c r="S2429" s="677">
        <v>1</v>
      </c>
      <c r="T2429" s="742">
        <v>0.5</v>
      </c>
      <c r="U2429" s="700">
        <v>1</v>
      </c>
    </row>
    <row r="2430" spans="1:21" ht="14.4" customHeight="1" x14ac:dyDescent="0.3">
      <c r="A2430" s="660">
        <v>4</v>
      </c>
      <c r="B2430" s="661" t="s">
        <v>3542</v>
      </c>
      <c r="C2430" s="661">
        <v>89301042</v>
      </c>
      <c r="D2430" s="740" t="s">
        <v>6160</v>
      </c>
      <c r="E2430" s="741" t="s">
        <v>3945</v>
      </c>
      <c r="F2430" s="661" t="s">
        <v>3895</v>
      </c>
      <c r="G2430" s="661" t="s">
        <v>4245</v>
      </c>
      <c r="H2430" s="661" t="s">
        <v>602</v>
      </c>
      <c r="I2430" s="661" t="s">
        <v>1885</v>
      </c>
      <c r="J2430" s="661" t="s">
        <v>1886</v>
      </c>
      <c r="K2430" s="661" t="s">
        <v>1887</v>
      </c>
      <c r="L2430" s="662">
        <v>153.52000000000001</v>
      </c>
      <c r="M2430" s="662">
        <v>153.52000000000001</v>
      </c>
      <c r="N2430" s="661">
        <v>1</v>
      </c>
      <c r="O2430" s="742">
        <v>1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4</v>
      </c>
      <c r="B2431" s="661" t="s">
        <v>3542</v>
      </c>
      <c r="C2431" s="661">
        <v>89301042</v>
      </c>
      <c r="D2431" s="740" t="s">
        <v>6160</v>
      </c>
      <c r="E2431" s="741" t="s">
        <v>3945</v>
      </c>
      <c r="F2431" s="661" t="s">
        <v>3895</v>
      </c>
      <c r="G2431" s="661" t="s">
        <v>4029</v>
      </c>
      <c r="H2431" s="661" t="s">
        <v>602</v>
      </c>
      <c r="I2431" s="661" t="s">
        <v>784</v>
      </c>
      <c r="J2431" s="661" t="s">
        <v>785</v>
      </c>
      <c r="K2431" s="661" t="s">
        <v>4114</v>
      </c>
      <c r="L2431" s="662">
        <v>314.89999999999998</v>
      </c>
      <c r="M2431" s="662">
        <v>629.79999999999995</v>
      </c>
      <c r="N2431" s="661">
        <v>2</v>
      </c>
      <c r="O2431" s="742">
        <v>1</v>
      </c>
      <c r="P2431" s="662">
        <v>629.79999999999995</v>
      </c>
      <c r="Q2431" s="677">
        <v>1</v>
      </c>
      <c r="R2431" s="661">
        <v>2</v>
      </c>
      <c r="S2431" s="677">
        <v>1</v>
      </c>
      <c r="T2431" s="742">
        <v>1</v>
      </c>
      <c r="U2431" s="700">
        <v>1</v>
      </c>
    </row>
    <row r="2432" spans="1:21" ht="14.4" customHeight="1" x14ac:dyDescent="0.3">
      <c r="A2432" s="660">
        <v>4</v>
      </c>
      <c r="B2432" s="661" t="s">
        <v>3542</v>
      </c>
      <c r="C2432" s="661">
        <v>89301042</v>
      </c>
      <c r="D2432" s="740" t="s">
        <v>6160</v>
      </c>
      <c r="E2432" s="741" t="s">
        <v>3945</v>
      </c>
      <c r="F2432" s="661" t="s">
        <v>3895</v>
      </c>
      <c r="G2432" s="661" t="s">
        <v>4115</v>
      </c>
      <c r="H2432" s="661" t="s">
        <v>1519</v>
      </c>
      <c r="I2432" s="661" t="s">
        <v>5543</v>
      </c>
      <c r="J2432" s="661" t="s">
        <v>1521</v>
      </c>
      <c r="K2432" s="661" t="s">
        <v>5544</v>
      </c>
      <c r="L2432" s="662">
        <v>48.98</v>
      </c>
      <c r="M2432" s="662">
        <v>48.98</v>
      </c>
      <c r="N2432" s="661">
        <v>1</v>
      </c>
      <c r="O2432" s="742">
        <v>1</v>
      </c>
      <c r="P2432" s="662">
        <v>48.98</v>
      </c>
      <c r="Q2432" s="677">
        <v>1</v>
      </c>
      <c r="R2432" s="661">
        <v>1</v>
      </c>
      <c r="S2432" s="677">
        <v>1</v>
      </c>
      <c r="T2432" s="742">
        <v>1</v>
      </c>
      <c r="U2432" s="700">
        <v>1</v>
      </c>
    </row>
    <row r="2433" spans="1:21" ht="14.4" customHeight="1" x14ac:dyDescent="0.3">
      <c r="A2433" s="660">
        <v>4</v>
      </c>
      <c r="B2433" s="661" t="s">
        <v>3542</v>
      </c>
      <c r="C2433" s="661">
        <v>89301042</v>
      </c>
      <c r="D2433" s="740" t="s">
        <v>6160</v>
      </c>
      <c r="E2433" s="741" t="s">
        <v>3945</v>
      </c>
      <c r="F2433" s="661" t="s">
        <v>3895</v>
      </c>
      <c r="G2433" s="661" t="s">
        <v>3953</v>
      </c>
      <c r="H2433" s="661" t="s">
        <v>602</v>
      </c>
      <c r="I2433" s="661" t="s">
        <v>850</v>
      </c>
      <c r="J2433" s="661" t="s">
        <v>851</v>
      </c>
      <c r="K2433" s="661" t="s">
        <v>852</v>
      </c>
      <c r="L2433" s="662">
        <v>56.69</v>
      </c>
      <c r="M2433" s="662">
        <v>113.38</v>
      </c>
      <c r="N2433" s="661">
        <v>2</v>
      </c>
      <c r="O2433" s="742">
        <v>0.5</v>
      </c>
      <c r="P2433" s="662">
        <v>113.38</v>
      </c>
      <c r="Q2433" s="677">
        <v>1</v>
      </c>
      <c r="R2433" s="661">
        <v>2</v>
      </c>
      <c r="S2433" s="677">
        <v>1</v>
      </c>
      <c r="T2433" s="742">
        <v>0.5</v>
      </c>
      <c r="U2433" s="700">
        <v>1</v>
      </c>
    </row>
    <row r="2434" spans="1:21" ht="14.4" customHeight="1" x14ac:dyDescent="0.3">
      <c r="A2434" s="660">
        <v>4</v>
      </c>
      <c r="B2434" s="661" t="s">
        <v>3542</v>
      </c>
      <c r="C2434" s="661">
        <v>89301042</v>
      </c>
      <c r="D2434" s="740" t="s">
        <v>6160</v>
      </c>
      <c r="E2434" s="741" t="s">
        <v>3945</v>
      </c>
      <c r="F2434" s="661" t="s">
        <v>3895</v>
      </c>
      <c r="G2434" s="661" t="s">
        <v>4116</v>
      </c>
      <c r="H2434" s="661" t="s">
        <v>1519</v>
      </c>
      <c r="I2434" s="661" t="s">
        <v>1724</v>
      </c>
      <c r="J2434" s="661" t="s">
        <v>1725</v>
      </c>
      <c r="K2434" s="661" t="s">
        <v>1726</v>
      </c>
      <c r="L2434" s="662">
        <v>140.03</v>
      </c>
      <c r="M2434" s="662">
        <v>420.09000000000003</v>
      </c>
      <c r="N2434" s="661">
        <v>3</v>
      </c>
      <c r="O2434" s="742">
        <v>2</v>
      </c>
      <c r="P2434" s="662">
        <v>280.06</v>
      </c>
      <c r="Q2434" s="677">
        <v>0.66666666666666663</v>
      </c>
      <c r="R2434" s="661">
        <v>2</v>
      </c>
      <c r="S2434" s="677">
        <v>0.66666666666666663</v>
      </c>
      <c r="T2434" s="742">
        <v>1</v>
      </c>
      <c r="U2434" s="700">
        <v>0.5</v>
      </c>
    </row>
    <row r="2435" spans="1:21" ht="14.4" customHeight="1" x14ac:dyDescent="0.3">
      <c r="A2435" s="660">
        <v>4</v>
      </c>
      <c r="B2435" s="661" t="s">
        <v>3542</v>
      </c>
      <c r="C2435" s="661">
        <v>89301042</v>
      </c>
      <c r="D2435" s="740" t="s">
        <v>6160</v>
      </c>
      <c r="E2435" s="741" t="s">
        <v>3945</v>
      </c>
      <c r="F2435" s="661" t="s">
        <v>3895</v>
      </c>
      <c r="G2435" s="661" t="s">
        <v>4328</v>
      </c>
      <c r="H2435" s="661" t="s">
        <v>1519</v>
      </c>
      <c r="I2435" s="661" t="s">
        <v>4329</v>
      </c>
      <c r="J2435" s="661" t="s">
        <v>4330</v>
      </c>
      <c r="K2435" s="661" t="s">
        <v>4331</v>
      </c>
      <c r="L2435" s="662">
        <v>94.8</v>
      </c>
      <c r="M2435" s="662">
        <v>379.2</v>
      </c>
      <c r="N2435" s="661">
        <v>4</v>
      </c>
      <c r="O2435" s="742">
        <v>2</v>
      </c>
      <c r="P2435" s="662">
        <v>189.6</v>
      </c>
      <c r="Q2435" s="677">
        <v>0.5</v>
      </c>
      <c r="R2435" s="661">
        <v>2</v>
      </c>
      <c r="S2435" s="677">
        <v>0.5</v>
      </c>
      <c r="T2435" s="742">
        <v>1</v>
      </c>
      <c r="U2435" s="700">
        <v>0.5</v>
      </c>
    </row>
    <row r="2436" spans="1:21" ht="14.4" customHeight="1" x14ac:dyDescent="0.3">
      <c r="A2436" s="660">
        <v>4</v>
      </c>
      <c r="B2436" s="661" t="s">
        <v>3542</v>
      </c>
      <c r="C2436" s="661">
        <v>89301042</v>
      </c>
      <c r="D2436" s="740" t="s">
        <v>6160</v>
      </c>
      <c r="E2436" s="741" t="s">
        <v>3945</v>
      </c>
      <c r="F2436" s="661" t="s">
        <v>3895</v>
      </c>
      <c r="G2436" s="661" t="s">
        <v>3991</v>
      </c>
      <c r="H2436" s="661" t="s">
        <v>602</v>
      </c>
      <c r="I2436" s="661" t="s">
        <v>3497</v>
      </c>
      <c r="J2436" s="661" t="s">
        <v>1268</v>
      </c>
      <c r="K2436" s="661" t="s">
        <v>3992</v>
      </c>
      <c r="L2436" s="662">
        <v>127.5</v>
      </c>
      <c r="M2436" s="662">
        <v>127.5</v>
      </c>
      <c r="N2436" s="661">
        <v>1</v>
      </c>
      <c r="O2436" s="742">
        <v>1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4</v>
      </c>
      <c r="B2437" s="661" t="s">
        <v>3542</v>
      </c>
      <c r="C2437" s="661">
        <v>89301042</v>
      </c>
      <c r="D2437" s="740" t="s">
        <v>6160</v>
      </c>
      <c r="E2437" s="741" t="s">
        <v>3945</v>
      </c>
      <c r="F2437" s="661" t="s">
        <v>3895</v>
      </c>
      <c r="G2437" s="661" t="s">
        <v>3996</v>
      </c>
      <c r="H2437" s="661" t="s">
        <v>602</v>
      </c>
      <c r="I2437" s="661" t="s">
        <v>3997</v>
      </c>
      <c r="J2437" s="661" t="s">
        <v>1907</v>
      </c>
      <c r="K2437" s="661" t="s">
        <v>3998</v>
      </c>
      <c r="L2437" s="662">
        <v>23.46</v>
      </c>
      <c r="M2437" s="662">
        <v>46.92</v>
      </c>
      <c r="N2437" s="661">
        <v>2</v>
      </c>
      <c r="O2437" s="742">
        <v>2</v>
      </c>
      <c r="P2437" s="662">
        <v>46.92</v>
      </c>
      <c r="Q2437" s="677">
        <v>1</v>
      </c>
      <c r="R2437" s="661">
        <v>2</v>
      </c>
      <c r="S2437" s="677">
        <v>1</v>
      </c>
      <c r="T2437" s="742">
        <v>2</v>
      </c>
      <c r="U2437" s="700">
        <v>1</v>
      </c>
    </row>
    <row r="2438" spans="1:21" ht="14.4" customHeight="1" x14ac:dyDescent="0.3">
      <c r="A2438" s="660">
        <v>4</v>
      </c>
      <c r="B2438" s="661" t="s">
        <v>3542</v>
      </c>
      <c r="C2438" s="661">
        <v>89301042</v>
      </c>
      <c r="D2438" s="740" t="s">
        <v>6160</v>
      </c>
      <c r="E2438" s="741" t="s">
        <v>3945</v>
      </c>
      <c r="F2438" s="661" t="s">
        <v>3895</v>
      </c>
      <c r="G2438" s="661" t="s">
        <v>4525</v>
      </c>
      <c r="H2438" s="661" t="s">
        <v>602</v>
      </c>
      <c r="I2438" s="661" t="s">
        <v>6024</v>
      </c>
      <c r="J2438" s="661" t="s">
        <v>6025</v>
      </c>
      <c r="K2438" s="661" t="s">
        <v>6026</v>
      </c>
      <c r="L2438" s="662">
        <v>78.78</v>
      </c>
      <c r="M2438" s="662">
        <v>78.78</v>
      </c>
      <c r="N2438" s="661">
        <v>1</v>
      </c>
      <c r="O2438" s="742">
        <v>0.5</v>
      </c>
      <c r="P2438" s="662">
        <v>78.78</v>
      </c>
      <c r="Q2438" s="677">
        <v>1</v>
      </c>
      <c r="R2438" s="661">
        <v>1</v>
      </c>
      <c r="S2438" s="677">
        <v>1</v>
      </c>
      <c r="T2438" s="742">
        <v>0.5</v>
      </c>
      <c r="U2438" s="700">
        <v>1</v>
      </c>
    </row>
    <row r="2439" spans="1:21" ht="14.4" customHeight="1" x14ac:dyDescent="0.3">
      <c r="A2439" s="660">
        <v>4</v>
      </c>
      <c r="B2439" s="661" t="s">
        <v>3542</v>
      </c>
      <c r="C2439" s="661">
        <v>89301042</v>
      </c>
      <c r="D2439" s="740" t="s">
        <v>6160</v>
      </c>
      <c r="E2439" s="741" t="s">
        <v>3945</v>
      </c>
      <c r="F2439" s="661" t="s">
        <v>3895</v>
      </c>
      <c r="G2439" s="661" t="s">
        <v>4145</v>
      </c>
      <c r="H2439" s="661" t="s">
        <v>602</v>
      </c>
      <c r="I2439" s="661" t="s">
        <v>4993</v>
      </c>
      <c r="J2439" s="661" t="s">
        <v>4994</v>
      </c>
      <c r="K2439" s="661" t="s">
        <v>965</v>
      </c>
      <c r="L2439" s="662">
        <v>0</v>
      </c>
      <c r="M2439" s="662">
        <v>0</v>
      </c>
      <c r="N2439" s="661">
        <v>3</v>
      </c>
      <c r="O2439" s="742">
        <v>1</v>
      </c>
      <c r="P2439" s="662"/>
      <c r="Q2439" s="677"/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4</v>
      </c>
      <c r="B2440" s="661" t="s">
        <v>3542</v>
      </c>
      <c r="C2440" s="661">
        <v>89301042</v>
      </c>
      <c r="D2440" s="740" t="s">
        <v>6160</v>
      </c>
      <c r="E2440" s="741" t="s">
        <v>3945</v>
      </c>
      <c r="F2440" s="661" t="s">
        <v>3895</v>
      </c>
      <c r="G2440" s="661" t="s">
        <v>4145</v>
      </c>
      <c r="H2440" s="661" t="s">
        <v>602</v>
      </c>
      <c r="I2440" s="661" t="s">
        <v>6027</v>
      </c>
      <c r="J2440" s="661" t="s">
        <v>4994</v>
      </c>
      <c r="K2440" s="661" t="s">
        <v>965</v>
      </c>
      <c r="L2440" s="662">
        <v>0</v>
      </c>
      <c r="M2440" s="662">
        <v>0</v>
      </c>
      <c r="N2440" s="661">
        <v>1</v>
      </c>
      <c r="O2440" s="742">
        <v>0.5</v>
      </c>
      <c r="P2440" s="662">
        <v>0</v>
      </c>
      <c r="Q2440" s="677"/>
      <c r="R2440" s="661">
        <v>1</v>
      </c>
      <c r="S2440" s="677">
        <v>1</v>
      </c>
      <c r="T2440" s="742">
        <v>0.5</v>
      </c>
      <c r="U2440" s="700">
        <v>1</v>
      </c>
    </row>
    <row r="2441" spans="1:21" ht="14.4" customHeight="1" x14ac:dyDescent="0.3">
      <c r="A2441" s="660">
        <v>4</v>
      </c>
      <c r="B2441" s="661" t="s">
        <v>3542</v>
      </c>
      <c r="C2441" s="661">
        <v>89301042</v>
      </c>
      <c r="D2441" s="740" t="s">
        <v>6160</v>
      </c>
      <c r="E2441" s="741" t="s">
        <v>3945</v>
      </c>
      <c r="F2441" s="661" t="s">
        <v>3896</v>
      </c>
      <c r="G2441" s="661" t="s">
        <v>4001</v>
      </c>
      <c r="H2441" s="661" t="s">
        <v>602</v>
      </c>
      <c r="I2441" s="661" t="s">
        <v>4102</v>
      </c>
      <c r="J2441" s="661" t="s">
        <v>4003</v>
      </c>
      <c r="K2441" s="661"/>
      <c r="L2441" s="662">
        <v>0</v>
      </c>
      <c r="M2441" s="662">
        <v>0</v>
      </c>
      <c r="N2441" s="661">
        <v>2</v>
      </c>
      <c r="O2441" s="742">
        <v>2</v>
      </c>
      <c r="P2441" s="662">
        <v>0</v>
      </c>
      <c r="Q2441" s="677"/>
      <c r="R2441" s="661">
        <v>2</v>
      </c>
      <c r="S2441" s="677">
        <v>1</v>
      </c>
      <c r="T2441" s="742">
        <v>2</v>
      </c>
      <c r="U2441" s="700">
        <v>1</v>
      </c>
    </row>
    <row r="2442" spans="1:21" ht="14.4" customHeight="1" x14ac:dyDescent="0.3">
      <c r="A2442" s="660">
        <v>4</v>
      </c>
      <c r="B2442" s="661" t="s">
        <v>3542</v>
      </c>
      <c r="C2442" s="661">
        <v>89301042</v>
      </c>
      <c r="D2442" s="740" t="s">
        <v>6160</v>
      </c>
      <c r="E2442" s="741" t="s">
        <v>3945</v>
      </c>
      <c r="F2442" s="661" t="s">
        <v>3896</v>
      </c>
      <c r="G2442" s="661" t="s">
        <v>4001</v>
      </c>
      <c r="H2442" s="661" t="s">
        <v>602</v>
      </c>
      <c r="I2442" s="661" t="s">
        <v>4033</v>
      </c>
      <c r="J2442" s="661" t="s">
        <v>4003</v>
      </c>
      <c r="K2442" s="661"/>
      <c r="L2442" s="662">
        <v>0</v>
      </c>
      <c r="M2442" s="662">
        <v>0</v>
      </c>
      <c r="N2442" s="661">
        <v>3</v>
      </c>
      <c r="O2442" s="742">
        <v>3</v>
      </c>
      <c r="P2442" s="662">
        <v>0</v>
      </c>
      <c r="Q2442" s="677"/>
      <c r="R2442" s="661">
        <v>3</v>
      </c>
      <c r="S2442" s="677">
        <v>1</v>
      </c>
      <c r="T2442" s="742">
        <v>3</v>
      </c>
      <c r="U2442" s="700">
        <v>1</v>
      </c>
    </row>
    <row r="2443" spans="1:21" ht="14.4" customHeight="1" x14ac:dyDescent="0.3">
      <c r="A2443" s="660">
        <v>4</v>
      </c>
      <c r="B2443" s="661" t="s">
        <v>3542</v>
      </c>
      <c r="C2443" s="661">
        <v>89301042</v>
      </c>
      <c r="D2443" s="740" t="s">
        <v>6160</v>
      </c>
      <c r="E2443" s="741" t="s">
        <v>3945</v>
      </c>
      <c r="F2443" s="661" t="s">
        <v>3897</v>
      </c>
      <c r="G2443" s="661" t="s">
        <v>4343</v>
      </c>
      <c r="H2443" s="661" t="s">
        <v>602</v>
      </c>
      <c r="I2443" s="661" t="s">
        <v>5047</v>
      </c>
      <c r="J2443" s="661" t="s">
        <v>4536</v>
      </c>
      <c r="K2443" s="661" t="s">
        <v>6028</v>
      </c>
      <c r="L2443" s="662">
        <v>410</v>
      </c>
      <c r="M2443" s="662">
        <v>1230</v>
      </c>
      <c r="N2443" s="661">
        <v>3</v>
      </c>
      <c r="O2443" s="742">
        <v>3</v>
      </c>
      <c r="P2443" s="662">
        <v>1230</v>
      </c>
      <c r="Q2443" s="677">
        <v>1</v>
      </c>
      <c r="R2443" s="661">
        <v>3</v>
      </c>
      <c r="S2443" s="677">
        <v>1</v>
      </c>
      <c r="T2443" s="742">
        <v>3</v>
      </c>
      <c r="U2443" s="700">
        <v>1</v>
      </c>
    </row>
    <row r="2444" spans="1:21" ht="14.4" customHeight="1" x14ac:dyDescent="0.3">
      <c r="A2444" s="660">
        <v>4</v>
      </c>
      <c r="B2444" s="661" t="s">
        <v>3542</v>
      </c>
      <c r="C2444" s="661">
        <v>89301042</v>
      </c>
      <c r="D2444" s="740" t="s">
        <v>6160</v>
      </c>
      <c r="E2444" s="741" t="s">
        <v>3945</v>
      </c>
      <c r="F2444" s="661" t="s">
        <v>3897</v>
      </c>
      <c r="G2444" s="661" t="s">
        <v>4343</v>
      </c>
      <c r="H2444" s="661" t="s">
        <v>602</v>
      </c>
      <c r="I2444" s="661" t="s">
        <v>5047</v>
      </c>
      <c r="J2444" s="661" t="s">
        <v>4345</v>
      </c>
      <c r="K2444" s="661" t="s">
        <v>5048</v>
      </c>
      <c r="L2444" s="662">
        <v>410</v>
      </c>
      <c r="M2444" s="662">
        <v>410</v>
      </c>
      <c r="N2444" s="661">
        <v>1</v>
      </c>
      <c r="O2444" s="742">
        <v>1</v>
      </c>
      <c r="P2444" s="662">
        <v>410</v>
      </c>
      <c r="Q2444" s="677">
        <v>1</v>
      </c>
      <c r="R2444" s="661">
        <v>1</v>
      </c>
      <c r="S2444" s="677">
        <v>1</v>
      </c>
      <c r="T2444" s="742">
        <v>1</v>
      </c>
      <c r="U2444" s="700">
        <v>1</v>
      </c>
    </row>
    <row r="2445" spans="1:21" ht="14.4" customHeight="1" x14ac:dyDescent="0.3">
      <c r="A2445" s="660">
        <v>4</v>
      </c>
      <c r="B2445" s="661" t="s">
        <v>3542</v>
      </c>
      <c r="C2445" s="661">
        <v>89301042</v>
      </c>
      <c r="D2445" s="740" t="s">
        <v>6160</v>
      </c>
      <c r="E2445" s="741" t="s">
        <v>3945</v>
      </c>
      <c r="F2445" s="661" t="s">
        <v>3897</v>
      </c>
      <c r="G2445" s="661" t="s">
        <v>4343</v>
      </c>
      <c r="H2445" s="661" t="s">
        <v>602</v>
      </c>
      <c r="I2445" s="661" t="s">
        <v>4344</v>
      </c>
      <c r="J2445" s="661" t="s">
        <v>4536</v>
      </c>
      <c r="K2445" s="661" t="s">
        <v>4537</v>
      </c>
      <c r="L2445" s="662">
        <v>410</v>
      </c>
      <c r="M2445" s="662">
        <v>1230</v>
      </c>
      <c r="N2445" s="661">
        <v>3</v>
      </c>
      <c r="O2445" s="742">
        <v>3</v>
      </c>
      <c r="P2445" s="662">
        <v>1230</v>
      </c>
      <c r="Q2445" s="677">
        <v>1</v>
      </c>
      <c r="R2445" s="661">
        <v>3</v>
      </c>
      <c r="S2445" s="677">
        <v>1</v>
      </c>
      <c r="T2445" s="742">
        <v>3</v>
      </c>
      <c r="U2445" s="700">
        <v>1</v>
      </c>
    </row>
    <row r="2446" spans="1:21" ht="14.4" customHeight="1" x14ac:dyDescent="0.3">
      <c r="A2446" s="660">
        <v>4</v>
      </c>
      <c r="B2446" s="661" t="s">
        <v>3542</v>
      </c>
      <c r="C2446" s="661">
        <v>89301042</v>
      </c>
      <c r="D2446" s="740" t="s">
        <v>6160</v>
      </c>
      <c r="E2446" s="741" t="s">
        <v>3945</v>
      </c>
      <c r="F2446" s="661" t="s">
        <v>3897</v>
      </c>
      <c r="G2446" s="661" t="s">
        <v>4343</v>
      </c>
      <c r="H2446" s="661" t="s">
        <v>602</v>
      </c>
      <c r="I2446" s="661" t="s">
        <v>4344</v>
      </c>
      <c r="J2446" s="661" t="s">
        <v>4345</v>
      </c>
      <c r="K2446" s="661" t="s">
        <v>4346</v>
      </c>
      <c r="L2446" s="662">
        <v>410</v>
      </c>
      <c r="M2446" s="662">
        <v>11480</v>
      </c>
      <c r="N2446" s="661">
        <v>28</v>
      </c>
      <c r="O2446" s="742">
        <v>28</v>
      </c>
      <c r="P2446" s="662">
        <v>11480</v>
      </c>
      <c r="Q2446" s="677">
        <v>1</v>
      </c>
      <c r="R2446" s="661">
        <v>28</v>
      </c>
      <c r="S2446" s="677">
        <v>1</v>
      </c>
      <c r="T2446" s="742">
        <v>28</v>
      </c>
      <c r="U2446" s="700">
        <v>1</v>
      </c>
    </row>
    <row r="2447" spans="1:21" ht="14.4" customHeight="1" x14ac:dyDescent="0.3">
      <c r="A2447" s="660">
        <v>4</v>
      </c>
      <c r="B2447" s="661" t="s">
        <v>3542</v>
      </c>
      <c r="C2447" s="661">
        <v>89301042</v>
      </c>
      <c r="D2447" s="740" t="s">
        <v>6160</v>
      </c>
      <c r="E2447" s="741" t="s">
        <v>3945</v>
      </c>
      <c r="F2447" s="661" t="s">
        <v>3897</v>
      </c>
      <c r="G2447" s="661" t="s">
        <v>4343</v>
      </c>
      <c r="H2447" s="661" t="s">
        <v>602</v>
      </c>
      <c r="I2447" s="661" t="s">
        <v>4420</v>
      </c>
      <c r="J2447" s="661" t="s">
        <v>4421</v>
      </c>
      <c r="K2447" s="661" t="s">
        <v>4422</v>
      </c>
      <c r="L2447" s="662">
        <v>566</v>
      </c>
      <c r="M2447" s="662">
        <v>1132</v>
      </c>
      <c r="N2447" s="661">
        <v>2</v>
      </c>
      <c r="O2447" s="742">
        <v>2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4</v>
      </c>
      <c r="B2448" s="661" t="s">
        <v>3542</v>
      </c>
      <c r="C2448" s="661">
        <v>89301042</v>
      </c>
      <c r="D2448" s="740" t="s">
        <v>6160</v>
      </c>
      <c r="E2448" s="741" t="s">
        <v>3945</v>
      </c>
      <c r="F2448" s="661" t="s">
        <v>3897</v>
      </c>
      <c r="G2448" s="661" t="s">
        <v>4347</v>
      </c>
      <c r="H2448" s="661" t="s">
        <v>602</v>
      </c>
      <c r="I2448" s="661" t="s">
        <v>4357</v>
      </c>
      <c r="J2448" s="661" t="s">
        <v>4355</v>
      </c>
      <c r="K2448" s="661" t="s">
        <v>4358</v>
      </c>
      <c r="L2448" s="662">
        <v>200</v>
      </c>
      <c r="M2448" s="662">
        <v>3200</v>
      </c>
      <c r="N2448" s="661">
        <v>16</v>
      </c>
      <c r="O2448" s="742">
        <v>10</v>
      </c>
      <c r="P2448" s="662">
        <v>2400</v>
      </c>
      <c r="Q2448" s="677">
        <v>0.75</v>
      </c>
      <c r="R2448" s="661">
        <v>12</v>
      </c>
      <c r="S2448" s="677">
        <v>0.75</v>
      </c>
      <c r="T2448" s="742">
        <v>7</v>
      </c>
      <c r="U2448" s="700">
        <v>0.7</v>
      </c>
    </row>
    <row r="2449" spans="1:21" ht="14.4" customHeight="1" x14ac:dyDescent="0.3">
      <c r="A2449" s="660">
        <v>4</v>
      </c>
      <c r="B2449" s="661" t="s">
        <v>3542</v>
      </c>
      <c r="C2449" s="661">
        <v>89301042</v>
      </c>
      <c r="D2449" s="740" t="s">
        <v>6160</v>
      </c>
      <c r="E2449" s="741" t="s">
        <v>3945</v>
      </c>
      <c r="F2449" s="661" t="s">
        <v>3897</v>
      </c>
      <c r="G2449" s="661" t="s">
        <v>4347</v>
      </c>
      <c r="H2449" s="661" t="s">
        <v>602</v>
      </c>
      <c r="I2449" s="661" t="s">
        <v>5504</v>
      </c>
      <c r="J2449" s="661" t="s">
        <v>5505</v>
      </c>
      <c r="K2449" s="661" t="s">
        <v>5506</v>
      </c>
      <c r="L2449" s="662">
        <v>774.12</v>
      </c>
      <c r="M2449" s="662">
        <v>1548.24</v>
      </c>
      <c r="N2449" s="661">
        <v>2</v>
      </c>
      <c r="O2449" s="742">
        <v>1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4</v>
      </c>
      <c r="B2450" s="661" t="s">
        <v>3542</v>
      </c>
      <c r="C2450" s="661">
        <v>89301042</v>
      </c>
      <c r="D2450" s="740" t="s">
        <v>6160</v>
      </c>
      <c r="E2450" s="741" t="s">
        <v>3945</v>
      </c>
      <c r="F2450" s="661" t="s">
        <v>3897</v>
      </c>
      <c r="G2450" s="661" t="s">
        <v>4347</v>
      </c>
      <c r="H2450" s="661" t="s">
        <v>602</v>
      </c>
      <c r="I2450" s="661" t="s">
        <v>4362</v>
      </c>
      <c r="J2450" s="661" t="s">
        <v>4363</v>
      </c>
      <c r="K2450" s="661" t="s">
        <v>4364</v>
      </c>
      <c r="L2450" s="662">
        <v>934.8</v>
      </c>
      <c r="M2450" s="662">
        <v>934.8</v>
      </c>
      <c r="N2450" s="661">
        <v>1</v>
      </c>
      <c r="O2450" s="742">
        <v>1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4</v>
      </c>
      <c r="B2451" s="661" t="s">
        <v>3542</v>
      </c>
      <c r="C2451" s="661">
        <v>89301042</v>
      </c>
      <c r="D2451" s="740" t="s">
        <v>6160</v>
      </c>
      <c r="E2451" s="741" t="s">
        <v>3945</v>
      </c>
      <c r="F2451" s="661" t="s">
        <v>3897</v>
      </c>
      <c r="G2451" s="661" t="s">
        <v>4347</v>
      </c>
      <c r="H2451" s="661" t="s">
        <v>602</v>
      </c>
      <c r="I2451" s="661" t="s">
        <v>4406</v>
      </c>
      <c r="J2451" s="661" t="s">
        <v>6029</v>
      </c>
      <c r="K2451" s="661" t="s">
        <v>6030</v>
      </c>
      <c r="L2451" s="662">
        <v>173.96</v>
      </c>
      <c r="M2451" s="662">
        <v>173.96</v>
      </c>
      <c r="N2451" s="661">
        <v>1</v>
      </c>
      <c r="O2451" s="742">
        <v>1</v>
      </c>
      <c r="P2451" s="662">
        <v>173.96</v>
      </c>
      <c r="Q2451" s="677">
        <v>1</v>
      </c>
      <c r="R2451" s="661">
        <v>1</v>
      </c>
      <c r="S2451" s="677">
        <v>1</v>
      </c>
      <c r="T2451" s="742">
        <v>1</v>
      </c>
      <c r="U2451" s="700">
        <v>1</v>
      </c>
    </row>
    <row r="2452" spans="1:21" ht="14.4" customHeight="1" x14ac:dyDescent="0.3">
      <c r="A2452" s="660">
        <v>4</v>
      </c>
      <c r="B2452" s="661" t="s">
        <v>3542</v>
      </c>
      <c r="C2452" s="661">
        <v>89301042</v>
      </c>
      <c r="D2452" s="740" t="s">
        <v>6160</v>
      </c>
      <c r="E2452" s="741" t="s">
        <v>3945</v>
      </c>
      <c r="F2452" s="661" t="s">
        <v>3897</v>
      </c>
      <c r="G2452" s="661" t="s">
        <v>4347</v>
      </c>
      <c r="H2452" s="661" t="s">
        <v>602</v>
      </c>
      <c r="I2452" s="661" t="s">
        <v>4959</v>
      </c>
      <c r="J2452" s="661" t="s">
        <v>4960</v>
      </c>
      <c r="K2452" s="661" t="s">
        <v>4961</v>
      </c>
      <c r="L2452" s="662">
        <v>207.12</v>
      </c>
      <c r="M2452" s="662">
        <v>414.24</v>
      </c>
      <c r="N2452" s="661">
        <v>2</v>
      </c>
      <c r="O2452" s="742">
        <v>1</v>
      </c>
      <c r="P2452" s="662">
        <v>414.24</v>
      </c>
      <c r="Q2452" s="677">
        <v>1</v>
      </c>
      <c r="R2452" s="661">
        <v>2</v>
      </c>
      <c r="S2452" s="677">
        <v>1</v>
      </c>
      <c r="T2452" s="742">
        <v>1</v>
      </c>
      <c r="U2452" s="700">
        <v>1</v>
      </c>
    </row>
    <row r="2453" spans="1:21" ht="14.4" customHeight="1" x14ac:dyDescent="0.3">
      <c r="A2453" s="660">
        <v>4</v>
      </c>
      <c r="B2453" s="661" t="s">
        <v>3542</v>
      </c>
      <c r="C2453" s="661">
        <v>89301042</v>
      </c>
      <c r="D2453" s="740" t="s">
        <v>6160</v>
      </c>
      <c r="E2453" s="741" t="s">
        <v>3945</v>
      </c>
      <c r="F2453" s="661" t="s">
        <v>3897</v>
      </c>
      <c r="G2453" s="661" t="s">
        <v>4034</v>
      </c>
      <c r="H2453" s="661" t="s">
        <v>602</v>
      </c>
      <c r="I2453" s="661" t="s">
        <v>4240</v>
      </c>
      <c r="J2453" s="661" t="s">
        <v>4241</v>
      </c>
      <c r="K2453" s="661" t="s">
        <v>4242</v>
      </c>
      <c r="L2453" s="662">
        <v>900</v>
      </c>
      <c r="M2453" s="662">
        <v>9000</v>
      </c>
      <c r="N2453" s="661">
        <v>10</v>
      </c>
      <c r="O2453" s="742">
        <v>10</v>
      </c>
      <c r="P2453" s="662">
        <v>9000</v>
      </c>
      <c r="Q2453" s="677">
        <v>1</v>
      </c>
      <c r="R2453" s="661">
        <v>10</v>
      </c>
      <c r="S2453" s="677">
        <v>1</v>
      </c>
      <c r="T2453" s="742">
        <v>10</v>
      </c>
      <c r="U2453" s="700">
        <v>1</v>
      </c>
    </row>
    <row r="2454" spans="1:21" ht="14.4" customHeight="1" x14ac:dyDescent="0.3">
      <c r="A2454" s="660">
        <v>4</v>
      </c>
      <c r="B2454" s="661" t="s">
        <v>3542</v>
      </c>
      <c r="C2454" s="661">
        <v>89301042</v>
      </c>
      <c r="D2454" s="740" t="s">
        <v>6160</v>
      </c>
      <c r="E2454" s="741" t="s">
        <v>3945</v>
      </c>
      <c r="F2454" s="661" t="s">
        <v>3897</v>
      </c>
      <c r="G2454" s="661" t="s">
        <v>4034</v>
      </c>
      <c r="H2454" s="661" t="s">
        <v>602</v>
      </c>
      <c r="I2454" s="661" t="s">
        <v>4384</v>
      </c>
      <c r="J2454" s="661" t="s">
        <v>4385</v>
      </c>
      <c r="K2454" s="661" t="s">
        <v>4386</v>
      </c>
      <c r="L2454" s="662">
        <v>378.48</v>
      </c>
      <c r="M2454" s="662">
        <v>1135.44</v>
      </c>
      <c r="N2454" s="661">
        <v>3</v>
      </c>
      <c r="O2454" s="742">
        <v>3</v>
      </c>
      <c r="P2454" s="662">
        <v>378.48</v>
      </c>
      <c r="Q2454" s="677">
        <v>0.33333333333333331</v>
      </c>
      <c r="R2454" s="661">
        <v>1</v>
      </c>
      <c r="S2454" s="677">
        <v>0.33333333333333331</v>
      </c>
      <c r="T2454" s="742">
        <v>1</v>
      </c>
      <c r="U2454" s="700">
        <v>0.33333333333333331</v>
      </c>
    </row>
    <row r="2455" spans="1:21" ht="14.4" customHeight="1" x14ac:dyDescent="0.3">
      <c r="A2455" s="660">
        <v>4</v>
      </c>
      <c r="B2455" s="661" t="s">
        <v>3542</v>
      </c>
      <c r="C2455" s="661">
        <v>89301042</v>
      </c>
      <c r="D2455" s="740" t="s">
        <v>6160</v>
      </c>
      <c r="E2455" s="741" t="s">
        <v>3945</v>
      </c>
      <c r="F2455" s="661" t="s">
        <v>3897</v>
      </c>
      <c r="G2455" s="661" t="s">
        <v>4397</v>
      </c>
      <c r="H2455" s="661" t="s">
        <v>602</v>
      </c>
      <c r="I2455" s="661" t="s">
        <v>4357</v>
      </c>
      <c r="J2455" s="661" t="s">
        <v>4355</v>
      </c>
      <c r="K2455" s="661" t="s">
        <v>4358</v>
      </c>
      <c r="L2455" s="662">
        <v>200</v>
      </c>
      <c r="M2455" s="662">
        <v>2600</v>
      </c>
      <c r="N2455" s="661">
        <v>13</v>
      </c>
      <c r="O2455" s="742">
        <v>12</v>
      </c>
      <c r="P2455" s="662">
        <v>2400</v>
      </c>
      <c r="Q2455" s="677">
        <v>0.92307692307692313</v>
      </c>
      <c r="R2455" s="661">
        <v>12</v>
      </c>
      <c r="S2455" s="677">
        <v>0.92307692307692313</v>
      </c>
      <c r="T2455" s="742">
        <v>11</v>
      </c>
      <c r="U2455" s="700">
        <v>0.91666666666666663</v>
      </c>
    </row>
    <row r="2456" spans="1:21" ht="14.4" customHeight="1" x14ac:dyDescent="0.3">
      <c r="A2456" s="660">
        <v>4</v>
      </c>
      <c r="B2456" s="661" t="s">
        <v>3542</v>
      </c>
      <c r="C2456" s="661">
        <v>89301042</v>
      </c>
      <c r="D2456" s="740" t="s">
        <v>6160</v>
      </c>
      <c r="E2456" s="741" t="s">
        <v>3945</v>
      </c>
      <c r="F2456" s="661" t="s">
        <v>3897</v>
      </c>
      <c r="G2456" s="661" t="s">
        <v>4397</v>
      </c>
      <c r="H2456" s="661" t="s">
        <v>602</v>
      </c>
      <c r="I2456" s="661" t="s">
        <v>4359</v>
      </c>
      <c r="J2456" s="661" t="s">
        <v>4360</v>
      </c>
      <c r="K2456" s="661" t="s">
        <v>4361</v>
      </c>
      <c r="L2456" s="662">
        <v>120</v>
      </c>
      <c r="M2456" s="662">
        <v>360</v>
      </c>
      <c r="N2456" s="661">
        <v>3</v>
      </c>
      <c r="O2456" s="742">
        <v>3</v>
      </c>
      <c r="P2456" s="662">
        <v>360</v>
      </c>
      <c r="Q2456" s="677">
        <v>1</v>
      </c>
      <c r="R2456" s="661">
        <v>3</v>
      </c>
      <c r="S2456" s="677">
        <v>1</v>
      </c>
      <c r="T2456" s="742">
        <v>3</v>
      </c>
      <c r="U2456" s="700">
        <v>1</v>
      </c>
    </row>
    <row r="2457" spans="1:21" ht="14.4" customHeight="1" x14ac:dyDescent="0.3">
      <c r="A2457" s="660">
        <v>4</v>
      </c>
      <c r="B2457" s="661" t="s">
        <v>3542</v>
      </c>
      <c r="C2457" s="661">
        <v>89301042</v>
      </c>
      <c r="D2457" s="740" t="s">
        <v>6160</v>
      </c>
      <c r="E2457" s="741" t="s">
        <v>3945</v>
      </c>
      <c r="F2457" s="661" t="s">
        <v>3897</v>
      </c>
      <c r="G2457" s="661" t="s">
        <v>4419</v>
      </c>
      <c r="H2457" s="661" t="s">
        <v>602</v>
      </c>
      <c r="I2457" s="661" t="s">
        <v>4344</v>
      </c>
      <c r="J2457" s="661" t="s">
        <v>4345</v>
      </c>
      <c r="K2457" s="661" t="s">
        <v>4346</v>
      </c>
      <c r="L2457" s="662">
        <v>410</v>
      </c>
      <c r="M2457" s="662">
        <v>9430</v>
      </c>
      <c r="N2457" s="661">
        <v>23</v>
      </c>
      <c r="O2457" s="742">
        <v>23</v>
      </c>
      <c r="P2457" s="662">
        <v>9430</v>
      </c>
      <c r="Q2457" s="677">
        <v>1</v>
      </c>
      <c r="R2457" s="661">
        <v>23</v>
      </c>
      <c r="S2457" s="677">
        <v>1</v>
      </c>
      <c r="T2457" s="742">
        <v>23</v>
      </c>
      <c r="U2457" s="700">
        <v>1</v>
      </c>
    </row>
    <row r="2458" spans="1:21" ht="14.4" customHeight="1" x14ac:dyDescent="0.3">
      <c r="A2458" s="660">
        <v>4</v>
      </c>
      <c r="B2458" s="661" t="s">
        <v>3542</v>
      </c>
      <c r="C2458" s="661">
        <v>89301042</v>
      </c>
      <c r="D2458" s="740" t="s">
        <v>6160</v>
      </c>
      <c r="E2458" s="741" t="s">
        <v>3945</v>
      </c>
      <c r="F2458" s="661" t="s">
        <v>3897</v>
      </c>
      <c r="G2458" s="661" t="s">
        <v>4419</v>
      </c>
      <c r="H2458" s="661" t="s">
        <v>602</v>
      </c>
      <c r="I2458" s="661" t="s">
        <v>4420</v>
      </c>
      <c r="J2458" s="661" t="s">
        <v>4421</v>
      </c>
      <c r="K2458" s="661" t="s">
        <v>4422</v>
      </c>
      <c r="L2458" s="662">
        <v>566</v>
      </c>
      <c r="M2458" s="662">
        <v>566</v>
      </c>
      <c r="N2458" s="661">
        <v>1</v>
      </c>
      <c r="O2458" s="742">
        <v>1</v>
      </c>
      <c r="P2458" s="662">
        <v>566</v>
      </c>
      <c r="Q2458" s="677">
        <v>1</v>
      </c>
      <c r="R2458" s="661">
        <v>1</v>
      </c>
      <c r="S2458" s="677">
        <v>1</v>
      </c>
      <c r="T2458" s="742">
        <v>1</v>
      </c>
      <c r="U2458" s="700">
        <v>1</v>
      </c>
    </row>
    <row r="2459" spans="1:21" ht="14.4" customHeight="1" x14ac:dyDescent="0.3">
      <c r="A2459" s="660">
        <v>4</v>
      </c>
      <c r="B2459" s="661" t="s">
        <v>3542</v>
      </c>
      <c r="C2459" s="661">
        <v>89301042</v>
      </c>
      <c r="D2459" s="740" t="s">
        <v>6160</v>
      </c>
      <c r="E2459" s="741" t="s">
        <v>3945</v>
      </c>
      <c r="F2459" s="661" t="s">
        <v>3897</v>
      </c>
      <c r="G2459" s="661" t="s">
        <v>4423</v>
      </c>
      <c r="H2459" s="661" t="s">
        <v>602</v>
      </c>
      <c r="I2459" s="661" t="s">
        <v>4240</v>
      </c>
      <c r="J2459" s="661" t="s">
        <v>4241</v>
      </c>
      <c r="K2459" s="661" t="s">
        <v>4242</v>
      </c>
      <c r="L2459" s="662">
        <v>900</v>
      </c>
      <c r="M2459" s="662">
        <v>10800</v>
      </c>
      <c r="N2459" s="661">
        <v>12</v>
      </c>
      <c r="O2459" s="742">
        <v>12</v>
      </c>
      <c r="P2459" s="662">
        <v>10800</v>
      </c>
      <c r="Q2459" s="677">
        <v>1</v>
      </c>
      <c r="R2459" s="661">
        <v>12</v>
      </c>
      <c r="S2459" s="677">
        <v>1</v>
      </c>
      <c r="T2459" s="742">
        <v>12</v>
      </c>
      <c r="U2459" s="700">
        <v>1</v>
      </c>
    </row>
    <row r="2460" spans="1:21" ht="14.4" customHeight="1" x14ac:dyDescent="0.3">
      <c r="A2460" s="660">
        <v>4</v>
      </c>
      <c r="B2460" s="661" t="s">
        <v>3542</v>
      </c>
      <c r="C2460" s="661">
        <v>89301042</v>
      </c>
      <c r="D2460" s="740" t="s">
        <v>6160</v>
      </c>
      <c r="E2460" s="741" t="s">
        <v>3948</v>
      </c>
      <c r="F2460" s="661" t="s">
        <v>3895</v>
      </c>
      <c r="G2460" s="661" t="s">
        <v>3954</v>
      </c>
      <c r="H2460" s="661" t="s">
        <v>602</v>
      </c>
      <c r="I2460" s="661" t="s">
        <v>1839</v>
      </c>
      <c r="J2460" s="661" t="s">
        <v>3719</v>
      </c>
      <c r="K2460" s="661" t="s">
        <v>3720</v>
      </c>
      <c r="L2460" s="662">
        <v>156.86000000000001</v>
      </c>
      <c r="M2460" s="662">
        <v>156.86000000000001</v>
      </c>
      <c r="N2460" s="661">
        <v>1</v>
      </c>
      <c r="O2460" s="742">
        <v>1</v>
      </c>
      <c r="P2460" s="662">
        <v>156.86000000000001</v>
      </c>
      <c r="Q2460" s="677">
        <v>1</v>
      </c>
      <c r="R2460" s="661">
        <v>1</v>
      </c>
      <c r="S2460" s="677">
        <v>1</v>
      </c>
      <c r="T2460" s="742">
        <v>1</v>
      </c>
      <c r="U2460" s="700">
        <v>1</v>
      </c>
    </row>
    <row r="2461" spans="1:21" ht="14.4" customHeight="1" x14ac:dyDescent="0.3">
      <c r="A2461" s="660">
        <v>4</v>
      </c>
      <c r="B2461" s="661" t="s">
        <v>3542</v>
      </c>
      <c r="C2461" s="661">
        <v>89301042</v>
      </c>
      <c r="D2461" s="740" t="s">
        <v>6160</v>
      </c>
      <c r="E2461" s="741" t="s">
        <v>3948</v>
      </c>
      <c r="F2461" s="661" t="s">
        <v>3897</v>
      </c>
      <c r="G2461" s="661" t="s">
        <v>4347</v>
      </c>
      <c r="H2461" s="661" t="s">
        <v>602</v>
      </c>
      <c r="I2461" s="661" t="s">
        <v>4357</v>
      </c>
      <c r="J2461" s="661" t="s">
        <v>4355</v>
      </c>
      <c r="K2461" s="661" t="s">
        <v>4358</v>
      </c>
      <c r="L2461" s="662">
        <v>200</v>
      </c>
      <c r="M2461" s="662">
        <v>400</v>
      </c>
      <c r="N2461" s="661">
        <v>2</v>
      </c>
      <c r="O2461" s="742">
        <v>1</v>
      </c>
      <c r="P2461" s="662">
        <v>400</v>
      </c>
      <c r="Q2461" s="677">
        <v>1</v>
      </c>
      <c r="R2461" s="661">
        <v>2</v>
      </c>
      <c r="S2461" s="677">
        <v>1</v>
      </c>
      <c r="T2461" s="742">
        <v>1</v>
      </c>
      <c r="U2461" s="700">
        <v>1</v>
      </c>
    </row>
    <row r="2462" spans="1:21" ht="14.4" customHeight="1" x14ac:dyDescent="0.3">
      <c r="A2462" s="660">
        <v>4</v>
      </c>
      <c r="B2462" s="661" t="s">
        <v>3542</v>
      </c>
      <c r="C2462" s="661">
        <v>89301042</v>
      </c>
      <c r="D2462" s="740" t="s">
        <v>6160</v>
      </c>
      <c r="E2462" s="741" t="s">
        <v>3948</v>
      </c>
      <c r="F2462" s="661" t="s">
        <v>3897</v>
      </c>
      <c r="G2462" s="661" t="s">
        <v>4347</v>
      </c>
      <c r="H2462" s="661" t="s">
        <v>602</v>
      </c>
      <c r="I2462" s="661" t="s">
        <v>6020</v>
      </c>
      <c r="J2462" s="661" t="s">
        <v>4969</v>
      </c>
      <c r="K2462" s="661" t="s">
        <v>6021</v>
      </c>
      <c r="L2462" s="662">
        <v>44.15</v>
      </c>
      <c r="M2462" s="662">
        <v>44.15</v>
      </c>
      <c r="N2462" s="661">
        <v>1</v>
      </c>
      <c r="O2462" s="742">
        <v>1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4</v>
      </c>
      <c r="B2463" s="661" t="s">
        <v>3542</v>
      </c>
      <c r="C2463" s="661">
        <v>89301042</v>
      </c>
      <c r="D2463" s="740" t="s">
        <v>6160</v>
      </c>
      <c r="E2463" s="741" t="s">
        <v>3949</v>
      </c>
      <c r="F2463" s="661" t="s">
        <v>3895</v>
      </c>
      <c r="G2463" s="661" t="s">
        <v>4111</v>
      </c>
      <c r="H2463" s="661" t="s">
        <v>1519</v>
      </c>
      <c r="I2463" s="661" t="s">
        <v>1955</v>
      </c>
      <c r="J2463" s="661" t="s">
        <v>1956</v>
      </c>
      <c r="K2463" s="661" t="s">
        <v>3739</v>
      </c>
      <c r="L2463" s="662">
        <v>69.86</v>
      </c>
      <c r="M2463" s="662">
        <v>69.86</v>
      </c>
      <c r="N2463" s="661">
        <v>1</v>
      </c>
      <c r="O2463" s="742">
        <v>1</v>
      </c>
      <c r="P2463" s="662">
        <v>69.86</v>
      </c>
      <c r="Q2463" s="677">
        <v>1</v>
      </c>
      <c r="R2463" s="661">
        <v>1</v>
      </c>
      <c r="S2463" s="677">
        <v>1</v>
      </c>
      <c r="T2463" s="742">
        <v>1</v>
      </c>
      <c r="U2463" s="700">
        <v>1</v>
      </c>
    </row>
    <row r="2464" spans="1:21" ht="14.4" customHeight="1" x14ac:dyDescent="0.3">
      <c r="A2464" s="660">
        <v>4</v>
      </c>
      <c r="B2464" s="661" t="s">
        <v>3542</v>
      </c>
      <c r="C2464" s="661">
        <v>89301042</v>
      </c>
      <c r="D2464" s="740" t="s">
        <v>6160</v>
      </c>
      <c r="E2464" s="741" t="s">
        <v>3949</v>
      </c>
      <c r="F2464" s="661" t="s">
        <v>3897</v>
      </c>
      <c r="G2464" s="661" t="s">
        <v>4343</v>
      </c>
      <c r="H2464" s="661" t="s">
        <v>602</v>
      </c>
      <c r="I2464" s="661" t="s">
        <v>4344</v>
      </c>
      <c r="J2464" s="661" t="s">
        <v>4345</v>
      </c>
      <c r="K2464" s="661" t="s">
        <v>4346</v>
      </c>
      <c r="L2464" s="662">
        <v>410</v>
      </c>
      <c r="M2464" s="662">
        <v>410</v>
      </c>
      <c r="N2464" s="661">
        <v>1</v>
      </c>
      <c r="O2464" s="742">
        <v>1</v>
      </c>
      <c r="P2464" s="662">
        <v>410</v>
      </c>
      <c r="Q2464" s="677">
        <v>1</v>
      </c>
      <c r="R2464" s="661">
        <v>1</v>
      </c>
      <c r="S2464" s="677">
        <v>1</v>
      </c>
      <c r="T2464" s="742">
        <v>1</v>
      </c>
      <c r="U2464" s="700">
        <v>1</v>
      </c>
    </row>
    <row r="2465" spans="1:21" ht="14.4" customHeight="1" x14ac:dyDescent="0.3">
      <c r="A2465" s="660">
        <v>4</v>
      </c>
      <c r="B2465" s="661" t="s">
        <v>3542</v>
      </c>
      <c r="C2465" s="661">
        <v>89301042</v>
      </c>
      <c r="D2465" s="740" t="s">
        <v>6160</v>
      </c>
      <c r="E2465" s="741" t="s">
        <v>3950</v>
      </c>
      <c r="F2465" s="661" t="s">
        <v>3897</v>
      </c>
      <c r="G2465" s="661" t="s">
        <v>4393</v>
      </c>
      <c r="H2465" s="661" t="s">
        <v>602</v>
      </c>
      <c r="I2465" s="661" t="s">
        <v>4721</v>
      </c>
      <c r="J2465" s="661" t="s">
        <v>4722</v>
      </c>
      <c r="K2465" s="661" t="s">
        <v>4723</v>
      </c>
      <c r="L2465" s="662">
        <v>2939</v>
      </c>
      <c r="M2465" s="662">
        <v>8817</v>
      </c>
      <c r="N2465" s="661">
        <v>3</v>
      </c>
      <c r="O2465" s="742">
        <v>1</v>
      </c>
      <c r="P2465" s="662">
        <v>8817</v>
      </c>
      <c r="Q2465" s="677">
        <v>1</v>
      </c>
      <c r="R2465" s="661">
        <v>3</v>
      </c>
      <c r="S2465" s="677">
        <v>1</v>
      </c>
      <c r="T2465" s="742">
        <v>1</v>
      </c>
      <c r="U2465" s="700">
        <v>1</v>
      </c>
    </row>
    <row r="2466" spans="1:21" ht="14.4" customHeight="1" x14ac:dyDescent="0.3">
      <c r="A2466" s="660">
        <v>4</v>
      </c>
      <c r="B2466" s="661" t="s">
        <v>3542</v>
      </c>
      <c r="C2466" s="661">
        <v>89301042</v>
      </c>
      <c r="D2466" s="740" t="s">
        <v>6160</v>
      </c>
      <c r="E2466" s="741" t="s">
        <v>3950</v>
      </c>
      <c r="F2466" s="661" t="s">
        <v>3897</v>
      </c>
      <c r="G2466" s="661" t="s">
        <v>4393</v>
      </c>
      <c r="H2466" s="661" t="s">
        <v>602</v>
      </c>
      <c r="I2466" s="661" t="s">
        <v>4746</v>
      </c>
      <c r="J2466" s="661" t="s">
        <v>4747</v>
      </c>
      <c r="K2466" s="661" t="s">
        <v>4589</v>
      </c>
      <c r="L2466" s="662">
        <v>300</v>
      </c>
      <c r="M2466" s="662">
        <v>900</v>
      </c>
      <c r="N2466" s="661">
        <v>3</v>
      </c>
      <c r="O2466" s="742">
        <v>1</v>
      </c>
      <c r="P2466" s="662">
        <v>900</v>
      </c>
      <c r="Q2466" s="677">
        <v>1</v>
      </c>
      <c r="R2466" s="661">
        <v>3</v>
      </c>
      <c r="S2466" s="677">
        <v>1</v>
      </c>
      <c r="T2466" s="742">
        <v>1</v>
      </c>
      <c r="U2466" s="700">
        <v>1</v>
      </c>
    </row>
    <row r="2467" spans="1:21" ht="14.4" customHeight="1" x14ac:dyDescent="0.3">
      <c r="A2467" s="660">
        <v>4</v>
      </c>
      <c r="B2467" s="661" t="s">
        <v>3542</v>
      </c>
      <c r="C2467" s="661">
        <v>89301042</v>
      </c>
      <c r="D2467" s="740" t="s">
        <v>6160</v>
      </c>
      <c r="E2467" s="741" t="s">
        <v>3950</v>
      </c>
      <c r="F2467" s="661" t="s">
        <v>3897</v>
      </c>
      <c r="G2467" s="661" t="s">
        <v>4393</v>
      </c>
      <c r="H2467" s="661" t="s">
        <v>602</v>
      </c>
      <c r="I2467" s="661" t="s">
        <v>4764</v>
      </c>
      <c r="J2467" s="661" t="s">
        <v>4765</v>
      </c>
      <c r="K2467" s="661" t="s">
        <v>4766</v>
      </c>
      <c r="L2467" s="662">
        <v>5343.9</v>
      </c>
      <c r="M2467" s="662">
        <v>16031.699999999999</v>
      </c>
      <c r="N2467" s="661">
        <v>3</v>
      </c>
      <c r="O2467" s="742">
        <v>1</v>
      </c>
      <c r="P2467" s="662">
        <v>16031.699999999999</v>
      </c>
      <c r="Q2467" s="677">
        <v>1</v>
      </c>
      <c r="R2467" s="661">
        <v>3</v>
      </c>
      <c r="S2467" s="677">
        <v>1</v>
      </c>
      <c r="T2467" s="742">
        <v>1</v>
      </c>
      <c r="U2467" s="700">
        <v>1</v>
      </c>
    </row>
    <row r="2468" spans="1:21" ht="14.4" customHeight="1" x14ac:dyDescent="0.3">
      <c r="A2468" s="660">
        <v>4</v>
      </c>
      <c r="B2468" s="661" t="s">
        <v>3542</v>
      </c>
      <c r="C2468" s="661">
        <v>89301045</v>
      </c>
      <c r="D2468" s="740" t="s">
        <v>6161</v>
      </c>
      <c r="E2468" s="741" t="s">
        <v>3911</v>
      </c>
      <c r="F2468" s="661" t="s">
        <v>3895</v>
      </c>
      <c r="G2468" s="661" t="s">
        <v>3954</v>
      </c>
      <c r="H2468" s="661" t="s">
        <v>602</v>
      </c>
      <c r="I2468" s="661" t="s">
        <v>1839</v>
      </c>
      <c r="J2468" s="661" t="s">
        <v>3719</v>
      </c>
      <c r="K2468" s="661" t="s">
        <v>3720</v>
      </c>
      <c r="L2468" s="662">
        <v>333.31</v>
      </c>
      <c r="M2468" s="662">
        <v>1666.5500000000002</v>
      </c>
      <c r="N2468" s="661">
        <v>5</v>
      </c>
      <c r="O2468" s="742">
        <v>2.5</v>
      </c>
      <c r="P2468" s="662">
        <v>666.62</v>
      </c>
      <c r="Q2468" s="677">
        <v>0.39999999999999997</v>
      </c>
      <c r="R2468" s="661">
        <v>2</v>
      </c>
      <c r="S2468" s="677">
        <v>0.4</v>
      </c>
      <c r="T2468" s="742">
        <v>1</v>
      </c>
      <c r="U2468" s="700">
        <v>0.4</v>
      </c>
    </row>
    <row r="2469" spans="1:21" ht="14.4" customHeight="1" x14ac:dyDescent="0.3">
      <c r="A2469" s="660">
        <v>4</v>
      </c>
      <c r="B2469" s="661" t="s">
        <v>3542</v>
      </c>
      <c r="C2469" s="661">
        <v>89301045</v>
      </c>
      <c r="D2469" s="740" t="s">
        <v>6161</v>
      </c>
      <c r="E2469" s="741" t="s">
        <v>3911</v>
      </c>
      <c r="F2469" s="661" t="s">
        <v>3895</v>
      </c>
      <c r="G2469" s="661" t="s">
        <v>3954</v>
      </c>
      <c r="H2469" s="661" t="s">
        <v>602</v>
      </c>
      <c r="I2469" s="661" t="s">
        <v>1839</v>
      </c>
      <c r="J2469" s="661" t="s">
        <v>3719</v>
      </c>
      <c r="K2469" s="661" t="s">
        <v>3720</v>
      </c>
      <c r="L2469" s="662">
        <v>156.86000000000001</v>
      </c>
      <c r="M2469" s="662">
        <v>784.30000000000007</v>
      </c>
      <c r="N2469" s="661">
        <v>5</v>
      </c>
      <c r="O2469" s="742">
        <v>2.5</v>
      </c>
      <c r="P2469" s="662">
        <v>313.72000000000003</v>
      </c>
      <c r="Q2469" s="677">
        <v>0.4</v>
      </c>
      <c r="R2469" s="661">
        <v>2</v>
      </c>
      <c r="S2469" s="677">
        <v>0.4</v>
      </c>
      <c r="T2469" s="742">
        <v>1</v>
      </c>
      <c r="U2469" s="700">
        <v>0.4</v>
      </c>
    </row>
    <row r="2470" spans="1:21" ht="14.4" customHeight="1" x14ac:dyDescent="0.3">
      <c r="A2470" s="660">
        <v>4</v>
      </c>
      <c r="B2470" s="661" t="s">
        <v>3542</v>
      </c>
      <c r="C2470" s="661">
        <v>89301045</v>
      </c>
      <c r="D2470" s="740" t="s">
        <v>6161</v>
      </c>
      <c r="E2470" s="741" t="s">
        <v>3911</v>
      </c>
      <c r="F2470" s="661" t="s">
        <v>3895</v>
      </c>
      <c r="G2470" s="661" t="s">
        <v>5404</v>
      </c>
      <c r="H2470" s="661" t="s">
        <v>1519</v>
      </c>
      <c r="I2470" s="661" t="s">
        <v>6031</v>
      </c>
      <c r="J2470" s="661" t="s">
        <v>6032</v>
      </c>
      <c r="K2470" s="661" t="s">
        <v>6033</v>
      </c>
      <c r="L2470" s="662">
        <v>629.78</v>
      </c>
      <c r="M2470" s="662">
        <v>1259.56</v>
      </c>
      <c r="N2470" s="661">
        <v>2</v>
      </c>
      <c r="O2470" s="742">
        <v>1</v>
      </c>
      <c r="P2470" s="662">
        <v>1259.56</v>
      </c>
      <c r="Q2470" s="677">
        <v>1</v>
      </c>
      <c r="R2470" s="661">
        <v>2</v>
      </c>
      <c r="S2470" s="677">
        <v>1</v>
      </c>
      <c r="T2470" s="742">
        <v>1</v>
      </c>
      <c r="U2470" s="700">
        <v>1</v>
      </c>
    </row>
    <row r="2471" spans="1:21" ht="14.4" customHeight="1" x14ac:dyDescent="0.3">
      <c r="A2471" s="660">
        <v>4</v>
      </c>
      <c r="B2471" s="661" t="s">
        <v>3542</v>
      </c>
      <c r="C2471" s="661">
        <v>89301045</v>
      </c>
      <c r="D2471" s="740" t="s">
        <v>6161</v>
      </c>
      <c r="E2471" s="741" t="s">
        <v>3911</v>
      </c>
      <c r="F2471" s="661" t="s">
        <v>3895</v>
      </c>
      <c r="G2471" s="661" t="s">
        <v>5533</v>
      </c>
      <c r="H2471" s="661" t="s">
        <v>602</v>
      </c>
      <c r="I2471" s="661" t="s">
        <v>1424</v>
      </c>
      <c r="J2471" s="661" t="s">
        <v>1425</v>
      </c>
      <c r="K2471" s="661" t="s">
        <v>1310</v>
      </c>
      <c r="L2471" s="662">
        <v>125.52</v>
      </c>
      <c r="M2471" s="662">
        <v>251.04</v>
      </c>
      <c r="N2471" s="661">
        <v>2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4</v>
      </c>
      <c r="B2472" s="661" t="s">
        <v>3542</v>
      </c>
      <c r="C2472" s="661">
        <v>89301045</v>
      </c>
      <c r="D2472" s="740" t="s">
        <v>6161</v>
      </c>
      <c r="E2472" s="741" t="s">
        <v>3911</v>
      </c>
      <c r="F2472" s="661" t="s">
        <v>3895</v>
      </c>
      <c r="G2472" s="661" t="s">
        <v>5533</v>
      </c>
      <c r="H2472" s="661" t="s">
        <v>602</v>
      </c>
      <c r="I2472" s="661" t="s">
        <v>1457</v>
      </c>
      <c r="J2472" s="661" t="s">
        <v>5603</v>
      </c>
      <c r="K2472" s="661" t="s">
        <v>1597</v>
      </c>
      <c r="L2472" s="662">
        <v>45.79</v>
      </c>
      <c r="M2472" s="662">
        <v>137.37</v>
      </c>
      <c r="N2472" s="661">
        <v>3</v>
      </c>
      <c r="O2472" s="742">
        <v>0.5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4</v>
      </c>
      <c r="B2473" s="661" t="s">
        <v>3542</v>
      </c>
      <c r="C2473" s="661">
        <v>89301045</v>
      </c>
      <c r="D2473" s="740" t="s">
        <v>6161</v>
      </c>
      <c r="E2473" s="741" t="s">
        <v>3911</v>
      </c>
      <c r="F2473" s="661" t="s">
        <v>3895</v>
      </c>
      <c r="G2473" s="661" t="s">
        <v>5533</v>
      </c>
      <c r="H2473" s="661" t="s">
        <v>602</v>
      </c>
      <c r="I2473" s="661" t="s">
        <v>5602</v>
      </c>
      <c r="J2473" s="661" t="s">
        <v>5603</v>
      </c>
      <c r="K2473" s="661" t="s">
        <v>5604</v>
      </c>
      <c r="L2473" s="662">
        <v>91.58</v>
      </c>
      <c r="M2473" s="662">
        <v>183.16</v>
      </c>
      <c r="N2473" s="661">
        <v>2</v>
      </c>
      <c r="O2473" s="742">
        <v>1</v>
      </c>
      <c r="P2473" s="662"/>
      <c r="Q2473" s="677">
        <v>0</v>
      </c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4</v>
      </c>
      <c r="B2474" s="661" t="s">
        <v>3542</v>
      </c>
      <c r="C2474" s="661">
        <v>89301045</v>
      </c>
      <c r="D2474" s="740" t="s">
        <v>6161</v>
      </c>
      <c r="E2474" s="741" t="s">
        <v>3911</v>
      </c>
      <c r="F2474" s="661" t="s">
        <v>3895</v>
      </c>
      <c r="G2474" s="661" t="s">
        <v>4272</v>
      </c>
      <c r="H2474" s="661" t="s">
        <v>602</v>
      </c>
      <c r="I2474" s="661" t="s">
        <v>2139</v>
      </c>
      <c r="J2474" s="661" t="s">
        <v>2140</v>
      </c>
      <c r="K2474" s="661" t="s">
        <v>4273</v>
      </c>
      <c r="L2474" s="662">
        <v>163.9</v>
      </c>
      <c r="M2474" s="662">
        <v>1311.2</v>
      </c>
      <c r="N2474" s="661">
        <v>8</v>
      </c>
      <c r="O2474" s="742">
        <v>2.5</v>
      </c>
      <c r="P2474" s="662">
        <v>327.8</v>
      </c>
      <c r="Q2474" s="677">
        <v>0.25</v>
      </c>
      <c r="R2474" s="661">
        <v>2</v>
      </c>
      <c r="S2474" s="677">
        <v>0.25</v>
      </c>
      <c r="T2474" s="742">
        <v>1</v>
      </c>
      <c r="U2474" s="700">
        <v>0.4</v>
      </c>
    </row>
    <row r="2475" spans="1:21" ht="14.4" customHeight="1" x14ac:dyDescent="0.3">
      <c r="A2475" s="660">
        <v>4</v>
      </c>
      <c r="B2475" s="661" t="s">
        <v>3542</v>
      </c>
      <c r="C2475" s="661">
        <v>89301045</v>
      </c>
      <c r="D2475" s="740" t="s">
        <v>6161</v>
      </c>
      <c r="E2475" s="741" t="s">
        <v>3911</v>
      </c>
      <c r="F2475" s="661" t="s">
        <v>3895</v>
      </c>
      <c r="G2475" s="661" t="s">
        <v>4052</v>
      </c>
      <c r="H2475" s="661" t="s">
        <v>1519</v>
      </c>
      <c r="I2475" s="661" t="s">
        <v>1951</v>
      </c>
      <c r="J2475" s="661" t="s">
        <v>1952</v>
      </c>
      <c r="K2475" s="661" t="s">
        <v>3731</v>
      </c>
      <c r="L2475" s="662">
        <v>116.8</v>
      </c>
      <c r="M2475" s="662">
        <v>1168</v>
      </c>
      <c r="N2475" s="661">
        <v>10</v>
      </c>
      <c r="O2475" s="742">
        <v>5</v>
      </c>
      <c r="P2475" s="662">
        <v>467.2</v>
      </c>
      <c r="Q2475" s="677">
        <v>0.39999999999999997</v>
      </c>
      <c r="R2475" s="661">
        <v>4</v>
      </c>
      <c r="S2475" s="677">
        <v>0.4</v>
      </c>
      <c r="T2475" s="742">
        <v>2</v>
      </c>
      <c r="U2475" s="700">
        <v>0.4</v>
      </c>
    </row>
    <row r="2476" spans="1:21" ht="14.4" customHeight="1" x14ac:dyDescent="0.3">
      <c r="A2476" s="660">
        <v>4</v>
      </c>
      <c r="B2476" s="661" t="s">
        <v>3542</v>
      </c>
      <c r="C2476" s="661">
        <v>89301045</v>
      </c>
      <c r="D2476" s="740" t="s">
        <v>6161</v>
      </c>
      <c r="E2476" s="741" t="s">
        <v>3911</v>
      </c>
      <c r="F2476" s="661" t="s">
        <v>3895</v>
      </c>
      <c r="G2476" s="661" t="s">
        <v>4434</v>
      </c>
      <c r="H2476" s="661" t="s">
        <v>602</v>
      </c>
      <c r="I2476" s="661" t="s">
        <v>881</v>
      </c>
      <c r="J2476" s="661" t="s">
        <v>882</v>
      </c>
      <c r="K2476" s="661" t="s">
        <v>4435</v>
      </c>
      <c r="L2476" s="662">
        <v>242.93</v>
      </c>
      <c r="M2476" s="662">
        <v>971.72</v>
      </c>
      <c r="N2476" s="661">
        <v>4</v>
      </c>
      <c r="O2476" s="742">
        <v>3.5</v>
      </c>
      <c r="P2476" s="662">
        <v>242.93</v>
      </c>
      <c r="Q2476" s="677">
        <v>0.25</v>
      </c>
      <c r="R2476" s="661">
        <v>1</v>
      </c>
      <c r="S2476" s="677">
        <v>0.25</v>
      </c>
      <c r="T2476" s="742">
        <v>1</v>
      </c>
      <c r="U2476" s="700">
        <v>0.2857142857142857</v>
      </c>
    </row>
    <row r="2477" spans="1:21" ht="14.4" customHeight="1" x14ac:dyDescent="0.3">
      <c r="A2477" s="660">
        <v>4</v>
      </c>
      <c r="B2477" s="661" t="s">
        <v>3542</v>
      </c>
      <c r="C2477" s="661">
        <v>89301045</v>
      </c>
      <c r="D2477" s="740" t="s">
        <v>6161</v>
      </c>
      <c r="E2477" s="741" t="s">
        <v>3911</v>
      </c>
      <c r="F2477" s="661" t="s">
        <v>3895</v>
      </c>
      <c r="G2477" s="661" t="s">
        <v>4004</v>
      </c>
      <c r="H2477" s="661" t="s">
        <v>602</v>
      </c>
      <c r="I2477" s="661" t="s">
        <v>4027</v>
      </c>
      <c r="J2477" s="661" t="s">
        <v>2076</v>
      </c>
      <c r="K2477" s="661" t="s">
        <v>4028</v>
      </c>
      <c r="L2477" s="662">
        <v>0</v>
      </c>
      <c r="M2477" s="662">
        <v>0</v>
      </c>
      <c r="N2477" s="661">
        <v>3</v>
      </c>
      <c r="O2477" s="742">
        <v>0.5</v>
      </c>
      <c r="P2477" s="662">
        <v>0</v>
      </c>
      <c r="Q2477" s="677"/>
      <c r="R2477" s="661">
        <v>3</v>
      </c>
      <c r="S2477" s="677">
        <v>1</v>
      </c>
      <c r="T2477" s="742">
        <v>0.5</v>
      </c>
      <c r="U2477" s="700">
        <v>1</v>
      </c>
    </row>
    <row r="2478" spans="1:21" ht="14.4" customHeight="1" x14ac:dyDescent="0.3">
      <c r="A2478" s="660">
        <v>4</v>
      </c>
      <c r="B2478" s="661" t="s">
        <v>3542</v>
      </c>
      <c r="C2478" s="661">
        <v>89301045</v>
      </c>
      <c r="D2478" s="740" t="s">
        <v>6161</v>
      </c>
      <c r="E2478" s="741" t="s">
        <v>3911</v>
      </c>
      <c r="F2478" s="661" t="s">
        <v>3895</v>
      </c>
      <c r="G2478" s="661" t="s">
        <v>4004</v>
      </c>
      <c r="H2478" s="661" t="s">
        <v>602</v>
      </c>
      <c r="I2478" s="661" t="s">
        <v>4251</v>
      </c>
      <c r="J2478" s="661" t="s">
        <v>2076</v>
      </c>
      <c r="K2478" s="661" t="s">
        <v>4252</v>
      </c>
      <c r="L2478" s="662">
        <v>0</v>
      </c>
      <c r="M2478" s="662">
        <v>0</v>
      </c>
      <c r="N2478" s="661">
        <v>2</v>
      </c>
      <c r="O2478" s="742">
        <v>0.5</v>
      </c>
      <c r="P2478" s="662">
        <v>0</v>
      </c>
      <c r="Q2478" s="677"/>
      <c r="R2478" s="661">
        <v>2</v>
      </c>
      <c r="S2478" s="677">
        <v>1</v>
      </c>
      <c r="T2478" s="742">
        <v>0.5</v>
      </c>
      <c r="U2478" s="700">
        <v>1</v>
      </c>
    </row>
    <row r="2479" spans="1:21" ht="14.4" customHeight="1" x14ac:dyDescent="0.3">
      <c r="A2479" s="660">
        <v>4</v>
      </c>
      <c r="B2479" s="661" t="s">
        <v>3542</v>
      </c>
      <c r="C2479" s="661">
        <v>89301045</v>
      </c>
      <c r="D2479" s="740" t="s">
        <v>6161</v>
      </c>
      <c r="E2479" s="741" t="s">
        <v>3911</v>
      </c>
      <c r="F2479" s="661" t="s">
        <v>3895</v>
      </c>
      <c r="G2479" s="661" t="s">
        <v>4029</v>
      </c>
      <c r="H2479" s="661" t="s">
        <v>602</v>
      </c>
      <c r="I2479" s="661" t="s">
        <v>4112</v>
      </c>
      <c r="J2479" s="661" t="s">
        <v>785</v>
      </c>
      <c r="K2479" s="661" t="s">
        <v>4113</v>
      </c>
      <c r="L2479" s="662">
        <v>0</v>
      </c>
      <c r="M2479" s="662">
        <v>0</v>
      </c>
      <c r="N2479" s="661">
        <v>2</v>
      </c>
      <c r="O2479" s="742">
        <v>1</v>
      </c>
      <c r="P2479" s="662">
        <v>0</v>
      </c>
      <c r="Q2479" s="677"/>
      <c r="R2479" s="661">
        <v>2</v>
      </c>
      <c r="S2479" s="677">
        <v>1</v>
      </c>
      <c r="T2479" s="742">
        <v>1</v>
      </c>
      <c r="U2479" s="700">
        <v>1</v>
      </c>
    </row>
    <row r="2480" spans="1:21" ht="14.4" customHeight="1" x14ac:dyDescent="0.3">
      <c r="A2480" s="660">
        <v>4</v>
      </c>
      <c r="B2480" s="661" t="s">
        <v>3542</v>
      </c>
      <c r="C2480" s="661">
        <v>89301045</v>
      </c>
      <c r="D2480" s="740" t="s">
        <v>6161</v>
      </c>
      <c r="E2480" s="741" t="s">
        <v>3911</v>
      </c>
      <c r="F2480" s="661" t="s">
        <v>3895</v>
      </c>
      <c r="G2480" s="661" t="s">
        <v>4029</v>
      </c>
      <c r="H2480" s="661" t="s">
        <v>602</v>
      </c>
      <c r="I2480" s="661" t="s">
        <v>4030</v>
      </c>
      <c r="J2480" s="661" t="s">
        <v>4031</v>
      </c>
      <c r="K2480" s="661" t="s">
        <v>2096</v>
      </c>
      <c r="L2480" s="662">
        <v>97.97</v>
      </c>
      <c r="M2480" s="662">
        <v>195.94</v>
      </c>
      <c r="N2480" s="661">
        <v>2</v>
      </c>
      <c r="O2480" s="742">
        <v>0.5</v>
      </c>
      <c r="P2480" s="662">
        <v>195.94</v>
      </c>
      <c r="Q2480" s="677">
        <v>1</v>
      </c>
      <c r="R2480" s="661">
        <v>2</v>
      </c>
      <c r="S2480" s="677">
        <v>1</v>
      </c>
      <c r="T2480" s="742">
        <v>0.5</v>
      </c>
      <c r="U2480" s="700">
        <v>1</v>
      </c>
    </row>
    <row r="2481" spans="1:21" ht="14.4" customHeight="1" x14ac:dyDescent="0.3">
      <c r="A2481" s="660">
        <v>4</v>
      </c>
      <c r="B2481" s="661" t="s">
        <v>3542</v>
      </c>
      <c r="C2481" s="661">
        <v>89301045</v>
      </c>
      <c r="D2481" s="740" t="s">
        <v>6161</v>
      </c>
      <c r="E2481" s="741" t="s">
        <v>3911</v>
      </c>
      <c r="F2481" s="661" t="s">
        <v>3895</v>
      </c>
      <c r="G2481" s="661" t="s">
        <v>4029</v>
      </c>
      <c r="H2481" s="661" t="s">
        <v>602</v>
      </c>
      <c r="I2481" s="661" t="s">
        <v>4032</v>
      </c>
      <c r="J2481" s="661" t="s">
        <v>4031</v>
      </c>
      <c r="K2481" s="661" t="s">
        <v>786</v>
      </c>
      <c r="L2481" s="662">
        <v>314.89999999999998</v>
      </c>
      <c r="M2481" s="662">
        <v>22042.999999999993</v>
      </c>
      <c r="N2481" s="661">
        <v>70</v>
      </c>
      <c r="O2481" s="742">
        <v>24.5</v>
      </c>
      <c r="P2481" s="662">
        <v>13540.699999999993</v>
      </c>
      <c r="Q2481" s="677">
        <v>0.61428571428571421</v>
      </c>
      <c r="R2481" s="661">
        <v>43</v>
      </c>
      <c r="S2481" s="677">
        <v>0.61428571428571432</v>
      </c>
      <c r="T2481" s="742">
        <v>15</v>
      </c>
      <c r="U2481" s="700">
        <v>0.61224489795918369</v>
      </c>
    </row>
    <row r="2482" spans="1:21" ht="14.4" customHeight="1" x14ac:dyDescent="0.3">
      <c r="A2482" s="660">
        <v>4</v>
      </c>
      <c r="B2482" s="661" t="s">
        <v>3542</v>
      </c>
      <c r="C2482" s="661">
        <v>89301045</v>
      </c>
      <c r="D2482" s="740" t="s">
        <v>6161</v>
      </c>
      <c r="E2482" s="741" t="s">
        <v>3911</v>
      </c>
      <c r="F2482" s="661" t="s">
        <v>3895</v>
      </c>
      <c r="G2482" s="661" t="s">
        <v>4029</v>
      </c>
      <c r="H2482" s="661" t="s">
        <v>602</v>
      </c>
      <c r="I2482" s="661" t="s">
        <v>784</v>
      </c>
      <c r="J2482" s="661" t="s">
        <v>785</v>
      </c>
      <c r="K2482" s="661" t="s">
        <v>4114</v>
      </c>
      <c r="L2482" s="662">
        <v>314.89999999999998</v>
      </c>
      <c r="M2482" s="662">
        <v>28970.799999999988</v>
      </c>
      <c r="N2482" s="661">
        <v>92</v>
      </c>
      <c r="O2482" s="742">
        <v>27.5</v>
      </c>
      <c r="P2482" s="662">
        <v>15115.199999999995</v>
      </c>
      <c r="Q2482" s="677">
        <v>0.52173913043478271</v>
      </c>
      <c r="R2482" s="661">
        <v>48</v>
      </c>
      <c r="S2482" s="677">
        <v>0.52173913043478259</v>
      </c>
      <c r="T2482" s="742">
        <v>14</v>
      </c>
      <c r="U2482" s="700">
        <v>0.50909090909090904</v>
      </c>
    </row>
    <row r="2483" spans="1:21" ht="14.4" customHeight="1" x14ac:dyDescent="0.3">
      <c r="A2483" s="660">
        <v>4</v>
      </c>
      <c r="B2483" s="661" t="s">
        <v>3542</v>
      </c>
      <c r="C2483" s="661">
        <v>89301045</v>
      </c>
      <c r="D2483" s="740" t="s">
        <v>6161</v>
      </c>
      <c r="E2483" s="741" t="s">
        <v>3911</v>
      </c>
      <c r="F2483" s="661" t="s">
        <v>3895</v>
      </c>
      <c r="G2483" s="661" t="s">
        <v>4115</v>
      </c>
      <c r="H2483" s="661" t="s">
        <v>602</v>
      </c>
      <c r="I2483" s="661" t="s">
        <v>6034</v>
      </c>
      <c r="J2483" s="661" t="s">
        <v>5423</v>
      </c>
      <c r="K2483" s="661" t="s">
        <v>4198</v>
      </c>
      <c r="L2483" s="662">
        <v>0</v>
      </c>
      <c r="M2483" s="662">
        <v>0</v>
      </c>
      <c r="N2483" s="661">
        <v>2</v>
      </c>
      <c r="O2483" s="742">
        <v>0.5</v>
      </c>
      <c r="P2483" s="662"/>
      <c r="Q2483" s="677"/>
      <c r="R2483" s="661"/>
      <c r="S2483" s="677">
        <v>0</v>
      </c>
      <c r="T2483" s="742"/>
      <c r="U2483" s="700">
        <v>0</v>
      </c>
    </row>
    <row r="2484" spans="1:21" ht="14.4" customHeight="1" x14ac:dyDescent="0.3">
      <c r="A2484" s="660">
        <v>4</v>
      </c>
      <c r="B2484" s="661" t="s">
        <v>3542</v>
      </c>
      <c r="C2484" s="661">
        <v>89301045</v>
      </c>
      <c r="D2484" s="740" t="s">
        <v>6161</v>
      </c>
      <c r="E2484" s="741" t="s">
        <v>3911</v>
      </c>
      <c r="F2484" s="661" t="s">
        <v>3895</v>
      </c>
      <c r="G2484" s="661" t="s">
        <v>4115</v>
      </c>
      <c r="H2484" s="661" t="s">
        <v>602</v>
      </c>
      <c r="I2484" s="661" t="s">
        <v>6035</v>
      </c>
      <c r="J2484" s="661" t="s">
        <v>6036</v>
      </c>
      <c r="K2484" s="661" t="s">
        <v>2712</v>
      </c>
      <c r="L2484" s="662">
        <v>0</v>
      </c>
      <c r="M2484" s="662">
        <v>0</v>
      </c>
      <c r="N2484" s="661">
        <v>1</v>
      </c>
      <c r="O2484" s="742">
        <v>0.5</v>
      </c>
      <c r="P2484" s="662"/>
      <c r="Q2484" s="677"/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4</v>
      </c>
      <c r="B2485" s="661" t="s">
        <v>3542</v>
      </c>
      <c r="C2485" s="661">
        <v>89301045</v>
      </c>
      <c r="D2485" s="740" t="s">
        <v>6161</v>
      </c>
      <c r="E2485" s="741" t="s">
        <v>3911</v>
      </c>
      <c r="F2485" s="661" t="s">
        <v>3895</v>
      </c>
      <c r="G2485" s="661" t="s">
        <v>4115</v>
      </c>
      <c r="H2485" s="661" t="s">
        <v>1519</v>
      </c>
      <c r="I2485" s="661" t="s">
        <v>5543</v>
      </c>
      <c r="J2485" s="661" t="s">
        <v>1521</v>
      </c>
      <c r="K2485" s="661" t="s">
        <v>5544</v>
      </c>
      <c r="L2485" s="662">
        <v>48.98</v>
      </c>
      <c r="M2485" s="662">
        <v>48.98</v>
      </c>
      <c r="N2485" s="661">
        <v>1</v>
      </c>
      <c r="O2485" s="742">
        <v>1</v>
      </c>
      <c r="P2485" s="662">
        <v>48.98</v>
      </c>
      <c r="Q2485" s="677">
        <v>1</v>
      </c>
      <c r="R2485" s="661">
        <v>1</v>
      </c>
      <c r="S2485" s="677">
        <v>1</v>
      </c>
      <c r="T2485" s="742">
        <v>1</v>
      </c>
      <c r="U2485" s="700">
        <v>1</v>
      </c>
    </row>
    <row r="2486" spans="1:21" ht="14.4" customHeight="1" x14ac:dyDescent="0.3">
      <c r="A2486" s="660">
        <v>4</v>
      </c>
      <c r="B2486" s="661" t="s">
        <v>3542</v>
      </c>
      <c r="C2486" s="661">
        <v>89301045</v>
      </c>
      <c r="D2486" s="740" t="s">
        <v>6161</v>
      </c>
      <c r="E2486" s="741" t="s">
        <v>3911</v>
      </c>
      <c r="F2486" s="661" t="s">
        <v>3895</v>
      </c>
      <c r="G2486" s="661" t="s">
        <v>4115</v>
      </c>
      <c r="H2486" s="661" t="s">
        <v>1519</v>
      </c>
      <c r="I2486" s="661" t="s">
        <v>1520</v>
      </c>
      <c r="J2486" s="661" t="s">
        <v>1521</v>
      </c>
      <c r="K2486" s="661" t="s">
        <v>1522</v>
      </c>
      <c r="L2486" s="662">
        <v>174.94</v>
      </c>
      <c r="M2486" s="662">
        <v>349.88</v>
      </c>
      <c r="N2486" s="661">
        <v>2</v>
      </c>
      <c r="O2486" s="742">
        <v>0.5</v>
      </c>
      <c r="P2486" s="662">
        <v>349.88</v>
      </c>
      <c r="Q2486" s="677">
        <v>1</v>
      </c>
      <c r="R2486" s="661">
        <v>2</v>
      </c>
      <c r="S2486" s="677">
        <v>1</v>
      </c>
      <c r="T2486" s="742">
        <v>0.5</v>
      </c>
      <c r="U2486" s="700">
        <v>1</v>
      </c>
    </row>
    <row r="2487" spans="1:21" ht="14.4" customHeight="1" x14ac:dyDescent="0.3">
      <c r="A2487" s="660">
        <v>4</v>
      </c>
      <c r="B2487" s="661" t="s">
        <v>3542</v>
      </c>
      <c r="C2487" s="661">
        <v>89301045</v>
      </c>
      <c r="D2487" s="740" t="s">
        <v>6161</v>
      </c>
      <c r="E2487" s="741" t="s">
        <v>3911</v>
      </c>
      <c r="F2487" s="661" t="s">
        <v>3895</v>
      </c>
      <c r="G2487" s="661" t="s">
        <v>4115</v>
      </c>
      <c r="H2487" s="661" t="s">
        <v>602</v>
      </c>
      <c r="I2487" s="661" t="s">
        <v>6037</v>
      </c>
      <c r="J2487" s="661" t="s">
        <v>6036</v>
      </c>
      <c r="K2487" s="661" t="s">
        <v>6038</v>
      </c>
      <c r="L2487" s="662">
        <v>0</v>
      </c>
      <c r="M2487" s="662">
        <v>0</v>
      </c>
      <c r="N2487" s="661">
        <v>1</v>
      </c>
      <c r="O2487" s="742">
        <v>1</v>
      </c>
      <c r="P2487" s="662">
        <v>0</v>
      </c>
      <c r="Q2487" s="677"/>
      <c r="R2487" s="661">
        <v>1</v>
      </c>
      <c r="S2487" s="677">
        <v>1</v>
      </c>
      <c r="T2487" s="742">
        <v>1</v>
      </c>
      <c r="U2487" s="700">
        <v>1</v>
      </c>
    </row>
    <row r="2488" spans="1:21" ht="14.4" customHeight="1" x14ac:dyDescent="0.3">
      <c r="A2488" s="660">
        <v>4</v>
      </c>
      <c r="B2488" s="661" t="s">
        <v>3542</v>
      </c>
      <c r="C2488" s="661">
        <v>89301045</v>
      </c>
      <c r="D2488" s="740" t="s">
        <v>6161</v>
      </c>
      <c r="E2488" s="741" t="s">
        <v>3911</v>
      </c>
      <c r="F2488" s="661" t="s">
        <v>3895</v>
      </c>
      <c r="G2488" s="661" t="s">
        <v>4116</v>
      </c>
      <c r="H2488" s="661" t="s">
        <v>1519</v>
      </c>
      <c r="I2488" s="661" t="s">
        <v>2643</v>
      </c>
      <c r="J2488" s="661" t="s">
        <v>1725</v>
      </c>
      <c r="K2488" s="661" t="s">
        <v>2644</v>
      </c>
      <c r="L2488" s="662">
        <v>56.01</v>
      </c>
      <c r="M2488" s="662">
        <v>168.03</v>
      </c>
      <c r="N2488" s="661">
        <v>3</v>
      </c>
      <c r="O2488" s="742">
        <v>1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4</v>
      </c>
      <c r="B2489" s="661" t="s">
        <v>3542</v>
      </c>
      <c r="C2489" s="661">
        <v>89301045</v>
      </c>
      <c r="D2489" s="740" t="s">
        <v>6161</v>
      </c>
      <c r="E2489" s="741" t="s">
        <v>3911</v>
      </c>
      <c r="F2489" s="661" t="s">
        <v>3895</v>
      </c>
      <c r="G2489" s="661" t="s">
        <v>4116</v>
      </c>
      <c r="H2489" s="661" t="s">
        <v>1519</v>
      </c>
      <c r="I2489" s="661" t="s">
        <v>1724</v>
      </c>
      <c r="J2489" s="661" t="s">
        <v>1725</v>
      </c>
      <c r="K2489" s="661" t="s">
        <v>1726</v>
      </c>
      <c r="L2489" s="662">
        <v>140.03</v>
      </c>
      <c r="M2489" s="662">
        <v>19464.170000000006</v>
      </c>
      <c r="N2489" s="661">
        <v>139</v>
      </c>
      <c r="O2489" s="742">
        <v>32</v>
      </c>
      <c r="P2489" s="662">
        <v>10222.190000000002</v>
      </c>
      <c r="Q2489" s="677">
        <v>0.52517985611510787</v>
      </c>
      <c r="R2489" s="661">
        <v>73</v>
      </c>
      <c r="S2489" s="677">
        <v>0.52517985611510787</v>
      </c>
      <c r="T2489" s="742">
        <v>16.5</v>
      </c>
      <c r="U2489" s="700">
        <v>0.515625</v>
      </c>
    </row>
    <row r="2490" spans="1:21" ht="14.4" customHeight="1" x14ac:dyDescent="0.3">
      <c r="A2490" s="660">
        <v>4</v>
      </c>
      <c r="B2490" s="661" t="s">
        <v>3542</v>
      </c>
      <c r="C2490" s="661">
        <v>89301045</v>
      </c>
      <c r="D2490" s="740" t="s">
        <v>6161</v>
      </c>
      <c r="E2490" s="741" t="s">
        <v>3911</v>
      </c>
      <c r="F2490" s="661" t="s">
        <v>3895</v>
      </c>
      <c r="G2490" s="661" t="s">
        <v>4116</v>
      </c>
      <c r="H2490" s="661" t="s">
        <v>602</v>
      </c>
      <c r="I2490" s="661" t="s">
        <v>5029</v>
      </c>
      <c r="J2490" s="661" t="s">
        <v>5030</v>
      </c>
      <c r="K2490" s="661" t="s">
        <v>5031</v>
      </c>
      <c r="L2490" s="662">
        <v>140.03</v>
      </c>
      <c r="M2490" s="662">
        <v>9662.0700000000033</v>
      </c>
      <c r="N2490" s="661">
        <v>69</v>
      </c>
      <c r="O2490" s="742">
        <v>17.5</v>
      </c>
      <c r="P2490" s="662">
        <v>5601.2000000000016</v>
      </c>
      <c r="Q2490" s="677">
        <v>0.57971014492753625</v>
      </c>
      <c r="R2490" s="661">
        <v>40</v>
      </c>
      <c r="S2490" s="677">
        <v>0.57971014492753625</v>
      </c>
      <c r="T2490" s="742">
        <v>9.5</v>
      </c>
      <c r="U2490" s="700">
        <v>0.54285714285714282</v>
      </c>
    </row>
    <row r="2491" spans="1:21" ht="14.4" customHeight="1" x14ac:dyDescent="0.3">
      <c r="A2491" s="660">
        <v>4</v>
      </c>
      <c r="B2491" s="661" t="s">
        <v>3542</v>
      </c>
      <c r="C2491" s="661">
        <v>89301045</v>
      </c>
      <c r="D2491" s="740" t="s">
        <v>6161</v>
      </c>
      <c r="E2491" s="741" t="s">
        <v>3911</v>
      </c>
      <c r="F2491" s="661" t="s">
        <v>3895</v>
      </c>
      <c r="G2491" s="661" t="s">
        <v>4116</v>
      </c>
      <c r="H2491" s="661" t="s">
        <v>602</v>
      </c>
      <c r="I2491" s="661" t="s">
        <v>6039</v>
      </c>
      <c r="J2491" s="661" t="s">
        <v>5030</v>
      </c>
      <c r="K2491" s="661" t="s">
        <v>6040</v>
      </c>
      <c r="L2491" s="662">
        <v>140.03</v>
      </c>
      <c r="M2491" s="662">
        <v>1680.3600000000001</v>
      </c>
      <c r="N2491" s="661">
        <v>12</v>
      </c>
      <c r="O2491" s="742">
        <v>2</v>
      </c>
      <c r="P2491" s="662">
        <v>1260.27</v>
      </c>
      <c r="Q2491" s="677">
        <v>0.74999999999999989</v>
      </c>
      <c r="R2491" s="661">
        <v>9</v>
      </c>
      <c r="S2491" s="677">
        <v>0.75</v>
      </c>
      <c r="T2491" s="742">
        <v>1.5</v>
      </c>
      <c r="U2491" s="700">
        <v>0.75</v>
      </c>
    </row>
    <row r="2492" spans="1:21" ht="14.4" customHeight="1" x14ac:dyDescent="0.3">
      <c r="A2492" s="660">
        <v>4</v>
      </c>
      <c r="B2492" s="661" t="s">
        <v>3542</v>
      </c>
      <c r="C2492" s="661">
        <v>89301045</v>
      </c>
      <c r="D2492" s="740" t="s">
        <v>6161</v>
      </c>
      <c r="E2492" s="741" t="s">
        <v>3911</v>
      </c>
      <c r="F2492" s="661" t="s">
        <v>3895</v>
      </c>
      <c r="G2492" s="661" t="s">
        <v>4057</v>
      </c>
      <c r="H2492" s="661" t="s">
        <v>602</v>
      </c>
      <c r="I2492" s="661" t="s">
        <v>750</v>
      </c>
      <c r="J2492" s="661" t="s">
        <v>751</v>
      </c>
      <c r="K2492" s="661" t="s">
        <v>4058</v>
      </c>
      <c r="L2492" s="662">
        <v>0</v>
      </c>
      <c r="M2492" s="662">
        <v>0</v>
      </c>
      <c r="N2492" s="661">
        <v>13</v>
      </c>
      <c r="O2492" s="742">
        <v>8</v>
      </c>
      <c r="P2492" s="662">
        <v>0</v>
      </c>
      <c r="Q2492" s="677"/>
      <c r="R2492" s="661">
        <v>5</v>
      </c>
      <c r="S2492" s="677">
        <v>0.38461538461538464</v>
      </c>
      <c r="T2492" s="742">
        <v>3.5</v>
      </c>
      <c r="U2492" s="700">
        <v>0.4375</v>
      </c>
    </row>
    <row r="2493" spans="1:21" ht="14.4" customHeight="1" x14ac:dyDescent="0.3">
      <c r="A2493" s="660">
        <v>4</v>
      </c>
      <c r="B2493" s="661" t="s">
        <v>3542</v>
      </c>
      <c r="C2493" s="661">
        <v>89301045</v>
      </c>
      <c r="D2493" s="740" t="s">
        <v>6161</v>
      </c>
      <c r="E2493" s="741" t="s">
        <v>3911</v>
      </c>
      <c r="F2493" s="661" t="s">
        <v>3895</v>
      </c>
      <c r="G2493" s="661" t="s">
        <v>4057</v>
      </c>
      <c r="H2493" s="661" t="s">
        <v>602</v>
      </c>
      <c r="I2493" s="661" t="s">
        <v>4211</v>
      </c>
      <c r="J2493" s="661" t="s">
        <v>751</v>
      </c>
      <c r="K2493" s="661" t="s">
        <v>4212</v>
      </c>
      <c r="L2493" s="662">
        <v>0</v>
      </c>
      <c r="M2493" s="662">
        <v>0</v>
      </c>
      <c r="N2493" s="661">
        <v>1</v>
      </c>
      <c r="O2493" s="742">
        <v>0.5</v>
      </c>
      <c r="P2493" s="662">
        <v>0</v>
      </c>
      <c r="Q2493" s="677"/>
      <c r="R2493" s="661">
        <v>1</v>
      </c>
      <c r="S2493" s="677">
        <v>1</v>
      </c>
      <c r="T2493" s="742">
        <v>0.5</v>
      </c>
      <c r="U2493" s="700">
        <v>1</v>
      </c>
    </row>
    <row r="2494" spans="1:21" ht="14.4" customHeight="1" x14ac:dyDescent="0.3">
      <c r="A2494" s="660">
        <v>4</v>
      </c>
      <c r="B2494" s="661" t="s">
        <v>3542</v>
      </c>
      <c r="C2494" s="661">
        <v>89301045</v>
      </c>
      <c r="D2494" s="740" t="s">
        <v>6161</v>
      </c>
      <c r="E2494" s="741" t="s">
        <v>3911</v>
      </c>
      <c r="F2494" s="661" t="s">
        <v>3895</v>
      </c>
      <c r="G2494" s="661" t="s">
        <v>4287</v>
      </c>
      <c r="H2494" s="661" t="s">
        <v>602</v>
      </c>
      <c r="I2494" s="661" t="s">
        <v>4288</v>
      </c>
      <c r="J2494" s="661" t="s">
        <v>4289</v>
      </c>
      <c r="K2494" s="661" t="s">
        <v>4290</v>
      </c>
      <c r="L2494" s="662">
        <v>0</v>
      </c>
      <c r="M2494" s="662">
        <v>0</v>
      </c>
      <c r="N2494" s="661">
        <v>1</v>
      </c>
      <c r="O2494" s="742">
        <v>1</v>
      </c>
      <c r="P2494" s="662"/>
      <c r="Q2494" s="677"/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4</v>
      </c>
      <c r="B2495" s="661" t="s">
        <v>3542</v>
      </c>
      <c r="C2495" s="661">
        <v>89301045</v>
      </c>
      <c r="D2495" s="740" t="s">
        <v>6161</v>
      </c>
      <c r="E2495" s="741" t="s">
        <v>3911</v>
      </c>
      <c r="F2495" s="661" t="s">
        <v>3895</v>
      </c>
      <c r="G2495" s="661" t="s">
        <v>4137</v>
      </c>
      <c r="H2495" s="661" t="s">
        <v>602</v>
      </c>
      <c r="I2495" s="661" t="s">
        <v>1030</v>
      </c>
      <c r="J2495" s="661" t="s">
        <v>870</v>
      </c>
      <c r="K2495" s="661" t="s">
        <v>5126</v>
      </c>
      <c r="L2495" s="662">
        <v>0</v>
      </c>
      <c r="M2495" s="662">
        <v>0</v>
      </c>
      <c r="N2495" s="661">
        <v>3</v>
      </c>
      <c r="O2495" s="742">
        <v>1</v>
      </c>
      <c r="P2495" s="662"/>
      <c r="Q2495" s="677"/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4</v>
      </c>
      <c r="B2496" s="661" t="s">
        <v>3542</v>
      </c>
      <c r="C2496" s="661">
        <v>89301045</v>
      </c>
      <c r="D2496" s="740" t="s">
        <v>6161</v>
      </c>
      <c r="E2496" s="741" t="s">
        <v>3911</v>
      </c>
      <c r="F2496" s="661" t="s">
        <v>3895</v>
      </c>
      <c r="G2496" s="661" t="s">
        <v>4232</v>
      </c>
      <c r="H2496" s="661" t="s">
        <v>602</v>
      </c>
      <c r="I2496" s="661" t="s">
        <v>1434</v>
      </c>
      <c r="J2496" s="661" t="s">
        <v>1435</v>
      </c>
      <c r="K2496" s="661" t="s">
        <v>4233</v>
      </c>
      <c r="L2496" s="662">
        <v>79.349999999999994</v>
      </c>
      <c r="M2496" s="662">
        <v>3332.7</v>
      </c>
      <c r="N2496" s="661">
        <v>42</v>
      </c>
      <c r="O2496" s="742">
        <v>4.5</v>
      </c>
      <c r="P2496" s="662">
        <v>1190.25</v>
      </c>
      <c r="Q2496" s="677">
        <v>0.35714285714285715</v>
      </c>
      <c r="R2496" s="661">
        <v>15</v>
      </c>
      <c r="S2496" s="677">
        <v>0.35714285714285715</v>
      </c>
      <c r="T2496" s="742">
        <v>1.5</v>
      </c>
      <c r="U2496" s="700">
        <v>0.33333333333333331</v>
      </c>
    </row>
    <row r="2497" spans="1:21" ht="14.4" customHeight="1" x14ac:dyDescent="0.3">
      <c r="A2497" s="660">
        <v>4</v>
      </c>
      <c r="B2497" s="661" t="s">
        <v>3542</v>
      </c>
      <c r="C2497" s="661">
        <v>89301045</v>
      </c>
      <c r="D2497" s="740" t="s">
        <v>6161</v>
      </c>
      <c r="E2497" s="741" t="s">
        <v>3911</v>
      </c>
      <c r="F2497" s="661" t="s">
        <v>3895</v>
      </c>
      <c r="G2497" s="661" t="s">
        <v>4232</v>
      </c>
      <c r="H2497" s="661" t="s">
        <v>602</v>
      </c>
      <c r="I2497" s="661" t="s">
        <v>1434</v>
      </c>
      <c r="J2497" s="661" t="s">
        <v>1435</v>
      </c>
      <c r="K2497" s="661" t="s">
        <v>4233</v>
      </c>
      <c r="L2497" s="662">
        <v>95.82</v>
      </c>
      <c r="M2497" s="662">
        <v>4311.8999999999996</v>
      </c>
      <c r="N2497" s="661">
        <v>45</v>
      </c>
      <c r="O2497" s="742">
        <v>6.5</v>
      </c>
      <c r="P2497" s="662">
        <v>1149.8399999999999</v>
      </c>
      <c r="Q2497" s="677">
        <v>0.26666666666666666</v>
      </c>
      <c r="R2497" s="661">
        <v>12</v>
      </c>
      <c r="S2497" s="677">
        <v>0.26666666666666666</v>
      </c>
      <c r="T2497" s="742">
        <v>2</v>
      </c>
      <c r="U2497" s="700">
        <v>0.30769230769230771</v>
      </c>
    </row>
    <row r="2498" spans="1:21" ht="14.4" customHeight="1" x14ac:dyDescent="0.3">
      <c r="A2498" s="660">
        <v>4</v>
      </c>
      <c r="B2498" s="661" t="s">
        <v>3542</v>
      </c>
      <c r="C2498" s="661">
        <v>89301045</v>
      </c>
      <c r="D2498" s="740" t="s">
        <v>6161</v>
      </c>
      <c r="E2498" s="741" t="s">
        <v>3911</v>
      </c>
      <c r="F2498" s="661" t="s">
        <v>3895</v>
      </c>
      <c r="G2498" s="661" t="s">
        <v>4232</v>
      </c>
      <c r="H2498" s="661" t="s">
        <v>602</v>
      </c>
      <c r="I2498" s="661" t="s">
        <v>5131</v>
      </c>
      <c r="J2498" s="661" t="s">
        <v>5132</v>
      </c>
      <c r="K2498" s="661" t="s">
        <v>5133</v>
      </c>
      <c r="L2498" s="662">
        <v>98.56</v>
      </c>
      <c r="M2498" s="662">
        <v>591.36</v>
      </c>
      <c r="N2498" s="661">
        <v>6</v>
      </c>
      <c r="O2498" s="742">
        <v>1</v>
      </c>
      <c r="P2498" s="662">
        <v>591.36</v>
      </c>
      <c r="Q2498" s="677">
        <v>1</v>
      </c>
      <c r="R2498" s="661">
        <v>6</v>
      </c>
      <c r="S2498" s="677">
        <v>1</v>
      </c>
      <c r="T2498" s="742">
        <v>1</v>
      </c>
      <c r="U2498" s="700">
        <v>1</v>
      </c>
    </row>
    <row r="2499" spans="1:21" ht="14.4" customHeight="1" x14ac:dyDescent="0.3">
      <c r="A2499" s="660">
        <v>4</v>
      </c>
      <c r="B2499" s="661" t="s">
        <v>3542</v>
      </c>
      <c r="C2499" s="661">
        <v>89301045</v>
      </c>
      <c r="D2499" s="740" t="s">
        <v>6161</v>
      </c>
      <c r="E2499" s="741" t="s">
        <v>3911</v>
      </c>
      <c r="F2499" s="661" t="s">
        <v>3897</v>
      </c>
      <c r="G2499" s="661" t="s">
        <v>4343</v>
      </c>
      <c r="H2499" s="661" t="s">
        <v>602</v>
      </c>
      <c r="I2499" s="661" t="s">
        <v>4344</v>
      </c>
      <c r="J2499" s="661" t="s">
        <v>4536</v>
      </c>
      <c r="K2499" s="661" t="s">
        <v>4537</v>
      </c>
      <c r="L2499" s="662">
        <v>410</v>
      </c>
      <c r="M2499" s="662">
        <v>2460</v>
      </c>
      <c r="N2499" s="661">
        <v>6</v>
      </c>
      <c r="O2499" s="742">
        <v>6</v>
      </c>
      <c r="P2499" s="662">
        <v>2460</v>
      </c>
      <c r="Q2499" s="677">
        <v>1</v>
      </c>
      <c r="R2499" s="661">
        <v>6</v>
      </c>
      <c r="S2499" s="677">
        <v>1</v>
      </c>
      <c r="T2499" s="742">
        <v>6</v>
      </c>
      <c r="U2499" s="700">
        <v>1</v>
      </c>
    </row>
    <row r="2500" spans="1:21" ht="14.4" customHeight="1" x14ac:dyDescent="0.3">
      <c r="A2500" s="660">
        <v>4</v>
      </c>
      <c r="B2500" s="661" t="s">
        <v>3542</v>
      </c>
      <c r="C2500" s="661">
        <v>89301045</v>
      </c>
      <c r="D2500" s="740" t="s">
        <v>6161</v>
      </c>
      <c r="E2500" s="741" t="s">
        <v>3911</v>
      </c>
      <c r="F2500" s="661" t="s">
        <v>3897</v>
      </c>
      <c r="G2500" s="661" t="s">
        <v>4343</v>
      </c>
      <c r="H2500" s="661" t="s">
        <v>602</v>
      </c>
      <c r="I2500" s="661" t="s">
        <v>4344</v>
      </c>
      <c r="J2500" s="661" t="s">
        <v>4345</v>
      </c>
      <c r="K2500" s="661" t="s">
        <v>4346</v>
      </c>
      <c r="L2500" s="662">
        <v>410</v>
      </c>
      <c r="M2500" s="662">
        <v>13120</v>
      </c>
      <c r="N2500" s="661">
        <v>32</v>
      </c>
      <c r="O2500" s="742">
        <v>32</v>
      </c>
      <c r="P2500" s="662">
        <v>13120</v>
      </c>
      <c r="Q2500" s="677">
        <v>1</v>
      </c>
      <c r="R2500" s="661">
        <v>32</v>
      </c>
      <c r="S2500" s="677">
        <v>1</v>
      </c>
      <c r="T2500" s="742">
        <v>32</v>
      </c>
      <c r="U2500" s="700">
        <v>1</v>
      </c>
    </row>
    <row r="2501" spans="1:21" ht="14.4" customHeight="1" x14ac:dyDescent="0.3">
      <c r="A2501" s="660">
        <v>4</v>
      </c>
      <c r="B2501" s="661" t="s">
        <v>3542</v>
      </c>
      <c r="C2501" s="661">
        <v>89301045</v>
      </c>
      <c r="D2501" s="740" t="s">
        <v>6161</v>
      </c>
      <c r="E2501" s="741" t="s">
        <v>3911</v>
      </c>
      <c r="F2501" s="661" t="s">
        <v>3897</v>
      </c>
      <c r="G2501" s="661" t="s">
        <v>4343</v>
      </c>
      <c r="H2501" s="661" t="s">
        <v>602</v>
      </c>
      <c r="I2501" s="661" t="s">
        <v>4420</v>
      </c>
      <c r="J2501" s="661" t="s">
        <v>4421</v>
      </c>
      <c r="K2501" s="661" t="s">
        <v>4422</v>
      </c>
      <c r="L2501" s="662">
        <v>566</v>
      </c>
      <c r="M2501" s="662">
        <v>566</v>
      </c>
      <c r="N2501" s="661">
        <v>1</v>
      </c>
      <c r="O2501" s="742">
        <v>1</v>
      </c>
      <c r="P2501" s="662">
        <v>566</v>
      </c>
      <c r="Q2501" s="677">
        <v>1</v>
      </c>
      <c r="R2501" s="661">
        <v>1</v>
      </c>
      <c r="S2501" s="677">
        <v>1</v>
      </c>
      <c r="T2501" s="742">
        <v>1</v>
      </c>
      <c r="U2501" s="700">
        <v>1</v>
      </c>
    </row>
    <row r="2502" spans="1:21" ht="14.4" customHeight="1" x14ac:dyDescent="0.3">
      <c r="A2502" s="660">
        <v>4</v>
      </c>
      <c r="B2502" s="661" t="s">
        <v>3542</v>
      </c>
      <c r="C2502" s="661">
        <v>89301045</v>
      </c>
      <c r="D2502" s="740" t="s">
        <v>6161</v>
      </c>
      <c r="E2502" s="741" t="s">
        <v>3911</v>
      </c>
      <c r="F2502" s="661" t="s">
        <v>3897</v>
      </c>
      <c r="G2502" s="661" t="s">
        <v>4343</v>
      </c>
      <c r="H2502" s="661" t="s">
        <v>602</v>
      </c>
      <c r="I2502" s="661" t="s">
        <v>6041</v>
      </c>
      <c r="J2502" s="661" t="s">
        <v>6042</v>
      </c>
      <c r="K2502" s="661" t="s">
        <v>6043</v>
      </c>
      <c r="L2502" s="662">
        <v>375</v>
      </c>
      <c r="M2502" s="662">
        <v>375</v>
      </c>
      <c r="N2502" s="661">
        <v>1</v>
      </c>
      <c r="O2502" s="742">
        <v>1</v>
      </c>
      <c r="P2502" s="662">
        <v>375</v>
      </c>
      <c r="Q2502" s="677">
        <v>1</v>
      </c>
      <c r="R2502" s="661">
        <v>1</v>
      </c>
      <c r="S2502" s="677">
        <v>1</v>
      </c>
      <c r="T2502" s="742">
        <v>1</v>
      </c>
      <c r="U2502" s="700">
        <v>1</v>
      </c>
    </row>
    <row r="2503" spans="1:21" ht="14.4" customHeight="1" x14ac:dyDescent="0.3">
      <c r="A2503" s="660">
        <v>4</v>
      </c>
      <c r="B2503" s="661" t="s">
        <v>3542</v>
      </c>
      <c r="C2503" s="661">
        <v>89301045</v>
      </c>
      <c r="D2503" s="740" t="s">
        <v>6161</v>
      </c>
      <c r="E2503" s="741" t="s">
        <v>3911</v>
      </c>
      <c r="F2503" s="661" t="s">
        <v>3897</v>
      </c>
      <c r="G2503" s="661" t="s">
        <v>4034</v>
      </c>
      <c r="H2503" s="661" t="s">
        <v>602</v>
      </c>
      <c r="I2503" s="661" t="s">
        <v>4384</v>
      </c>
      <c r="J2503" s="661" t="s">
        <v>4385</v>
      </c>
      <c r="K2503" s="661" t="s">
        <v>4386</v>
      </c>
      <c r="L2503" s="662">
        <v>378.48</v>
      </c>
      <c r="M2503" s="662">
        <v>378.48</v>
      </c>
      <c r="N2503" s="661">
        <v>1</v>
      </c>
      <c r="O2503" s="742">
        <v>1</v>
      </c>
      <c r="P2503" s="662"/>
      <c r="Q2503" s="677">
        <v>0</v>
      </c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4</v>
      </c>
      <c r="B2504" s="661" t="s">
        <v>3542</v>
      </c>
      <c r="C2504" s="661">
        <v>89301045</v>
      </c>
      <c r="D2504" s="740" t="s">
        <v>6161</v>
      </c>
      <c r="E2504" s="741" t="s">
        <v>3911</v>
      </c>
      <c r="F2504" s="661" t="s">
        <v>3897</v>
      </c>
      <c r="G2504" s="661" t="s">
        <v>4419</v>
      </c>
      <c r="H2504" s="661" t="s">
        <v>602</v>
      </c>
      <c r="I2504" s="661" t="s">
        <v>4344</v>
      </c>
      <c r="J2504" s="661" t="s">
        <v>4345</v>
      </c>
      <c r="K2504" s="661" t="s">
        <v>4346</v>
      </c>
      <c r="L2504" s="662">
        <v>410</v>
      </c>
      <c r="M2504" s="662">
        <v>5740</v>
      </c>
      <c r="N2504" s="661">
        <v>14</v>
      </c>
      <c r="O2504" s="742">
        <v>14</v>
      </c>
      <c r="P2504" s="662">
        <v>5740</v>
      </c>
      <c r="Q2504" s="677">
        <v>1</v>
      </c>
      <c r="R2504" s="661">
        <v>14</v>
      </c>
      <c r="S2504" s="677">
        <v>1</v>
      </c>
      <c r="T2504" s="742">
        <v>14</v>
      </c>
      <c r="U2504" s="700">
        <v>1</v>
      </c>
    </row>
    <row r="2505" spans="1:21" ht="14.4" customHeight="1" x14ac:dyDescent="0.3">
      <c r="A2505" s="660">
        <v>4</v>
      </c>
      <c r="B2505" s="661" t="s">
        <v>3542</v>
      </c>
      <c r="C2505" s="661">
        <v>89301045</v>
      </c>
      <c r="D2505" s="740" t="s">
        <v>6161</v>
      </c>
      <c r="E2505" s="741" t="s">
        <v>3913</v>
      </c>
      <c r="F2505" s="661" t="s">
        <v>3895</v>
      </c>
      <c r="G2505" s="661" t="s">
        <v>4001</v>
      </c>
      <c r="H2505" s="661" t="s">
        <v>602</v>
      </c>
      <c r="I2505" s="661" t="s">
        <v>4002</v>
      </c>
      <c r="J2505" s="661" t="s">
        <v>4003</v>
      </c>
      <c r="K2505" s="661"/>
      <c r="L2505" s="662">
        <v>0</v>
      </c>
      <c r="M2505" s="662">
        <v>0</v>
      </c>
      <c r="N2505" s="661">
        <v>60</v>
      </c>
      <c r="O2505" s="742">
        <v>1</v>
      </c>
      <c r="P2505" s="662"/>
      <c r="Q2505" s="677"/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4</v>
      </c>
      <c r="B2506" s="661" t="s">
        <v>3542</v>
      </c>
      <c r="C2506" s="661">
        <v>89301045</v>
      </c>
      <c r="D2506" s="740" t="s">
        <v>6161</v>
      </c>
      <c r="E2506" s="741" t="s">
        <v>3913</v>
      </c>
      <c r="F2506" s="661" t="s">
        <v>3895</v>
      </c>
      <c r="G2506" s="661" t="s">
        <v>4116</v>
      </c>
      <c r="H2506" s="661" t="s">
        <v>1519</v>
      </c>
      <c r="I2506" s="661" t="s">
        <v>1724</v>
      </c>
      <c r="J2506" s="661" t="s">
        <v>1725</v>
      </c>
      <c r="K2506" s="661" t="s">
        <v>1726</v>
      </c>
      <c r="L2506" s="662">
        <v>140.03</v>
      </c>
      <c r="M2506" s="662">
        <v>140.03</v>
      </c>
      <c r="N2506" s="661">
        <v>1</v>
      </c>
      <c r="O2506" s="742">
        <v>1</v>
      </c>
      <c r="P2506" s="662">
        <v>140.03</v>
      </c>
      <c r="Q2506" s="677">
        <v>1</v>
      </c>
      <c r="R2506" s="661">
        <v>1</v>
      </c>
      <c r="S2506" s="677">
        <v>1</v>
      </c>
      <c r="T2506" s="742">
        <v>1</v>
      </c>
      <c r="U2506" s="700">
        <v>1</v>
      </c>
    </row>
    <row r="2507" spans="1:21" ht="14.4" customHeight="1" x14ac:dyDescent="0.3">
      <c r="A2507" s="660">
        <v>4</v>
      </c>
      <c r="B2507" s="661" t="s">
        <v>3542</v>
      </c>
      <c r="C2507" s="661">
        <v>89301045</v>
      </c>
      <c r="D2507" s="740" t="s">
        <v>6161</v>
      </c>
      <c r="E2507" s="741" t="s">
        <v>3914</v>
      </c>
      <c r="F2507" s="661" t="s">
        <v>3895</v>
      </c>
      <c r="G2507" s="661" t="s">
        <v>4434</v>
      </c>
      <c r="H2507" s="661" t="s">
        <v>602</v>
      </c>
      <c r="I2507" s="661" t="s">
        <v>881</v>
      </c>
      <c r="J2507" s="661" t="s">
        <v>882</v>
      </c>
      <c r="K2507" s="661" t="s">
        <v>4435</v>
      </c>
      <c r="L2507" s="662">
        <v>242.93</v>
      </c>
      <c r="M2507" s="662">
        <v>242.93</v>
      </c>
      <c r="N2507" s="661">
        <v>1</v>
      </c>
      <c r="O2507" s="742">
        <v>0.5</v>
      </c>
      <c r="P2507" s="662">
        <v>242.93</v>
      </c>
      <c r="Q2507" s="677">
        <v>1</v>
      </c>
      <c r="R2507" s="661">
        <v>1</v>
      </c>
      <c r="S2507" s="677">
        <v>1</v>
      </c>
      <c r="T2507" s="742">
        <v>0.5</v>
      </c>
      <c r="U2507" s="700">
        <v>1</v>
      </c>
    </row>
    <row r="2508" spans="1:21" ht="14.4" customHeight="1" x14ac:dyDescent="0.3">
      <c r="A2508" s="660">
        <v>4</v>
      </c>
      <c r="B2508" s="661" t="s">
        <v>3542</v>
      </c>
      <c r="C2508" s="661">
        <v>89301045</v>
      </c>
      <c r="D2508" s="740" t="s">
        <v>6161</v>
      </c>
      <c r="E2508" s="741" t="s">
        <v>3914</v>
      </c>
      <c r="F2508" s="661" t="s">
        <v>3895</v>
      </c>
      <c r="G2508" s="661" t="s">
        <v>4029</v>
      </c>
      <c r="H2508" s="661" t="s">
        <v>602</v>
      </c>
      <c r="I2508" s="661" t="s">
        <v>4032</v>
      </c>
      <c r="J2508" s="661" t="s">
        <v>4031</v>
      </c>
      <c r="K2508" s="661" t="s">
        <v>786</v>
      </c>
      <c r="L2508" s="662">
        <v>314.89999999999998</v>
      </c>
      <c r="M2508" s="662">
        <v>2204.3000000000002</v>
      </c>
      <c r="N2508" s="661">
        <v>7</v>
      </c>
      <c r="O2508" s="742">
        <v>3.5</v>
      </c>
      <c r="P2508" s="662">
        <v>1574.5</v>
      </c>
      <c r="Q2508" s="677">
        <v>0.71428571428571419</v>
      </c>
      <c r="R2508" s="661">
        <v>5</v>
      </c>
      <c r="S2508" s="677">
        <v>0.7142857142857143</v>
      </c>
      <c r="T2508" s="742">
        <v>2.5</v>
      </c>
      <c r="U2508" s="700">
        <v>0.7142857142857143</v>
      </c>
    </row>
    <row r="2509" spans="1:21" ht="14.4" customHeight="1" x14ac:dyDescent="0.3">
      <c r="A2509" s="660">
        <v>4</v>
      </c>
      <c r="B2509" s="661" t="s">
        <v>3542</v>
      </c>
      <c r="C2509" s="661">
        <v>89301045</v>
      </c>
      <c r="D2509" s="740" t="s">
        <v>6161</v>
      </c>
      <c r="E2509" s="741" t="s">
        <v>3914</v>
      </c>
      <c r="F2509" s="661" t="s">
        <v>3895</v>
      </c>
      <c r="G2509" s="661" t="s">
        <v>4029</v>
      </c>
      <c r="H2509" s="661" t="s">
        <v>602</v>
      </c>
      <c r="I2509" s="661" t="s">
        <v>4259</v>
      </c>
      <c r="J2509" s="661" t="s">
        <v>4086</v>
      </c>
      <c r="K2509" s="661" t="s">
        <v>4260</v>
      </c>
      <c r="L2509" s="662">
        <v>0</v>
      </c>
      <c r="M2509" s="662">
        <v>0</v>
      </c>
      <c r="N2509" s="661">
        <v>1</v>
      </c>
      <c r="O2509" s="742">
        <v>0.5</v>
      </c>
      <c r="P2509" s="662">
        <v>0</v>
      </c>
      <c r="Q2509" s="677"/>
      <c r="R2509" s="661">
        <v>1</v>
      </c>
      <c r="S2509" s="677">
        <v>1</v>
      </c>
      <c r="T2509" s="742">
        <v>0.5</v>
      </c>
      <c r="U2509" s="700">
        <v>1</v>
      </c>
    </row>
    <row r="2510" spans="1:21" ht="14.4" customHeight="1" x14ac:dyDescent="0.3">
      <c r="A2510" s="660">
        <v>4</v>
      </c>
      <c r="B2510" s="661" t="s">
        <v>3542</v>
      </c>
      <c r="C2510" s="661">
        <v>89301045</v>
      </c>
      <c r="D2510" s="740" t="s">
        <v>6161</v>
      </c>
      <c r="E2510" s="741" t="s">
        <v>3914</v>
      </c>
      <c r="F2510" s="661" t="s">
        <v>3895</v>
      </c>
      <c r="G2510" s="661" t="s">
        <v>4029</v>
      </c>
      <c r="H2510" s="661" t="s">
        <v>602</v>
      </c>
      <c r="I2510" s="661" t="s">
        <v>784</v>
      </c>
      <c r="J2510" s="661" t="s">
        <v>785</v>
      </c>
      <c r="K2510" s="661" t="s">
        <v>4114</v>
      </c>
      <c r="L2510" s="662">
        <v>314.89999999999998</v>
      </c>
      <c r="M2510" s="662">
        <v>1889.3999999999999</v>
      </c>
      <c r="N2510" s="661">
        <v>6</v>
      </c>
      <c r="O2510" s="742">
        <v>3.5</v>
      </c>
      <c r="P2510" s="662">
        <v>944.69999999999993</v>
      </c>
      <c r="Q2510" s="677">
        <v>0.5</v>
      </c>
      <c r="R2510" s="661">
        <v>3</v>
      </c>
      <c r="S2510" s="677">
        <v>0.5</v>
      </c>
      <c r="T2510" s="742">
        <v>1.5</v>
      </c>
      <c r="U2510" s="700">
        <v>0.42857142857142855</v>
      </c>
    </row>
    <row r="2511" spans="1:21" ht="14.4" customHeight="1" x14ac:dyDescent="0.3">
      <c r="A2511" s="660">
        <v>4</v>
      </c>
      <c r="B2511" s="661" t="s">
        <v>3542</v>
      </c>
      <c r="C2511" s="661">
        <v>89301045</v>
      </c>
      <c r="D2511" s="740" t="s">
        <v>6161</v>
      </c>
      <c r="E2511" s="741" t="s">
        <v>3914</v>
      </c>
      <c r="F2511" s="661" t="s">
        <v>3895</v>
      </c>
      <c r="G2511" s="661" t="s">
        <v>4116</v>
      </c>
      <c r="H2511" s="661" t="s">
        <v>1519</v>
      </c>
      <c r="I2511" s="661" t="s">
        <v>1724</v>
      </c>
      <c r="J2511" s="661" t="s">
        <v>1725</v>
      </c>
      <c r="K2511" s="661" t="s">
        <v>1726</v>
      </c>
      <c r="L2511" s="662">
        <v>140.03</v>
      </c>
      <c r="M2511" s="662">
        <v>2100.4499999999998</v>
      </c>
      <c r="N2511" s="661">
        <v>15</v>
      </c>
      <c r="O2511" s="742">
        <v>9</v>
      </c>
      <c r="P2511" s="662">
        <v>1540.33</v>
      </c>
      <c r="Q2511" s="677">
        <v>0.73333333333333339</v>
      </c>
      <c r="R2511" s="661">
        <v>11</v>
      </c>
      <c r="S2511" s="677">
        <v>0.73333333333333328</v>
      </c>
      <c r="T2511" s="742">
        <v>7</v>
      </c>
      <c r="U2511" s="700">
        <v>0.77777777777777779</v>
      </c>
    </row>
    <row r="2512" spans="1:21" ht="14.4" customHeight="1" x14ac:dyDescent="0.3">
      <c r="A2512" s="660">
        <v>4</v>
      </c>
      <c r="B2512" s="661" t="s">
        <v>3542</v>
      </c>
      <c r="C2512" s="661">
        <v>89301045</v>
      </c>
      <c r="D2512" s="740" t="s">
        <v>6161</v>
      </c>
      <c r="E2512" s="741" t="s">
        <v>3915</v>
      </c>
      <c r="F2512" s="661" t="s">
        <v>3895</v>
      </c>
      <c r="G2512" s="661" t="s">
        <v>4434</v>
      </c>
      <c r="H2512" s="661" t="s">
        <v>602</v>
      </c>
      <c r="I2512" s="661" t="s">
        <v>881</v>
      </c>
      <c r="J2512" s="661" t="s">
        <v>882</v>
      </c>
      <c r="K2512" s="661" t="s">
        <v>4435</v>
      </c>
      <c r="L2512" s="662">
        <v>242.93</v>
      </c>
      <c r="M2512" s="662">
        <v>485.86</v>
      </c>
      <c r="N2512" s="661">
        <v>2</v>
      </c>
      <c r="O2512" s="742">
        <v>2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4</v>
      </c>
      <c r="B2513" s="661" t="s">
        <v>3542</v>
      </c>
      <c r="C2513" s="661">
        <v>89301045</v>
      </c>
      <c r="D2513" s="740" t="s">
        <v>6161</v>
      </c>
      <c r="E2513" s="741" t="s">
        <v>3915</v>
      </c>
      <c r="F2513" s="661" t="s">
        <v>3895</v>
      </c>
      <c r="G2513" s="661" t="s">
        <v>3991</v>
      </c>
      <c r="H2513" s="661" t="s">
        <v>602</v>
      </c>
      <c r="I2513" s="661" t="s">
        <v>3497</v>
      </c>
      <c r="J2513" s="661" t="s">
        <v>1268</v>
      </c>
      <c r="K2513" s="661" t="s">
        <v>3992</v>
      </c>
      <c r="L2513" s="662">
        <v>127.5</v>
      </c>
      <c r="M2513" s="662">
        <v>127.5</v>
      </c>
      <c r="N2513" s="661">
        <v>1</v>
      </c>
      <c r="O2513" s="742">
        <v>1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4</v>
      </c>
      <c r="B2514" s="661" t="s">
        <v>3542</v>
      </c>
      <c r="C2514" s="661">
        <v>89301045</v>
      </c>
      <c r="D2514" s="740" t="s">
        <v>6161</v>
      </c>
      <c r="E2514" s="741" t="s">
        <v>3920</v>
      </c>
      <c r="F2514" s="661" t="s">
        <v>3895</v>
      </c>
      <c r="G2514" s="661" t="s">
        <v>4218</v>
      </c>
      <c r="H2514" s="661" t="s">
        <v>602</v>
      </c>
      <c r="I2514" s="661" t="s">
        <v>4439</v>
      </c>
      <c r="J2514" s="661" t="s">
        <v>4440</v>
      </c>
      <c r="K2514" s="661" t="s">
        <v>3767</v>
      </c>
      <c r="L2514" s="662">
        <v>10.73</v>
      </c>
      <c r="M2514" s="662">
        <v>10.73</v>
      </c>
      <c r="N2514" s="661">
        <v>1</v>
      </c>
      <c r="O2514" s="742">
        <v>1</v>
      </c>
      <c r="P2514" s="662">
        <v>10.73</v>
      </c>
      <c r="Q2514" s="677">
        <v>1</v>
      </c>
      <c r="R2514" s="661">
        <v>1</v>
      </c>
      <c r="S2514" s="677">
        <v>1</v>
      </c>
      <c r="T2514" s="742">
        <v>1</v>
      </c>
      <c r="U2514" s="700">
        <v>1</v>
      </c>
    </row>
    <row r="2515" spans="1:21" ht="14.4" customHeight="1" x14ac:dyDescent="0.3">
      <c r="A2515" s="660">
        <v>4</v>
      </c>
      <c r="B2515" s="661" t="s">
        <v>3542</v>
      </c>
      <c r="C2515" s="661">
        <v>89301045</v>
      </c>
      <c r="D2515" s="740" t="s">
        <v>6161</v>
      </c>
      <c r="E2515" s="741" t="s">
        <v>3920</v>
      </c>
      <c r="F2515" s="661" t="s">
        <v>3895</v>
      </c>
      <c r="G2515" s="661" t="s">
        <v>4218</v>
      </c>
      <c r="H2515" s="661" t="s">
        <v>1519</v>
      </c>
      <c r="I2515" s="661" t="s">
        <v>1631</v>
      </c>
      <c r="J2515" s="661" t="s">
        <v>3764</v>
      </c>
      <c r="K2515" s="661" t="s">
        <v>3765</v>
      </c>
      <c r="L2515" s="662">
        <v>6.98</v>
      </c>
      <c r="M2515" s="662">
        <v>41.88</v>
      </c>
      <c r="N2515" s="661">
        <v>6</v>
      </c>
      <c r="O2515" s="742">
        <v>2.5</v>
      </c>
      <c r="P2515" s="662">
        <v>13.96</v>
      </c>
      <c r="Q2515" s="677">
        <v>0.33333333333333331</v>
      </c>
      <c r="R2515" s="661">
        <v>2</v>
      </c>
      <c r="S2515" s="677">
        <v>0.33333333333333331</v>
      </c>
      <c r="T2515" s="742">
        <v>1</v>
      </c>
      <c r="U2515" s="700">
        <v>0.4</v>
      </c>
    </row>
    <row r="2516" spans="1:21" ht="14.4" customHeight="1" x14ac:dyDescent="0.3">
      <c r="A2516" s="660">
        <v>4</v>
      </c>
      <c r="B2516" s="661" t="s">
        <v>3542</v>
      </c>
      <c r="C2516" s="661">
        <v>89301045</v>
      </c>
      <c r="D2516" s="740" t="s">
        <v>6161</v>
      </c>
      <c r="E2516" s="741" t="s">
        <v>3920</v>
      </c>
      <c r="F2516" s="661" t="s">
        <v>3895</v>
      </c>
      <c r="G2516" s="661" t="s">
        <v>4218</v>
      </c>
      <c r="H2516" s="661" t="s">
        <v>602</v>
      </c>
      <c r="I2516" s="661" t="s">
        <v>4999</v>
      </c>
      <c r="J2516" s="661" t="s">
        <v>5000</v>
      </c>
      <c r="K2516" s="661" t="s">
        <v>3765</v>
      </c>
      <c r="L2516" s="662">
        <v>5.37</v>
      </c>
      <c r="M2516" s="662">
        <v>32.22</v>
      </c>
      <c r="N2516" s="661">
        <v>6</v>
      </c>
      <c r="O2516" s="742">
        <v>3.5</v>
      </c>
      <c r="P2516" s="662"/>
      <c r="Q2516" s="677">
        <v>0</v>
      </c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4</v>
      </c>
      <c r="B2517" s="661" t="s">
        <v>3542</v>
      </c>
      <c r="C2517" s="661">
        <v>89301045</v>
      </c>
      <c r="D2517" s="740" t="s">
        <v>6161</v>
      </c>
      <c r="E2517" s="741" t="s">
        <v>3920</v>
      </c>
      <c r="F2517" s="661" t="s">
        <v>3895</v>
      </c>
      <c r="G2517" s="661" t="s">
        <v>5055</v>
      </c>
      <c r="H2517" s="661" t="s">
        <v>602</v>
      </c>
      <c r="I2517" s="661" t="s">
        <v>1202</v>
      </c>
      <c r="J2517" s="661" t="s">
        <v>684</v>
      </c>
      <c r="K2517" s="661" t="s">
        <v>5056</v>
      </c>
      <c r="L2517" s="662">
        <v>35.380000000000003</v>
      </c>
      <c r="M2517" s="662">
        <v>35.380000000000003</v>
      </c>
      <c r="N2517" s="661">
        <v>1</v>
      </c>
      <c r="O2517" s="742">
        <v>0.5</v>
      </c>
      <c r="P2517" s="662">
        <v>35.380000000000003</v>
      </c>
      <c r="Q2517" s="677">
        <v>1</v>
      </c>
      <c r="R2517" s="661">
        <v>1</v>
      </c>
      <c r="S2517" s="677">
        <v>1</v>
      </c>
      <c r="T2517" s="742">
        <v>0.5</v>
      </c>
      <c r="U2517" s="700">
        <v>1</v>
      </c>
    </row>
    <row r="2518" spans="1:21" ht="14.4" customHeight="1" x14ac:dyDescent="0.3">
      <c r="A2518" s="660">
        <v>4</v>
      </c>
      <c r="B2518" s="661" t="s">
        <v>3542</v>
      </c>
      <c r="C2518" s="661">
        <v>89301045</v>
      </c>
      <c r="D2518" s="740" t="s">
        <v>6161</v>
      </c>
      <c r="E2518" s="741" t="s">
        <v>3920</v>
      </c>
      <c r="F2518" s="661" t="s">
        <v>3895</v>
      </c>
      <c r="G2518" s="661" t="s">
        <v>4255</v>
      </c>
      <c r="H2518" s="661" t="s">
        <v>602</v>
      </c>
      <c r="I2518" s="661" t="s">
        <v>4256</v>
      </c>
      <c r="J2518" s="661" t="s">
        <v>4257</v>
      </c>
      <c r="K2518" s="661" t="s">
        <v>4258</v>
      </c>
      <c r="L2518" s="662">
        <v>64.23</v>
      </c>
      <c r="M2518" s="662">
        <v>963.45</v>
      </c>
      <c r="N2518" s="661">
        <v>15</v>
      </c>
      <c r="O2518" s="742">
        <v>7.5</v>
      </c>
      <c r="P2518" s="662">
        <v>449.61000000000007</v>
      </c>
      <c r="Q2518" s="677">
        <v>0.46666666666666673</v>
      </c>
      <c r="R2518" s="661">
        <v>7</v>
      </c>
      <c r="S2518" s="677">
        <v>0.46666666666666667</v>
      </c>
      <c r="T2518" s="742">
        <v>3.5</v>
      </c>
      <c r="U2518" s="700">
        <v>0.46666666666666667</v>
      </c>
    </row>
    <row r="2519" spans="1:21" ht="14.4" customHeight="1" x14ac:dyDescent="0.3">
      <c r="A2519" s="660">
        <v>4</v>
      </c>
      <c r="B2519" s="661" t="s">
        <v>3542</v>
      </c>
      <c r="C2519" s="661">
        <v>89301045</v>
      </c>
      <c r="D2519" s="740" t="s">
        <v>6161</v>
      </c>
      <c r="E2519" s="741" t="s">
        <v>3920</v>
      </c>
      <c r="F2519" s="661" t="s">
        <v>3895</v>
      </c>
      <c r="G2519" s="661" t="s">
        <v>3954</v>
      </c>
      <c r="H2519" s="661" t="s">
        <v>602</v>
      </c>
      <c r="I2519" s="661" t="s">
        <v>1839</v>
      </c>
      <c r="J2519" s="661" t="s">
        <v>3719</v>
      </c>
      <c r="K2519" s="661" t="s">
        <v>3720</v>
      </c>
      <c r="L2519" s="662">
        <v>156.86000000000001</v>
      </c>
      <c r="M2519" s="662">
        <v>156.86000000000001</v>
      </c>
      <c r="N2519" s="661">
        <v>1</v>
      </c>
      <c r="O2519" s="742">
        <v>0.5</v>
      </c>
      <c r="P2519" s="662">
        <v>156.86000000000001</v>
      </c>
      <c r="Q2519" s="677">
        <v>1</v>
      </c>
      <c r="R2519" s="661">
        <v>1</v>
      </c>
      <c r="S2519" s="677">
        <v>1</v>
      </c>
      <c r="T2519" s="742">
        <v>0.5</v>
      </c>
      <c r="U2519" s="700">
        <v>1</v>
      </c>
    </row>
    <row r="2520" spans="1:21" ht="14.4" customHeight="1" x14ac:dyDescent="0.3">
      <c r="A2520" s="660">
        <v>4</v>
      </c>
      <c r="B2520" s="661" t="s">
        <v>3542</v>
      </c>
      <c r="C2520" s="661">
        <v>89301045</v>
      </c>
      <c r="D2520" s="740" t="s">
        <v>6161</v>
      </c>
      <c r="E2520" s="741" t="s">
        <v>3920</v>
      </c>
      <c r="F2520" s="661" t="s">
        <v>3895</v>
      </c>
      <c r="G2520" s="661" t="s">
        <v>4448</v>
      </c>
      <c r="H2520" s="661" t="s">
        <v>1519</v>
      </c>
      <c r="I2520" s="661" t="s">
        <v>4974</v>
      </c>
      <c r="J2520" s="661" t="s">
        <v>4975</v>
      </c>
      <c r="K2520" s="661" t="s">
        <v>4976</v>
      </c>
      <c r="L2520" s="662">
        <v>222.25</v>
      </c>
      <c r="M2520" s="662">
        <v>222.25</v>
      </c>
      <c r="N2520" s="661">
        <v>1</v>
      </c>
      <c r="O2520" s="742">
        <v>1</v>
      </c>
      <c r="P2520" s="662">
        <v>222.25</v>
      </c>
      <c r="Q2520" s="677">
        <v>1</v>
      </c>
      <c r="R2520" s="661">
        <v>1</v>
      </c>
      <c r="S2520" s="677">
        <v>1</v>
      </c>
      <c r="T2520" s="742">
        <v>1</v>
      </c>
      <c r="U2520" s="700">
        <v>1</v>
      </c>
    </row>
    <row r="2521" spans="1:21" ht="14.4" customHeight="1" x14ac:dyDescent="0.3">
      <c r="A2521" s="660">
        <v>4</v>
      </c>
      <c r="B2521" s="661" t="s">
        <v>3542</v>
      </c>
      <c r="C2521" s="661">
        <v>89301045</v>
      </c>
      <c r="D2521" s="740" t="s">
        <v>6161</v>
      </c>
      <c r="E2521" s="741" t="s">
        <v>3920</v>
      </c>
      <c r="F2521" s="661" t="s">
        <v>3895</v>
      </c>
      <c r="G2521" s="661" t="s">
        <v>4459</v>
      </c>
      <c r="H2521" s="661" t="s">
        <v>602</v>
      </c>
      <c r="I2521" s="661" t="s">
        <v>5921</v>
      </c>
      <c r="J2521" s="661" t="s">
        <v>762</v>
      </c>
      <c r="K2521" s="661" t="s">
        <v>5391</v>
      </c>
      <c r="L2521" s="662">
        <v>0</v>
      </c>
      <c r="M2521" s="662">
        <v>0</v>
      </c>
      <c r="N2521" s="661">
        <v>1</v>
      </c>
      <c r="O2521" s="742">
        <v>0.5</v>
      </c>
      <c r="P2521" s="662"/>
      <c r="Q2521" s="677"/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4</v>
      </c>
      <c r="B2522" s="661" t="s">
        <v>3542</v>
      </c>
      <c r="C2522" s="661">
        <v>89301045</v>
      </c>
      <c r="D2522" s="740" t="s">
        <v>6161</v>
      </c>
      <c r="E2522" s="741" t="s">
        <v>3920</v>
      </c>
      <c r="F2522" s="661" t="s">
        <v>3895</v>
      </c>
      <c r="G2522" s="661" t="s">
        <v>4239</v>
      </c>
      <c r="H2522" s="661" t="s">
        <v>602</v>
      </c>
      <c r="I2522" s="661" t="s">
        <v>6044</v>
      </c>
      <c r="J2522" s="661" t="s">
        <v>2002</v>
      </c>
      <c r="K2522" s="661" t="s">
        <v>6045</v>
      </c>
      <c r="L2522" s="662">
        <v>0</v>
      </c>
      <c r="M2522" s="662">
        <v>0</v>
      </c>
      <c r="N2522" s="661">
        <v>1</v>
      </c>
      <c r="O2522" s="742">
        <v>1</v>
      </c>
      <c r="P2522" s="662"/>
      <c r="Q2522" s="677"/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4</v>
      </c>
      <c r="B2523" s="661" t="s">
        <v>3542</v>
      </c>
      <c r="C2523" s="661">
        <v>89301045</v>
      </c>
      <c r="D2523" s="740" t="s">
        <v>6161</v>
      </c>
      <c r="E2523" s="741" t="s">
        <v>3920</v>
      </c>
      <c r="F2523" s="661" t="s">
        <v>3895</v>
      </c>
      <c r="G2523" s="661" t="s">
        <v>4272</v>
      </c>
      <c r="H2523" s="661" t="s">
        <v>602</v>
      </c>
      <c r="I2523" s="661" t="s">
        <v>2139</v>
      </c>
      <c r="J2523" s="661" t="s">
        <v>2140</v>
      </c>
      <c r="K2523" s="661" t="s">
        <v>4273</v>
      </c>
      <c r="L2523" s="662">
        <v>163.9</v>
      </c>
      <c r="M2523" s="662">
        <v>655.6</v>
      </c>
      <c r="N2523" s="661">
        <v>4</v>
      </c>
      <c r="O2523" s="742">
        <v>1.5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4</v>
      </c>
      <c r="B2524" s="661" t="s">
        <v>3542</v>
      </c>
      <c r="C2524" s="661">
        <v>89301045</v>
      </c>
      <c r="D2524" s="740" t="s">
        <v>6161</v>
      </c>
      <c r="E2524" s="741" t="s">
        <v>3920</v>
      </c>
      <c r="F2524" s="661" t="s">
        <v>3895</v>
      </c>
      <c r="G2524" s="661" t="s">
        <v>3966</v>
      </c>
      <c r="H2524" s="661" t="s">
        <v>602</v>
      </c>
      <c r="I2524" s="661" t="s">
        <v>1239</v>
      </c>
      <c r="J2524" s="661" t="s">
        <v>3967</v>
      </c>
      <c r="K2524" s="661" t="s">
        <v>3968</v>
      </c>
      <c r="L2524" s="662">
        <v>0</v>
      </c>
      <c r="M2524" s="662">
        <v>0</v>
      </c>
      <c r="N2524" s="661">
        <v>1</v>
      </c>
      <c r="O2524" s="742">
        <v>1</v>
      </c>
      <c r="P2524" s="662"/>
      <c r="Q2524" s="677"/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4</v>
      </c>
      <c r="B2525" s="661" t="s">
        <v>3542</v>
      </c>
      <c r="C2525" s="661">
        <v>89301045</v>
      </c>
      <c r="D2525" s="740" t="s">
        <v>6161</v>
      </c>
      <c r="E2525" s="741" t="s">
        <v>3920</v>
      </c>
      <c r="F2525" s="661" t="s">
        <v>3895</v>
      </c>
      <c r="G2525" s="661" t="s">
        <v>4071</v>
      </c>
      <c r="H2525" s="661" t="s">
        <v>602</v>
      </c>
      <c r="I2525" s="661" t="s">
        <v>6046</v>
      </c>
      <c r="J2525" s="661" t="s">
        <v>4073</v>
      </c>
      <c r="K2525" s="661" t="s">
        <v>6047</v>
      </c>
      <c r="L2525" s="662">
        <v>0</v>
      </c>
      <c r="M2525" s="662">
        <v>0</v>
      </c>
      <c r="N2525" s="661">
        <v>2</v>
      </c>
      <c r="O2525" s="742">
        <v>0.5</v>
      </c>
      <c r="P2525" s="662">
        <v>0</v>
      </c>
      <c r="Q2525" s="677"/>
      <c r="R2525" s="661">
        <v>2</v>
      </c>
      <c r="S2525" s="677">
        <v>1</v>
      </c>
      <c r="T2525" s="742">
        <v>0.5</v>
      </c>
      <c r="U2525" s="700">
        <v>1</v>
      </c>
    </row>
    <row r="2526" spans="1:21" ht="14.4" customHeight="1" x14ac:dyDescent="0.3">
      <c r="A2526" s="660">
        <v>4</v>
      </c>
      <c r="B2526" s="661" t="s">
        <v>3542</v>
      </c>
      <c r="C2526" s="661">
        <v>89301045</v>
      </c>
      <c r="D2526" s="740" t="s">
        <v>6161</v>
      </c>
      <c r="E2526" s="741" t="s">
        <v>3920</v>
      </c>
      <c r="F2526" s="661" t="s">
        <v>3895</v>
      </c>
      <c r="G2526" s="661" t="s">
        <v>4318</v>
      </c>
      <c r="H2526" s="661" t="s">
        <v>602</v>
      </c>
      <c r="I2526" s="661" t="s">
        <v>1835</v>
      </c>
      <c r="J2526" s="661" t="s">
        <v>1836</v>
      </c>
      <c r="K2526" s="661" t="s">
        <v>4319</v>
      </c>
      <c r="L2526" s="662">
        <v>50.27</v>
      </c>
      <c r="M2526" s="662">
        <v>301.62</v>
      </c>
      <c r="N2526" s="661">
        <v>6</v>
      </c>
      <c r="O2526" s="742">
        <v>4</v>
      </c>
      <c r="P2526" s="662">
        <v>201.08</v>
      </c>
      <c r="Q2526" s="677">
        <v>0.66666666666666674</v>
      </c>
      <c r="R2526" s="661">
        <v>4</v>
      </c>
      <c r="S2526" s="677">
        <v>0.66666666666666663</v>
      </c>
      <c r="T2526" s="742">
        <v>2.5</v>
      </c>
      <c r="U2526" s="700">
        <v>0.625</v>
      </c>
    </row>
    <row r="2527" spans="1:21" ht="14.4" customHeight="1" x14ac:dyDescent="0.3">
      <c r="A2527" s="660">
        <v>4</v>
      </c>
      <c r="B2527" s="661" t="s">
        <v>3542</v>
      </c>
      <c r="C2527" s="661">
        <v>89301045</v>
      </c>
      <c r="D2527" s="740" t="s">
        <v>6161</v>
      </c>
      <c r="E2527" s="741" t="s">
        <v>3920</v>
      </c>
      <c r="F2527" s="661" t="s">
        <v>3895</v>
      </c>
      <c r="G2527" s="661" t="s">
        <v>4052</v>
      </c>
      <c r="H2527" s="661" t="s">
        <v>1519</v>
      </c>
      <c r="I2527" s="661" t="s">
        <v>1951</v>
      </c>
      <c r="J2527" s="661" t="s">
        <v>1952</v>
      </c>
      <c r="K2527" s="661" t="s">
        <v>3731</v>
      </c>
      <c r="L2527" s="662">
        <v>116.8</v>
      </c>
      <c r="M2527" s="662">
        <v>1751.9999999999998</v>
      </c>
      <c r="N2527" s="661">
        <v>15</v>
      </c>
      <c r="O2527" s="742">
        <v>7.5</v>
      </c>
      <c r="P2527" s="662">
        <v>817.59999999999991</v>
      </c>
      <c r="Q2527" s="677">
        <v>0.46666666666666667</v>
      </c>
      <c r="R2527" s="661">
        <v>7</v>
      </c>
      <c r="S2527" s="677">
        <v>0.46666666666666667</v>
      </c>
      <c r="T2527" s="742">
        <v>3.5</v>
      </c>
      <c r="U2527" s="700">
        <v>0.46666666666666667</v>
      </c>
    </row>
    <row r="2528" spans="1:21" ht="14.4" customHeight="1" x14ac:dyDescent="0.3">
      <c r="A2528" s="660">
        <v>4</v>
      </c>
      <c r="B2528" s="661" t="s">
        <v>3542</v>
      </c>
      <c r="C2528" s="661">
        <v>89301045</v>
      </c>
      <c r="D2528" s="740" t="s">
        <v>6161</v>
      </c>
      <c r="E2528" s="741" t="s">
        <v>3920</v>
      </c>
      <c r="F2528" s="661" t="s">
        <v>3895</v>
      </c>
      <c r="G2528" s="661" t="s">
        <v>4108</v>
      </c>
      <c r="H2528" s="661" t="s">
        <v>1519</v>
      </c>
      <c r="I2528" s="661" t="s">
        <v>5006</v>
      </c>
      <c r="J2528" s="661" t="s">
        <v>3787</v>
      </c>
      <c r="K2528" s="661" t="s">
        <v>5007</v>
      </c>
      <c r="L2528" s="662">
        <v>195.92</v>
      </c>
      <c r="M2528" s="662">
        <v>8424.5600000000013</v>
      </c>
      <c r="N2528" s="661">
        <v>43</v>
      </c>
      <c r="O2528" s="742">
        <v>10.5</v>
      </c>
      <c r="P2528" s="662">
        <v>6269.4400000000014</v>
      </c>
      <c r="Q2528" s="677">
        <v>0.74418604651162801</v>
      </c>
      <c r="R2528" s="661">
        <v>32</v>
      </c>
      <c r="S2528" s="677">
        <v>0.7441860465116279</v>
      </c>
      <c r="T2528" s="742">
        <v>7</v>
      </c>
      <c r="U2528" s="700">
        <v>0.66666666666666663</v>
      </c>
    </row>
    <row r="2529" spans="1:21" ht="14.4" customHeight="1" x14ac:dyDescent="0.3">
      <c r="A2529" s="660">
        <v>4</v>
      </c>
      <c r="B2529" s="661" t="s">
        <v>3542</v>
      </c>
      <c r="C2529" s="661">
        <v>89301045</v>
      </c>
      <c r="D2529" s="740" t="s">
        <v>6161</v>
      </c>
      <c r="E2529" s="741" t="s">
        <v>3920</v>
      </c>
      <c r="F2529" s="661" t="s">
        <v>3895</v>
      </c>
      <c r="G2529" s="661" t="s">
        <v>4434</v>
      </c>
      <c r="H2529" s="661" t="s">
        <v>602</v>
      </c>
      <c r="I2529" s="661" t="s">
        <v>881</v>
      </c>
      <c r="J2529" s="661" t="s">
        <v>882</v>
      </c>
      <c r="K2529" s="661" t="s">
        <v>4435</v>
      </c>
      <c r="L2529" s="662">
        <v>242.93</v>
      </c>
      <c r="M2529" s="662">
        <v>7773.760000000002</v>
      </c>
      <c r="N2529" s="661">
        <v>32</v>
      </c>
      <c r="O2529" s="742">
        <v>29</v>
      </c>
      <c r="P2529" s="662">
        <v>2186.3700000000003</v>
      </c>
      <c r="Q2529" s="677">
        <v>0.28124999999999994</v>
      </c>
      <c r="R2529" s="661">
        <v>9</v>
      </c>
      <c r="S2529" s="677">
        <v>0.28125</v>
      </c>
      <c r="T2529" s="742">
        <v>7</v>
      </c>
      <c r="U2529" s="700">
        <v>0.2413793103448276</v>
      </c>
    </row>
    <row r="2530" spans="1:21" ht="14.4" customHeight="1" x14ac:dyDescent="0.3">
      <c r="A2530" s="660">
        <v>4</v>
      </c>
      <c r="B2530" s="661" t="s">
        <v>3542</v>
      </c>
      <c r="C2530" s="661">
        <v>89301045</v>
      </c>
      <c r="D2530" s="740" t="s">
        <v>6161</v>
      </c>
      <c r="E2530" s="741" t="s">
        <v>3920</v>
      </c>
      <c r="F2530" s="661" t="s">
        <v>3895</v>
      </c>
      <c r="G2530" s="661" t="s">
        <v>5345</v>
      </c>
      <c r="H2530" s="661" t="s">
        <v>602</v>
      </c>
      <c r="I2530" s="661" t="s">
        <v>5346</v>
      </c>
      <c r="J2530" s="661" t="s">
        <v>5347</v>
      </c>
      <c r="K2530" s="661" t="s">
        <v>5348</v>
      </c>
      <c r="L2530" s="662">
        <v>95.08</v>
      </c>
      <c r="M2530" s="662">
        <v>95.08</v>
      </c>
      <c r="N2530" s="661">
        <v>1</v>
      </c>
      <c r="O2530" s="742">
        <v>1</v>
      </c>
      <c r="P2530" s="662">
        <v>95.08</v>
      </c>
      <c r="Q2530" s="677">
        <v>1</v>
      </c>
      <c r="R2530" s="661">
        <v>1</v>
      </c>
      <c r="S2530" s="677">
        <v>1</v>
      </c>
      <c r="T2530" s="742">
        <v>1</v>
      </c>
      <c r="U2530" s="700">
        <v>1</v>
      </c>
    </row>
    <row r="2531" spans="1:21" ht="14.4" customHeight="1" x14ac:dyDescent="0.3">
      <c r="A2531" s="660">
        <v>4</v>
      </c>
      <c r="B2531" s="661" t="s">
        <v>3542</v>
      </c>
      <c r="C2531" s="661">
        <v>89301045</v>
      </c>
      <c r="D2531" s="740" t="s">
        <v>6161</v>
      </c>
      <c r="E2531" s="741" t="s">
        <v>3920</v>
      </c>
      <c r="F2531" s="661" t="s">
        <v>3895</v>
      </c>
      <c r="G2531" s="661" t="s">
        <v>4024</v>
      </c>
      <c r="H2531" s="661" t="s">
        <v>602</v>
      </c>
      <c r="I2531" s="661" t="s">
        <v>952</v>
      </c>
      <c r="J2531" s="661" t="s">
        <v>4025</v>
      </c>
      <c r="K2531" s="661" t="s">
        <v>4026</v>
      </c>
      <c r="L2531" s="662">
        <v>56.01</v>
      </c>
      <c r="M2531" s="662">
        <v>168.03</v>
      </c>
      <c r="N2531" s="661">
        <v>3</v>
      </c>
      <c r="O2531" s="742">
        <v>2</v>
      </c>
      <c r="P2531" s="662"/>
      <c r="Q2531" s="677">
        <v>0</v>
      </c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4</v>
      </c>
      <c r="B2532" s="661" t="s">
        <v>3542</v>
      </c>
      <c r="C2532" s="661">
        <v>89301045</v>
      </c>
      <c r="D2532" s="740" t="s">
        <v>6161</v>
      </c>
      <c r="E2532" s="741" t="s">
        <v>3920</v>
      </c>
      <c r="F2532" s="661" t="s">
        <v>3895</v>
      </c>
      <c r="G2532" s="661" t="s">
        <v>3977</v>
      </c>
      <c r="H2532" s="661" t="s">
        <v>602</v>
      </c>
      <c r="I2532" s="661" t="s">
        <v>2764</v>
      </c>
      <c r="J2532" s="661" t="s">
        <v>2765</v>
      </c>
      <c r="K2532" s="661" t="s">
        <v>4150</v>
      </c>
      <c r="L2532" s="662">
        <v>31.54</v>
      </c>
      <c r="M2532" s="662">
        <v>315.39999999999998</v>
      </c>
      <c r="N2532" s="661">
        <v>10</v>
      </c>
      <c r="O2532" s="742">
        <v>5</v>
      </c>
      <c r="P2532" s="662">
        <v>126.16</v>
      </c>
      <c r="Q2532" s="677">
        <v>0.4</v>
      </c>
      <c r="R2532" s="661">
        <v>4</v>
      </c>
      <c r="S2532" s="677">
        <v>0.4</v>
      </c>
      <c r="T2532" s="742">
        <v>2</v>
      </c>
      <c r="U2532" s="700">
        <v>0.4</v>
      </c>
    </row>
    <row r="2533" spans="1:21" ht="14.4" customHeight="1" x14ac:dyDescent="0.3">
      <c r="A2533" s="660">
        <v>4</v>
      </c>
      <c r="B2533" s="661" t="s">
        <v>3542</v>
      </c>
      <c r="C2533" s="661">
        <v>89301045</v>
      </c>
      <c r="D2533" s="740" t="s">
        <v>6161</v>
      </c>
      <c r="E2533" s="741" t="s">
        <v>3920</v>
      </c>
      <c r="F2533" s="661" t="s">
        <v>3895</v>
      </c>
      <c r="G2533" s="661" t="s">
        <v>5013</v>
      </c>
      <c r="H2533" s="661" t="s">
        <v>602</v>
      </c>
      <c r="I2533" s="661" t="s">
        <v>5014</v>
      </c>
      <c r="J2533" s="661" t="s">
        <v>5015</v>
      </c>
      <c r="K2533" s="661" t="s">
        <v>5016</v>
      </c>
      <c r="L2533" s="662">
        <v>260.79000000000002</v>
      </c>
      <c r="M2533" s="662">
        <v>782.37000000000012</v>
      </c>
      <c r="N2533" s="661">
        <v>3</v>
      </c>
      <c r="O2533" s="742">
        <v>1</v>
      </c>
      <c r="P2533" s="662">
        <v>782.37000000000012</v>
      </c>
      <c r="Q2533" s="677">
        <v>1</v>
      </c>
      <c r="R2533" s="661">
        <v>3</v>
      </c>
      <c r="S2533" s="677">
        <v>1</v>
      </c>
      <c r="T2533" s="742">
        <v>1</v>
      </c>
      <c r="U2533" s="700">
        <v>1</v>
      </c>
    </row>
    <row r="2534" spans="1:21" ht="14.4" customHeight="1" x14ac:dyDescent="0.3">
      <c r="A2534" s="660">
        <v>4</v>
      </c>
      <c r="B2534" s="661" t="s">
        <v>3542</v>
      </c>
      <c r="C2534" s="661">
        <v>89301045</v>
      </c>
      <c r="D2534" s="740" t="s">
        <v>6161</v>
      </c>
      <c r="E2534" s="741" t="s">
        <v>3920</v>
      </c>
      <c r="F2534" s="661" t="s">
        <v>3895</v>
      </c>
      <c r="G2534" s="661" t="s">
        <v>4004</v>
      </c>
      <c r="H2534" s="661" t="s">
        <v>602</v>
      </c>
      <c r="I2534" s="661" t="s">
        <v>4109</v>
      </c>
      <c r="J2534" s="661" t="s">
        <v>2044</v>
      </c>
      <c r="K2534" s="661" t="s">
        <v>4110</v>
      </c>
      <c r="L2534" s="662">
        <v>0</v>
      </c>
      <c r="M2534" s="662">
        <v>0</v>
      </c>
      <c r="N2534" s="661">
        <v>5</v>
      </c>
      <c r="O2534" s="742">
        <v>2.5</v>
      </c>
      <c r="P2534" s="662">
        <v>0</v>
      </c>
      <c r="Q2534" s="677"/>
      <c r="R2534" s="661">
        <v>3</v>
      </c>
      <c r="S2534" s="677">
        <v>0.6</v>
      </c>
      <c r="T2534" s="742">
        <v>1</v>
      </c>
      <c r="U2534" s="700">
        <v>0.4</v>
      </c>
    </row>
    <row r="2535" spans="1:21" ht="14.4" customHeight="1" x14ac:dyDescent="0.3">
      <c r="A2535" s="660">
        <v>4</v>
      </c>
      <c r="B2535" s="661" t="s">
        <v>3542</v>
      </c>
      <c r="C2535" s="661">
        <v>89301045</v>
      </c>
      <c r="D2535" s="740" t="s">
        <v>6161</v>
      </c>
      <c r="E2535" s="741" t="s">
        <v>3920</v>
      </c>
      <c r="F2535" s="661" t="s">
        <v>3895</v>
      </c>
      <c r="G2535" s="661" t="s">
        <v>4029</v>
      </c>
      <c r="H2535" s="661" t="s">
        <v>602</v>
      </c>
      <c r="I2535" s="661" t="s">
        <v>4112</v>
      </c>
      <c r="J2535" s="661" t="s">
        <v>785</v>
      </c>
      <c r="K2535" s="661" t="s">
        <v>4113</v>
      </c>
      <c r="L2535" s="662">
        <v>0</v>
      </c>
      <c r="M2535" s="662">
        <v>0</v>
      </c>
      <c r="N2535" s="661">
        <v>1</v>
      </c>
      <c r="O2535" s="742">
        <v>0.5</v>
      </c>
      <c r="P2535" s="662">
        <v>0</v>
      </c>
      <c r="Q2535" s="677"/>
      <c r="R2535" s="661">
        <v>1</v>
      </c>
      <c r="S2535" s="677">
        <v>1</v>
      </c>
      <c r="T2535" s="742">
        <v>0.5</v>
      </c>
      <c r="U2535" s="700">
        <v>1</v>
      </c>
    </row>
    <row r="2536" spans="1:21" ht="14.4" customHeight="1" x14ac:dyDescent="0.3">
      <c r="A2536" s="660">
        <v>4</v>
      </c>
      <c r="B2536" s="661" t="s">
        <v>3542</v>
      </c>
      <c r="C2536" s="661">
        <v>89301045</v>
      </c>
      <c r="D2536" s="740" t="s">
        <v>6161</v>
      </c>
      <c r="E2536" s="741" t="s">
        <v>3920</v>
      </c>
      <c r="F2536" s="661" t="s">
        <v>3895</v>
      </c>
      <c r="G2536" s="661" t="s">
        <v>4029</v>
      </c>
      <c r="H2536" s="661" t="s">
        <v>602</v>
      </c>
      <c r="I2536" s="661" t="s">
        <v>4085</v>
      </c>
      <c r="J2536" s="661" t="s">
        <v>4086</v>
      </c>
      <c r="K2536" s="661" t="s">
        <v>4087</v>
      </c>
      <c r="L2536" s="662">
        <v>0</v>
      </c>
      <c r="M2536" s="662">
        <v>0</v>
      </c>
      <c r="N2536" s="661">
        <v>1</v>
      </c>
      <c r="O2536" s="742">
        <v>0.5</v>
      </c>
      <c r="P2536" s="662"/>
      <c r="Q2536" s="677"/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4</v>
      </c>
      <c r="B2537" s="661" t="s">
        <v>3542</v>
      </c>
      <c r="C2537" s="661">
        <v>89301045</v>
      </c>
      <c r="D2537" s="740" t="s">
        <v>6161</v>
      </c>
      <c r="E2537" s="741" t="s">
        <v>3920</v>
      </c>
      <c r="F2537" s="661" t="s">
        <v>3895</v>
      </c>
      <c r="G2537" s="661" t="s">
        <v>4029</v>
      </c>
      <c r="H2537" s="661" t="s">
        <v>602</v>
      </c>
      <c r="I2537" s="661" t="s">
        <v>4988</v>
      </c>
      <c r="J2537" s="661" t="s">
        <v>4989</v>
      </c>
      <c r="K2537" s="661" t="s">
        <v>4990</v>
      </c>
      <c r="L2537" s="662">
        <v>342.89</v>
      </c>
      <c r="M2537" s="662">
        <v>342.89</v>
      </c>
      <c r="N2537" s="661">
        <v>1</v>
      </c>
      <c r="O2537" s="742">
        <v>0.5</v>
      </c>
      <c r="P2537" s="662">
        <v>342.89</v>
      </c>
      <c r="Q2537" s="677">
        <v>1</v>
      </c>
      <c r="R2537" s="661">
        <v>1</v>
      </c>
      <c r="S2537" s="677">
        <v>1</v>
      </c>
      <c r="T2537" s="742">
        <v>0.5</v>
      </c>
      <c r="U2537" s="700">
        <v>1</v>
      </c>
    </row>
    <row r="2538" spans="1:21" ht="14.4" customHeight="1" x14ac:dyDescent="0.3">
      <c r="A2538" s="660">
        <v>4</v>
      </c>
      <c r="B2538" s="661" t="s">
        <v>3542</v>
      </c>
      <c r="C2538" s="661">
        <v>89301045</v>
      </c>
      <c r="D2538" s="740" t="s">
        <v>6161</v>
      </c>
      <c r="E2538" s="741" t="s">
        <v>3920</v>
      </c>
      <c r="F2538" s="661" t="s">
        <v>3895</v>
      </c>
      <c r="G2538" s="661" t="s">
        <v>4029</v>
      </c>
      <c r="H2538" s="661" t="s">
        <v>602</v>
      </c>
      <c r="I2538" s="661" t="s">
        <v>4030</v>
      </c>
      <c r="J2538" s="661" t="s">
        <v>4031</v>
      </c>
      <c r="K2538" s="661" t="s">
        <v>2096</v>
      </c>
      <c r="L2538" s="662">
        <v>97.97</v>
      </c>
      <c r="M2538" s="662">
        <v>97.97</v>
      </c>
      <c r="N2538" s="661">
        <v>1</v>
      </c>
      <c r="O2538" s="742">
        <v>1</v>
      </c>
      <c r="P2538" s="662">
        <v>97.97</v>
      </c>
      <c r="Q2538" s="677">
        <v>1</v>
      </c>
      <c r="R2538" s="661">
        <v>1</v>
      </c>
      <c r="S2538" s="677">
        <v>1</v>
      </c>
      <c r="T2538" s="742">
        <v>1</v>
      </c>
      <c r="U2538" s="700">
        <v>1</v>
      </c>
    </row>
    <row r="2539" spans="1:21" ht="14.4" customHeight="1" x14ac:dyDescent="0.3">
      <c r="A2539" s="660">
        <v>4</v>
      </c>
      <c r="B2539" s="661" t="s">
        <v>3542</v>
      </c>
      <c r="C2539" s="661">
        <v>89301045</v>
      </c>
      <c r="D2539" s="740" t="s">
        <v>6161</v>
      </c>
      <c r="E2539" s="741" t="s">
        <v>3920</v>
      </c>
      <c r="F2539" s="661" t="s">
        <v>3895</v>
      </c>
      <c r="G2539" s="661" t="s">
        <v>4029</v>
      </c>
      <c r="H2539" s="661" t="s">
        <v>602</v>
      </c>
      <c r="I2539" s="661" t="s">
        <v>4032</v>
      </c>
      <c r="J2539" s="661" t="s">
        <v>4031</v>
      </c>
      <c r="K2539" s="661" t="s">
        <v>786</v>
      </c>
      <c r="L2539" s="662">
        <v>314.89999999999998</v>
      </c>
      <c r="M2539" s="662">
        <v>14485.399999999994</v>
      </c>
      <c r="N2539" s="661">
        <v>46</v>
      </c>
      <c r="O2539" s="742">
        <v>24.5</v>
      </c>
      <c r="P2539" s="662">
        <v>9446.9999999999945</v>
      </c>
      <c r="Q2539" s="677">
        <v>0.65217391304347816</v>
      </c>
      <c r="R2539" s="661">
        <v>30</v>
      </c>
      <c r="S2539" s="677">
        <v>0.65217391304347827</v>
      </c>
      <c r="T2539" s="742">
        <v>16</v>
      </c>
      <c r="U2539" s="700">
        <v>0.65306122448979587</v>
      </c>
    </row>
    <row r="2540" spans="1:21" ht="14.4" customHeight="1" x14ac:dyDescent="0.3">
      <c r="A2540" s="660">
        <v>4</v>
      </c>
      <c r="B2540" s="661" t="s">
        <v>3542</v>
      </c>
      <c r="C2540" s="661">
        <v>89301045</v>
      </c>
      <c r="D2540" s="740" t="s">
        <v>6161</v>
      </c>
      <c r="E2540" s="741" t="s">
        <v>3920</v>
      </c>
      <c r="F2540" s="661" t="s">
        <v>3895</v>
      </c>
      <c r="G2540" s="661" t="s">
        <v>4029</v>
      </c>
      <c r="H2540" s="661" t="s">
        <v>602</v>
      </c>
      <c r="I2540" s="661" t="s">
        <v>4259</v>
      </c>
      <c r="J2540" s="661" t="s">
        <v>4086</v>
      </c>
      <c r="K2540" s="661" t="s">
        <v>4260</v>
      </c>
      <c r="L2540" s="662">
        <v>0</v>
      </c>
      <c r="M2540" s="662">
        <v>0</v>
      </c>
      <c r="N2540" s="661">
        <v>1</v>
      </c>
      <c r="O2540" s="742">
        <v>1</v>
      </c>
      <c r="P2540" s="662">
        <v>0</v>
      </c>
      <c r="Q2540" s="677"/>
      <c r="R2540" s="661">
        <v>1</v>
      </c>
      <c r="S2540" s="677">
        <v>1</v>
      </c>
      <c r="T2540" s="742">
        <v>1</v>
      </c>
      <c r="U2540" s="700">
        <v>1</v>
      </c>
    </row>
    <row r="2541" spans="1:21" ht="14.4" customHeight="1" x14ac:dyDescent="0.3">
      <c r="A2541" s="660">
        <v>4</v>
      </c>
      <c r="B2541" s="661" t="s">
        <v>3542</v>
      </c>
      <c r="C2541" s="661">
        <v>89301045</v>
      </c>
      <c r="D2541" s="740" t="s">
        <v>6161</v>
      </c>
      <c r="E2541" s="741" t="s">
        <v>3920</v>
      </c>
      <c r="F2541" s="661" t="s">
        <v>3895</v>
      </c>
      <c r="G2541" s="661" t="s">
        <v>4029</v>
      </c>
      <c r="H2541" s="661" t="s">
        <v>602</v>
      </c>
      <c r="I2541" s="661" t="s">
        <v>784</v>
      </c>
      <c r="J2541" s="661" t="s">
        <v>785</v>
      </c>
      <c r="K2541" s="661" t="s">
        <v>4114</v>
      </c>
      <c r="L2541" s="662">
        <v>314.89999999999998</v>
      </c>
      <c r="M2541" s="662">
        <v>6298</v>
      </c>
      <c r="N2541" s="661">
        <v>20</v>
      </c>
      <c r="O2541" s="742">
        <v>9</v>
      </c>
      <c r="P2541" s="662">
        <v>3149</v>
      </c>
      <c r="Q2541" s="677">
        <v>0.5</v>
      </c>
      <c r="R2541" s="661">
        <v>10</v>
      </c>
      <c r="S2541" s="677">
        <v>0.5</v>
      </c>
      <c r="T2541" s="742">
        <v>4.5</v>
      </c>
      <c r="U2541" s="700">
        <v>0.5</v>
      </c>
    </row>
    <row r="2542" spans="1:21" ht="14.4" customHeight="1" x14ac:dyDescent="0.3">
      <c r="A2542" s="660">
        <v>4</v>
      </c>
      <c r="B2542" s="661" t="s">
        <v>3542</v>
      </c>
      <c r="C2542" s="661">
        <v>89301045</v>
      </c>
      <c r="D2542" s="740" t="s">
        <v>6161</v>
      </c>
      <c r="E2542" s="741" t="s">
        <v>3920</v>
      </c>
      <c r="F2542" s="661" t="s">
        <v>3895</v>
      </c>
      <c r="G2542" s="661" t="s">
        <v>4115</v>
      </c>
      <c r="H2542" s="661" t="s">
        <v>1519</v>
      </c>
      <c r="I2542" s="661" t="s">
        <v>1520</v>
      </c>
      <c r="J2542" s="661" t="s">
        <v>1521</v>
      </c>
      <c r="K2542" s="661" t="s">
        <v>1522</v>
      </c>
      <c r="L2542" s="662">
        <v>174.94</v>
      </c>
      <c r="M2542" s="662">
        <v>174.94</v>
      </c>
      <c r="N2542" s="661">
        <v>1</v>
      </c>
      <c r="O2542" s="742">
        <v>0.5</v>
      </c>
      <c r="P2542" s="662"/>
      <c r="Q2542" s="677">
        <v>0</v>
      </c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4</v>
      </c>
      <c r="B2543" s="661" t="s">
        <v>3542</v>
      </c>
      <c r="C2543" s="661">
        <v>89301045</v>
      </c>
      <c r="D2543" s="740" t="s">
        <v>6161</v>
      </c>
      <c r="E2543" s="741" t="s">
        <v>3920</v>
      </c>
      <c r="F2543" s="661" t="s">
        <v>3895</v>
      </c>
      <c r="G2543" s="661" t="s">
        <v>4115</v>
      </c>
      <c r="H2543" s="661" t="s">
        <v>1519</v>
      </c>
      <c r="I2543" s="661" t="s">
        <v>6048</v>
      </c>
      <c r="J2543" s="661" t="s">
        <v>1521</v>
      </c>
      <c r="K2543" s="661" t="s">
        <v>6049</v>
      </c>
      <c r="L2543" s="662">
        <v>0</v>
      </c>
      <c r="M2543" s="662">
        <v>0</v>
      </c>
      <c r="N2543" s="661">
        <v>3</v>
      </c>
      <c r="O2543" s="742">
        <v>3</v>
      </c>
      <c r="P2543" s="662">
        <v>0</v>
      </c>
      <c r="Q2543" s="677"/>
      <c r="R2543" s="661">
        <v>1</v>
      </c>
      <c r="S2543" s="677">
        <v>0.33333333333333331</v>
      </c>
      <c r="T2543" s="742">
        <v>1</v>
      </c>
      <c r="U2543" s="700">
        <v>0.33333333333333331</v>
      </c>
    </row>
    <row r="2544" spans="1:21" ht="14.4" customHeight="1" x14ac:dyDescent="0.3">
      <c r="A2544" s="660">
        <v>4</v>
      </c>
      <c r="B2544" s="661" t="s">
        <v>3542</v>
      </c>
      <c r="C2544" s="661">
        <v>89301045</v>
      </c>
      <c r="D2544" s="740" t="s">
        <v>6161</v>
      </c>
      <c r="E2544" s="741" t="s">
        <v>3920</v>
      </c>
      <c r="F2544" s="661" t="s">
        <v>3895</v>
      </c>
      <c r="G2544" s="661" t="s">
        <v>4115</v>
      </c>
      <c r="H2544" s="661" t="s">
        <v>1519</v>
      </c>
      <c r="I2544" s="661" t="s">
        <v>6050</v>
      </c>
      <c r="J2544" s="661" t="s">
        <v>1521</v>
      </c>
      <c r="K2544" s="661" t="s">
        <v>6051</v>
      </c>
      <c r="L2544" s="662">
        <v>0</v>
      </c>
      <c r="M2544" s="662">
        <v>0</v>
      </c>
      <c r="N2544" s="661">
        <v>1</v>
      </c>
      <c r="O2544" s="742">
        <v>0.5</v>
      </c>
      <c r="P2544" s="662"/>
      <c r="Q2544" s="677"/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4</v>
      </c>
      <c r="B2545" s="661" t="s">
        <v>3542</v>
      </c>
      <c r="C2545" s="661">
        <v>89301045</v>
      </c>
      <c r="D2545" s="740" t="s">
        <v>6161</v>
      </c>
      <c r="E2545" s="741" t="s">
        <v>3920</v>
      </c>
      <c r="F2545" s="661" t="s">
        <v>3895</v>
      </c>
      <c r="G2545" s="661" t="s">
        <v>4115</v>
      </c>
      <c r="H2545" s="661" t="s">
        <v>1519</v>
      </c>
      <c r="I2545" s="661" t="s">
        <v>6052</v>
      </c>
      <c r="J2545" s="661" t="s">
        <v>1521</v>
      </c>
      <c r="K2545" s="661" t="s">
        <v>6053</v>
      </c>
      <c r="L2545" s="662">
        <v>0</v>
      </c>
      <c r="M2545" s="662">
        <v>0</v>
      </c>
      <c r="N2545" s="661">
        <v>1</v>
      </c>
      <c r="O2545" s="742">
        <v>1</v>
      </c>
      <c r="P2545" s="662">
        <v>0</v>
      </c>
      <c r="Q2545" s="677"/>
      <c r="R2545" s="661">
        <v>1</v>
      </c>
      <c r="S2545" s="677">
        <v>1</v>
      </c>
      <c r="T2545" s="742">
        <v>1</v>
      </c>
      <c r="U2545" s="700">
        <v>1</v>
      </c>
    </row>
    <row r="2546" spans="1:21" ht="14.4" customHeight="1" x14ac:dyDescent="0.3">
      <c r="A2546" s="660">
        <v>4</v>
      </c>
      <c r="B2546" s="661" t="s">
        <v>3542</v>
      </c>
      <c r="C2546" s="661">
        <v>89301045</v>
      </c>
      <c r="D2546" s="740" t="s">
        <v>6161</v>
      </c>
      <c r="E2546" s="741" t="s">
        <v>3920</v>
      </c>
      <c r="F2546" s="661" t="s">
        <v>3895</v>
      </c>
      <c r="G2546" s="661" t="s">
        <v>4115</v>
      </c>
      <c r="H2546" s="661" t="s">
        <v>1519</v>
      </c>
      <c r="I2546" s="661" t="s">
        <v>6054</v>
      </c>
      <c r="J2546" s="661" t="s">
        <v>2612</v>
      </c>
      <c r="K2546" s="661" t="s">
        <v>6055</v>
      </c>
      <c r="L2546" s="662">
        <v>0</v>
      </c>
      <c r="M2546" s="662">
        <v>0</v>
      </c>
      <c r="N2546" s="661">
        <v>1</v>
      </c>
      <c r="O2546" s="742">
        <v>0.5</v>
      </c>
      <c r="P2546" s="662">
        <v>0</v>
      </c>
      <c r="Q2546" s="677"/>
      <c r="R2546" s="661">
        <v>1</v>
      </c>
      <c r="S2546" s="677">
        <v>1</v>
      </c>
      <c r="T2546" s="742">
        <v>0.5</v>
      </c>
      <c r="U2546" s="700">
        <v>1</v>
      </c>
    </row>
    <row r="2547" spans="1:21" ht="14.4" customHeight="1" x14ac:dyDescent="0.3">
      <c r="A2547" s="660">
        <v>4</v>
      </c>
      <c r="B2547" s="661" t="s">
        <v>3542</v>
      </c>
      <c r="C2547" s="661">
        <v>89301045</v>
      </c>
      <c r="D2547" s="740" t="s">
        <v>6161</v>
      </c>
      <c r="E2547" s="741" t="s">
        <v>3920</v>
      </c>
      <c r="F2547" s="661" t="s">
        <v>3895</v>
      </c>
      <c r="G2547" s="661" t="s">
        <v>4504</v>
      </c>
      <c r="H2547" s="661" t="s">
        <v>602</v>
      </c>
      <c r="I2547" s="661" t="s">
        <v>4506</v>
      </c>
      <c r="J2547" s="661" t="s">
        <v>4507</v>
      </c>
      <c r="K2547" s="661" t="s">
        <v>2951</v>
      </c>
      <c r="L2547" s="662">
        <v>224.9</v>
      </c>
      <c r="M2547" s="662">
        <v>674.7</v>
      </c>
      <c r="N2547" s="661">
        <v>3</v>
      </c>
      <c r="O2547" s="742">
        <v>3</v>
      </c>
      <c r="P2547" s="662"/>
      <c r="Q2547" s="677">
        <v>0</v>
      </c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4</v>
      </c>
      <c r="B2548" s="661" t="s">
        <v>3542</v>
      </c>
      <c r="C2548" s="661">
        <v>89301045</v>
      </c>
      <c r="D2548" s="740" t="s">
        <v>6161</v>
      </c>
      <c r="E2548" s="741" t="s">
        <v>3920</v>
      </c>
      <c r="F2548" s="661" t="s">
        <v>3895</v>
      </c>
      <c r="G2548" s="661" t="s">
        <v>3953</v>
      </c>
      <c r="H2548" s="661" t="s">
        <v>602</v>
      </c>
      <c r="I2548" s="661" t="s">
        <v>1484</v>
      </c>
      <c r="J2548" s="661" t="s">
        <v>851</v>
      </c>
      <c r="K2548" s="661" t="s">
        <v>1485</v>
      </c>
      <c r="L2548" s="662">
        <v>113.37</v>
      </c>
      <c r="M2548" s="662">
        <v>340.11</v>
      </c>
      <c r="N2548" s="661">
        <v>3</v>
      </c>
      <c r="O2548" s="742">
        <v>2.5</v>
      </c>
      <c r="P2548" s="662">
        <v>113.37</v>
      </c>
      <c r="Q2548" s="677">
        <v>0.33333333333333331</v>
      </c>
      <c r="R2548" s="661">
        <v>1</v>
      </c>
      <c r="S2548" s="677">
        <v>0.33333333333333331</v>
      </c>
      <c r="T2548" s="742">
        <v>0.5</v>
      </c>
      <c r="U2548" s="700">
        <v>0.2</v>
      </c>
    </row>
    <row r="2549" spans="1:21" ht="14.4" customHeight="1" x14ac:dyDescent="0.3">
      <c r="A2549" s="660">
        <v>4</v>
      </c>
      <c r="B2549" s="661" t="s">
        <v>3542</v>
      </c>
      <c r="C2549" s="661">
        <v>89301045</v>
      </c>
      <c r="D2549" s="740" t="s">
        <v>6161</v>
      </c>
      <c r="E2549" s="741" t="s">
        <v>3920</v>
      </c>
      <c r="F2549" s="661" t="s">
        <v>3895</v>
      </c>
      <c r="G2549" s="661" t="s">
        <v>3953</v>
      </c>
      <c r="H2549" s="661" t="s">
        <v>602</v>
      </c>
      <c r="I2549" s="661" t="s">
        <v>850</v>
      </c>
      <c r="J2549" s="661" t="s">
        <v>851</v>
      </c>
      <c r="K2549" s="661" t="s">
        <v>852</v>
      </c>
      <c r="L2549" s="662">
        <v>56.69</v>
      </c>
      <c r="M2549" s="662">
        <v>113.38</v>
      </c>
      <c r="N2549" s="661">
        <v>2</v>
      </c>
      <c r="O2549" s="742">
        <v>2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4</v>
      </c>
      <c r="B2550" s="661" t="s">
        <v>3542</v>
      </c>
      <c r="C2550" s="661">
        <v>89301045</v>
      </c>
      <c r="D2550" s="740" t="s">
        <v>6161</v>
      </c>
      <c r="E2550" s="741" t="s">
        <v>3920</v>
      </c>
      <c r="F2550" s="661" t="s">
        <v>3895</v>
      </c>
      <c r="G2550" s="661" t="s">
        <v>3953</v>
      </c>
      <c r="H2550" s="661" t="s">
        <v>602</v>
      </c>
      <c r="I2550" s="661" t="s">
        <v>5027</v>
      </c>
      <c r="J2550" s="661" t="s">
        <v>5028</v>
      </c>
      <c r="K2550" s="661" t="s">
        <v>2242</v>
      </c>
      <c r="L2550" s="662">
        <v>45.34</v>
      </c>
      <c r="M2550" s="662">
        <v>45.34</v>
      </c>
      <c r="N2550" s="661">
        <v>1</v>
      </c>
      <c r="O2550" s="742">
        <v>0.5</v>
      </c>
      <c r="P2550" s="662">
        <v>45.34</v>
      </c>
      <c r="Q2550" s="677">
        <v>1</v>
      </c>
      <c r="R2550" s="661">
        <v>1</v>
      </c>
      <c r="S2550" s="677">
        <v>1</v>
      </c>
      <c r="T2550" s="742">
        <v>0.5</v>
      </c>
      <c r="U2550" s="700">
        <v>1</v>
      </c>
    </row>
    <row r="2551" spans="1:21" ht="14.4" customHeight="1" x14ac:dyDescent="0.3">
      <c r="A2551" s="660">
        <v>4</v>
      </c>
      <c r="B2551" s="661" t="s">
        <v>3542</v>
      </c>
      <c r="C2551" s="661">
        <v>89301045</v>
      </c>
      <c r="D2551" s="740" t="s">
        <v>6161</v>
      </c>
      <c r="E2551" s="741" t="s">
        <v>3920</v>
      </c>
      <c r="F2551" s="661" t="s">
        <v>3895</v>
      </c>
      <c r="G2551" s="661" t="s">
        <v>4116</v>
      </c>
      <c r="H2551" s="661" t="s">
        <v>1519</v>
      </c>
      <c r="I2551" s="661" t="s">
        <v>2643</v>
      </c>
      <c r="J2551" s="661" t="s">
        <v>1725</v>
      </c>
      <c r="K2551" s="661" t="s">
        <v>2644</v>
      </c>
      <c r="L2551" s="662">
        <v>56.01</v>
      </c>
      <c r="M2551" s="662">
        <v>56.01</v>
      </c>
      <c r="N2551" s="661">
        <v>1</v>
      </c>
      <c r="O2551" s="742">
        <v>0.5</v>
      </c>
      <c r="P2551" s="662">
        <v>56.01</v>
      </c>
      <c r="Q2551" s="677">
        <v>1</v>
      </c>
      <c r="R2551" s="661">
        <v>1</v>
      </c>
      <c r="S2551" s="677">
        <v>1</v>
      </c>
      <c r="T2551" s="742">
        <v>0.5</v>
      </c>
      <c r="U2551" s="700">
        <v>1</v>
      </c>
    </row>
    <row r="2552" spans="1:21" ht="14.4" customHeight="1" x14ac:dyDescent="0.3">
      <c r="A2552" s="660">
        <v>4</v>
      </c>
      <c r="B2552" s="661" t="s">
        <v>3542</v>
      </c>
      <c r="C2552" s="661">
        <v>89301045</v>
      </c>
      <c r="D2552" s="740" t="s">
        <v>6161</v>
      </c>
      <c r="E2552" s="741" t="s">
        <v>3920</v>
      </c>
      <c r="F2552" s="661" t="s">
        <v>3895</v>
      </c>
      <c r="G2552" s="661" t="s">
        <v>4116</v>
      </c>
      <c r="H2552" s="661" t="s">
        <v>1519</v>
      </c>
      <c r="I2552" s="661" t="s">
        <v>1724</v>
      </c>
      <c r="J2552" s="661" t="s">
        <v>1725</v>
      </c>
      <c r="K2552" s="661" t="s">
        <v>1726</v>
      </c>
      <c r="L2552" s="662">
        <v>140.03</v>
      </c>
      <c r="M2552" s="662">
        <v>5321.1400000000012</v>
      </c>
      <c r="N2552" s="661">
        <v>38</v>
      </c>
      <c r="O2552" s="742">
        <v>19.5</v>
      </c>
      <c r="P2552" s="662">
        <v>3920.8400000000011</v>
      </c>
      <c r="Q2552" s="677">
        <v>0.73684210526315796</v>
      </c>
      <c r="R2552" s="661">
        <v>28</v>
      </c>
      <c r="S2552" s="677">
        <v>0.73684210526315785</v>
      </c>
      <c r="T2552" s="742">
        <v>12.5</v>
      </c>
      <c r="U2552" s="700">
        <v>0.64102564102564108</v>
      </c>
    </row>
    <row r="2553" spans="1:21" ht="14.4" customHeight="1" x14ac:dyDescent="0.3">
      <c r="A2553" s="660">
        <v>4</v>
      </c>
      <c r="B2553" s="661" t="s">
        <v>3542</v>
      </c>
      <c r="C2553" s="661">
        <v>89301045</v>
      </c>
      <c r="D2553" s="740" t="s">
        <v>6161</v>
      </c>
      <c r="E2553" s="741" t="s">
        <v>3920</v>
      </c>
      <c r="F2553" s="661" t="s">
        <v>3895</v>
      </c>
      <c r="G2553" s="661" t="s">
        <v>4116</v>
      </c>
      <c r="H2553" s="661" t="s">
        <v>602</v>
      </c>
      <c r="I2553" s="661" t="s">
        <v>5029</v>
      </c>
      <c r="J2553" s="661" t="s">
        <v>5030</v>
      </c>
      <c r="K2553" s="661" t="s">
        <v>5031</v>
      </c>
      <c r="L2553" s="662">
        <v>140.03</v>
      </c>
      <c r="M2553" s="662">
        <v>10922.34</v>
      </c>
      <c r="N2553" s="661">
        <v>78</v>
      </c>
      <c r="O2553" s="742">
        <v>38</v>
      </c>
      <c r="P2553" s="662">
        <v>5601.2</v>
      </c>
      <c r="Q2553" s="677">
        <v>0.51282051282051277</v>
      </c>
      <c r="R2553" s="661">
        <v>40</v>
      </c>
      <c r="S2553" s="677">
        <v>0.51282051282051277</v>
      </c>
      <c r="T2553" s="742">
        <v>19</v>
      </c>
      <c r="U2553" s="700">
        <v>0.5</v>
      </c>
    </row>
    <row r="2554" spans="1:21" ht="14.4" customHeight="1" x14ac:dyDescent="0.3">
      <c r="A2554" s="660">
        <v>4</v>
      </c>
      <c r="B2554" s="661" t="s">
        <v>3542</v>
      </c>
      <c r="C2554" s="661">
        <v>89301045</v>
      </c>
      <c r="D2554" s="740" t="s">
        <v>6161</v>
      </c>
      <c r="E2554" s="741" t="s">
        <v>3920</v>
      </c>
      <c r="F2554" s="661" t="s">
        <v>3895</v>
      </c>
      <c r="G2554" s="661" t="s">
        <v>4116</v>
      </c>
      <c r="H2554" s="661" t="s">
        <v>602</v>
      </c>
      <c r="I2554" s="661" t="s">
        <v>6039</v>
      </c>
      <c r="J2554" s="661" t="s">
        <v>5030</v>
      </c>
      <c r="K2554" s="661" t="s">
        <v>6040</v>
      </c>
      <c r="L2554" s="662">
        <v>140.03</v>
      </c>
      <c r="M2554" s="662">
        <v>420.09000000000003</v>
      </c>
      <c r="N2554" s="661">
        <v>3</v>
      </c>
      <c r="O2554" s="742">
        <v>1</v>
      </c>
      <c r="P2554" s="662">
        <v>420.09000000000003</v>
      </c>
      <c r="Q2554" s="677">
        <v>1</v>
      </c>
      <c r="R2554" s="661">
        <v>3</v>
      </c>
      <c r="S2554" s="677">
        <v>1</v>
      </c>
      <c r="T2554" s="742">
        <v>1</v>
      </c>
      <c r="U2554" s="700">
        <v>1</v>
      </c>
    </row>
    <row r="2555" spans="1:21" ht="14.4" customHeight="1" x14ac:dyDescent="0.3">
      <c r="A2555" s="660">
        <v>4</v>
      </c>
      <c r="B2555" s="661" t="s">
        <v>3542</v>
      </c>
      <c r="C2555" s="661">
        <v>89301045</v>
      </c>
      <c r="D2555" s="740" t="s">
        <v>6161</v>
      </c>
      <c r="E2555" s="741" t="s">
        <v>3920</v>
      </c>
      <c r="F2555" s="661" t="s">
        <v>3895</v>
      </c>
      <c r="G2555" s="661" t="s">
        <v>4287</v>
      </c>
      <c r="H2555" s="661" t="s">
        <v>602</v>
      </c>
      <c r="I2555" s="661" t="s">
        <v>4291</v>
      </c>
      <c r="J2555" s="661" t="s">
        <v>4289</v>
      </c>
      <c r="K2555" s="661" t="s">
        <v>4292</v>
      </c>
      <c r="L2555" s="662">
        <v>0</v>
      </c>
      <c r="M2555" s="662">
        <v>0</v>
      </c>
      <c r="N2555" s="661">
        <v>1</v>
      </c>
      <c r="O2555" s="742">
        <v>1</v>
      </c>
      <c r="P2555" s="662">
        <v>0</v>
      </c>
      <c r="Q2555" s="677"/>
      <c r="R2555" s="661">
        <v>1</v>
      </c>
      <c r="S2555" s="677">
        <v>1</v>
      </c>
      <c r="T2555" s="742">
        <v>1</v>
      </c>
      <c r="U2555" s="700">
        <v>1</v>
      </c>
    </row>
    <row r="2556" spans="1:21" ht="14.4" customHeight="1" x14ac:dyDescent="0.3">
      <c r="A2556" s="660">
        <v>4</v>
      </c>
      <c r="B2556" s="661" t="s">
        <v>3542</v>
      </c>
      <c r="C2556" s="661">
        <v>89301045</v>
      </c>
      <c r="D2556" s="740" t="s">
        <v>6161</v>
      </c>
      <c r="E2556" s="741" t="s">
        <v>3920</v>
      </c>
      <c r="F2556" s="661" t="s">
        <v>3895</v>
      </c>
      <c r="G2556" s="661" t="s">
        <v>3991</v>
      </c>
      <c r="H2556" s="661" t="s">
        <v>602</v>
      </c>
      <c r="I2556" s="661" t="s">
        <v>3497</v>
      </c>
      <c r="J2556" s="661" t="s">
        <v>1268</v>
      </c>
      <c r="K2556" s="661" t="s">
        <v>3992</v>
      </c>
      <c r="L2556" s="662">
        <v>127.5</v>
      </c>
      <c r="M2556" s="662">
        <v>382.5</v>
      </c>
      <c r="N2556" s="661">
        <v>3</v>
      </c>
      <c r="O2556" s="742">
        <v>2.5</v>
      </c>
      <c r="P2556" s="662">
        <v>127.5</v>
      </c>
      <c r="Q2556" s="677">
        <v>0.33333333333333331</v>
      </c>
      <c r="R2556" s="661">
        <v>1</v>
      </c>
      <c r="S2556" s="677">
        <v>0.33333333333333331</v>
      </c>
      <c r="T2556" s="742">
        <v>1</v>
      </c>
      <c r="U2556" s="700">
        <v>0.4</v>
      </c>
    </row>
    <row r="2557" spans="1:21" ht="14.4" customHeight="1" x14ac:dyDescent="0.3">
      <c r="A2557" s="660">
        <v>4</v>
      </c>
      <c r="B2557" s="661" t="s">
        <v>3542</v>
      </c>
      <c r="C2557" s="661">
        <v>89301045</v>
      </c>
      <c r="D2557" s="740" t="s">
        <v>6161</v>
      </c>
      <c r="E2557" s="741" t="s">
        <v>3920</v>
      </c>
      <c r="F2557" s="661" t="s">
        <v>3895</v>
      </c>
      <c r="G2557" s="661" t="s">
        <v>4232</v>
      </c>
      <c r="H2557" s="661" t="s">
        <v>602</v>
      </c>
      <c r="I2557" s="661" t="s">
        <v>1434</v>
      </c>
      <c r="J2557" s="661" t="s">
        <v>1435</v>
      </c>
      <c r="K2557" s="661" t="s">
        <v>4233</v>
      </c>
      <c r="L2557" s="662">
        <v>79.349999999999994</v>
      </c>
      <c r="M2557" s="662">
        <v>2459.8499999999995</v>
      </c>
      <c r="N2557" s="661">
        <v>31</v>
      </c>
      <c r="O2557" s="742">
        <v>10.5</v>
      </c>
      <c r="P2557" s="662">
        <v>1110.8999999999999</v>
      </c>
      <c r="Q2557" s="677">
        <v>0.45161290322580649</v>
      </c>
      <c r="R2557" s="661">
        <v>14</v>
      </c>
      <c r="S2557" s="677">
        <v>0.45161290322580644</v>
      </c>
      <c r="T2557" s="742">
        <v>4.5</v>
      </c>
      <c r="U2557" s="700">
        <v>0.42857142857142855</v>
      </c>
    </row>
    <row r="2558" spans="1:21" ht="14.4" customHeight="1" x14ac:dyDescent="0.3">
      <c r="A2558" s="660">
        <v>4</v>
      </c>
      <c r="B2558" s="661" t="s">
        <v>3542</v>
      </c>
      <c r="C2558" s="661">
        <v>89301045</v>
      </c>
      <c r="D2558" s="740" t="s">
        <v>6161</v>
      </c>
      <c r="E2558" s="741" t="s">
        <v>3920</v>
      </c>
      <c r="F2558" s="661" t="s">
        <v>3895</v>
      </c>
      <c r="G2558" s="661" t="s">
        <v>4232</v>
      </c>
      <c r="H2558" s="661" t="s">
        <v>602</v>
      </c>
      <c r="I2558" s="661" t="s">
        <v>1434</v>
      </c>
      <c r="J2558" s="661" t="s">
        <v>1435</v>
      </c>
      <c r="K2558" s="661" t="s">
        <v>4233</v>
      </c>
      <c r="L2558" s="662">
        <v>95.82</v>
      </c>
      <c r="M2558" s="662">
        <v>3162.0599999999995</v>
      </c>
      <c r="N2558" s="661">
        <v>33</v>
      </c>
      <c r="O2558" s="742">
        <v>13.5</v>
      </c>
      <c r="P2558" s="662">
        <v>1724.7599999999998</v>
      </c>
      <c r="Q2558" s="677">
        <v>0.54545454545454541</v>
      </c>
      <c r="R2558" s="661">
        <v>18</v>
      </c>
      <c r="S2558" s="677">
        <v>0.54545454545454541</v>
      </c>
      <c r="T2558" s="742">
        <v>6.5</v>
      </c>
      <c r="U2558" s="700">
        <v>0.48148148148148145</v>
      </c>
    </row>
    <row r="2559" spans="1:21" ht="14.4" customHeight="1" x14ac:dyDescent="0.3">
      <c r="A2559" s="660">
        <v>4</v>
      </c>
      <c r="B2559" s="661" t="s">
        <v>3542</v>
      </c>
      <c r="C2559" s="661">
        <v>89301045</v>
      </c>
      <c r="D2559" s="740" t="s">
        <v>6161</v>
      </c>
      <c r="E2559" s="741" t="s">
        <v>3920</v>
      </c>
      <c r="F2559" s="661" t="s">
        <v>3895</v>
      </c>
      <c r="G2559" s="661" t="s">
        <v>4232</v>
      </c>
      <c r="H2559" s="661" t="s">
        <v>602</v>
      </c>
      <c r="I2559" s="661" t="s">
        <v>5131</v>
      </c>
      <c r="J2559" s="661" t="s">
        <v>5132</v>
      </c>
      <c r="K2559" s="661" t="s">
        <v>5133</v>
      </c>
      <c r="L2559" s="662">
        <v>98.56</v>
      </c>
      <c r="M2559" s="662">
        <v>197.12</v>
      </c>
      <c r="N2559" s="661">
        <v>2</v>
      </c>
      <c r="O2559" s="742">
        <v>0.5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4</v>
      </c>
      <c r="B2560" s="661" t="s">
        <v>3542</v>
      </c>
      <c r="C2560" s="661">
        <v>89301045</v>
      </c>
      <c r="D2560" s="740" t="s">
        <v>6161</v>
      </c>
      <c r="E2560" s="741" t="s">
        <v>3920</v>
      </c>
      <c r="F2560" s="661" t="s">
        <v>3895</v>
      </c>
      <c r="G2560" s="661" t="s">
        <v>4015</v>
      </c>
      <c r="H2560" s="661" t="s">
        <v>1519</v>
      </c>
      <c r="I2560" s="661" t="s">
        <v>2730</v>
      </c>
      <c r="J2560" s="661" t="s">
        <v>2731</v>
      </c>
      <c r="K2560" s="661" t="s">
        <v>879</v>
      </c>
      <c r="L2560" s="662">
        <v>196.46</v>
      </c>
      <c r="M2560" s="662">
        <v>196.46</v>
      </c>
      <c r="N2560" s="661">
        <v>1</v>
      </c>
      <c r="O2560" s="742">
        <v>0.5</v>
      </c>
      <c r="P2560" s="662">
        <v>196.46</v>
      </c>
      <c r="Q2560" s="677">
        <v>1</v>
      </c>
      <c r="R2560" s="661">
        <v>1</v>
      </c>
      <c r="S2560" s="677">
        <v>1</v>
      </c>
      <c r="T2560" s="742">
        <v>0.5</v>
      </c>
      <c r="U2560" s="700">
        <v>1</v>
      </c>
    </row>
    <row r="2561" spans="1:21" ht="14.4" customHeight="1" x14ac:dyDescent="0.3">
      <c r="A2561" s="660">
        <v>4</v>
      </c>
      <c r="B2561" s="661" t="s">
        <v>3542</v>
      </c>
      <c r="C2561" s="661">
        <v>89301045</v>
      </c>
      <c r="D2561" s="740" t="s">
        <v>6161</v>
      </c>
      <c r="E2561" s="741" t="s">
        <v>3920</v>
      </c>
      <c r="F2561" s="661" t="s">
        <v>3895</v>
      </c>
      <c r="G2561" s="661" t="s">
        <v>4145</v>
      </c>
      <c r="H2561" s="661" t="s">
        <v>602</v>
      </c>
      <c r="I2561" s="661" t="s">
        <v>6056</v>
      </c>
      <c r="J2561" s="661" t="s">
        <v>2544</v>
      </c>
      <c r="K2561" s="661" t="s">
        <v>4264</v>
      </c>
      <c r="L2561" s="662">
        <v>0</v>
      </c>
      <c r="M2561" s="662">
        <v>0</v>
      </c>
      <c r="N2561" s="661">
        <v>1</v>
      </c>
      <c r="O2561" s="742">
        <v>0.5</v>
      </c>
      <c r="P2561" s="662">
        <v>0</v>
      </c>
      <c r="Q2561" s="677"/>
      <c r="R2561" s="661">
        <v>1</v>
      </c>
      <c r="S2561" s="677">
        <v>1</v>
      </c>
      <c r="T2561" s="742">
        <v>0.5</v>
      </c>
      <c r="U2561" s="700">
        <v>1</v>
      </c>
    </row>
    <row r="2562" spans="1:21" ht="14.4" customHeight="1" x14ac:dyDescent="0.3">
      <c r="A2562" s="660">
        <v>4</v>
      </c>
      <c r="B2562" s="661" t="s">
        <v>3542</v>
      </c>
      <c r="C2562" s="661">
        <v>89301045</v>
      </c>
      <c r="D2562" s="740" t="s">
        <v>6161</v>
      </c>
      <c r="E2562" s="741" t="s">
        <v>3920</v>
      </c>
      <c r="F2562" s="661" t="s">
        <v>3895</v>
      </c>
      <c r="G2562" s="661" t="s">
        <v>6057</v>
      </c>
      <c r="H2562" s="661" t="s">
        <v>602</v>
      </c>
      <c r="I2562" s="661" t="s">
        <v>6058</v>
      </c>
      <c r="J2562" s="661" t="s">
        <v>6059</v>
      </c>
      <c r="K2562" s="661" t="s">
        <v>6060</v>
      </c>
      <c r="L2562" s="662">
        <v>68.739999999999995</v>
      </c>
      <c r="M2562" s="662">
        <v>68.739999999999995</v>
      </c>
      <c r="N2562" s="661">
        <v>1</v>
      </c>
      <c r="O2562" s="742">
        <v>1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4</v>
      </c>
      <c r="B2563" s="661" t="s">
        <v>3542</v>
      </c>
      <c r="C2563" s="661">
        <v>89301045</v>
      </c>
      <c r="D2563" s="740" t="s">
        <v>6161</v>
      </c>
      <c r="E2563" s="741" t="s">
        <v>3920</v>
      </c>
      <c r="F2563" s="661" t="s">
        <v>3895</v>
      </c>
      <c r="G2563" s="661" t="s">
        <v>5037</v>
      </c>
      <c r="H2563" s="661" t="s">
        <v>1519</v>
      </c>
      <c r="I2563" s="661" t="s">
        <v>1707</v>
      </c>
      <c r="J2563" s="661" t="s">
        <v>1708</v>
      </c>
      <c r="K2563" s="661" t="s">
        <v>3779</v>
      </c>
      <c r="L2563" s="662">
        <v>1861.83</v>
      </c>
      <c r="M2563" s="662">
        <v>7447.32</v>
      </c>
      <c r="N2563" s="661">
        <v>4</v>
      </c>
      <c r="O2563" s="742">
        <v>1.5</v>
      </c>
      <c r="P2563" s="662">
        <v>7447.32</v>
      </c>
      <c r="Q2563" s="677">
        <v>1</v>
      </c>
      <c r="R2563" s="661">
        <v>4</v>
      </c>
      <c r="S2563" s="677">
        <v>1</v>
      </c>
      <c r="T2563" s="742">
        <v>1.5</v>
      </c>
      <c r="U2563" s="700">
        <v>1</v>
      </c>
    </row>
    <row r="2564" spans="1:21" ht="14.4" customHeight="1" x14ac:dyDescent="0.3">
      <c r="A2564" s="660">
        <v>4</v>
      </c>
      <c r="B2564" s="661" t="s">
        <v>3542</v>
      </c>
      <c r="C2564" s="661">
        <v>89301045</v>
      </c>
      <c r="D2564" s="740" t="s">
        <v>6161</v>
      </c>
      <c r="E2564" s="741" t="s">
        <v>3920</v>
      </c>
      <c r="F2564" s="661" t="s">
        <v>3896</v>
      </c>
      <c r="G2564" s="661" t="s">
        <v>4001</v>
      </c>
      <c r="H2564" s="661" t="s">
        <v>602</v>
      </c>
      <c r="I2564" s="661" t="s">
        <v>4033</v>
      </c>
      <c r="J2564" s="661" t="s">
        <v>4003</v>
      </c>
      <c r="K2564" s="661"/>
      <c r="L2564" s="662">
        <v>0</v>
      </c>
      <c r="M2564" s="662">
        <v>0</v>
      </c>
      <c r="N2564" s="661">
        <v>23</v>
      </c>
      <c r="O2564" s="742">
        <v>22.5</v>
      </c>
      <c r="P2564" s="662">
        <v>0</v>
      </c>
      <c r="Q2564" s="677"/>
      <c r="R2564" s="661">
        <v>15</v>
      </c>
      <c r="S2564" s="677">
        <v>0.65217391304347827</v>
      </c>
      <c r="T2564" s="742">
        <v>14.5</v>
      </c>
      <c r="U2564" s="700">
        <v>0.64444444444444449</v>
      </c>
    </row>
    <row r="2565" spans="1:21" ht="14.4" customHeight="1" x14ac:dyDescent="0.3">
      <c r="A2565" s="660">
        <v>4</v>
      </c>
      <c r="B2565" s="661" t="s">
        <v>3542</v>
      </c>
      <c r="C2565" s="661">
        <v>89301045</v>
      </c>
      <c r="D2565" s="740" t="s">
        <v>6161</v>
      </c>
      <c r="E2565" s="741" t="s">
        <v>3920</v>
      </c>
      <c r="F2565" s="661" t="s">
        <v>3897</v>
      </c>
      <c r="G2565" s="661" t="s">
        <v>4343</v>
      </c>
      <c r="H2565" s="661" t="s">
        <v>602</v>
      </c>
      <c r="I2565" s="661" t="s">
        <v>4344</v>
      </c>
      <c r="J2565" s="661" t="s">
        <v>4345</v>
      </c>
      <c r="K2565" s="661" t="s">
        <v>4346</v>
      </c>
      <c r="L2565" s="662">
        <v>410</v>
      </c>
      <c r="M2565" s="662">
        <v>410</v>
      </c>
      <c r="N2565" s="661">
        <v>1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4</v>
      </c>
      <c r="B2566" s="661" t="s">
        <v>3542</v>
      </c>
      <c r="C2566" s="661">
        <v>89301045</v>
      </c>
      <c r="D2566" s="740" t="s">
        <v>6161</v>
      </c>
      <c r="E2566" s="741" t="s">
        <v>3920</v>
      </c>
      <c r="F2566" s="661" t="s">
        <v>3897</v>
      </c>
      <c r="G2566" s="661" t="s">
        <v>4034</v>
      </c>
      <c r="H2566" s="661" t="s">
        <v>602</v>
      </c>
      <c r="I2566" s="661" t="s">
        <v>6061</v>
      </c>
      <c r="J2566" s="661" t="s">
        <v>6062</v>
      </c>
      <c r="K2566" s="661" t="s">
        <v>6063</v>
      </c>
      <c r="L2566" s="662">
        <v>500</v>
      </c>
      <c r="M2566" s="662">
        <v>500</v>
      </c>
      <c r="N2566" s="661">
        <v>1</v>
      </c>
      <c r="O2566" s="742">
        <v>1</v>
      </c>
      <c r="P2566" s="662">
        <v>500</v>
      </c>
      <c r="Q2566" s="677">
        <v>1</v>
      </c>
      <c r="R2566" s="661">
        <v>1</v>
      </c>
      <c r="S2566" s="677">
        <v>1</v>
      </c>
      <c r="T2566" s="742">
        <v>1</v>
      </c>
      <c r="U2566" s="700">
        <v>1</v>
      </c>
    </row>
    <row r="2567" spans="1:21" ht="14.4" customHeight="1" x14ac:dyDescent="0.3">
      <c r="A2567" s="660">
        <v>4</v>
      </c>
      <c r="B2567" s="661" t="s">
        <v>3542</v>
      </c>
      <c r="C2567" s="661">
        <v>89301045</v>
      </c>
      <c r="D2567" s="740" t="s">
        <v>6161</v>
      </c>
      <c r="E2567" s="741" t="s">
        <v>3920</v>
      </c>
      <c r="F2567" s="661" t="s">
        <v>3897</v>
      </c>
      <c r="G2567" s="661" t="s">
        <v>4419</v>
      </c>
      <c r="H2567" s="661" t="s">
        <v>602</v>
      </c>
      <c r="I2567" s="661" t="s">
        <v>4344</v>
      </c>
      <c r="J2567" s="661" t="s">
        <v>4345</v>
      </c>
      <c r="K2567" s="661" t="s">
        <v>4346</v>
      </c>
      <c r="L2567" s="662">
        <v>410</v>
      </c>
      <c r="M2567" s="662">
        <v>410</v>
      </c>
      <c r="N2567" s="661">
        <v>1</v>
      </c>
      <c r="O2567" s="742">
        <v>1</v>
      </c>
      <c r="P2567" s="662">
        <v>410</v>
      </c>
      <c r="Q2567" s="677">
        <v>1</v>
      </c>
      <c r="R2567" s="661">
        <v>1</v>
      </c>
      <c r="S2567" s="677">
        <v>1</v>
      </c>
      <c r="T2567" s="742">
        <v>1</v>
      </c>
      <c r="U2567" s="700">
        <v>1</v>
      </c>
    </row>
    <row r="2568" spans="1:21" ht="14.4" customHeight="1" x14ac:dyDescent="0.3">
      <c r="A2568" s="660">
        <v>4</v>
      </c>
      <c r="B2568" s="661" t="s">
        <v>3542</v>
      </c>
      <c r="C2568" s="661">
        <v>89301045</v>
      </c>
      <c r="D2568" s="740" t="s">
        <v>6161</v>
      </c>
      <c r="E2568" s="741" t="s">
        <v>3930</v>
      </c>
      <c r="F2568" s="661" t="s">
        <v>3895</v>
      </c>
      <c r="G2568" s="661" t="s">
        <v>4434</v>
      </c>
      <c r="H2568" s="661" t="s">
        <v>602</v>
      </c>
      <c r="I2568" s="661" t="s">
        <v>881</v>
      </c>
      <c r="J2568" s="661" t="s">
        <v>882</v>
      </c>
      <c r="K2568" s="661" t="s">
        <v>4435</v>
      </c>
      <c r="L2568" s="662">
        <v>242.93</v>
      </c>
      <c r="M2568" s="662">
        <v>971.72</v>
      </c>
      <c r="N2568" s="661">
        <v>4</v>
      </c>
      <c r="O2568" s="742">
        <v>4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4</v>
      </c>
      <c r="B2569" s="661" t="s">
        <v>3542</v>
      </c>
      <c r="C2569" s="661">
        <v>89301045</v>
      </c>
      <c r="D2569" s="740" t="s">
        <v>6161</v>
      </c>
      <c r="E2569" s="741" t="s">
        <v>3930</v>
      </c>
      <c r="F2569" s="661" t="s">
        <v>3895</v>
      </c>
      <c r="G2569" s="661" t="s">
        <v>3991</v>
      </c>
      <c r="H2569" s="661" t="s">
        <v>602</v>
      </c>
      <c r="I2569" s="661" t="s">
        <v>3497</v>
      </c>
      <c r="J2569" s="661" t="s">
        <v>1268</v>
      </c>
      <c r="K2569" s="661" t="s">
        <v>3992</v>
      </c>
      <c r="L2569" s="662">
        <v>127.5</v>
      </c>
      <c r="M2569" s="662">
        <v>127.5</v>
      </c>
      <c r="N2569" s="661">
        <v>1</v>
      </c>
      <c r="O2569" s="742">
        <v>1</v>
      </c>
      <c r="P2569" s="662"/>
      <c r="Q2569" s="677">
        <v>0</v>
      </c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4</v>
      </c>
      <c r="B2570" s="661" t="s">
        <v>3542</v>
      </c>
      <c r="C2570" s="661">
        <v>89301045</v>
      </c>
      <c r="D2570" s="740" t="s">
        <v>6161</v>
      </c>
      <c r="E2570" s="741" t="s">
        <v>3930</v>
      </c>
      <c r="F2570" s="661" t="s">
        <v>3897</v>
      </c>
      <c r="G2570" s="661" t="s">
        <v>4419</v>
      </c>
      <c r="H2570" s="661" t="s">
        <v>602</v>
      </c>
      <c r="I2570" s="661" t="s">
        <v>4344</v>
      </c>
      <c r="J2570" s="661" t="s">
        <v>4345</v>
      </c>
      <c r="K2570" s="661" t="s">
        <v>4346</v>
      </c>
      <c r="L2570" s="662">
        <v>410</v>
      </c>
      <c r="M2570" s="662">
        <v>410</v>
      </c>
      <c r="N2570" s="661">
        <v>1</v>
      </c>
      <c r="O2570" s="742">
        <v>1</v>
      </c>
      <c r="P2570" s="662">
        <v>410</v>
      </c>
      <c r="Q2570" s="677">
        <v>1</v>
      </c>
      <c r="R2570" s="661">
        <v>1</v>
      </c>
      <c r="S2570" s="677">
        <v>1</v>
      </c>
      <c r="T2570" s="742">
        <v>1</v>
      </c>
      <c r="U2570" s="700">
        <v>1</v>
      </c>
    </row>
    <row r="2571" spans="1:21" ht="14.4" customHeight="1" x14ac:dyDescent="0.3">
      <c r="A2571" s="660">
        <v>4</v>
      </c>
      <c r="B2571" s="661" t="s">
        <v>3542</v>
      </c>
      <c r="C2571" s="661">
        <v>89301045</v>
      </c>
      <c r="D2571" s="740" t="s">
        <v>6161</v>
      </c>
      <c r="E2571" s="741" t="s">
        <v>3931</v>
      </c>
      <c r="F2571" s="661" t="s">
        <v>3895</v>
      </c>
      <c r="G2571" s="661" t="s">
        <v>4255</v>
      </c>
      <c r="H2571" s="661" t="s">
        <v>602</v>
      </c>
      <c r="I2571" s="661" t="s">
        <v>4256</v>
      </c>
      <c r="J2571" s="661" t="s">
        <v>4257</v>
      </c>
      <c r="K2571" s="661" t="s">
        <v>4258</v>
      </c>
      <c r="L2571" s="662">
        <v>64.23</v>
      </c>
      <c r="M2571" s="662">
        <v>385.38000000000005</v>
      </c>
      <c r="N2571" s="661">
        <v>6</v>
      </c>
      <c r="O2571" s="742">
        <v>3</v>
      </c>
      <c r="P2571" s="662">
        <v>64.23</v>
      </c>
      <c r="Q2571" s="677">
        <v>0.16666666666666666</v>
      </c>
      <c r="R2571" s="661">
        <v>1</v>
      </c>
      <c r="S2571" s="677">
        <v>0.16666666666666666</v>
      </c>
      <c r="T2571" s="742">
        <v>0.5</v>
      </c>
      <c r="U2571" s="700">
        <v>0.16666666666666666</v>
      </c>
    </row>
    <row r="2572" spans="1:21" ht="14.4" customHeight="1" x14ac:dyDescent="0.3">
      <c r="A2572" s="660">
        <v>4</v>
      </c>
      <c r="B2572" s="661" t="s">
        <v>3542</v>
      </c>
      <c r="C2572" s="661">
        <v>89301045</v>
      </c>
      <c r="D2572" s="740" t="s">
        <v>6161</v>
      </c>
      <c r="E2572" s="741" t="s">
        <v>3931</v>
      </c>
      <c r="F2572" s="661" t="s">
        <v>3895</v>
      </c>
      <c r="G2572" s="661" t="s">
        <v>4121</v>
      </c>
      <c r="H2572" s="661" t="s">
        <v>1519</v>
      </c>
      <c r="I2572" s="661" t="s">
        <v>2795</v>
      </c>
      <c r="J2572" s="661" t="s">
        <v>2796</v>
      </c>
      <c r="K2572" s="661" t="s">
        <v>3727</v>
      </c>
      <c r="L2572" s="662">
        <v>69.86</v>
      </c>
      <c r="M2572" s="662">
        <v>698.59999999999991</v>
      </c>
      <c r="N2572" s="661">
        <v>10</v>
      </c>
      <c r="O2572" s="742">
        <v>2.5</v>
      </c>
      <c r="P2572" s="662">
        <v>279.44</v>
      </c>
      <c r="Q2572" s="677">
        <v>0.4</v>
      </c>
      <c r="R2572" s="661">
        <v>4</v>
      </c>
      <c r="S2572" s="677">
        <v>0.4</v>
      </c>
      <c r="T2572" s="742">
        <v>1</v>
      </c>
      <c r="U2572" s="700">
        <v>0.4</v>
      </c>
    </row>
    <row r="2573" spans="1:21" ht="14.4" customHeight="1" x14ac:dyDescent="0.3">
      <c r="A2573" s="660">
        <v>4</v>
      </c>
      <c r="B2573" s="661" t="s">
        <v>3542</v>
      </c>
      <c r="C2573" s="661">
        <v>89301045</v>
      </c>
      <c r="D2573" s="740" t="s">
        <v>6161</v>
      </c>
      <c r="E2573" s="741" t="s">
        <v>3931</v>
      </c>
      <c r="F2573" s="661" t="s">
        <v>3895</v>
      </c>
      <c r="G2573" s="661" t="s">
        <v>5741</v>
      </c>
      <c r="H2573" s="661" t="s">
        <v>602</v>
      </c>
      <c r="I2573" s="661" t="s">
        <v>5742</v>
      </c>
      <c r="J2573" s="661" t="s">
        <v>5743</v>
      </c>
      <c r="K2573" s="661" t="s">
        <v>2930</v>
      </c>
      <c r="L2573" s="662">
        <v>0</v>
      </c>
      <c r="M2573" s="662">
        <v>0</v>
      </c>
      <c r="N2573" s="661">
        <v>30</v>
      </c>
      <c r="O2573" s="742">
        <v>6.5</v>
      </c>
      <c r="P2573" s="662">
        <v>0</v>
      </c>
      <c r="Q2573" s="677"/>
      <c r="R2573" s="661">
        <v>6</v>
      </c>
      <c r="S2573" s="677">
        <v>0.2</v>
      </c>
      <c r="T2573" s="742">
        <v>2</v>
      </c>
      <c r="U2573" s="700">
        <v>0.30769230769230771</v>
      </c>
    </row>
    <row r="2574" spans="1:21" ht="14.4" customHeight="1" x14ac:dyDescent="0.3">
      <c r="A2574" s="660">
        <v>4</v>
      </c>
      <c r="B2574" s="661" t="s">
        <v>3542</v>
      </c>
      <c r="C2574" s="661">
        <v>89301045</v>
      </c>
      <c r="D2574" s="740" t="s">
        <v>6161</v>
      </c>
      <c r="E2574" s="741" t="s">
        <v>3931</v>
      </c>
      <c r="F2574" s="661" t="s">
        <v>3895</v>
      </c>
      <c r="G2574" s="661" t="s">
        <v>5741</v>
      </c>
      <c r="H2574" s="661" t="s">
        <v>602</v>
      </c>
      <c r="I2574" s="661" t="s">
        <v>6064</v>
      </c>
      <c r="J2574" s="661" t="s">
        <v>5743</v>
      </c>
      <c r="K2574" s="661" t="s">
        <v>6065</v>
      </c>
      <c r="L2574" s="662">
        <v>0</v>
      </c>
      <c r="M2574" s="662">
        <v>0</v>
      </c>
      <c r="N2574" s="661">
        <v>9</v>
      </c>
      <c r="O2574" s="742">
        <v>2</v>
      </c>
      <c r="P2574" s="662"/>
      <c r="Q2574" s="677"/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4</v>
      </c>
      <c r="B2575" s="661" t="s">
        <v>3542</v>
      </c>
      <c r="C2575" s="661">
        <v>89301045</v>
      </c>
      <c r="D2575" s="740" t="s">
        <v>6161</v>
      </c>
      <c r="E2575" s="741" t="s">
        <v>3931</v>
      </c>
      <c r="F2575" s="661" t="s">
        <v>3895</v>
      </c>
      <c r="G2575" s="661" t="s">
        <v>4268</v>
      </c>
      <c r="H2575" s="661" t="s">
        <v>602</v>
      </c>
      <c r="I2575" s="661" t="s">
        <v>2399</v>
      </c>
      <c r="J2575" s="661" t="s">
        <v>2400</v>
      </c>
      <c r="K2575" s="661" t="s">
        <v>2401</v>
      </c>
      <c r="L2575" s="662">
        <v>75.36</v>
      </c>
      <c r="M2575" s="662">
        <v>75.36</v>
      </c>
      <c r="N2575" s="661">
        <v>1</v>
      </c>
      <c r="O2575" s="742">
        <v>1</v>
      </c>
      <c r="P2575" s="662">
        <v>75.36</v>
      </c>
      <c r="Q2575" s="677">
        <v>1</v>
      </c>
      <c r="R2575" s="661">
        <v>1</v>
      </c>
      <c r="S2575" s="677">
        <v>1</v>
      </c>
      <c r="T2575" s="742">
        <v>1</v>
      </c>
      <c r="U2575" s="700">
        <v>1</v>
      </c>
    </row>
    <row r="2576" spans="1:21" ht="14.4" customHeight="1" x14ac:dyDescent="0.3">
      <c r="A2576" s="660">
        <v>4</v>
      </c>
      <c r="B2576" s="661" t="s">
        <v>3542</v>
      </c>
      <c r="C2576" s="661">
        <v>89301045</v>
      </c>
      <c r="D2576" s="740" t="s">
        <v>6161</v>
      </c>
      <c r="E2576" s="741" t="s">
        <v>3931</v>
      </c>
      <c r="F2576" s="661" t="s">
        <v>3895</v>
      </c>
      <c r="G2576" s="661" t="s">
        <v>4268</v>
      </c>
      <c r="H2576" s="661" t="s">
        <v>602</v>
      </c>
      <c r="I2576" s="661" t="s">
        <v>2399</v>
      </c>
      <c r="J2576" s="661" t="s">
        <v>2400</v>
      </c>
      <c r="K2576" s="661" t="s">
        <v>2401</v>
      </c>
      <c r="L2576" s="662">
        <v>67.489999999999995</v>
      </c>
      <c r="M2576" s="662">
        <v>67.489999999999995</v>
      </c>
      <c r="N2576" s="661">
        <v>1</v>
      </c>
      <c r="O2576" s="742">
        <v>0.5</v>
      </c>
      <c r="P2576" s="662">
        <v>67.489999999999995</v>
      </c>
      <c r="Q2576" s="677">
        <v>1</v>
      </c>
      <c r="R2576" s="661">
        <v>1</v>
      </c>
      <c r="S2576" s="677">
        <v>1</v>
      </c>
      <c r="T2576" s="742">
        <v>0.5</v>
      </c>
      <c r="U2576" s="700">
        <v>1</v>
      </c>
    </row>
    <row r="2577" spans="1:21" ht="14.4" customHeight="1" x14ac:dyDescent="0.3">
      <c r="A2577" s="660">
        <v>4</v>
      </c>
      <c r="B2577" s="661" t="s">
        <v>3542</v>
      </c>
      <c r="C2577" s="661">
        <v>89301045</v>
      </c>
      <c r="D2577" s="740" t="s">
        <v>6161</v>
      </c>
      <c r="E2577" s="741" t="s">
        <v>3931</v>
      </c>
      <c r="F2577" s="661" t="s">
        <v>3895</v>
      </c>
      <c r="G2577" s="661" t="s">
        <v>4268</v>
      </c>
      <c r="H2577" s="661" t="s">
        <v>602</v>
      </c>
      <c r="I2577" s="661" t="s">
        <v>2399</v>
      </c>
      <c r="J2577" s="661" t="s">
        <v>2400</v>
      </c>
      <c r="K2577" s="661" t="s">
        <v>2401</v>
      </c>
      <c r="L2577" s="662">
        <v>79.400000000000006</v>
      </c>
      <c r="M2577" s="662">
        <v>79.400000000000006</v>
      </c>
      <c r="N2577" s="661">
        <v>1</v>
      </c>
      <c r="O2577" s="742">
        <v>1</v>
      </c>
      <c r="P2577" s="662">
        <v>79.400000000000006</v>
      </c>
      <c r="Q2577" s="677">
        <v>1</v>
      </c>
      <c r="R2577" s="661">
        <v>1</v>
      </c>
      <c r="S2577" s="677">
        <v>1</v>
      </c>
      <c r="T2577" s="742">
        <v>1</v>
      </c>
      <c r="U2577" s="700">
        <v>1</v>
      </c>
    </row>
    <row r="2578" spans="1:21" ht="14.4" customHeight="1" x14ac:dyDescent="0.3">
      <c r="A2578" s="660">
        <v>4</v>
      </c>
      <c r="B2578" s="661" t="s">
        <v>3542</v>
      </c>
      <c r="C2578" s="661">
        <v>89301045</v>
      </c>
      <c r="D2578" s="740" t="s">
        <v>6161</v>
      </c>
      <c r="E2578" s="741" t="s">
        <v>3931</v>
      </c>
      <c r="F2578" s="661" t="s">
        <v>3895</v>
      </c>
      <c r="G2578" s="661" t="s">
        <v>4459</v>
      </c>
      <c r="H2578" s="661" t="s">
        <v>602</v>
      </c>
      <c r="I2578" s="661" t="s">
        <v>761</v>
      </c>
      <c r="J2578" s="661" t="s">
        <v>762</v>
      </c>
      <c r="K2578" s="661" t="s">
        <v>3666</v>
      </c>
      <c r="L2578" s="662">
        <v>115.3</v>
      </c>
      <c r="M2578" s="662">
        <v>115.3</v>
      </c>
      <c r="N2578" s="661">
        <v>1</v>
      </c>
      <c r="O2578" s="742">
        <v>1</v>
      </c>
      <c r="P2578" s="662">
        <v>115.3</v>
      </c>
      <c r="Q2578" s="677">
        <v>1</v>
      </c>
      <c r="R2578" s="661">
        <v>1</v>
      </c>
      <c r="S2578" s="677">
        <v>1</v>
      </c>
      <c r="T2578" s="742">
        <v>1</v>
      </c>
      <c r="U2578" s="700">
        <v>1</v>
      </c>
    </row>
    <row r="2579" spans="1:21" ht="14.4" customHeight="1" x14ac:dyDescent="0.3">
      <c r="A2579" s="660">
        <v>4</v>
      </c>
      <c r="B2579" s="661" t="s">
        <v>3542</v>
      </c>
      <c r="C2579" s="661">
        <v>89301045</v>
      </c>
      <c r="D2579" s="740" t="s">
        <v>6161</v>
      </c>
      <c r="E2579" s="741" t="s">
        <v>3931</v>
      </c>
      <c r="F2579" s="661" t="s">
        <v>3895</v>
      </c>
      <c r="G2579" s="661" t="s">
        <v>4219</v>
      </c>
      <c r="H2579" s="661" t="s">
        <v>602</v>
      </c>
      <c r="I2579" s="661" t="s">
        <v>4981</v>
      </c>
      <c r="J2579" s="661" t="s">
        <v>4982</v>
      </c>
      <c r="K2579" s="661" t="s">
        <v>4983</v>
      </c>
      <c r="L2579" s="662">
        <v>83.09</v>
      </c>
      <c r="M2579" s="662">
        <v>166.18</v>
      </c>
      <c r="N2579" s="661">
        <v>2</v>
      </c>
      <c r="O2579" s="742">
        <v>1</v>
      </c>
      <c r="P2579" s="662">
        <v>166.18</v>
      </c>
      <c r="Q2579" s="677">
        <v>1</v>
      </c>
      <c r="R2579" s="661">
        <v>2</v>
      </c>
      <c r="S2579" s="677">
        <v>1</v>
      </c>
      <c r="T2579" s="742">
        <v>1</v>
      </c>
      <c r="U2579" s="700">
        <v>1</v>
      </c>
    </row>
    <row r="2580" spans="1:21" ht="14.4" customHeight="1" x14ac:dyDescent="0.3">
      <c r="A2580" s="660">
        <v>4</v>
      </c>
      <c r="B2580" s="661" t="s">
        <v>3542</v>
      </c>
      <c r="C2580" s="661">
        <v>89301045</v>
      </c>
      <c r="D2580" s="740" t="s">
        <v>6161</v>
      </c>
      <c r="E2580" s="741" t="s">
        <v>3931</v>
      </c>
      <c r="F2580" s="661" t="s">
        <v>3895</v>
      </c>
      <c r="G2580" s="661" t="s">
        <v>5404</v>
      </c>
      <c r="H2580" s="661" t="s">
        <v>1519</v>
      </c>
      <c r="I2580" s="661" t="s">
        <v>6066</v>
      </c>
      <c r="J2580" s="661" t="s">
        <v>6032</v>
      </c>
      <c r="K2580" s="661" t="s">
        <v>6067</v>
      </c>
      <c r="L2580" s="662">
        <v>685.76</v>
      </c>
      <c r="M2580" s="662">
        <v>685.76</v>
      </c>
      <c r="N2580" s="661">
        <v>1</v>
      </c>
      <c r="O2580" s="742">
        <v>1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4</v>
      </c>
      <c r="B2581" s="661" t="s">
        <v>3542</v>
      </c>
      <c r="C2581" s="661">
        <v>89301045</v>
      </c>
      <c r="D2581" s="740" t="s">
        <v>6161</v>
      </c>
      <c r="E2581" s="741" t="s">
        <v>3931</v>
      </c>
      <c r="F2581" s="661" t="s">
        <v>3895</v>
      </c>
      <c r="G2581" s="661" t="s">
        <v>4239</v>
      </c>
      <c r="H2581" s="661" t="s">
        <v>1519</v>
      </c>
      <c r="I2581" s="661" t="s">
        <v>2001</v>
      </c>
      <c r="J2581" s="661" t="s">
        <v>2002</v>
      </c>
      <c r="K2581" s="661" t="s">
        <v>3745</v>
      </c>
      <c r="L2581" s="662">
        <v>3127.19</v>
      </c>
      <c r="M2581" s="662">
        <v>18763.14</v>
      </c>
      <c r="N2581" s="661">
        <v>6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4</v>
      </c>
      <c r="B2582" s="661" t="s">
        <v>3542</v>
      </c>
      <c r="C2582" s="661">
        <v>89301045</v>
      </c>
      <c r="D2582" s="740" t="s">
        <v>6161</v>
      </c>
      <c r="E2582" s="741" t="s">
        <v>3931</v>
      </c>
      <c r="F2582" s="661" t="s">
        <v>3895</v>
      </c>
      <c r="G2582" s="661" t="s">
        <v>5747</v>
      </c>
      <c r="H2582" s="661" t="s">
        <v>602</v>
      </c>
      <c r="I2582" s="661" t="s">
        <v>5748</v>
      </c>
      <c r="J2582" s="661" t="s">
        <v>5749</v>
      </c>
      <c r="K2582" s="661" t="s">
        <v>5750</v>
      </c>
      <c r="L2582" s="662">
        <v>0</v>
      </c>
      <c r="M2582" s="662">
        <v>0</v>
      </c>
      <c r="N2582" s="661">
        <v>2</v>
      </c>
      <c r="O2582" s="742">
        <v>0.5</v>
      </c>
      <c r="P2582" s="662">
        <v>0</v>
      </c>
      <c r="Q2582" s="677"/>
      <c r="R2582" s="661">
        <v>2</v>
      </c>
      <c r="S2582" s="677">
        <v>1</v>
      </c>
      <c r="T2582" s="742">
        <v>0.5</v>
      </c>
      <c r="U2582" s="700">
        <v>1</v>
      </c>
    </row>
    <row r="2583" spans="1:21" ht="14.4" customHeight="1" x14ac:dyDescent="0.3">
      <c r="A2583" s="660">
        <v>4</v>
      </c>
      <c r="B2583" s="661" t="s">
        <v>3542</v>
      </c>
      <c r="C2583" s="661">
        <v>89301045</v>
      </c>
      <c r="D2583" s="740" t="s">
        <v>6161</v>
      </c>
      <c r="E2583" s="741" t="s">
        <v>3931</v>
      </c>
      <c r="F2583" s="661" t="s">
        <v>3895</v>
      </c>
      <c r="G2583" s="661" t="s">
        <v>3966</v>
      </c>
      <c r="H2583" s="661" t="s">
        <v>602</v>
      </c>
      <c r="I2583" s="661" t="s">
        <v>1239</v>
      </c>
      <c r="J2583" s="661" t="s">
        <v>3967</v>
      </c>
      <c r="K2583" s="661" t="s">
        <v>3968</v>
      </c>
      <c r="L2583" s="662">
        <v>0</v>
      </c>
      <c r="M2583" s="662">
        <v>0</v>
      </c>
      <c r="N2583" s="661">
        <v>1</v>
      </c>
      <c r="O2583" s="742">
        <v>0.5</v>
      </c>
      <c r="P2583" s="662"/>
      <c r="Q2583" s="677"/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4</v>
      </c>
      <c r="B2584" s="661" t="s">
        <v>3542</v>
      </c>
      <c r="C2584" s="661">
        <v>89301045</v>
      </c>
      <c r="D2584" s="740" t="s">
        <v>6161</v>
      </c>
      <c r="E2584" s="741" t="s">
        <v>3931</v>
      </c>
      <c r="F2584" s="661" t="s">
        <v>3895</v>
      </c>
      <c r="G2584" s="661" t="s">
        <v>4052</v>
      </c>
      <c r="H2584" s="661" t="s">
        <v>1519</v>
      </c>
      <c r="I2584" s="661" t="s">
        <v>1951</v>
      </c>
      <c r="J2584" s="661" t="s">
        <v>1952</v>
      </c>
      <c r="K2584" s="661" t="s">
        <v>3731</v>
      </c>
      <c r="L2584" s="662">
        <v>116.8</v>
      </c>
      <c r="M2584" s="662">
        <v>817.6</v>
      </c>
      <c r="N2584" s="661">
        <v>7</v>
      </c>
      <c r="O2584" s="742">
        <v>4</v>
      </c>
      <c r="P2584" s="662">
        <v>233.6</v>
      </c>
      <c r="Q2584" s="677">
        <v>0.2857142857142857</v>
      </c>
      <c r="R2584" s="661">
        <v>2</v>
      </c>
      <c r="S2584" s="677">
        <v>0.2857142857142857</v>
      </c>
      <c r="T2584" s="742">
        <v>1</v>
      </c>
      <c r="U2584" s="700">
        <v>0.25</v>
      </c>
    </row>
    <row r="2585" spans="1:21" ht="14.4" customHeight="1" x14ac:dyDescent="0.3">
      <c r="A2585" s="660">
        <v>4</v>
      </c>
      <c r="B2585" s="661" t="s">
        <v>3542</v>
      </c>
      <c r="C2585" s="661">
        <v>89301045</v>
      </c>
      <c r="D2585" s="740" t="s">
        <v>6161</v>
      </c>
      <c r="E2585" s="741" t="s">
        <v>3931</v>
      </c>
      <c r="F2585" s="661" t="s">
        <v>3895</v>
      </c>
      <c r="G2585" s="661" t="s">
        <v>3951</v>
      </c>
      <c r="H2585" s="661" t="s">
        <v>602</v>
      </c>
      <c r="I2585" s="661" t="s">
        <v>2071</v>
      </c>
      <c r="J2585" s="661" t="s">
        <v>2072</v>
      </c>
      <c r="K2585" s="661" t="s">
        <v>3952</v>
      </c>
      <c r="L2585" s="662">
        <v>766.89</v>
      </c>
      <c r="M2585" s="662">
        <v>1533.78</v>
      </c>
      <c r="N2585" s="661">
        <v>2</v>
      </c>
      <c r="O2585" s="742">
        <v>0.5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4</v>
      </c>
      <c r="B2586" s="661" t="s">
        <v>3542</v>
      </c>
      <c r="C2586" s="661">
        <v>89301045</v>
      </c>
      <c r="D2586" s="740" t="s">
        <v>6161</v>
      </c>
      <c r="E2586" s="741" t="s">
        <v>3931</v>
      </c>
      <c r="F2586" s="661" t="s">
        <v>3895</v>
      </c>
      <c r="G2586" s="661" t="s">
        <v>4108</v>
      </c>
      <c r="H2586" s="661" t="s">
        <v>1519</v>
      </c>
      <c r="I2586" s="661" t="s">
        <v>6068</v>
      </c>
      <c r="J2586" s="661" t="s">
        <v>6069</v>
      </c>
      <c r="K2586" s="661" t="s">
        <v>6070</v>
      </c>
      <c r="L2586" s="662">
        <v>48.98</v>
      </c>
      <c r="M2586" s="662">
        <v>146.94</v>
      </c>
      <c r="N2586" s="661">
        <v>3</v>
      </c>
      <c r="O2586" s="742">
        <v>0.5</v>
      </c>
      <c r="P2586" s="662">
        <v>146.94</v>
      </c>
      <c r="Q2586" s="677">
        <v>1</v>
      </c>
      <c r="R2586" s="661">
        <v>3</v>
      </c>
      <c r="S2586" s="677">
        <v>1</v>
      </c>
      <c r="T2586" s="742">
        <v>0.5</v>
      </c>
      <c r="U2586" s="700">
        <v>1</v>
      </c>
    </row>
    <row r="2587" spans="1:21" ht="14.4" customHeight="1" x14ac:dyDescent="0.3">
      <c r="A2587" s="660">
        <v>4</v>
      </c>
      <c r="B2587" s="661" t="s">
        <v>3542</v>
      </c>
      <c r="C2587" s="661">
        <v>89301045</v>
      </c>
      <c r="D2587" s="740" t="s">
        <v>6161</v>
      </c>
      <c r="E2587" s="741" t="s">
        <v>3931</v>
      </c>
      <c r="F2587" s="661" t="s">
        <v>3895</v>
      </c>
      <c r="G2587" s="661" t="s">
        <v>4108</v>
      </c>
      <c r="H2587" s="661" t="s">
        <v>1519</v>
      </c>
      <c r="I2587" s="661" t="s">
        <v>5006</v>
      </c>
      <c r="J2587" s="661" t="s">
        <v>3787</v>
      </c>
      <c r="K2587" s="661" t="s">
        <v>5007</v>
      </c>
      <c r="L2587" s="662">
        <v>195.92</v>
      </c>
      <c r="M2587" s="662">
        <v>1763.28</v>
      </c>
      <c r="N2587" s="661">
        <v>9</v>
      </c>
      <c r="O2587" s="742">
        <v>2</v>
      </c>
      <c r="P2587" s="662">
        <v>587.76</v>
      </c>
      <c r="Q2587" s="677">
        <v>0.33333333333333331</v>
      </c>
      <c r="R2587" s="661">
        <v>3</v>
      </c>
      <c r="S2587" s="677">
        <v>0.33333333333333331</v>
      </c>
      <c r="T2587" s="742">
        <v>0.5</v>
      </c>
      <c r="U2587" s="700">
        <v>0.25</v>
      </c>
    </row>
    <row r="2588" spans="1:21" ht="14.4" customHeight="1" x14ac:dyDescent="0.3">
      <c r="A2588" s="660">
        <v>4</v>
      </c>
      <c r="B2588" s="661" t="s">
        <v>3542</v>
      </c>
      <c r="C2588" s="661">
        <v>89301045</v>
      </c>
      <c r="D2588" s="740" t="s">
        <v>6161</v>
      </c>
      <c r="E2588" s="741" t="s">
        <v>3931</v>
      </c>
      <c r="F2588" s="661" t="s">
        <v>3895</v>
      </c>
      <c r="G2588" s="661" t="s">
        <v>4064</v>
      </c>
      <c r="H2588" s="661" t="s">
        <v>602</v>
      </c>
      <c r="I2588" s="661" t="s">
        <v>4083</v>
      </c>
      <c r="J2588" s="661" t="s">
        <v>2301</v>
      </c>
      <c r="K2588" s="661" t="s">
        <v>4084</v>
      </c>
      <c r="L2588" s="662">
        <v>0</v>
      </c>
      <c r="M2588" s="662">
        <v>0</v>
      </c>
      <c r="N2588" s="661">
        <v>4</v>
      </c>
      <c r="O2588" s="742">
        <v>1.5</v>
      </c>
      <c r="P2588" s="662">
        <v>0</v>
      </c>
      <c r="Q2588" s="677"/>
      <c r="R2588" s="661">
        <v>2</v>
      </c>
      <c r="S2588" s="677">
        <v>0.5</v>
      </c>
      <c r="T2588" s="742">
        <v>1</v>
      </c>
      <c r="U2588" s="700">
        <v>0.66666666666666663</v>
      </c>
    </row>
    <row r="2589" spans="1:21" ht="14.4" customHeight="1" x14ac:dyDescent="0.3">
      <c r="A2589" s="660">
        <v>4</v>
      </c>
      <c r="B2589" s="661" t="s">
        <v>3542</v>
      </c>
      <c r="C2589" s="661">
        <v>89301045</v>
      </c>
      <c r="D2589" s="740" t="s">
        <v>6161</v>
      </c>
      <c r="E2589" s="741" t="s">
        <v>3931</v>
      </c>
      <c r="F2589" s="661" t="s">
        <v>3895</v>
      </c>
      <c r="G2589" s="661" t="s">
        <v>4434</v>
      </c>
      <c r="H2589" s="661" t="s">
        <v>602</v>
      </c>
      <c r="I2589" s="661" t="s">
        <v>881</v>
      </c>
      <c r="J2589" s="661" t="s">
        <v>882</v>
      </c>
      <c r="K2589" s="661" t="s">
        <v>4435</v>
      </c>
      <c r="L2589" s="662">
        <v>242.93</v>
      </c>
      <c r="M2589" s="662">
        <v>7287.9000000000015</v>
      </c>
      <c r="N2589" s="661">
        <v>30</v>
      </c>
      <c r="O2589" s="742">
        <v>28.5</v>
      </c>
      <c r="P2589" s="662">
        <v>1457.5800000000002</v>
      </c>
      <c r="Q2589" s="677">
        <v>0.19999999999999998</v>
      </c>
      <c r="R2589" s="661">
        <v>6</v>
      </c>
      <c r="S2589" s="677">
        <v>0.2</v>
      </c>
      <c r="T2589" s="742">
        <v>6</v>
      </c>
      <c r="U2589" s="700">
        <v>0.21052631578947367</v>
      </c>
    </row>
    <row r="2590" spans="1:21" ht="14.4" customHeight="1" x14ac:dyDescent="0.3">
      <c r="A2590" s="660">
        <v>4</v>
      </c>
      <c r="B2590" s="661" t="s">
        <v>3542</v>
      </c>
      <c r="C2590" s="661">
        <v>89301045</v>
      </c>
      <c r="D2590" s="740" t="s">
        <v>6161</v>
      </c>
      <c r="E2590" s="741" t="s">
        <v>3931</v>
      </c>
      <c r="F2590" s="661" t="s">
        <v>3895</v>
      </c>
      <c r="G2590" s="661" t="s">
        <v>5112</v>
      </c>
      <c r="H2590" s="661" t="s">
        <v>602</v>
      </c>
      <c r="I2590" s="661" t="s">
        <v>5113</v>
      </c>
      <c r="J2590" s="661" t="s">
        <v>5114</v>
      </c>
      <c r="K2590" s="661" t="s">
        <v>5115</v>
      </c>
      <c r="L2590" s="662">
        <v>108.98</v>
      </c>
      <c r="M2590" s="662">
        <v>2070.62</v>
      </c>
      <c r="N2590" s="661">
        <v>19</v>
      </c>
      <c r="O2590" s="742">
        <v>5</v>
      </c>
      <c r="P2590" s="662">
        <v>1307.76</v>
      </c>
      <c r="Q2590" s="677">
        <v>0.63157894736842113</v>
      </c>
      <c r="R2590" s="661">
        <v>12</v>
      </c>
      <c r="S2590" s="677">
        <v>0.63157894736842102</v>
      </c>
      <c r="T2590" s="742">
        <v>3</v>
      </c>
      <c r="U2590" s="700">
        <v>0.6</v>
      </c>
    </row>
    <row r="2591" spans="1:21" ht="14.4" customHeight="1" x14ac:dyDescent="0.3">
      <c r="A2591" s="660">
        <v>4</v>
      </c>
      <c r="B2591" s="661" t="s">
        <v>3542</v>
      </c>
      <c r="C2591" s="661">
        <v>89301045</v>
      </c>
      <c r="D2591" s="740" t="s">
        <v>6161</v>
      </c>
      <c r="E2591" s="741" t="s">
        <v>3931</v>
      </c>
      <c r="F2591" s="661" t="s">
        <v>3895</v>
      </c>
      <c r="G2591" s="661" t="s">
        <v>5112</v>
      </c>
      <c r="H2591" s="661" t="s">
        <v>602</v>
      </c>
      <c r="I2591" s="661" t="s">
        <v>5113</v>
      </c>
      <c r="J2591" s="661" t="s">
        <v>5114</v>
      </c>
      <c r="K2591" s="661" t="s">
        <v>5115</v>
      </c>
      <c r="L2591" s="662">
        <v>146.13</v>
      </c>
      <c r="M2591" s="662">
        <v>4091.64</v>
      </c>
      <c r="N2591" s="661">
        <v>28</v>
      </c>
      <c r="O2591" s="742">
        <v>5.5</v>
      </c>
      <c r="P2591" s="662">
        <v>1169.04</v>
      </c>
      <c r="Q2591" s="677">
        <v>0.2857142857142857</v>
      </c>
      <c r="R2591" s="661">
        <v>8</v>
      </c>
      <c r="S2591" s="677">
        <v>0.2857142857142857</v>
      </c>
      <c r="T2591" s="742">
        <v>1.5</v>
      </c>
      <c r="U2591" s="700">
        <v>0.27272727272727271</v>
      </c>
    </row>
    <row r="2592" spans="1:21" ht="14.4" customHeight="1" x14ac:dyDescent="0.3">
      <c r="A2592" s="660">
        <v>4</v>
      </c>
      <c r="B2592" s="661" t="s">
        <v>3542</v>
      </c>
      <c r="C2592" s="661">
        <v>89301045</v>
      </c>
      <c r="D2592" s="740" t="s">
        <v>6161</v>
      </c>
      <c r="E2592" s="741" t="s">
        <v>3931</v>
      </c>
      <c r="F2592" s="661" t="s">
        <v>3895</v>
      </c>
      <c r="G2592" s="661" t="s">
        <v>5010</v>
      </c>
      <c r="H2592" s="661" t="s">
        <v>602</v>
      </c>
      <c r="I2592" s="661" t="s">
        <v>5755</v>
      </c>
      <c r="J2592" s="661" t="s">
        <v>5012</v>
      </c>
      <c r="K2592" s="661" t="s">
        <v>5756</v>
      </c>
      <c r="L2592" s="662">
        <v>0</v>
      </c>
      <c r="M2592" s="662">
        <v>0</v>
      </c>
      <c r="N2592" s="661">
        <v>1</v>
      </c>
      <c r="O2592" s="742">
        <v>0.5</v>
      </c>
      <c r="P2592" s="662">
        <v>0</v>
      </c>
      <c r="Q2592" s="677"/>
      <c r="R2592" s="661">
        <v>1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4</v>
      </c>
      <c r="B2593" s="661" t="s">
        <v>3542</v>
      </c>
      <c r="C2593" s="661">
        <v>89301045</v>
      </c>
      <c r="D2593" s="740" t="s">
        <v>6161</v>
      </c>
      <c r="E2593" s="741" t="s">
        <v>3931</v>
      </c>
      <c r="F2593" s="661" t="s">
        <v>3895</v>
      </c>
      <c r="G2593" s="661" t="s">
        <v>4024</v>
      </c>
      <c r="H2593" s="661" t="s">
        <v>602</v>
      </c>
      <c r="I2593" s="661" t="s">
        <v>952</v>
      </c>
      <c r="J2593" s="661" t="s">
        <v>4025</v>
      </c>
      <c r="K2593" s="661" t="s">
        <v>4026</v>
      </c>
      <c r="L2593" s="662">
        <v>56.01</v>
      </c>
      <c r="M2593" s="662">
        <v>1344.24</v>
      </c>
      <c r="N2593" s="661">
        <v>24</v>
      </c>
      <c r="O2593" s="742">
        <v>7</v>
      </c>
      <c r="P2593" s="662">
        <v>504.09000000000003</v>
      </c>
      <c r="Q2593" s="677">
        <v>0.375</v>
      </c>
      <c r="R2593" s="661">
        <v>9</v>
      </c>
      <c r="S2593" s="677">
        <v>0.375</v>
      </c>
      <c r="T2593" s="742">
        <v>2</v>
      </c>
      <c r="U2593" s="700">
        <v>0.2857142857142857</v>
      </c>
    </row>
    <row r="2594" spans="1:21" ht="14.4" customHeight="1" x14ac:dyDescent="0.3">
      <c r="A2594" s="660">
        <v>4</v>
      </c>
      <c r="B2594" s="661" t="s">
        <v>3542</v>
      </c>
      <c r="C2594" s="661">
        <v>89301045</v>
      </c>
      <c r="D2594" s="740" t="s">
        <v>6161</v>
      </c>
      <c r="E2594" s="741" t="s">
        <v>3931</v>
      </c>
      <c r="F2594" s="661" t="s">
        <v>3895</v>
      </c>
      <c r="G2594" s="661" t="s">
        <v>3977</v>
      </c>
      <c r="H2594" s="661" t="s">
        <v>602</v>
      </c>
      <c r="I2594" s="661" t="s">
        <v>2764</v>
      </c>
      <c r="J2594" s="661" t="s">
        <v>2765</v>
      </c>
      <c r="K2594" s="661" t="s">
        <v>4150</v>
      </c>
      <c r="L2594" s="662">
        <v>31.54</v>
      </c>
      <c r="M2594" s="662">
        <v>94.62</v>
      </c>
      <c r="N2594" s="661">
        <v>3</v>
      </c>
      <c r="O2594" s="742">
        <v>1</v>
      </c>
      <c r="P2594" s="662">
        <v>63.08</v>
      </c>
      <c r="Q2594" s="677">
        <v>0.66666666666666663</v>
      </c>
      <c r="R2594" s="661">
        <v>2</v>
      </c>
      <c r="S2594" s="677">
        <v>0.66666666666666663</v>
      </c>
      <c r="T2594" s="742">
        <v>0.5</v>
      </c>
      <c r="U2594" s="700">
        <v>0.5</v>
      </c>
    </row>
    <row r="2595" spans="1:21" ht="14.4" customHeight="1" x14ac:dyDescent="0.3">
      <c r="A2595" s="660">
        <v>4</v>
      </c>
      <c r="B2595" s="661" t="s">
        <v>3542</v>
      </c>
      <c r="C2595" s="661">
        <v>89301045</v>
      </c>
      <c r="D2595" s="740" t="s">
        <v>6161</v>
      </c>
      <c r="E2595" s="741" t="s">
        <v>3931</v>
      </c>
      <c r="F2595" s="661" t="s">
        <v>3895</v>
      </c>
      <c r="G2595" s="661" t="s">
        <v>4282</v>
      </c>
      <c r="H2595" s="661" t="s">
        <v>602</v>
      </c>
      <c r="I2595" s="661" t="s">
        <v>2418</v>
      </c>
      <c r="J2595" s="661" t="s">
        <v>2411</v>
      </c>
      <c r="K2595" s="661" t="s">
        <v>2419</v>
      </c>
      <c r="L2595" s="662">
        <v>136.58000000000001</v>
      </c>
      <c r="M2595" s="662">
        <v>136.58000000000001</v>
      </c>
      <c r="N2595" s="661">
        <v>1</v>
      </c>
      <c r="O2595" s="742">
        <v>1</v>
      </c>
      <c r="P2595" s="662">
        <v>136.58000000000001</v>
      </c>
      <c r="Q2595" s="677">
        <v>1</v>
      </c>
      <c r="R2595" s="661">
        <v>1</v>
      </c>
      <c r="S2595" s="677">
        <v>1</v>
      </c>
      <c r="T2595" s="742">
        <v>1</v>
      </c>
      <c r="U2595" s="700">
        <v>1</v>
      </c>
    </row>
    <row r="2596" spans="1:21" ht="14.4" customHeight="1" x14ac:dyDescent="0.3">
      <c r="A2596" s="660">
        <v>4</v>
      </c>
      <c r="B2596" s="661" t="s">
        <v>3542</v>
      </c>
      <c r="C2596" s="661">
        <v>89301045</v>
      </c>
      <c r="D2596" s="740" t="s">
        <v>6161</v>
      </c>
      <c r="E2596" s="741" t="s">
        <v>3931</v>
      </c>
      <c r="F2596" s="661" t="s">
        <v>3895</v>
      </c>
      <c r="G2596" s="661" t="s">
        <v>4282</v>
      </c>
      <c r="H2596" s="661" t="s">
        <v>602</v>
      </c>
      <c r="I2596" s="661" t="s">
        <v>2418</v>
      </c>
      <c r="J2596" s="661" t="s">
        <v>2411</v>
      </c>
      <c r="K2596" s="661" t="s">
        <v>2419</v>
      </c>
      <c r="L2596" s="662">
        <v>99.15</v>
      </c>
      <c r="M2596" s="662">
        <v>99.15</v>
      </c>
      <c r="N2596" s="661">
        <v>1</v>
      </c>
      <c r="O2596" s="742">
        <v>0.5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4</v>
      </c>
      <c r="B2597" s="661" t="s">
        <v>3542</v>
      </c>
      <c r="C2597" s="661">
        <v>89301045</v>
      </c>
      <c r="D2597" s="740" t="s">
        <v>6161</v>
      </c>
      <c r="E2597" s="741" t="s">
        <v>3931</v>
      </c>
      <c r="F2597" s="661" t="s">
        <v>3895</v>
      </c>
      <c r="G2597" s="661" t="s">
        <v>4282</v>
      </c>
      <c r="H2597" s="661" t="s">
        <v>602</v>
      </c>
      <c r="I2597" s="661" t="s">
        <v>6071</v>
      </c>
      <c r="J2597" s="661" t="s">
        <v>2411</v>
      </c>
      <c r="K2597" s="661" t="s">
        <v>6072</v>
      </c>
      <c r="L2597" s="662">
        <v>0</v>
      </c>
      <c r="M2597" s="662">
        <v>0</v>
      </c>
      <c r="N2597" s="661">
        <v>1</v>
      </c>
      <c r="O2597" s="742">
        <v>1</v>
      </c>
      <c r="P2597" s="662">
        <v>0</v>
      </c>
      <c r="Q2597" s="677"/>
      <c r="R2597" s="661">
        <v>1</v>
      </c>
      <c r="S2597" s="677">
        <v>1</v>
      </c>
      <c r="T2597" s="742">
        <v>1</v>
      </c>
      <c r="U2597" s="700">
        <v>1</v>
      </c>
    </row>
    <row r="2598" spans="1:21" ht="14.4" customHeight="1" x14ac:dyDescent="0.3">
      <c r="A2598" s="660">
        <v>4</v>
      </c>
      <c r="B2598" s="661" t="s">
        <v>3542</v>
      </c>
      <c r="C2598" s="661">
        <v>89301045</v>
      </c>
      <c r="D2598" s="740" t="s">
        <v>6161</v>
      </c>
      <c r="E2598" s="741" t="s">
        <v>3931</v>
      </c>
      <c r="F2598" s="661" t="s">
        <v>3895</v>
      </c>
      <c r="G2598" s="661" t="s">
        <v>4004</v>
      </c>
      <c r="H2598" s="661" t="s">
        <v>602</v>
      </c>
      <c r="I2598" s="661" t="s">
        <v>4027</v>
      </c>
      <c r="J2598" s="661" t="s">
        <v>2076</v>
      </c>
      <c r="K2598" s="661" t="s">
        <v>4028</v>
      </c>
      <c r="L2598" s="662">
        <v>0</v>
      </c>
      <c r="M2598" s="662">
        <v>0</v>
      </c>
      <c r="N2598" s="661">
        <v>3</v>
      </c>
      <c r="O2598" s="742">
        <v>0.5</v>
      </c>
      <c r="P2598" s="662"/>
      <c r="Q2598" s="677"/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4</v>
      </c>
      <c r="B2599" s="661" t="s">
        <v>3542</v>
      </c>
      <c r="C2599" s="661">
        <v>89301045</v>
      </c>
      <c r="D2599" s="740" t="s">
        <v>6161</v>
      </c>
      <c r="E2599" s="741" t="s">
        <v>3931</v>
      </c>
      <c r="F2599" s="661" t="s">
        <v>3895</v>
      </c>
      <c r="G2599" s="661" t="s">
        <v>5122</v>
      </c>
      <c r="H2599" s="661" t="s">
        <v>602</v>
      </c>
      <c r="I2599" s="661" t="s">
        <v>1337</v>
      </c>
      <c r="J2599" s="661" t="s">
        <v>1101</v>
      </c>
      <c r="K2599" s="661" t="s">
        <v>6073</v>
      </c>
      <c r="L2599" s="662">
        <v>77.47</v>
      </c>
      <c r="M2599" s="662">
        <v>77.47</v>
      </c>
      <c r="N2599" s="661">
        <v>1</v>
      </c>
      <c r="O2599" s="742">
        <v>0.5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4</v>
      </c>
      <c r="B2600" s="661" t="s">
        <v>3542</v>
      </c>
      <c r="C2600" s="661">
        <v>89301045</v>
      </c>
      <c r="D2600" s="740" t="s">
        <v>6161</v>
      </c>
      <c r="E2600" s="741" t="s">
        <v>3931</v>
      </c>
      <c r="F2600" s="661" t="s">
        <v>3895</v>
      </c>
      <c r="G2600" s="661" t="s">
        <v>5122</v>
      </c>
      <c r="H2600" s="661" t="s">
        <v>602</v>
      </c>
      <c r="I2600" s="661" t="s">
        <v>5123</v>
      </c>
      <c r="J2600" s="661" t="s">
        <v>1101</v>
      </c>
      <c r="K2600" s="661" t="s">
        <v>5124</v>
      </c>
      <c r="L2600" s="662">
        <v>77.47</v>
      </c>
      <c r="M2600" s="662">
        <v>464.82</v>
      </c>
      <c r="N2600" s="661">
        <v>6</v>
      </c>
      <c r="O2600" s="742">
        <v>1.5</v>
      </c>
      <c r="P2600" s="662">
        <v>464.82</v>
      </c>
      <c r="Q2600" s="677">
        <v>1</v>
      </c>
      <c r="R2600" s="661">
        <v>6</v>
      </c>
      <c r="S2600" s="677">
        <v>1</v>
      </c>
      <c r="T2600" s="742">
        <v>1.5</v>
      </c>
      <c r="U2600" s="700">
        <v>1</v>
      </c>
    </row>
    <row r="2601" spans="1:21" ht="14.4" customHeight="1" x14ac:dyDescent="0.3">
      <c r="A2601" s="660">
        <v>4</v>
      </c>
      <c r="B2601" s="661" t="s">
        <v>3542</v>
      </c>
      <c r="C2601" s="661">
        <v>89301045</v>
      </c>
      <c r="D2601" s="740" t="s">
        <v>6161</v>
      </c>
      <c r="E2601" s="741" t="s">
        <v>3931</v>
      </c>
      <c r="F2601" s="661" t="s">
        <v>3895</v>
      </c>
      <c r="G2601" s="661" t="s">
        <v>6074</v>
      </c>
      <c r="H2601" s="661" t="s">
        <v>602</v>
      </c>
      <c r="I2601" s="661" t="s">
        <v>6075</v>
      </c>
      <c r="J2601" s="661" t="s">
        <v>6076</v>
      </c>
      <c r="K2601" s="661" t="s">
        <v>4319</v>
      </c>
      <c r="L2601" s="662">
        <v>0</v>
      </c>
      <c r="M2601" s="662">
        <v>0</v>
      </c>
      <c r="N2601" s="661">
        <v>3</v>
      </c>
      <c r="O2601" s="742">
        <v>0.5</v>
      </c>
      <c r="P2601" s="662"/>
      <c r="Q2601" s="677"/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4</v>
      </c>
      <c r="B2602" s="661" t="s">
        <v>3542</v>
      </c>
      <c r="C2602" s="661">
        <v>89301045</v>
      </c>
      <c r="D2602" s="740" t="s">
        <v>6161</v>
      </c>
      <c r="E2602" s="741" t="s">
        <v>3931</v>
      </c>
      <c r="F2602" s="661" t="s">
        <v>3895</v>
      </c>
      <c r="G2602" s="661" t="s">
        <v>4029</v>
      </c>
      <c r="H2602" s="661" t="s">
        <v>602</v>
      </c>
      <c r="I2602" s="661" t="s">
        <v>4030</v>
      </c>
      <c r="J2602" s="661" t="s">
        <v>4031</v>
      </c>
      <c r="K2602" s="661" t="s">
        <v>2096</v>
      </c>
      <c r="L2602" s="662">
        <v>97.97</v>
      </c>
      <c r="M2602" s="662">
        <v>195.94</v>
      </c>
      <c r="N2602" s="661">
        <v>2</v>
      </c>
      <c r="O2602" s="742">
        <v>2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4</v>
      </c>
      <c r="B2603" s="661" t="s">
        <v>3542</v>
      </c>
      <c r="C2603" s="661">
        <v>89301045</v>
      </c>
      <c r="D2603" s="740" t="s">
        <v>6161</v>
      </c>
      <c r="E2603" s="741" t="s">
        <v>3931</v>
      </c>
      <c r="F2603" s="661" t="s">
        <v>3895</v>
      </c>
      <c r="G2603" s="661" t="s">
        <v>4029</v>
      </c>
      <c r="H2603" s="661" t="s">
        <v>602</v>
      </c>
      <c r="I2603" s="661" t="s">
        <v>4032</v>
      </c>
      <c r="J2603" s="661" t="s">
        <v>4031</v>
      </c>
      <c r="K2603" s="661" t="s">
        <v>786</v>
      </c>
      <c r="L2603" s="662">
        <v>314.89999999999998</v>
      </c>
      <c r="M2603" s="662">
        <v>20783.399999999994</v>
      </c>
      <c r="N2603" s="661">
        <v>66</v>
      </c>
      <c r="O2603" s="742">
        <v>30</v>
      </c>
      <c r="P2603" s="662">
        <v>11021.499999999996</v>
      </c>
      <c r="Q2603" s="677">
        <v>0.53030303030303028</v>
      </c>
      <c r="R2603" s="661">
        <v>35</v>
      </c>
      <c r="S2603" s="677">
        <v>0.53030303030303028</v>
      </c>
      <c r="T2603" s="742">
        <v>15.5</v>
      </c>
      <c r="U2603" s="700">
        <v>0.51666666666666672</v>
      </c>
    </row>
    <row r="2604" spans="1:21" ht="14.4" customHeight="1" x14ac:dyDescent="0.3">
      <c r="A2604" s="660">
        <v>4</v>
      </c>
      <c r="B2604" s="661" t="s">
        <v>3542</v>
      </c>
      <c r="C2604" s="661">
        <v>89301045</v>
      </c>
      <c r="D2604" s="740" t="s">
        <v>6161</v>
      </c>
      <c r="E2604" s="741" t="s">
        <v>3931</v>
      </c>
      <c r="F2604" s="661" t="s">
        <v>3895</v>
      </c>
      <c r="G2604" s="661" t="s">
        <v>4029</v>
      </c>
      <c r="H2604" s="661" t="s">
        <v>602</v>
      </c>
      <c r="I2604" s="661" t="s">
        <v>784</v>
      </c>
      <c r="J2604" s="661" t="s">
        <v>785</v>
      </c>
      <c r="K2604" s="661" t="s">
        <v>4114</v>
      </c>
      <c r="L2604" s="662">
        <v>314.89999999999998</v>
      </c>
      <c r="M2604" s="662">
        <v>8817.1999999999989</v>
      </c>
      <c r="N2604" s="661">
        <v>28</v>
      </c>
      <c r="O2604" s="742">
        <v>14.5</v>
      </c>
      <c r="P2604" s="662">
        <v>3149</v>
      </c>
      <c r="Q2604" s="677">
        <v>0.35714285714285721</v>
      </c>
      <c r="R2604" s="661">
        <v>10</v>
      </c>
      <c r="S2604" s="677">
        <v>0.35714285714285715</v>
      </c>
      <c r="T2604" s="742">
        <v>4.5</v>
      </c>
      <c r="U2604" s="700">
        <v>0.31034482758620691</v>
      </c>
    </row>
    <row r="2605" spans="1:21" ht="14.4" customHeight="1" x14ac:dyDescent="0.3">
      <c r="A2605" s="660">
        <v>4</v>
      </c>
      <c r="B2605" s="661" t="s">
        <v>3542</v>
      </c>
      <c r="C2605" s="661">
        <v>89301045</v>
      </c>
      <c r="D2605" s="740" t="s">
        <v>6161</v>
      </c>
      <c r="E2605" s="741" t="s">
        <v>3931</v>
      </c>
      <c r="F2605" s="661" t="s">
        <v>3895</v>
      </c>
      <c r="G2605" s="661" t="s">
        <v>4115</v>
      </c>
      <c r="H2605" s="661" t="s">
        <v>1519</v>
      </c>
      <c r="I2605" s="661" t="s">
        <v>2711</v>
      </c>
      <c r="J2605" s="661" t="s">
        <v>2612</v>
      </c>
      <c r="K2605" s="661" t="s">
        <v>3784</v>
      </c>
      <c r="L2605" s="662">
        <v>349.88</v>
      </c>
      <c r="M2605" s="662">
        <v>1049.6399999999999</v>
      </c>
      <c r="N2605" s="661">
        <v>3</v>
      </c>
      <c r="O2605" s="742">
        <v>2.5</v>
      </c>
      <c r="P2605" s="662">
        <v>699.76</v>
      </c>
      <c r="Q2605" s="677">
        <v>0.66666666666666674</v>
      </c>
      <c r="R2605" s="661">
        <v>2</v>
      </c>
      <c r="S2605" s="677">
        <v>0.66666666666666663</v>
      </c>
      <c r="T2605" s="742">
        <v>2</v>
      </c>
      <c r="U2605" s="700">
        <v>0.8</v>
      </c>
    </row>
    <row r="2606" spans="1:21" ht="14.4" customHeight="1" x14ac:dyDescent="0.3">
      <c r="A2606" s="660">
        <v>4</v>
      </c>
      <c r="B2606" s="661" t="s">
        <v>3542</v>
      </c>
      <c r="C2606" s="661">
        <v>89301045</v>
      </c>
      <c r="D2606" s="740" t="s">
        <v>6161</v>
      </c>
      <c r="E2606" s="741" t="s">
        <v>3931</v>
      </c>
      <c r="F2606" s="661" t="s">
        <v>3895</v>
      </c>
      <c r="G2606" s="661" t="s">
        <v>4115</v>
      </c>
      <c r="H2606" s="661" t="s">
        <v>1519</v>
      </c>
      <c r="I2606" s="661" t="s">
        <v>6077</v>
      </c>
      <c r="J2606" s="661" t="s">
        <v>2612</v>
      </c>
      <c r="K2606" s="661" t="s">
        <v>6078</v>
      </c>
      <c r="L2606" s="662">
        <v>0</v>
      </c>
      <c r="M2606" s="662">
        <v>0</v>
      </c>
      <c r="N2606" s="661">
        <v>4</v>
      </c>
      <c r="O2606" s="742">
        <v>1</v>
      </c>
      <c r="P2606" s="662">
        <v>0</v>
      </c>
      <c r="Q2606" s="677"/>
      <c r="R2606" s="661">
        <v>2</v>
      </c>
      <c r="S2606" s="677">
        <v>0.5</v>
      </c>
      <c r="T2606" s="742">
        <v>0.5</v>
      </c>
      <c r="U2606" s="700">
        <v>0.5</v>
      </c>
    </row>
    <row r="2607" spans="1:21" ht="14.4" customHeight="1" x14ac:dyDescent="0.3">
      <c r="A2607" s="660">
        <v>4</v>
      </c>
      <c r="B2607" s="661" t="s">
        <v>3542</v>
      </c>
      <c r="C2607" s="661">
        <v>89301045</v>
      </c>
      <c r="D2607" s="740" t="s">
        <v>6161</v>
      </c>
      <c r="E2607" s="741" t="s">
        <v>3931</v>
      </c>
      <c r="F2607" s="661" t="s">
        <v>3895</v>
      </c>
      <c r="G2607" s="661" t="s">
        <v>4115</v>
      </c>
      <c r="H2607" s="661" t="s">
        <v>1519</v>
      </c>
      <c r="I2607" s="661" t="s">
        <v>6079</v>
      </c>
      <c r="J2607" s="661" t="s">
        <v>2612</v>
      </c>
      <c r="K2607" s="661" t="s">
        <v>6080</v>
      </c>
      <c r="L2607" s="662">
        <v>0</v>
      </c>
      <c r="M2607" s="662">
        <v>0</v>
      </c>
      <c r="N2607" s="661">
        <v>1</v>
      </c>
      <c r="O2607" s="742">
        <v>0.5</v>
      </c>
      <c r="P2607" s="662"/>
      <c r="Q2607" s="677"/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4</v>
      </c>
      <c r="B2608" s="661" t="s">
        <v>3542</v>
      </c>
      <c r="C2608" s="661">
        <v>89301045</v>
      </c>
      <c r="D2608" s="740" t="s">
        <v>6161</v>
      </c>
      <c r="E2608" s="741" t="s">
        <v>3931</v>
      </c>
      <c r="F2608" s="661" t="s">
        <v>3895</v>
      </c>
      <c r="G2608" s="661" t="s">
        <v>4504</v>
      </c>
      <c r="H2608" s="661" t="s">
        <v>602</v>
      </c>
      <c r="I2608" s="661" t="s">
        <v>4506</v>
      </c>
      <c r="J2608" s="661" t="s">
        <v>4507</v>
      </c>
      <c r="K2608" s="661" t="s">
        <v>2951</v>
      </c>
      <c r="L2608" s="662">
        <v>224.9</v>
      </c>
      <c r="M2608" s="662">
        <v>1124.5</v>
      </c>
      <c r="N2608" s="661">
        <v>5</v>
      </c>
      <c r="O2608" s="742">
        <v>5</v>
      </c>
      <c r="P2608" s="662">
        <v>674.7</v>
      </c>
      <c r="Q2608" s="677">
        <v>0.60000000000000009</v>
      </c>
      <c r="R2608" s="661">
        <v>3</v>
      </c>
      <c r="S2608" s="677">
        <v>0.6</v>
      </c>
      <c r="T2608" s="742">
        <v>3</v>
      </c>
      <c r="U2608" s="700">
        <v>0.6</v>
      </c>
    </row>
    <row r="2609" spans="1:21" ht="14.4" customHeight="1" x14ac:dyDescent="0.3">
      <c r="A2609" s="660">
        <v>4</v>
      </c>
      <c r="B2609" s="661" t="s">
        <v>3542</v>
      </c>
      <c r="C2609" s="661">
        <v>89301045</v>
      </c>
      <c r="D2609" s="740" t="s">
        <v>6161</v>
      </c>
      <c r="E2609" s="741" t="s">
        <v>3931</v>
      </c>
      <c r="F2609" s="661" t="s">
        <v>3895</v>
      </c>
      <c r="G2609" s="661" t="s">
        <v>3953</v>
      </c>
      <c r="H2609" s="661" t="s">
        <v>602</v>
      </c>
      <c r="I2609" s="661" t="s">
        <v>1484</v>
      </c>
      <c r="J2609" s="661" t="s">
        <v>851</v>
      </c>
      <c r="K2609" s="661" t="s">
        <v>1485</v>
      </c>
      <c r="L2609" s="662">
        <v>113.37</v>
      </c>
      <c r="M2609" s="662">
        <v>113.37</v>
      </c>
      <c r="N2609" s="661">
        <v>1</v>
      </c>
      <c r="O2609" s="742">
        <v>1</v>
      </c>
      <c r="P2609" s="662"/>
      <c r="Q2609" s="677">
        <v>0</v>
      </c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4</v>
      </c>
      <c r="B2610" s="661" t="s">
        <v>3542</v>
      </c>
      <c r="C2610" s="661">
        <v>89301045</v>
      </c>
      <c r="D2610" s="740" t="s">
        <v>6161</v>
      </c>
      <c r="E2610" s="741" t="s">
        <v>3931</v>
      </c>
      <c r="F2610" s="661" t="s">
        <v>3895</v>
      </c>
      <c r="G2610" s="661" t="s">
        <v>3953</v>
      </c>
      <c r="H2610" s="661" t="s">
        <v>602</v>
      </c>
      <c r="I2610" s="661" t="s">
        <v>850</v>
      </c>
      <c r="J2610" s="661" t="s">
        <v>851</v>
      </c>
      <c r="K2610" s="661" t="s">
        <v>852</v>
      </c>
      <c r="L2610" s="662">
        <v>56.69</v>
      </c>
      <c r="M2610" s="662">
        <v>56.69</v>
      </c>
      <c r="N2610" s="661">
        <v>1</v>
      </c>
      <c r="O2610" s="742">
        <v>0.5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4</v>
      </c>
      <c r="B2611" s="661" t="s">
        <v>3542</v>
      </c>
      <c r="C2611" s="661">
        <v>89301045</v>
      </c>
      <c r="D2611" s="740" t="s">
        <v>6161</v>
      </c>
      <c r="E2611" s="741" t="s">
        <v>3931</v>
      </c>
      <c r="F2611" s="661" t="s">
        <v>3895</v>
      </c>
      <c r="G2611" s="661" t="s">
        <v>4116</v>
      </c>
      <c r="H2611" s="661" t="s">
        <v>1519</v>
      </c>
      <c r="I2611" s="661" t="s">
        <v>1724</v>
      </c>
      <c r="J2611" s="661" t="s">
        <v>1725</v>
      </c>
      <c r="K2611" s="661" t="s">
        <v>1726</v>
      </c>
      <c r="L2611" s="662">
        <v>140.03</v>
      </c>
      <c r="M2611" s="662">
        <v>12742.730000000003</v>
      </c>
      <c r="N2611" s="661">
        <v>91</v>
      </c>
      <c r="O2611" s="742">
        <v>24</v>
      </c>
      <c r="P2611" s="662">
        <v>6721.4400000000023</v>
      </c>
      <c r="Q2611" s="677">
        <v>0.52747252747252749</v>
      </c>
      <c r="R2611" s="661">
        <v>48</v>
      </c>
      <c r="S2611" s="677">
        <v>0.52747252747252749</v>
      </c>
      <c r="T2611" s="742">
        <v>12.5</v>
      </c>
      <c r="U2611" s="700">
        <v>0.52083333333333337</v>
      </c>
    </row>
    <row r="2612" spans="1:21" ht="14.4" customHeight="1" x14ac:dyDescent="0.3">
      <c r="A2612" s="660">
        <v>4</v>
      </c>
      <c r="B2612" s="661" t="s">
        <v>3542</v>
      </c>
      <c r="C2612" s="661">
        <v>89301045</v>
      </c>
      <c r="D2612" s="740" t="s">
        <v>6161</v>
      </c>
      <c r="E2612" s="741" t="s">
        <v>3931</v>
      </c>
      <c r="F2612" s="661" t="s">
        <v>3895</v>
      </c>
      <c r="G2612" s="661" t="s">
        <v>6081</v>
      </c>
      <c r="H2612" s="661" t="s">
        <v>1519</v>
      </c>
      <c r="I2612" s="661" t="s">
        <v>2649</v>
      </c>
      <c r="J2612" s="661" t="s">
        <v>3782</v>
      </c>
      <c r="K2612" s="661" t="s">
        <v>3783</v>
      </c>
      <c r="L2612" s="662">
        <v>37.65</v>
      </c>
      <c r="M2612" s="662">
        <v>225.89999999999998</v>
      </c>
      <c r="N2612" s="661">
        <v>6</v>
      </c>
      <c r="O2612" s="742">
        <v>1.5</v>
      </c>
      <c r="P2612" s="662">
        <v>112.94999999999999</v>
      </c>
      <c r="Q2612" s="677">
        <v>0.5</v>
      </c>
      <c r="R2612" s="661">
        <v>3</v>
      </c>
      <c r="S2612" s="677">
        <v>0.5</v>
      </c>
      <c r="T2612" s="742">
        <v>1</v>
      </c>
      <c r="U2612" s="700">
        <v>0.66666666666666663</v>
      </c>
    </row>
    <row r="2613" spans="1:21" ht="14.4" customHeight="1" x14ac:dyDescent="0.3">
      <c r="A2613" s="660">
        <v>4</v>
      </c>
      <c r="B2613" s="661" t="s">
        <v>3542</v>
      </c>
      <c r="C2613" s="661">
        <v>89301045</v>
      </c>
      <c r="D2613" s="740" t="s">
        <v>6161</v>
      </c>
      <c r="E2613" s="741" t="s">
        <v>3931</v>
      </c>
      <c r="F2613" s="661" t="s">
        <v>3895</v>
      </c>
      <c r="G2613" s="661" t="s">
        <v>4091</v>
      </c>
      <c r="H2613" s="661" t="s">
        <v>602</v>
      </c>
      <c r="I2613" s="661" t="s">
        <v>2783</v>
      </c>
      <c r="J2613" s="661" t="s">
        <v>2784</v>
      </c>
      <c r="K2613" s="661" t="s">
        <v>4092</v>
      </c>
      <c r="L2613" s="662">
        <v>203.33</v>
      </c>
      <c r="M2613" s="662">
        <v>406.66</v>
      </c>
      <c r="N2613" s="661">
        <v>2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4</v>
      </c>
      <c r="B2614" s="661" t="s">
        <v>3542</v>
      </c>
      <c r="C2614" s="661">
        <v>89301045</v>
      </c>
      <c r="D2614" s="740" t="s">
        <v>6161</v>
      </c>
      <c r="E2614" s="741" t="s">
        <v>3931</v>
      </c>
      <c r="F2614" s="661" t="s">
        <v>3895</v>
      </c>
      <c r="G2614" s="661" t="s">
        <v>3991</v>
      </c>
      <c r="H2614" s="661" t="s">
        <v>602</v>
      </c>
      <c r="I2614" s="661" t="s">
        <v>3497</v>
      </c>
      <c r="J2614" s="661" t="s">
        <v>1268</v>
      </c>
      <c r="K2614" s="661" t="s">
        <v>3992</v>
      </c>
      <c r="L2614" s="662">
        <v>127.5</v>
      </c>
      <c r="M2614" s="662">
        <v>637.5</v>
      </c>
      <c r="N2614" s="661">
        <v>5</v>
      </c>
      <c r="O2614" s="742">
        <v>4.5</v>
      </c>
      <c r="P2614" s="662">
        <v>382.5</v>
      </c>
      <c r="Q2614" s="677">
        <v>0.6</v>
      </c>
      <c r="R2614" s="661">
        <v>3</v>
      </c>
      <c r="S2614" s="677">
        <v>0.6</v>
      </c>
      <c r="T2614" s="742">
        <v>3</v>
      </c>
      <c r="U2614" s="700">
        <v>0.66666666666666663</v>
      </c>
    </row>
    <row r="2615" spans="1:21" ht="14.4" customHeight="1" x14ac:dyDescent="0.3">
      <c r="A2615" s="660">
        <v>4</v>
      </c>
      <c r="B2615" s="661" t="s">
        <v>3542</v>
      </c>
      <c r="C2615" s="661">
        <v>89301045</v>
      </c>
      <c r="D2615" s="740" t="s">
        <v>6161</v>
      </c>
      <c r="E2615" s="741" t="s">
        <v>3931</v>
      </c>
      <c r="F2615" s="661" t="s">
        <v>3895</v>
      </c>
      <c r="G2615" s="661" t="s">
        <v>4232</v>
      </c>
      <c r="H2615" s="661" t="s">
        <v>602</v>
      </c>
      <c r="I2615" s="661" t="s">
        <v>1434</v>
      </c>
      <c r="J2615" s="661" t="s">
        <v>1435</v>
      </c>
      <c r="K2615" s="661" t="s">
        <v>4233</v>
      </c>
      <c r="L2615" s="662">
        <v>95.82</v>
      </c>
      <c r="M2615" s="662">
        <v>287.45999999999998</v>
      </c>
      <c r="N2615" s="661">
        <v>3</v>
      </c>
      <c r="O2615" s="742">
        <v>1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4</v>
      </c>
      <c r="B2616" s="661" t="s">
        <v>3542</v>
      </c>
      <c r="C2616" s="661">
        <v>89301045</v>
      </c>
      <c r="D2616" s="740" t="s">
        <v>6161</v>
      </c>
      <c r="E2616" s="741" t="s">
        <v>3931</v>
      </c>
      <c r="F2616" s="661" t="s">
        <v>3895</v>
      </c>
      <c r="G2616" s="661" t="s">
        <v>5761</v>
      </c>
      <c r="H2616" s="661" t="s">
        <v>602</v>
      </c>
      <c r="I2616" s="661" t="s">
        <v>5762</v>
      </c>
      <c r="J2616" s="661" t="s">
        <v>5763</v>
      </c>
      <c r="K2616" s="661" t="s">
        <v>4168</v>
      </c>
      <c r="L2616" s="662">
        <v>153.28</v>
      </c>
      <c r="M2616" s="662">
        <v>1839.36</v>
      </c>
      <c r="N2616" s="661">
        <v>12</v>
      </c>
      <c r="O2616" s="742">
        <v>6</v>
      </c>
      <c r="P2616" s="662">
        <v>153.28</v>
      </c>
      <c r="Q2616" s="677">
        <v>8.3333333333333343E-2</v>
      </c>
      <c r="R2616" s="661">
        <v>1</v>
      </c>
      <c r="S2616" s="677">
        <v>8.3333333333333329E-2</v>
      </c>
      <c r="T2616" s="742">
        <v>1</v>
      </c>
      <c r="U2616" s="700">
        <v>0.16666666666666666</v>
      </c>
    </row>
    <row r="2617" spans="1:21" ht="14.4" customHeight="1" x14ac:dyDescent="0.3">
      <c r="A2617" s="660">
        <v>4</v>
      </c>
      <c r="B2617" s="661" t="s">
        <v>3542</v>
      </c>
      <c r="C2617" s="661">
        <v>89301045</v>
      </c>
      <c r="D2617" s="740" t="s">
        <v>6161</v>
      </c>
      <c r="E2617" s="741" t="s">
        <v>3931</v>
      </c>
      <c r="F2617" s="661" t="s">
        <v>3895</v>
      </c>
      <c r="G2617" s="661" t="s">
        <v>5761</v>
      </c>
      <c r="H2617" s="661" t="s">
        <v>602</v>
      </c>
      <c r="I2617" s="661" t="s">
        <v>5764</v>
      </c>
      <c r="J2617" s="661" t="s">
        <v>5763</v>
      </c>
      <c r="K2617" s="661" t="s">
        <v>5765</v>
      </c>
      <c r="L2617" s="662">
        <v>76.650000000000006</v>
      </c>
      <c r="M2617" s="662">
        <v>76.650000000000006</v>
      </c>
      <c r="N2617" s="661">
        <v>1</v>
      </c>
      <c r="O2617" s="742">
        <v>1</v>
      </c>
      <c r="P2617" s="662">
        <v>76.650000000000006</v>
      </c>
      <c r="Q2617" s="677">
        <v>1</v>
      </c>
      <c r="R2617" s="661">
        <v>1</v>
      </c>
      <c r="S2617" s="677">
        <v>1</v>
      </c>
      <c r="T2617" s="742">
        <v>1</v>
      </c>
      <c r="U2617" s="700">
        <v>1</v>
      </c>
    </row>
    <row r="2618" spans="1:21" ht="14.4" customHeight="1" x14ac:dyDescent="0.3">
      <c r="A2618" s="660">
        <v>4</v>
      </c>
      <c r="B2618" s="661" t="s">
        <v>3542</v>
      </c>
      <c r="C2618" s="661">
        <v>89301045</v>
      </c>
      <c r="D2618" s="740" t="s">
        <v>6161</v>
      </c>
      <c r="E2618" s="741" t="s">
        <v>3931</v>
      </c>
      <c r="F2618" s="661" t="s">
        <v>3895</v>
      </c>
      <c r="G2618" s="661" t="s">
        <v>6082</v>
      </c>
      <c r="H2618" s="661" t="s">
        <v>602</v>
      </c>
      <c r="I2618" s="661" t="s">
        <v>6083</v>
      </c>
      <c r="J2618" s="661" t="s">
        <v>6084</v>
      </c>
      <c r="K2618" s="661" t="s">
        <v>5302</v>
      </c>
      <c r="L2618" s="662">
        <v>85.49</v>
      </c>
      <c r="M2618" s="662">
        <v>170.98</v>
      </c>
      <c r="N2618" s="661">
        <v>2</v>
      </c>
      <c r="O2618" s="742">
        <v>0.5</v>
      </c>
      <c r="P2618" s="662">
        <v>170.98</v>
      </c>
      <c r="Q2618" s="677">
        <v>1</v>
      </c>
      <c r="R2618" s="661">
        <v>2</v>
      </c>
      <c r="S2618" s="677">
        <v>1</v>
      </c>
      <c r="T2618" s="742">
        <v>0.5</v>
      </c>
      <c r="U2618" s="700">
        <v>1</v>
      </c>
    </row>
    <row r="2619" spans="1:21" ht="14.4" customHeight="1" x14ac:dyDescent="0.3">
      <c r="A2619" s="660">
        <v>4</v>
      </c>
      <c r="B2619" s="661" t="s">
        <v>3542</v>
      </c>
      <c r="C2619" s="661">
        <v>89301045</v>
      </c>
      <c r="D2619" s="740" t="s">
        <v>6161</v>
      </c>
      <c r="E2619" s="741" t="s">
        <v>3931</v>
      </c>
      <c r="F2619" s="661" t="s">
        <v>3895</v>
      </c>
      <c r="G2619" s="661" t="s">
        <v>4103</v>
      </c>
      <c r="H2619" s="661" t="s">
        <v>602</v>
      </c>
      <c r="I2619" s="661" t="s">
        <v>2254</v>
      </c>
      <c r="J2619" s="661" t="s">
        <v>941</v>
      </c>
      <c r="K2619" s="661" t="s">
        <v>4104</v>
      </c>
      <c r="L2619" s="662">
        <v>96.72</v>
      </c>
      <c r="M2619" s="662">
        <v>96.72</v>
      </c>
      <c r="N2619" s="661">
        <v>1</v>
      </c>
      <c r="O2619" s="742">
        <v>0.5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4</v>
      </c>
      <c r="B2620" s="661" t="s">
        <v>3542</v>
      </c>
      <c r="C2620" s="661">
        <v>89301045</v>
      </c>
      <c r="D2620" s="740" t="s">
        <v>6161</v>
      </c>
      <c r="E2620" s="741" t="s">
        <v>3931</v>
      </c>
      <c r="F2620" s="661" t="s">
        <v>3895</v>
      </c>
      <c r="G2620" s="661" t="s">
        <v>4103</v>
      </c>
      <c r="H2620" s="661" t="s">
        <v>602</v>
      </c>
      <c r="I2620" s="661" t="s">
        <v>2254</v>
      </c>
      <c r="J2620" s="661" t="s">
        <v>941</v>
      </c>
      <c r="K2620" s="661" t="s">
        <v>4104</v>
      </c>
      <c r="L2620" s="662">
        <v>89.66</v>
      </c>
      <c r="M2620" s="662">
        <v>89.66</v>
      </c>
      <c r="N2620" s="661">
        <v>1</v>
      </c>
      <c r="O2620" s="742">
        <v>0.5</v>
      </c>
      <c r="P2620" s="662"/>
      <c r="Q2620" s="677">
        <v>0</v>
      </c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4</v>
      </c>
      <c r="B2621" s="661" t="s">
        <v>3542</v>
      </c>
      <c r="C2621" s="661">
        <v>89301045</v>
      </c>
      <c r="D2621" s="740" t="s">
        <v>6161</v>
      </c>
      <c r="E2621" s="741" t="s">
        <v>3931</v>
      </c>
      <c r="F2621" s="661" t="s">
        <v>3895</v>
      </c>
      <c r="G2621" s="661" t="s">
        <v>4103</v>
      </c>
      <c r="H2621" s="661" t="s">
        <v>602</v>
      </c>
      <c r="I2621" s="661" t="s">
        <v>2064</v>
      </c>
      <c r="J2621" s="661" t="s">
        <v>941</v>
      </c>
      <c r="K2621" s="661" t="s">
        <v>4119</v>
      </c>
      <c r="L2621" s="662">
        <v>57.85</v>
      </c>
      <c r="M2621" s="662">
        <v>231.4</v>
      </c>
      <c r="N2621" s="661">
        <v>4</v>
      </c>
      <c r="O2621" s="742">
        <v>0.5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4</v>
      </c>
      <c r="B2622" s="661" t="s">
        <v>3542</v>
      </c>
      <c r="C2622" s="661">
        <v>89301045</v>
      </c>
      <c r="D2622" s="740" t="s">
        <v>6161</v>
      </c>
      <c r="E2622" s="741" t="s">
        <v>3931</v>
      </c>
      <c r="F2622" s="661" t="s">
        <v>3895</v>
      </c>
      <c r="G2622" s="661" t="s">
        <v>4248</v>
      </c>
      <c r="H2622" s="661" t="s">
        <v>602</v>
      </c>
      <c r="I2622" s="661" t="s">
        <v>5771</v>
      </c>
      <c r="J2622" s="661" t="s">
        <v>3128</v>
      </c>
      <c r="K2622" s="661" t="s">
        <v>1066</v>
      </c>
      <c r="L2622" s="662">
        <v>78.64</v>
      </c>
      <c r="M2622" s="662">
        <v>235.92000000000002</v>
      </c>
      <c r="N2622" s="661">
        <v>3</v>
      </c>
      <c r="O2622" s="742">
        <v>1.5</v>
      </c>
      <c r="P2622" s="662">
        <v>78.64</v>
      </c>
      <c r="Q2622" s="677">
        <v>0.33333333333333331</v>
      </c>
      <c r="R2622" s="661">
        <v>1</v>
      </c>
      <c r="S2622" s="677">
        <v>0.33333333333333331</v>
      </c>
      <c r="T2622" s="742">
        <v>0.5</v>
      </c>
      <c r="U2622" s="700">
        <v>0.33333333333333331</v>
      </c>
    </row>
    <row r="2623" spans="1:21" ht="14.4" customHeight="1" x14ac:dyDescent="0.3">
      <c r="A2623" s="660">
        <v>4</v>
      </c>
      <c r="B2623" s="661" t="s">
        <v>3542</v>
      </c>
      <c r="C2623" s="661">
        <v>89301045</v>
      </c>
      <c r="D2623" s="740" t="s">
        <v>6161</v>
      </c>
      <c r="E2623" s="741" t="s">
        <v>3931</v>
      </c>
      <c r="F2623" s="661" t="s">
        <v>3895</v>
      </c>
      <c r="G2623" s="661" t="s">
        <v>4248</v>
      </c>
      <c r="H2623" s="661" t="s">
        <v>602</v>
      </c>
      <c r="I2623" s="661" t="s">
        <v>6085</v>
      </c>
      <c r="J2623" s="661" t="s">
        <v>3128</v>
      </c>
      <c r="K2623" s="661" t="s">
        <v>763</v>
      </c>
      <c r="L2623" s="662">
        <v>0</v>
      </c>
      <c r="M2623" s="662">
        <v>0</v>
      </c>
      <c r="N2623" s="661">
        <v>1</v>
      </c>
      <c r="O2623" s="742">
        <v>1</v>
      </c>
      <c r="P2623" s="662"/>
      <c r="Q2623" s="677"/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4</v>
      </c>
      <c r="B2624" s="661" t="s">
        <v>3542</v>
      </c>
      <c r="C2624" s="661">
        <v>89301045</v>
      </c>
      <c r="D2624" s="740" t="s">
        <v>6161</v>
      </c>
      <c r="E2624" s="741" t="s">
        <v>3931</v>
      </c>
      <c r="F2624" s="661" t="s">
        <v>3895</v>
      </c>
      <c r="G2624" s="661" t="s">
        <v>4248</v>
      </c>
      <c r="H2624" s="661" t="s">
        <v>602</v>
      </c>
      <c r="I2624" s="661" t="s">
        <v>6085</v>
      </c>
      <c r="J2624" s="661" t="s">
        <v>3128</v>
      </c>
      <c r="K2624" s="661" t="s">
        <v>763</v>
      </c>
      <c r="L2624" s="662">
        <v>157.27000000000001</v>
      </c>
      <c r="M2624" s="662">
        <v>314.54000000000002</v>
      </c>
      <c r="N2624" s="661">
        <v>2</v>
      </c>
      <c r="O2624" s="742">
        <v>1.5</v>
      </c>
      <c r="P2624" s="662">
        <v>314.54000000000002</v>
      </c>
      <c r="Q2624" s="677">
        <v>1</v>
      </c>
      <c r="R2624" s="661">
        <v>2</v>
      </c>
      <c r="S2624" s="677">
        <v>1</v>
      </c>
      <c r="T2624" s="742">
        <v>1.5</v>
      </c>
      <c r="U2624" s="700">
        <v>1</v>
      </c>
    </row>
    <row r="2625" spans="1:21" ht="14.4" customHeight="1" x14ac:dyDescent="0.3">
      <c r="A2625" s="660">
        <v>4</v>
      </c>
      <c r="B2625" s="661" t="s">
        <v>3542</v>
      </c>
      <c r="C2625" s="661">
        <v>89301045</v>
      </c>
      <c r="D2625" s="740" t="s">
        <v>6161</v>
      </c>
      <c r="E2625" s="741" t="s">
        <v>3931</v>
      </c>
      <c r="F2625" s="661" t="s">
        <v>3895</v>
      </c>
      <c r="G2625" s="661" t="s">
        <v>6086</v>
      </c>
      <c r="H2625" s="661" t="s">
        <v>1519</v>
      </c>
      <c r="I2625" s="661" t="s">
        <v>2008</v>
      </c>
      <c r="J2625" s="661" t="s">
        <v>2009</v>
      </c>
      <c r="K2625" s="661" t="s">
        <v>3748</v>
      </c>
      <c r="L2625" s="662">
        <v>15920.79</v>
      </c>
      <c r="M2625" s="662">
        <v>31841.58</v>
      </c>
      <c r="N2625" s="661">
        <v>2</v>
      </c>
      <c r="O2625" s="742">
        <v>1</v>
      </c>
      <c r="P2625" s="662"/>
      <c r="Q2625" s="677">
        <v>0</v>
      </c>
      <c r="R2625" s="661"/>
      <c r="S2625" s="677">
        <v>0</v>
      </c>
      <c r="T2625" s="742"/>
      <c r="U2625" s="700">
        <v>0</v>
      </c>
    </row>
    <row r="2626" spans="1:21" ht="14.4" customHeight="1" x14ac:dyDescent="0.3">
      <c r="A2626" s="660">
        <v>4</v>
      </c>
      <c r="B2626" s="661" t="s">
        <v>3542</v>
      </c>
      <c r="C2626" s="661">
        <v>89301045</v>
      </c>
      <c r="D2626" s="740" t="s">
        <v>6161</v>
      </c>
      <c r="E2626" s="741" t="s">
        <v>3931</v>
      </c>
      <c r="F2626" s="661" t="s">
        <v>3896</v>
      </c>
      <c r="G2626" s="661" t="s">
        <v>4001</v>
      </c>
      <c r="H2626" s="661" t="s">
        <v>602</v>
      </c>
      <c r="I2626" s="661" t="s">
        <v>5772</v>
      </c>
      <c r="J2626" s="661" t="s">
        <v>4003</v>
      </c>
      <c r="K2626" s="661"/>
      <c r="L2626" s="662">
        <v>0</v>
      </c>
      <c r="M2626" s="662">
        <v>0</v>
      </c>
      <c r="N2626" s="661">
        <v>1</v>
      </c>
      <c r="O2626" s="742">
        <v>1</v>
      </c>
      <c r="P2626" s="662"/>
      <c r="Q2626" s="677"/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4</v>
      </c>
      <c r="B2627" s="661" t="s">
        <v>3542</v>
      </c>
      <c r="C2627" s="661">
        <v>89301045</v>
      </c>
      <c r="D2627" s="740" t="s">
        <v>6161</v>
      </c>
      <c r="E2627" s="741" t="s">
        <v>3931</v>
      </c>
      <c r="F2627" s="661" t="s">
        <v>3896</v>
      </c>
      <c r="G2627" s="661" t="s">
        <v>4001</v>
      </c>
      <c r="H2627" s="661" t="s">
        <v>602</v>
      </c>
      <c r="I2627" s="661" t="s">
        <v>4033</v>
      </c>
      <c r="J2627" s="661" t="s">
        <v>4003</v>
      </c>
      <c r="K2627" s="661"/>
      <c r="L2627" s="662">
        <v>0</v>
      </c>
      <c r="M2627" s="662">
        <v>0</v>
      </c>
      <c r="N2627" s="661">
        <v>12</v>
      </c>
      <c r="O2627" s="742">
        <v>10.5</v>
      </c>
      <c r="P2627" s="662">
        <v>0</v>
      </c>
      <c r="Q2627" s="677"/>
      <c r="R2627" s="661">
        <v>10</v>
      </c>
      <c r="S2627" s="677">
        <v>0.83333333333333337</v>
      </c>
      <c r="T2627" s="742">
        <v>9</v>
      </c>
      <c r="U2627" s="700">
        <v>0.8571428571428571</v>
      </c>
    </row>
    <row r="2628" spans="1:21" ht="14.4" customHeight="1" x14ac:dyDescent="0.3">
      <c r="A2628" s="660">
        <v>4</v>
      </c>
      <c r="B2628" s="661" t="s">
        <v>3542</v>
      </c>
      <c r="C2628" s="661">
        <v>89301045</v>
      </c>
      <c r="D2628" s="740" t="s">
        <v>6161</v>
      </c>
      <c r="E2628" s="741" t="s">
        <v>3931</v>
      </c>
      <c r="F2628" s="661" t="s">
        <v>3897</v>
      </c>
      <c r="G2628" s="661" t="s">
        <v>4343</v>
      </c>
      <c r="H2628" s="661" t="s">
        <v>602</v>
      </c>
      <c r="I2628" s="661" t="s">
        <v>4344</v>
      </c>
      <c r="J2628" s="661" t="s">
        <v>4536</v>
      </c>
      <c r="K2628" s="661" t="s">
        <v>4537</v>
      </c>
      <c r="L2628" s="662">
        <v>410</v>
      </c>
      <c r="M2628" s="662">
        <v>820</v>
      </c>
      <c r="N2628" s="661">
        <v>2</v>
      </c>
      <c r="O2628" s="742">
        <v>2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4</v>
      </c>
      <c r="B2629" s="661" t="s">
        <v>3542</v>
      </c>
      <c r="C2629" s="661">
        <v>89301045</v>
      </c>
      <c r="D2629" s="740" t="s">
        <v>6161</v>
      </c>
      <c r="E2629" s="741" t="s">
        <v>3931</v>
      </c>
      <c r="F2629" s="661" t="s">
        <v>3897</v>
      </c>
      <c r="G2629" s="661" t="s">
        <v>4343</v>
      </c>
      <c r="H2629" s="661" t="s">
        <v>602</v>
      </c>
      <c r="I2629" s="661" t="s">
        <v>4344</v>
      </c>
      <c r="J2629" s="661" t="s">
        <v>4345</v>
      </c>
      <c r="K2629" s="661" t="s">
        <v>4346</v>
      </c>
      <c r="L2629" s="662">
        <v>410</v>
      </c>
      <c r="M2629" s="662">
        <v>3690</v>
      </c>
      <c r="N2629" s="661">
        <v>9</v>
      </c>
      <c r="O2629" s="742">
        <v>9</v>
      </c>
      <c r="P2629" s="662">
        <v>2870</v>
      </c>
      <c r="Q2629" s="677">
        <v>0.77777777777777779</v>
      </c>
      <c r="R2629" s="661">
        <v>7</v>
      </c>
      <c r="S2629" s="677">
        <v>0.77777777777777779</v>
      </c>
      <c r="T2629" s="742">
        <v>7</v>
      </c>
      <c r="U2629" s="700">
        <v>0.77777777777777779</v>
      </c>
    </row>
    <row r="2630" spans="1:21" ht="14.4" customHeight="1" x14ac:dyDescent="0.3">
      <c r="A2630" s="660">
        <v>4</v>
      </c>
      <c r="B2630" s="661" t="s">
        <v>3542</v>
      </c>
      <c r="C2630" s="661">
        <v>89301045</v>
      </c>
      <c r="D2630" s="740" t="s">
        <v>6161</v>
      </c>
      <c r="E2630" s="741" t="s">
        <v>3931</v>
      </c>
      <c r="F2630" s="661" t="s">
        <v>3897</v>
      </c>
      <c r="G2630" s="661" t="s">
        <v>4347</v>
      </c>
      <c r="H2630" s="661" t="s">
        <v>602</v>
      </c>
      <c r="I2630" s="661" t="s">
        <v>4357</v>
      </c>
      <c r="J2630" s="661" t="s">
        <v>4355</v>
      </c>
      <c r="K2630" s="661" t="s">
        <v>4358</v>
      </c>
      <c r="L2630" s="662">
        <v>200</v>
      </c>
      <c r="M2630" s="662">
        <v>600</v>
      </c>
      <c r="N2630" s="661">
        <v>3</v>
      </c>
      <c r="O2630" s="742">
        <v>2</v>
      </c>
      <c r="P2630" s="662">
        <v>400</v>
      </c>
      <c r="Q2630" s="677">
        <v>0.66666666666666663</v>
      </c>
      <c r="R2630" s="661">
        <v>2</v>
      </c>
      <c r="S2630" s="677">
        <v>0.66666666666666663</v>
      </c>
      <c r="T2630" s="742">
        <v>1</v>
      </c>
      <c r="U2630" s="700">
        <v>0.5</v>
      </c>
    </row>
    <row r="2631" spans="1:21" ht="14.4" customHeight="1" x14ac:dyDescent="0.3">
      <c r="A2631" s="660">
        <v>4</v>
      </c>
      <c r="B2631" s="661" t="s">
        <v>3542</v>
      </c>
      <c r="C2631" s="661">
        <v>89301045</v>
      </c>
      <c r="D2631" s="740" t="s">
        <v>6161</v>
      </c>
      <c r="E2631" s="741" t="s">
        <v>3931</v>
      </c>
      <c r="F2631" s="661" t="s">
        <v>3897</v>
      </c>
      <c r="G2631" s="661" t="s">
        <v>4347</v>
      </c>
      <c r="H2631" s="661" t="s">
        <v>602</v>
      </c>
      <c r="I2631" s="661" t="s">
        <v>4401</v>
      </c>
      <c r="J2631" s="661" t="s">
        <v>4402</v>
      </c>
      <c r="K2631" s="661" t="s">
        <v>4403</v>
      </c>
      <c r="L2631" s="662">
        <v>50</v>
      </c>
      <c r="M2631" s="662">
        <v>100</v>
      </c>
      <c r="N2631" s="661">
        <v>2</v>
      </c>
      <c r="O2631" s="742">
        <v>1</v>
      </c>
      <c r="P2631" s="662">
        <v>100</v>
      </c>
      <c r="Q2631" s="677">
        <v>1</v>
      </c>
      <c r="R2631" s="661">
        <v>2</v>
      </c>
      <c r="S2631" s="677">
        <v>1</v>
      </c>
      <c r="T2631" s="742">
        <v>1</v>
      </c>
      <c r="U2631" s="700">
        <v>1</v>
      </c>
    </row>
    <row r="2632" spans="1:21" ht="14.4" customHeight="1" x14ac:dyDescent="0.3">
      <c r="A2632" s="660">
        <v>4</v>
      </c>
      <c r="B2632" s="661" t="s">
        <v>3542</v>
      </c>
      <c r="C2632" s="661">
        <v>89301045</v>
      </c>
      <c r="D2632" s="740" t="s">
        <v>6161</v>
      </c>
      <c r="E2632" s="741" t="s">
        <v>3931</v>
      </c>
      <c r="F2632" s="661" t="s">
        <v>3897</v>
      </c>
      <c r="G2632" s="661" t="s">
        <v>4419</v>
      </c>
      <c r="H2632" s="661" t="s">
        <v>602</v>
      </c>
      <c r="I2632" s="661" t="s">
        <v>4344</v>
      </c>
      <c r="J2632" s="661" t="s">
        <v>4345</v>
      </c>
      <c r="K2632" s="661" t="s">
        <v>4346</v>
      </c>
      <c r="L2632" s="662">
        <v>410</v>
      </c>
      <c r="M2632" s="662">
        <v>1230</v>
      </c>
      <c r="N2632" s="661">
        <v>3</v>
      </c>
      <c r="O2632" s="742">
        <v>3</v>
      </c>
      <c r="P2632" s="662">
        <v>1230</v>
      </c>
      <c r="Q2632" s="677">
        <v>1</v>
      </c>
      <c r="R2632" s="661">
        <v>3</v>
      </c>
      <c r="S2632" s="677">
        <v>1</v>
      </c>
      <c r="T2632" s="742">
        <v>3</v>
      </c>
      <c r="U2632" s="700">
        <v>1</v>
      </c>
    </row>
    <row r="2633" spans="1:21" ht="14.4" customHeight="1" x14ac:dyDescent="0.3">
      <c r="A2633" s="660">
        <v>4</v>
      </c>
      <c r="B2633" s="661" t="s">
        <v>3542</v>
      </c>
      <c r="C2633" s="661">
        <v>89301045</v>
      </c>
      <c r="D2633" s="740" t="s">
        <v>6161</v>
      </c>
      <c r="E2633" s="741" t="s">
        <v>3939</v>
      </c>
      <c r="F2633" s="661" t="s">
        <v>3895</v>
      </c>
      <c r="G2633" s="661" t="s">
        <v>4448</v>
      </c>
      <c r="H2633" s="661" t="s">
        <v>1519</v>
      </c>
      <c r="I2633" s="661" t="s">
        <v>4974</v>
      </c>
      <c r="J2633" s="661" t="s">
        <v>4975</v>
      </c>
      <c r="K2633" s="661" t="s">
        <v>4976</v>
      </c>
      <c r="L2633" s="662">
        <v>222.25</v>
      </c>
      <c r="M2633" s="662">
        <v>444.5</v>
      </c>
      <c r="N2633" s="661">
        <v>2</v>
      </c>
      <c r="O2633" s="742">
        <v>1</v>
      </c>
      <c r="P2633" s="662">
        <v>444.5</v>
      </c>
      <c r="Q2633" s="677">
        <v>1</v>
      </c>
      <c r="R2633" s="661">
        <v>2</v>
      </c>
      <c r="S2633" s="677">
        <v>1</v>
      </c>
      <c r="T2633" s="742">
        <v>1</v>
      </c>
      <c r="U2633" s="700">
        <v>1</v>
      </c>
    </row>
    <row r="2634" spans="1:21" ht="14.4" customHeight="1" x14ac:dyDescent="0.3">
      <c r="A2634" s="660">
        <v>4</v>
      </c>
      <c r="B2634" s="661" t="s">
        <v>3542</v>
      </c>
      <c r="C2634" s="661">
        <v>89301045</v>
      </c>
      <c r="D2634" s="740" t="s">
        <v>6161</v>
      </c>
      <c r="E2634" s="741" t="s">
        <v>3939</v>
      </c>
      <c r="F2634" s="661" t="s">
        <v>3895</v>
      </c>
      <c r="G2634" s="661" t="s">
        <v>4448</v>
      </c>
      <c r="H2634" s="661" t="s">
        <v>1519</v>
      </c>
      <c r="I2634" s="661" t="s">
        <v>4974</v>
      </c>
      <c r="J2634" s="661" t="s">
        <v>4975</v>
      </c>
      <c r="K2634" s="661" t="s">
        <v>4976</v>
      </c>
      <c r="L2634" s="662">
        <v>125.14</v>
      </c>
      <c r="M2634" s="662">
        <v>125.14</v>
      </c>
      <c r="N2634" s="661">
        <v>1</v>
      </c>
      <c r="O2634" s="742">
        <v>1</v>
      </c>
      <c r="P2634" s="662">
        <v>125.14</v>
      </c>
      <c r="Q2634" s="677">
        <v>1</v>
      </c>
      <c r="R2634" s="661">
        <v>1</v>
      </c>
      <c r="S2634" s="677">
        <v>1</v>
      </c>
      <c r="T2634" s="742">
        <v>1</v>
      </c>
      <c r="U2634" s="700">
        <v>1</v>
      </c>
    </row>
    <row r="2635" spans="1:21" ht="14.4" customHeight="1" x14ac:dyDescent="0.3">
      <c r="A2635" s="660">
        <v>4</v>
      </c>
      <c r="B2635" s="661" t="s">
        <v>3542</v>
      </c>
      <c r="C2635" s="661">
        <v>89301045</v>
      </c>
      <c r="D2635" s="740" t="s">
        <v>6161</v>
      </c>
      <c r="E2635" s="741" t="s">
        <v>3939</v>
      </c>
      <c r="F2635" s="661" t="s">
        <v>3895</v>
      </c>
      <c r="G2635" s="661" t="s">
        <v>4310</v>
      </c>
      <c r="H2635" s="661" t="s">
        <v>602</v>
      </c>
      <c r="I2635" s="661" t="s">
        <v>6087</v>
      </c>
      <c r="J2635" s="661" t="s">
        <v>5474</v>
      </c>
      <c r="K2635" s="661" t="s">
        <v>6088</v>
      </c>
      <c r="L2635" s="662">
        <v>59.41</v>
      </c>
      <c r="M2635" s="662">
        <v>59.41</v>
      </c>
      <c r="N2635" s="661">
        <v>1</v>
      </c>
      <c r="O2635" s="742">
        <v>1</v>
      </c>
      <c r="P2635" s="662">
        <v>59.41</v>
      </c>
      <c r="Q2635" s="677">
        <v>1</v>
      </c>
      <c r="R2635" s="661">
        <v>1</v>
      </c>
      <c r="S2635" s="677">
        <v>1</v>
      </c>
      <c r="T2635" s="742">
        <v>1</v>
      </c>
      <c r="U2635" s="700">
        <v>1</v>
      </c>
    </row>
    <row r="2636" spans="1:21" ht="14.4" customHeight="1" x14ac:dyDescent="0.3">
      <c r="A2636" s="660">
        <v>4</v>
      </c>
      <c r="B2636" s="661" t="s">
        <v>3542</v>
      </c>
      <c r="C2636" s="661">
        <v>89301045</v>
      </c>
      <c r="D2636" s="740" t="s">
        <v>6161</v>
      </c>
      <c r="E2636" s="741" t="s">
        <v>3939</v>
      </c>
      <c r="F2636" s="661" t="s">
        <v>3895</v>
      </c>
      <c r="G2636" s="661" t="s">
        <v>4310</v>
      </c>
      <c r="H2636" s="661" t="s">
        <v>602</v>
      </c>
      <c r="I2636" s="661" t="s">
        <v>6089</v>
      </c>
      <c r="J2636" s="661" t="s">
        <v>5474</v>
      </c>
      <c r="K2636" s="661" t="s">
        <v>6090</v>
      </c>
      <c r="L2636" s="662">
        <v>0</v>
      </c>
      <c r="M2636" s="662">
        <v>0</v>
      </c>
      <c r="N2636" s="661">
        <v>1</v>
      </c>
      <c r="O2636" s="742">
        <v>0.5</v>
      </c>
      <c r="P2636" s="662">
        <v>0</v>
      </c>
      <c r="Q2636" s="677"/>
      <c r="R2636" s="661">
        <v>1</v>
      </c>
      <c r="S2636" s="677">
        <v>1</v>
      </c>
      <c r="T2636" s="742">
        <v>0.5</v>
      </c>
      <c r="U2636" s="700">
        <v>1</v>
      </c>
    </row>
    <row r="2637" spans="1:21" ht="14.4" customHeight="1" x14ac:dyDescent="0.3">
      <c r="A2637" s="660">
        <v>4</v>
      </c>
      <c r="B2637" s="661" t="s">
        <v>3542</v>
      </c>
      <c r="C2637" s="661">
        <v>89301045</v>
      </c>
      <c r="D2637" s="740" t="s">
        <v>6161</v>
      </c>
      <c r="E2637" s="741" t="s">
        <v>3939</v>
      </c>
      <c r="F2637" s="661" t="s">
        <v>3895</v>
      </c>
      <c r="G2637" s="661" t="s">
        <v>4310</v>
      </c>
      <c r="H2637" s="661" t="s">
        <v>602</v>
      </c>
      <c r="I2637" s="661" t="s">
        <v>6091</v>
      </c>
      <c r="J2637" s="661" t="s">
        <v>5474</v>
      </c>
      <c r="K2637" s="661" t="s">
        <v>6092</v>
      </c>
      <c r="L2637" s="662">
        <v>0</v>
      </c>
      <c r="M2637" s="662">
        <v>0</v>
      </c>
      <c r="N2637" s="661">
        <v>1</v>
      </c>
      <c r="O2637" s="742">
        <v>1</v>
      </c>
      <c r="P2637" s="662">
        <v>0</v>
      </c>
      <c r="Q2637" s="677"/>
      <c r="R2637" s="661">
        <v>1</v>
      </c>
      <c r="S2637" s="677">
        <v>1</v>
      </c>
      <c r="T2637" s="742">
        <v>1</v>
      </c>
      <c r="U2637" s="700">
        <v>1</v>
      </c>
    </row>
    <row r="2638" spans="1:21" ht="14.4" customHeight="1" x14ac:dyDescent="0.3">
      <c r="A2638" s="660">
        <v>4</v>
      </c>
      <c r="B2638" s="661" t="s">
        <v>3542</v>
      </c>
      <c r="C2638" s="661">
        <v>89301045</v>
      </c>
      <c r="D2638" s="740" t="s">
        <v>6161</v>
      </c>
      <c r="E2638" s="741" t="s">
        <v>3939</v>
      </c>
      <c r="F2638" s="661" t="s">
        <v>3895</v>
      </c>
      <c r="G2638" s="661" t="s">
        <v>4268</v>
      </c>
      <c r="H2638" s="661" t="s">
        <v>602</v>
      </c>
      <c r="I2638" s="661" t="s">
        <v>2889</v>
      </c>
      <c r="J2638" s="661" t="s">
        <v>2890</v>
      </c>
      <c r="K2638" s="661" t="s">
        <v>2891</v>
      </c>
      <c r="L2638" s="662">
        <v>84.78</v>
      </c>
      <c r="M2638" s="662">
        <v>169.56</v>
      </c>
      <c r="N2638" s="661">
        <v>2</v>
      </c>
      <c r="O2638" s="742">
        <v>1</v>
      </c>
      <c r="P2638" s="662">
        <v>169.56</v>
      </c>
      <c r="Q2638" s="677">
        <v>1</v>
      </c>
      <c r="R2638" s="661">
        <v>2</v>
      </c>
      <c r="S2638" s="677">
        <v>1</v>
      </c>
      <c r="T2638" s="742">
        <v>1</v>
      </c>
      <c r="U2638" s="700">
        <v>1</v>
      </c>
    </row>
    <row r="2639" spans="1:21" ht="14.4" customHeight="1" x14ac:dyDescent="0.3">
      <c r="A2639" s="660">
        <v>4</v>
      </c>
      <c r="B2639" s="661" t="s">
        <v>3542</v>
      </c>
      <c r="C2639" s="661">
        <v>89301045</v>
      </c>
      <c r="D2639" s="740" t="s">
        <v>6161</v>
      </c>
      <c r="E2639" s="741" t="s">
        <v>3939</v>
      </c>
      <c r="F2639" s="661" t="s">
        <v>3895</v>
      </c>
      <c r="G2639" s="661" t="s">
        <v>5404</v>
      </c>
      <c r="H2639" s="661" t="s">
        <v>602</v>
      </c>
      <c r="I2639" s="661" t="s">
        <v>6093</v>
      </c>
      <c r="J2639" s="661" t="s">
        <v>6094</v>
      </c>
      <c r="K2639" s="661" t="s">
        <v>6095</v>
      </c>
      <c r="L2639" s="662">
        <v>629.78</v>
      </c>
      <c r="M2639" s="662">
        <v>1259.56</v>
      </c>
      <c r="N2639" s="661">
        <v>2</v>
      </c>
      <c r="O2639" s="742">
        <v>0.5</v>
      </c>
      <c r="P2639" s="662">
        <v>1259.56</v>
      </c>
      <c r="Q2639" s="677">
        <v>1</v>
      </c>
      <c r="R2639" s="661">
        <v>2</v>
      </c>
      <c r="S2639" s="677">
        <v>1</v>
      </c>
      <c r="T2639" s="742">
        <v>0.5</v>
      </c>
      <c r="U2639" s="700">
        <v>1</v>
      </c>
    </row>
    <row r="2640" spans="1:21" ht="14.4" customHeight="1" x14ac:dyDescent="0.3">
      <c r="A2640" s="660">
        <v>4</v>
      </c>
      <c r="B2640" s="661" t="s">
        <v>3542</v>
      </c>
      <c r="C2640" s="661">
        <v>89301045</v>
      </c>
      <c r="D2640" s="740" t="s">
        <v>6161</v>
      </c>
      <c r="E2640" s="741" t="s">
        <v>3939</v>
      </c>
      <c r="F2640" s="661" t="s">
        <v>3895</v>
      </c>
      <c r="G2640" s="661" t="s">
        <v>5404</v>
      </c>
      <c r="H2640" s="661" t="s">
        <v>602</v>
      </c>
      <c r="I2640" s="661" t="s">
        <v>6096</v>
      </c>
      <c r="J2640" s="661" t="s">
        <v>6094</v>
      </c>
      <c r="K2640" s="661" t="s">
        <v>6097</v>
      </c>
      <c r="L2640" s="662">
        <v>699.75</v>
      </c>
      <c r="M2640" s="662">
        <v>1399.5</v>
      </c>
      <c r="N2640" s="661">
        <v>2</v>
      </c>
      <c r="O2640" s="742">
        <v>0.5</v>
      </c>
      <c r="P2640" s="662">
        <v>1399.5</v>
      </c>
      <c r="Q2640" s="677">
        <v>1</v>
      </c>
      <c r="R2640" s="661">
        <v>2</v>
      </c>
      <c r="S2640" s="677">
        <v>1</v>
      </c>
      <c r="T2640" s="742">
        <v>0.5</v>
      </c>
      <c r="U2640" s="700">
        <v>1</v>
      </c>
    </row>
    <row r="2641" spans="1:21" ht="14.4" customHeight="1" x14ac:dyDescent="0.3">
      <c r="A2641" s="660">
        <v>4</v>
      </c>
      <c r="B2641" s="661" t="s">
        <v>3542</v>
      </c>
      <c r="C2641" s="661">
        <v>89301045</v>
      </c>
      <c r="D2641" s="740" t="s">
        <v>6161</v>
      </c>
      <c r="E2641" s="741" t="s">
        <v>3939</v>
      </c>
      <c r="F2641" s="661" t="s">
        <v>3895</v>
      </c>
      <c r="G2641" s="661" t="s">
        <v>4272</v>
      </c>
      <c r="H2641" s="661" t="s">
        <v>602</v>
      </c>
      <c r="I2641" s="661" t="s">
        <v>2139</v>
      </c>
      <c r="J2641" s="661" t="s">
        <v>2140</v>
      </c>
      <c r="K2641" s="661" t="s">
        <v>4273</v>
      </c>
      <c r="L2641" s="662">
        <v>163.9</v>
      </c>
      <c r="M2641" s="662">
        <v>491.70000000000005</v>
      </c>
      <c r="N2641" s="661">
        <v>3</v>
      </c>
      <c r="O2641" s="742">
        <v>1</v>
      </c>
      <c r="P2641" s="662">
        <v>491.70000000000005</v>
      </c>
      <c r="Q2641" s="677">
        <v>1</v>
      </c>
      <c r="R2641" s="661">
        <v>3</v>
      </c>
      <c r="S2641" s="677">
        <v>1</v>
      </c>
      <c r="T2641" s="742">
        <v>1</v>
      </c>
      <c r="U2641" s="700">
        <v>1</v>
      </c>
    </row>
    <row r="2642" spans="1:21" ht="14.4" customHeight="1" x14ac:dyDescent="0.3">
      <c r="A2642" s="660">
        <v>4</v>
      </c>
      <c r="B2642" s="661" t="s">
        <v>3542</v>
      </c>
      <c r="C2642" s="661">
        <v>89301045</v>
      </c>
      <c r="D2642" s="740" t="s">
        <v>6161</v>
      </c>
      <c r="E2642" s="741" t="s">
        <v>3939</v>
      </c>
      <c r="F2642" s="661" t="s">
        <v>3895</v>
      </c>
      <c r="G2642" s="661" t="s">
        <v>6098</v>
      </c>
      <c r="H2642" s="661" t="s">
        <v>602</v>
      </c>
      <c r="I2642" s="661" t="s">
        <v>6099</v>
      </c>
      <c r="J2642" s="661" t="s">
        <v>6100</v>
      </c>
      <c r="K2642" s="661" t="s">
        <v>6101</v>
      </c>
      <c r="L2642" s="662">
        <v>166.97</v>
      </c>
      <c r="M2642" s="662">
        <v>166.97</v>
      </c>
      <c r="N2642" s="661">
        <v>1</v>
      </c>
      <c r="O2642" s="742">
        <v>0.5</v>
      </c>
      <c r="P2642" s="662">
        <v>166.97</v>
      </c>
      <c r="Q2642" s="677">
        <v>1</v>
      </c>
      <c r="R2642" s="661">
        <v>1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4</v>
      </c>
      <c r="B2643" s="661" t="s">
        <v>3542</v>
      </c>
      <c r="C2643" s="661">
        <v>89301045</v>
      </c>
      <c r="D2643" s="740" t="s">
        <v>6161</v>
      </c>
      <c r="E2643" s="741" t="s">
        <v>3939</v>
      </c>
      <c r="F2643" s="661" t="s">
        <v>3895</v>
      </c>
      <c r="G2643" s="661" t="s">
        <v>6098</v>
      </c>
      <c r="H2643" s="661" t="s">
        <v>602</v>
      </c>
      <c r="I2643" s="661" t="s">
        <v>6102</v>
      </c>
      <c r="J2643" s="661" t="s">
        <v>6103</v>
      </c>
      <c r="K2643" s="661" t="s">
        <v>6104</v>
      </c>
      <c r="L2643" s="662">
        <v>0</v>
      </c>
      <c r="M2643" s="662">
        <v>0</v>
      </c>
      <c r="N2643" s="661">
        <v>2</v>
      </c>
      <c r="O2643" s="742">
        <v>1</v>
      </c>
      <c r="P2643" s="662">
        <v>0</v>
      </c>
      <c r="Q2643" s="677"/>
      <c r="R2643" s="661">
        <v>2</v>
      </c>
      <c r="S2643" s="677">
        <v>1</v>
      </c>
      <c r="T2643" s="742">
        <v>1</v>
      </c>
      <c r="U2643" s="700">
        <v>1</v>
      </c>
    </row>
    <row r="2644" spans="1:21" ht="14.4" customHeight="1" x14ac:dyDescent="0.3">
      <c r="A2644" s="660">
        <v>4</v>
      </c>
      <c r="B2644" s="661" t="s">
        <v>3542</v>
      </c>
      <c r="C2644" s="661">
        <v>89301045</v>
      </c>
      <c r="D2644" s="740" t="s">
        <v>6161</v>
      </c>
      <c r="E2644" s="741" t="s">
        <v>3939</v>
      </c>
      <c r="F2644" s="661" t="s">
        <v>3895</v>
      </c>
      <c r="G2644" s="661" t="s">
        <v>4318</v>
      </c>
      <c r="H2644" s="661" t="s">
        <v>602</v>
      </c>
      <c r="I2644" s="661" t="s">
        <v>1835</v>
      </c>
      <c r="J2644" s="661" t="s">
        <v>1836</v>
      </c>
      <c r="K2644" s="661" t="s">
        <v>4319</v>
      </c>
      <c r="L2644" s="662">
        <v>50.27</v>
      </c>
      <c r="M2644" s="662">
        <v>50.27</v>
      </c>
      <c r="N2644" s="661">
        <v>1</v>
      </c>
      <c r="O2644" s="742">
        <v>0.5</v>
      </c>
      <c r="P2644" s="662">
        <v>50.27</v>
      </c>
      <c r="Q2644" s="677">
        <v>1</v>
      </c>
      <c r="R2644" s="661">
        <v>1</v>
      </c>
      <c r="S2644" s="677">
        <v>1</v>
      </c>
      <c r="T2644" s="742">
        <v>0.5</v>
      </c>
      <c r="U2644" s="700">
        <v>1</v>
      </c>
    </row>
    <row r="2645" spans="1:21" ht="14.4" customHeight="1" x14ac:dyDescent="0.3">
      <c r="A2645" s="660">
        <v>4</v>
      </c>
      <c r="B2645" s="661" t="s">
        <v>3542</v>
      </c>
      <c r="C2645" s="661">
        <v>89301045</v>
      </c>
      <c r="D2645" s="740" t="s">
        <v>6161</v>
      </c>
      <c r="E2645" s="741" t="s">
        <v>3939</v>
      </c>
      <c r="F2645" s="661" t="s">
        <v>3895</v>
      </c>
      <c r="G2645" s="661" t="s">
        <v>4024</v>
      </c>
      <c r="H2645" s="661" t="s">
        <v>602</v>
      </c>
      <c r="I2645" s="661" t="s">
        <v>952</v>
      </c>
      <c r="J2645" s="661" t="s">
        <v>4025</v>
      </c>
      <c r="K2645" s="661" t="s">
        <v>4026</v>
      </c>
      <c r="L2645" s="662">
        <v>56.01</v>
      </c>
      <c r="M2645" s="662">
        <v>112.02</v>
      </c>
      <c r="N2645" s="661">
        <v>2</v>
      </c>
      <c r="O2645" s="742">
        <v>1</v>
      </c>
      <c r="P2645" s="662"/>
      <c r="Q2645" s="677">
        <v>0</v>
      </c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4</v>
      </c>
      <c r="B2646" s="661" t="s">
        <v>3542</v>
      </c>
      <c r="C2646" s="661">
        <v>89301045</v>
      </c>
      <c r="D2646" s="740" t="s">
        <v>6161</v>
      </c>
      <c r="E2646" s="741" t="s">
        <v>3939</v>
      </c>
      <c r="F2646" s="661" t="s">
        <v>3895</v>
      </c>
      <c r="G2646" s="661" t="s">
        <v>4004</v>
      </c>
      <c r="H2646" s="661" t="s">
        <v>602</v>
      </c>
      <c r="I2646" s="661" t="s">
        <v>4027</v>
      </c>
      <c r="J2646" s="661" t="s">
        <v>2076</v>
      </c>
      <c r="K2646" s="661" t="s">
        <v>4028</v>
      </c>
      <c r="L2646" s="662">
        <v>0</v>
      </c>
      <c r="M2646" s="662">
        <v>0</v>
      </c>
      <c r="N2646" s="661">
        <v>1</v>
      </c>
      <c r="O2646" s="742">
        <v>0.5</v>
      </c>
      <c r="P2646" s="662">
        <v>0</v>
      </c>
      <c r="Q2646" s="677"/>
      <c r="R2646" s="661">
        <v>1</v>
      </c>
      <c r="S2646" s="677">
        <v>1</v>
      </c>
      <c r="T2646" s="742">
        <v>0.5</v>
      </c>
      <c r="U2646" s="700">
        <v>1</v>
      </c>
    </row>
    <row r="2647" spans="1:21" ht="14.4" customHeight="1" x14ac:dyDescent="0.3">
      <c r="A2647" s="660">
        <v>4</v>
      </c>
      <c r="B2647" s="661" t="s">
        <v>3542</v>
      </c>
      <c r="C2647" s="661">
        <v>89301045</v>
      </c>
      <c r="D2647" s="740" t="s">
        <v>6161</v>
      </c>
      <c r="E2647" s="741" t="s">
        <v>3939</v>
      </c>
      <c r="F2647" s="661" t="s">
        <v>3895</v>
      </c>
      <c r="G2647" s="661" t="s">
        <v>4283</v>
      </c>
      <c r="H2647" s="661" t="s">
        <v>602</v>
      </c>
      <c r="I2647" s="661" t="s">
        <v>4499</v>
      </c>
      <c r="J2647" s="661" t="s">
        <v>4497</v>
      </c>
      <c r="K2647" s="661" t="s">
        <v>4500</v>
      </c>
      <c r="L2647" s="662">
        <v>96.63</v>
      </c>
      <c r="M2647" s="662">
        <v>193.26</v>
      </c>
      <c r="N2647" s="661">
        <v>2</v>
      </c>
      <c r="O2647" s="742">
        <v>1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4</v>
      </c>
      <c r="B2648" s="661" t="s">
        <v>3542</v>
      </c>
      <c r="C2648" s="661">
        <v>89301045</v>
      </c>
      <c r="D2648" s="740" t="s">
        <v>6161</v>
      </c>
      <c r="E2648" s="741" t="s">
        <v>3939</v>
      </c>
      <c r="F2648" s="661" t="s">
        <v>3895</v>
      </c>
      <c r="G2648" s="661" t="s">
        <v>6105</v>
      </c>
      <c r="H2648" s="661" t="s">
        <v>602</v>
      </c>
      <c r="I2648" s="661" t="s">
        <v>6106</v>
      </c>
      <c r="J2648" s="661" t="s">
        <v>6107</v>
      </c>
      <c r="K2648" s="661" t="s">
        <v>1058</v>
      </c>
      <c r="L2648" s="662">
        <v>49.28</v>
      </c>
      <c r="M2648" s="662">
        <v>49.28</v>
      </c>
      <c r="N2648" s="661">
        <v>1</v>
      </c>
      <c r="O2648" s="742">
        <v>1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4</v>
      </c>
      <c r="B2649" s="661" t="s">
        <v>3542</v>
      </c>
      <c r="C2649" s="661">
        <v>89301045</v>
      </c>
      <c r="D2649" s="740" t="s">
        <v>6161</v>
      </c>
      <c r="E2649" s="741" t="s">
        <v>3939</v>
      </c>
      <c r="F2649" s="661" t="s">
        <v>3895</v>
      </c>
      <c r="G2649" s="661" t="s">
        <v>6108</v>
      </c>
      <c r="H2649" s="661" t="s">
        <v>602</v>
      </c>
      <c r="I2649" s="661" t="s">
        <v>6109</v>
      </c>
      <c r="J2649" s="661" t="s">
        <v>6110</v>
      </c>
      <c r="K2649" s="661" t="s">
        <v>6111</v>
      </c>
      <c r="L2649" s="662">
        <v>0</v>
      </c>
      <c r="M2649" s="662">
        <v>0</v>
      </c>
      <c r="N2649" s="661">
        <v>1</v>
      </c>
      <c r="O2649" s="742">
        <v>1</v>
      </c>
      <c r="P2649" s="662"/>
      <c r="Q2649" s="677"/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4</v>
      </c>
      <c r="B2650" s="661" t="s">
        <v>3542</v>
      </c>
      <c r="C2650" s="661">
        <v>89301045</v>
      </c>
      <c r="D2650" s="740" t="s">
        <v>6161</v>
      </c>
      <c r="E2650" s="741" t="s">
        <v>3939</v>
      </c>
      <c r="F2650" s="661" t="s">
        <v>3895</v>
      </c>
      <c r="G2650" s="661" t="s">
        <v>6112</v>
      </c>
      <c r="H2650" s="661" t="s">
        <v>602</v>
      </c>
      <c r="I2650" s="661" t="s">
        <v>6113</v>
      </c>
      <c r="J2650" s="661" t="s">
        <v>6114</v>
      </c>
      <c r="K2650" s="661" t="s">
        <v>6115</v>
      </c>
      <c r="L2650" s="662">
        <v>228.89</v>
      </c>
      <c r="M2650" s="662">
        <v>228.89</v>
      </c>
      <c r="N2650" s="661">
        <v>1</v>
      </c>
      <c r="O2650" s="742">
        <v>0.5</v>
      </c>
      <c r="P2650" s="662">
        <v>228.89</v>
      </c>
      <c r="Q2650" s="677">
        <v>1</v>
      </c>
      <c r="R2650" s="661">
        <v>1</v>
      </c>
      <c r="S2650" s="677">
        <v>1</v>
      </c>
      <c r="T2650" s="742">
        <v>0.5</v>
      </c>
      <c r="U2650" s="700">
        <v>1</v>
      </c>
    </row>
    <row r="2651" spans="1:21" ht="14.4" customHeight="1" x14ac:dyDescent="0.3">
      <c r="A2651" s="660">
        <v>4</v>
      </c>
      <c r="B2651" s="661" t="s">
        <v>3542</v>
      </c>
      <c r="C2651" s="661">
        <v>89301045</v>
      </c>
      <c r="D2651" s="740" t="s">
        <v>6161</v>
      </c>
      <c r="E2651" s="741" t="s">
        <v>3939</v>
      </c>
      <c r="F2651" s="661" t="s">
        <v>3895</v>
      </c>
      <c r="G2651" s="661" t="s">
        <v>4029</v>
      </c>
      <c r="H2651" s="661" t="s">
        <v>602</v>
      </c>
      <c r="I2651" s="661" t="s">
        <v>4112</v>
      </c>
      <c r="J2651" s="661" t="s">
        <v>785</v>
      </c>
      <c r="K2651" s="661" t="s">
        <v>4113</v>
      </c>
      <c r="L2651" s="662">
        <v>0</v>
      </c>
      <c r="M2651" s="662">
        <v>0</v>
      </c>
      <c r="N2651" s="661">
        <v>9</v>
      </c>
      <c r="O2651" s="742">
        <v>3.5</v>
      </c>
      <c r="P2651" s="662">
        <v>0</v>
      </c>
      <c r="Q2651" s="677"/>
      <c r="R2651" s="661">
        <v>6</v>
      </c>
      <c r="S2651" s="677">
        <v>0.66666666666666663</v>
      </c>
      <c r="T2651" s="742">
        <v>2</v>
      </c>
      <c r="U2651" s="700">
        <v>0.5714285714285714</v>
      </c>
    </row>
    <row r="2652" spans="1:21" ht="14.4" customHeight="1" x14ac:dyDescent="0.3">
      <c r="A2652" s="660">
        <v>4</v>
      </c>
      <c r="B2652" s="661" t="s">
        <v>3542</v>
      </c>
      <c r="C2652" s="661">
        <v>89301045</v>
      </c>
      <c r="D2652" s="740" t="s">
        <v>6161</v>
      </c>
      <c r="E2652" s="741" t="s">
        <v>3939</v>
      </c>
      <c r="F2652" s="661" t="s">
        <v>3895</v>
      </c>
      <c r="G2652" s="661" t="s">
        <v>4029</v>
      </c>
      <c r="H2652" s="661" t="s">
        <v>602</v>
      </c>
      <c r="I2652" s="661" t="s">
        <v>4032</v>
      </c>
      <c r="J2652" s="661" t="s">
        <v>4031</v>
      </c>
      <c r="K2652" s="661" t="s">
        <v>786</v>
      </c>
      <c r="L2652" s="662">
        <v>314.89999999999998</v>
      </c>
      <c r="M2652" s="662">
        <v>3778.8</v>
      </c>
      <c r="N2652" s="661">
        <v>12</v>
      </c>
      <c r="O2652" s="742">
        <v>4.5</v>
      </c>
      <c r="P2652" s="662">
        <v>629.79999999999995</v>
      </c>
      <c r="Q2652" s="677">
        <v>0.16666666666666666</v>
      </c>
      <c r="R2652" s="661">
        <v>2</v>
      </c>
      <c r="S2652" s="677">
        <v>0.16666666666666666</v>
      </c>
      <c r="T2652" s="742">
        <v>0.5</v>
      </c>
      <c r="U2652" s="700">
        <v>0.1111111111111111</v>
      </c>
    </row>
    <row r="2653" spans="1:21" ht="14.4" customHeight="1" x14ac:dyDescent="0.3">
      <c r="A2653" s="660">
        <v>4</v>
      </c>
      <c r="B2653" s="661" t="s">
        <v>3542</v>
      </c>
      <c r="C2653" s="661">
        <v>89301045</v>
      </c>
      <c r="D2653" s="740" t="s">
        <v>6161</v>
      </c>
      <c r="E2653" s="741" t="s">
        <v>3939</v>
      </c>
      <c r="F2653" s="661" t="s">
        <v>3895</v>
      </c>
      <c r="G2653" s="661" t="s">
        <v>4029</v>
      </c>
      <c r="H2653" s="661" t="s">
        <v>602</v>
      </c>
      <c r="I2653" s="661" t="s">
        <v>784</v>
      </c>
      <c r="J2653" s="661" t="s">
        <v>785</v>
      </c>
      <c r="K2653" s="661" t="s">
        <v>4114</v>
      </c>
      <c r="L2653" s="662">
        <v>314.89999999999998</v>
      </c>
      <c r="M2653" s="662">
        <v>5983.1</v>
      </c>
      <c r="N2653" s="661">
        <v>19</v>
      </c>
      <c r="O2653" s="742">
        <v>6.5</v>
      </c>
      <c r="P2653" s="662">
        <v>3778.8</v>
      </c>
      <c r="Q2653" s="677">
        <v>0.63157894736842102</v>
      </c>
      <c r="R2653" s="661">
        <v>12</v>
      </c>
      <c r="S2653" s="677">
        <v>0.63157894736842102</v>
      </c>
      <c r="T2653" s="742">
        <v>4</v>
      </c>
      <c r="U2653" s="700">
        <v>0.61538461538461542</v>
      </c>
    </row>
    <row r="2654" spans="1:21" ht="14.4" customHeight="1" x14ac:dyDescent="0.3">
      <c r="A2654" s="660">
        <v>4</v>
      </c>
      <c r="B2654" s="661" t="s">
        <v>3542</v>
      </c>
      <c r="C2654" s="661">
        <v>89301045</v>
      </c>
      <c r="D2654" s="740" t="s">
        <v>6161</v>
      </c>
      <c r="E2654" s="741" t="s">
        <v>3939</v>
      </c>
      <c r="F2654" s="661" t="s">
        <v>3895</v>
      </c>
      <c r="G2654" s="661" t="s">
        <v>4115</v>
      </c>
      <c r="H2654" s="661" t="s">
        <v>1519</v>
      </c>
      <c r="I2654" s="661" t="s">
        <v>1520</v>
      </c>
      <c r="J2654" s="661" t="s">
        <v>1521</v>
      </c>
      <c r="K2654" s="661" t="s">
        <v>1522</v>
      </c>
      <c r="L2654" s="662">
        <v>174.94</v>
      </c>
      <c r="M2654" s="662">
        <v>349.88</v>
      </c>
      <c r="N2654" s="661">
        <v>2</v>
      </c>
      <c r="O2654" s="742">
        <v>0.5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4</v>
      </c>
      <c r="B2655" s="661" t="s">
        <v>3542</v>
      </c>
      <c r="C2655" s="661">
        <v>89301045</v>
      </c>
      <c r="D2655" s="740" t="s">
        <v>6161</v>
      </c>
      <c r="E2655" s="741" t="s">
        <v>3939</v>
      </c>
      <c r="F2655" s="661" t="s">
        <v>3895</v>
      </c>
      <c r="G2655" s="661" t="s">
        <v>4115</v>
      </c>
      <c r="H2655" s="661" t="s">
        <v>1519</v>
      </c>
      <c r="I2655" s="661" t="s">
        <v>6048</v>
      </c>
      <c r="J2655" s="661" t="s">
        <v>1521</v>
      </c>
      <c r="K2655" s="661" t="s">
        <v>6049</v>
      </c>
      <c r="L2655" s="662">
        <v>0</v>
      </c>
      <c r="M2655" s="662">
        <v>0</v>
      </c>
      <c r="N2655" s="661">
        <v>2</v>
      </c>
      <c r="O2655" s="742">
        <v>0.5</v>
      </c>
      <c r="P2655" s="662"/>
      <c r="Q2655" s="677"/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4</v>
      </c>
      <c r="B2656" s="661" t="s">
        <v>3542</v>
      </c>
      <c r="C2656" s="661">
        <v>89301045</v>
      </c>
      <c r="D2656" s="740" t="s">
        <v>6161</v>
      </c>
      <c r="E2656" s="741" t="s">
        <v>3939</v>
      </c>
      <c r="F2656" s="661" t="s">
        <v>3895</v>
      </c>
      <c r="G2656" s="661" t="s">
        <v>6116</v>
      </c>
      <c r="H2656" s="661" t="s">
        <v>602</v>
      </c>
      <c r="I2656" s="661" t="s">
        <v>6117</v>
      </c>
      <c r="J2656" s="661" t="s">
        <v>6118</v>
      </c>
      <c r="K2656" s="661" t="s">
        <v>4469</v>
      </c>
      <c r="L2656" s="662">
        <v>177.75</v>
      </c>
      <c r="M2656" s="662">
        <v>177.75</v>
      </c>
      <c r="N2656" s="661">
        <v>1</v>
      </c>
      <c r="O2656" s="742">
        <v>1</v>
      </c>
      <c r="P2656" s="662">
        <v>177.75</v>
      </c>
      <c r="Q2656" s="677">
        <v>1</v>
      </c>
      <c r="R2656" s="661">
        <v>1</v>
      </c>
      <c r="S2656" s="677">
        <v>1</v>
      </c>
      <c r="T2656" s="742">
        <v>1</v>
      </c>
      <c r="U2656" s="700">
        <v>1</v>
      </c>
    </row>
    <row r="2657" spans="1:21" ht="14.4" customHeight="1" x14ac:dyDescent="0.3">
      <c r="A2657" s="660">
        <v>4</v>
      </c>
      <c r="B2657" s="661" t="s">
        <v>3542</v>
      </c>
      <c r="C2657" s="661">
        <v>89301045</v>
      </c>
      <c r="D2657" s="740" t="s">
        <v>6161</v>
      </c>
      <c r="E2657" s="741" t="s">
        <v>3939</v>
      </c>
      <c r="F2657" s="661" t="s">
        <v>3895</v>
      </c>
      <c r="G2657" s="661" t="s">
        <v>4116</v>
      </c>
      <c r="H2657" s="661" t="s">
        <v>1519</v>
      </c>
      <c r="I2657" s="661" t="s">
        <v>1724</v>
      </c>
      <c r="J2657" s="661" t="s">
        <v>1725</v>
      </c>
      <c r="K2657" s="661" t="s">
        <v>1726</v>
      </c>
      <c r="L2657" s="662">
        <v>140.03</v>
      </c>
      <c r="M2657" s="662">
        <v>7001.5</v>
      </c>
      <c r="N2657" s="661">
        <v>50</v>
      </c>
      <c r="O2657" s="742">
        <v>16.5</v>
      </c>
      <c r="P2657" s="662">
        <v>3360.72</v>
      </c>
      <c r="Q2657" s="677">
        <v>0.48</v>
      </c>
      <c r="R2657" s="661">
        <v>24</v>
      </c>
      <c r="S2657" s="677">
        <v>0.48</v>
      </c>
      <c r="T2657" s="742">
        <v>7.5</v>
      </c>
      <c r="U2657" s="700">
        <v>0.45454545454545453</v>
      </c>
    </row>
    <row r="2658" spans="1:21" ht="14.4" customHeight="1" x14ac:dyDescent="0.3">
      <c r="A2658" s="660">
        <v>4</v>
      </c>
      <c r="B2658" s="661" t="s">
        <v>3542</v>
      </c>
      <c r="C2658" s="661">
        <v>89301045</v>
      </c>
      <c r="D2658" s="740" t="s">
        <v>6161</v>
      </c>
      <c r="E2658" s="741" t="s">
        <v>3939</v>
      </c>
      <c r="F2658" s="661" t="s">
        <v>3895</v>
      </c>
      <c r="G2658" s="661" t="s">
        <v>4116</v>
      </c>
      <c r="H2658" s="661" t="s">
        <v>602</v>
      </c>
      <c r="I2658" s="661" t="s">
        <v>5029</v>
      </c>
      <c r="J2658" s="661" t="s">
        <v>5030</v>
      </c>
      <c r="K2658" s="661" t="s">
        <v>5031</v>
      </c>
      <c r="L2658" s="662">
        <v>140.03</v>
      </c>
      <c r="M2658" s="662">
        <v>280.06</v>
      </c>
      <c r="N2658" s="661">
        <v>2</v>
      </c>
      <c r="O2658" s="742">
        <v>1</v>
      </c>
      <c r="P2658" s="662">
        <v>280.06</v>
      </c>
      <c r="Q2658" s="677">
        <v>1</v>
      </c>
      <c r="R2658" s="661">
        <v>2</v>
      </c>
      <c r="S2658" s="677">
        <v>1</v>
      </c>
      <c r="T2658" s="742">
        <v>1</v>
      </c>
      <c r="U2658" s="700">
        <v>1</v>
      </c>
    </row>
    <row r="2659" spans="1:21" ht="14.4" customHeight="1" x14ac:dyDescent="0.3">
      <c r="A2659" s="660">
        <v>4</v>
      </c>
      <c r="B2659" s="661" t="s">
        <v>3542</v>
      </c>
      <c r="C2659" s="661">
        <v>89301045</v>
      </c>
      <c r="D2659" s="740" t="s">
        <v>6161</v>
      </c>
      <c r="E2659" s="741" t="s">
        <v>3939</v>
      </c>
      <c r="F2659" s="661" t="s">
        <v>3895</v>
      </c>
      <c r="G2659" s="661" t="s">
        <v>6119</v>
      </c>
      <c r="H2659" s="661" t="s">
        <v>602</v>
      </c>
      <c r="I2659" s="661" t="s">
        <v>6120</v>
      </c>
      <c r="J2659" s="661" t="s">
        <v>6121</v>
      </c>
      <c r="K2659" s="661" t="s">
        <v>1522</v>
      </c>
      <c r="L2659" s="662">
        <v>0</v>
      </c>
      <c r="M2659" s="662">
        <v>0</v>
      </c>
      <c r="N2659" s="661">
        <v>2</v>
      </c>
      <c r="O2659" s="742">
        <v>0.5</v>
      </c>
      <c r="P2659" s="662">
        <v>0</v>
      </c>
      <c r="Q2659" s="677"/>
      <c r="R2659" s="661">
        <v>2</v>
      </c>
      <c r="S2659" s="677">
        <v>1</v>
      </c>
      <c r="T2659" s="742">
        <v>0.5</v>
      </c>
      <c r="U2659" s="700">
        <v>1</v>
      </c>
    </row>
    <row r="2660" spans="1:21" ht="14.4" customHeight="1" x14ac:dyDescent="0.3">
      <c r="A2660" s="660">
        <v>4</v>
      </c>
      <c r="B2660" s="661" t="s">
        <v>3542</v>
      </c>
      <c r="C2660" s="661">
        <v>89301045</v>
      </c>
      <c r="D2660" s="740" t="s">
        <v>6161</v>
      </c>
      <c r="E2660" s="741" t="s">
        <v>3939</v>
      </c>
      <c r="F2660" s="661" t="s">
        <v>3895</v>
      </c>
      <c r="G2660" s="661" t="s">
        <v>3993</v>
      </c>
      <c r="H2660" s="661" t="s">
        <v>602</v>
      </c>
      <c r="I2660" s="661" t="s">
        <v>854</v>
      </c>
      <c r="J2660" s="661" t="s">
        <v>3994</v>
      </c>
      <c r="K2660" s="661" t="s">
        <v>3995</v>
      </c>
      <c r="L2660" s="662">
        <v>0</v>
      </c>
      <c r="M2660" s="662">
        <v>0</v>
      </c>
      <c r="N2660" s="661">
        <v>1</v>
      </c>
      <c r="O2660" s="742">
        <v>1</v>
      </c>
      <c r="P2660" s="662"/>
      <c r="Q2660" s="677"/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4</v>
      </c>
      <c r="B2661" s="661" t="s">
        <v>3542</v>
      </c>
      <c r="C2661" s="661">
        <v>89301045</v>
      </c>
      <c r="D2661" s="740" t="s">
        <v>6161</v>
      </c>
      <c r="E2661" s="741" t="s">
        <v>3939</v>
      </c>
      <c r="F2661" s="661" t="s">
        <v>3895</v>
      </c>
      <c r="G2661" s="661" t="s">
        <v>6122</v>
      </c>
      <c r="H2661" s="661" t="s">
        <v>602</v>
      </c>
      <c r="I2661" s="661" t="s">
        <v>6123</v>
      </c>
      <c r="J2661" s="661" t="s">
        <v>6124</v>
      </c>
      <c r="K2661" s="661" t="s">
        <v>6125</v>
      </c>
      <c r="L2661" s="662">
        <v>38.65</v>
      </c>
      <c r="M2661" s="662">
        <v>77.3</v>
      </c>
      <c r="N2661" s="661">
        <v>2</v>
      </c>
      <c r="O2661" s="742">
        <v>0.5</v>
      </c>
      <c r="P2661" s="662">
        <v>77.3</v>
      </c>
      <c r="Q2661" s="677">
        <v>1</v>
      </c>
      <c r="R2661" s="661">
        <v>2</v>
      </c>
      <c r="S2661" s="677">
        <v>1</v>
      </c>
      <c r="T2661" s="742">
        <v>0.5</v>
      </c>
      <c r="U2661" s="700">
        <v>1</v>
      </c>
    </row>
    <row r="2662" spans="1:21" ht="14.4" customHeight="1" x14ac:dyDescent="0.3">
      <c r="A2662" s="660">
        <v>4</v>
      </c>
      <c r="B2662" s="661" t="s">
        <v>3542</v>
      </c>
      <c r="C2662" s="661">
        <v>89301045</v>
      </c>
      <c r="D2662" s="740" t="s">
        <v>6161</v>
      </c>
      <c r="E2662" s="741" t="s">
        <v>3939</v>
      </c>
      <c r="F2662" s="661" t="s">
        <v>3895</v>
      </c>
      <c r="G2662" s="661" t="s">
        <v>4529</v>
      </c>
      <c r="H2662" s="661" t="s">
        <v>602</v>
      </c>
      <c r="I2662" s="661" t="s">
        <v>3248</v>
      </c>
      <c r="J2662" s="661" t="s">
        <v>3249</v>
      </c>
      <c r="K2662" s="661" t="s">
        <v>3250</v>
      </c>
      <c r="L2662" s="662">
        <v>82.67</v>
      </c>
      <c r="M2662" s="662">
        <v>248.01</v>
      </c>
      <c r="N2662" s="661">
        <v>3</v>
      </c>
      <c r="O2662" s="742">
        <v>0.5</v>
      </c>
      <c r="P2662" s="662">
        <v>248.01</v>
      </c>
      <c r="Q2662" s="677">
        <v>1</v>
      </c>
      <c r="R2662" s="661">
        <v>3</v>
      </c>
      <c r="S2662" s="677">
        <v>1</v>
      </c>
      <c r="T2662" s="742">
        <v>0.5</v>
      </c>
      <c r="U2662" s="700">
        <v>1</v>
      </c>
    </row>
    <row r="2663" spans="1:21" ht="14.4" customHeight="1" x14ac:dyDescent="0.3">
      <c r="A2663" s="660">
        <v>4</v>
      </c>
      <c r="B2663" s="661" t="s">
        <v>3542</v>
      </c>
      <c r="C2663" s="661">
        <v>89301045</v>
      </c>
      <c r="D2663" s="740" t="s">
        <v>6161</v>
      </c>
      <c r="E2663" s="741" t="s">
        <v>3939</v>
      </c>
      <c r="F2663" s="661" t="s">
        <v>3897</v>
      </c>
      <c r="G2663" s="661" t="s">
        <v>4343</v>
      </c>
      <c r="H2663" s="661" t="s">
        <v>602</v>
      </c>
      <c r="I2663" s="661" t="s">
        <v>4344</v>
      </c>
      <c r="J2663" s="661" t="s">
        <v>4536</v>
      </c>
      <c r="K2663" s="661" t="s">
        <v>4537</v>
      </c>
      <c r="L2663" s="662">
        <v>410</v>
      </c>
      <c r="M2663" s="662">
        <v>2870</v>
      </c>
      <c r="N2663" s="661">
        <v>7</v>
      </c>
      <c r="O2663" s="742">
        <v>7</v>
      </c>
      <c r="P2663" s="662">
        <v>2870</v>
      </c>
      <c r="Q2663" s="677">
        <v>1</v>
      </c>
      <c r="R2663" s="661">
        <v>7</v>
      </c>
      <c r="S2663" s="677">
        <v>1</v>
      </c>
      <c r="T2663" s="742">
        <v>7</v>
      </c>
      <c r="U2663" s="700">
        <v>1</v>
      </c>
    </row>
    <row r="2664" spans="1:21" ht="14.4" customHeight="1" x14ac:dyDescent="0.3">
      <c r="A2664" s="660">
        <v>4</v>
      </c>
      <c r="B2664" s="661" t="s">
        <v>3542</v>
      </c>
      <c r="C2664" s="661">
        <v>89301045</v>
      </c>
      <c r="D2664" s="740" t="s">
        <v>6161</v>
      </c>
      <c r="E2664" s="741" t="s">
        <v>3939</v>
      </c>
      <c r="F2664" s="661" t="s">
        <v>3897</v>
      </c>
      <c r="G2664" s="661" t="s">
        <v>4343</v>
      </c>
      <c r="H2664" s="661" t="s">
        <v>602</v>
      </c>
      <c r="I2664" s="661" t="s">
        <v>4344</v>
      </c>
      <c r="J2664" s="661" t="s">
        <v>4345</v>
      </c>
      <c r="K2664" s="661" t="s">
        <v>4346</v>
      </c>
      <c r="L2664" s="662">
        <v>410</v>
      </c>
      <c r="M2664" s="662">
        <v>13940</v>
      </c>
      <c r="N2664" s="661">
        <v>34</v>
      </c>
      <c r="O2664" s="742">
        <v>34</v>
      </c>
      <c r="P2664" s="662">
        <v>13120</v>
      </c>
      <c r="Q2664" s="677">
        <v>0.94117647058823528</v>
      </c>
      <c r="R2664" s="661">
        <v>32</v>
      </c>
      <c r="S2664" s="677">
        <v>0.94117647058823528</v>
      </c>
      <c r="T2664" s="742">
        <v>32</v>
      </c>
      <c r="U2664" s="700">
        <v>0.94117647058823528</v>
      </c>
    </row>
    <row r="2665" spans="1:21" ht="14.4" customHeight="1" x14ac:dyDescent="0.3">
      <c r="A2665" s="660">
        <v>4</v>
      </c>
      <c r="B2665" s="661" t="s">
        <v>3542</v>
      </c>
      <c r="C2665" s="661">
        <v>89301045</v>
      </c>
      <c r="D2665" s="740" t="s">
        <v>6161</v>
      </c>
      <c r="E2665" s="741" t="s">
        <v>3939</v>
      </c>
      <c r="F2665" s="661" t="s">
        <v>3897</v>
      </c>
      <c r="G2665" s="661" t="s">
        <v>4034</v>
      </c>
      <c r="H2665" s="661" t="s">
        <v>602</v>
      </c>
      <c r="I2665" s="661" t="s">
        <v>4240</v>
      </c>
      <c r="J2665" s="661" t="s">
        <v>4241</v>
      </c>
      <c r="K2665" s="661" t="s">
        <v>4242</v>
      </c>
      <c r="L2665" s="662">
        <v>900</v>
      </c>
      <c r="M2665" s="662">
        <v>1800</v>
      </c>
      <c r="N2665" s="661">
        <v>2</v>
      </c>
      <c r="O2665" s="742">
        <v>2</v>
      </c>
      <c r="P2665" s="662">
        <v>1800</v>
      </c>
      <c r="Q2665" s="677">
        <v>1</v>
      </c>
      <c r="R2665" s="661">
        <v>2</v>
      </c>
      <c r="S2665" s="677">
        <v>1</v>
      </c>
      <c r="T2665" s="742">
        <v>2</v>
      </c>
      <c r="U2665" s="700">
        <v>1</v>
      </c>
    </row>
    <row r="2666" spans="1:21" ht="14.4" customHeight="1" x14ac:dyDescent="0.3">
      <c r="A2666" s="660">
        <v>4</v>
      </c>
      <c r="B2666" s="661" t="s">
        <v>3542</v>
      </c>
      <c r="C2666" s="661">
        <v>89301045</v>
      </c>
      <c r="D2666" s="740" t="s">
        <v>6161</v>
      </c>
      <c r="E2666" s="741" t="s">
        <v>3939</v>
      </c>
      <c r="F2666" s="661" t="s">
        <v>3897</v>
      </c>
      <c r="G2666" s="661" t="s">
        <v>4034</v>
      </c>
      <c r="H2666" s="661" t="s">
        <v>602</v>
      </c>
      <c r="I2666" s="661" t="s">
        <v>4384</v>
      </c>
      <c r="J2666" s="661" t="s">
        <v>4385</v>
      </c>
      <c r="K2666" s="661" t="s">
        <v>4386</v>
      </c>
      <c r="L2666" s="662">
        <v>378.48</v>
      </c>
      <c r="M2666" s="662">
        <v>378.48</v>
      </c>
      <c r="N2666" s="661">
        <v>1</v>
      </c>
      <c r="O2666" s="742">
        <v>1</v>
      </c>
      <c r="P2666" s="662">
        <v>378.48</v>
      </c>
      <c r="Q2666" s="677">
        <v>1</v>
      </c>
      <c r="R2666" s="661">
        <v>1</v>
      </c>
      <c r="S2666" s="677">
        <v>1</v>
      </c>
      <c r="T2666" s="742">
        <v>1</v>
      </c>
      <c r="U2666" s="700">
        <v>1</v>
      </c>
    </row>
    <row r="2667" spans="1:21" ht="14.4" customHeight="1" x14ac:dyDescent="0.3">
      <c r="A2667" s="660">
        <v>4</v>
      </c>
      <c r="B2667" s="661" t="s">
        <v>3542</v>
      </c>
      <c r="C2667" s="661">
        <v>89301045</v>
      </c>
      <c r="D2667" s="740" t="s">
        <v>6161</v>
      </c>
      <c r="E2667" s="741" t="s">
        <v>3939</v>
      </c>
      <c r="F2667" s="661" t="s">
        <v>3897</v>
      </c>
      <c r="G2667" s="661" t="s">
        <v>4419</v>
      </c>
      <c r="H2667" s="661" t="s">
        <v>602</v>
      </c>
      <c r="I2667" s="661" t="s">
        <v>4344</v>
      </c>
      <c r="J2667" s="661" t="s">
        <v>4345</v>
      </c>
      <c r="K2667" s="661" t="s">
        <v>4346</v>
      </c>
      <c r="L2667" s="662">
        <v>410</v>
      </c>
      <c r="M2667" s="662">
        <v>7380</v>
      </c>
      <c r="N2667" s="661">
        <v>18</v>
      </c>
      <c r="O2667" s="742">
        <v>18</v>
      </c>
      <c r="P2667" s="662">
        <v>7380</v>
      </c>
      <c r="Q2667" s="677">
        <v>1</v>
      </c>
      <c r="R2667" s="661">
        <v>18</v>
      </c>
      <c r="S2667" s="677">
        <v>1</v>
      </c>
      <c r="T2667" s="742">
        <v>18</v>
      </c>
      <c r="U2667" s="700">
        <v>1</v>
      </c>
    </row>
    <row r="2668" spans="1:21" ht="14.4" customHeight="1" x14ac:dyDescent="0.3">
      <c r="A2668" s="660">
        <v>4</v>
      </c>
      <c r="B2668" s="661" t="s">
        <v>3542</v>
      </c>
      <c r="C2668" s="661">
        <v>89301045</v>
      </c>
      <c r="D2668" s="740" t="s">
        <v>6161</v>
      </c>
      <c r="E2668" s="741" t="s">
        <v>3939</v>
      </c>
      <c r="F2668" s="661" t="s">
        <v>3897</v>
      </c>
      <c r="G2668" s="661" t="s">
        <v>4423</v>
      </c>
      <c r="H2668" s="661" t="s">
        <v>602</v>
      </c>
      <c r="I2668" s="661" t="s">
        <v>4240</v>
      </c>
      <c r="J2668" s="661" t="s">
        <v>4241</v>
      </c>
      <c r="K2668" s="661" t="s">
        <v>4242</v>
      </c>
      <c r="L2668" s="662">
        <v>900</v>
      </c>
      <c r="M2668" s="662">
        <v>900</v>
      </c>
      <c r="N2668" s="661">
        <v>1</v>
      </c>
      <c r="O2668" s="742">
        <v>1</v>
      </c>
      <c r="P2668" s="662">
        <v>900</v>
      </c>
      <c r="Q2668" s="677">
        <v>1</v>
      </c>
      <c r="R2668" s="661">
        <v>1</v>
      </c>
      <c r="S2668" s="677">
        <v>1</v>
      </c>
      <c r="T2668" s="742">
        <v>1</v>
      </c>
      <c r="U2668" s="700">
        <v>1</v>
      </c>
    </row>
    <row r="2669" spans="1:21" ht="14.4" customHeight="1" x14ac:dyDescent="0.3">
      <c r="A2669" s="660">
        <v>4</v>
      </c>
      <c r="B2669" s="661" t="s">
        <v>3542</v>
      </c>
      <c r="C2669" s="661">
        <v>89301045</v>
      </c>
      <c r="D2669" s="740" t="s">
        <v>6161</v>
      </c>
      <c r="E2669" s="741" t="s">
        <v>3941</v>
      </c>
      <c r="F2669" s="661" t="s">
        <v>3895</v>
      </c>
      <c r="G2669" s="661" t="s">
        <v>4434</v>
      </c>
      <c r="H2669" s="661" t="s">
        <v>602</v>
      </c>
      <c r="I2669" s="661" t="s">
        <v>881</v>
      </c>
      <c r="J2669" s="661" t="s">
        <v>882</v>
      </c>
      <c r="K2669" s="661" t="s">
        <v>4435</v>
      </c>
      <c r="L2669" s="662">
        <v>242.93</v>
      </c>
      <c r="M2669" s="662">
        <v>242.93</v>
      </c>
      <c r="N2669" s="661">
        <v>1</v>
      </c>
      <c r="O2669" s="742">
        <v>1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4</v>
      </c>
      <c r="B2670" s="661" t="s">
        <v>3542</v>
      </c>
      <c r="C2670" s="661">
        <v>89301045</v>
      </c>
      <c r="D2670" s="740" t="s">
        <v>6161</v>
      </c>
      <c r="E2670" s="741" t="s">
        <v>3941</v>
      </c>
      <c r="F2670" s="661" t="s">
        <v>3895</v>
      </c>
      <c r="G2670" s="661" t="s">
        <v>3991</v>
      </c>
      <c r="H2670" s="661" t="s">
        <v>602</v>
      </c>
      <c r="I2670" s="661" t="s">
        <v>3497</v>
      </c>
      <c r="J2670" s="661" t="s">
        <v>1268</v>
      </c>
      <c r="K2670" s="661" t="s">
        <v>3992</v>
      </c>
      <c r="L2670" s="662">
        <v>127.5</v>
      </c>
      <c r="M2670" s="662">
        <v>127.5</v>
      </c>
      <c r="N2670" s="661">
        <v>1</v>
      </c>
      <c r="O2670" s="742">
        <v>1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4</v>
      </c>
      <c r="B2671" s="661" t="s">
        <v>3542</v>
      </c>
      <c r="C2671" s="661">
        <v>89301046</v>
      </c>
      <c r="D2671" s="740" t="s">
        <v>6162</v>
      </c>
      <c r="E2671" s="741" t="s">
        <v>3921</v>
      </c>
      <c r="F2671" s="661" t="s">
        <v>3895</v>
      </c>
      <c r="G2671" s="661" t="s">
        <v>4272</v>
      </c>
      <c r="H2671" s="661" t="s">
        <v>602</v>
      </c>
      <c r="I2671" s="661" t="s">
        <v>2139</v>
      </c>
      <c r="J2671" s="661" t="s">
        <v>2140</v>
      </c>
      <c r="K2671" s="661" t="s">
        <v>4273</v>
      </c>
      <c r="L2671" s="662">
        <v>163.9</v>
      </c>
      <c r="M2671" s="662">
        <v>327.8</v>
      </c>
      <c r="N2671" s="661">
        <v>2</v>
      </c>
      <c r="O2671" s="742">
        <v>0.5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4</v>
      </c>
      <c r="B2672" s="661" t="s">
        <v>3542</v>
      </c>
      <c r="C2672" s="661">
        <v>89301046</v>
      </c>
      <c r="D2672" s="740" t="s">
        <v>6162</v>
      </c>
      <c r="E2672" s="741" t="s">
        <v>3921</v>
      </c>
      <c r="F2672" s="661" t="s">
        <v>3895</v>
      </c>
      <c r="G2672" s="661" t="s">
        <v>3966</v>
      </c>
      <c r="H2672" s="661" t="s">
        <v>602</v>
      </c>
      <c r="I2672" s="661" t="s">
        <v>1239</v>
      </c>
      <c r="J2672" s="661" t="s">
        <v>3967</v>
      </c>
      <c r="K2672" s="661" t="s">
        <v>3968</v>
      </c>
      <c r="L2672" s="662">
        <v>0</v>
      </c>
      <c r="M2672" s="662">
        <v>0</v>
      </c>
      <c r="N2672" s="661">
        <v>1</v>
      </c>
      <c r="O2672" s="742">
        <v>0.5</v>
      </c>
      <c r="P2672" s="662"/>
      <c r="Q2672" s="677"/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4</v>
      </c>
      <c r="B2673" s="661" t="s">
        <v>3542</v>
      </c>
      <c r="C2673" s="661">
        <v>89301046</v>
      </c>
      <c r="D2673" s="740" t="s">
        <v>6162</v>
      </c>
      <c r="E2673" s="741" t="s">
        <v>3921</v>
      </c>
      <c r="F2673" s="661" t="s">
        <v>3895</v>
      </c>
      <c r="G2673" s="661" t="s">
        <v>4063</v>
      </c>
      <c r="H2673" s="661" t="s">
        <v>1519</v>
      </c>
      <c r="I2673" s="661" t="s">
        <v>1588</v>
      </c>
      <c r="J2673" s="661" t="s">
        <v>1589</v>
      </c>
      <c r="K2673" s="661" t="s">
        <v>1590</v>
      </c>
      <c r="L2673" s="662">
        <v>0</v>
      </c>
      <c r="M2673" s="662">
        <v>0</v>
      </c>
      <c r="N2673" s="661">
        <v>1</v>
      </c>
      <c r="O2673" s="742">
        <v>1</v>
      </c>
      <c r="P2673" s="662"/>
      <c r="Q2673" s="677"/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4</v>
      </c>
      <c r="B2674" s="661" t="s">
        <v>3542</v>
      </c>
      <c r="C2674" s="661">
        <v>89301046</v>
      </c>
      <c r="D2674" s="740" t="s">
        <v>6162</v>
      </c>
      <c r="E2674" s="741" t="s">
        <v>3921</v>
      </c>
      <c r="F2674" s="661" t="s">
        <v>3895</v>
      </c>
      <c r="G2674" s="661" t="s">
        <v>4434</v>
      </c>
      <c r="H2674" s="661" t="s">
        <v>602</v>
      </c>
      <c r="I2674" s="661" t="s">
        <v>881</v>
      </c>
      <c r="J2674" s="661" t="s">
        <v>882</v>
      </c>
      <c r="K2674" s="661" t="s">
        <v>4435</v>
      </c>
      <c r="L2674" s="662">
        <v>242.93</v>
      </c>
      <c r="M2674" s="662">
        <v>485.86</v>
      </c>
      <c r="N2674" s="661">
        <v>2</v>
      </c>
      <c r="O2674" s="742">
        <v>2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4</v>
      </c>
      <c r="B2675" s="661" t="s">
        <v>3542</v>
      </c>
      <c r="C2675" s="661">
        <v>89301046</v>
      </c>
      <c r="D2675" s="740" t="s">
        <v>6162</v>
      </c>
      <c r="E2675" s="741" t="s">
        <v>3921</v>
      </c>
      <c r="F2675" s="661" t="s">
        <v>3895</v>
      </c>
      <c r="G2675" s="661" t="s">
        <v>5757</v>
      </c>
      <c r="H2675" s="661" t="s">
        <v>602</v>
      </c>
      <c r="I2675" s="661" t="s">
        <v>6126</v>
      </c>
      <c r="J2675" s="661" t="s">
        <v>6127</v>
      </c>
      <c r="K2675" s="661" t="s">
        <v>6128</v>
      </c>
      <c r="L2675" s="662">
        <v>533.26</v>
      </c>
      <c r="M2675" s="662">
        <v>533.26</v>
      </c>
      <c r="N2675" s="661">
        <v>1</v>
      </c>
      <c r="O2675" s="742">
        <v>1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4</v>
      </c>
      <c r="B2676" s="661" t="s">
        <v>3542</v>
      </c>
      <c r="C2676" s="661">
        <v>89301046</v>
      </c>
      <c r="D2676" s="740" t="s">
        <v>6162</v>
      </c>
      <c r="E2676" s="741" t="s">
        <v>3921</v>
      </c>
      <c r="F2676" s="661" t="s">
        <v>3895</v>
      </c>
      <c r="G2676" s="661" t="s">
        <v>3991</v>
      </c>
      <c r="H2676" s="661" t="s">
        <v>602</v>
      </c>
      <c r="I2676" s="661" t="s">
        <v>3497</v>
      </c>
      <c r="J2676" s="661" t="s">
        <v>1268</v>
      </c>
      <c r="K2676" s="661" t="s">
        <v>3992</v>
      </c>
      <c r="L2676" s="662">
        <v>127.5</v>
      </c>
      <c r="M2676" s="662">
        <v>127.5</v>
      </c>
      <c r="N2676" s="661">
        <v>1</v>
      </c>
      <c r="O2676" s="742">
        <v>0.5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4</v>
      </c>
      <c r="B2677" s="661" t="s">
        <v>3542</v>
      </c>
      <c r="C2677" s="661">
        <v>89301046</v>
      </c>
      <c r="D2677" s="740" t="s">
        <v>6162</v>
      </c>
      <c r="E2677" s="741" t="s">
        <v>3921</v>
      </c>
      <c r="F2677" s="661" t="s">
        <v>3895</v>
      </c>
      <c r="G2677" s="661" t="s">
        <v>4248</v>
      </c>
      <c r="H2677" s="661" t="s">
        <v>602</v>
      </c>
      <c r="I2677" s="661" t="s">
        <v>6129</v>
      </c>
      <c r="J2677" s="661" t="s">
        <v>2528</v>
      </c>
      <c r="K2677" s="661" t="s">
        <v>5063</v>
      </c>
      <c r="L2677" s="662">
        <v>429.45</v>
      </c>
      <c r="M2677" s="662">
        <v>429.45</v>
      </c>
      <c r="N2677" s="661">
        <v>1</v>
      </c>
      <c r="O2677" s="742">
        <v>0.5</v>
      </c>
      <c r="P2677" s="662"/>
      <c r="Q2677" s="677">
        <v>0</v>
      </c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4</v>
      </c>
      <c r="B2678" s="661" t="s">
        <v>3542</v>
      </c>
      <c r="C2678" s="661">
        <v>89301046</v>
      </c>
      <c r="D2678" s="740" t="s">
        <v>6162</v>
      </c>
      <c r="E2678" s="741" t="s">
        <v>3921</v>
      </c>
      <c r="F2678" s="661" t="s">
        <v>3897</v>
      </c>
      <c r="G2678" s="661" t="s">
        <v>4343</v>
      </c>
      <c r="H2678" s="661" t="s">
        <v>602</v>
      </c>
      <c r="I2678" s="661" t="s">
        <v>4344</v>
      </c>
      <c r="J2678" s="661" t="s">
        <v>4345</v>
      </c>
      <c r="K2678" s="661" t="s">
        <v>4346</v>
      </c>
      <c r="L2678" s="662">
        <v>410</v>
      </c>
      <c r="M2678" s="662">
        <v>410</v>
      </c>
      <c r="N2678" s="661">
        <v>1</v>
      </c>
      <c r="O2678" s="742">
        <v>1</v>
      </c>
      <c r="P2678" s="662">
        <v>410</v>
      </c>
      <c r="Q2678" s="677">
        <v>1</v>
      </c>
      <c r="R2678" s="661">
        <v>1</v>
      </c>
      <c r="S2678" s="677">
        <v>1</v>
      </c>
      <c r="T2678" s="742">
        <v>1</v>
      </c>
      <c r="U2678" s="700">
        <v>1</v>
      </c>
    </row>
    <row r="2679" spans="1:21" ht="14.4" customHeight="1" x14ac:dyDescent="0.3">
      <c r="A2679" s="660">
        <v>4</v>
      </c>
      <c r="B2679" s="661" t="s">
        <v>3542</v>
      </c>
      <c r="C2679" s="661">
        <v>89301046</v>
      </c>
      <c r="D2679" s="740" t="s">
        <v>6162</v>
      </c>
      <c r="E2679" s="741" t="s">
        <v>3929</v>
      </c>
      <c r="F2679" s="661" t="s">
        <v>3897</v>
      </c>
      <c r="G2679" s="661" t="s">
        <v>4343</v>
      </c>
      <c r="H2679" s="661" t="s">
        <v>602</v>
      </c>
      <c r="I2679" s="661" t="s">
        <v>4344</v>
      </c>
      <c r="J2679" s="661" t="s">
        <v>4345</v>
      </c>
      <c r="K2679" s="661" t="s">
        <v>4346</v>
      </c>
      <c r="L2679" s="662">
        <v>410</v>
      </c>
      <c r="M2679" s="662">
        <v>410</v>
      </c>
      <c r="N2679" s="661">
        <v>1</v>
      </c>
      <c r="O2679" s="742">
        <v>1</v>
      </c>
      <c r="P2679" s="662">
        <v>410</v>
      </c>
      <c r="Q2679" s="677">
        <v>1</v>
      </c>
      <c r="R2679" s="661">
        <v>1</v>
      </c>
      <c r="S2679" s="677">
        <v>1</v>
      </c>
      <c r="T2679" s="742">
        <v>1</v>
      </c>
      <c r="U2679" s="700">
        <v>1</v>
      </c>
    </row>
    <row r="2680" spans="1:21" ht="14.4" customHeight="1" x14ac:dyDescent="0.3">
      <c r="A2680" s="660">
        <v>4</v>
      </c>
      <c r="B2680" s="661" t="s">
        <v>3542</v>
      </c>
      <c r="C2680" s="661">
        <v>89301047</v>
      </c>
      <c r="D2680" s="740" t="s">
        <v>6163</v>
      </c>
      <c r="E2680" s="741" t="s">
        <v>3923</v>
      </c>
      <c r="F2680" s="661" t="s">
        <v>3895</v>
      </c>
      <c r="G2680" s="661" t="s">
        <v>3966</v>
      </c>
      <c r="H2680" s="661" t="s">
        <v>602</v>
      </c>
      <c r="I2680" s="661" t="s">
        <v>1239</v>
      </c>
      <c r="J2680" s="661" t="s">
        <v>3967</v>
      </c>
      <c r="K2680" s="661" t="s">
        <v>3968</v>
      </c>
      <c r="L2680" s="662">
        <v>0</v>
      </c>
      <c r="M2680" s="662">
        <v>0</v>
      </c>
      <c r="N2680" s="661">
        <v>15</v>
      </c>
      <c r="O2680" s="742">
        <v>15</v>
      </c>
      <c r="P2680" s="662">
        <v>0</v>
      </c>
      <c r="Q2680" s="677"/>
      <c r="R2680" s="661">
        <v>14</v>
      </c>
      <c r="S2680" s="677">
        <v>0.93333333333333335</v>
      </c>
      <c r="T2680" s="742">
        <v>14</v>
      </c>
      <c r="U2680" s="700">
        <v>0.93333333333333335</v>
      </c>
    </row>
    <row r="2681" spans="1:21" ht="14.4" customHeight="1" x14ac:dyDescent="0.3">
      <c r="A2681" s="660">
        <v>4</v>
      </c>
      <c r="B2681" s="661" t="s">
        <v>3542</v>
      </c>
      <c r="C2681" s="661">
        <v>89301047</v>
      </c>
      <c r="D2681" s="740" t="s">
        <v>6163</v>
      </c>
      <c r="E2681" s="741" t="s">
        <v>3923</v>
      </c>
      <c r="F2681" s="661" t="s">
        <v>3895</v>
      </c>
      <c r="G2681" s="661" t="s">
        <v>4434</v>
      </c>
      <c r="H2681" s="661" t="s">
        <v>602</v>
      </c>
      <c r="I2681" s="661" t="s">
        <v>881</v>
      </c>
      <c r="J2681" s="661" t="s">
        <v>882</v>
      </c>
      <c r="K2681" s="661" t="s">
        <v>4435</v>
      </c>
      <c r="L2681" s="662">
        <v>242.93</v>
      </c>
      <c r="M2681" s="662">
        <v>242.93</v>
      </c>
      <c r="N2681" s="661">
        <v>1</v>
      </c>
      <c r="O2681" s="742">
        <v>1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4</v>
      </c>
      <c r="B2682" s="661" t="s">
        <v>3542</v>
      </c>
      <c r="C2682" s="661">
        <v>89301047</v>
      </c>
      <c r="D2682" s="740" t="s">
        <v>6163</v>
      </c>
      <c r="E2682" s="741" t="s">
        <v>3923</v>
      </c>
      <c r="F2682" s="661" t="s">
        <v>3896</v>
      </c>
      <c r="G2682" s="661" t="s">
        <v>4001</v>
      </c>
      <c r="H2682" s="661" t="s">
        <v>602</v>
      </c>
      <c r="I2682" s="661" t="s">
        <v>4033</v>
      </c>
      <c r="J2682" s="661" t="s">
        <v>4003</v>
      </c>
      <c r="K2682" s="661"/>
      <c r="L2682" s="662">
        <v>0</v>
      </c>
      <c r="M2682" s="662">
        <v>0</v>
      </c>
      <c r="N2682" s="661">
        <v>18</v>
      </c>
      <c r="O2682" s="742">
        <v>18</v>
      </c>
      <c r="P2682" s="662">
        <v>0</v>
      </c>
      <c r="Q2682" s="677"/>
      <c r="R2682" s="661">
        <v>18</v>
      </c>
      <c r="S2682" s="677">
        <v>1</v>
      </c>
      <c r="T2682" s="742">
        <v>18</v>
      </c>
      <c r="U2682" s="700">
        <v>1</v>
      </c>
    </row>
    <row r="2683" spans="1:21" ht="14.4" customHeight="1" x14ac:dyDescent="0.3">
      <c r="A2683" s="660">
        <v>4</v>
      </c>
      <c r="B2683" s="661" t="s">
        <v>3542</v>
      </c>
      <c r="C2683" s="661">
        <v>89301047</v>
      </c>
      <c r="D2683" s="740" t="s">
        <v>6163</v>
      </c>
      <c r="E2683" s="741" t="s">
        <v>3926</v>
      </c>
      <c r="F2683" s="661" t="s">
        <v>3895</v>
      </c>
      <c r="G2683" s="661" t="s">
        <v>4434</v>
      </c>
      <c r="H2683" s="661" t="s">
        <v>602</v>
      </c>
      <c r="I2683" s="661" t="s">
        <v>6130</v>
      </c>
      <c r="J2683" s="661" t="s">
        <v>6131</v>
      </c>
      <c r="K2683" s="661" t="s">
        <v>6132</v>
      </c>
      <c r="L2683" s="662">
        <v>0</v>
      </c>
      <c r="M2683" s="662">
        <v>0</v>
      </c>
      <c r="N2683" s="661">
        <v>1</v>
      </c>
      <c r="O2683" s="742">
        <v>1</v>
      </c>
      <c r="P2683" s="662">
        <v>0</v>
      </c>
      <c r="Q2683" s="677"/>
      <c r="R2683" s="661">
        <v>1</v>
      </c>
      <c r="S2683" s="677">
        <v>1</v>
      </c>
      <c r="T2683" s="742">
        <v>1</v>
      </c>
      <c r="U2683" s="700">
        <v>1</v>
      </c>
    </row>
    <row r="2684" spans="1:21" ht="14.4" customHeight="1" x14ac:dyDescent="0.3">
      <c r="A2684" s="660">
        <v>4</v>
      </c>
      <c r="B2684" s="661" t="s">
        <v>3542</v>
      </c>
      <c r="C2684" s="661">
        <v>89301047</v>
      </c>
      <c r="D2684" s="740" t="s">
        <v>6163</v>
      </c>
      <c r="E2684" s="741" t="s">
        <v>3936</v>
      </c>
      <c r="F2684" s="661" t="s">
        <v>3895</v>
      </c>
      <c r="G2684" s="661" t="s">
        <v>4005</v>
      </c>
      <c r="H2684" s="661" t="s">
        <v>1519</v>
      </c>
      <c r="I2684" s="661" t="s">
        <v>3218</v>
      </c>
      <c r="J2684" s="661" t="s">
        <v>3867</v>
      </c>
      <c r="K2684" s="661" t="s">
        <v>2743</v>
      </c>
      <c r="L2684" s="662">
        <v>26.33</v>
      </c>
      <c r="M2684" s="662">
        <v>2106.3999999999996</v>
      </c>
      <c r="N2684" s="661">
        <v>80</v>
      </c>
      <c r="O2684" s="742">
        <v>1</v>
      </c>
      <c r="P2684" s="662">
        <v>2106.3999999999996</v>
      </c>
      <c r="Q2684" s="677">
        <v>1</v>
      </c>
      <c r="R2684" s="661">
        <v>80</v>
      </c>
      <c r="S2684" s="677">
        <v>1</v>
      </c>
      <c r="T2684" s="742">
        <v>1</v>
      </c>
      <c r="U2684" s="700">
        <v>1</v>
      </c>
    </row>
    <row r="2685" spans="1:21" ht="14.4" customHeight="1" x14ac:dyDescent="0.3">
      <c r="A2685" s="660">
        <v>4</v>
      </c>
      <c r="B2685" s="661" t="s">
        <v>3542</v>
      </c>
      <c r="C2685" s="661">
        <v>89301047</v>
      </c>
      <c r="D2685" s="740" t="s">
        <v>6163</v>
      </c>
      <c r="E2685" s="741" t="s">
        <v>3938</v>
      </c>
      <c r="F2685" s="661" t="s">
        <v>3895</v>
      </c>
      <c r="G2685" s="661" t="s">
        <v>3966</v>
      </c>
      <c r="H2685" s="661" t="s">
        <v>602</v>
      </c>
      <c r="I2685" s="661" t="s">
        <v>1239</v>
      </c>
      <c r="J2685" s="661" t="s">
        <v>3967</v>
      </c>
      <c r="K2685" s="661" t="s">
        <v>3968</v>
      </c>
      <c r="L2685" s="662">
        <v>0</v>
      </c>
      <c r="M2685" s="662">
        <v>0</v>
      </c>
      <c r="N2685" s="661">
        <v>3</v>
      </c>
      <c r="O2685" s="742">
        <v>3</v>
      </c>
      <c r="P2685" s="662">
        <v>0</v>
      </c>
      <c r="Q2685" s="677"/>
      <c r="R2685" s="661">
        <v>3</v>
      </c>
      <c r="S2685" s="677">
        <v>1</v>
      </c>
      <c r="T2685" s="742">
        <v>3</v>
      </c>
      <c r="U2685" s="700">
        <v>1</v>
      </c>
    </row>
    <row r="2686" spans="1:21" ht="14.4" customHeight="1" x14ac:dyDescent="0.3">
      <c r="A2686" s="660">
        <v>4</v>
      </c>
      <c r="B2686" s="661" t="s">
        <v>3542</v>
      </c>
      <c r="C2686" s="661">
        <v>89301047</v>
      </c>
      <c r="D2686" s="740" t="s">
        <v>6163</v>
      </c>
      <c r="E2686" s="741" t="s">
        <v>3938</v>
      </c>
      <c r="F2686" s="661" t="s">
        <v>3895</v>
      </c>
      <c r="G2686" s="661" t="s">
        <v>4525</v>
      </c>
      <c r="H2686" s="661" t="s">
        <v>602</v>
      </c>
      <c r="I2686" s="661" t="s">
        <v>3330</v>
      </c>
      <c r="J2686" s="661" t="s">
        <v>5677</v>
      </c>
      <c r="K2686" s="661" t="s">
        <v>3291</v>
      </c>
      <c r="L2686" s="662">
        <v>52.4</v>
      </c>
      <c r="M2686" s="662">
        <v>52.4</v>
      </c>
      <c r="N2686" s="661">
        <v>1</v>
      </c>
      <c r="O2686" s="742">
        <v>1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4</v>
      </c>
      <c r="B2687" s="661" t="s">
        <v>3542</v>
      </c>
      <c r="C2687" s="661">
        <v>89301047</v>
      </c>
      <c r="D2687" s="740" t="s">
        <v>6163</v>
      </c>
      <c r="E2687" s="741" t="s">
        <v>3938</v>
      </c>
      <c r="F2687" s="661" t="s">
        <v>3896</v>
      </c>
      <c r="G2687" s="661" t="s">
        <v>4001</v>
      </c>
      <c r="H2687" s="661" t="s">
        <v>602</v>
      </c>
      <c r="I2687" s="661" t="s">
        <v>4033</v>
      </c>
      <c r="J2687" s="661" t="s">
        <v>4003</v>
      </c>
      <c r="K2687" s="661"/>
      <c r="L2687" s="662">
        <v>0</v>
      </c>
      <c r="M2687" s="662">
        <v>0</v>
      </c>
      <c r="N2687" s="661">
        <v>5</v>
      </c>
      <c r="O2687" s="742">
        <v>5</v>
      </c>
      <c r="P2687" s="662">
        <v>0</v>
      </c>
      <c r="Q2687" s="677"/>
      <c r="R2687" s="661">
        <v>3</v>
      </c>
      <c r="S2687" s="677">
        <v>0.6</v>
      </c>
      <c r="T2687" s="742">
        <v>3</v>
      </c>
      <c r="U2687" s="700">
        <v>0.6</v>
      </c>
    </row>
    <row r="2688" spans="1:21" ht="14.4" customHeight="1" x14ac:dyDescent="0.3">
      <c r="A2688" s="660">
        <v>4</v>
      </c>
      <c r="B2688" s="661" t="s">
        <v>3542</v>
      </c>
      <c r="C2688" s="661">
        <v>89301048</v>
      </c>
      <c r="D2688" s="740" t="s">
        <v>6159</v>
      </c>
      <c r="E2688" s="741" t="s">
        <v>3918</v>
      </c>
      <c r="F2688" s="661" t="s">
        <v>3895</v>
      </c>
      <c r="G2688" s="661" t="s">
        <v>5468</v>
      </c>
      <c r="H2688" s="661" t="s">
        <v>602</v>
      </c>
      <c r="I2688" s="661" t="s">
        <v>5878</v>
      </c>
      <c r="J2688" s="661" t="s">
        <v>5879</v>
      </c>
      <c r="K2688" s="661" t="s">
        <v>2967</v>
      </c>
      <c r="L2688" s="662">
        <v>275.23</v>
      </c>
      <c r="M2688" s="662">
        <v>275.23</v>
      </c>
      <c r="N2688" s="661">
        <v>1</v>
      </c>
      <c r="O2688" s="742">
        <v>0.5</v>
      </c>
      <c r="P2688" s="662"/>
      <c r="Q2688" s="677">
        <v>0</v>
      </c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4</v>
      </c>
      <c r="B2689" s="661" t="s">
        <v>3542</v>
      </c>
      <c r="C2689" s="661">
        <v>89301048</v>
      </c>
      <c r="D2689" s="740" t="s">
        <v>6159</v>
      </c>
      <c r="E2689" s="741" t="s">
        <v>3918</v>
      </c>
      <c r="F2689" s="661" t="s">
        <v>3895</v>
      </c>
      <c r="G2689" s="661" t="s">
        <v>4438</v>
      </c>
      <c r="H2689" s="661" t="s">
        <v>602</v>
      </c>
      <c r="I2689" s="661" t="s">
        <v>1038</v>
      </c>
      <c r="J2689" s="661" t="s">
        <v>1039</v>
      </c>
      <c r="K2689" s="661" t="s">
        <v>1040</v>
      </c>
      <c r="L2689" s="662">
        <v>89.6</v>
      </c>
      <c r="M2689" s="662">
        <v>89.6</v>
      </c>
      <c r="N2689" s="661">
        <v>1</v>
      </c>
      <c r="O2689" s="742">
        <v>1</v>
      </c>
      <c r="P2689" s="662">
        <v>89.6</v>
      </c>
      <c r="Q2689" s="677">
        <v>1</v>
      </c>
      <c r="R2689" s="661">
        <v>1</v>
      </c>
      <c r="S2689" s="677">
        <v>1</v>
      </c>
      <c r="T2689" s="742">
        <v>1</v>
      </c>
      <c r="U2689" s="700">
        <v>1</v>
      </c>
    </row>
    <row r="2690" spans="1:21" ht="14.4" customHeight="1" x14ac:dyDescent="0.3">
      <c r="A2690" s="660">
        <v>4</v>
      </c>
      <c r="B2690" s="661" t="s">
        <v>3542</v>
      </c>
      <c r="C2690" s="661">
        <v>89301048</v>
      </c>
      <c r="D2690" s="740" t="s">
        <v>6159</v>
      </c>
      <c r="E2690" s="741" t="s">
        <v>3918</v>
      </c>
      <c r="F2690" s="661" t="s">
        <v>3895</v>
      </c>
      <c r="G2690" s="661" t="s">
        <v>3954</v>
      </c>
      <c r="H2690" s="661" t="s">
        <v>602</v>
      </c>
      <c r="I2690" s="661" t="s">
        <v>1839</v>
      </c>
      <c r="J2690" s="661" t="s">
        <v>3719</v>
      </c>
      <c r="K2690" s="661" t="s">
        <v>3720</v>
      </c>
      <c r="L2690" s="662">
        <v>333.31</v>
      </c>
      <c r="M2690" s="662">
        <v>999.93000000000006</v>
      </c>
      <c r="N2690" s="661">
        <v>3</v>
      </c>
      <c r="O2690" s="742">
        <v>2.5</v>
      </c>
      <c r="P2690" s="662">
        <v>666.62</v>
      </c>
      <c r="Q2690" s="677">
        <v>0.66666666666666663</v>
      </c>
      <c r="R2690" s="661">
        <v>2</v>
      </c>
      <c r="S2690" s="677">
        <v>0.66666666666666663</v>
      </c>
      <c r="T2690" s="742">
        <v>1.5</v>
      </c>
      <c r="U2690" s="700">
        <v>0.6</v>
      </c>
    </row>
    <row r="2691" spans="1:21" ht="14.4" customHeight="1" x14ac:dyDescent="0.3">
      <c r="A2691" s="660">
        <v>4</v>
      </c>
      <c r="B2691" s="661" t="s">
        <v>3542</v>
      </c>
      <c r="C2691" s="661">
        <v>89301048</v>
      </c>
      <c r="D2691" s="740" t="s">
        <v>6159</v>
      </c>
      <c r="E2691" s="741" t="s">
        <v>3918</v>
      </c>
      <c r="F2691" s="661" t="s">
        <v>3895</v>
      </c>
      <c r="G2691" s="661" t="s">
        <v>3954</v>
      </c>
      <c r="H2691" s="661" t="s">
        <v>602</v>
      </c>
      <c r="I2691" s="661" t="s">
        <v>1839</v>
      </c>
      <c r="J2691" s="661" t="s">
        <v>3719</v>
      </c>
      <c r="K2691" s="661" t="s">
        <v>3720</v>
      </c>
      <c r="L2691" s="662">
        <v>156.86000000000001</v>
      </c>
      <c r="M2691" s="662">
        <v>1411.7400000000002</v>
      </c>
      <c r="N2691" s="661">
        <v>9</v>
      </c>
      <c r="O2691" s="742">
        <v>5</v>
      </c>
      <c r="P2691" s="662">
        <v>784.30000000000007</v>
      </c>
      <c r="Q2691" s="677">
        <v>0.55555555555555547</v>
      </c>
      <c r="R2691" s="661">
        <v>5</v>
      </c>
      <c r="S2691" s="677">
        <v>0.55555555555555558</v>
      </c>
      <c r="T2691" s="742">
        <v>2</v>
      </c>
      <c r="U2691" s="700">
        <v>0.4</v>
      </c>
    </row>
    <row r="2692" spans="1:21" ht="14.4" customHeight="1" x14ac:dyDescent="0.3">
      <c r="A2692" s="660">
        <v>4</v>
      </c>
      <c r="B2692" s="661" t="s">
        <v>3542</v>
      </c>
      <c r="C2692" s="661">
        <v>89301048</v>
      </c>
      <c r="D2692" s="740" t="s">
        <v>6159</v>
      </c>
      <c r="E2692" s="741" t="s">
        <v>3918</v>
      </c>
      <c r="F2692" s="661" t="s">
        <v>3895</v>
      </c>
      <c r="G2692" s="661" t="s">
        <v>4011</v>
      </c>
      <c r="H2692" s="661" t="s">
        <v>602</v>
      </c>
      <c r="I2692" s="661" t="s">
        <v>6133</v>
      </c>
      <c r="J2692" s="661" t="s">
        <v>1948</v>
      </c>
      <c r="K2692" s="661" t="s">
        <v>3731</v>
      </c>
      <c r="L2692" s="662">
        <v>0</v>
      </c>
      <c r="M2692" s="662">
        <v>0</v>
      </c>
      <c r="N2692" s="661">
        <v>1</v>
      </c>
      <c r="O2692" s="742">
        <v>0.5</v>
      </c>
      <c r="P2692" s="662"/>
      <c r="Q2692" s="677"/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4</v>
      </c>
      <c r="B2693" s="661" t="s">
        <v>3542</v>
      </c>
      <c r="C2693" s="661">
        <v>89301048</v>
      </c>
      <c r="D2693" s="740" t="s">
        <v>6159</v>
      </c>
      <c r="E2693" s="741" t="s">
        <v>3918</v>
      </c>
      <c r="F2693" s="661" t="s">
        <v>3895</v>
      </c>
      <c r="G2693" s="661" t="s">
        <v>4121</v>
      </c>
      <c r="H2693" s="661" t="s">
        <v>1519</v>
      </c>
      <c r="I2693" s="661" t="s">
        <v>2795</v>
      </c>
      <c r="J2693" s="661" t="s">
        <v>2796</v>
      </c>
      <c r="K2693" s="661" t="s">
        <v>3727</v>
      </c>
      <c r="L2693" s="662">
        <v>69.86</v>
      </c>
      <c r="M2693" s="662">
        <v>139.72</v>
      </c>
      <c r="N2693" s="661">
        <v>2</v>
      </c>
      <c r="O2693" s="742">
        <v>1.5</v>
      </c>
      <c r="P2693" s="662">
        <v>139.72</v>
      </c>
      <c r="Q2693" s="677">
        <v>1</v>
      </c>
      <c r="R2693" s="661">
        <v>2</v>
      </c>
      <c r="S2693" s="677">
        <v>1</v>
      </c>
      <c r="T2693" s="742">
        <v>1.5</v>
      </c>
      <c r="U2693" s="700">
        <v>1</v>
      </c>
    </row>
    <row r="2694" spans="1:21" ht="14.4" customHeight="1" x14ac:dyDescent="0.3">
      <c r="A2694" s="660">
        <v>4</v>
      </c>
      <c r="B2694" s="661" t="s">
        <v>3542</v>
      </c>
      <c r="C2694" s="661">
        <v>89301048</v>
      </c>
      <c r="D2694" s="740" t="s">
        <v>6159</v>
      </c>
      <c r="E2694" s="741" t="s">
        <v>3918</v>
      </c>
      <c r="F2694" s="661" t="s">
        <v>3895</v>
      </c>
      <c r="G2694" s="661" t="s">
        <v>4268</v>
      </c>
      <c r="H2694" s="661" t="s">
        <v>602</v>
      </c>
      <c r="I2694" s="661" t="s">
        <v>2131</v>
      </c>
      <c r="J2694" s="661" t="s">
        <v>2132</v>
      </c>
      <c r="K2694" s="661" t="s">
        <v>1648</v>
      </c>
      <c r="L2694" s="662">
        <v>50.62</v>
      </c>
      <c r="M2694" s="662">
        <v>50.62</v>
      </c>
      <c r="N2694" s="661">
        <v>1</v>
      </c>
      <c r="O2694" s="742">
        <v>0.5</v>
      </c>
      <c r="P2694" s="662">
        <v>50.62</v>
      </c>
      <c r="Q2694" s="677">
        <v>1</v>
      </c>
      <c r="R2694" s="661">
        <v>1</v>
      </c>
      <c r="S2694" s="677">
        <v>1</v>
      </c>
      <c r="T2694" s="742">
        <v>0.5</v>
      </c>
      <c r="U2694" s="700">
        <v>1</v>
      </c>
    </row>
    <row r="2695" spans="1:21" ht="14.4" customHeight="1" x14ac:dyDescent="0.3">
      <c r="A2695" s="660">
        <v>4</v>
      </c>
      <c r="B2695" s="661" t="s">
        <v>3542</v>
      </c>
      <c r="C2695" s="661">
        <v>89301048</v>
      </c>
      <c r="D2695" s="740" t="s">
        <v>6159</v>
      </c>
      <c r="E2695" s="741" t="s">
        <v>3918</v>
      </c>
      <c r="F2695" s="661" t="s">
        <v>3895</v>
      </c>
      <c r="G2695" s="661" t="s">
        <v>4318</v>
      </c>
      <c r="H2695" s="661" t="s">
        <v>602</v>
      </c>
      <c r="I2695" s="661" t="s">
        <v>1835</v>
      </c>
      <c r="J2695" s="661" t="s">
        <v>1836</v>
      </c>
      <c r="K2695" s="661" t="s">
        <v>4319</v>
      </c>
      <c r="L2695" s="662">
        <v>50.27</v>
      </c>
      <c r="M2695" s="662">
        <v>150.81</v>
      </c>
      <c r="N2695" s="661">
        <v>3</v>
      </c>
      <c r="O2695" s="742">
        <v>1.5</v>
      </c>
      <c r="P2695" s="662">
        <v>150.81</v>
      </c>
      <c r="Q2695" s="677">
        <v>1</v>
      </c>
      <c r="R2695" s="661">
        <v>3</v>
      </c>
      <c r="S2695" s="677">
        <v>1</v>
      </c>
      <c r="T2695" s="742">
        <v>1.5</v>
      </c>
      <c r="U2695" s="700">
        <v>1</v>
      </c>
    </row>
    <row r="2696" spans="1:21" ht="14.4" customHeight="1" x14ac:dyDescent="0.3">
      <c r="A2696" s="660">
        <v>4</v>
      </c>
      <c r="B2696" s="661" t="s">
        <v>3542</v>
      </c>
      <c r="C2696" s="661">
        <v>89301048</v>
      </c>
      <c r="D2696" s="740" t="s">
        <v>6159</v>
      </c>
      <c r="E2696" s="741" t="s">
        <v>3918</v>
      </c>
      <c r="F2696" s="661" t="s">
        <v>3895</v>
      </c>
      <c r="G2696" s="661" t="s">
        <v>4196</v>
      </c>
      <c r="H2696" s="661" t="s">
        <v>602</v>
      </c>
      <c r="I2696" s="661" t="s">
        <v>1015</v>
      </c>
      <c r="J2696" s="661" t="s">
        <v>1016</v>
      </c>
      <c r="K2696" s="661" t="s">
        <v>4937</v>
      </c>
      <c r="L2696" s="662">
        <v>0</v>
      </c>
      <c r="M2696" s="662">
        <v>0</v>
      </c>
      <c r="N2696" s="661">
        <v>5</v>
      </c>
      <c r="O2696" s="742">
        <v>3.5</v>
      </c>
      <c r="P2696" s="662">
        <v>0</v>
      </c>
      <c r="Q2696" s="677"/>
      <c r="R2696" s="661">
        <v>3</v>
      </c>
      <c r="S2696" s="677">
        <v>0.6</v>
      </c>
      <c r="T2696" s="742">
        <v>1.5</v>
      </c>
      <c r="U2696" s="700">
        <v>0.42857142857142855</v>
      </c>
    </row>
    <row r="2697" spans="1:21" ht="14.4" customHeight="1" x14ac:dyDescent="0.3">
      <c r="A2697" s="660">
        <v>4</v>
      </c>
      <c r="B2697" s="661" t="s">
        <v>3542</v>
      </c>
      <c r="C2697" s="661">
        <v>89301048</v>
      </c>
      <c r="D2697" s="740" t="s">
        <v>6159</v>
      </c>
      <c r="E2697" s="741" t="s">
        <v>3918</v>
      </c>
      <c r="F2697" s="661" t="s">
        <v>3895</v>
      </c>
      <c r="G2697" s="661" t="s">
        <v>4244</v>
      </c>
      <c r="H2697" s="661" t="s">
        <v>1519</v>
      </c>
      <c r="I2697" s="661" t="s">
        <v>1970</v>
      </c>
      <c r="J2697" s="661" t="s">
        <v>1971</v>
      </c>
      <c r="K2697" s="661" t="s">
        <v>1972</v>
      </c>
      <c r="L2697" s="662">
        <v>154.01</v>
      </c>
      <c r="M2697" s="662">
        <v>154.01</v>
      </c>
      <c r="N2697" s="661">
        <v>1</v>
      </c>
      <c r="O2697" s="742">
        <v>0.5</v>
      </c>
      <c r="P2697" s="662">
        <v>154.01</v>
      </c>
      <c r="Q2697" s="677">
        <v>1</v>
      </c>
      <c r="R2697" s="661">
        <v>1</v>
      </c>
      <c r="S2697" s="677">
        <v>1</v>
      </c>
      <c r="T2697" s="742">
        <v>0.5</v>
      </c>
      <c r="U2697" s="700">
        <v>1</v>
      </c>
    </row>
    <row r="2698" spans="1:21" ht="14.4" customHeight="1" x14ac:dyDescent="0.3">
      <c r="A2698" s="660">
        <v>4</v>
      </c>
      <c r="B2698" s="661" t="s">
        <v>3542</v>
      </c>
      <c r="C2698" s="661">
        <v>89301048</v>
      </c>
      <c r="D2698" s="740" t="s">
        <v>6159</v>
      </c>
      <c r="E2698" s="741" t="s">
        <v>3918</v>
      </c>
      <c r="F2698" s="661" t="s">
        <v>3895</v>
      </c>
      <c r="G2698" s="661" t="s">
        <v>5537</v>
      </c>
      <c r="H2698" s="661" t="s">
        <v>602</v>
      </c>
      <c r="I2698" s="661" t="s">
        <v>2761</v>
      </c>
      <c r="J2698" s="661" t="s">
        <v>2762</v>
      </c>
      <c r="K2698" s="661" t="s">
        <v>5538</v>
      </c>
      <c r="L2698" s="662">
        <v>38.65</v>
      </c>
      <c r="M2698" s="662">
        <v>347.85</v>
      </c>
      <c r="N2698" s="661">
        <v>9</v>
      </c>
      <c r="O2698" s="742">
        <v>7.5</v>
      </c>
      <c r="P2698" s="662">
        <v>193.25</v>
      </c>
      <c r="Q2698" s="677">
        <v>0.55555555555555547</v>
      </c>
      <c r="R2698" s="661">
        <v>5</v>
      </c>
      <c r="S2698" s="677">
        <v>0.55555555555555558</v>
      </c>
      <c r="T2698" s="742">
        <v>3.5</v>
      </c>
      <c r="U2698" s="700">
        <v>0.46666666666666667</v>
      </c>
    </row>
    <row r="2699" spans="1:21" ht="14.4" customHeight="1" x14ac:dyDescent="0.3">
      <c r="A2699" s="660">
        <v>4</v>
      </c>
      <c r="B2699" s="661" t="s">
        <v>3542</v>
      </c>
      <c r="C2699" s="661">
        <v>89301048</v>
      </c>
      <c r="D2699" s="740" t="s">
        <v>6159</v>
      </c>
      <c r="E2699" s="741" t="s">
        <v>3918</v>
      </c>
      <c r="F2699" s="661" t="s">
        <v>3895</v>
      </c>
      <c r="G2699" s="661" t="s">
        <v>4012</v>
      </c>
      <c r="H2699" s="661" t="s">
        <v>602</v>
      </c>
      <c r="I2699" s="661" t="s">
        <v>4062</v>
      </c>
      <c r="J2699" s="661" t="s">
        <v>4013</v>
      </c>
      <c r="K2699" s="661" t="s">
        <v>3751</v>
      </c>
      <c r="L2699" s="662">
        <v>0</v>
      </c>
      <c r="M2699" s="662">
        <v>0</v>
      </c>
      <c r="N2699" s="661">
        <v>2</v>
      </c>
      <c r="O2699" s="742">
        <v>1.5</v>
      </c>
      <c r="P2699" s="662">
        <v>0</v>
      </c>
      <c r="Q2699" s="677"/>
      <c r="R2699" s="661">
        <v>2</v>
      </c>
      <c r="S2699" s="677">
        <v>1</v>
      </c>
      <c r="T2699" s="742">
        <v>1.5</v>
      </c>
      <c r="U2699" s="700">
        <v>1</v>
      </c>
    </row>
    <row r="2700" spans="1:21" ht="14.4" customHeight="1" x14ac:dyDescent="0.3">
      <c r="A2700" s="660">
        <v>4</v>
      </c>
      <c r="B2700" s="661" t="s">
        <v>3542</v>
      </c>
      <c r="C2700" s="661">
        <v>89301048</v>
      </c>
      <c r="D2700" s="740" t="s">
        <v>6159</v>
      </c>
      <c r="E2700" s="741" t="s">
        <v>3918</v>
      </c>
      <c r="F2700" s="661" t="s">
        <v>3895</v>
      </c>
      <c r="G2700" s="661" t="s">
        <v>4012</v>
      </c>
      <c r="H2700" s="661" t="s">
        <v>602</v>
      </c>
      <c r="I2700" s="661" t="s">
        <v>4477</v>
      </c>
      <c r="J2700" s="661" t="s">
        <v>4013</v>
      </c>
      <c r="K2700" s="661" t="s">
        <v>4478</v>
      </c>
      <c r="L2700" s="662">
        <v>34.31</v>
      </c>
      <c r="M2700" s="662">
        <v>34.31</v>
      </c>
      <c r="N2700" s="661">
        <v>1</v>
      </c>
      <c r="O2700" s="742">
        <v>0.5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4</v>
      </c>
      <c r="B2701" s="661" t="s">
        <v>3542</v>
      </c>
      <c r="C2701" s="661">
        <v>89301048</v>
      </c>
      <c r="D2701" s="740" t="s">
        <v>6159</v>
      </c>
      <c r="E2701" s="741" t="s">
        <v>3918</v>
      </c>
      <c r="F2701" s="661" t="s">
        <v>3895</v>
      </c>
      <c r="G2701" s="661" t="s">
        <v>6134</v>
      </c>
      <c r="H2701" s="661" t="s">
        <v>602</v>
      </c>
      <c r="I2701" s="661" t="s">
        <v>2787</v>
      </c>
      <c r="J2701" s="661" t="s">
        <v>2788</v>
      </c>
      <c r="K2701" s="661" t="s">
        <v>6135</v>
      </c>
      <c r="L2701" s="662">
        <v>120.37</v>
      </c>
      <c r="M2701" s="662">
        <v>120.37</v>
      </c>
      <c r="N2701" s="661">
        <v>1</v>
      </c>
      <c r="O2701" s="742">
        <v>0.5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4</v>
      </c>
      <c r="B2702" s="661" t="s">
        <v>3542</v>
      </c>
      <c r="C2702" s="661">
        <v>89301048</v>
      </c>
      <c r="D2702" s="740" t="s">
        <v>6159</v>
      </c>
      <c r="E2702" s="741" t="s">
        <v>3918</v>
      </c>
      <c r="F2702" s="661" t="s">
        <v>3895</v>
      </c>
      <c r="G2702" s="661" t="s">
        <v>3977</v>
      </c>
      <c r="H2702" s="661" t="s">
        <v>602</v>
      </c>
      <c r="I2702" s="661" t="s">
        <v>3978</v>
      </c>
      <c r="J2702" s="661" t="s">
        <v>2765</v>
      </c>
      <c r="K2702" s="661" t="s">
        <v>3979</v>
      </c>
      <c r="L2702" s="662">
        <v>35.75</v>
      </c>
      <c r="M2702" s="662">
        <v>71.5</v>
      </c>
      <c r="N2702" s="661">
        <v>2</v>
      </c>
      <c r="O2702" s="742">
        <v>0.5</v>
      </c>
      <c r="P2702" s="662">
        <v>71.5</v>
      </c>
      <c r="Q2702" s="677">
        <v>1</v>
      </c>
      <c r="R2702" s="661">
        <v>2</v>
      </c>
      <c r="S2702" s="677">
        <v>1</v>
      </c>
      <c r="T2702" s="742">
        <v>0.5</v>
      </c>
      <c r="U2702" s="700">
        <v>1</v>
      </c>
    </row>
    <row r="2703" spans="1:21" ht="14.4" customHeight="1" x14ac:dyDescent="0.3">
      <c r="A2703" s="660">
        <v>4</v>
      </c>
      <c r="B2703" s="661" t="s">
        <v>3542</v>
      </c>
      <c r="C2703" s="661">
        <v>89301048</v>
      </c>
      <c r="D2703" s="740" t="s">
        <v>6159</v>
      </c>
      <c r="E2703" s="741" t="s">
        <v>3918</v>
      </c>
      <c r="F2703" s="661" t="s">
        <v>3895</v>
      </c>
      <c r="G2703" s="661" t="s">
        <v>3980</v>
      </c>
      <c r="H2703" s="661" t="s">
        <v>1519</v>
      </c>
      <c r="I2703" s="661" t="s">
        <v>1704</v>
      </c>
      <c r="J2703" s="661" t="s">
        <v>1563</v>
      </c>
      <c r="K2703" s="661" t="s">
        <v>1705</v>
      </c>
      <c r="L2703" s="662">
        <v>625.29</v>
      </c>
      <c r="M2703" s="662">
        <v>3126.45</v>
      </c>
      <c r="N2703" s="661">
        <v>5</v>
      </c>
      <c r="O2703" s="742">
        <v>3.5</v>
      </c>
      <c r="P2703" s="662">
        <v>2501.16</v>
      </c>
      <c r="Q2703" s="677">
        <v>0.8</v>
      </c>
      <c r="R2703" s="661">
        <v>4</v>
      </c>
      <c r="S2703" s="677">
        <v>0.8</v>
      </c>
      <c r="T2703" s="742">
        <v>3</v>
      </c>
      <c r="U2703" s="700">
        <v>0.8571428571428571</v>
      </c>
    </row>
    <row r="2704" spans="1:21" ht="14.4" customHeight="1" x14ac:dyDescent="0.3">
      <c r="A2704" s="660">
        <v>4</v>
      </c>
      <c r="B2704" s="661" t="s">
        <v>3542</v>
      </c>
      <c r="C2704" s="661">
        <v>89301048</v>
      </c>
      <c r="D2704" s="740" t="s">
        <v>6159</v>
      </c>
      <c r="E2704" s="741" t="s">
        <v>3918</v>
      </c>
      <c r="F2704" s="661" t="s">
        <v>3895</v>
      </c>
      <c r="G2704" s="661" t="s">
        <v>3980</v>
      </c>
      <c r="H2704" s="661" t="s">
        <v>1519</v>
      </c>
      <c r="I2704" s="661" t="s">
        <v>1562</v>
      </c>
      <c r="J2704" s="661" t="s">
        <v>1563</v>
      </c>
      <c r="K2704" s="661" t="s">
        <v>1564</v>
      </c>
      <c r="L2704" s="662">
        <v>937.93</v>
      </c>
      <c r="M2704" s="662">
        <v>4689.6499999999996</v>
      </c>
      <c r="N2704" s="661">
        <v>5</v>
      </c>
      <c r="O2704" s="742">
        <v>3</v>
      </c>
      <c r="P2704" s="662">
        <v>3751.72</v>
      </c>
      <c r="Q2704" s="677">
        <v>0.8</v>
      </c>
      <c r="R2704" s="661">
        <v>4</v>
      </c>
      <c r="S2704" s="677">
        <v>0.8</v>
      </c>
      <c r="T2704" s="742">
        <v>2.5</v>
      </c>
      <c r="U2704" s="700">
        <v>0.83333333333333337</v>
      </c>
    </row>
    <row r="2705" spans="1:21" ht="14.4" customHeight="1" x14ac:dyDescent="0.3">
      <c r="A2705" s="660">
        <v>4</v>
      </c>
      <c r="B2705" s="661" t="s">
        <v>3542</v>
      </c>
      <c r="C2705" s="661">
        <v>89301048</v>
      </c>
      <c r="D2705" s="740" t="s">
        <v>6159</v>
      </c>
      <c r="E2705" s="741" t="s">
        <v>3918</v>
      </c>
      <c r="F2705" s="661" t="s">
        <v>3895</v>
      </c>
      <c r="G2705" s="661" t="s">
        <v>3980</v>
      </c>
      <c r="H2705" s="661" t="s">
        <v>1519</v>
      </c>
      <c r="I2705" s="661" t="s">
        <v>1569</v>
      </c>
      <c r="J2705" s="661" t="s">
        <v>1563</v>
      </c>
      <c r="K2705" s="661" t="s">
        <v>1570</v>
      </c>
      <c r="L2705" s="662">
        <v>1458.07</v>
      </c>
      <c r="M2705" s="662">
        <v>1458.07</v>
      </c>
      <c r="N2705" s="661">
        <v>1</v>
      </c>
      <c r="O2705" s="742">
        <v>0.5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4</v>
      </c>
      <c r="B2706" s="661" t="s">
        <v>3542</v>
      </c>
      <c r="C2706" s="661">
        <v>89301048</v>
      </c>
      <c r="D2706" s="740" t="s">
        <v>6159</v>
      </c>
      <c r="E2706" s="741" t="s">
        <v>3918</v>
      </c>
      <c r="F2706" s="661" t="s">
        <v>3895</v>
      </c>
      <c r="G2706" s="661" t="s">
        <v>5366</v>
      </c>
      <c r="H2706" s="661" t="s">
        <v>602</v>
      </c>
      <c r="I2706" s="661" t="s">
        <v>6136</v>
      </c>
      <c r="J2706" s="661" t="s">
        <v>2369</v>
      </c>
      <c r="K2706" s="661" t="s">
        <v>6137</v>
      </c>
      <c r="L2706" s="662">
        <v>28.74</v>
      </c>
      <c r="M2706" s="662">
        <v>114.96</v>
      </c>
      <c r="N2706" s="661">
        <v>4</v>
      </c>
      <c r="O2706" s="742">
        <v>2.5</v>
      </c>
      <c r="P2706" s="662">
        <v>57.48</v>
      </c>
      <c r="Q2706" s="677">
        <v>0.5</v>
      </c>
      <c r="R2706" s="661">
        <v>2</v>
      </c>
      <c r="S2706" s="677">
        <v>0.5</v>
      </c>
      <c r="T2706" s="742">
        <v>1</v>
      </c>
      <c r="U2706" s="700">
        <v>0.4</v>
      </c>
    </row>
    <row r="2707" spans="1:21" ht="14.4" customHeight="1" x14ac:dyDescent="0.3">
      <c r="A2707" s="660">
        <v>4</v>
      </c>
      <c r="B2707" s="661" t="s">
        <v>3542</v>
      </c>
      <c r="C2707" s="661">
        <v>89301048</v>
      </c>
      <c r="D2707" s="740" t="s">
        <v>6159</v>
      </c>
      <c r="E2707" s="741" t="s">
        <v>3918</v>
      </c>
      <c r="F2707" s="661" t="s">
        <v>3895</v>
      </c>
      <c r="G2707" s="661" t="s">
        <v>4175</v>
      </c>
      <c r="H2707" s="661" t="s">
        <v>602</v>
      </c>
      <c r="I2707" s="661" t="s">
        <v>4176</v>
      </c>
      <c r="J2707" s="661" t="s">
        <v>2204</v>
      </c>
      <c r="K2707" s="661" t="s">
        <v>4177</v>
      </c>
      <c r="L2707" s="662">
        <v>0</v>
      </c>
      <c r="M2707" s="662">
        <v>0</v>
      </c>
      <c r="N2707" s="661">
        <v>1</v>
      </c>
      <c r="O2707" s="742">
        <v>0.5</v>
      </c>
      <c r="P2707" s="662"/>
      <c r="Q2707" s="677"/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4</v>
      </c>
      <c r="B2708" s="661" t="s">
        <v>3542</v>
      </c>
      <c r="C2708" s="661">
        <v>89301048</v>
      </c>
      <c r="D2708" s="740" t="s">
        <v>6159</v>
      </c>
      <c r="E2708" s="741" t="s">
        <v>3918</v>
      </c>
      <c r="F2708" s="661" t="s">
        <v>3895</v>
      </c>
      <c r="G2708" s="661" t="s">
        <v>4175</v>
      </c>
      <c r="H2708" s="661" t="s">
        <v>602</v>
      </c>
      <c r="I2708" s="661" t="s">
        <v>2203</v>
      </c>
      <c r="J2708" s="661" t="s">
        <v>2204</v>
      </c>
      <c r="K2708" s="661" t="s">
        <v>5830</v>
      </c>
      <c r="L2708" s="662">
        <v>112.13</v>
      </c>
      <c r="M2708" s="662">
        <v>448.52</v>
      </c>
      <c r="N2708" s="661">
        <v>4</v>
      </c>
      <c r="O2708" s="742">
        <v>3</v>
      </c>
      <c r="P2708" s="662">
        <v>112.13</v>
      </c>
      <c r="Q2708" s="677">
        <v>0.25</v>
      </c>
      <c r="R2708" s="661">
        <v>1</v>
      </c>
      <c r="S2708" s="677">
        <v>0.25</v>
      </c>
      <c r="T2708" s="742">
        <v>1</v>
      </c>
      <c r="U2708" s="700">
        <v>0.33333333333333331</v>
      </c>
    </row>
    <row r="2709" spans="1:21" ht="14.4" customHeight="1" x14ac:dyDescent="0.3">
      <c r="A2709" s="660">
        <v>4</v>
      </c>
      <c r="B2709" s="661" t="s">
        <v>3542</v>
      </c>
      <c r="C2709" s="661">
        <v>89301048</v>
      </c>
      <c r="D2709" s="740" t="s">
        <v>6159</v>
      </c>
      <c r="E2709" s="741" t="s">
        <v>3918</v>
      </c>
      <c r="F2709" s="661" t="s">
        <v>3895</v>
      </c>
      <c r="G2709" s="661" t="s">
        <v>3993</v>
      </c>
      <c r="H2709" s="661" t="s">
        <v>602</v>
      </c>
      <c r="I2709" s="661" t="s">
        <v>854</v>
      </c>
      <c r="J2709" s="661" t="s">
        <v>3994</v>
      </c>
      <c r="K2709" s="661" t="s">
        <v>3995</v>
      </c>
      <c r="L2709" s="662">
        <v>0</v>
      </c>
      <c r="M2709" s="662">
        <v>0</v>
      </c>
      <c r="N2709" s="661">
        <v>5</v>
      </c>
      <c r="O2709" s="742">
        <v>3</v>
      </c>
      <c r="P2709" s="662">
        <v>0</v>
      </c>
      <c r="Q2709" s="677"/>
      <c r="R2709" s="661">
        <v>3</v>
      </c>
      <c r="S2709" s="677">
        <v>0.6</v>
      </c>
      <c r="T2709" s="742">
        <v>1.5</v>
      </c>
      <c r="U2709" s="700">
        <v>0.5</v>
      </c>
    </row>
    <row r="2710" spans="1:21" ht="14.4" customHeight="1" x14ac:dyDescent="0.3">
      <c r="A2710" s="660">
        <v>4</v>
      </c>
      <c r="B2710" s="661" t="s">
        <v>3542</v>
      </c>
      <c r="C2710" s="661">
        <v>89301048</v>
      </c>
      <c r="D2710" s="740" t="s">
        <v>6159</v>
      </c>
      <c r="E2710" s="741" t="s">
        <v>3918</v>
      </c>
      <c r="F2710" s="661" t="s">
        <v>3895</v>
      </c>
      <c r="G2710" s="661" t="s">
        <v>3999</v>
      </c>
      <c r="H2710" s="661" t="s">
        <v>602</v>
      </c>
      <c r="I2710" s="661" t="s">
        <v>2768</v>
      </c>
      <c r="J2710" s="661" t="s">
        <v>1944</v>
      </c>
      <c r="K2710" s="661" t="s">
        <v>4000</v>
      </c>
      <c r="L2710" s="662">
        <v>194.73</v>
      </c>
      <c r="M2710" s="662">
        <v>389.46</v>
      </c>
      <c r="N2710" s="661">
        <v>2</v>
      </c>
      <c r="O2710" s="742">
        <v>1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4</v>
      </c>
      <c r="B2711" s="661" t="s">
        <v>3542</v>
      </c>
      <c r="C2711" s="661">
        <v>89301048</v>
      </c>
      <c r="D2711" s="740" t="s">
        <v>6159</v>
      </c>
      <c r="E2711" s="741" t="s">
        <v>3918</v>
      </c>
      <c r="F2711" s="661" t="s">
        <v>3895</v>
      </c>
      <c r="G2711" s="661" t="s">
        <v>4248</v>
      </c>
      <c r="H2711" s="661" t="s">
        <v>602</v>
      </c>
      <c r="I2711" s="661" t="s">
        <v>4522</v>
      </c>
      <c r="J2711" s="661" t="s">
        <v>3128</v>
      </c>
      <c r="K2711" s="661" t="s">
        <v>1194</v>
      </c>
      <c r="L2711" s="662">
        <v>102.89</v>
      </c>
      <c r="M2711" s="662">
        <v>205.78</v>
      </c>
      <c r="N2711" s="661">
        <v>2</v>
      </c>
      <c r="O2711" s="742">
        <v>1.5</v>
      </c>
      <c r="P2711" s="662">
        <v>205.78</v>
      </c>
      <c r="Q2711" s="677">
        <v>1</v>
      </c>
      <c r="R2711" s="661">
        <v>2</v>
      </c>
      <c r="S2711" s="677">
        <v>1</v>
      </c>
      <c r="T2711" s="742">
        <v>1.5</v>
      </c>
      <c r="U2711" s="700">
        <v>1</v>
      </c>
    </row>
    <row r="2712" spans="1:21" ht="14.4" customHeight="1" x14ac:dyDescent="0.3">
      <c r="A2712" s="660">
        <v>4</v>
      </c>
      <c r="B2712" s="661" t="s">
        <v>3542</v>
      </c>
      <c r="C2712" s="661">
        <v>89301048</v>
      </c>
      <c r="D2712" s="740" t="s">
        <v>6159</v>
      </c>
      <c r="E2712" s="741" t="s">
        <v>3918</v>
      </c>
      <c r="F2712" s="661" t="s">
        <v>3897</v>
      </c>
      <c r="G2712" s="661" t="s">
        <v>4343</v>
      </c>
      <c r="H2712" s="661" t="s">
        <v>602</v>
      </c>
      <c r="I2712" s="661" t="s">
        <v>6138</v>
      </c>
      <c r="J2712" s="661" t="s">
        <v>4345</v>
      </c>
      <c r="K2712" s="661" t="s">
        <v>6139</v>
      </c>
      <c r="L2712" s="662">
        <v>410</v>
      </c>
      <c r="M2712" s="662">
        <v>820</v>
      </c>
      <c r="N2712" s="661">
        <v>2</v>
      </c>
      <c r="O2712" s="742">
        <v>1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4</v>
      </c>
      <c r="B2713" s="661" t="s">
        <v>3542</v>
      </c>
      <c r="C2713" s="661">
        <v>89301048</v>
      </c>
      <c r="D2713" s="740" t="s">
        <v>6159</v>
      </c>
      <c r="E2713" s="741" t="s">
        <v>3925</v>
      </c>
      <c r="F2713" s="661" t="s">
        <v>3895</v>
      </c>
      <c r="G2713" s="661" t="s">
        <v>3954</v>
      </c>
      <c r="H2713" s="661" t="s">
        <v>602</v>
      </c>
      <c r="I2713" s="661" t="s">
        <v>1839</v>
      </c>
      <c r="J2713" s="661" t="s">
        <v>3719</v>
      </c>
      <c r="K2713" s="661" t="s">
        <v>3720</v>
      </c>
      <c r="L2713" s="662">
        <v>156.86000000000001</v>
      </c>
      <c r="M2713" s="662">
        <v>470.58000000000004</v>
      </c>
      <c r="N2713" s="661">
        <v>3</v>
      </c>
      <c r="O2713" s="742">
        <v>2.5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4</v>
      </c>
      <c r="B2714" s="661" t="s">
        <v>3542</v>
      </c>
      <c r="C2714" s="661">
        <v>89301048</v>
      </c>
      <c r="D2714" s="740" t="s">
        <v>6159</v>
      </c>
      <c r="E2714" s="741" t="s">
        <v>3925</v>
      </c>
      <c r="F2714" s="661" t="s">
        <v>3895</v>
      </c>
      <c r="G2714" s="661" t="s">
        <v>4011</v>
      </c>
      <c r="H2714" s="661" t="s">
        <v>1519</v>
      </c>
      <c r="I2714" s="661" t="s">
        <v>1947</v>
      </c>
      <c r="J2714" s="661" t="s">
        <v>1948</v>
      </c>
      <c r="K2714" s="661" t="s">
        <v>3727</v>
      </c>
      <c r="L2714" s="662">
        <v>184.22</v>
      </c>
      <c r="M2714" s="662">
        <v>736.88</v>
      </c>
      <c r="N2714" s="661">
        <v>4</v>
      </c>
      <c r="O2714" s="742">
        <v>3.5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4</v>
      </c>
      <c r="B2715" s="661" t="s">
        <v>3542</v>
      </c>
      <c r="C2715" s="661">
        <v>89301048</v>
      </c>
      <c r="D2715" s="740" t="s">
        <v>6159</v>
      </c>
      <c r="E2715" s="741" t="s">
        <v>3925</v>
      </c>
      <c r="F2715" s="661" t="s">
        <v>3895</v>
      </c>
      <c r="G2715" s="661" t="s">
        <v>4318</v>
      </c>
      <c r="H2715" s="661" t="s">
        <v>602</v>
      </c>
      <c r="I2715" s="661" t="s">
        <v>1835</v>
      </c>
      <c r="J2715" s="661" t="s">
        <v>1836</v>
      </c>
      <c r="K2715" s="661" t="s">
        <v>4319</v>
      </c>
      <c r="L2715" s="662">
        <v>50.27</v>
      </c>
      <c r="M2715" s="662">
        <v>50.27</v>
      </c>
      <c r="N2715" s="661">
        <v>1</v>
      </c>
      <c r="O2715" s="742">
        <v>1</v>
      </c>
      <c r="P2715" s="662">
        <v>50.27</v>
      </c>
      <c r="Q2715" s="677">
        <v>1</v>
      </c>
      <c r="R2715" s="661">
        <v>1</v>
      </c>
      <c r="S2715" s="677">
        <v>1</v>
      </c>
      <c r="T2715" s="742">
        <v>1</v>
      </c>
      <c r="U2715" s="700">
        <v>1</v>
      </c>
    </row>
    <row r="2716" spans="1:21" ht="14.4" customHeight="1" x14ac:dyDescent="0.3">
      <c r="A2716" s="660">
        <v>4</v>
      </c>
      <c r="B2716" s="661" t="s">
        <v>3542</v>
      </c>
      <c r="C2716" s="661">
        <v>89301048</v>
      </c>
      <c r="D2716" s="740" t="s">
        <v>6159</v>
      </c>
      <c r="E2716" s="741" t="s">
        <v>3925</v>
      </c>
      <c r="F2716" s="661" t="s">
        <v>3895</v>
      </c>
      <c r="G2716" s="661" t="s">
        <v>4196</v>
      </c>
      <c r="H2716" s="661" t="s">
        <v>602</v>
      </c>
      <c r="I2716" s="661" t="s">
        <v>1015</v>
      </c>
      <c r="J2716" s="661" t="s">
        <v>1016</v>
      </c>
      <c r="K2716" s="661" t="s">
        <v>4937</v>
      </c>
      <c r="L2716" s="662">
        <v>0</v>
      </c>
      <c r="M2716" s="662">
        <v>0</v>
      </c>
      <c r="N2716" s="661">
        <v>3</v>
      </c>
      <c r="O2716" s="742">
        <v>2.5</v>
      </c>
      <c r="P2716" s="662">
        <v>0</v>
      </c>
      <c r="Q2716" s="677"/>
      <c r="R2716" s="661">
        <v>3</v>
      </c>
      <c r="S2716" s="677">
        <v>1</v>
      </c>
      <c r="T2716" s="742">
        <v>2.5</v>
      </c>
      <c r="U2716" s="700">
        <v>1</v>
      </c>
    </row>
    <row r="2717" spans="1:21" ht="14.4" customHeight="1" x14ac:dyDescent="0.3">
      <c r="A2717" s="660">
        <v>4</v>
      </c>
      <c r="B2717" s="661" t="s">
        <v>3542</v>
      </c>
      <c r="C2717" s="661">
        <v>89301048</v>
      </c>
      <c r="D2717" s="740" t="s">
        <v>6159</v>
      </c>
      <c r="E2717" s="741" t="s">
        <v>3925</v>
      </c>
      <c r="F2717" s="661" t="s">
        <v>3895</v>
      </c>
      <c r="G2717" s="661" t="s">
        <v>4244</v>
      </c>
      <c r="H2717" s="661" t="s">
        <v>1519</v>
      </c>
      <c r="I2717" s="661" t="s">
        <v>1970</v>
      </c>
      <c r="J2717" s="661" t="s">
        <v>1971</v>
      </c>
      <c r="K2717" s="661" t="s">
        <v>1972</v>
      </c>
      <c r="L2717" s="662">
        <v>154.01</v>
      </c>
      <c r="M2717" s="662">
        <v>154.01</v>
      </c>
      <c r="N2717" s="661">
        <v>1</v>
      </c>
      <c r="O2717" s="742">
        <v>1</v>
      </c>
      <c r="P2717" s="662">
        <v>154.01</v>
      </c>
      <c r="Q2717" s="677">
        <v>1</v>
      </c>
      <c r="R2717" s="661">
        <v>1</v>
      </c>
      <c r="S2717" s="677">
        <v>1</v>
      </c>
      <c r="T2717" s="742">
        <v>1</v>
      </c>
      <c r="U2717" s="700">
        <v>1</v>
      </c>
    </row>
    <row r="2718" spans="1:21" ht="14.4" customHeight="1" x14ac:dyDescent="0.3">
      <c r="A2718" s="660">
        <v>4</v>
      </c>
      <c r="B2718" s="661" t="s">
        <v>3542</v>
      </c>
      <c r="C2718" s="661">
        <v>89301048</v>
      </c>
      <c r="D2718" s="740" t="s">
        <v>6159</v>
      </c>
      <c r="E2718" s="741" t="s">
        <v>3925</v>
      </c>
      <c r="F2718" s="661" t="s">
        <v>3895</v>
      </c>
      <c r="G2718" s="661" t="s">
        <v>5537</v>
      </c>
      <c r="H2718" s="661" t="s">
        <v>602</v>
      </c>
      <c r="I2718" s="661" t="s">
        <v>2761</v>
      </c>
      <c r="J2718" s="661" t="s">
        <v>2762</v>
      </c>
      <c r="K2718" s="661" t="s">
        <v>5538</v>
      </c>
      <c r="L2718" s="662">
        <v>38.65</v>
      </c>
      <c r="M2718" s="662">
        <v>231.89999999999998</v>
      </c>
      <c r="N2718" s="661">
        <v>6</v>
      </c>
      <c r="O2718" s="742">
        <v>5</v>
      </c>
      <c r="P2718" s="662">
        <v>77.3</v>
      </c>
      <c r="Q2718" s="677">
        <v>0.33333333333333337</v>
      </c>
      <c r="R2718" s="661">
        <v>2</v>
      </c>
      <c r="S2718" s="677">
        <v>0.33333333333333331</v>
      </c>
      <c r="T2718" s="742">
        <v>2</v>
      </c>
      <c r="U2718" s="700">
        <v>0.4</v>
      </c>
    </row>
    <row r="2719" spans="1:21" ht="14.4" customHeight="1" x14ac:dyDescent="0.3">
      <c r="A2719" s="660">
        <v>4</v>
      </c>
      <c r="B2719" s="661" t="s">
        <v>3542</v>
      </c>
      <c r="C2719" s="661">
        <v>89301048</v>
      </c>
      <c r="D2719" s="740" t="s">
        <v>6159</v>
      </c>
      <c r="E2719" s="741" t="s">
        <v>3925</v>
      </c>
      <c r="F2719" s="661" t="s">
        <v>3895</v>
      </c>
      <c r="G2719" s="661" t="s">
        <v>4012</v>
      </c>
      <c r="H2719" s="661" t="s">
        <v>602</v>
      </c>
      <c r="I2719" s="661" t="s">
        <v>6140</v>
      </c>
      <c r="J2719" s="661" t="s">
        <v>5904</v>
      </c>
      <c r="K2719" s="661" t="s">
        <v>4153</v>
      </c>
      <c r="L2719" s="662">
        <v>6.33</v>
      </c>
      <c r="M2719" s="662">
        <v>6.33</v>
      </c>
      <c r="N2719" s="661">
        <v>1</v>
      </c>
      <c r="O2719" s="742">
        <v>0.5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4</v>
      </c>
      <c r="B2720" s="661" t="s">
        <v>3542</v>
      </c>
      <c r="C2720" s="661">
        <v>89301048</v>
      </c>
      <c r="D2720" s="740" t="s">
        <v>6159</v>
      </c>
      <c r="E2720" s="741" t="s">
        <v>3925</v>
      </c>
      <c r="F2720" s="661" t="s">
        <v>3895</v>
      </c>
      <c r="G2720" s="661" t="s">
        <v>5446</v>
      </c>
      <c r="H2720" s="661" t="s">
        <v>1519</v>
      </c>
      <c r="I2720" s="661" t="s">
        <v>6141</v>
      </c>
      <c r="J2720" s="661" t="s">
        <v>1604</v>
      </c>
      <c r="K2720" s="661" t="s">
        <v>5391</v>
      </c>
      <c r="L2720" s="662">
        <v>106.31</v>
      </c>
      <c r="M2720" s="662">
        <v>106.31</v>
      </c>
      <c r="N2720" s="661">
        <v>1</v>
      </c>
      <c r="O2720" s="742">
        <v>1</v>
      </c>
      <c r="P2720" s="662">
        <v>106.31</v>
      </c>
      <c r="Q2720" s="677">
        <v>1</v>
      </c>
      <c r="R2720" s="661">
        <v>1</v>
      </c>
      <c r="S2720" s="677">
        <v>1</v>
      </c>
      <c r="T2720" s="742">
        <v>1</v>
      </c>
      <c r="U2720" s="700">
        <v>1</v>
      </c>
    </row>
    <row r="2721" spans="1:21" ht="14.4" customHeight="1" x14ac:dyDescent="0.3">
      <c r="A2721" s="660">
        <v>4</v>
      </c>
      <c r="B2721" s="661" t="s">
        <v>3542</v>
      </c>
      <c r="C2721" s="661">
        <v>89301048</v>
      </c>
      <c r="D2721" s="740" t="s">
        <v>6159</v>
      </c>
      <c r="E2721" s="741" t="s">
        <v>3925</v>
      </c>
      <c r="F2721" s="661" t="s">
        <v>3895</v>
      </c>
      <c r="G2721" s="661" t="s">
        <v>3980</v>
      </c>
      <c r="H2721" s="661" t="s">
        <v>1519</v>
      </c>
      <c r="I2721" s="661" t="s">
        <v>1704</v>
      </c>
      <c r="J2721" s="661" t="s">
        <v>1563</v>
      </c>
      <c r="K2721" s="661" t="s">
        <v>1705</v>
      </c>
      <c r="L2721" s="662">
        <v>625.29</v>
      </c>
      <c r="M2721" s="662">
        <v>625.29</v>
      </c>
      <c r="N2721" s="661">
        <v>1</v>
      </c>
      <c r="O2721" s="742">
        <v>1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4</v>
      </c>
      <c r="B2722" s="661" t="s">
        <v>3542</v>
      </c>
      <c r="C2722" s="661">
        <v>89301048</v>
      </c>
      <c r="D2722" s="740" t="s">
        <v>6159</v>
      </c>
      <c r="E2722" s="741" t="s">
        <v>3925</v>
      </c>
      <c r="F2722" s="661" t="s">
        <v>3895</v>
      </c>
      <c r="G2722" s="661" t="s">
        <v>3980</v>
      </c>
      <c r="H2722" s="661" t="s">
        <v>1519</v>
      </c>
      <c r="I2722" s="661" t="s">
        <v>1562</v>
      </c>
      <c r="J2722" s="661" t="s">
        <v>1563</v>
      </c>
      <c r="K2722" s="661" t="s">
        <v>1564</v>
      </c>
      <c r="L2722" s="662">
        <v>937.93</v>
      </c>
      <c r="M2722" s="662">
        <v>937.93</v>
      </c>
      <c r="N2722" s="661">
        <v>1</v>
      </c>
      <c r="O2722" s="742">
        <v>0.5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4</v>
      </c>
      <c r="B2723" s="661" t="s">
        <v>3542</v>
      </c>
      <c r="C2723" s="661">
        <v>89301048</v>
      </c>
      <c r="D2723" s="740" t="s">
        <v>6159</v>
      </c>
      <c r="E2723" s="741" t="s">
        <v>3925</v>
      </c>
      <c r="F2723" s="661" t="s">
        <v>3895</v>
      </c>
      <c r="G2723" s="661" t="s">
        <v>3980</v>
      </c>
      <c r="H2723" s="661" t="s">
        <v>1519</v>
      </c>
      <c r="I2723" s="661" t="s">
        <v>2628</v>
      </c>
      <c r="J2723" s="661" t="s">
        <v>2629</v>
      </c>
      <c r="K2723" s="661" t="s">
        <v>1564</v>
      </c>
      <c r="L2723" s="662">
        <v>1749.69</v>
      </c>
      <c r="M2723" s="662">
        <v>1749.69</v>
      </c>
      <c r="N2723" s="661">
        <v>1</v>
      </c>
      <c r="O2723" s="742">
        <v>1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4</v>
      </c>
      <c r="B2724" s="661" t="s">
        <v>3542</v>
      </c>
      <c r="C2724" s="661">
        <v>89301048</v>
      </c>
      <c r="D2724" s="740" t="s">
        <v>6159</v>
      </c>
      <c r="E2724" s="741" t="s">
        <v>3925</v>
      </c>
      <c r="F2724" s="661" t="s">
        <v>3895</v>
      </c>
      <c r="G2724" s="661" t="s">
        <v>5366</v>
      </c>
      <c r="H2724" s="661" t="s">
        <v>602</v>
      </c>
      <c r="I2724" s="661" t="s">
        <v>6136</v>
      </c>
      <c r="J2724" s="661" t="s">
        <v>2369</v>
      </c>
      <c r="K2724" s="661" t="s">
        <v>6137</v>
      </c>
      <c r="L2724" s="662">
        <v>28.74</v>
      </c>
      <c r="M2724" s="662">
        <v>57.48</v>
      </c>
      <c r="N2724" s="661">
        <v>2</v>
      </c>
      <c r="O2724" s="742">
        <v>1</v>
      </c>
      <c r="P2724" s="662">
        <v>28.74</v>
      </c>
      <c r="Q2724" s="677">
        <v>0.5</v>
      </c>
      <c r="R2724" s="661">
        <v>1</v>
      </c>
      <c r="S2724" s="677">
        <v>0.5</v>
      </c>
      <c r="T2724" s="742">
        <v>0.5</v>
      </c>
      <c r="U2724" s="700">
        <v>0.5</v>
      </c>
    </row>
    <row r="2725" spans="1:21" ht="14.4" customHeight="1" x14ac:dyDescent="0.3">
      <c r="A2725" s="660">
        <v>4</v>
      </c>
      <c r="B2725" s="661" t="s">
        <v>3542</v>
      </c>
      <c r="C2725" s="661">
        <v>89301048</v>
      </c>
      <c r="D2725" s="740" t="s">
        <v>6159</v>
      </c>
      <c r="E2725" s="741" t="s">
        <v>3925</v>
      </c>
      <c r="F2725" s="661" t="s">
        <v>3895</v>
      </c>
      <c r="G2725" s="661" t="s">
        <v>4175</v>
      </c>
      <c r="H2725" s="661" t="s">
        <v>602</v>
      </c>
      <c r="I2725" s="661" t="s">
        <v>2203</v>
      </c>
      <c r="J2725" s="661" t="s">
        <v>2204</v>
      </c>
      <c r="K2725" s="661" t="s">
        <v>5830</v>
      </c>
      <c r="L2725" s="662">
        <v>112.13</v>
      </c>
      <c r="M2725" s="662">
        <v>224.26</v>
      </c>
      <c r="N2725" s="661">
        <v>2</v>
      </c>
      <c r="O2725" s="742">
        <v>1.5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4</v>
      </c>
      <c r="B2726" s="661" t="s">
        <v>3542</v>
      </c>
      <c r="C2726" s="661">
        <v>89301048</v>
      </c>
      <c r="D2726" s="740" t="s">
        <v>6159</v>
      </c>
      <c r="E2726" s="741" t="s">
        <v>3925</v>
      </c>
      <c r="F2726" s="661" t="s">
        <v>3895</v>
      </c>
      <c r="G2726" s="661" t="s">
        <v>3993</v>
      </c>
      <c r="H2726" s="661" t="s">
        <v>602</v>
      </c>
      <c r="I2726" s="661" t="s">
        <v>854</v>
      </c>
      <c r="J2726" s="661" t="s">
        <v>3994</v>
      </c>
      <c r="K2726" s="661" t="s">
        <v>3995</v>
      </c>
      <c r="L2726" s="662">
        <v>0</v>
      </c>
      <c r="M2726" s="662">
        <v>0</v>
      </c>
      <c r="N2726" s="661">
        <v>1</v>
      </c>
      <c r="O2726" s="742">
        <v>1</v>
      </c>
      <c r="P2726" s="662"/>
      <c r="Q2726" s="677"/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4</v>
      </c>
      <c r="B2727" s="661" t="s">
        <v>3542</v>
      </c>
      <c r="C2727" s="661">
        <v>89301048</v>
      </c>
      <c r="D2727" s="740" t="s">
        <v>6159</v>
      </c>
      <c r="E2727" s="741" t="s">
        <v>3925</v>
      </c>
      <c r="F2727" s="661" t="s">
        <v>3895</v>
      </c>
      <c r="G2727" s="661" t="s">
        <v>3999</v>
      </c>
      <c r="H2727" s="661" t="s">
        <v>602</v>
      </c>
      <c r="I2727" s="661" t="s">
        <v>2768</v>
      </c>
      <c r="J2727" s="661" t="s">
        <v>1944</v>
      </c>
      <c r="K2727" s="661" t="s">
        <v>4000</v>
      </c>
      <c r="L2727" s="662">
        <v>194.73</v>
      </c>
      <c r="M2727" s="662">
        <v>389.46</v>
      </c>
      <c r="N2727" s="661">
        <v>2</v>
      </c>
      <c r="O2727" s="742">
        <v>1.5</v>
      </c>
      <c r="P2727" s="662">
        <v>194.73</v>
      </c>
      <c r="Q2727" s="677">
        <v>0.5</v>
      </c>
      <c r="R2727" s="661">
        <v>1</v>
      </c>
      <c r="S2727" s="677">
        <v>0.5</v>
      </c>
      <c r="T2727" s="742">
        <v>1</v>
      </c>
      <c r="U2727" s="700">
        <v>0.66666666666666663</v>
      </c>
    </row>
    <row r="2728" spans="1:21" ht="14.4" customHeight="1" x14ac:dyDescent="0.3">
      <c r="A2728" s="660">
        <v>4</v>
      </c>
      <c r="B2728" s="661" t="s">
        <v>3542</v>
      </c>
      <c r="C2728" s="661">
        <v>89301048</v>
      </c>
      <c r="D2728" s="740" t="s">
        <v>6159</v>
      </c>
      <c r="E2728" s="741" t="s">
        <v>3925</v>
      </c>
      <c r="F2728" s="661" t="s">
        <v>3895</v>
      </c>
      <c r="G2728" s="661" t="s">
        <v>4015</v>
      </c>
      <c r="H2728" s="661" t="s">
        <v>1519</v>
      </c>
      <c r="I2728" s="661" t="s">
        <v>1572</v>
      </c>
      <c r="J2728" s="661" t="s">
        <v>1573</v>
      </c>
      <c r="K2728" s="661" t="s">
        <v>1574</v>
      </c>
      <c r="L2728" s="662">
        <v>32.74</v>
      </c>
      <c r="M2728" s="662">
        <v>32.74</v>
      </c>
      <c r="N2728" s="661">
        <v>1</v>
      </c>
      <c r="O2728" s="742">
        <v>1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4</v>
      </c>
      <c r="B2729" s="661" t="s">
        <v>3542</v>
      </c>
      <c r="C2729" s="661">
        <v>89301048</v>
      </c>
      <c r="D2729" s="740" t="s">
        <v>6159</v>
      </c>
      <c r="E2729" s="741" t="s">
        <v>3925</v>
      </c>
      <c r="F2729" s="661" t="s">
        <v>3895</v>
      </c>
      <c r="G2729" s="661" t="s">
        <v>4015</v>
      </c>
      <c r="H2729" s="661" t="s">
        <v>1519</v>
      </c>
      <c r="I2729" s="661" t="s">
        <v>2622</v>
      </c>
      <c r="J2729" s="661" t="s">
        <v>1620</v>
      </c>
      <c r="K2729" s="661" t="s">
        <v>3825</v>
      </c>
      <c r="L2729" s="662">
        <v>32.74</v>
      </c>
      <c r="M2729" s="662">
        <v>32.74</v>
      </c>
      <c r="N2729" s="661">
        <v>1</v>
      </c>
      <c r="O2729" s="742">
        <v>0.5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4</v>
      </c>
      <c r="B2730" s="661" t="s">
        <v>3542</v>
      </c>
      <c r="C2730" s="661">
        <v>89301048</v>
      </c>
      <c r="D2730" s="740" t="s">
        <v>6159</v>
      </c>
      <c r="E2730" s="741" t="s">
        <v>3932</v>
      </c>
      <c r="F2730" s="661" t="s">
        <v>3897</v>
      </c>
      <c r="G2730" s="661" t="s">
        <v>4343</v>
      </c>
      <c r="H2730" s="661" t="s">
        <v>602</v>
      </c>
      <c r="I2730" s="661" t="s">
        <v>6142</v>
      </c>
      <c r="J2730" s="661" t="s">
        <v>4421</v>
      </c>
      <c r="K2730" s="661" t="s">
        <v>6143</v>
      </c>
      <c r="L2730" s="662">
        <v>566</v>
      </c>
      <c r="M2730" s="662">
        <v>1132</v>
      </c>
      <c r="N2730" s="661">
        <v>2</v>
      </c>
      <c r="O2730" s="742">
        <v>1</v>
      </c>
      <c r="P2730" s="662">
        <v>1132</v>
      </c>
      <c r="Q2730" s="677">
        <v>1</v>
      </c>
      <c r="R2730" s="661">
        <v>2</v>
      </c>
      <c r="S2730" s="677">
        <v>1</v>
      </c>
      <c r="T2730" s="742">
        <v>1</v>
      </c>
      <c r="U2730" s="700">
        <v>1</v>
      </c>
    </row>
    <row r="2731" spans="1:21" ht="14.4" customHeight="1" x14ac:dyDescent="0.3">
      <c r="A2731" s="660">
        <v>4</v>
      </c>
      <c r="B2731" s="661" t="s">
        <v>3542</v>
      </c>
      <c r="C2731" s="661">
        <v>89301048</v>
      </c>
      <c r="D2731" s="740" t="s">
        <v>6159</v>
      </c>
      <c r="E2731" s="741" t="s">
        <v>3934</v>
      </c>
      <c r="F2731" s="661" t="s">
        <v>3895</v>
      </c>
      <c r="G2731" s="661" t="s">
        <v>3954</v>
      </c>
      <c r="H2731" s="661" t="s">
        <v>602</v>
      </c>
      <c r="I2731" s="661" t="s">
        <v>4234</v>
      </c>
      <c r="J2731" s="661" t="s">
        <v>4235</v>
      </c>
      <c r="K2731" s="661" t="s">
        <v>3720</v>
      </c>
      <c r="L2731" s="662">
        <v>156.86000000000001</v>
      </c>
      <c r="M2731" s="662">
        <v>156.86000000000001</v>
      </c>
      <c r="N2731" s="661">
        <v>1</v>
      </c>
      <c r="O2731" s="742">
        <v>1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4</v>
      </c>
      <c r="B2732" s="661" t="s">
        <v>3542</v>
      </c>
      <c r="C2732" s="661">
        <v>89301048</v>
      </c>
      <c r="D2732" s="740" t="s">
        <v>6159</v>
      </c>
      <c r="E2732" s="741" t="s">
        <v>3934</v>
      </c>
      <c r="F2732" s="661" t="s">
        <v>3897</v>
      </c>
      <c r="G2732" s="661" t="s">
        <v>5709</v>
      </c>
      <c r="H2732" s="661" t="s">
        <v>602</v>
      </c>
      <c r="I2732" s="661" t="s">
        <v>4378</v>
      </c>
      <c r="J2732" s="661" t="s">
        <v>4379</v>
      </c>
      <c r="K2732" s="661" t="s">
        <v>4380</v>
      </c>
      <c r="L2732" s="662">
        <v>200</v>
      </c>
      <c r="M2732" s="662">
        <v>400</v>
      </c>
      <c r="N2732" s="661">
        <v>2</v>
      </c>
      <c r="O2732" s="742">
        <v>1</v>
      </c>
      <c r="P2732" s="662"/>
      <c r="Q2732" s="677">
        <v>0</v>
      </c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4</v>
      </c>
      <c r="B2733" s="661" t="s">
        <v>3542</v>
      </c>
      <c r="C2733" s="661">
        <v>89301048</v>
      </c>
      <c r="D2733" s="740" t="s">
        <v>6159</v>
      </c>
      <c r="E2733" s="741" t="s">
        <v>3946</v>
      </c>
      <c r="F2733" s="661" t="s">
        <v>3895</v>
      </c>
      <c r="G2733" s="661" t="s">
        <v>3954</v>
      </c>
      <c r="H2733" s="661" t="s">
        <v>602</v>
      </c>
      <c r="I2733" s="661" t="s">
        <v>1839</v>
      </c>
      <c r="J2733" s="661" t="s">
        <v>3719</v>
      </c>
      <c r="K2733" s="661" t="s">
        <v>3720</v>
      </c>
      <c r="L2733" s="662">
        <v>333.31</v>
      </c>
      <c r="M2733" s="662">
        <v>1999.8600000000001</v>
      </c>
      <c r="N2733" s="661">
        <v>6</v>
      </c>
      <c r="O2733" s="742">
        <v>3.5</v>
      </c>
      <c r="P2733" s="662">
        <v>1333.24</v>
      </c>
      <c r="Q2733" s="677">
        <v>0.66666666666666663</v>
      </c>
      <c r="R2733" s="661">
        <v>4</v>
      </c>
      <c r="S2733" s="677">
        <v>0.66666666666666663</v>
      </c>
      <c r="T2733" s="742">
        <v>2.5</v>
      </c>
      <c r="U2733" s="700">
        <v>0.7142857142857143</v>
      </c>
    </row>
    <row r="2734" spans="1:21" ht="14.4" customHeight="1" x14ac:dyDescent="0.3">
      <c r="A2734" s="660">
        <v>4</v>
      </c>
      <c r="B2734" s="661" t="s">
        <v>3542</v>
      </c>
      <c r="C2734" s="661">
        <v>89301048</v>
      </c>
      <c r="D2734" s="740" t="s">
        <v>6159</v>
      </c>
      <c r="E2734" s="741" t="s">
        <v>3946</v>
      </c>
      <c r="F2734" s="661" t="s">
        <v>3895</v>
      </c>
      <c r="G2734" s="661" t="s">
        <v>3954</v>
      </c>
      <c r="H2734" s="661" t="s">
        <v>602</v>
      </c>
      <c r="I2734" s="661" t="s">
        <v>1839</v>
      </c>
      <c r="J2734" s="661" t="s">
        <v>3719</v>
      </c>
      <c r="K2734" s="661" t="s">
        <v>3720</v>
      </c>
      <c r="L2734" s="662">
        <v>156.86000000000001</v>
      </c>
      <c r="M2734" s="662">
        <v>156.86000000000001</v>
      </c>
      <c r="N2734" s="661">
        <v>1</v>
      </c>
      <c r="O2734" s="742">
        <v>0.5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4</v>
      </c>
      <c r="B2735" s="661" t="s">
        <v>3542</v>
      </c>
      <c r="C2735" s="661">
        <v>89301048</v>
      </c>
      <c r="D2735" s="740" t="s">
        <v>6159</v>
      </c>
      <c r="E2735" s="741" t="s">
        <v>3946</v>
      </c>
      <c r="F2735" s="661" t="s">
        <v>3895</v>
      </c>
      <c r="G2735" s="661" t="s">
        <v>3954</v>
      </c>
      <c r="H2735" s="661" t="s">
        <v>602</v>
      </c>
      <c r="I2735" s="661" t="s">
        <v>2779</v>
      </c>
      <c r="J2735" s="661" t="s">
        <v>3815</v>
      </c>
      <c r="K2735" s="661" t="s">
        <v>3816</v>
      </c>
      <c r="L2735" s="662">
        <v>151.61000000000001</v>
      </c>
      <c r="M2735" s="662">
        <v>303.22000000000003</v>
      </c>
      <c r="N2735" s="661">
        <v>2</v>
      </c>
      <c r="O2735" s="742">
        <v>1</v>
      </c>
      <c r="P2735" s="662">
        <v>303.22000000000003</v>
      </c>
      <c r="Q2735" s="677">
        <v>1</v>
      </c>
      <c r="R2735" s="661">
        <v>2</v>
      </c>
      <c r="S2735" s="677">
        <v>1</v>
      </c>
      <c r="T2735" s="742">
        <v>1</v>
      </c>
      <c r="U2735" s="700">
        <v>1</v>
      </c>
    </row>
    <row r="2736" spans="1:21" ht="14.4" customHeight="1" x14ac:dyDescent="0.3">
      <c r="A2736" s="660">
        <v>4</v>
      </c>
      <c r="B2736" s="661" t="s">
        <v>3542</v>
      </c>
      <c r="C2736" s="661">
        <v>89301048</v>
      </c>
      <c r="D2736" s="740" t="s">
        <v>6159</v>
      </c>
      <c r="E2736" s="741" t="s">
        <v>3946</v>
      </c>
      <c r="F2736" s="661" t="s">
        <v>3895</v>
      </c>
      <c r="G2736" s="661" t="s">
        <v>3954</v>
      </c>
      <c r="H2736" s="661" t="s">
        <v>602</v>
      </c>
      <c r="I2736" s="661" t="s">
        <v>4446</v>
      </c>
      <c r="J2736" s="661" t="s">
        <v>3719</v>
      </c>
      <c r="K2736" s="661" t="s">
        <v>4447</v>
      </c>
      <c r="L2736" s="662">
        <v>235.29</v>
      </c>
      <c r="M2736" s="662">
        <v>470.58</v>
      </c>
      <c r="N2736" s="661">
        <v>2</v>
      </c>
      <c r="O2736" s="742">
        <v>0.5</v>
      </c>
      <c r="P2736" s="662">
        <v>470.58</v>
      </c>
      <c r="Q2736" s="677">
        <v>1</v>
      </c>
      <c r="R2736" s="661">
        <v>2</v>
      </c>
      <c r="S2736" s="677">
        <v>1</v>
      </c>
      <c r="T2736" s="742">
        <v>0.5</v>
      </c>
      <c r="U2736" s="700">
        <v>1</v>
      </c>
    </row>
    <row r="2737" spans="1:21" ht="14.4" customHeight="1" x14ac:dyDescent="0.3">
      <c r="A2737" s="660">
        <v>4</v>
      </c>
      <c r="B2737" s="661" t="s">
        <v>3542</v>
      </c>
      <c r="C2737" s="661">
        <v>89301048</v>
      </c>
      <c r="D2737" s="740" t="s">
        <v>6159</v>
      </c>
      <c r="E2737" s="741" t="s">
        <v>3946</v>
      </c>
      <c r="F2737" s="661" t="s">
        <v>3895</v>
      </c>
      <c r="G2737" s="661" t="s">
        <v>4043</v>
      </c>
      <c r="H2737" s="661" t="s">
        <v>602</v>
      </c>
      <c r="I2737" s="661" t="s">
        <v>933</v>
      </c>
      <c r="J2737" s="661" t="s">
        <v>4157</v>
      </c>
      <c r="K2737" s="661" t="s">
        <v>2666</v>
      </c>
      <c r="L2737" s="662">
        <v>0</v>
      </c>
      <c r="M2737" s="662">
        <v>0</v>
      </c>
      <c r="N2737" s="661">
        <v>1</v>
      </c>
      <c r="O2737" s="742">
        <v>0.5</v>
      </c>
      <c r="P2737" s="662"/>
      <c r="Q2737" s="677"/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4</v>
      </c>
      <c r="B2738" s="661" t="s">
        <v>3542</v>
      </c>
      <c r="C2738" s="661">
        <v>89301048</v>
      </c>
      <c r="D2738" s="740" t="s">
        <v>6159</v>
      </c>
      <c r="E2738" s="741" t="s">
        <v>3946</v>
      </c>
      <c r="F2738" s="661" t="s">
        <v>3895</v>
      </c>
      <c r="G2738" s="661" t="s">
        <v>4043</v>
      </c>
      <c r="H2738" s="661" t="s">
        <v>602</v>
      </c>
      <c r="I2738" s="661" t="s">
        <v>6023</v>
      </c>
      <c r="J2738" s="661" t="s">
        <v>4045</v>
      </c>
      <c r="K2738" s="661" t="s">
        <v>4046</v>
      </c>
      <c r="L2738" s="662">
        <v>0</v>
      </c>
      <c r="M2738" s="662">
        <v>0</v>
      </c>
      <c r="N2738" s="661">
        <v>1</v>
      </c>
      <c r="O2738" s="742">
        <v>1</v>
      </c>
      <c r="P2738" s="662"/>
      <c r="Q2738" s="677"/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4</v>
      </c>
      <c r="B2739" s="661" t="s">
        <v>3542</v>
      </c>
      <c r="C2739" s="661">
        <v>89301048</v>
      </c>
      <c r="D2739" s="740" t="s">
        <v>6159</v>
      </c>
      <c r="E2739" s="741" t="s">
        <v>3946</v>
      </c>
      <c r="F2739" s="661" t="s">
        <v>3895</v>
      </c>
      <c r="G2739" s="661" t="s">
        <v>4011</v>
      </c>
      <c r="H2739" s="661" t="s">
        <v>1519</v>
      </c>
      <c r="I2739" s="661" t="s">
        <v>1947</v>
      </c>
      <c r="J2739" s="661" t="s">
        <v>1948</v>
      </c>
      <c r="K2739" s="661" t="s">
        <v>3727</v>
      </c>
      <c r="L2739" s="662">
        <v>178.27</v>
      </c>
      <c r="M2739" s="662">
        <v>534.81000000000006</v>
      </c>
      <c r="N2739" s="661">
        <v>3</v>
      </c>
      <c r="O2739" s="742">
        <v>1.5</v>
      </c>
      <c r="P2739" s="662">
        <v>356.54</v>
      </c>
      <c r="Q2739" s="677">
        <v>0.66666666666666663</v>
      </c>
      <c r="R2739" s="661">
        <v>2</v>
      </c>
      <c r="S2739" s="677">
        <v>0.66666666666666663</v>
      </c>
      <c r="T2739" s="742">
        <v>1</v>
      </c>
      <c r="U2739" s="700">
        <v>0.66666666666666663</v>
      </c>
    </row>
    <row r="2740" spans="1:21" ht="14.4" customHeight="1" x14ac:dyDescent="0.3">
      <c r="A2740" s="660">
        <v>4</v>
      </c>
      <c r="B2740" s="661" t="s">
        <v>3542</v>
      </c>
      <c r="C2740" s="661">
        <v>89301048</v>
      </c>
      <c r="D2740" s="740" t="s">
        <v>6159</v>
      </c>
      <c r="E2740" s="741" t="s">
        <v>3946</v>
      </c>
      <c r="F2740" s="661" t="s">
        <v>3895</v>
      </c>
      <c r="G2740" s="661" t="s">
        <v>4011</v>
      </c>
      <c r="H2740" s="661" t="s">
        <v>1519</v>
      </c>
      <c r="I2740" s="661" t="s">
        <v>1947</v>
      </c>
      <c r="J2740" s="661" t="s">
        <v>1948</v>
      </c>
      <c r="K2740" s="661" t="s">
        <v>3727</v>
      </c>
      <c r="L2740" s="662">
        <v>184.22</v>
      </c>
      <c r="M2740" s="662">
        <v>184.22</v>
      </c>
      <c r="N2740" s="661">
        <v>1</v>
      </c>
      <c r="O2740" s="742">
        <v>1</v>
      </c>
      <c r="P2740" s="662">
        <v>184.22</v>
      </c>
      <c r="Q2740" s="677">
        <v>1</v>
      </c>
      <c r="R2740" s="661">
        <v>1</v>
      </c>
      <c r="S2740" s="677">
        <v>1</v>
      </c>
      <c r="T2740" s="742">
        <v>1</v>
      </c>
      <c r="U2740" s="700">
        <v>1</v>
      </c>
    </row>
    <row r="2741" spans="1:21" ht="14.4" customHeight="1" x14ac:dyDescent="0.3">
      <c r="A2741" s="660">
        <v>4</v>
      </c>
      <c r="B2741" s="661" t="s">
        <v>3542</v>
      </c>
      <c r="C2741" s="661">
        <v>89301048</v>
      </c>
      <c r="D2741" s="740" t="s">
        <v>6159</v>
      </c>
      <c r="E2741" s="741" t="s">
        <v>3946</v>
      </c>
      <c r="F2741" s="661" t="s">
        <v>3895</v>
      </c>
      <c r="G2741" s="661" t="s">
        <v>4121</v>
      </c>
      <c r="H2741" s="661" t="s">
        <v>1519</v>
      </c>
      <c r="I2741" s="661" t="s">
        <v>2795</v>
      </c>
      <c r="J2741" s="661" t="s">
        <v>2796</v>
      </c>
      <c r="K2741" s="661" t="s">
        <v>3727</v>
      </c>
      <c r="L2741" s="662">
        <v>69.86</v>
      </c>
      <c r="M2741" s="662">
        <v>69.86</v>
      </c>
      <c r="N2741" s="661">
        <v>1</v>
      </c>
      <c r="O2741" s="742">
        <v>1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4</v>
      </c>
      <c r="B2742" s="661" t="s">
        <v>3542</v>
      </c>
      <c r="C2742" s="661">
        <v>89301048</v>
      </c>
      <c r="D2742" s="740" t="s">
        <v>6159</v>
      </c>
      <c r="E2742" s="741" t="s">
        <v>3946</v>
      </c>
      <c r="F2742" s="661" t="s">
        <v>3895</v>
      </c>
      <c r="G2742" s="661" t="s">
        <v>6144</v>
      </c>
      <c r="H2742" s="661" t="s">
        <v>602</v>
      </c>
      <c r="I2742" s="661" t="s">
        <v>1243</v>
      </c>
      <c r="J2742" s="661" t="s">
        <v>6145</v>
      </c>
      <c r="K2742" s="661" t="s">
        <v>6146</v>
      </c>
      <c r="L2742" s="662">
        <v>25.8</v>
      </c>
      <c r="M2742" s="662">
        <v>51.6</v>
      </c>
      <c r="N2742" s="661">
        <v>2</v>
      </c>
      <c r="O2742" s="742">
        <v>0.5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4</v>
      </c>
      <c r="B2743" s="661" t="s">
        <v>3542</v>
      </c>
      <c r="C2743" s="661">
        <v>89301048</v>
      </c>
      <c r="D2743" s="740" t="s">
        <v>6159</v>
      </c>
      <c r="E2743" s="741" t="s">
        <v>3946</v>
      </c>
      <c r="F2743" s="661" t="s">
        <v>3895</v>
      </c>
      <c r="G2743" s="661" t="s">
        <v>6147</v>
      </c>
      <c r="H2743" s="661" t="s">
        <v>1519</v>
      </c>
      <c r="I2743" s="661" t="s">
        <v>6148</v>
      </c>
      <c r="J2743" s="661" t="s">
        <v>3761</v>
      </c>
      <c r="K2743" s="661" t="s">
        <v>6149</v>
      </c>
      <c r="L2743" s="662">
        <v>887.05</v>
      </c>
      <c r="M2743" s="662">
        <v>887.05</v>
      </c>
      <c r="N2743" s="661">
        <v>1</v>
      </c>
      <c r="O2743" s="742">
        <v>0.5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4</v>
      </c>
      <c r="B2744" s="661" t="s">
        <v>3542</v>
      </c>
      <c r="C2744" s="661">
        <v>89301048</v>
      </c>
      <c r="D2744" s="740" t="s">
        <v>6159</v>
      </c>
      <c r="E2744" s="741" t="s">
        <v>3946</v>
      </c>
      <c r="F2744" s="661" t="s">
        <v>3895</v>
      </c>
      <c r="G2744" s="661" t="s">
        <v>4318</v>
      </c>
      <c r="H2744" s="661" t="s">
        <v>602</v>
      </c>
      <c r="I2744" s="661" t="s">
        <v>1835</v>
      </c>
      <c r="J2744" s="661" t="s">
        <v>1836</v>
      </c>
      <c r="K2744" s="661" t="s">
        <v>4319</v>
      </c>
      <c r="L2744" s="662">
        <v>50.27</v>
      </c>
      <c r="M2744" s="662">
        <v>251.35000000000002</v>
      </c>
      <c r="N2744" s="661">
        <v>5</v>
      </c>
      <c r="O2744" s="742">
        <v>2</v>
      </c>
      <c r="P2744" s="662">
        <v>50.27</v>
      </c>
      <c r="Q2744" s="677">
        <v>0.19999999999999998</v>
      </c>
      <c r="R2744" s="661">
        <v>1</v>
      </c>
      <c r="S2744" s="677">
        <v>0.2</v>
      </c>
      <c r="T2744" s="742">
        <v>0.5</v>
      </c>
      <c r="U2744" s="700">
        <v>0.25</v>
      </c>
    </row>
    <row r="2745" spans="1:21" ht="14.4" customHeight="1" x14ac:dyDescent="0.3">
      <c r="A2745" s="660">
        <v>4</v>
      </c>
      <c r="B2745" s="661" t="s">
        <v>3542</v>
      </c>
      <c r="C2745" s="661">
        <v>89301048</v>
      </c>
      <c r="D2745" s="740" t="s">
        <v>6159</v>
      </c>
      <c r="E2745" s="741" t="s">
        <v>3946</v>
      </c>
      <c r="F2745" s="661" t="s">
        <v>3895</v>
      </c>
      <c r="G2745" s="661" t="s">
        <v>4196</v>
      </c>
      <c r="H2745" s="661" t="s">
        <v>602</v>
      </c>
      <c r="I2745" s="661" t="s">
        <v>1015</v>
      </c>
      <c r="J2745" s="661" t="s">
        <v>1016</v>
      </c>
      <c r="K2745" s="661" t="s">
        <v>4937</v>
      </c>
      <c r="L2745" s="662">
        <v>0</v>
      </c>
      <c r="M2745" s="662">
        <v>0</v>
      </c>
      <c r="N2745" s="661">
        <v>1</v>
      </c>
      <c r="O2745" s="742">
        <v>1</v>
      </c>
      <c r="P2745" s="662">
        <v>0</v>
      </c>
      <c r="Q2745" s="677"/>
      <c r="R2745" s="661">
        <v>1</v>
      </c>
      <c r="S2745" s="677">
        <v>1</v>
      </c>
      <c r="T2745" s="742">
        <v>1</v>
      </c>
      <c r="U2745" s="700">
        <v>1</v>
      </c>
    </row>
    <row r="2746" spans="1:21" ht="14.4" customHeight="1" x14ac:dyDescent="0.3">
      <c r="A2746" s="660">
        <v>4</v>
      </c>
      <c r="B2746" s="661" t="s">
        <v>3542</v>
      </c>
      <c r="C2746" s="661">
        <v>89301048</v>
      </c>
      <c r="D2746" s="740" t="s">
        <v>6159</v>
      </c>
      <c r="E2746" s="741" t="s">
        <v>3946</v>
      </c>
      <c r="F2746" s="661" t="s">
        <v>3895</v>
      </c>
      <c r="G2746" s="661" t="s">
        <v>4196</v>
      </c>
      <c r="H2746" s="661" t="s">
        <v>602</v>
      </c>
      <c r="I2746" s="661" t="s">
        <v>4197</v>
      </c>
      <c r="J2746" s="661" t="s">
        <v>1016</v>
      </c>
      <c r="K2746" s="661" t="s">
        <v>4198</v>
      </c>
      <c r="L2746" s="662">
        <v>0</v>
      </c>
      <c r="M2746" s="662">
        <v>0</v>
      </c>
      <c r="N2746" s="661">
        <v>9</v>
      </c>
      <c r="O2746" s="742">
        <v>7.5</v>
      </c>
      <c r="P2746" s="662">
        <v>0</v>
      </c>
      <c r="Q2746" s="677"/>
      <c r="R2746" s="661">
        <v>4</v>
      </c>
      <c r="S2746" s="677">
        <v>0.44444444444444442</v>
      </c>
      <c r="T2746" s="742">
        <v>3</v>
      </c>
      <c r="U2746" s="700">
        <v>0.4</v>
      </c>
    </row>
    <row r="2747" spans="1:21" ht="14.4" customHeight="1" x14ac:dyDescent="0.3">
      <c r="A2747" s="660">
        <v>4</v>
      </c>
      <c r="B2747" s="661" t="s">
        <v>3542</v>
      </c>
      <c r="C2747" s="661">
        <v>89301048</v>
      </c>
      <c r="D2747" s="740" t="s">
        <v>6159</v>
      </c>
      <c r="E2747" s="741" t="s">
        <v>3946</v>
      </c>
      <c r="F2747" s="661" t="s">
        <v>3895</v>
      </c>
      <c r="G2747" s="661" t="s">
        <v>4196</v>
      </c>
      <c r="H2747" s="661" t="s">
        <v>602</v>
      </c>
      <c r="I2747" s="661" t="s">
        <v>2572</v>
      </c>
      <c r="J2747" s="661" t="s">
        <v>1016</v>
      </c>
      <c r="K2747" s="661" t="s">
        <v>2573</v>
      </c>
      <c r="L2747" s="662">
        <v>0</v>
      </c>
      <c r="M2747" s="662">
        <v>0</v>
      </c>
      <c r="N2747" s="661">
        <v>6</v>
      </c>
      <c r="O2747" s="742">
        <v>4</v>
      </c>
      <c r="P2747" s="662">
        <v>0</v>
      </c>
      <c r="Q2747" s="677"/>
      <c r="R2747" s="661">
        <v>4</v>
      </c>
      <c r="S2747" s="677">
        <v>0.66666666666666663</v>
      </c>
      <c r="T2747" s="742">
        <v>3</v>
      </c>
      <c r="U2747" s="700">
        <v>0.75</v>
      </c>
    </row>
    <row r="2748" spans="1:21" ht="14.4" customHeight="1" x14ac:dyDescent="0.3">
      <c r="A2748" s="660">
        <v>4</v>
      </c>
      <c r="B2748" s="661" t="s">
        <v>3542</v>
      </c>
      <c r="C2748" s="661">
        <v>89301048</v>
      </c>
      <c r="D2748" s="740" t="s">
        <v>6159</v>
      </c>
      <c r="E2748" s="741" t="s">
        <v>3946</v>
      </c>
      <c r="F2748" s="661" t="s">
        <v>3895</v>
      </c>
      <c r="G2748" s="661" t="s">
        <v>4244</v>
      </c>
      <c r="H2748" s="661" t="s">
        <v>1519</v>
      </c>
      <c r="I2748" s="661" t="s">
        <v>1970</v>
      </c>
      <c r="J2748" s="661" t="s">
        <v>1971</v>
      </c>
      <c r="K2748" s="661" t="s">
        <v>1972</v>
      </c>
      <c r="L2748" s="662">
        <v>154.01</v>
      </c>
      <c r="M2748" s="662">
        <v>308.02</v>
      </c>
      <c r="N2748" s="661">
        <v>2</v>
      </c>
      <c r="O2748" s="742">
        <v>1</v>
      </c>
      <c r="P2748" s="662">
        <v>308.02</v>
      </c>
      <c r="Q2748" s="677">
        <v>1</v>
      </c>
      <c r="R2748" s="661">
        <v>2</v>
      </c>
      <c r="S2748" s="677">
        <v>1</v>
      </c>
      <c r="T2748" s="742">
        <v>1</v>
      </c>
      <c r="U2748" s="700">
        <v>1</v>
      </c>
    </row>
    <row r="2749" spans="1:21" ht="14.4" customHeight="1" x14ac:dyDescent="0.3">
      <c r="A2749" s="660">
        <v>4</v>
      </c>
      <c r="B2749" s="661" t="s">
        <v>3542</v>
      </c>
      <c r="C2749" s="661">
        <v>89301048</v>
      </c>
      <c r="D2749" s="740" t="s">
        <v>6159</v>
      </c>
      <c r="E2749" s="741" t="s">
        <v>3946</v>
      </c>
      <c r="F2749" s="661" t="s">
        <v>3895</v>
      </c>
      <c r="G2749" s="661" t="s">
        <v>5537</v>
      </c>
      <c r="H2749" s="661" t="s">
        <v>602</v>
      </c>
      <c r="I2749" s="661" t="s">
        <v>2761</v>
      </c>
      <c r="J2749" s="661" t="s">
        <v>2762</v>
      </c>
      <c r="K2749" s="661" t="s">
        <v>5538</v>
      </c>
      <c r="L2749" s="662">
        <v>38.65</v>
      </c>
      <c r="M2749" s="662">
        <v>657.05</v>
      </c>
      <c r="N2749" s="661">
        <v>17</v>
      </c>
      <c r="O2749" s="742">
        <v>9</v>
      </c>
      <c r="P2749" s="662">
        <v>231.89999999999998</v>
      </c>
      <c r="Q2749" s="677">
        <v>0.3529411764705882</v>
      </c>
      <c r="R2749" s="661">
        <v>6</v>
      </c>
      <c r="S2749" s="677">
        <v>0.35294117647058826</v>
      </c>
      <c r="T2749" s="742">
        <v>4</v>
      </c>
      <c r="U2749" s="700">
        <v>0.44444444444444442</v>
      </c>
    </row>
    <row r="2750" spans="1:21" ht="14.4" customHeight="1" x14ac:dyDescent="0.3">
      <c r="A2750" s="660">
        <v>4</v>
      </c>
      <c r="B2750" s="661" t="s">
        <v>3542</v>
      </c>
      <c r="C2750" s="661">
        <v>89301048</v>
      </c>
      <c r="D2750" s="740" t="s">
        <v>6159</v>
      </c>
      <c r="E2750" s="741" t="s">
        <v>3946</v>
      </c>
      <c r="F2750" s="661" t="s">
        <v>3895</v>
      </c>
      <c r="G2750" s="661" t="s">
        <v>4012</v>
      </c>
      <c r="H2750" s="661" t="s">
        <v>602</v>
      </c>
      <c r="I2750" s="661" t="s">
        <v>4062</v>
      </c>
      <c r="J2750" s="661" t="s">
        <v>4013</v>
      </c>
      <c r="K2750" s="661" t="s">
        <v>3751</v>
      </c>
      <c r="L2750" s="662">
        <v>0</v>
      </c>
      <c r="M2750" s="662">
        <v>0</v>
      </c>
      <c r="N2750" s="661">
        <v>3</v>
      </c>
      <c r="O2750" s="742">
        <v>2</v>
      </c>
      <c r="P2750" s="662">
        <v>0</v>
      </c>
      <c r="Q2750" s="677"/>
      <c r="R2750" s="661">
        <v>1</v>
      </c>
      <c r="S2750" s="677">
        <v>0.33333333333333331</v>
      </c>
      <c r="T2750" s="742">
        <v>0.5</v>
      </c>
      <c r="U2750" s="700">
        <v>0.25</v>
      </c>
    </row>
    <row r="2751" spans="1:21" ht="14.4" customHeight="1" x14ac:dyDescent="0.3">
      <c r="A2751" s="660">
        <v>4</v>
      </c>
      <c r="B2751" s="661" t="s">
        <v>3542</v>
      </c>
      <c r="C2751" s="661">
        <v>89301048</v>
      </c>
      <c r="D2751" s="740" t="s">
        <v>6159</v>
      </c>
      <c r="E2751" s="741" t="s">
        <v>3946</v>
      </c>
      <c r="F2751" s="661" t="s">
        <v>3895</v>
      </c>
      <c r="G2751" s="661" t="s">
        <v>4012</v>
      </c>
      <c r="H2751" s="661" t="s">
        <v>602</v>
      </c>
      <c r="I2751" s="661" t="s">
        <v>4126</v>
      </c>
      <c r="J2751" s="661" t="s">
        <v>4013</v>
      </c>
      <c r="K2751" s="661" t="s">
        <v>4127</v>
      </c>
      <c r="L2751" s="662">
        <v>0</v>
      </c>
      <c r="M2751" s="662">
        <v>0</v>
      </c>
      <c r="N2751" s="661">
        <v>2</v>
      </c>
      <c r="O2751" s="742">
        <v>1.5</v>
      </c>
      <c r="P2751" s="662"/>
      <c r="Q2751" s="677"/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4</v>
      </c>
      <c r="B2752" s="661" t="s">
        <v>3542</v>
      </c>
      <c r="C2752" s="661">
        <v>89301048</v>
      </c>
      <c r="D2752" s="740" t="s">
        <v>6159</v>
      </c>
      <c r="E2752" s="741" t="s">
        <v>3946</v>
      </c>
      <c r="F2752" s="661" t="s">
        <v>3895</v>
      </c>
      <c r="G2752" s="661" t="s">
        <v>4012</v>
      </c>
      <c r="H2752" s="661" t="s">
        <v>602</v>
      </c>
      <c r="I2752" s="661" t="s">
        <v>983</v>
      </c>
      <c r="J2752" s="661" t="s">
        <v>4013</v>
      </c>
      <c r="K2752" s="661" t="s">
        <v>6150</v>
      </c>
      <c r="L2752" s="662">
        <v>12.26</v>
      </c>
      <c r="M2752" s="662">
        <v>12.26</v>
      </c>
      <c r="N2752" s="661">
        <v>1</v>
      </c>
      <c r="O2752" s="742">
        <v>0.5</v>
      </c>
      <c r="P2752" s="662"/>
      <c r="Q2752" s="677">
        <v>0</v>
      </c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4</v>
      </c>
      <c r="B2753" s="661" t="s">
        <v>3542</v>
      </c>
      <c r="C2753" s="661">
        <v>89301048</v>
      </c>
      <c r="D2753" s="740" t="s">
        <v>6159</v>
      </c>
      <c r="E2753" s="741" t="s">
        <v>3946</v>
      </c>
      <c r="F2753" s="661" t="s">
        <v>3895</v>
      </c>
      <c r="G2753" s="661" t="s">
        <v>4012</v>
      </c>
      <c r="H2753" s="661" t="s">
        <v>602</v>
      </c>
      <c r="I2753" s="661" t="s">
        <v>4477</v>
      </c>
      <c r="J2753" s="661" t="s">
        <v>4013</v>
      </c>
      <c r="K2753" s="661" t="s">
        <v>4478</v>
      </c>
      <c r="L2753" s="662">
        <v>34.31</v>
      </c>
      <c r="M2753" s="662">
        <v>68.62</v>
      </c>
      <c r="N2753" s="661">
        <v>2</v>
      </c>
      <c r="O2753" s="742">
        <v>1.5</v>
      </c>
      <c r="P2753" s="662">
        <v>68.62</v>
      </c>
      <c r="Q2753" s="677">
        <v>1</v>
      </c>
      <c r="R2753" s="661">
        <v>2</v>
      </c>
      <c r="S2753" s="677">
        <v>1</v>
      </c>
      <c r="T2753" s="742">
        <v>1.5</v>
      </c>
      <c r="U2753" s="700">
        <v>1</v>
      </c>
    </row>
    <row r="2754" spans="1:21" ht="14.4" customHeight="1" x14ac:dyDescent="0.3">
      <c r="A2754" s="660">
        <v>4</v>
      </c>
      <c r="B2754" s="661" t="s">
        <v>3542</v>
      </c>
      <c r="C2754" s="661">
        <v>89301048</v>
      </c>
      <c r="D2754" s="740" t="s">
        <v>6159</v>
      </c>
      <c r="E2754" s="741" t="s">
        <v>3946</v>
      </c>
      <c r="F2754" s="661" t="s">
        <v>3895</v>
      </c>
      <c r="G2754" s="661" t="s">
        <v>4012</v>
      </c>
      <c r="H2754" s="661" t="s">
        <v>602</v>
      </c>
      <c r="I2754" s="661" t="s">
        <v>4477</v>
      </c>
      <c r="J2754" s="661" t="s">
        <v>4013</v>
      </c>
      <c r="K2754" s="661" t="s">
        <v>4478</v>
      </c>
      <c r="L2754" s="662">
        <v>30.88</v>
      </c>
      <c r="M2754" s="662">
        <v>30.88</v>
      </c>
      <c r="N2754" s="661">
        <v>1</v>
      </c>
      <c r="O2754" s="742">
        <v>0.5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4</v>
      </c>
      <c r="B2755" s="661" t="s">
        <v>3542</v>
      </c>
      <c r="C2755" s="661">
        <v>89301048</v>
      </c>
      <c r="D2755" s="740" t="s">
        <v>6159</v>
      </c>
      <c r="E2755" s="741" t="s">
        <v>3946</v>
      </c>
      <c r="F2755" s="661" t="s">
        <v>3895</v>
      </c>
      <c r="G2755" s="661" t="s">
        <v>5008</v>
      </c>
      <c r="H2755" s="661" t="s">
        <v>602</v>
      </c>
      <c r="I2755" s="661" t="s">
        <v>2191</v>
      </c>
      <c r="J2755" s="661" t="s">
        <v>2192</v>
      </c>
      <c r="K2755" s="661" t="s">
        <v>5009</v>
      </c>
      <c r="L2755" s="662">
        <v>0</v>
      </c>
      <c r="M2755" s="662">
        <v>0</v>
      </c>
      <c r="N2755" s="661">
        <v>1</v>
      </c>
      <c r="O2755" s="742">
        <v>0.5</v>
      </c>
      <c r="P2755" s="662">
        <v>0</v>
      </c>
      <c r="Q2755" s="677"/>
      <c r="R2755" s="661">
        <v>1</v>
      </c>
      <c r="S2755" s="677">
        <v>1</v>
      </c>
      <c r="T2755" s="742">
        <v>0.5</v>
      </c>
      <c r="U2755" s="700">
        <v>1</v>
      </c>
    </row>
    <row r="2756" spans="1:21" ht="14.4" customHeight="1" x14ac:dyDescent="0.3">
      <c r="A2756" s="660">
        <v>4</v>
      </c>
      <c r="B2756" s="661" t="s">
        <v>3542</v>
      </c>
      <c r="C2756" s="661">
        <v>89301048</v>
      </c>
      <c r="D2756" s="740" t="s">
        <v>6159</v>
      </c>
      <c r="E2756" s="741" t="s">
        <v>3946</v>
      </c>
      <c r="F2756" s="661" t="s">
        <v>3895</v>
      </c>
      <c r="G2756" s="661" t="s">
        <v>3980</v>
      </c>
      <c r="H2756" s="661" t="s">
        <v>1519</v>
      </c>
      <c r="I2756" s="661" t="s">
        <v>1704</v>
      </c>
      <c r="J2756" s="661" t="s">
        <v>1563</v>
      </c>
      <c r="K2756" s="661" t="s">
        <v>1705</v>
      </c>
      <c r="L2756" s="662">
        <v>625.29</v>
      </c>
      <c r="M2756" s="662">
        <v>3751.74</v>
      </c>
      <c r="N2756" s="661">
        <v>6</v>
      </c>
      <c r="O2756" s="742">
        <v>4</v>
      </c>
      <c r="P2756" s="662">
        <v>1250.58</v>
      </c>
      <c r="Q2756" s="677">
        <v>0.33333333333333331</v>
      </c>
      <c r="R2756" s="661">
        <v>2</v>
      </c>
      <c r="S2756" s="677">
        <v>0.33333333333333331</v>
      </c>
      <c r="T2756" s="742">
        <v>1.5</v>
      </c>
      <c r="U2756" s="700">
        <v>0.375</v>
      </c>
    </row>
    <row r="2757" spans="1:21" ht="14.4" customHeight="1" x14ac:dyDescent="0.3">
      <c r="A2757" s="660">
        <v>4</v>
      </c>
      <c r="B2757" s="661" t="s">
        <v>3542</v>
      </c>
      <c r="C2757" s="661">
        <v>89301048</v>
      </c>
      <c r="D2757" s="740" t="s">
        <v>6159</v>
      </c>
      <c r="E2757" s="741" t="s">
        <v>3946</v>
      </c>
      <c r="F2757" s="661" t="s">
        <v>3895</v>
      </c>
      <c r="G2757" s="661" t="s">
        <v>3980</v>
      </c>
      <c r="H2757" s="661" t="s">
        <v>1519</v>
      </c>
      <c r="I2757" s="661" t="s">
        <v>4204</v>
      </c>
      <c r="J2757" s="661" t="s">
        <v>1563</v>
      </c>
      <c r="K2757" s="661" t="s">
        <v>4205</v>
      </c>
      <c r="L2757" s="662">
        <v>187.59</v>
      </c>
      <c r="M2757" s="662">
        <v>375.18</v>
      </c>
      <c r="N2757" s="661">
        <v>2</v>
      </c>
      <c r="O2757" s="742">
        <v>1.5</v>
      </c>
      <c r="P2757" s="662">
        <v>375.18</v>
      </c>
      <c r="Q2757" s="677">
        <v>1</v>
      </c>
      <c r="R2757" s="661">
        <v>2</v>
      </c>
      <c r="S2757" s="677">
        <v>1</v>
      </c>
      <c r="T2757" s="742">
        <v>1.5</v>
      </c>
      <c r="U2757" s="700">
        <v>1</v>
      </c>
    </row>
    <row r="2758" spans="1:21" ht="14.4" customHeight="1" x14ac:dyDescent="0.3">
      <c r="A2758" s="660">
        <v>4</v>
      </c>
      <c r="B2758" s="661" t="s">
        <v>3542</v>
      </c>
      <c r="C2758" s="661">
        <v>89301048</v>
      </c>
      <c r="D2758" s="740" t="s">
        <v>6159</v>
      </c>
      <c r="E2758" s="741" t="s">
        <v>3946</v>
      </c>
      <c r="F2758" s="661" t="s">
        <v>3895</v>
      </c>
      <c r="G2758" s="661" t="s">
        <v>3980</v>
      </c>
      <c r="H2758" s="661" t="s">
        <v>1519</v>
      </c>
      <c r="I2758" s="661" t="s">
        <v>1562</v>
      </c>
      <c r="J2758" s="661" t="s">
        <v>1563</v>
      </c>
      <c r="K2758" s="661" t="s">
        <v>1564</v>
      </c>
      <c r="L2758" s="662">
        <v>937.93</v>
      </c>
      <c r="M2758" s="662">
        <v>1875.86</v>
      </c>
      <c r="N2758" s="661">
        <v>2</v>
      </c>
      <c r="O2758" s="742">
        <v>1.5</v>
      </c>
      <c r="P2758" s="662">
        <v>1875.86</v>
      </c>
      <c r="Q2758" s="677">
        <v>1</v>
      </c>
      <c r="R2758" s="661">
        <v>2</v>
      </c>
      <c r="S2758" s="677">
        <v>1</v>
      </c>
      <c r="T2758" s="742">
        <v>1.5</v>
      </c>
      <c r="U2758" s="700">
        <v>1</v>
      </c>
    </row>
    <row r="2759" spans="1:21" ht="14.4" customHeight="1" x14ac:dyDescent="0.3">
      <c r="A2759" s="660">
        <v>4</v>
      </c>
      <c r="B2759" s="661" t="s">
        <v>3542</v>
      </c>
      <c r="C2759" s="661">
        <v>89301048</v>
      </c>
      <c r="D2759" s="740" t="s">
        <v>6159</v>
      </c>
      <c r="E2759" s="741" t="s">
        <v>3946</v>
      </c>
      <c r="F2759" s="661" t="s">
        <v>3895</v>
      </c>
      <c r="G2759" s="661" t="s">
        <v>4029</v>
      </c>
      <c r="H2759" s="661" t="s">
        <v>602</v>
      </c>
      <c r="I2759" s="661" t="s">
        <v>4030</v>
      </c>
      <c r="J2759" s="661" t="s">
        <v>4031</v>
      </c>
      <c r="K2759" s="661" t="s">
        <v>2096</v>
      </c>
      <c r="L2759" s="662">
        <v>97.97</v>
      </c>
      <c r="M2759" s="662">
        <v>97.97</v>
      </c>
      <c r="N2759" s="661">
        <v>1</v>
      </c>
      <c r="O2759" s="742">
        <v>0.5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4</v>
      </c>
      <c r="B2760" s="661" t="s">
        <v>3542</v>
      </c>
      <c r="C2760" s="661">
        <v>89301048</v>
      </c>
      <c r="D2760" s="740" t="s">
        <v>6159</v>
      </c>
      <c r="E2760" s="741" t="s">
        <v>3946</v>
      </c>
      <c r="F2760" s="661" t="s">
        <v>3895</v>
      </c>
      <c r="G2760" s="661" t="s">
        <v>4173</v>
      </c>
      <c r="H2760" s="661" t="s">
        <v>602</v>
      </c>
      <c r="I2760" s="661" t="s">
        <v>731</v>
      </c>
      <c r="J2760" s="661" t="s">
        <v>4174</v>
      </c>
      <c r="K2760" s="661" t="s">
        <v>2814</v>
      </c>
      <c r="L2760" s="662">
        <v>0</v>
      </c>
      <c r="M2760" s="662">
        <v>0</v>
      </c>
      <c r="N2760" s="661">
        <v>1</v>
      </c>
      <c r="O2760" s="742">
        <v>1</v>
      </c>
      <c r="P2760" s="662">
        <v>0</v>
      </c>
      <c r="Q2760" s="677"/>
      <c r="R2760" s="661">
        <v>1</v>
      </c>
      <c r="S2760" s="677">
        <v>1</v>
      </c>
      <c r="T2760" s="742">
        <v>1</v>
      </c>
      <c r="U2760" s="700">
        <v>1</v>
      </c>
    </row>
    <row r="2761" spans="1:21" ht="14.4" customHeight="1" x14ac:dyDescent="0.3">
      <c r="A2761" s="660">
        <v>4</v>
      </c>
      <c r="B2761" s="661" t="s">
        <v>3542</v>
      </c>
      <c r="C2761" s="661">
        <v>89301048</v>
      </c>
      <c r="D2761" s="740" t="s">
        <v>6159</v>
      </c>
      <c r="E2761" s="741" t="s">
        <v>3946</v>
      </c>
      <c r="F2761" s="661" t="s">
        <v>3895</v>
      </c>
      <c r="G2761" s="661" t="s">
        <v>5366</v>
      </c>
      <c r="H2761" s="661" t="s">
        <v>602</v>
      </c>
      <c r="I2761" s="661" t="s">
        <v>6151</v>
      </c>
      <c r="J2761" s="661" t="s">
        <v>2369</v>
      </c>
      <c r="K2761" s="661" t="s">
        <v>6137</v>
      </c>
      <c r="L2761" s="662">
        <v>28.74</v>
      </c>
      <c r="M2761" s="662">
        <v>114.96</v>
      </c>
      <c r="N2761" s="661">
        <v>4</v>
      </c>
      <c r="O2761" s="742">
        <v>1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4</v>
      </c>
      <c r="B2762" s="661" t="s">
        <v>3542</v>
      </c>
      <c r="C2762" s="661">
        <v>89301048</v>
      </c>
      <c r="D2762" s="740" t="s">
        <v>6159</v>
      </c>
      <c r="E2762" s="741" t="s">
        <v>3946</v>
      </c>
      <c r="F2762" s="661" t="s">
        <v>3895</v>
      </c>
      <c r="G2762" s="661" t="s">
        <v>5366</v>
      </c>
      <c r="H2762" s="661" t="s">
        <v>602</v>
      </c>
      <c r="I2762" s="661" t="s">
        <v>6136</v>
      </c>
      <c r="J2762" s="661" t="s">
        <v>2369</v>
      </c>
      <c r="K2762" s="661" t="s">
        <v>6137</v>
      </c>
      <c r="L2762" s="662">
        <v>28.74</v>
      </c>
      <c r="M2762" s="662">
        <v>172.44</v>
      </c>
      <c r="N2762" s="661">
        <v>6</v>
      </c>
      <c r="O2762" s="742">
        <v>2.5</v>
      </c>
      <c r="P2762" s="662">
        <v>57.48</v>
      </c>
      <c r="Q2762" s="677">
        <v>0.33333333333333331</v>
      </c>
      <c r="R2762" s="661">
        <v>2</v>
      </c>
      <c r="S2762" s="677">
        <v>0.33333333333333331</v>
      </c>
      <c r="T2762" s="742">
        <v>0.5</v>
      </c>
      <c r="U2762" s="700">
        <v>0.2</v>
      </c>
    </row>
    <row r="2763" spans="1:21" ht="14.4" customHeight="1" x14ac:dyDescent="0.3">
      <c r="A2763" s="660">
        <v>4</v>
      </c>
      <c r="B2763" s="661" t="s">
        <v>3542</v>
      </c>
      <c r="C2763" s="661">
        <v>89301048</v>
      </c>
      <c r="D2763" s="740" t="s">
        <v>6159</v>
      </c>
      <c r="E2763" s="741" t="s">
        <v>3946</v>
      </c>
      <c r="F2763" s="661" t="s">
        <v>3895</v>
      </c>
      <c r="G2763" s="661" t="s">
        <v>5366</v>
      </c>
      <c r="H2763" s="661" t="s">
        <v>602</v>
      </c>
      <c r="I2763" s="661" t="s">
        <v>5909</v>
      </c>
      <c r="J2763" s="661" t="s">
        <v>2369</v>
      </c>
      <c r="K2763" s="661" t="s">
        <v>2370</v>
      </c>
      <c r="L2763" s="662">
        <v>169</v>
      </c>
      <c r="M2763" s="662">
        <v>676</v>
      </c>
      <c r="N2763" s="661">
        <v>4</v>
      </c>
      <c r="O2763" s="742">
        <v>2.5</v>
      </c>
      <c r="P2763" s="662">
        <v>338</v>
      </c>
      <c r="Q2763" s="677">
        <v>0.5</v>
      </c>
      <c r="R2763" s="661">
        <v>2</v>
      </c>
      <c r="S2763" s="677">
        <v>0.5</v>
      </c>
      <c r="T2763" s="742">
        <v>1</v>
      </c>
      <c r="U2763" s="700">
        <v>0.4</v>
      </c>
    </row>
    <row r="2764" spans="1:21" ht="14.4" customHeight="1" x14ac:dyDescent="0.3">
      <c r="A2764" s="660">
        <v>4</v>
      </c>
      <c r="B2764" s="661" t="s">
        <v>3542</v>
      </c>
      <c r="C2764" s="661">
        <v>89301048</v>
      </c>
      <c r="D2764" s="740" t="s">
        <v>6159</v>
      </c>
      <c r="E2764" s="741" t="s">
        <v>3946</v>
      </c>
      <c r="F2764" s="661" t="s">
        <v>3895</v>
      </c>
      <c r="G2764" s="661" t="s">
        <v>4175</v>
      </c>
      <c r="H2764" s="661" t="s">
        <v>602</v>
      </c>
      <c r="I2764" s="661" t="s">
        <v>4176</v>
      </c>
      <c r="J2764" s="661" t="s">
        <v>2204</v>
      </c>
      <c r="K2764" s="661" t="s">
        <v>4177</v>
      </c>
      <c r="L2764" s="662">
        <v>0</v>
      </c>
      <c r="M2764" s="662">
        <v>0</v>
      </c>
      <c r="N2764" s="661">
        <v>2</v>
      </c>
      <c r="O2764" s="742">
        <v>1.5</v>
      </c>
      <c r="P2764" s="662">
        <v>0</v>
      </c>
      <c r="Q2764" s="677"/>
      <c r="R2764" s="661">
        <v>2</v>
      </c>
      <c r="S2764" s="677">
        <v>1</v>
      </c>
      <c r="T2764" s="742">
        <v>1.5</v>
      </c>
      <c r="U2764" s="700">
        <v>1</v>
      </c>
    </row>
    <row r="2765" spans="1:21" ht="14.4" customHeight="1" x14ac:dyDescent="0.3">
      <c r="A2765" s="660">
        <v>4</v>
      </c>
      <c r="B2765" s="661" t="s">
        <v>3542</v>
      </c>
      <c r="C2765" s="661">
        <v>89301048</v>
      </c>
      <c r="D2765" s="740" t="s">
        <v>6159</v>
      </c>
      <c r="E2765" s="741" t="s">
        <v>3946</v>
      </c>
      <c r="F2765" s="661" t="s">
        <v>3895</v>
      </c>
      <c r="G2765" s="661" t="s">
        <v>4175</v>
      </c>
      <c r="H2765" s="661" t="s">
        <v>602</v>
      </c>
      <c r="I2765" s="661" t="s">
        <v>2203</v>
      </c>
      <c r="J2765" s="661" t="s">
        <v>2204</v>
      </c>
      <c r="K2765" s="661" t="s">
        <v>5830</v>
      </c>
      <c r="L2765" s="662">
        <v>112.13</v>
      </c>
      <c r="M2765" s="662">
        <v>448.52</v>
      </c>
      <c r="N2765" s="661">
        <v>4</v>
      </c>
      <c r="O2765" s="742">
        <v>3.5</v>
      </c>
      <c r="P2765" s="662">
        <v>224.26</v>
      </c>
      <c r="Q2765" s="677">
        <v>0.5</v>
      </c>
      <c r="R2765" s="661">
        <v>2</v>
      </c>
      <c r="S2765" s="677">
        <v>0.5</v>
      </c>
      <c r="T2765" s="742">
        <v>2</v>
      </c>
      <c r="U2765" s="700">
        <v>0.5714285714285714</v>
      </c>
    </row>
    <row r="2766" spans="1:21" ht="14.4" customHeight="1" x14ac:dyDescent="0.3">
      <c r="A2766" s="660">
        <v>4</v>
      </c>
      <c r="B2766" s="661" t="s">
        <v>3542</v>
      </c>
      <c r="C2766" s="661">
        <v>89301048</v>
      </c>
      <c r="D2766" s="740" t="s">
        <v>6159</v>
      </c>
      <c r="E2766" s="741" t="s">
        <v>3946</v>
      </c>
      <c r="F2766" s="661" t="s">
        <v>3895</v>
      </c>
      <c r="G2766" s="661" t="s">
        <v>3993</v>
      </c>
      <c r="H2766" s="661" t="s">
        <v>602</v>
      </c>
      <c r="I2766" s="661" t="s">
        <v>854</v>
      </c>
      <c r="J2766" s="661" t="s">
        <v>3994</v>
      </c>
      <c r="K2766" s="661" t="s">
        <v>3995</v>
      </c>
      <c r="L2766" s="662">
        <v>0</v>
      </c>
      <c r="M2766" s="662">
        <v>0</v>
      </c>
      <c r="N2766" s="661">
        <v>10</v>
      </c>
      <c r="O2766" s="742">
        <v>7</v>
      </c>
      <c r="P2766" s="662">
        <v>0</v>
      </c>
      <c r="Q2766" s="677"/>
      <c r="R2766" s="661">
        <v>5</v>
      </c>
      <c r="S2766" s="677">
        <v>0.5</v>
      </c>
      <c r="T2766" s="742">
        <v>3.5</v>
      </c>
      <c r="U2766" s="700">
        <v>0.5</v>
      </c>
    </row>
    <row r="2767" spans="1:21" ht="14.4" customHeight="1" x14ac:dyDescent="0.3">
      <c r="A2767" s="660">
        <v>4</v>
      </c>
      <c r="B2767" s="661" t="s">
        <v>3542</v>
      </c>
      <c r="C2767" s="661">
        <v>89301048</v>
      </c>
      <c r="D2767" s="740" t="s">
        <v>6159</v>
      </c>
      <c r="E2767" s="741" t="s">
        <v>3946</v>
      </c>
      <c r="F2767" s="661" t="s">
        <v>3895</v>
      </c>
      <c r="G2767" s="661" t="s">
        <v>6152</v>
      </c>
      <c r="H2767" s="661" t="s">
        <v>602</v>
      </c>
      <c r="I2767" s="661" t="s">
        <v>2791</v>
      </c>
      <c r="J2767" s="661" t="s">
        <v>2792</v>
      </c>
      <c r="K2767" s="661" t="s">
        <v>6153</v>
      </c>
      <c r="L2767" s="662">
        <v>302.42</v>
      </c>
      <c r="M2767" s="662">
        <v>302.42</v>
      </c>
      <c r="N2767" s="661">
        <v>1</v>
      </c>
      <c r="O2767" s="742">
        <v>1</v>
      </c>
      <c r="P2767" s="662"/>
      <c r="Q2767" s="677">
        <v>0</v>
      </c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4</v>
      </c>
      <c r="B2768" s="661" t="s">
        <v>3542</v>
      </c>
      <c r="C2768" s="661">
        <v>89301048</v>
      </c>
      <c r="D2768" s="740" t="s">
        <v>6159</v>
      </c>
      <c r="E2768" s="741" t="s">
        <v>3946</v>
      </c>
      <c r="F2768" s="661" t="s">
        <v>3895</v>
      </c>
      <c r="G2768" s="661" t="s">
        <v>3999</v>
      </c>
      <c r="H2768" s="661" t="s">
        <v>602</v>
      </c>
      <c r="I2768" s="661" t="s">
        <v>2768</v>
      </c>
      <c r="J2768" s="661" t="s">
        <v>1944</v>
      </c>
      <c r="K2768" s="661" t="s">
        <v>4000</v>
      </c>
      <c r="L2768" s="662">
        <v>194.73</v>
      </c>
      <c r="M2768" s="662">
        <v>778.92</v>
      </c>
      <c r="N2768" s="661">
        <v>4</v>
      </c>
      <c r="O2768" s="742">
        <v>2</v>
      </c>
      <c r="P2768" s="662">
        <v>584.18999999999994</v>
      </c>
      <c r="Q2768" s="677">
        <v>0.75</v>
      </c>
      <c r="R2768" s="661">
        <v>3</v>
      </c>
      <c r="S2768" s="677">
        <v>0.75</v>
      </c>
      <c r="T2768" s="742">
        <v>1</v>
      </c>
      <c r="U2768" s="700">
        <v>0.5</v>
      </c>
    </row>
    <row r="2769" spans="1:21" ht="14.4" customHeight="1" x14ac:dyDescent="0.3">
      <c r="A2769" s="660">
        <v>4</v>
      </c>
      <c r="B2769" s="661" t="s">
        <v>3542</v>
      </c>
      <c r="C2769" s="661">
        <v>89301048</v>
      </c>
      <c r="D2769" s="740" t="s">
        <v>6159</v>
      </c>
      <c r="E2769" s="741" t="s">
        <v>3946</v>
      </c>
      <c r="F2769" s="661" t="s">
        <v>3895</v>
      </c>
      <c r="G2769" s="661" t="s">
        <v>4015</v>
      </c>
      <c r="H2769" s="661" t="s">
        <v>1519</v>
      </c>
      <c r="I2769" s="661" t="s">
        <v>1619</v>
      </c>
      <c r="J2769" s="661" t="s">
        <v>1620</v>
      </c>
      <c r="K2769" s="661" t="s">
        <v>3756</v>
      </c>
      <c r="L2769" s="662">
        <v>98.23</v>
      </c>
      <c r="M2769" s="662">
        <v>98.23</v>
      </c>
      <c r="N2769" s="661">
        <v>1</v>
      </c>
      <c r="O2769" s="742">
        <v>1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4</v>
      </c>
      <c r="B2770" s="661" t="s">
        <v>3542</v>
      </c>
      <c r="C2770" s="661">
        <v>89301048</v>
      </c>
      <c r="D2770" s="740" t="s">
        <v>6159</v>
      </c>
      <c r="E2770" s="741" t="s">
        <v>3946</v>
      </c>
      <c r="F2770" s="661" t="s">
        <v>3895</v>
      </c>
      <c r="G2770" s="661" t="s">
        <v>4248</v>
      </c>
      <c r="H2770" s="661" t="s">
        <v>602</v>
      </c>
      <c r="I2770" s="661" t="s">
        <v>4522</v>
      </c>
      <c r="J2770" s="661" t="s">
        <v>3128</v>
      </c>
      <c r="K2770" s="661" t="s">
        <v>1194</v>
      </c>
      <c r="L2770" s="662">
        <v>102.89</v>
      </c>
      <c r="M2770" s="662">
        <v>205.78</v>
      </c>
      <c r="N2770" s="661">
        <v>2</v>
      </c>
      <c r="O2770" s="742">
        <v>2</v>
      </c>
      <c r="P2770" s="662">
        <v>205.78</v>
      </c>
      <c r="Q2770" s="677">
        <v>1</v>
      </c>
      <c r="R2770" s="661">
        <v>2</v>
      </c>
      <c r="S2770" s="677">
        <v>1</v>
      </c>
      <c r="T2770" s="742">
        <v>2</v>
      </c>
      <c r="U2770" s="700">
        <v>1</v>
      </c>
    </row>
    <row r="2771" spans="1:21" ht="14.4" customHeight="1" x14ac:dyDescent="0.3">
      <c r="A2771" s="660">
        <v>4</v>
      </c>
      <c r="B2771" s="661" t="s">
        <v>3542</v>
      </c>
      <c r="C2771" s="661">
        <v>89301048</v>
      </c>
      <c r="D2771" s="740" t="s">
        <v>6159</v>
      </c>
      <c r="E2771" s="741" t="s">
        <v>3946</v>
      </c>
      <c r="F2771" s="661" t="s">
        <v>3895</v>
      </c>
      <c r="G2771" s="661" t="s">
        <v>4248</v>
      </c>
      <c r="H2771" s="661" t="s">
        <v>602</v>
      </c>
      <c r="I2771" s="661" t="s">
        <v>4522</v>
      </c>
      <c r="J2771" s="661" t="s">
        <v>3128</v>
      </c>
      <c r="K2771" s="661" t="s">
        <v>1194</v>
      </c>
      <c r="L2771" s="662">
        <v>52.42</v>
      </c>
      <c r="M2771" s="662">
        <v>52.42</v>
      </c>
      <c r="N2771" s="661">
        <v>1</v>
      </c>
      <c r="O2771" s="742">
        <v>1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4</v>
      </c>
      <c r="B2772" s="661" t="s">
        <v>3542</v>
      </c>
      <c r="C2772" s="661">
        <v>89301048</v>
      </c>
      <c r="D2772" s="740" t="s">
        <v>6159</v>
      </c>
      <c r="E2772" s="741" t="s">
        <v>3946</v>
      </c>
      <c r="F2772" s="661" t="s">
        <v>3897</v>
      </c>
      <c r="G2772" s="661" t="s">
        <v>4034</v>
      </c>
      <c r="H2772" s="661" t="s">
        <v>602</v>
      </c>
      <c r="I2772" s="661" t="s">
        <v>5146</v>
      </c>
      <c r="J2772" s="661" t="s">
        <v>5147</v>
      </c>
      <c r="K2772" s="661" t="s">
        <v>5148</v>
      </c>
      <c r="L2772" s="662">
        <v>378.48</v>
      </c>
      <c r="M2772" s="662">
        <v>378.48</v>
      </c>
      <c r="N2772" s="661">
        <v>1</v>
      </c>
      <c r="O2772" s="742">
        <v>1</v>
      </c>
      <c r="P2772" s="662"/>
      <c r="Q2772" s="677">
        <v>0</v>
      </c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4</v>
      </c>
      <c r="B2773" s="661" t="s">
        <v>3542</v>
      </c>
      <c r="C2773" s="661">
        <v>89301048</v>
      </c>
      <c r="D2773" s="740" t="s">
        <v>6159</v>
      </c>
      <c r="E2773" s="741" t="s">
        <v>3946</v>
      </c>
      <c r="F2773" s="661" t="s">
        <v>3897</v>
      </c>
      <c r="G2773" s="661" t="s">
        <v>4397</v>
      </c>
      <c r="H2773" s="661" t="s">
        <v>602</v>
      </c>
      <c r="I2773" s="661" t="s">
        <v>4357</v>
      </c>
      <c r="J2773" s="661" t="s">
        <v>4355</v>
      </c>
      <c r="K2773" s="661" t="s">
        <v>4358</v>
      </c>
      <c r="L2773" s="662">
        <v>200</v>
      </c>
      <c r="M2773" s="662">
        <v>400</v>
      </c>
      <c r="N2773" s="661">
        <v>2</v>
      </c>
      <c r="O2773" s="742">
        <v>1</v>
      </c>
      <c r="P2773" s="662">
        <v>400</v>
      </c>
      <c r="Q2773" s="677">
        <v>1</v>
      </c>
      <c r="R2773" s="661">
        <v>2</v>
      </c>
      <c r="S2773" s="677">
        <v>1</v>
      </c>
      <c r="T2773" s="742">
        <v>1</v>
      </c>
      <c r="U2773" s="700">
        <v>1</v>
      </c>
    </row>
    <row r="2774" spans="1:21" ht="14.4" customHeight="1" x14ac:dyDescent="0.3">
      <c r="A2774" s="660">
        <v>4</v>
      </c>
      <c r="B2774" s="661" t="s">
        <v>3542</v>
      </c>
      <c r="C2774" s="661">
        <v>89301048</v>
      </c>
      <c r="D2774" s="740" t="s">
        <v>6159</v>
      </c>
      <c r="E2774" s="741" t="s">
        <v>3947</v>
      </c>
      <c r="F2774" s="661" t="s">
        <v>3895</v>
      </c>
      <c r="G2774" s="661" t="s">
        <v>4038</v>
      </c>
      <c r="H2774" s="661" t="s">
        <v>602</v>
      </c>
      <c r="I2774" s="661" t="s">
        <v>6154</v>
      </c>
      <c r="J2774" s="661" t="s">
        <v>1054</v>
      </c>
      <c r="K2774" s="661" t="s">
        <v>1058</v>
      </c>
      <c r="L2774" s="662">
        <v>0</v>
      </c>
      <c r="M2774" s="662">
        <v>0</v>
      </c>
      <c r="N2774" s="661">
        <v>1</v>
      </c>
      <c r="O2774" s="742">
        <v>1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4</v>
      </c>
      <c r="B2775" s="661" t="s">
        <v>3542</v>
      </c>
      <c r="C2775" s="661">
        <v>89301048</v>
      </c>
      <c r="D2775" s="740" t="s">
        <v>6159</v>
      </c>
      <c r="E2775" s="741" t="s">
        <v>3947</v>
      </c>
      <c r="F2775" s="661" t="s">
        <v>3895</v>
      </c>
      <c r="G2775" s="661" t="s">
        <v>3954</v>
      </c>
      <c r="H2775" s="661" t="s">
        <v>602</v>
      </c>
      <c r="I2775" s="661" t="s">
        <v>1839</v>
      </c>
      <c r="J2775" s="661" t="s">
        <v>3719</v>
      </c>
      <c r="K2775" s="661" t="s">
        <v>3720</v>
      </c>
      <c r="L2775" s="662">
        <v>333.31</v>
      </c>
      <c r="M2775" s="662">
        <v>999.93000000000006</v>
      </c>
      <c r="N2775" s="661">
        <v>3</v>
      </c>
      <c r="O2775" s="742">
        <v>2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4</v>
      </c>
      <c r="B2776" s="661" t="s">
        <v>3542</v>
      </c>
      <c r="C2776" s="661">
        <v>89301048</v>
      </c>
      <c r="D2776" s="740" t="s">
        <v>6159</v>
      </c>
      <c r="E2776" s="741" t="s">
        <v>3947</v>
      </c>
      <c r="F2776" s="661" t="s">
        <v>3895</v>
      </c>
      <c r="G2776" s="661" t="s">
        <v>3954</v>
      </c>
      <c r="H2776" s="661" t="s">
        <v>602</v>
      </c>
      <c r="I2776" s="661" t="s">
        <v>1839</v>
      </c>
      <c r="J2776" s="661" t="s">
        <v>3719</v>
      </c>
      <c r="K2776" s="661" t="s">
        <v>3720</v>
      </c>
      <c r="L2776" s="662">
        <v>156.86000000000001</v>
      </c>
      <c r="M2776" s="662">
        <v>1568.6000000000001</v>
      </c>
      <c r="N2776" s="661">
        <v>10</v>
      </c>
      <c r="O2776" s="742">
        <v>8</v>
      </c>
      <c r="P2776" s="662">
        <v>627.44000000000005</v>
      </c>
      <c r="Q2776" s="677">
        <v>0.4</v>
      </c>
      <c r="R2776" s="661">
        <v>4</v>
      </c>
      <c r="S2776" s="677">
        <v>0.4</v>
      </c>
      <c r="T2776" s="742">
        <v>3.5</v>
      </c>
      <c r="U2776" s="700">
        <v>0.4375</v>
      </c>
    </row>
    <row r="2777" spans="1:21" ht="14.4" customHeight="1" x14ac:dyDescent="0.3">
      <c r="A2777" s="660">
        <v>4</v>
      </c>
      <c r="B2777" s="661" t="s">
        <v>3542</v>
      </c>
      <c r="C2777" s="661">
        <v>89301048</v>
      </c>
      <c r="D2777" s="740" t="s">
        <v>6159</v>
      </c>
      <c r="E2777" s="741" t="s">
        <v>3947</v>
      </c>
      <c r="F2777" s="661" t="s">
        <v>3895</v>
      </c>
      <c r="G2777" s="661" t="s">
        <v>3954</v>
      </c>
      <c r="H2777" s="661" t="s">
        <v>602</v>
      </c>
      <c r="I2777" s="661" t="s">
        <v>2779</v>
      </c>
      <c r="J2777" s="661" t="s">
        <v>3815</v>
      </c>
      <c r="K2777" s="661" t="s">
        <v>3816</v>
      </c>
      <c r="L2777" s="662">
        <v>151.61000000000001</v>
      </c>
      <c r="M2777" s="662">
        <v>303.22000000000003</v>
      </c>
      <c r="N2777" s="661">
        <v>2</v>
      </c>
      <c r="O2777" s="742">
        <v>1.5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4</v>
      </c>
      <c r="B2778" s="661" t="s">
        <v>3542</v>
      </c>
      <c r="C2778" s="661">
        <v>89301048</v>
      </c>
      <c r="D2778" s="740" t="s">
        <v>6159</v>
      </c>
      <c r="E2778" s="741" t="s">
        <v>3947</v>
      </c>
      <c r="F2778" s="661" t="s">
        <v>3895</v>
      </c>
      <c r="G2778" s="661" t="s">
        <v>4011</v>
      </c>
      <c r="H2778" s="661" t="s">
        <v>1519</v>
      </c>
      <c r="I2778" s="661" t="s">
        <v>1947</v>
      </c>
      <c r="J2778" s="661" t="s">
        <v>1948</v>
      </c>
      <c r="K2778" s="661" t="s">
        <v>3727</v>
      </c>
      <c r="L2778" s="662">
        <v>178.27</v>
      </c>
      <c r="M2778" s="662">
        <v>534.81000000000006</v>
      </c>
      <c r="N2778" s="661">
        <v>3</v>
      </c>
      <c r="O2778" s="742">
        <v>2</v>
      </c>
      <c r="P2778" s="662">
        <v>178.27</v>
      </c>
      <c r="Q2778" s="677">
        <v>0.33333333333333331</v>
      </c>
      <c r="R2778" s="661">
        <v>1</v>
      </c>
      <c r="S2778" s="677">
        <v>0.33333333333333331</v>
      </c>
      <c r="T2778" s="742">
        <v>0.5</v>
      </c>
      <c r="U2778" s="700">
        <v>0.25</v>
      </c>
    </row>
    <row r="2779" spans="1:21" ht="14.4" customHeight="1" x14ac:dyDescent="0.3">
      <c r="A2779" s="660">
        <v>4</v>
      </c>
      <c r="B2779" s="661" t="s">
        <v>3542</v>
      </c>
      <c r="C2779" s="661">
        <v>89301048</v>
      </c>
      <c r="D2779" s="740" t="s">
        <v>6159</v>
      </c>
      <c r="E2779" s="741" t="s">
        <v>3947</v>
      </c>
      <c r="F2779" s="661" t="s">
        <v>3895</v>
      </c>
      <c r="G2779" s="661" t="s">
        <v>4011</v>
      </c>
      <c r="H2779" s="661" t="s">
        <v>1519</v>
      </c>
      <c r="I2779" s="661" t="s">
        <v>1947</v>
      </c>
      <c r="J2779" s="661" t="s">
        <v>1948</v>
      </c>
      <c r="K2779" s="661" t="s">
        <v>3727</v>
      </c>
      <c r="L2779" s="662">
        <v>184.22</v>
      </c>
      <c r="M2779" s="662">
        <v>921.1</v>
      </c>
      <c r="N2779" s="661">
        <v>5</v>
      </c>
      <c r="O2779" s="742">
        <v>4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4</v>
      </c>
      <c r="B2780" s="661" t="s">
        <v>3542</v>
      </c>
      <c r="C2780" s="661">
        <v>89301048</v>
      </c>
      <c r="D2780" s="740" t="s">
        <v>6159</v>
      </c>
      <c r="E2780" s="741" t="s">
        <v>3947</v>
      </c>
      <c r="F2780" s="661" t="s">
        <v>3895</v>
      </c>
      <c r="G2780" s="661" t="s">
        <v>6155</v>
      </c>
      <c r="H2780" s="661" t="s">
        <v>602</v>
      </c>
      <c r="I2780" s="661" t="s">
        <v>2578</v>
      </c>
      <c r="J2780" s="661" t="s">
        <v>2579</v>
      </c>
      <c r="K2780" s="661" t="s">
        <v>6156</v>
      </c>
      <c r="L2780" s="662">
        <v>0</v>
      </c>
      <c r="M2780" s="662">
        <v>0</v>
      </c>
      <c r="N2780" s="661">
        <v>1</v>
      </c>
      <c r="O2780" s="742">
        <v>0.5</v>
      </c>
      <c r="P2780" s="662">
        <v>0</v>
      </c>
      <c r="Q2780" s="677"/>
      <c r="R2780" s="661">
        <v>1</v>
      </c>
      <c r="S2780" s="677">
        <v>1</v>
      </c>
      <c r="T2780" s="742">
        <v>0.5</v>
      </c>
      <c r="U2780" s="700">
        <v>1</v>
      </c>
    </row>
    <row r="2781" spans="1:21" ht="14.4" customHeight="1" x14ac:dyDescent="0.3">
      <c r="A2781" s="660">
        <v>4</v>
      </c>
      <c r="B2781" s="661" t="s">
        <v>3542</v>
      </c>
      <c r="C2781" s="661">
        <v>89301048</v>
      </c>
      <c r="D2781" s="740" t="s">
        <v>6159</v>
      </c>
      <c r="E2781" s="741" t="s">
        <v>3947</v>
      </c>
      <c r="F2781" s="661" t="s">
        <v>3895</v>
      </c>
      <c r="G2781" s="661" t="s">
        <v>4121</v>
      </c>
      <c r="H2781" s="661" t="s">
        <v>1519</v>
      </c>
      <c r="I2781" s="661" t="s">
        <v>2795</v>
      </c>
      <c r="J2781" s="661" t="s">
        <v>2796</v>
      </c>
      <c r="K2781" s="661" t="s">
        <v>3727</v>
      </c>
      <c r="L2781" s="662">
        <v>69.86</v>
      </c>
      <c r="M2781" s="662">
        <v>69.86</v>
      </c>
      <c r="N2781" s="661">
        <v>1</v>
      </c>
      <c r="O2781" s="742">
        <v>0.5</v>
      </c>
      <c r="P2781" s="662">
        <v>69.86</v>
      </c>
      <c r="Q2781" s="677">
        <v>1</v>
      </c>
      <c r="R2781" s="661">
        <v>1</v>
      </c>
      <c r="S2781" s="677">
        <v>1</v>
      </c>
      <c r="T2781" s="742">
        <v>0.5</v>
      </c>
      <c r="U2781" s="700">
        <v>1</v>
      </c>
    </row>
    <row r="2782" spans="1:21" ht="14.4" customHeight="1" x14ac:dyDescent="0.3">
      <c r="A2782" s="660">
        <v>4</v>
      </c>
      <c r="B2782" s="661" t="s">
        <v>3542</v>
      </c>
      <c r="C2782" s="661">
        <v>89301048</v>
      </c>
      <c r="D2782" s="740" t="s">
        <v>6159</v>
      </c>
      <c r="E2782" s="741" t="s">
        <v>3947</v>
      </c>
      <c r="F2782" s="661" t="s">
        <v>3895</v>
      </c>
      <c r="G2782" s="661" t="s">
        <v>4268</v>
      </c>
      <c r="H2782" s="661" t="s">
        <v>602</v>
      </c>
      <c r="I2782" s="661" t="s">
        <v>2131</v>
      </c>
      <c r="J2782" s="661" t="s">
        <v>2132</v>
      </c>
      <c r="K2782" s="661" t="s">
        <v>1648</v>
      </c>
      <c r="L2782" s="662">
        <v>56.52</v>
      </c>
      <c r="M2782" s="662">
        <v>56.52</v>
      </c>
      <c r="N2782" s="661">
        <v>1</v>
      </c>
      <c r="O2782" s="742">
        <v>1</v>
      </c>
      <c r="P2782" s="662"/>
      <c r="Q2782" s="677">
        <v>0</v>
      </c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4</v>
      </c>
      <c r="B2783" s="661" t="s">
        <v>3542</v>
      </c>
      <c r="C2783" s="661">
        <v>89301048</v>
      </c>
      <c r="D2783" s="740" t="s">
        <v>6159</v>
      </c>
      <c r="E2783" s="741" t="s">
        <v>3947</v>
      </c>
      <c r="F2783" s="661" t="s">
        <v>3895</v>
      </c>
      <c r="G2783" s="661" t="s">
        <v>4268</v>
      </c>
      <c r="H2783" s="661" t="s">
        <v>602</v>
      </c>
      <c r="I2783" s="661" t="s">
        <v>2131</v>
      </c>
      <c r="J2783" s="661" t="s">
        <v>2132</v>
      </c>
      <c r="K2783" s="661" t="s">
        <v>1648</v>
      </c>
      <c r="L2783" s="662">
        <v>50.62</v>
      </c>
      <c r="M2783" s="662">
        <v>50.62</v>
      </c>
      <c r="N2783" s="661">
        <v>1</v>
      </c>
      <c r="O2783" s="742">
        <v>0.5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4</v>
      </c>
      <c r="B2784" s="661" t="s">
        <v>3542</v>
      </c>
      <c r="C2784" s="661">
        <v>89301048</v>
      </c>
      <c r="D2784" s="740" t="s">
        <v>6159</v>
      </c>
      <c r="E2784" s="741" t="s">
        <v>3947</v>
      </c>
      <c r="F2784" s="661" t="s">
        <v>3895</v>
      </c>
      <c r="G2784" s="661" t="s">
        <v>4318</v>
      </c>
      <c r="H2784" s="661" t="s">
        <v>602</v>
      </c>
      <c r="I2784" s="661" t="s">
        <v>1835</v>
      </c>
      <c r="J2784" s="661" t="s">
        <v>1836</v>
      </c>
      <c r="K2784" s="661" t="s">
        <v>4319</v>
      </c>
      <c r="L2784" s="662">
        <v>50.27</v>
      </c>
      <c r="M2784" s="662">
        <v>301.62</v>
      </c>
      <c r="N2784" s="661">
        <v>6</v>
      </c>
      <c r="O2784" s="742">
        <v>4</v>
      </c>
      <c r="P2784" s="662">
        <v>100.54</v>
      </c>
      <c r="Q2784" s="677">
        <v>0.33333333333333337</v>
      </c>
      <c r="R2784" s="661">
        <v>2</v>
      </c>
      <c r="S2784" s="677">
        <v>0.33333333333333331</v>
      </c>
      <c r="T2784" s="742">
        <v>2</v>
      </c>
      <c r="U2784" s="700">
        <v>0.5</v>
      </c>
    </row>
    <row r="2785" spans="1:21" ht="14.4" customHeight="1" x14ac:dyDescent="0.3">
      <c r="A2785" s="660">
        <v>4</v>
      </c>
      <c r="B2785" s="661" t="s">
        <v>3542</v>
      </c>
      <c r="C2785" s="661">
        <v>89301048</v>
      </c>
      <c r="D2785" s="740" t="s">
        <v>6159</v>
      </c>
      <c r="E2785" s="741" t="s">
        <v>3947</v>
      </c>
      <c r="F2785" s="661" t="s">
        <v>3895</v>
      </c>
      <c r="G2785" s="661" t="s">
        <v>4124</v>
      </c>
      <c r="H2785" s="661" t="s">
        <v>602</v>
      </c>
      <c r="I2785" s="661" t="s">
        <v>720</v>
      </c>
      <c r="J2785" s="661" t="s">
        <v>721</v>
      </c>
      <c r="K2785" s="661" t="s">
        <v>4125</v>
      </c>
      <c r="L2785" s="662">
        <v>28.52</v>
      </c>
      <c r="M2785" s="662">
        <v>28.52</v>
      </c>
      <c r="N2785" s="661">
        <v>1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4</v>
      </c>
      <c r="B2786" s="661" t="s">
        <v>3542</v>
      </c>
      <c r="C2786" s="661">
        <v>89301048</v>
      </c>
      <c r="D2786" s="740" t="s">
        <v>6159</v>
      </c>
      <c r="E2786" s="741" t="s">
        <v>3947</v>
      </c>
      <c r="F2786" s="661" t="s">
        <v>3895</v>
      </c>
      <c r="G2786" s="661" t="s">
        <v>4196</v>
      </c>
      <c r="H2786" s="661" t="s">
        <v>602</v>
      </c>
      <c r="I2786" s="661" t="s">
        <v>1015</v>
      </c>
      <c r="J2786" s="661" t="s">
        <v>1016</v>
      </c>
      <c r="K2786" s="661" t="s">
        <v>4937</v>
      </c>
      <c r="L2786" s="662">
        <v>0</v>
      </c>
      <c r="M2786" s="662">
        <v>0</v>
      </c>
      <c r="N2786" s="661">
        <v>6</v>
      </c>
      <c r="O2786" s="742">
        <v>3.5</v>
      </c>
      <c r="P2786" s="662">
        <v>0</v>
      </c>
      <c r="Q2786" s="677"/>
      <c r="R2786" s="661">
        <v>4</v>
      </c>
      <c r="S2786" s="677">
        <v>0.66666666666666663</v>
      </c>
      <c r="T2786" s="742">
        <v>2.5</v>
      </c>
      <c r="U2786" s="700">
        <v>0.7142857142857143</v>
      </c>
    </row>
    <row r="2787" spans="1:21" ht="14.4" customHeight="1" x14ac:dyDescent="0.3">
      <c r="A2787" s="660">
        <v>4</v>
      </c>
      <c r="B2787" s="661" t="s">
        <v>3542</v>
      </c>
      <c r="C2787" s="661">
        <v>89301048</v>
      </c>
      <c r="D2787" s="740" t="s">
        <v>6159</v>
      </c>
      <c r="E2787" s="741" t="s">
        <v>3947</v>
      </c>
      <c r="F2787" s="661" t="s">
        <v>3895</v>
      </c>
      <c r="G2787" s="661" t="s">
        <v>4196</v>
      </c>
      <c r="H2787" s="661" t="s">
        <v>602</v>
      </c>
      <c r="I2787" s="661" t="s">
        <v>4197</v>
      </c>
      <c r="J2787" s="661" t="s">
        <v>1016</v>
      </c>
      <c r="K2787" s="661" t="s">
        <v>4198</v>
      </c>
      <c r="L2787" s="662">
        <v>0</v>
      </c>
      <c r="M2787" s="662">
        <v>0</v>
      </c>
      <c r="N2787" s="661">
        <v>2</v>
      </c>
      <c r="O2787" s="742">
        <v>1</v>
      </c>
      <c r="P2787" s="662">
        <v>0</v>
      </c>
      <c r="Q2787" s="677"/>
      <c r="R2787" s="661">
        <v>1</v>
      </c>
      <c r="S2787" s="677">
        <v>0.5</v>
      </c>
      <c r="T2787" s="742">
        <v>0.5</v>
      </c>
      <c r="U2787" s="700">
        <v>0.5</v>
      </c>
    </row>
    <row r="2788" spans="1:21" ht="14.4" customHeight="1" x14ac:dyDescent="0.3">
      <c r="A2788" s="660">
        <v>4</v>
      </c>
      <c r="B2788" s="661" t="s">
        <v>3542</v>
      </c>
      <c r="C2788" s="661">
        <v>89301048</v>
      </c>
      <c r="D2788" s="740" t="s">
        <v>6159</v>
      </c>
      <c r="E2788" s="741" t="s">
        <v>3947</v>
      </c>
      <c r="F2788" s="661" t="s">
        <v>3895</v>
      </c>
      <c r="G2788" s="661" t="s">
        <v>4244</v>
      </c>
      <c r="H2788" s="661" t="s">
        <v>1519</v>
      </c>
      <c r="I2788" s="661" t="s">
        <v>1970</v>
      </c>
      <c r="J2788" s="661" t="s">
        <v>1971</v>
      </c>
      <c r="K2788" s="661" t="s">
        <v>1972</v>
      </c>
      <c r="L2788" s="662">
        <v>154.01</v>
      </c>
      <c r="M2788" s="662">
        <v>154.01</v>
      </c>
      <c r="N2788" s="661">
        <v>1</v>
      </c>
      <c r="O2788" s="742">
        <v>0.5</v>
      </c>
      <c r="P2788" s="662">
        <v>154.01</v>
      </c>
      <c r="Q2788" s="677">
        <v>1</v>
      </c>
      <c r="R2788" s="661">
        <v>1</v>
      </c>
      <c r="S2788" s="677">
        <v>1</v>
      </c>
      <c r="T2788" s="742">
        <v>0.5</v>
      </c>
      <c r="U2788" s="700">
        <v>1</v>
      </c>
    </row>
    <row r="2789" spans="1:21" ht="14.4" customHeight="1" x14ac:dyDescent="0.3">
      <c r="A2789" s="660">
        <v>4</v>
      </c>
      <c r="B2789" s="661" t="s">
        <v>3542</v>
      </c>
      <c r="C2789" s="661">
        <v>89301048</v>
      </c>
      <c r="D2789" s="740" t="s">
        <v>6159</v>
      </c>
      <c r="E2789" s="741" t="s">
        <v>3947</v>
      </c>
      <c r="F2789" s="661" t="s">
        <v>3895</v>
      </c>
      <c r="G2789" s="661" t="s">
        <v>5537</v>
      </c>
      <c r="H2789" s="661" t="s">
        <v>602</v>
      </c>
      <c r="I2789" s="661" t="s">
        <v>2761</v>
      </c>
      <c r="J2789" s="661" t="s">
        <v>2762</v>
      </c>
      <c r="K2789" s="661" t="s">
        <v>5538</v>
      </c>
      <c r="L2789" s="662">
        <v>38.65</v>
      </c>
      <c r="M2789" s="662">
        <v>502.44999999999993</v>
      </c>
      <c r="N2789" s="661">
        <v>13</v>
      </c>
      <c r="O2789" s="742">
        <v>8</v>
      </c>
      <c r="P2789" s="662">
        <v>154.6</v>
      </c>
      <c r="Q2789" s="677">
        <v>0.30769230769230771</v>
      </c>
      <c r="R2789" s="661">
        <v>4</v>
      </c>
      <c r="S2789" s="677">
        <v>0.30769230769230771</v>
      </c>
      <c r="T2789" s="742">
        <v>2</v>
      </c>
      <c r="U2789" s="700">
        <v>0.25</v>
      </c>
    </row>
    <row r="2790" spans="1:21" ht="14.4" customHeight="1" x14ac:dyDescent="0.3">
      <c r="A2790" s="660">
        <v>4</v>
      </c>
      <c r="B2790" s="661" t="s">
        <v>3542</v>
      </c>
      <c r="C2790" s="661">
        <v>89301048</v>
      </c>
      <c r="D2790" s="740" t="s">
        <v>6159</v>
      </c>
      <c r="E2790" s="741" t="s">
        <v>3947</v>
      </c>
      <c r="F2790" s="661" t="s">
        <v>3895</v>
      </c>
      <c r="G2790" s="661" t="s">
        <v>4012</v>
      </c>
      <c r="H2790" s="661" t="s">
        <v>602</v>
      </c>
      <c r="I2790" s="661" t="s">
        <v>1012</v>
      </c>
      <c r="J2790" s="661" t="s">
        <v>4013</v>
      </c>
      <c r="K2790" s="661" t="s">
        <v>4014</v>
      </c>
      <c r="L2790" s="662">
        <v>36.78</v>
      </c>
      <c r="M2790" s="662">
        <v>36.78</v>
      </c>
      <c r="N2790" s="661">
        <v>1</v>
      </c>
      <c r="O2790" s="742">
        <v>0.5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4</v>
      </c>
      <c r="B2791" s="661" t="s">
        <v>3542</v>
      </c>
      <c r="C2791" s="661">
        <v>89301048</v>
      </c>
      <c r="D2791" s="740" t="s">
        <v>6159</v>
      </c>
      <c r="E2791" s="741" t="s">
        <v>3947</v>
      </c>
      <c r="F2791" s="661" t="s">
        <v>3895</v>
      </c>
      <c r="G2791" s="661" t="s">
        <v>4012</v>
      </c>
      <c r="H2791" s="661" t="s">
        <v>602</v>
      </c>
      <c r="I2791" s="661" t="s">
        <v>4062</v>
      </c>
      <c r="J2791" s="661" t="s">
        <v>4013</v>
      </c>
      <c r="K2791" s="661" t="s">
        <v>3751</v>
      </c>
      <c r="L2791" s="662">
        <v>0</v>
      </c>
      <c r="M2791" s="662">
        <v>0</v>
      </c>
      <c r="N2791" s="661">
        <v>4</v>
      </c>
      <c r="O2791" s="742">
        <v>2.5</v>
      </c>
      <c r="P2791" s="662">
        <v>0</v>
      </c>
      <c r="Q2791" s="677"/>
      <c r="R2791" s="661">
        <v>2</v>
      </c>
      <c r="S2791" s="677">
        <v>0.5</v>
      </c>
      <c r="T2791" s="742">
        <v>1</v>
      </c>
      <c r="U2791" s="700">
        <v>0.4</v>
      </c>
    </row>
    <row r="2792" spans="1:21" ht="14.4" customHeight="1" x14ac:dyDescent="0.3">
      <c r="A2792" s="660">
        <v>4</v>
      </c>
      <c r="B2792" s="661" t="s">
        <v>3542</v>
      </c>
      <c r="C2792" s="661">
        <v>89301048</v>
      </c>
      <c r="D2792" s="740" t="s">
        <v>6159</v>
      </c>
      <c r="E2792" s="741" t="s">
        <v>3947</v>
      </c>
      <c r="F2792" s="661" t="s">
        <v>3895</v>
      </c>
      <c r="G2792" s="661" t="s">
        <v>3980</v>
      </c>
      <c r="H2792" s="661" t="s">
        <v>1519</v>
      </c>
      <c r="I2792" s="661" t="s">
        <v>1701</v>
      </c>
      <c r="J2792" s="661" t="s">
        <v>1563</v>
      </c>
      <c r="K2792" s="661" t="s">
        <v>1702</v>
      </c>
      <c r="L2792" s="662">
        <v>468.96</v>
      </c>
      <c r="M2792" s="662">
        <v>468.96</v>
      </c>
      <c r="N2792" s="661">
        <v>1</v>
      </c>
      <c r="O2792" s="742">
        <v>1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4</v>
      </c>
      <c r="B2793" s="661" t="s">
        <v>3542</v>
      </c>
      <c r="C2793" s="661">
        <v>89301048</v>
      </c>
      <c r="D2793" s="740" t="s">
        <v>6159</v>
      </c>
      <c r="E2793" s="741" t="s">
        <v>3947</v>
      </c>
      <c r="F2793" s="661" t="s">
        <v>3895</v>
      </c>
      <c r="G2793" s="661" t="s">
        <v>3980</v>
      </c>
      <c r="H2793" s="661" t="s">
        <v>1519</v>
      </c>
      <c r="I2793" s="661" t="s">
        <v>1704</v>
      </c>
      <c r="J2793" s="661" t="s">
        <v>1563</v>
      </c>
      <c r="K2793" s="661" t="s">
        <v>1705</v>
      </c>
      <c r="L2793" s="662">
        <v>625.29</v>
      </c>
      <c r="M2793" s="662">
        <v>8754.06</v>
      </c>
      <c r="N2793" s="661">
        <v>14</v>
      </c>
      <c r="O2793" s="742">
        <v>12</v>
      </c>
      <c r="P2793" s="662">
        <v>3751.74</v>
      </c>
      <c r="Q2793" s="677">
        <v>0.42857142857142855</v>
      </c>
      <c r="R2793" s="661">
        <v>6</v>
      </c>
      <c r="S2793" s="677">
        <v>0.42857142857142855</v>
      </c>
      <c r="T2793" s="742">
        <v>5.5</v>
      </c>
      <c r="U2793" s="700">
        <v>0.45833333333333331</v>
      </c>
    </row>
    <row r="2794" spans="1:21" ht="14.4" customHeight="1" x14ac:dyDescent="0.3">
      <c r="A2794" s="660">
        <v>4</v>
      </c>
      <c r="B2794" s="661" t="s">
        <v>3542</v>
      </c>
      <c r="C2794" s="661">
        <v>89301048</v>
      </c>
      <c r="D2794" s="740" t="s">
        <v>6159</v>
      </c>
      <c r="E2794" s="741" t="s">
        <v>3947</v>
      </c>
      <c r="F2794" s="661" t="s">
        <v>3895</v>
      </c>
      <c r="G2794" s="661" t="s">
        <v>3980</v>
      </c>
      <c r="H2794" s="661" t="s">
        <v>1519</v>
      </c>
      <c r="I2794" s="661" t="s">
        <v>1562</v>
      </c>
      <c r="J2794" s="661" t="s">
        <v>1563</v>
      </c>
      <c r="K2794" s="661" t="s">
        <v>1564</v>
      </c>
      <c r="L2794" s="662">
        <v>937.93</v>
      </c>
      <c r="M2794" s="662">
        <v>937.93</v>
      </c>
      <c r="N2794" s="661">
        <v>1</v>
      </c>
      <c r="O2794" s="742">
        <v>0.5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4</v>
      </c>
      <c r="B2795" s="661" t="s">
        <v>3542</v>
      </c>
      <c r="C2795" s="661">
        <v>89301048</v>
      </c>
      <c r="D2795" s="740" t="s">
        <v>6159</v>
      </c>
      <c r="E2795" s="741" t="s">
        <v>3947</v>
      </c>
      <c r="F2795" s="661" t="s">
        <v>3895</v>
      </c>
      <c r="G2795" s="661" t="s">
        <v>3980</v>
      </c>
      <c r="H2795" s="661" t="s">
        <v>1519</v>
      </c>
      <c r="I2795" s="661" t="s">
        <v>2628</v>
      </c>
      <c r="J2795" s="661" t="s">
        <v>2629</v>
      </c>
      <c r="K2795" s="661" t="s">
        <v>1564</v>
      </c>
      <c r="L2795" s="662">
        <v>1749.69</v>
      </c>
      <c r="M2795" s="662">
        <v>1749.69</v>
      </c>
      <c r="N2795" s="661">
        <v>1</v>
      </c>
      <c r="O2795" s="742">
        <v>0.5</v>
      </c>
      <c r="P2795" s="662"/>
      <c r="Q2795" s="677">
        <v>0</v>
      </c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4</v>
      </c>
      <c r="B2796" s="661" t="s">
        <v>3542</v>
      </c>
      <c r="C2796" s="661">
        <v>89301048</v>
      </c>
      <c r="D2796" s="740" t="s">
        <v>6159</v>
      </c>
      <c r="E2796" s="741" t="s">
        <v>3947</v>
      </c>
      <c r="F2796" s="661" t="s">
        <v>3895</v>
      </c>
      <c r="G2796" s="661" t="s">
        <v>4283</v>
      </c>
      <c r="H2796" s="661" t="s">
        <v>1519</v>
      </c>
      <c r="I2796" s="661" t="s">
        <v>1534</v>
      </c>
      <c r="J2796" s="661" t="s">
        <v>1535</v>
      </c>
      <c r="K2796" s="661" t="s">
        <v>3751</v>
      </c>
      <c r="L2796" s="662">
        <v>96.63</v>
      </c>
      <c r="M2796" s="662">
        <v>96.63</v>
      </c>
      <c r="N2796" s="661">
        <v>1</v>
      </c>
      <c r="O2796" s="742">
        <v>1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4</v>
      </c>
      <c r="B2797" s="661" t="s">
        <v>3542</v>
      </c>
      <c r="C2797" s="661">
        <v>89301048</v>
      </c>
      <c r="D2797" s="740" t="s">
        <v>6159</v>
      </c>
      <c r="E2797" s="741" t="s">
        <v>3947</v>
      </c>
      <c r="F2797" s="661" t="s">
        <v>3895</v>
      </c>
      <c r="G2797" s="661" t="s">
        <v>4283</v>
      </c>
      <c r="H2797" s="661" t="s">
        <v>1519</v>
      </c>
      <c r="I2797" s="661" t="s">
        <v>1534</v>
      </c>
      <c r="J2797" s="661" t="s">
        <v>1535</v>
      </c>
      <c r="K2797" s="661" t="s">
        <v>3751</v>
      </c>
      <c r="L2797" s="662">
        <v>59.55</v>
      </c>
      <c r="M2797" s="662">
        <v>59.55</v>
      </c>
      <c r="N2797" s="661">
        <v>1</v>
      </c>
      <c r="O2797" s="742">
        <v>0.5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4</v>
      </c>
      <c r="B2798" s="661" t="s">
        <v>3542</v>
      </c>
      <c r="C2798" s="661">
        <v>89301048</v>
      </c>
      <c r="D2798" s="740" t="s">
        <v>6159</v>
      </c>
      <c r="E2798" s="741" t="s">
        <v>3947</v>
      </c>
      <c r="F2798" s="661" t="s">
        <v>3895</v>
      </c>
      <c r="G2798" s="661" t="s">
        <v>4029</v>
      </c>
      <c r="H2798" s="661" t="s">
        <v>602</v>
      </c>
      <c r="I2798" s="661" t="s">
        <v>4030</v>
      </c>
      <c r="J2798" s="661" t="s">
        <v>4031</v>
      </c>
      <c r="K2798" s="661" t="s">
        <v>2096</v>
      </c>
      <c r="L2798" s="662">
        <v>97.97</v>
      </c>
      <c r="M2798" s="662">
        <v>195.94</v>
      </c>
      <c r="N2798" s="661">
        <v>2</v>
      </c>
      <c r="O2798" s="742">
        <v>1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4</v>
      </c>
      <c r="B2799" s="661" t="s">
        <v>3542</v>
      </c>
      <c r="C2799" s="661">
        <v>89301048</v>
      </c>
      <c r="D2799" s="740" t="s">
        <v>6159</v>
      </c>
      <c r="E2799" s="741" t="s">
        <v>3947</v>
      </c>
      <c r="F2799" s="661" t="s">
        <v>3895</v>
      </c>
      <c r="G2799" s="661" t="s">
        <v>4115</v>
      </c>
      <c r="H2799" s="661" t="s">
        <v>1519</v>
      </c>
      <c r="I2799" s="661" t="s">
        <v>5543</v>
      </c>
      <c r="J2799" s="661" t="s">
        <v>1521</v>
      </c>
      <c r="K2799" s="661" t="s">
        <v>5544</v>
      </c>
      <c r="L2799" s="662">
        <v>48.98</v>
      </c>
      <c r="M2799" s="662">
        <v>48.98</v>
      </c>
      <c r="N2799" s="661">
        <v>1</v>
      </c>
      <c r="O2799" s="742">
        <v>1</v>
      </c>
      <c r="P2799" s="662">
        <v>48.98</v>
      </c>
      <c r="Q2799" s="677">
        <v>1</v>
      </c>
      <c r="R2799" s="661">
        <v>1</v>
      </c>
      <c r="S2799" s="677">
        <v>1</v>
      </c>
      <c r="T2799" s="742">
        <v>1</v>
      </c>
      <c r="U2799" s="700">
        <v>1</v>
      </c>
    </row>
    <row r="2800" spans="1:21" ht="14.4" customHeight="1" x14ac:dyDescent="0.3">
      <c r="A2800" s="660">
        <v>4</v>
      </c>
      <c r="B2800" s="661" t="s">
        <v>3542</v>
      </c>
      <c r="C2800" s="661">
        <v>89301048</v>
      </c>
      <c r="D2800" s="740" t="s">
        <v>6159</v>
      </c>
      <c r="E2800" s="741" t="s">
        <v>3947</v>
      </c>
      <c r="F2800" s="661" t="s">
        <v>3895</v>
      </c>
      <c r="G2800" s="661" t="s">
        <v>5366</v>
      </c>
      <c r="H2800" s="661" t="s">
        <v>602</v>
      </c>
      <c r="I2800" s="661" t="s">
        <v>6136</v>
      </c>
      <c r="J2800" s="661" t="s">
        <v>2369</v>
      </c>
      <c r="K2800" s="661" t="s">
        <v>6137</v>
      </c>
      <c r="L2800" s="662">
        <v>28.74</v>
      </c>
      <c r="M2800" s="662">
        <v>28.74</v>
      </c>
      <c r="N2800" s="661">
        <v>1</v>
      </c>
      <c r="O2800" s="742">
        <v>0.5</v>
      </c>
      <c r="P2800" s="662"/>
      <c r="Q2800" s="677">
        <v>0</v>
      </c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4</v>
      </c>
      <c r="B2801" s="661" t="s">
        <v>3542</v>
      </c>
      <c r="C2801" s="661">
        <v>89301048</v>
      </c>
      <c r="D2801" s="740" t="s">
        <v>6159</v>
      </c>
      <c r="E2801" s="741" t="s">
        <v>3947</v>
      </c>
      <c r="F2801" s="661" t="s">
        <v>3895</v>
      </c>
      <c r="G2801" s="661" t="s">
        <v>5366</v>
      </c>
      <c r="H2801" s="661" t="s">
        <v>602</v>
      </c>
      <c r="I2801" s="661" t="s">
        <v>5909</v>
      </c>
      <c r="J2801" s="661" t="s">
        <v>2369</v>
      </c>
      <c r="K2801" s="661" t="s">
        <v>2370</v>
      </c>
      <c r="L2801" s="662">
        <v>169</v>
      </c>
      <c r="M2801" s="662">
        <v>169</v>
      </c>
      <c r="N2801" s="661">
        <v>1</v>
      </c>
      <c r="O2801" s="742">
        <v>0.5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4</v>
      </c>
      <c r="B2802" s="661" t="s">
        <v>3542</v>
      </c>
      <c r="C2802" s="661">
        <v>89301048</v>
      </c>
      <c r="D2802" s="740" t="s">
        <v>6159</v>
      </c>
      <c r="E2802" s="741" t="s">
        <v>3947</v>
      </c>
      <c r="F2802" s="661" t="s">
        <v>3895</v>
      </c>
      <c r="G2802" s="661" t="s">
        <v>4175</v>
      </c>
      <c r="H2802" s="661" t="s">
        <v>602</v>
      </c>
      <c r="I2802" s="661" t="s">
        <v>2203</v>
      </c>
      <c r="J2802" s="661" t="s">
        <v>2204</v>
      </c>
      <c r="K2802" s="661" t="s">
        <v>5830</v>
      </c>
      <c r="L2802" s="662">
        <v>112.13</v>
      </c>
      <c r="M2802" s="662">
        <v>560.65</v>
      </c>
      <c r="N2802" s="661">
        <v>5</v>
      </c>
      <c r="O2802" s="742">
        <v>4</v>
      </c>
      <c r="P2802" s="662">
        <v>224.26</v>
      </c>
      <c r="Q2802" s="677">
        <v>0.4</v>
      </c>
      <c r="R2802" s="661">
        <v>2</v>
      </c>
      <c r="S2802" s="677">
        <v>0.4</v>
      </c>
      <c r="T2802" s="742">
        <v>1.5</v>
      </c>
      <c r="U2802" s="700">
        <v>0.375</v>
      </c>
    </row>
    <row r="2803" spans="1:21" ht="14.4" customHeight="1" x14ac:dyDescent="0.3">
      <c r="A2803" s="660">
        <v>4</v>
      </c>
      <c r="B2803" s="661" t="s">
        <v>3542</v>
      </c>
      <c r="C2803" s="661">
        <v>89301048</v>
      </c>
      <c r="D2803" s="740" t="s">
        <v>6159</v>
      </c>
      <c r="E2803" s="741" t="s">
        <v>3947</v>
      </c>
      <c r="F2803" s="661" t="s">
        <v>3895</v>
      </c>
      <c r="G2803" s="661" t="s">
        <v>3993</v>
      </c>
      <c r="H2803" s="661" t="s">
        <v>602</v>
      </c>
      <c r="I2803" s="661" t="s">
        <v>854</v>
      </c>
      <c r="J2803" s="661" t="s">
        <v>3994</v>
      </c>
      <c r="K2803" s="661" t="s">
        <v>3995</v>
      </c>
      <c r="L2803" s="662">
        <v>0</v>
      </c>
      <c r="M2803" s="662">
        <v>0</v>
      </c>
      <c r="N2803" s="661">
        <v>4</v>
      </c>
      <c r="O2803" s="742">
        <v>2</v>
      </c>
      <c r="P2803" s="662">
        <v>0</v>
      </c>
      <c r="Q2803" s="677"/>
      <c r="R2803" s="661">
        <v>3</v>
      </c>
      <c r="S2803" s="677">
        <v>0.75</v>
      </c>
      <c r="T2803" s="742">
        <v>1.5</v>
      </c>
      <c r="U2803" s="700">
        <v>0.75</v>
      </c>
    </row>
    <row r="2804" spans="1:21" ht="14.4" customHeight="1" x14ac:dyDescent="0.3">
      <c r="A2804" s="660">
        <v>4</v>
      </c>
      <c r="B2804" s="661" t="s">
        <v>3542</v>
      </c>
      <c r="C2804" s="661">
        <v>89301048</v>
      </c>
      <c r="D2804" s="740" t="s">
        <v>6159</v>
      </c>
      <c r="E2804" s="741" t="s">
        <v>3947</v>
      </c>
      <c r="F2804" s="661" t="s">
        <v>3895</v>
      </c>
      <c r="G2804" s="661" t="s">
        <v>3999</v>
      </c>
      <c r="H2804" s="661" t="s">
        <v>602</v>
      </c>
      <c r="I2804" s="661" t="s">
        <v>2768</v>
      </c>
      <c r="J2804" s="661" t="s">
        <v>1944</v>
      </c>
      <c r="K2804" s="661" t="s">
        <v>4000</v>
      </c>
      <c r="L2804" s="662">
        <v>194.73</v>
      </c>
      <c r="M2804" s="662">
        <v>778.92</v>
      </c>
      <c r="N2804" s="661">
        <v>4</v>
      </c>
      <c r="O2804" s="742">
        <v>3</v>
      </c>
      <c r="P2804" s="662">
        <v>194.73</v>
      </c>
      <c r="Q2804" s="677">
        <v>0.25</v>
      </c>
      <c r="R2804" s="661">
        <v>1</v>
      </c>
      <c r="S2804" s="677">
        <v>0.25</v>
      </c>
      <c r="T2804" s="742">
        <v>1</v>
      </c>
      <c r="U2804" s="700">
        <v>0.33333333333333331</v>
      </c>
    </row>
    <row r="2805" spans="1:21" ht="14.4" customHeight="1" x14ac:dyDescent="0.3">
      <c r="A2805" s="660">
        <v>4</v>
      </c>
      <c r="B2805" s="661" t="s">
        <v>3542</v>
      </c>
      <c r="C2805" s="661">
        <v>89301048</v>
      </c>
      <c r="D2805" s="740" t="s">
        <v>6159</v>
      </c>
      <c r="E2805" s="741" t="s">
        <v>3947</v>
      </c>
      <c r="F2805" s="661" t="s">
        <v>3895</v>
      </c>
      <c r="G2805" s="661" t="s">
        <v>6122</v>
      </c>
      <c r="H2805" s="661" t="s">
        <v>602</v>
      </c>
      <c r="I2805" s="661" t="s">
        <v>6123</v>
      </c>
      <c r="J2805" s="661" t="s">
        <v>6124</v>
      </c>
      <c r="K2805" s="661" t="s">
        <v>6125</v>
      </c>
      <c r="L2805" s="662">
        <v>38.65</v>
      </c>
      <c r="M2805" s="662">
        <v>38.65</v>
      </c>
      <c r="N2805" s="661">
        <v>1</v>
      </c>
      <c r="O2805" s="742">
        <v>0.5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4</v>
      </c>
      <c r="B2806" s="661" t="s">
        <v>3542</v>
      </c>
      <c r="C2806" s="661">
        <v>89301048</v>
      </c>
      <c r="D2806" s="740" t="s">
        <v>6159</v>
      </c>
      <c r="E2806" s="741" t="s">
        <v>3947</v>
      </c>
      <c r="F2806" s="661" t="s">
        <v>3895</v>
      </c>
      <c r="G2806" s="661" t="s">
        <v>6122</v>
      </c>
      <c r="H2806" s="661" t="s">
        <v>602</v>
      </c>
      <c r="I2806" s="661" t="s">
        <v>6157</v>
      </c>
      <c r="J2806" s="661" t="s">
        <v>6124</v>
      </c>
      <c r="K2806" s="661" t="s">
        <v>5005</v>
      </c>
      <c r="L2806" s="662">
        <v>38.65</v>
      </c>
      <c r="M2806" s="662">
        <v>38.65</v>
      </c>
      <c r="N2806" s="661">
        <v>1</v>
      </c>
      <c r="O2806" s="742">
        <v>1</v>
      </c>
      <c r="P2806" s="662"/>
      <c r="Q2806" s="677">
        <v>0</v>
      </c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4</v>
      </c>
      <c r="B2807" s="661" t="s">
        <v>3542</v>
      </c>
      <c r="C2807" s="661">
        <v>89301048</v>
      </c>
      <c r="D2807" s="740" t="s">
        <v>6159</v>
      </c>
      <c r="E2807" s="741" t="s">
        <v>3947</v>
      </c>
      <c r="F2807" s="661" t="s">
        <v>3895</v>
      </c>
      <c r="G2807" s="661" t="s">
        <v>4015</v>
      </c>
      <c r="H2807" s="661" t="s">
        <v>1519</v>
      </c>
      <c r="I2807" s="661" t="s">
        <v>1572</v>
      </c>
      <c r="J2807" s="661" t="s">
        <v>1573</v>
      </c>
      <c r="K2807" s="661" t="s">
        <v>1574</v>
      </c>
      <c r="L2807" s="662">
        <v>32.74</v>
      </c>
      <c r="M2807" s="662">
        <v>130.96</v>
      </c>
      <c r="N2807" s="661">
        <v>4</v>
      </c>
      <c r="O2807" s="742">
        <v>2.5</v>
      </c>
      <c r="P2807" s="662">
        <v>32.74</v>
      </c>
      <c r="Q2807" s="677">
        <v>0.25</v>
      </c>
      <c r="R2807" s="661">
        <v>1</v>
      </c>
      <c r="S2807" s="677">
        <v>0.25</v>
      </c>
      <c r="T2807" s="742">
        <v>0.5</v>
      </c>
      <c r="U2807" s="700">
        <v>0.2</v>
      </c>
    </row>
    <row r="2808" spans="1:21" ht="14.4" customHeight="1" x14ac:dyDescent="0.3">
      <c r="A2808" s="660">
        <v>4</v>
      </c>
      <c r="B2808" s="661" t="s">
        <v>3542</v>
      </c>
      <c r="C2808" s="661">
        <v>89301048</v>
      </c>
      <c r="D2808" s="740" t="s">
        <v>6159</v>
      </c>
      <c r="E2808" s="741" t="s">
        <v>3947</v>
      </c>
      <c r="F2808" s="661" t="s">
        <v>3895</v>
      </c>
      <c r="G2808" s="661" t="s">
        <v>4015</v>
      </c>
      <c r="H2808" s="661" t="s">
        <v>1519</v>
      </c>
      <c r="I2808" s="661" t="s">
        <v>1619</v>
      </c>
      <c r="J2808" s="661" t="s">
        <v>1620</v>
      </c>
      <c r="K2808" s="661" t="s">
        <v>3756</v>
      </c>
      <c r="L2808" s="662">
        <v>98.23</v>
      </c>
      <c r="M2808" s="662">
        <v>98.23</v>
      </c>
      <c r="N2808" s="661">
        <v>1</v>
      </c>
      <c r="O2808" s="742">
        <v>0.5</v>
      </c>
      <c r="P2808" s="662">
        <v>98.23</v>
      </c>
      <c r="Q2808" s="677">
        <v>1</v>
      </c>
      <c r="R2808" s="661">
        <v>1</v>
      </c>
      <c r="S2808" s="677">
        <v>1</v>
      </c>
      <c r="T2808" s="742">
        <v>0.5</v>
      </c>
      <c r="U2808" s="700">
        <v>1</v>
      </c>
    </row>
    <row r="2809" spans="1:21" ht="14.4" customHeight="1" x14ac:dyDescent="0.3">
      <c r="A2809" s="660">
        <v>4</v>
      </c>
      <c r="B2809" s="661" t="s">
        <v>3542</v>
      </c>
      <c r="C2809" s="661">
        <v>89301048</v>
      </c>
      <c r="D2809" s="740" t="s">
        <v>6159</v>
      </c>
      <c r="E2809" s="741" t="s">
        <v>3947</v>
      </c>
      <c r="F2809" s="661" t="s">
        <v>3895</v>
      </c>
      <c r="G2809" s="661" t="s">
        <v>4248</v>
      </c>
      <c r="H2809" s="661" t="s">
        <v>602</v>
      </c>
      <c r="I2809" s="661" t="s">
        <v>1193</v>
      </c>
      <c r="J2809" s="661" t="s">
        <v>1124</v>
      </c>
      <c r="K2809" s="661" t="s">
        <v>1194</v>
      </c>
      <c r="L2809" s="662">
        <v>52.42</v>
      </c>
      <c r="M2809" s="662">
        <v>52.42</v>
      </c>
      <c r="N2809" s="661">
        <v>1</v>
      </c>
      <c r="O2809" s="742">
        <v>1</v>
      </c>
      <c r="P2809" s="662"/>
      <c r="Q2809" s="677">
        <v>0</v>
      </c>
      <c r="R2809" s="661"/>
      <c r="S2809" s="677">
        <v>0</v>
      </c>
      <c r="T2809" s="742"/>
      <c r="U2809" s="700">
        <v>0</v>
      </c>
    </row>
    <row r="2810" spans="1:21" ht="14.4" customHeight="1" x14ac:dyDescent="0.3">
      <c r="A2810" s="660">
        <v>4</v>
      </c>
      <c r="B2810" s="661" t="s">
        <v>3542</v>
      </c>
      <c r="C2810" s="661">
        <v>89301048</v>
      </c>
      <c r="D2810" s="740" t="s">
        <v>6159</v>
      </c>
      <c r="E2810" s="741" t="s">
        <v>3947</v>
      </c>
      <c r="F2810" s="661" t="s">
        <v>3895</v>
      </c>
      <c r="G2810" s="661" t="s">
        <v>4248</v>
      </c>
      <c r="H2810" s="661" t="s">
        <v>602</v>
      </c>
      <c r="I2810" s="661" t="s">
        <v>4522</v>
      </c>
      <c r="J2810" s="661" t="s">
        <v>3128</v>
      </c>
      <c r="K2810" s="661" t="s">
        <v>1194</v>
      </c>
      <c r="L2810" s="662">
        <v>102.89</v>
      </c>
      <c r="M2810" s="662">
        <v>102.89</v>
      </c>
      <c r="N2810" s="661">
        <v>1</v>
      </c>
      <c r="O2810" s="742">
        <v>1</v>
      </c>
      <c r="P2810" s="662">
        <v>102.89</v>
      </c>
      <c r="Q2810" s="677">
        <v>1</v>
      </c>
      <c r="R2810" s="661">
        <v>1</v>
      </c>
      <c r="S2810" s="677">
        <v>1</v>
      </c>
      <c r="T2810" s="742">
        <v>1</v>
      </c>
      <c r="U2810" s="700">
        <v>1</v>
      </c>
    </row>
    <row r="2811" spans="1:21" ht="14.4" customHeight="1" x14ac:dyDescent="0.3">
      <c r="A2811" s="660">
        <v>4</v>
      </c>
      <c r="B2811" s="661" t="s">
        <v>3542</v>
      </c>
      <c r="C2811" s="661">
        <v>89301048</v>
      </c>
      <c r="D2811" s="740" t="s">
        <v>6159</v>
      </c>
      <c r="E2811" s="741" t="s">
        <v>3947</v>
      </c>
      <c r="F2811" s="661" t="s">
        <v>3895</v>
      </c>
      <c r="G2811" s="661" t="s">
        <v>4248</v>
      </c>
      <c r="H2811" s="661" t="s">
        <v>602</v>
      </c>
      <c r="I2811" s="661" t="s">
        <v>4522</v>
      </c>
      <c r="J2811" s="661" t="s">
        <v>3128</v>
      </c>
      <c r="K2811" s="661" t="s">
        <v>1194</v>
      </c>
      <c r="L2811" s="662">
        <v>52.42</v>
      </c>
      <c r="M2811" s="662">
        <v>52.42</v>
      </c>
      <c r="N2811" s="661">
        <v>1</v>
      </c>
      <c r="O2811" s="742">
        <v>0.5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4</v>
      </c>
      <c r="B2812" s="661" t="s">
        <v>3542</v>
      </c>
      <c r="C2812" s="661">
        <v>89301048</v>
      </c>
      <c r="D2812" s="740" t="s">
        <v>6159</v>
      </c>
      <c r="E2812" s="741" t="s">
        <v>3947</v>
      </c>
      <c r="F2812" s="661" t="s">
        <v>3895</v>
      </c>
      <c r="G2812" s="661" t="s">
        <v>4248</v>
      </c>
      <c r="H2812" s="661" t="s">
        <v>602</v>
      </c>
      <c r="I2812" s="661" t="s">
        <v>5771</v>
      </c>
      <c r="J2812" s="661" t="s">
        <v>3128</v>
      </c>
      <c r="K2812" s="661" t="s">
        <v>1066</v>
      </c>
      <c r="L2812" s="662">
        <v>154.33000000000001</v>
      </c>
      <c r="M2812" s="662">
        <v>154.33000000000001</v>
      </c>
      <c r="N2812" s="661">
        <v>1</v>
      </c>
      <c r="O2812" s="742">
        <v>0.5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4</v>
      </c>
      <c r="B2813" s="661" t="s">
        <v>3542</v>
      </c>
      <c r="C2813" s="661">
        <v>89301048</v>
      </c>
      <c r="D2813" s="740" t="s">
        <v>6159</v>
      </c>
      <c r="E2813" s="741" t="s">
        <v>3947</v>
      </c>
      <c r="F2813" s="661" t="s">
        <v>3895</v>
      </c>
      <c r="G2813" s="661" t="s">
        <v>4248</v>
      </c>
      <c r="H2813" s="661" t="s">
        <v>602</v>
      </c>
      <c r="I2813" s="661" t="s">
        <v>5771</v>
      </c>
      <c r="J2813" s="661" t="s">
        <v>3128</v>
      </c>
      <c r="K2813" s="661" t="s">
        <v>1066</v>
      </c>
      <c r="L2813" s="662">
        <v>78.64</v>
      </c>
      <c r="M2813" s="662">
        <v>78.64</v>
      </c>
      <c r="N2813" s="661">
        <v>1</v>
      </c>
      <c r="O2813" s="742">
        <v>1</v>
      </c>
      <c r="P2813" s="662">
        <v>78.64</v>
      </c>
      <c r="Q2813" s="677">
        <v>1</v>
      </c>
      <c r="R2813" s="661">
        <v>1</v>
      </c>
      <c r="S2813" s="677">
        <v>1</v>
      </c>
      <c r="T2813" s="742">
        <v>1</v>
      </c>
      <c r="U2813" s="700">
        <v>1</v>
      </c>
    </row>
    <row r="2814" spans="1:21" ht="14.4" customHeight="1" thickBot="1" x14ac:dyDescent="0.35">
      <c r="A2814" s="666">
        <v>4</v>
      </c>
      <c r="B2814" s="667" t="s">
        <v>3542</v>
      </c>
      <c r="C2814" s="667">
        <v>89301048</v>
      </c>
      <c r="D2814" s="743" t="s">
        <v>6159</v>
      </c>
      <c r="E2814" s="744" t="s">
        <v>3947</v>
      </c>
      <c r="F2814" s="667" t="s">
        <v>3895</v>
      </c>
      <c r="G2814" s="667" t="s">
        <v>4145</v>
      </c>
      <c r="H2814" s="667" t="s">
        <v>602</v>
      </c>
      <c r="I2814" s="667" t="s">
        <v>6158</v>
      </c>
      <c r="J2814" s="667" t="s">
        <v>4333</v>
      </c>
      <c r="K2814" s="667" t="s">
        <v>1689</v>
      </c>
      <c r="L2814" s="668">
        <v>0</v>
      </c>
      <c r="M2814" s="668">
        <v>0</v>
      </c>
      <c r="N2814" s="667">
        <v>1</v>
      </c>
      <c r="O2814" s="745">
        <v>0.5</v>
      </c>
      <c r="P2814" s="668"/>
      <c r="Q2814" s="678"/>
      <c r="R2814" s="667"/>
      <c r="S2814" s="678">
        <v>0</v>
      </c>
      <c r="T2814" s="745"/>
      <c r="U2814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6165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3942</v>
      </c>
      <c r="B5" s="229">
        <v>21127.210000000003</v>
      </c>
      <c r="C5" s="739">
        <v>0.97448837216811024</v>
      </c>
      <c r="D5" s="229">
        <v>553.1</v>
      </c>
      <c r="E5" s="739">
        <v>2.5511627831889858E-2</v>
      </c>
      <c r="F5" s="747">
        <v>21680.31</v>
      </c>
    </row>
    <row r="6" spans="1:6" ht="14.4" customHeight="1" x14ac:dyDescent="0.3">
      <c r="A6" s="687" t="s">
        <v>3911</v>
      </c>
      <c r="B6" s="664">
        <v>12281.310000000001</v>
      </c>
      <c r="C6" s="677">
        <v>0.29610856477407255</v>
      </c>
      <c r="D6" s="664">
        <v>29194.390000000003</v>
      </c>
      <c r="E6" s="677">
        <v>0.70389143522592745</v>
      </c>
      <c r="F6" s="665">
        <v>41475.700000000004</v>
      </c>
    </row>
    <row r="7" spans="1:6" ht="14.4" customHeight="1" x14ac:dyDescent="0.3">
      <c r="A7" s="687" t="s">
        <v>3920</v>
      </c>
      <c r="B7" s="664">
        <v>11888.329999999998</v>
      </c>
      <c r="C7" s="677">
        <v>0.26088119570154861</v>
      </c>
      <c r="D7" s="664">
        <v>33681.57</v>
      </c>
      <c r="E7" s="677">
        <v>0.73911880429845145</v>
      </c>
      <c r="F7" s="665">
        <v>45569.899999999994</v>
      </c>
    </row>
    <row r="8" spans="1:6" ht="14.4" customHeight="1" x14ac:dyDescent="0.3">
      <c r="A8" s="687" t="s">
        <v>3929</v>
      </c>
      <c r="B8" s="664">
        <v>5375.14</v>
      </c>
      <c r="C8" s="677">
        <v>0.40640492602866918</v>
      </c>
      <c r="D8" s="664">
        <v>7850.93</v>
      </c>
      <c r="E8" s="677">
        <v>0.59359507397133093</v>
      </c>
      <c r="F8" s="665">
        <v>13226.07</v>
      </c>
    </row>
    <row r="9" spans="1:6" ht="14.4" customHeight="1" x14ac:dyDescent="0.3">
      <c r="A9" s="687" t="s">
        <v>3935</v>
      </c>
      <c r="B9" s="664">
        <v>5251.9</v>
      </c>
      <c r="C9" s="677">
        <v>0.49546600351700765</v>
      </c>
      <c r="D9" s="664">
        <v>5348.02</v>
      </c>
      <c r="E9" s="677">
        <v>0.50453399648299235</v>
      </c>
      <c r="F9" s="665">
        <v>10599.92</v>
      </c>
    </row>
    <row r="10" spans="1:6" ht="14.4" customHeight="1" x14ac:dyDescent="0.3">
      <c r="A10" s="687" t="s">
        <v>3928</v>
      </c>
      <c r="B10" s="664">
        <v>4546.5599999999995</v>
      </c>
      <c r="C10" s="677">
        <v>0.26004415516077739</v>
      </c>
      <c r="D10" s="664">
        <v>12937.24</v>
      </c>
      <c r="E10" s="677">
        <v>0.73995584483922261</v>
      </c>
      <c r="F10" s="665">
        <v>17483.8</v>
      </c>
    </row>
    <row r="11" spans="1:6" ht="14.4" customHeight="1" x14ac:dyDescent="0.3">
      <c r="A11" s="687" t="s">
        <v>3922</v>
      </c>
      <c r="B11" s="664">
        <v>4382.83</v>
      </c>
      <c r="C11" s="677">
        <v>0.65351484742527821</v>
      </c>
      <c r="D11" s="664">
        <v>2323.7200000000003</v>
      </c>
      <c r="E11" s="677">
        <v>0.34648515257472173</v>
      </c>
      <c r="F11" s="665">
        <v>6706.55</v>
      </c>
    </row>
    <row r="12" spans="1:6" ht="14.4" customHeight="1" x14ac:dyDescent="0.3">
      <c r="A12" s="687" t="s">
        <v>3913</v>
      </c>
      <c r="B12" s="664">
        <v>4079.46</v>
      </c>
      <c r="C12" s="677">
        <v>0.12283615642966791</v>
      </c>
      <c r="D12" s="664">
        <v>29131.119999999995</v>
      </c>
      <c r="E12" s="677">
        <v>0.87716384357033206</v>
      </c>
      <c r="F12" s="665">
        <v>33210.579999999994</v>
      </c>
    </row>
    <row r="13" spans="1:6" ht="14.4" customHeight="1" x14ac:dyDescent="0.3">
      <c r="A13" s="687" t="s">
        <v>3939</v>
      </c>
      <c r="B13" s="664">
        <v>3132.38</v>
      </c>
      <c r="C13" s="677">
        <v>0.14604613602836272</v>
      </c>
      <c r="D13" s="664">
        <v>18315.5</v>
      </c>
      <c r="E13" s="677">
        <v>0.85395386397163719</v>
      </c>
      <c r="F13" s="665">
        <v>21447.88</v>
      </c>
    </row>
    <row r="14" spans="1:6" ht="14.4" customHeight="1" x14ac:dyDescent="0.3">
      <c r="A14" s="687" t="s">
        <v>3915</v>
      </c>
      <c r="B14" s="664">
        <v>1916.5700000000002</v>
      </c>
      <c r="C14" s="677">
        <v>0.27983576948740746</v>
      </c>
      <c r="D14" s="664">
        <v>4932.3400000000011</v>
      </c>
      <c r="E14" s="677">
        <v>0.72016423051259248</v>
      </c>
      <c r="F14" s="665">
        <v>6848.9100000000017</v>
      </c>
    </row>
    <row r="15" spans="1:6" ht="14.4" customHeight="1" x14ac:dyDescent="0.3">
      <c r="A15" s="687" t="s">
        <v>3940</v>
      </c>
      <c r="B15" s="664">
        <v>1715.34</v>
      </c>
      <c r="C15" s="677">
        <v>0.14716318749764068</v>
      </c>
      <c r="D15" s="664">
        <v>9940.7000000000025</v>
      </c>
      <c r="E15" s="677">
        <v>0.85283681250235932</v>
      </c>
      <c r="F15" s="665">
        <v>11656.040000000003</v>
      </c>
    </row>
    <row r="16" spans="1:6" ht="14.4" customHeight="1" x14ac:dyDescent="0.3">
      <c r="A16" s="687" t="s">
        <v>3933</v>
      </c>
      <c r="B16" s="664">
        <v>1533.3</v>
      </c>
      <c r="C16" s="677">
        <v>0.27089627391742194</v>
      </c>
      <c r="D16" s="664">
        <v>4126.8</v>
      </c>
      <c r="E16" s="677">
        <v>0.72910372608257801</v>
      </c>
      <c r="F16" s="665">
        <v>5660.1</v>
      </c>
    </row>
    <row r="17" spans="1:6" ht="14.4" customHeight="1" x14ac:dyDescent="0.3">
      <c r="A17" s="687" t="s">
        <v>3926</v>
      </c>
      <c r="B17" s="664">
        <v>1412.96</v>
      </c>
      <c r="C17" s="677">
        <v>0.50481968173665748</v>
      </c>
      <c r="D17" s="664">
        <v>1385.98</v>
      </c>
      <c r="E17" s="677">
        <v>0.49518031826334252</v>
      </c>
      <c r="F17" s="665">
        <v>2798.94</v>
      </c>
    </row>
    <row r="18" spans="1:6" ht="14.4" customHeight="1" x14ac:dyDescent="0.3">
      <c r="A18" s="687" t="s">
        <v>3924</v>
      </c>
      <c r="B18" s="664">
        <v>804.74</v>
      </c>
      <c r="C18" s="677">
        <v>3.8432002567418612E-2</v>
      </c>
      <c r="D18" s="664">
        <v>20134.580000000002</v>
      </c>
      <c r="E18" s="677">
        <v>0.96156799743258137</v>
      </c>
      <c r="F18" s="665">
        <v>20939.320000000003</v>
      </c>
    </row>
    <row r="19" spans="1:6" ht="14.4" customHeight="1" x14ac:dyDescent="0.3">
      <c r="A19" s="687" t="s">
        <v>3927</v>
      </c>
      <c r="B19" s="664">
        <v>796.04000000000008</v>
      </c>
      <c r="C19" s="677">
        <v>5.2920907827180702E-2</v>
      </c>
      <c r="D19" s="664">
        <v>14246.03</v>
      </c>
      <c r="E19" s="677">
        <v>0.94707909217281927</v>
      </c>
      <c r="F19" s="665">
        <v>15042.070000000002</v>
      </c>
    </row>
    <row r="20" spans="1:6" ht="14.4" customHeight="1" x14ac:dyDescent="0.3">
      <c r="A20" s="687" t="s">
        <v>3941</v>
      </c>
      <c r="B20" s="664">
        <v>444.5</v>
      </c>
      <c r="C20" s="677">
        <v>3.1135823638849661E-2</v>
      </c>
      <c r="D20" s="664">
        <v>13831.660000000002</v>
      </c>
      <c r="E20" s="677">
        <v>0.9688641763611503</v>
      </c>
      <c r="F20" s="665">
        <v>14276.160000000002</v>
      </c>
    </row>
    <row r="21" spans="1:6" ht="14.4" customHeight="1" x14ac:dyDescent="0.3">
      <c r="A21" s="687" t="s">
        <v>3921</v>
      </c>
      <c r="B21" s="664">
        <v>367.98999999999995</v>
      </c>
      <c r="C21" s="677">
        <v>1.7983777995956473E-2</v>
      </c>
      <c r="D21" s="664">
        <v>20094.339999999997</v>
      </c>
      <c r="E21" s="677">
        <v>0.98201622200404348</v>
      </c>
      <c r="F21" s="665">
        <v>20462.329999999998</v>
      </c>
    </row>
    <row r="22" spans="1:6" ht="14.4" customHeight="1" x14ac:dyDescent="0.3">
      <c r="A22" s="687" t="s">
        <v>3943</v>
      </c>
      <c r="B22" s="664">
        <v>275.06</v>
      </c>
      <c r="C22" s="677">
        <v>5.3803466534697621E-2</v>
      </c>
      <c r="D22" s="664">
        <v>4837.25</v>
      </c>
      <c r="E22" s="677">
        <v>0.9461965334653023</v>
      </c>
      <c r="F22" s="665">
        <v>5112.3100000000004</v>
      </c>
    </row>
    <row r="23" spans="1:6" ht="14.4" customHeight="1" x14ac:dyDescent="0.3">
      <c r="A23" s="687" t="s">
        <v>3919</v>
      </c>
      <c r="B23" s="664">
        <v>222.88</v>
      </c>
      <c r="C23" s="677">
        <v>1.9105583034022822E-2</v>
      </c>
      <c r="D23" s="664">
        <v>11442.82</v>
      </c>
      <c r="E23" s="677">
        <v>0.98089441696597723</v>
      </c>
      <c r="F23" s="665">
        <v>11665.699999999999</v>
      </c>
    </row>
    <row r="24" spans="1:6" ht="14.4" customHeight="1" x14ac:dyDescent="0.3">
      <c r="A24" s="687" t="s">
        <v>3931</v>
      </c>
      <c r="B24" s="664">
        <v>182.44</v>
      </c>
      <c r="C24" s="677">
        <v>2.1932141876097348E-3</v>
      </c>
      <c r="D24" s="664">
        <v>83001.409999999974</v>
      </c>
      <c r="E24" s="677">
        <v>0.99780678581239024</v>
      </c>
      <c r="F24" s="665">
        <v>83183.849999999977</v>
      </c>
    </row>
    <row r="25" spans="1:6" ht="14.4" customHeight="1" x14ac:dyDescent="0.3">
      <c r="A25" s="687" t="s">
        <v>3945</v>
      </c>
      <c r="B25" s="664">
        <v>129.82999999999998</v>
      </c>
      <c r="C25" s="677">
        <v>8.7950098158894128E-3</v>
      </c>
      <c r="D25" s="664">
        <v>14631.949999999995</v>
      </c>
      <c r="E25" s="677">
        <v>0.99120499018411057</v>
      </c>
      <c r="F25" s="665">
        <v>14761.779999999995</v>
      </c>
    </row>
    <row r="26" spans="1:6" ht="14.4" customHeight="1" x14ac:dyDescent="0.3">
      <c r="A26" s="687" t="s">
        <v>3925</v>
      </c>
      <c r="B26" s="664"/>
      <c r="C26" s="677">
        <v>0</v>
      </c>
      <c r="D26" s="664">
        <v>4375.5899999999992</v>
      </c>
      <c r="E26" s="677">
        <v>1</v>
      </c>
      <c r="F26" s="665">
        <v>4375.5899999999992</v>
      </c>
    </row>
    <row r="27" spans="1:6" ht="14.4" customHeight="1" x14ac:dyDescent="0.3">
      <c r="A27" s="687" t="s">
        <v>3949</v>
      </c>
      <c r="B27" s="664"/>
      <c r="C27" s="677">
        <v>0</v>
      </c>
      <c r="D27" s="664">
        <v>69.86</v>
      </c>
      <c r="E27" s="677">
        <v>1</v>
      </c>
      <c r="F27" s="665">
        <v>69.86</v>
      </c>
    </row>
    <row r="28" spans="1:6" ht="14.4" customHeight="1" x14ac:dyDescent="0.3">
      <c r="A28" s="687" t="s">
        <v>3947</v>
      </c>
      <c r="B28" s="664"/>
      <c r="C28" s="677">
        <v>0</v>
      </c>
      <c r="D28" s="664">
        <v>15646.890000000003</v>
      </c>
      <c r="E28" s="677">
        <v>1</v>
      </c>
      <c r="F28" s="665">
        <v>15646.890000000003</v>
      </c>
    </row>
    <row r="29" spans="1:6" ht="14.4" customHeight="1" x14ac:dyDescent="0.3">
      <c r="A29" s="687" t="s">
        <v>3936</v>
      </c>
      <c r="B29" s="664"/>
      <c r="C29" s="677">
        <v>0</v>
      </c>
      <c r="D29" s="664">
        <v>2106.3999999999996</v>
      </c>
      <c r="E29" s="677">
        <v>1</v>
      </c>
      <c r="F29" s="665">
        <v>2106.3999999999996</v>
      </c>
    </row>
    <row r="30" spans="1:6" ht="14.4" customHeight="1" x14ac:dyDescent="0.3">
      <c r="A30" s="687" t="s">
        <v>3918</v>
      </c>
      <c r="B30" s="664">
        <v>0</v>
      </c>
      <c r="C30" s="677">
        <v>0</v>
      </c>
      <c r="D30" s="664">
        <v>11352.130000000001</v>
      </c>
      <c r="E30" s="677">
        <v>1</v>
      </c>
      <c r="F30" s="665">
        <v>11352.130000000001</v>
      </c>
    </row>
    <row r="31" spans="1:6" ht="14.4" customHeight="1" x14ac:dyDescent="0.3">
      <c r="A31" s="687" t="s">
        <v>3938</v>
      </c>
      <c r="B31" s="664"/>
      <c r="C31" s="677">
        <v>0</v>
      </c>
      <c r="D31" s="664">
        <v>3470.89</v>
      </c>
      <c r="E31" s="677">
        <v>1</v>
      </c>
      <c r="F31" s="665">
        <v>3470.89</v>
      </c>
    </row>
    <row r="32" spans="1:6" ht="14.4" customHeight="1" x14ac:dyDescent="0.3">
      <c r="A32" s="687" t="s">
        <v>3944</v>
      </c>
      <c r="B32" s="664"/>
      <c r="C32" s="677">
        <v>0</v>
      </c>
      <c r="D32" s="664">
        <v>139.72</v>
      </c>
      <c r="E32" s="677">
        <v>1</v>
      </c>
      <c r="F32" s="665">
        <v>139.72</v>
      </c>
    </row>
    <row r="33" spans="1:6" ht="14.4" customHeight="1" x14ac:dyDescent="0.3">
      <c r="A33" s="687" t="s">
        <v>3923</v>
      </c>
      <c r="B33" s="664"/>
      <c r="C33" s="677">
        <v>0</v>
      </c>
      <c r="D33" s="664">
        <v>4539.59</v>
      </c>
      <c r="E33" s="677">
        <v>1</v>
      </c>
      <c r="F33" s="665">
        <v>4539.59</v>
      </c>
    </row>
    <row r="34" spans="1:6" ht="14.4" customHeight="1" x14ac:dyDescent="0.3">
      <c r="A34" s="687" t="s">
        <v>3916</v>
      </c>
      <c r="B34" s="664"/>
      <c r="C34" s="677">
        <v>0</v>
      </c>
      <c r="D34" s="664">
        <v>4888.1499999999996</v>
      </c>
      <c r="E34" s="677">
        <v>1</v>
      </c>
      <c r="F34" s="665">
        <v>4888.1499999999996</v>
      </c>
    </row>
    <row r="35" spans="1:6" ht="14.4" customHeight="1" x14ac:dyDescent="0.3">
      <c r="A35" s="687" t="s">
        <v>3946</v>
      </c>
      <c r="B35" s="664"/>
      <c r="C35" s="677">
        <v>0</v>
      </c>
      <c r="D35" s="664">
        <v>10236.44</v>
      </c>
      <c r="E35" s="677">
        <v>1</v>
      </c>
      <c r="F35" s="665">
        <v>10236.44</v>
      </c>
    </row>
    <row r="36" spans="1:6" ht="14.4" customHeight="1" x14ac:dyDescent="0.3">
      <c r="A36" s="687" t="s">
        <v>3912</v>
      </c>
      <c r="B36" s="664"/>
      <c r="C36" s="677">
        <v>0</v>
      </c>
      <c r="D36" s="664">
        <v>8948.7000000000025</v>
      </c>
      <c r="E36" s="677">
        <v>1</v>
      </c>
      <c r="F36" s="665">
        <v>8948.7000000000025</v>
      </c>
    </row>
    <row r="37" spans="1:6" ht="14.4" customHeight="1" x14ac:dyDescent="0.3">
      <c r="A37" s="687" t="s">
        <v>3948</v>
      </c>
      <c r="B37" s="664"/>
      <c r="C37" s="677">
        <v>0</v>
      </c>
      <c r="D37" s="664">
        <v>156.86000000000001</v>
      </c>
      <c r="E37" s="677">
        <v>1</v>
      </c>
      <c r="F37" s="665">
        <v>156.86000000000001</v>
      </c>
    </row>
    <row r="38" spans="1:6" ht="14.4" customHeight="1" x14ac:dyDescent="0.3">
      <c r="A38" s="687" t="s">
        <v>3930</v>
      </c>
      <c r="B38" s="664"/>
      <c r="C38" s="677">
        <v>0</v>
      </c>
      <c r="D38" s="664">
        <v>2746.31</v>
      </c>
      <c r="E38" s="677">
        <v>1</v>
      </c>
      <c r="F38" s="665">
        <v>2746.31</v>
      </c>
    </row>
    <row r="39" spans="1:6" ht="14.4" customHeight="1" thickBot="1" x14ac:dyDescent="0.35">
      <c r="A39" s="688" t="s">
        <v>3914</v>
      </c>
      <c r="B39" s="679"/>
      <c r="C39" s="680">
        <v>0</v>
      </c>
      <c r="D39" s="679">
        <v>2100.4499999999998</v>
      </c>
      <c r="E39" s="680">
        <v>1</v>
      </c>
      <c r="F39" s="681">
        <v>2100.4499999999998</v>
      </c>
    </row>
    <row r="40" spans="1:6" ht="14.4" customHeight="1" thickBot="1" x14ac:dyDescent="0.35">
      <c r="A40" s="682" t="s">
        <v>3</v>
      </c>
      <c r="B40" s="683">
        <v>81866.77</v>
      </c>
      <c r="C40" s="684">
        <v>0.16552578701144519</v>
      </c>
      <c r="D40" s="683">
        <v>412719.42999999988</v>
      </c>
      <c r="E40" s="684">
        <v>0.83447421298855495</v>
      </c>
      <c r="F40" s="685">
        <v>494586.19999999984</v>
      </c>
    </row>
    <row r="41" spans="1:6" ht="14.4" customHeight="1" thickBot="1" x14ac:dyDescent="0.35"/>
    <row r="42" spans="1:6" ht="14.4" customHeight="1" x14ac:dyDescent="0.3">
      <c r="A42" s="748" t="s">
        <v>3611</v>
      </c>
      <c r="B42" s="229">
        <v>23441.020000000004</v>
      </c>
      <c r="C42" s="739">
        <v>0.23934807036567951</v>
      </c>
      <c r="D42" s="229">
        <v>74495.929999999862</v>
      </c>
      <c r="E42" s="739">
        <v>0.76065192963432049</v>
      </c>
      <c r="F42" s="747">
        <v>97936.949999999866</v>
      </c>
    </row>
    <row r="43" spans="1:6" ht="14.4" customHeight="1" x14ac:dyDescent="0.3">
      <c r="A43" s="687" t="s">
        <v>6166</v>
      </c>
      <c r="B43" s="664">
        <v>15175.199999999999</v>
      </c>
      <c r="C43" s="677">
        <v>1</v>
      </c>
      <c r="D43" s="664"/>
      <c r="E43" s="677">
        <v>0</v>
      </c>
      <c r="F43" s="665">
        <v>15175.199999999999</v>
      </c>
    </row>
    <row r="44" spans="1:6" ht="14.4" customHeight="1" x14ac:dyDescent="0.3">
      <c r="A44" s="687" t="s">
        <v>3648</v>
      </c>
      <c r="B44" s="664">
        <v>4595.33</v>
      </c>
      <c r="C44" s="677">
        <v>0.4690878504253132</v>
      </c>
      <c r="D44" s="664">
        <v>5200.9799999999996</v>
      </c>
      <c r="E44" s="677">
        <v>0.5309121495746868</v>
      </c>
      <c r="F44" s="665">
        <v>9796.31</v>
      </c>
    </row>
    <row r="45" spans="1:6" ht="14.4" customHeight="1" x14ac:dyDescent="0.3">
      <c r="A45" s="687" t="s">
        <v>6167</v>
      </c>
      <c r="B45" s="664">
        <v>4546.5599999999995</v>
      </c>
      <c r="C45" s="677">
        <v>0.99310417135380613</v>
      </c>
      <c r="D45" s="664">
        <v>31.57</v>
      </c>
      <c r="E45" s="677">
        <v>6.8958286461939713E-3</v>
      </c>
      <c r="F45" s="665">
        <v>4578.1299999999992</v>
      </c>
    </row>
    <row r="46" spans="1:6" ht="14.4" customHeight="1" x14ac:dyDescent="0.3">
      <c r="A46" s="687" t="s">
        <v>3653</v>
      </c>
      <c r="B46" s="664">
        <v>4273.72</v>
      </c>
      <c r="C46" s="677">
        <v>0.10579719473009304</v>
      </c>
      <c r="D46" s="664">
        <v>36121.68</v>
      </c>
      <c r="E46" s="677">
        <v>0.89420280526990692</v>
      </c>
      <c r="F46" s="665">
        <v>40395.4</v>
      </c>
    </row>
    <row r="47" spans="1:6" ht="14.4" customHeight="1" x14ac:dyDescent="0.3">
      <c r="A47" s="687" t="s">
        <v>3565</v>
      </c>
      <c r="B47" s="664">
        <v>3588.05</v>
      </c>
      <c r="C47" s="677">
        <v>0.11499975961923677</v>
      </c>
      <c r="D47" s="664">
        <v>27612.45000000003</v>
      </c>
      <c r="E47" s="677">
        <v>0.8850002403807633</v>
      </c>
      <c r="F47" s="665">
        <v>31200.500000000029</v>
      </c>
    </row>
    <row r="48" spans="1:6" ht="14.4" customHeight="1" x14ac:dyDescent="0.3">
      <c r="A48" s="687" t="s">
        <v>3590</v>
      </c>
      <c r="B48" s="664">
        <v>3288.8599999999997</v>
      </c>
      <c r="C48" s="677">
        <v>0.62834293050678425</v>
      </c>
      <c r="D48" s="664">
        <v>1945.32</v>
      </c>
      <c r="E48" s="677">
        <v>0.37165706949321575</v>
      </c>
      <c r="F48" s="665">
        <v>5234.1799999999994</v>
      </c>
    </row>
    <row r="49" spans="1:6" ht="14.4" customHeight="1" x14ac:dyDescent="0.3">
      <c r="A49" s="687" t="s">
        <v>6168</v>
      </c>
      <c r="B49" s="664">
        <v>2963.3199999999997</v>
      </c>
      <c r="C49" s="677">
        <v>0.58706806718360582</v>
      </c>
      <c r="D49" s="664">
        <v>2084.34</v>
      </c>
      <c r="E49" s="677">
        <v>0.41293193281639418</v>
      </c>
      <c r="F49" s="665">
        <v>5047.66</v>
      </c>
    </row>
    <row r="50" spans="1:6" ht="14.4" customHeight="1" x14ac:dyDescent="0.3">
      <c r="A50" s="687" t="s">
        <v>3591</v>
      </c>
      <c r="B50" s="664">
        <v>2520.9799999999996</v>
      </c>
      <c r="C50" s="677">
        <v>1</v>
      </c>
      <c r="D50" s="664"/>
      <c r="E50" s="677">
        <v>0</v>
      </c>
      <c r="F50" s="665">
        <v>2520.9799999999996</v>
      </c>
    </row>
    <row r="51" spans="1:6" ht="14.4" customHeight="1" x14ac:dyDescent="0.3">
      <c r="A51" s="687" t="s">
        <v>3587</v>
      </c>
      <c r="B51" s="664">
        <v>2510.6999999999998</v>
      </c>
      <c r="C51" s="677">
        <v>1</v>
      </c>
      <c r="D51" s="664"/>
      <c r="E51" s="677">
        <v>0</v>
      </c>
      <c r="F51" s="665">
        <v>2510.6999999999998</v>
      </c>
    </row>
    <row r="52" spans="1:6" ht="14.4" customHeight="1" x14ac:dyDescent="0.3">
      <c r="A52" s="687" t="s">
        <v>3651</v>
      </c>
      <c r="B52" s="664">
        <v>1964.2399999999998</v>
      </c>
      <c r="C52" s="677">
        <v>0.63559409785141086</v>
      </c>
      <c r="D52" s="664">
        <v>1126.1600000000001</v>
      </c>
      <c r="E52" s="677">
        <v>0.36440590214858926</v>
      </c>
      <c r="F52" s="665">
        <v>3090.3999999999996</v>
      </c>
    </row>
    <row r="53" spans="1:6" ht="14.4" customHeight="1" x14ac:dyDescent="0.3">
      <c r="A53" s="687" t="s">
        <v>3601</v>
      </c>
      <c r="B53" s="664">
        <v>1706.7500000000005</v>
      </c>
      <c r="C53" s="677">
        <v>0.7804390669940694</v>
      </c>
      <c r="D53" s="664">
        <v>480.16</v>
      </c>
      <c r="E53" s="677">
        <v>0.21956093300593071</v>
      </c>
      <c r="F53" s="665">
        <v>2186.9100000000003</v>
      </c>
    </row>
    <row r="54" spans="1:6" ht="14.4" customHeight="1" x14ac:dyDescent="0.3">
      <c r="A54" s="687" t="s">
        <v>3572</v>
      </c>
      <c r="B54" s="664">
        <v>1341.28</v>
      </c>
      <c r="C54" s="677">
        <v>0.73684557490523539</v>
      </c>
      <c r="D54" s="664">
        <v>479.02</v>
      </c>
      <c r="E54" s="677">
        <v>0.26315442509476461</v>
      </c>
      <c r="F54" s="665">
        <v>1820.3</v>
      </c>
    </row>
    <row r="55" spans="1:6" ht="14.4" customHeight="1" x14ac:dyDescent="0.3">
      <c r="A55" s="687" t="s">
        <v>3583</v>
      </c>
      <c r="B55" s="664">
        <v>1255.92</v>
      </c>
      <c r="C55" s="677">
        <v>0.8</v>
      </c>
      <c r="D55" s="664">
        <v>313.98</v>
      </c>
      <c r="E55" s="677">
        <v>0.2</v>
      </c>
      <c r="F55" s="665">
        <v>1569.9</v>
      </c>
    </row>
    <row r="56" spans="1:6" ht="14.4" customHeight="1" x14ac:dyDescent="0.3">
      <c r="A56" s="687" t="s">
        <v>3586</v>
      </c>
      <c r="B56" s="664">
        <v>1037.07</v>
      </c>
      <c r="C56" s="677">
        <v>8.0433239875751864E-2</v>
      </c>
      <c r="D56" s="664">
        <v>11856.479999999994</v>
      </c>
      <c r="E56" s="677">
        <v>0.91956676012424821</v>
      </c>
      <c r="F56" s="665">
        <v>12893.549999999994</v>
      </c>
    </row>
    <row r="57" spans="1:6" ht="14.4" customHeight="1" x14ac:dyDescent="0.3">
      <c r="A57" s="687" t="s">
        <v>3578</v>
      </c>
      <c r="B57" s="664">
        <v>1024.78</v>
      </c>
      <c r="C57" s="677">
        <v>0.26328256669544131</v>
      </c>
      <c r="D57" s="664">
        <v>2867.5399999999995</v>
      </c>
      <c r="E57" s="677">
        <v>0.73671743330455863</v>
      </c>
      <c r="F57" s="665">
        <v>3892.3199999999997</v>
      </c>
    </row>
    <row r="58" spans="1:6" ht="14.4" customHeight="1" x14ac:dyDescent="0.3">
      <c r="A58" s="687" t="s">
        <v>3636</v>
      </c>
      <c r="B58" s="664">
        <v>1008.75</v>
      </c>
      <c r="C58" s="677">
        <v>1</v>
      </c>
      <c r="D58" s="664"/>
      <c r="E58" s="677">
        <v>0</v>
      </c>
      <c r="F58" s="665">
        <v>1008.75</v>
      </c>
    </row>
    <row r="59" spans="1:6" ht="14.4" customHeight="1" x14ac:dyDescent="0.3">
      <c r="A59" s="687" t="s">
        <v>3571</v>
      </c>
      <c r="B59" s="664">
        <v>850.54</v>
      </c>
      <c r="C59" s="677">
        <v>0.88889585619480593</v>
      </c>
      <c r="D59" s="664">
        <v>106.31</v>
      </c>
      <c r="E59" s="677">
        <v>0.11110414380519414</v>
      </c>
      <c r="F59" s="665">
        <v>956.84999999999991</v>
      </c>
    </row>
    <row r="60" spans="1:6" ht="14.4" customHeight="1" x14ac:dyDescent="0.3">
      <c r="A60" s="687" t="s">
        <v>3646</v>
      </c>
      <c r="B60" s="664">
        <v>783.54</v>
      </c>
      <c r="C60" s="677">
        <v>0.18211822786045825</v>
      </c>
      <c r="D60" s="664">
        <v>3518.8300000000004</v>
      </c>
      <c r="E60" s="677">
        <v>0.81788177213954161</v>
      </c>
      <c r="F60" s="665">
        <v>4302.3700000000008</v>
      </c>
    </row>
    <row r="61" spans="1:6" ht="14.4" customHeight="1" x14ac:dyDescent="0.3">
      <c r="A61" s="687" t="s">
        <v>3582</v>
      </c>
      <c r="B61" s="664">
        <v>546.71</v>
      </c>
      <c r="C61" s="677">
        <v>4.2371850167445962E-2</v>
      </c>
      <c r="D61" s="664">
        <v>12355.960000000001</v>
      </c>
      <c r="E61" s="677">
        <v>0.95762814983255395</v>
      </c>
      <c r="F61" s="665">
        <v>12902.670000000002</v>
      </c>
    </row>
    <row r="62" spans="1:6" ht="14.4" customHeight="1" x14ac:dyDescent="0.3">
      <c r="A62" s="687" t="s">
        <v>3618</v>
      </c>
      <c r="B62" s="664">
        <v>474.66</v>
      </c>
      <c r="C62" s="677">
        <v>0.35617486830849576</v>
      </c>
      <c r="D62" s="664">
        <v>858.00000000000011</v>
      </c>
      <c r="E62" s="677">
        <v>0.64382513169150424</v>
      </c>
      <c r="F62" s="665">
        <v>1332.66</v>
      </c>
    </row>
    <row r="63" spans="1:6" ht="14.4" customHeight="1" x14ac:dyDescent="0.3">
      <c r="A63" s="687" t="s">
        <v>3623</v>
      </c>
      <c r="B63" s="664">
        <v>419.15999999999997</v>
      </c>
      <c r="C63" s="677">
        <v>0.13953488372093023</v>
      </c>
      <c r="D63" s="664">
        <v>2584.8200000000002</v>
      </c>
      <c r="E63" s="677">
        <v>0.86046511627906985</v>
      </c>
      <c r="F63" s="665">
        <v>3003.98</v>
      </c>
    </row>
    <row r="64" spans="1:6" ht="14.4" customHeight="1" x14ac:dyDescent="0.3">
      <c r="A64" s="687" t="s">
        <v>3605</v>
      </c>
      <c r="B64" s="664">
        <v>396.08</v>
      </c>
      <c r="C64" s="677">
        <v>0.37831797124982086</v>
      </c>
      <c r="D64" s="664">
        <v>650.87</v>
      </c>
      <c r="E64" s="677">
        <v>0.62168202875017908</v>
      </c>
      <c r="F64" s="665">
        <v>1046.95</v>
      </c>
    </row>
    <row r="65" spans="1:6" ht="14.4" customHeight="1" x14ac:dyDescent="0.3">
      <c r="A65" s="687" t="s">
        <v>3621</v>
      </c>
      <c r="B65" s="664">
        <v>308.02</v>
      </c>
      <c r="C65" s="677">
        <v>7.2727186868400656E-2</v>
      </c>
      <c r="D65" s="664">
        <v>3927.26</v>
      </c>
      <c r="E65" s="677">
        <v>0.92727281313159926</v>
      </c>
      <c r="F65" s="665">
        <v>4235.2800000000007</v>
      </c>
    </row>
    <row r="66" spans="1:6" ht="14.4" customHeight="1" x14ac:dyDescent="0.3">
      <c r="A66" s="687" t="s">
        <v>3630</v>
      </c>
      <c r="B66" s="664">
        <v>289.77999999999997</v>
      </c>
      <c r="C66" s="677">
        <v>0.76049758555532232</v>
      </c>
      <c r="D66" s="664">
        <v>91.26</v>
      </c>
      <c r="E66" s="677">
        <v>0.23950241444467776</v>
      </c>
      <c r="F66" s="665">
        <v>381.03999999999996</v>
      </c>
    </row>
    <row r="67" spans="1:6" ht="14.4" customHeight="1" x14ac:dyDescent="0.3">
      <c r="A67" s="687" t="s">
        <v>3599</v>
      </c>
      <c r="B67" s="664">
        <v>269.31</v>
      </c>
      <c r="C67" s="677">
        <v>0.6474731932490263</v>
      </c>
      <c r="D67" s="664">
        <v>146.63</v>
      </c>
      <c r="E67" s="677">
        <v>0.3525268067509737</v>
      </c>
      <c r="F67" s="665">
        <v>415.94</v>
      </c>
    </row>
    <row r="68" spans="1:6" ht="14.4" customHeight="1" x14ac:dyDescent="0.3">
      <c r="A68" s="687" t="s">
        <v>3589</v>
      </c>
      <c r="B68" s="664">
        <v>250.92</v>
      </c>
      <c r="C68" s="677">
        <v>0.35714082382077483</v>
      </c>
      <c r="D68" s="664">
        <v>451.66</v>
      </c>
      <c r="E68" s="677">
        <v>0.64285917617922517</v>
      </c>
      <c r="F68" s="665">
        <v>702.58</v>
      </c>
    </row>
    <row r="69" spans="1:6" ht="14.4" customHeight="1" x14ac:dyDescent="0.3">
      <c r="A69" s="687" t="s">
        <v>3629</v>
      </c>
      <c r="B69" s="664">
        <v>238.13</v>
      </c>
      <c r="C69" s="677">
        <v>1</v>
      </c>
      <c r="D69" s="664"/>
      <c r="E69" s="677">
        <v>0</v>
      </c>
      <c r="F69" s="665">
        <v>238.13</v>
      </c>
    </row>
    <row r="70" spans="1:6" ht="14.4" customHeight="1" x14ac:dyDescent="0.3">
      <c r="A70" s="687" t="s">
        <v>6169</v>
      </c>
      <c r="B70" s="664">
        <v>237.65</v>
      </c>
      <c r="C70" s="677">
        <v>0.40000336632330169</v>
      </c>
      <c r="D70" s="664">
        <v>356.47</v>
      </c>
      <c r="E70" s="677">
        <v>0.59999663367669831</v>
      </c>
      <c r="F70" s="665">
        <v>594.12</v>
      </c>
    </row>
    <row r="71" spans="1:6" ht="14.4" customHeight="1" x14ac:dyDescent="0.3">
      <c r="A71" s="687" t="s">
        <v>3596</v>
      </c>
      <c r="B71" s="664">
        <v>209.57999999999998</v>
      </c>
      <c r="C71" s="677">
        <v>0.3</v>
      </c>
      <c r="D71" s="664">
        <v>489.02</v>
      </c>
      <c r="E71" s="677">
        <v>0.70000000000000007</v>
      </c>
      <c r="F71" s="665">
        <v>698.59999999999991</v>
      </c>
    </row>
    <row r="72" spans="1:6" ht="14.4" customHeight="1" x14ac:dyDescent="0.3">
      <c r="A72" s="687" t="s">
        <v>3639</v>
      </c>
      <c r="B72" s="664">
        <v>174.94</v>
      </c>
      <c r="C72" s="677">
        <v>4.472281518029475E-2</v>
      </c>
      <c r="D72" s="664">
        <v>3736.7100000000005</v>
      </c>
      <c r="E72" s="677">
        <v>0.95527718481970525</v>
      </c>
      <c r="F72" s="665">
        <v>3911.6500000000005</v>
      </c>
    </row>
    <row r="73" spans="1:6" ht="14.4" customHeight="1" x14ac:dyDescent="0.3">
      <c r="A73" s="687" t="s">
        <v>3569</v>
      </c>
      <c r="B73" s="664">
        <v>124.64999999999999</v>
      </c>
      <c r="C73" s="677">
        <v>0.75</v>
      </c>
      <c r="D73" s="664">
        <v>41.55</v>
      </c>
      <c r="E73" s="677">
        <v>0.25</v>
      </c>
      <c r="F73" s="665">
        <v>166.2</v>
      </c>
    </row>
    <row r="74" spans="1:6" ht="14.4" customHeight="1" x14ac:dyDescent="0.3">
      <c r="A74" s="687" t="s">
        <v>3570</v>
      </c>
      <c r="B74" s="664">
        <v>50.57</v>
      </c>
      <c r="C74" s="677">
        <v>0.11283412914454014</v>
      </c>
      <c r="D74" s="664">
        <v>397.61</v>
      </c>
      <c r="E74" s="677">
        <v>0.88716587085545984</v>
      </c>
      <c r="F74" s="665">
        <v>448.18</v>
      </c>
    </row>
    <row r="75" spans="1:6" ht="14.4" customHeight="1" x14ac:dyDescent="0.3">
      <c r="A75" s="687" t="s">
        <v>3610</v>
      </c>
      <c r="B75" s="664"/>
      <c r="C75" s="677">
        <v>0</v>
      </c>
      <c r="D75" s="664">
        <v>13322.560000000001</v>
      </c>
      <c r="E75" s="677">
        <v>1</v>
      </c>
      <c r="F75" s="665">
        <v>13322.560000000001</v>
      </c>
    </row>
    <row r="76" spans="1:6" ht="14.4" customHeight="1" x14ac:dyDescent="0.3">
      <c r="A76" s="687" t="s">
        <v>3574</v>
      </c>
      <c r="B76" s="664"/>
      <c r="C76" s="677">
        <v>0</v>
      </c>
      <c r="D76" s="664">
        <v>494.79</v>
      </c>
      <c r="E76" s="677">
        <v>1</v>
      </c>
      <c r="F76" s="665">
        <v>494.79</v>
      </c>
    </row>
    <row r="77" spans="1:6" ht="14.4" customHeight="1" x14ac:dyDescent="0.3">
      <c r="A77" s="687" t="s">
        <v>6170</v>
      </c>
      <c r="B77" s="664"/>
      <c r="C77" s="677"/>
      <c r="D77" s="664">
        <v>0</v>
      </c>
      <c r="E77" s="677"/>
      <c r="F77" s="665">
        <v>0</v>
      </c>
    </row>
    <row r="78" spans="1:6" ht="14.4" customHeight="1" x14ac:dyDescent="0.3">
      <c r="A78" s="687" t="s">
        <v>3579</v>
      </c>
      <c r="B78" s="664"/>
      <c r="C78" s="677">
        <v>0</v>
      </c>
      <c r="D78" s="664">
        <v>987.85</v>
      </c>
      <c r="E78" s="677">
        <v>1</v>
      </c>
      <c r="F78" s="665">
        <v>987.85</v>
      </c>
    </row>
    <row r="79" spans="1:6" ht="14.4" customHeight="1" x14ac:dyDescent="0.3">
      <c r="A79" s="687" t="s">
        <v>3606</v>
      </c>
      <c r="B79" s="664"/>
      <c r="C79" s="677">
        <v>0</v>
      </c>
      <c r="D79" s="664">
        <v>331.61</v>
      </c>
      <c r="E79" s="677">
        <v>1</v>
      </c>
      <c r="F79" s="665">
        <v>331.61</v>
      </c>
    </row>
    <row r="80" spans="1:6" ht="14.4" customHeight="1" x14ac:dyDescent="0.3">
      <c r="A80" s="687" t="s">
        <v>3640</v>
      </c>
      <c r="B80" s="664"/>
      <c r="C80" s="677">
        <v>0</v>
      </c>
      <c r="D80" s="664">
        <v>2085.5999999999995</v>
      </c>
      <c r="E80" s="677">
        <v>1</v>
      </c>
      <c r="F80" s="665">
        <v>2085.5999999999995</v>
      </c>
    </row>
    <row r="81" spans="1:6" ht="14.4" customHeight="1" x14ac:dyDescent="0.3">
      <c r="A81" s="687" t="s">
        <v>3575</v>
      </c>
      <c r="B81" s="664"/>
      <c r="C81" s="677">
        <v>0</v>
      </c>
      <c r="D81" s="664">
        <v>6131.9600000000009</v>
      </c>
      <c r="E81" s="677">
        <v>1</v>
      </c>
      <c r="F81" s="665">
        <v>6131.9600000000009</v>
      </c>
    </row>
    <row r="82" spans="1:6" ht="14.4" customHeight="1" x14ac:dyDescent="0.3">
      <c r="A82" s="687" t="s">
        <v>3628</v>
      </c>
      <c r="B82" s="664">
        <v>0</v>
      </c>
      <c r="C82" s="677">
        <v>0</v>
      </c>
      <c r="D82" s="664">
        <v>1293.3800000000001</v>
      </c>
      <c r="E82" s="677">
        <v>1</v>
      </c>
      <c r="F82" s="665">
        <v>1293.3800000000001</v>
      </c>
    </row>
    <row r="83" spans="1:6" ht="14.4" customHeight="1" x14ac:dyDescent="0.3">
      <c r="A83" s="687" t="s">
        <v>3616</v>
      </c>
      <c r="B83" s="664">
        <v>0</v>
      </c>
      <c r="C83" s="677">
        <v>0</v>
      </c>
      <c r="D83" s="664">
        <v>370.47</v>
      </c>
      <c r="E83" s="677">
        <v>1</v>
      </c>
      <c r="F83" s="665">
        <v>370.47</v>
      </c>
    </row>
    <row r="84" spans="1:6" ht="14.4" customHeight="1" x14ac:dyDescent="0.3">
      <c r="A84" s="687" t="s">
        <v>3566</v>
      </c>
      <c r="B84" s="664">
        <v>0</v>
      </c>
      <c r="C84" s="677"/>
      <c r="D84" s="664">
        <v>0</v>
      </c>
      <c r="E84" s="677"/>
      <c r="F84" s="665">
        <v>0</v>
      </c>
    </row>
    <row r="85" spans="1:6" ht="14.4" customHeight="1" x14ac:dyDescent="0.3">
      <c r="A85" s="687" t="s">
        <v>3581</v>
      </c>
      <c r="B85" s="664">
        <v>0</v>
      </c>
      <c r="C85" s="677">
        <v>0</v>
      </c>
      <c r="D85" s="664">
        <v>118713.09999999973</v>
      </c>
      <c r="E85" s="677">
        <v>1</v>
      </c>
      <c r="F85" s="665">
        <v>118713.09999999973</v>
      </c>
    </row>
    <row r="86" spans="1:6" ht="14.4" customHeight="1" x14ac:dyDescent="0.3">
      <c r="A86" s="687" t="s">
        <v>3635</v>
      </c>
      <c r="B86" s="664"/>
      <c r="C86" s="677">
        <v>0</v>
      </c>
      <c r="D86" s="664">
        <v>887.05</v>
      </c>
      <c r="E86" s="677">
        <v>1</v>
      </c>
      <c r="F86" s="665">
        <v>887.05</v>
      </c>
    </row>
    <row r="87" spans="1:6" ht="14.4" customHeight="1" x14ac:dyDescent="0.3">
      <c r="A87" s="687" t="s">
        <v>3650</v>
      </c>
      <c r="B87" s="664"/>
      <c r="C87" s="677">
        <v>0</v>
      </c>
      <c r="D87" s="664">
        <v>1741.8</v>
      </c>
      <c r="E87" s="677">
        <v>1</v>
      </c>
      <c r="F87" s="665">
        <v>1741.8</v>
      </c>
    </row>
    <row r="88" spans="1:6" ht="14.4" customHeight="1" x14ac:dyDescent="0.3">
      <c r="A88" s="687" t="s">
        <v>3641</v>
      </c>
      <c r="B88" s="664"/>
      <c r="C88" s="677">
        <v>0</v>
      </c>
      <c r="D88" s="664">
        <v>492.14</v>
      </c>
      <c r="E88" s="677">
        <v>1</v>
      </c>
      <c r="F88" s="665">
        <v>492.14</v>
      </c>
    </row>
    <row r="89" spans="1:6" ht="14.4" customHeight="1" x14ac:dyDescent="0.3">
      <c r="A89" s="687" t="s">
        <v>3643</v>
      </c>
      <c r="B89" s="664"/>
      <c r="C89" s="677">
        <v>0</v>
      </c>
      <c r="D89" s="664">
        <v>128.80000000000001</v>
      </c>
      <c r="E89" s="677">
        <v>1</v>
      </c>
      <c r="F89" s="665">
        <v>128.80000000000001</v>
      </c>
    </row>
    <row r="90" spans="1:6" ht="14.4" customHeight="1" x14ac:dyDescent="0.3">
      <c r="A90" s="687" t="s">
        <v>3620</v>
      </c>
      <c r="B90" s="664">
        <v>0</v>
      </c>
      <c r="C90" s="677"/>
      <c r="D90" s="664"/>
      <c r="E90" s="677"/>
      <c r="F90" s="665">
        <v>0</v>
      </c>
    </row>
    <row r="91" spans="1:6" ht="14.4" customHeight="1" x14ac:dyDescent="0.3">
      <c r="A91" s="687" t="s">
        <v>3645</v>
      </c>
      <c r="B91" s="664"/>
      <c r="C91" s="677">
        <v>0</v>
      </c>
      <c r="D91" s="664">
        <v>418.37</v>
      </c>
      <c r="E91" s="677">
        <v>1</v>
      </c>
      <c r="F91" s="665">
        <v>418.37</v>
      </c>
    </row>
    <row r="92" spans="1:6" ht="14.4" customHeight="1" x14ac:dyDescent="0.3">
      <c r="A92" s="687" t="s">
        <v>3625</v>
      </c>
      <c r="B92" s="664">
        <v>0</v>
      </c>
      <c r="C92" s="677">
        <v>0</v>
      </c>
      <c r="D92" s="664">
        <v>21890.329999999998</v>
      </c>
      <c r="E92" s="677">
        <v>1</v>
      </c>
      <c r="F92" s="665">
        <v>21890.329999999998</v>
      </c>
    </row>
    <row r="93" spans="1:6" ht="14.4" customHeight="1" x14ac:dyDescent="0.3">
      <c r="A93" s="687" t="s">
        <v>6171</v>
      </c>
      <c r="B93" s="664"/>
      <c r="C93" s="677">
        <v>0</v>
      </c>
      <c r="D93" s="664">
        <v>1866.4</v>
      </c>
      <c r="E93" s="677">
        <v>1</v>
      </c>
      <c r="F93" s="665">
        <v>1866.4</v>
      </c>
    </row>
    <row r="94" spans="1:6" ht="14.4" customHeight="1" x14ac:dyDescent="0.3">
      <c r="A94" s="687" t="s">
        <v>6172</v>
      </c>
      <c r="B94" s="664"/>
      <c r="C94" s="677">
        <v>0</v>
      </c>
      <c r="D94" s="664">
        <v>283.68</v>
      </c>
      <c r="E94" s="677">
        <v>1</v>
      </c>
      <c r="F94" s="665">
        <v>283.68</v>
      </c>
    </row>
    <row r="95" spans="1:6" ht="14.4" customHeight="1" x14ac:dyDescent="0.3">
      <c r="A95" s="687" t="s">
        <v>3607</v>
      </c>
      <c r="B95" s="664"/>
      <c r="C95" s="677">
        <v>0</v>
      </c>
      <c r="D95" s="664">
        <v>13032.81</v>
      </c>
      <c r="E95" s="677">
        <v>1</v>
      </c>
      <c r="F95" s="665">
        <v>13032.81</v>
      </c>
    </row>
    <row r="96" spans="1:6" ht="14.4" customHeight="1" x14ac:dyDescent="0.3">
      <c r="A96" s="687" t="s">
        <v>6173</v>
      </c>
      <c r="B96" s="664">
        <v>0</v>
      </c>
      <c r="C96" s="677">
        <v>0</v>
      </c>
      <c r="D96" s="664">
        <v>862.93000000000006</v>
      </c>
      <c r="E96" s="677">
        <v>1</v>
      </c>
      <c r="F96" s="665">
        <v>862.93000000000006</v>
      </c>
    </row>
    <row r="97" spans="1:6" ht="14.4" customHeight="1" x14ac:dyDescent="0.3">
      <c r="A97" s="687" t="s">
        <v>3652</v>
      </c>
      <c r="B97" s="664"/>
      <c r="C97" s="677">
        <v>0</v>
      </c>
      <c r="D97" s="664">
        <v>833.79</v>
      </c>
      <c r="E97" s="677">
        <v>1</v>
      </c>
      <c r="F97" s="665">
        <v>833.79</v>
      </c>
    </row>
    <row r="98" spans="1:6" ht="14.4" customHeight="1" x14ac:dyDescent="0.3">
      <c r="A98" s="687" t="s">
        <v>3598</v>
      </c>
      <c r="B98" s="664"/>
      <c r="C98" s="677">
        <v>0</v>
      </c>
      <c r="D98" s="664">
        <v>31841.58</v>
      </c>
      <c r="E98" s="677">
        <v>1</v>
      </c>
      <c r="F98" s="665">
        <v>31841.58</v>
      </c>
    </row>
    <row r="99" spans="1:6" ht="14.4" customHeight="1" x14ac:dyDescent="0.3">
      <c r="A99" s="687" t="s">
        <v>3656</v>
      </c>
      <c r="B99" s="664">
        <v>0</v>
      </c>
      <c r="C99" s="677"/>
      <c r="D99" s="664"/>
      <c r="E99" s="677"/>
      <c r="F99" s="665">
        <v>0</v>
      </c>
    </row>
    <row r="100" spans="1:6" ht="14.4" customHeight="1" x14ac:dyDescent="0.3">
      <c r="A100" s="687" t="s">
        <v>3655</v>
      </c>
      <c r="B100" s="664"/>
      <c r="C100" s="677">
        <v>0</v>
      </c>
      <c r="D100" s="664">
        <v>225.89999999999998</v>
      </c>
      <c r="E100" s="677">
        <v>1</v>
      </c>
      <c r="F100" s="665">
        <v>225.89999999999998</v>
      </c>
    </row>
    <row r="101" spans="1:6" ht="14.4" customHeight="1" thickBot="1" x14ac:dyDescent="0.35">
      <c r="A101" s="688" t="s">
        <v>3609</v>
      </c>
      <c r="B101" s="679">
        <v>0</v>
      </c>
      <c r="C101" s="680">
        <v>0</v>
      </c>
      <c r="D101" s="679">
        <v>153.96</v>
      </c>
      <c r="E101" s="680">
        <v>1</v>
      </c>
      <c r="F101" s="681">
        <v>153.96</v>
      </c>
    </row>
    <row r="102" spans="1:6" ht="14.4" customHeight="1" thickBot="1" x14ac:dyDescent="0.35">
      <c r="A102" s="682" t="s">
        <v>3</v>
      </c>
      <c r="B102" s="683">
        <v>81866.770000000019</v>
      </c>
      <c r="C102" s="684">
        <v>0.1655257870114453</v>
      </c>
      <c r="D102" s="683">
        <v>412719.42999999959</v>
      </c>
      <c r="E102" s="684">
        <v>0.83447421298855473</v>
      </c>
      <c r="F102" s="685">
        <v>494586.1999999996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{8EA1206D-11DF-473F-AF69-555BF8CAB9F5}</x14:id>
        </ext>
      </extLst>
    </cfRule>
  </conditionalFormatting>
  <conditionalFormatting sqref="F42:F10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{8F3D66AC-8352-4227-94F0-D549848FF0F0}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A1206D-11DF-473F-AF69-555BF8CAB9F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8F3D66AC-8352-4227-94F0-D549848FF0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F42:F101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6183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530</v>
      </c>
      <c r="G3" s="47">
        <f>SUBTOTAL(9,G6:G1048576)</f>
        <v>81866.770000000019</v>
      </c>
      <c r="H3" s="48">
        <f>IF(M3=0,0,G3/M3)</f>
        <v>0.16552578701144527</v>
      </c>
      <c r="I3" s="47">
        <f>SUBTOTAL(9,I6:I1048576)</f>
        <v>1910</v>
      </c>
      <c r="J3" s="47">
        <f>SUBTOTAL(9,J6:J1048576)</f>
        <v>412719.4299999997</v>
      </c>
      <c r="K3" s="48">
        <f>IF(M3=0,0,J3/M3)</f>
        <v>0.83447421298855484</v>
      </c>
      <c r="L3" s="47">
        <f>SUBTOTAL(9,L6:L1048576)</f>
        <v>2440</v>
      </c>
      <c r="M3" s="49">
        <f>SUBTOTAL(9,M6:M1048576)</f>
        <v>494586.19999999966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3948</v>
      </c>
      <c r="B6" s="734" t="s">
        <v>3718</v>
      </c>
      <c r="C6" s="734" t="s">
        <v>1839</v>
      </c>
      <c r="D6" s="734" t="s">
        <v>3719</v>
      </c>
      <c r="E6" s="734" t="s">
        <v>3720</v>
      </c>
      <c r="F6" s="229"/>
      <c r="G6" s="229"/>
      <c r="H6" s="739">
        <v>0</v>
      </c>
      <c r="I6" s="229">
        <v>1</v>
      </c>
      <c r="J6" s="229">
        <v>156.86000000000001</v>
      </c>
      <c r="K6" s="739">
        <v>1</v>
      </c>
      <c r="L6" s="229">
        <v>1</v>
      </c>
      <c r="M6" s="747">
        <v>156.86000000000001</v>
      </c>
    </row>
    <row r="7" spans="1:13" ht="14.4" customHeight="1" x14ac:dyDescent="0.3">
      <c r="A7" s="660" t="s">
        <v>3911</v>
      </c>
      <c r="B7" s="661" t="s">
        <v>3660</v>
      </c>
      <c r="C7" s="661" t="s">
        <v>6034</v>
      </c>
      <c r="D7" s="661" t="s">
        <v>5423</v>
      </c>
      <c r="E7" s="661" t="s">
        <v>4198</v>
      </c>
      <c r="F7" s="664">
        <v>2</v>
      </c>
      <c r="G7" s="664">
        <v>0</v>
      </c>
      <c r="H7" s="677"/>
      <c r="I7" s="664"/>
      <c r="J7" s="664"/>
      <c r="K7" s="677"/>
      <c r="L7" s="664">
        <v>2</v>
      </c>
      <c r="M7" s="665">
        <v>0</v>
      </c>
    </row>
    <row r="8" spans="1:13" ht="14.4" customHeight="1" x14ac:dyDescent="0.3">
      <c r="A8" s="660" t="s">
        <v>3911</v>
      </c>
      <c r="B8" s="661" t="s">
        <v>3660</v>
      </c>
      <c r="C8" s="661" t="s">
        <v>5543</v>
      </c>
      <c r="D8" s="661" t="s">
        <v>1521</v>
      </c>
      <c r="E8" s="661" t="s">
        <v>5544</v>
      </c>
      <c r="F8" s="664"/>
      <c r="G8" s="664"/>
      <c r="H8" s="677">
        <v>0</v>
      </c>
      <c r="I8" s="664">
        <v>1</v>
      </c>
      <c r="J8" s="664">
        <v>48.98</v>
      </c>
      <c r="K8" s="677">
        <v>1</v>
      </c>
      <c r="L8" s="664">
        <v>1</v>
      </c>
      <c r="M8" s="665">
        <v>48.98</v>
      </c>
    </row>
    <row r="9" spans="1:13" ht="14.4" customHeight="1" x14ac:dyDescent="0.3">
      <c r="A9" s="660" t="s">
        <v>3911</v>
      </c>
      <c r="B9" s="661" t="s">
        <v>3660</v>
      </c>
      <c r="C9" s="661" t="s">
        <v>1520</v>
      </c>
      <c r="D9" s="661" t="s">
        <v>1521</v>
      </c>
      <c r="E9" s="661" t="s">
        <v>1522</v>
      </c>
      <c r="F9" s="664"/>
      <c r="G9" s="664"/>
      <c r="H9" s="677">
        <v>0</v>
      </c>
      <c r="I9" s="664">
        <v>2</v>
      </c>
      <c r="J9" s="664">
        <v>349.88</v>
      </c>
      <c r="K9" s="677">
        <v>1</v>
      </c>
      <c r="L9" s="664">
        <v>2</v>
      </c>
      <c r="M9" s="665">
        <v>349.88</v>
      </c>
    </row>
    <row r="10" spans="1:13" ht="14.4" customHeight="1" x14ac:dyDescent="0.3">
      <c r="A10" s="660" t="s">
        <v>3911</v>
      </c>
      <c r="B10" s="661" t="s">
        <v>3660</v>
      </c>
      <c r="C10" s="661" t="s">
        <v>6035</v>
      </c>
      <c r="D10" s="661" t="s">
        <v>6036</v>
      </c>
      <c r="E10" s="661" t="s">
        <v>2712</v>
      </c>
      <c r="F10" s="664">
        <v>1</v>
      </c>
      <c r="G10" s="664">
        <v>0</v>
      </c>
      <c r="H10" s="677"/>
      <c r="I10" s="664"/>
      <c r="J10" s="664"/>
      <c r="K10" s="677"/>
      <c r="L10" s="664">
        <v>1</v>
      </c>
      <c r="M10" s="665">
        <v>0</v>
      </c>
    </row>
    <row r="11" spans="1:13" ht="14.4" customHeight="1" x14ac:dyDescent="0.3">
      <c r="A11" s="660" t="s">
        <v>3911</v>
      </c>
      <c r="B11" s="661" t="s">
        <v>3660</v>
      </c>
      <c r="C11" s="661" t="s">
        <v>6037</v>
      </c>
      <c r="D11" s="661" t="s">
        <v>6036</v>
      </c>
      <c r="E11" s="661" t="s">
        <v>6038</v>
      </c>
      <c r="F11" s="664">
        <v>1</v>
      </c>
      <c r="G11" s="664">
        <v>0</v>
      </c>
      <c r="H11" s="677"/>
      <c r="I11" s="664"/>
      <c r="J11" s="664"/>
      <c r="K11" s="677"/>
      <c r="L11" s="664">
        <v>1</v>
      </c>
      <c r="M11" s="665">
        <v>0</v>
      </c>
    </row>
    <row r="12" spans="1:13" ht="14.4" customHeight="1" x14ac:dyDescent="0.3">
      <c r="A12" s="660" t="s">
        <v>3911</v>
      </c>
      <c r="B12" s="661" t="s">
        <v>3790</v>
      </c>
      <c r="C12" s="661" t="s">
        <v>6031</v>
      </c>
      <c r="D12" s="661" t="s">
        <v>6032</v>
      </c>
      <c r="E12" s="661" t="s">
        <v>6033</v>
      </c>
      <c r="F12" s="664"/>
      <c r="G12" s="664"/>
      <c r="H12" s="677">
        <v>0</v>
      </c>
      <c r="I12" s="664">
        <v>2</v>
      </c>
      <c r="J12" s="664">
        <v>1259.56</v>
      </c>
      <c r="K12" s="677">
        <v>1</v>
      </c>
      <c r="L12" s="664">
        <v>2</v>
      </c>
      <c r="M12" s="665">
        <v>1259.56</v>
      </c>
    </row>
    <row r="13" spans="1:13" ht="14.4" customHeight="1" x14ac:dyDescent="0.3">
      <c r="A13" s="660" t="s">
        <v>3911</v>
      </c>
      <c r="B13" s="661" t="s">
        <v>3661</v>
      </c>
      <c r="C13" s="661" t="s">
        <v>2643</v>
      </c>
      <c r="D13" s="661" t="s">
        <v>1725</v>
      </c>
      <c r="E13" s="661" t="s">
        <v>2644</v>
      </c>
      <c r="F13" s="664"/>
      <c r="G13" s="664"/>
      <c r="H13" s="677">
        <v>0</v>
      </c>
      <c r="I13" s="664">
        <v>3</v>
      </c>
      <c r="J13" s="664">
        <v>168.03</v>
      </c>
      <c r="K13" s="677">
        <v>1</v>
      </c>
      <c r="L13" s="664">
        <v>3</v>
      </c>
      <c r="M13" s="665">
        <v>168.03</v>
      </c>
    </row>
    <row r="14" spans="1:13" ht="14.4" customHeight="1" x14ac:dyDescent="0.3">
      <c r="A14" s="660" t="s">
        <v>3911</v>
      </c>
      <c r="B14" s="661" t="s">
        <v>3661</v>
      </c>
      <c r="C14" s="661" t="s">
        <v>1724</v>
      </c>
      <c r="D14" s="661" t="s">
        <v>1725</v>
      </c>
      <c r="E14" s="661" t="s">
        <v>1726</v>
      </c>
      <c r="F14" s="664"/>
      <c r="G14" s="664"/>
      <c r="H14" s="677">
        <v>0</v>
      </c>
      <c r="I14" s="664">
        <v>139</v>
      </c>
      <c r="J14" s="664">
        <v>19464.170000000006</v>
      </c>
      <c r="K14" s="677">
        <v>1</v>
      </c>
      <c r="L14" s="664">
        <v>139</v>
      </c>
      <c r="M14" s="665">
        <v>19464.170000000006</v>
      </c>
    </row>
    <row r="15" spans="1:13" ht="14.4" customHeight="1" x14ac:dyDescent="0.3">
      <c r="A15" s="660" t="s">
        <v>3911</v>
      </c>
      <c r="B15" s="661" t="s">
        <v>3661</v>
      </c>
      <c r="C15" s="661" t="s">
        <v>5029</v>
      </c>
      <c r="D15" s="661" t="s">
        <v>5030</v>
      </c>
      <c r="E15" s="661" t="s">
        <v>5031</v>
      </c>
      <c r="F15" s="664">
        <v>69</v>
      </c>
      <c r="G15" s="664">
        <v>9662.0700000000015</v>
      </c>
      <c r="H15" s="677">
        <v>1</v>
      </c>
      <c r="I15" s="664"/>
      <c r="J15" s="664"/>
      <c r="K15" s="677">
        <v>0</v>
      </c>
      <c r="L15" s="664">
        <v>69</v>
      </c>
      <c r="M15" s="665">
        <v>9662.0700000000015</v>
      </c>
    </row>
    <row r="16" spans="1:13" ht="14.4" customHeight="1" x14ac:dyDescent="0.3">
      <c r="A16" s="660" t="s">
        <v>3911</v>
      </c>
      <c r="B16" s="661" t="s">
        <v>3661</v>
      </c>
      <c r="C16" s="661" t="s">
        <v>6039</v>
      </c>
      <c r="D16" s="661" t="s">
        <v>5030</v>
      </c>
      <c r="E16" s="661" t="s">
        <v>6040</v>
      </c>
      <c r="F16" s="664">
        <v>12</v>
      </c>
      <c r="G16" s="664">
        <v>1680.3600000000001</v>
      </c>
      <c r="H16" s="677">
        <v>1</v>
      </c>
      <c r="I16" s="664"/>
      <c r="J16" s="664"/>
      <c r="K16" s="677">
        <v>0</v>
      </c>
      <c r="L16" s="664">
        <v>12</v>
      </c>
      <c r="M16" s="665">
        <v>1680.3600000000001</v>
      </c>
    </row>
    <row r="17" spans="1:13" ht="14.4" customHeight="1" x14ac:dyDescent="0.3">
      <c r="A17" s="660" t="s">
        <v>3911</v>
      </c>
      <c r="B17" s="661" t="s">
        <v>3689</v>
      </c>
      <c r="C17" s="661" t="s">
        <v>4265</v>
      </c>
      <c r="D17" s="661" t="s">
        <v>1061</v>
      </c>
      <c r="E17" s="661" t="s">
        <v>4266</v>
      </c>
      <c r="F17" s="664"/>
      <c r="G17" s="664"/>
      <c r="H17" s="677">
        <v>0</v>
      </c>
      <c r="I17" s="664">
        <v>1</v>
      </c>
      <c r="J17" s="664">
        <v>270.69</v>
      </c>
      <c r="K17" s="677">
        <v>1</v>
      </c>
      <c r="L17" s="664">
        <v>1</v>
      </c>
      <c r="M17" s="665">
        <v>270.69</v>
      </c>
    </row>
    <row r="18" spans="1:13" ht="14.4" customHeight="1" x14ac:dyDescent="0.3">
      <c r="A18" s="660" t="s">
        <v>3911</v>
      </c>
      <c r="B18" s="661" t="s">
        <v>3699</v>
      </c>
      <c r="C18" s="661" t="s">
        <v>4294</v>
      </c>
      <c r="D18" s="661" t="s">
        <v>4295</v>
      </c>
      <c r="E18" s="661" t="s">
        <v>4296</v>
      </c>
      <c r="F18" s="664">
        <v>2</v>
      </c>
      <c r="G18" s="664">
        <v>938.88</v>
      </c>
      <c r="H18" s="677">
        <v>1</v>
      </c>
      <c r="I18" s="664"/>
      <c r="J18" s="664"/>
      <c r="K18" s="677">
        <v>0</v>
      </c>
      <c r="L18" s="664">
        <v>2</v>
      </c>
      <c r="M18" s="665">
        <v>938.88</v>
      </c>
    </row>
    <row r="19" spans="1:13" ht="14.4" customHeight="1" x14ac:dyDescent="0.3">
      <c r="A19" s="660" t="s">
        <v>3911</v>
      </c>
      <c r="B19" s="661" t="s">
        <v>3704</v>
      </c>
      <c r="C19" s="661" t="s">
        <v>4285</v>
      </c>
      <c r="D19" s="661" t="s">
        <v>2662</v>
      </c>
      <c r="E19" s="661" t="s">
        <v>4286</v>
      </c>
      <c r="F19" s="664"/>
      <c r="G19" s="664"/>
      <c r="H19" s="677">
        <v>0</v>
      </c>
      <c r="I19" s="664">
        <v>5</v>
      </c>
      <c r="J19" s="664">
        <v>3028.25</v>
      </c>
      <c r="K19" s="677">
        <v>1</v>
      </c>
      <c r="L19" s="664">
        <v>5</v>
      </c>
      <c r="M19" s="665">
        <v>3028.25</v>
      </c>
    </row>
    <row r="20" spans="1:13" ht="14.4" customHeight="1" x14ac:dyDescent="0.3">
      <c r="A20" s="660" t="s">
        <v>3911</v>
      </c>
      <c r="B20" s="661" t="s">
        <v>3718</v>
      </c>
      <c r="C20" s="661" t="s">
        <v>1839</v>
      </c>
      <c r="D20" s="661" t="s">
        <v>3719</v>
      </c>
      <c r="E20" s="661" t="s">
        <v>3720</v>
      </c>
      <c r="F20" s="664"/>
      <c r="G20" s="664"/>
      <c r="H20" s="677">
        <v>0</v>
      </c>
      <c r="I20" s="664">
        <v>11</v>
      </c>
      <c r="J20" s="664">
        <v>2607.71</v>
      </c>
      <c r="K20" s="677">
        <v>1</v>
      </c>
      <c r="L20" s="664">
        <v>11</v>
      </c>
      <c r="M20" s="665">
        <v>2607.71</v>
      </c>
    </row>
    <row r="21" spans="1:13" ht="14.4" customHeight="1" x14ac:dyDescent="0.3">
      <c r="A21" s="660" t="s">
        <v>3911</v>
      </c>
      <c r="B21" s="661" t="s">
        <v>3730</v>
      </c>
      <c r="C21" s="661" t="s">
        <v>1951</v>
      </c>
      <c r="D21" s="661" t="s">
        <v>1952</v>
      </c>
      <c r="E21" s="661" t="s">
        <v>3731</v>
      </c>
      <c r="F21" s="664"/>
      <c r="G21" s="664"/>
      <c r="H21" s="677">
        <v>0</v>
      </c>
      <c r="I21" s="664">
        <v>12</v>
      </c>
      <c r="J21" s="664">
        <v>1401.6</v>
      </c>
      <c r="K21" s="677">
        <v>1</v>
      </c>
      <c r="L21" s="664">
        <v>12</v>
      </c>
      <c r="M21" s="665">
        <v>1401.6</v>
      </c>
    </row>
    <row r="22" spans="1:13" ht="14.4" customHeight="1" x14ac:dyDescent="0.3">
      <c r="A22" s="660" t="s">
        <v>3911</v>
      </c>
      <c r="B22" s="661" t="s">
        <v>6174</v>
      </c>
      <c r="C22" s="661" t="s">
        <v>4279</v>
      </c>
      <c r="D22" s="661" t="s">
        <v>4280</v>
      </c>
      <c r="E22" s="661" t="s">
        <v>4281</v>
      </c>
      <c r="F22" s="664"/>
      <c r="G22" s="664"/>
      <c r="H22" s="677">
        <v>0</v>
      </c>
      <c r="I22" s="664">
        <v>2</v>
      </c>
      <c r="J22" s="664">
        <v>476.42</v>
      </c>
      <c r="K22" s="677">
        <v>1</v>
      </c>
      <c r="L22" s="664">
        <v>2</v>
      </c>
      <c r="M22" s="665">
        <v>476.42</v>
      </c>
    </row>
    <row r="23" spans="1:13" ht="14.4" customHeight="1" x14ac:dyDescent="0.3">
      <c r="A23" s="660" t="s">
        <v>3911</v>
      </c>
      <c r="B23" s="661" t="s">
        <v>3750</v>
      </c>
      <c r="C23" s="661" t="s">
        <v>1534</v>
      </c>
      <c r="D23" s="661" t="s">
        <v>1535</v>
      </c>
      <c r="E23" s="661" t="s">
        <v>3751</v>
      </c>
      <c r="F23" s="664"/>
      <c r="G23" s="664"/>
      <c r="H23" s="677">
        <v>0</v>
      </c>
      <c r="I23" s="664">
        <v>2</v>
      </c>
      <c r="J23" s="664">
        <v>119.1</v>
      </c>
      <c r="K23" s="677">
        <v>1</v>
      </c>
      <c r="L23" s="664">
        <v>2</v>
      </c>
      <c r="M23" s="665">
        <v>119.1</v>
      </c>
    </row>
    <row r="24" spans="1:13" ht="14.4" customHeight="1" x14ac:dyDescent="0.3">
      <c r="A24" s="660" t="s">
        <v>3912</v>
      </c>
      <c r="B24" s="661" t="s">
        <v>3660</v>
      </c>
      <c r="C24" s="661" t="s">
        <v>2711</v>
      </c>
      <c r="D24" s="661" t="s">
        <v>2612</v>
      </c>
      <c r="E24" s="661" t="s">
        <v>3784</v>
      </c>
      <c r="F24" s="664"/>
      <c r="G24" s="664"/>
      <c r="H24" s="677">
        <v>0</v>
      </c>
      <c r="I24" s="664">
        <v>1</v>
      </c>
      <c r="J24" s="664">
        <v>349.88</v>
      </c>
      <c r="K24" s="677">
        <v>1</v>
      </c>
      <c r="L24" s="664">
        <v>1</v>
      </c>
      <c r="M24" s="665">
        <v>349.88</v>
      </c>
    </row>
    <row r="25" spans="1:13" ht="14.4" customHeight="1" x14ac:dyDescent="0.3">
      <c r="A25" s="660" t="s">
        <v>3912</v>
      </c>
      <c r="B25" s="661" t="s">
        <v>3661</v>
      </c>
      <c r="C25" s="661" t="s">
        <v>1724</v>
      </c>
      <c r="D25" s="661" t="s">
        <v>1725</v>
      </c>
      <c r="E25" s="661" t="s">
        <v>1726</v>
      </c>
      <c r="F25" s="664"/>
      <c r="G25" s="664"/>
      <c r="H25" s="677">
        <v>0</v>
      </c>
      <c r="I25" s="664">
        <v>7</v>
      </c>
      <c r="J25" s="664">
        <v>980.21</v>
      </c>
      <c r="K25" s="677">
        <v>1</v>
      </c>
      <c r="L25" s="664">
        <v>7</v>
      </c>
      <c r="M25" s="665">
        <v>980.21</v>
      </c>
    </row>
    <row r="26" spans="1:13" ht="14.4" customHeight="1" x14ac:dyDescent="0.3">
      <c r="A26" s="660" t="s">
        <v>3912</v>
      </c>
      <c r="B26" s="661" t="s">
        <v>3673</v>
      </c>
      <c r="C26" s="661" t="s">
        <v>1704</v>
      </c>
      <c r="D26" s="661" t="s">
        <v>1563</v>
      </c>
      <c r="E26" s="661" t="s">
        <v>1705</v>
      </c>
      <c r="F26" s="664"/>
      <c r="G26" s="664"/>
      <c r="H26" s="677">
        <v>0</v>
      </c>
      <c r="I26" s="664">
        <v>2</v>
      </c>
      <c r="J26" s="664">
        <v>1250.58</v>
      </c>
      <c r="K26" s="677">
        <v>1</v>
      </c>
      <c r="L26" s="664">
        <v>2</v>
      </c>
      <c r="M26" s="665">
        <v>1250.58</v>
      </c>
    </row>
    <row r="27" spans="1:13" ht="14.4" customHeight="1" x14ac:dyDescent="0.3">
      <c r="A27" s="660" t="s">
        <v>3912</v>
      </c>
      <c r="B27" s="661" t="s">
        <v>3673</v>
      </c>
      <c r="C27" s="661" t="s">
        <v>1562</v>
      </c>
      <c r="D27" s="661" t="s">
        <v>1563</v>
      </c>
      <c r="E27" s="661" t="s">
        <v>1564</v>
      </c>
      <c r="F27" s="664"/>
      <c r="G27" s="664"/>
      <c r="H27" s="677">
        <v>0</v>
      </c>
      <c r="I27" s="664">
        <v>1</v>
      </c>
      <c r="J27" s="664">
        <v>937.93</v>
      </c>
      <c r="K27" s="677">
        <v>1</v>
      </c>
      <c r="L27" s="664">
        <v>1</v>
      </c>
      <c r="M27" s="665">
        <v>937.93</v>
      </c>
    </row>
    <row r="28" spans="1:13" ht="14.4" customHeight="1" x14ac:dyDescent="0.3">
      <c r="A28" s="660" t="s">
        <v>3912</v>
      </c>
      <c r="B28" s="661" t="s">
        <v>3673</v>
      </c>
      <c r="C28" s="661" t="s">
        <v>1566</v>
      </c>
      <c r="D28" s="661" t="s">
        <v>1563</v>
      </c>
      <c r="E28" s="661" t="s">
        <v>1567</v>
      </c>
      <c r="F28" s="664"/>
      <c r="G28" s="664"/>
      <c r="H28" s="677">
        <v>0</v>
      </c>
      <c r="I28" s="664">
        <v>1</v>
      </c>
      <c r="J28" s="664">
        <v>1166.47</v>
      </c>
      <c r="K28" s="677">
        <v>1</v>
      </c>
      <c r="L28" s="664">
        <v>1</v>
      </c>
      <c r="M28" s="665">
        <v>1166.47</v>
      </c>
    </row>
    <row r="29" spans="1:13" ht="14.4" customHeight="1" x14ac:dyDescent="0.3">
      <c r="A29" s="660" t="s">
        <v>3912</v>
      </c>
      <c r="B29" s="661" t="s">
        <v>3673</v>
      </c>
      <c r="C29" s="661" t="s">
        <v>2632</v>
      </c>
      <c r="D29" s="661" t="s">
        <v>2629</v>
      </c>
      <c r="E29" s="661" t="s">
        <v>1567</v>
      </c>
      <c r="F29" s="664"/>
      <c r="G29" s="664"/>
      <c r="H29" s="677">
        <v>0</v>
      </c>
      <c r="I29" s="664">
        <v>1</v>
      </c>
      <c r="J29" s="664">
        <v>2332.92</v>
      </c>
      <c r="K29" s="677">
        <v>1</v>
      </c>
      <c r="L29" s="664">
        <v>1</v>
      </c>
      <c r="M29" s="665">
        <v>2332.92</v>
      </c>
    </row>
    <row r="30" spans="1:13" ht="14.4" customHeight="1" x14ac:dyDescent="0.3">
      <c r="A30" s="660" t="s">
        <v>3912</v>
      </c>
      <c r="B30" s="661" t="s">
        <v>3694</v>
      </c>
      <c r="C30" s="661" t="s">
        <v>3986</v>
      </c>
      <c r="D30" s="661" t="s">
        <v>1524</v>
      </c>
      <c r="E30" s="661" t="s">
        <v>3987</v>
      </c>
      <c r="F30" s="664"/>
      <c r="G30" s="664"/>
      <c r="H30" s="677">
        <v>0</v>
      </c>
      <c r="I30" s="664">
        <v>1</v>
      </c>
      <c r="J30" s="664">
        <v>16.32</v>
      </c>
      <c r="K30" s="677">
        <v>1</v>
      </c>
      <c r="L30" s="664">
        <v>1</v>
      </c>
      <c r="M30" s="665">
        <v>16.32</v>
      </c>
    </row>
    <row r="31" spans="1:13" ht="14.4" customHeight="1" x14ac:dyDescent="0.3">
      <c r="A31" s="660" t="s">
        <v>3912</v>
      </c>
      <c r="B31" s="661" t="s">
        <v>3718</v>
      </c>
      <c r="C31" s="661" t="s">
        <v>1839</v>
      </c>
      <c r="D31" s="661" t="s">
        <v>3719</v>
      </c>
      <c r="E31" s="661" t="s">
        <v>3720</v>
      </c>
      <c r="F31" s="664"/>
      <c r="G31" s="664"/>
      <c r="H31" s="677">
        <v>0</v>
      </c>
      <c r="I31" s="664">
        <v>7</v>
      </c>
      <c r="J31" s="664">
        <v>1098.02</v>
      </c>
      <c r="K31" s="677">
        <v>1</v>
      </c>
      <c r="L31" s="664">
        <v>7</v>
      </c>
      <c r="M31" s="665">
        <v>1098.02</v>
      </c>
    </row>
    <row r="32" spans="1:13" ht="14.4" customHeight="1" x14ac:dyDescent="0.3">
      <c r="A32" s="660" t="s">
        <v>3912</v>
      </c>
      <c r="B32" s="661" t="s">
        <v>3734</v>
      </c>
      <c r="C32" s="661" t="s">
        <v>1970</v>
      </c>
      <c r="D32" s="661" t="s">
        <v>1971</v>
      </c>
      <c r="E32" s="661" t="s">
        <v>1972</v>
      </c>
      <c r="F32" s="664"/>
      <c r="G32" s="664"/>
      <c r="H32" s="677">
        <v>0</v>
      </c>
      <c r="I32" s="664">
        <v>4</v>
      </c>
      <c r="J32" s="664">
        <v>616.04</v>
      </c>
      <c r="K32" s="677">
        <v>1</v>
      </c>
      <c r="L32" s="664">
        <v>4</v>
      </c>
      <c r="M32" s="665">
        <v>616.04</v>
      </c>
    </row>
    <row r="33" spans="1:13" ht="14.4" customHeight="1" x14ac:dyDescent="0.3">
      <c r="A33" s="660" t="s">
        <v>3912</v>
      </c>
      <c r="B33" s="661" t="s">
        <v>3763</v>
      </c>
      <c r="C33" s="661" t="s">
        <v>1711</v>
      </c>
      <c r="D33" s="661" t="s">
        <v>3766</v>
      </c>
      <c r="E33" s="661" t="s">
        <v>3767</v>
      </c>
      <c r="F33" s="664"/>
      <c r="G33" s="664"/>
      <c r="H33" s="677">
        <v>0</v>
      </c>
      <c r="I33" s="664">
        <v>1</v>
      </c>
      <c r="J33" s="664">
        <v>10.73</v>
      </c>
      <c r="K33" s="677">
        <v>1</v>
      </c>
      <c r="L33" s="664">
        <v>1</v>
      </c>
      <c r="M33" s="665">
        <v>10.73</v>
      </c>
    </row>
    <row r="34" spans="1:13" ht="14.4" customHeight="1" x14ac:dyDescent="0.3">
      <c r="A34" s="660" t="s">
        <v>3912</v>
      </c>
      <c r="B34" s="661" t="s">
        <v>3777</v>
      </c>
      <c r="C34" s="661" t="s">
        <v>4329</v>
      </c>
      <c r="D34" s="661" t="s">
        <v>4330</v>
      </c>
      <c r="E34" s="661" t="s">
        <v>4331</v>
      </c>
      <c r="F34" s="664"/>
      <c r="G34" s="664"/>
      <c r="H34" s="677">
        <v>0</v>
      </c>
      <c r="I34" s="664">
        <v>2</v>
      </c>
      <c r="J34" s="664">
        <v>189.6</v>
      </c>
      <c r="K34" s="677">
        <v>1</v>
      </c>
      <c r="L34" s="664">
        <v>2</v>
      </c>
      <c r="M34" s="665">
        <v>189.6</v>
      </c>
    </row>
    <row r="35" spans="1:13" ht="14.4" customHeight="1" x14ac:dyDescent="0.3">
      <c r="A35" s="660" t="s">
        <v>3913</v>
      </c>
      <c r="B35" s="661" t="s">
        <v>3661</v>
      </c>
      <c r="C35" s="661" t="s">
        <v>1724</v>
      </c>
      <c r="D35" s="661" t="s">
        <v>1725</v>
      </c>
      <c r="E35" s="661" t="s">
        <v>1726</v>
      </c>
      <c r="F35" s="664"/>
      <c r="G35" s="664"/>
      <c r="H35" s="677">
        <v>0</v>
      </c>
      <c r="I35" s="664">
        <v>1</v>
      </c>
      <c r="J35" s="664">
        <v>140.03</v>
      </c>
      <c r="K35" s="677">
        <v>1</v>
      </c>
      <c r="L35" s="664">
        <v>1</v>
      </c>
      <c r="M35" s="665">
        <v>140.03</v>
      </c>
    </row>
    <row r="36" spans="1:13" ht="14.4" customHeight="1" x14ac:dyDescent="0.3">
      <c r="A36" s="660" t="s">
        <v>3913</v>
      </c>
      <c r="B36" s="661" t="s">
        <v>3673</v>
      </c>
      <c r="C36" s="661" t="s">
        <v>1704</v>
      </c>
      <c r="D36" s="661" t="s">
        <v>1563</v>
      </c>
      <c r="E36" s="661" t="s">
        <v>1705</v>
      </c>
      <c r="F36" s="664"/>
      <c r="G36" s="664"/>
      <c r="H36" s="677">
        <v>0</v>
      </c>
      <c r="I36" s="664">
        <v>1</v>
      </c>
      <c r="J36" s="664">
        <v>625.29</v>
      </c>
      <c r="K36" s="677">
        <v>1</v>
      </c>
      <c r="L36" s="664">
        <v>1</v>
      </c>
      <c r="M36" s="665">
        <v>625.29</v>
      </c>
    </row>
    <row r="37" spans="1:13" ht="14.4" customHeight="1" x14ac:dyDescent="0.3">
      <c r="A37" s="660" t="s">
        <v>3913</v>
      </c>
      <c r="B37" s="661" t="s">
        <v>3699</v>
      </c>
      <c r="C37" s="661" t="s">
        <v>4436</v>
      </c>
      <c r="D37" s="661" t="s">
        <v>1674</v>
      </c>
      <c r="E37" s="661" t="s">
        <v>4437</v>
      </c>
      <c r="F37" s="664"/>
      <c r="G37" s="664"/>
      <c r="H37" s="677">
        <v>0</v>
      </c>
      <c r="I37" s="664">
        <v>1</v>
      </c>
      <c r="J37" s="664">
        <v>479.02</v>
      </c>
      <c r="K37" s="677">
        <v>1</v>
      </c>
      <c r="L37" s="664">
        <v>1</v>
      </c>
      <c r="M37" s="665">
        <v>479.02</v>
      </c>
    </row>
    <row r="38" spans="1:13" ht="14.4" customHeight="1" x14ac:dyDescent="0.3">
      <c r="A38" s="660" t="s">
        <v>3913</v>
      </c>
      <c r="B38" s="661" t="s">
        <v>3755</v>
      </c>
      <c r="C38" s="661" t="s">
        <v>2714</v>
      </c>
      <c r="D38" s="661" t="s">
        <v>2715</v>
      </c>
      <c r="E38" s="661" t="s">
        <v>3824</v>
      </c>
      <c r="F38" s="664"/>
      <c r="G38" s="664"/>
      <c r="H38" s="677">
        <v>0</v>
      </c>
      <c r="I38" s="664">
        <v>1</v>
      </c>
      <c r="J38" s="664">
        <v>32.74</v>
      </c>
      <c r="K38" s="677">
        <v>1</v>
      </c>
      <c r="L38" s="664">
        <v>1</v>
      </c>
      <c r="M38" s="665">
        <v>32.74</v>
      </c>
    </row>
    <row r="39" spans="1:13" ht="14.4" customHeight="1" x14ac:dyDescent="0.3">
      <c r="A39" s="660" t="s">
        <v>3913</v>
      </c>
      <c r="B39" s="661" t="s">
        <v>3781</v>
      </c>
      <c r="C39" s="661" t="s">
        <v>3456</v>
      </c>
      <c r="D39" s="661" t="s">
        <v>3457</v>
      </c>
      <c r="E39" s="661" t="s">
        <v>3458</v>
      </c>
      <c r="F39" s="664"/>
      <c r="G39" s="664"/>
      <c r="H39" s="677">
        <v>0</v>
      </c>
      <c r="I39" s="664">
        <v>10</v>
      </c>
      <c r="J39" s="664">
        <v>1942.6</v>
      </c>
      <c r="K39" s="677">
        <v>1</v>
      </c>
      <c r="L39" s="664">
        <v>10</v>
      </c>
      <c r="M39" s="665">
        <v>1942.6</v>
      </c>
    </row>
    <row r="40" spans="1:13" ht="14.4" customHeight="1" x14ac:dyDescent="0.3">
      <c r="A40" s="660" t="s">
        <v>3913</v>
      </c>
      <c r="B40" s="661" t="s">
        <v>3781</v>
      </c>
      <c r="C40" s="661" t="s">
        <v>2745</v>
      </c>
      <c r="D40" s="661" t="s">
        <v>3842</v>
      </c>
      <c r="E40" s="661" t="s">
        <v>2743</v>
      </c>
      <c r="F40" s="664"/>
      <c r="G40" s="664"/>
      <c r="H40" s="677">
        <v>0</v>
      </c>
      <c r="I40" s="664">
        <v>60</v>
      </c>
      <c r="J40" s="664">
        <v>1263.5999999999999</v>
      </c>
      <c r="K40" s="677">
        <v>1</v>
      </c>
      <c r="L40" s="664">
        <v>60</v>
      </c>
      <c r="M40" s="665">
        <v>1263.5999999999999</v>
      </c>
    </row>
    <row r="41" spans="1:13" ht="14.4" customHeight="1" x14ac:dyDescent="0.3">
      <c r="A41" s="660" t="s">
        <v>3913</v>
      </c>
      <c r="B41" s="661" t="s">
        <v>3781</v>
      </c>
      <c r="C41" s="661" t="s">
        <v>3218</v>
      </c>
      <c r="D41" s="661" t="s">
        <v>3867</v>
      </c>
      <c r="E41" s="661" t="s">
        <v>2743</v>
      </c>
      <c r="F41" s="664"/>
      <c r="G41" s="664"/>
      <c r="H41" s="677">
        <v>0</v>
      </c>
      <c r="I41" s="664">
        <v>21</v>
      </c>
      <c r="J41" s="664">
        <v>552.92999999999995</v>
      </c>
      <c r="K41" s="677">
        <v>1</v>
      </c>
      <c r="L41" s="664">
        <v>21</v>
      </c>
      <c r="M41" s="665">
        <v>552.92999999999995</v>
      </c>
    </row>
    <row r="42" spans="1:13" ht="14.4" customHeight="1" x14ac:dyDescent="0.3">
      <c r="A42" s="660" t="s">
        <v>3913</v>
      </c>
      <c r="B42" s="661" t="s">
        <v>3781</v>
      </c>
      <c r="C42" s="661" t="s">
        <v>1801</v>
      </c>
      <c r="D42" s="661" t="s">
        <v>1791</v>
      </c>
      <c r="E42" s="661" t="s">
        <v>1802</v>
      </c>
      <c r="F42" s="664"/>
      <c r="G42" s="664"/>
      <c r="H42" s="677">
        <v>0</v>
      </c>
      <c r="I42" s="664">
        <v>71</v>
      </c>
      <c r="J42" s="664">
        <v>7477.01</v>
      </c>
      <c r="K42" s="677">
        <v>1</v>
      </c>
      <c r="L42" s="664">
        <v>71</v>
      </c>
      <c r="M42" s="665">
        <v>7477.01</v>
      </c>
    </row>
    <row r="43" spans="1:13" ht="14.4" customHeight="1" x14ac:dyDescent="0.3">
      <c r="A43" s="660" t="s">
        <v>3913</v>
      </c>
      <c r="B43" s="661" t="s">
        <v>3781</v>
      </c>
      <c r="C43" s="661" t="s">
        <v>1794</v>
      </c>
      <c r="D43" s="661" t="s">
        <v>1795</v>
      </c>
      <c r="E43" s="661" t="s">
        <v>1802</v>
      </c>
      <c r="F43" s="664"/>
      <c r="G43" s="664"/>
      <c r="H43" s="677">
        <v>0</v>
      </c>
      <c r="I43" s="664">
        <v>30</v>
      </c>
      <c r="J43" s="664">
        <v>3254.1</v>
      </c>
      <c r="K43" s="677">
        <v>1</v>
      </c>
      <c r="L43" s="664">
        <v>30</v>
      </c>
      <c r="M43" s="665">
        <v>3254.1</v>
      </c>
    </row>
    <row r="44" spans="1:13" ht="14.4" customHeight="1" x14ac:dyDescent="0.3">
      <c r="A44" s="660" t="s">
        <v>3913</v>
      </c>
      <c r="B44" s="661" t="s">
        <v>3781</v>
      </c>
      <c r="C44" s="661" t="s">
        <v>4006</v>
      </c>
      <c r="D44" s="661" t="s">
        <v>4007</v>
      </c>
      <c r="E44" s="661" t="s">
        <v>4008</v>
      </c>
      <c r="F44" s="664"/>
      <c r="G44" s="664"/>
      <c r="H44" s="677">
        <v>0</v>
      </c>
      <c r="I44" s="664">
        <v>30</v>
      </c>
      <c r="J44" s="664">
        <v>7278.9</v>
      </c>
      <c r="K44" s="677">
        <v>1</v>
      </c>
      <c r="L44" s="664">
        <v>30</v>
      </c>
      <c r="M44" s="665">
        <v>7278.9</v>
      </c>
    </row>
    <row r="45" spans="1:13" ht="14.4" customHeight="1" x14ac:dyDescent="0.3">
      <c r="A45" s="660" t="s">
        <v>3913</v>
      </c>
      <c r="B45" s="661" t="s">
        <v>3781</v>
      </c>
      <c r="C45" s="661" t="s">
        <v>3463</v>
      </c>
      <c r="D45" s="661" t="s">
        <v>3879</v>
      </c>
      <c r="E45" s="661" t="s">
        <v>1792</v>
      </c>
      <c r="F45" s="664"/>
      <c r="G45" s="664"/>
      <c r="H45" s="677">
        <v>0</v>
      </c>
      <c r="I45" s="664">
        <v>90</v>
      </c>
      <c r="J45" s="664">
        <v>6084.9</v>
      </c>
      <c r="K45" s="677">
        <v>1</v>
      </c>
      <c r="L45" s="664">
        <v>90</v>
      </c>
      <c r="M45" s="665">
        <v>6084.9</v>
      </c>
    </row>
    <row r="46" spans="1:13" ht="14.4" customHeight="1" x14ac:dyDescent="0.3">
      <c r="A46" s="660" t="s">
        <v>3913</v>
      </c>
      <c r="B46" s="661" t="s">
        <v>3781</v>
      </c>
      <c r="C46" s="661" t="s">
        <v>4009</v>
      </c>
      <c r="D46" s="661" t="s">
        <v>4010</v>
      </c>
      <c r="E46" s="661" t="s">
        <v>3458</v>
      </c>
      <c r="F46" s="664">
        <v>21</v>
      </c>
      <c r="G46" s="664">
        <v>4079.46</v>
      </c>
      <c r="H46" s="677">
        <v>1</v>
      </c>
      <c r="I46" s="664"/>
      <c r="J46" s="664"/>
      <c r="K46" s="677">
        <v>0</v>
      </c>
      <c r="L46" s="664">
        <v>21</v>
      </c>
      <c r="M46" s="665">
        <v>4079.46</v>
      </c>
    </row>
    <row r="47" spans="1:13" ht="14.4" customHeight="1" x14ac:dyDescent="0.3">
      <c r="A47" s="660" t="s">
        <v>3914</v>
      </c>
      <c r="B47" s="661" t="s">
        <v>3661</v>
      </c>
      <c r="C47" s="661" t="s">
        <v>1724</v>
      </c>
      <c r="D47" s="661" t="s">
        <v>1725</v>
      </c>
      <c r="E47" s="661" t="s">
        <v>1726</v>
      </c>
      <c r="F47" s="664"/>
      <c r="G47" s="664"/>
      <c r="H47" s="677">
        <v>0</v>
      </c>
      <c r="I47" s="664">
        <v>15</v>
      </c>
      <c r="J47" s="664">
        <v>2100.4499999999998</v>
      </c>
      <c r="K47" s="677">
        <v>1</v>
      </c>
      <c r="L47" s="664">
        <v>15</v>
      </c>
      <c r="M47" s="665">
        <v>2100.4499999999998</v>
      </c>
    </row>
    <row r="48" spans="1:13" ht="14.4" customHeight="1" x14ac:dyDescent="0.3">
      <c r="A48" s="660" t="s">
        <v>3944</v>
      </c>
      <c r="B48" s="661" t="s">
        <v>3738</v>
      </c>
      <c r="C48" s="661" t="s">
        <v>1955</v>
      </c>
      <c r="D48" s="661" t="s">
        <v>1956</v>
      </c>
      <c r="E48" s="661" t="s">
        <v>3739</v>
      </c>
      <c r="F48" s="664"/>
      <c r="G48" s="664"/>
      <c r="H48" s="677">
        <v>0</v>
      </c>
      <c r="I48" s="664">
        <v>2</v>
      </c>
      <c r="J48" s="664">
        <v>139.72</v>
      </c>
      <c r="K48" s="677">
        <v>1</v>
      </c>
      <c r="L48" s="664">
        <v>2</v>
      </c>
      <c r="M48" s="665">
        <v>139.72</v>
      </c>
    </row>
    <row r="49" spans="1:13" ht="14.4" customHeight="1" x14ac:dyDescent="0.3">
      <c r="A49" s="660" t="s">
        <v>3915</v>
      </c>
      <c r="B49" s="661" t="s">
        <v>3661</v>
      </c>
      <c r="C49" s="661" t="s">
        <v>2643</v>
      </c>
      <c r="D49" s="661" t="s">
        <v>1725</v>
      </c>
      <c r="E49" s="661" t="s">
        <v>2644</v>
      </c>
      <c r="F49" s="664"/>
      <c r="G49" s="664"/>
      <c r="H49" s="677">
        <v>0</v>
      </c>
      <c r="I49" s="664">
        <v>2</v>
      </c>
      <c r="J49" s="664">
        <v>112.02</v>
      </c>
      <c r="K49" s="677">
        <v>1</v>
      </c>
      <c r="L49" s="664">
        <v>2</v>
      </c>
      <c r="M49" s="665">
        <v>112.02</v>
      </c>
    </row>
    <row r="50" spans="1:13" ht="14.4" customHeight="1" x14ac:dyDescent="0.3">
      <c r="A50" s="660" t="s">
        <v>3915</v>
      </c>
      <c r="B50" s="661" t="s">
        <v>3661</v>
      </c>
      <c r="C50" s="661" t="s">
        <v>1724</v>
      </c>
      <c r="D50" s="661" t="s">
        <v>1725</v>
      </c>
      <c r="E50" s="661" t="s">
        <v>1726</v>
      </c>
      <c r="F50" s="664"/>
      <c r="G50" s="664"/>
      <c r="H50" s="677">
        <v>0</v>
      </c>
      <c r="I50" s="664">
        <v>4</v>
      </c>
      <c r="J50" s="664">
        <v>560.12</v>
      </c>
      <c r="K50" s="677">
        <v>1</v>
      </c>
      <c r="L50" s="664">
        <v>4</v>
      </c>
      <c r="M50" s="665">
        <v>560.12</v>
      </c>
    </row>
    <row r="51" spans="1:13" ht="14.4" customHeight="1" x14ac:dyDescent="0.3">
      <c r="A51" s="660" t="s">
        <v>3915</v>
      </c>
      <c r="B51" s="661" t="s">
        <v>3673</v>
      </c>
      <c r="C51" s="661" t="s">
        <v>2628</v>
      </c>
      <c r="D51" s="661" t="s">
        <v>2629</v>
      </c>
      <c r="E51" s="661" t="s">
        <v>1564</v>
      </c>
      <c r="F51" s="664"/>
      <c r="G51" s="664"/>
      <c r="H51" s="677">
        <v>0</v>
      </c>
      <c r="I51" s="664">
        <v>2</v>
      </c>
      <c r="J51" s="664">
        <v>3499.38</v>
      </c>
      <c r="K51" s="677">
        <v>1</v>
      </c>
      <c r="L51" s="664">
        <v>2</v>
      </c>
      <c r="M51" s="665">
        <v>3499.38</v>
      </c>
    </row>
    <row r="52" spans="1:13" ht="14.4" customHeight="1" x14ac:dyDescent="0.3">
      <c r="A52" s="660" t="s">
        <v>3915</v>
      </c>
      <c r="B52" s="661" t="s">
        <v>3796</v>
      </c>
      <c r="C52" s="661" t="s">
        <v>4510</v>
      </c>
      <c r="D52" s="661" t="s">
        <v>4511</v>
      </c>
      <c r="E52" s="661" t="s">
        <v>4512</v>
      </c>
      <c r="F52" s="664">
        <v>1</v>
      </c>
      <c r="G52" s="664">
        <v>0</v>
      </c>
      <c r="H52" s="677"/>
      <c r="I52" s="664"/>
      <c r="J52" s="664"/>
      <c r="K52" s="677"/>
      <c r="L52" s="664">
        <v>1</v>
      </c>
      <c r="M52" s="665">
        <v>0</v>
      </c>
    </row>
    <row r="53" spans="1:13" ht="14.4" customHeight="1" x14ac:dyDescent="0.3">
      <c r="A53" s="660" t="s">
        <v>3915</v>
      </c>
      <c r="B53" s="661" t="s">
        <v>3796</v>
      </c>
      <c r="C53" s="661" t="s">
        <v>4513</v>
      </c>
      <c r="D53" s="661" t="s">
        <v>4511</v>
      </c>
      <c r="E53" s="661" t="s">
        <v>3797</v>
      </c>
      <c r="F53" s="664">
        <v>3</v>
      </c>
      <c r="G53" s="664">
        <v>502.14</v>
      </c>
      <c r="H53" s="677">
        <v>1</v>
      </c>
      <c r="I53" s="664"/>
      <c r="J53" s="664"/>
      <c r="K53" s="677">
        <v>0</v>
      </c>
      <c r="L53" s="664">
        <v>3</v>
      </c>
      <c r="M53" s="665">
        <v>502.14</v>
      </c>
    </row>
    <row r="54" spans="1:13" ht="14.4" customHeight="1" x14ac:dyDescent="0.3">
      <c r="A54" s="660" t="s">
        <v>3915</v>
      </c>
      <c r="B54" s="661" t="s">
        <v>3796</v>
      </c>
      <c r="C54" s="661" t="s">
        <v>4514</v>
      </c>
      <c r="D54" s="661" t="s">
        <v>4511</v>
      </c>
      <c r="E54" s="661" t="s">
        <v>4512</v>
      </c>
      <c r="F54" s="664">
        <v>1</v>
      </c>
      <c r="G54" s="664">
        <v>334.76</v>
      </c>
      <c r="H54" s="677">
        <v>1</v>
      </c>
      <c r="I54" s="664"/>
      <c r="J54" s="664"/>
      <c r="K54" s="677">
        <v>0</v>
      </c>
      <c r="L54" s="664">
        <v>1</v>
      </c>
      <c r="M54" s="665">
        <v>334.76</v>
      </c>
    </row>
    <row r="55" spans="1:13" ht="14.4" customHeight="1" x14ac:dyDescent="0.3">
      <c r="A55" s="660" t="s">
        <v>3915</v>
      </c>
      <c r="B55" s="661" t="s">
        <v>3796</v>
      </c>
      <c r="C55" s="661" t="s">
        <v>4515</v>
      </c>
      <c r="D55" s="661" t="s">
        <v>4511</v>
      </c>
      <c r="E55" s="661" t="s">
        <v>4512</v>
      </c>
      <c r="F55" s="664">
        <v>1</v>
      </c>
      <c r="G55" s="664">
        <v>334.76</v>
      </c>
      <c r="H55" s="677">
        <v>1</v>
      </c>
      <c r="I55" s="664"/>
      <c r="J55" s="664"/>
      <c r="K55" s="677">
        <v>0</v>
      </c>
      <c r="L55" s="664">
        <v>1</v>
      </c>
      <c r="M55" s="665">
        <v>334.76</v>
      </c>
    </row>
    <row r="56" spans="1:13" ht="14.4" customHeight="1" x14ac:dyDescent="0.3">
      <c r="A56" s="660" t="s">
        <v>3915</v>
      </c>
      <c r="B56" s="661" t="s">
        <v>3726</v>
      </c>
      <c r="C56" s="661" t="s">
        <v>1947</v>
      </c>
      <c r="D56" s="661" t="s">
        <v>1948</v>
      </c>
      <c r="E56" s="661" t="s">
        <v>3727</v>
      </c>
      <c r="F56" s="664"/>
      <c r="G56" s="664"/>
      <c r="H56" s="677">
        <v>0</v>
      </c>
      <c r="I56" s="664">
        <v>1</v>
      </c>
      <c r="J56" s="664">
        <v>178.27</v>
      </c>
      <c r="K56" s="677">
        <v>1</v>
      </c>
      <c r="L56" s="664">
        <v>1</v>
      </c>
      <c r="M56" s="665">
        <v>178.27</v>
      </c>
    </row>
    <row r="57" spans="1:13" ht="14.4" customHeight="1" x14ac:dyDescent="0.3">
      <c r="A57" s="660" t="s">
        <v>3915</v>
      </c>
      <c r="B57" s="661" t="s">
        <v>3726</v>
      </c>
      <c r="C57" s="661" t="s">
        <v>4455</v>
      </c>
      <c r="D57" s="661" t="s">
        <v>1948</v>
      </c>
      <c r="E57" s="661" t="s">
        <v>3727</v>
      </c>
      <c r="F57" s="664">
        <v>2</v>
      </c>
      <c r="G57" s="664">
        <v>362.49</v>
      </c>
      <c r="H57" s="677">
        <v>1</v>
      </c>
      <c r="I57" s="664"/>
      <c r="J57" s="664"/>
      <c r="K57" s="677">
        <v>0</v>
      </c>
      <c r="L57" s="664">
        <v>2</v>
      </c>
      <c r="M57" s="665">
        <v>362.49</v>
      </c>
    </row>
    <row r="58" spans="1:13" ht="14.4" customHeight="1" x14ac:dyDescent="0.3">
      <c r="A58" s="660" t="s">
        <v>3915</v>
      </c>
      <c r="B58" s="661" t="s">
        <v>6175</v>
      </c>
      <c r="C58" s="661" t="s">
        <v>4449</v>
      </c>
      <c r="D58" s="661" t="s">
        <v>4450</v>
      </c>
      <c r="E58" s="661" t="s">
        <v>4451</v>
      </c>
      <c r="F58" s="664">
        <v>3</v>
      </c>
      <c r="G58" s="664">
        <v>0</v>
      </c>
      <c r="H58" s="677"/>
      <c r="I58" s="664"/>
      <c r="J58" s="664"/>
      <c r="K58" s="677"/>
      <c r="L58" s="664">
        <v>3</v>
      </c>
      <c r="M58" s="665">
        <v>0</v>
      </c>
    </row>
    <row r="59" spans="1:13" ht="14.4" customHeight="1" x14ac:dyDescent="0.3">
      <c r="A59" s="660" t="s">
        <v>3915</v>
      </c>
      <c r="B59" s="661" t="s">
        <v>3821</v>
      </c>
      <c r="C59" s="661" t="s">
        <v>4456</v>
      </c>
      <c r="D59" s="661" t="s">
        <v>4457</v>
      </c>
      <c r="E59" s="661" t="s">
        <v>4458</v>
      </c>
      <c r="F59" s="664">
        <v>1</v>
      </c>
      <c r="G59" s="664">
        <v>0</v>
      </c>
      <c r="H59" s="677"/>
      <c r="I59" s="664"/>
      <c r="J59" s="664"/>
      <c r="K59" s="677"/>
      <c r="L59" s="664">
        <v>1</v>
      </c>
      <c r="M59" s="665">
        <v>0</v>
      </c>
    </row>
    <row r="60" spans="1:13" ht="14.4" customHeight="1" x14ac:dyDescent="0.3">
      <c r="A60" s="660" t="s">
        <v>3915</v>
      </c>
      <c r="B60" s="661" t="s">
        <v>3750</v>
      </c>
      <c r="C60" s="661" t="s">
        <v>4496</v>
      </c>
      <c r="D60" s="661" t="s">
        <v>4497</v>
      </c>
      <c r="E60" s="661" t="s">
        <v>4498</v>
      </c>
      <c r="F60" s="664">
        <v>1</v>
      </c>
      <c r="G60" s="664">
        <v>0</v>
      </c>
      <c r="H60" s="677"/>
      <c r="I60" s="664"/>
      <c r="J60" s="664"/>
      <c r="K60" s="677"/>
      <c r="L60" s="664">
        <v>1</v>
      </c>
      <c r="M60" s="665">
        <v>0</v>
      </c>
    </row>
    <row r="61" spans="1:13" ht="14.4" customHeight="1" x14ac:dyDescent="0.3">
      <c r="A61" s="660" t="s">
        <v>3915</v>
      </c>
      <c r="B61" s="661" t="s">
        <v>3750</v>
      </c>
      <c r="C61" s="661" t="s">
        <v>4499</v>
      </c>
      <c r="D61" s="661" t="s">
        <v>4497</v>
      </c>
      <c r="E61" s="661" t="s">
        <v>4500</v>
      </c>
      <c r="F61" s="664">
        <v>2</v>
      </c>
      <c r="G61" s="664">
        <v>193.26</v>
      </c>
      <c r="H61" s="677">
        <v>1</v>
      </c>
      <c r="I61" s="664"/>
      <c r="J61" s="664"/>
      <c r="K61" s="677">
        <v>0</v>
      </c>
      <c r="L61" s="664">
        <v>2</v>
      </c>
      <c r="M61" s="665">
        <v>193.26</v>
      </c>
    </row>
    <row r="62" spans="1:13" ht="14.4" customHeight="1" x14ac:dyDescent="0.3">
      <c r="A62" s="660" t="s">
        <v>3915</v>
      </c>
      <c r="B62" s="661" t="s">
        <v>3755</v>
      </c>
      <c r="C62" s="661" t="s">
        <v>4097</v>
      </c>
      <c r="D62" s="661" t="s">
        <v>4098</v>
      </c>
      <c r="E62" s="661" t="s">
        <v>4099</v>
      </c>
      <c r="F62" s="664"/>
      <c r="G62" s="664"/>
      <c r="H62" s="677">
        <v>0</v>
      </c>
      <c r="I62" s="664">
        <v>2</v>
      </c>
      <c r="J62" s="664">
        <v>294.72000000000003</v>
      </c>
      <c r="K62" s="677">
        <v>1</v>
      </c>
      <c r="L62" s="664">
        <v>2</v>
      </c>
      <c r="M62" s="665">
        <v>294.72000000000003</v>
      </c>
    </row>
    <row r="63" spans="1:13" ht="14.4" customHeight="1" x14ac:dyDescent="0.3">
      <c r="A63" s="660" t="s">
        <v>3915</v>
      </c>
      <c r="B63" s="661" t="s">
        <v>3755</v>
      </c>
      <c r="C63" s="661" t="s">
        <v>4016</v>
      </c>
      <c r="D63" s="661" t="s">
        <v>4017</v>
      </c>
      <c r="E63" s="661" t="s">
        <v>4018</v>
      </c>
      <c r="F63" s="664">
        <v>1</v>
      </c>
      <c r="G63" s="664">
        <v>32.74</v>
      </c>
      <c r="H63" s="677">
        <v>1</v>
      </c>
      <c r="I63" s="664"/>
      <c r="J63" s="664"/>
      <c r="K63" s="677">
        <v>0</v>
      </c>
      <c r="L63" s="664">
        <v>1</v>
      </c>
      <c r="M63" s="665">
        <v>32.74</v>
      </c>
    </row>
    <row r="64" spans="1:13" ht="14.4" customHeight="1" x14ac:dyDescent="0.3">
      <c r="A64" s="660" t="s">
        <v>3915</v>
      </c>
      <c r="B64" s="661" t="s">
        <v>3755</v>
      </c>
      <c r="C64" s="661" t="s">
        <v>1619</v>
      </c>
      <c r="D64" s="661" t="s">
        <v>1620</v>
      </c>
      <c r="E64" s="661" t="s">
        <v>3756</v>
      </c>
      <c r="F64" s="664"/>
      <c r="G64" s="664"/>
      <c r="H64" s="677">
        <v>0</v>
      </c>
      <c r="I64" s="664">
        <v>1</v>
      </c>
      <c r="J64" s="664">
        <v>98.23</v>
      </c>
      <c r="K64" s="677">
        <v>1</v>
      </c>
      <c r="L64" s="664">
        <v>1</v>
      </c>
      <c r="M64" s="665">
        <v>98.23</v>
      </c>
    </row>
    <row r="65" spans="1:13" ht="14.4" customHeight="1" x14ac:dyDescent="0.3">
      <c r="A65" s="660" t="s">
        <v>3915</v>
      </c>
      <c r="B65" s="661" t="s">
        <v>3755</v>
      </c>
      <c r="C65" s="661" t="s">
        <v>4519</v>
      </c>
      <c r="D65" s="661" t="s">
        <v>4520</v>
      </c>
      <c r="E65" s="661" t="s">
        <v>4521</v>
      </c>
      <c r="F65" s="664">
        <v>1</v>
      </c>
      <c r="G65" s="664">
        <v>49.12</v>
      </c>
      <c r="H65" s="677">
        <v>1</v>
      </c>
      <c r="I65" s="664"/>
      <c r="J65" s="664"/>
      <c r="K65" s="677">
        <v>0</v>
      </c>
      <c r="L65" s="664">
        <v>1</v>
      </c>
      <c r="M65" s="665">
        <v>49.12</v>
      </c>
    </row>
    <row r="66" spans="1:13" ht="14.4" customHeight="1" x14ac:dyDescent="0.3">
      <c r="A66" s="660" t="s">
        <v>3915</v>
      </c>
      <c r="B66" s="661" t="s">
        <v>3763</v>
      </c>
      <c r="C66" s="661" t="s">
        <v>4439</v>
      </c>
      <c r="D66" s="661" t="s">
        <v>4440</v>
      </c>
      <c r="E66" s="661" t="s">
        <v>3767</v>
      </c>
      <c r="F66" s="664">
        <v>10</v>
      </c>
      <c r="G66" s="664">
        <v>107.3</v>
      </c>
      <c r="H66" s="677">
        <v>1</v>
      </c>
      <c r="I66" s="664"/>
      <c r="J66" s="664"/>
      <c r="K66" s="677">
        <v>0</v>
      </c>
      <c r="L66" s="664">
        <v>10</v>
      </c>
      <c r="M66" s="665">
        <v>107.3</v>
      </c>
    </row>
    <row r="67" spans="1:13" ht="14.4" customHeight="1" x14ac:dyDescent="0.3">
      <c r="A67" s="660" t="s">
        <v>3915</v>
      </c>
      <c r="B67" s="661" t="s">
        <v>3777</v>
      </c>
      <c r="C67" s="661" t="s">
        <v>4329</v>
      </c>
      <c r="D67" s="661" t="s">
        <v>4330</v>
      </c>
      <c r="E67" s="661" t="s">
        <v>4331</v>
      </c>
      <c r="F67" s="664"/>
      <c r="G67" s="664"/>
      <c r="H67" s="677">
        <v>0</v>
      </c>
      <c r="I67" s="664">
        <v>2</v>
      </c>
      <c r="J67" s="664">
        <v>189.6</v>
      </c>
      <c r="K67" s="677">
        <v>1</v>
      </c>
      <c r="L67" s="664">
        <v>2</v>
      </c>
      <c r="M67" s="665">
        <v>189.6</v>
      </c>
    </row>
    <row r="68" spans="1:13" ht="14.4" customHeight="1" x14ac:dyDescent="0.3">
      <c r="A68" s="660" t="s">
        <v>3916</v>
      </c>
      <c r="B68" s="661" t="s">
        <v>3661</v>
      </c>
      <c r="C68" s="661" t="s">
        <v>2643</v>
      </c>
      <c r="D68" s="661" t="s">
        <v>1725</v>
      </c>
      <c r="E68" s="661" t="s">
        <v>2644</v>
      </c>
      <c r="F68" s="664"/>
      <c r="G68" s="664"/>
      <c r="H68" s="677">
        <v>0</v>
      </c>
      <c r="I68" s="664">
        <v>3</v>
      </c>
      <c r="J68" s="664">
        <v>168.03</v>
      </c>
      <c r="K68" s="677">
        <v>1</v>
      </c>
      <c r="L68" s="664">
        <v>3</v>
      </c>
      <c r="M68" s="665">
        <v>168.03</v>
      </c>
    </row>
    <row r="69" spans="1:13" ht="14.4" customHeight="1" x14ac:dyDescent="0.3">
      <c r="A69" s="660" t="s">
        <v>3916</v>
      </c>
      <c r="B69" s="661" t="s">
        <v>3662</v>
      </c>
      <c r="C69" s="661" t="s">
        <v>1663</v>
      </c>
      <c r="D69" s="661" t="s">
        <v>1589</v>
      </c>
      <c r="E69" s="661" t="s">
        <v>1664</v>
      </c>
      <c r="F69" s="664"/>
      <c r="G69" s="664"/>
      <c r="H69" s="677"/>
      <c r="I69" s="664">
        <v>1</v>
      </c>
      <c r="J69" s="664">
        <v>0</v>
      </c>
      <c r="K69" s="677"/>
      <c r="L69" s="664">
        <v>1</v>
      </c>
      <c r="M69" s="665">
        <v>0</v>
      </c>
    </row>
    <row r="70" spans="1:13" ht="14.4" customHeight="1" x14ac:dyDescent="0.3">
      <c r="A70" s="660" t="s">
        <v>3916</v>
      </c>
      <c r="B70" s="661" t="s">
        <v>3673</v>
      </c>
      <c r="C70" s="661" t="s">
        <v>1704</v>
      </c>
      <c r="D70" s="661" t="s">
        <v>1563</v>
      </c>
      <c r="E70" s="661" t="s">
        <v>1705</v>
      </c>
      <c r="F70" s="664"/>
      <c r="G70" s="664"/>
      <c r="H70" s="677">
        <v>0</v>
      </c>
      <c r="I70" s="664">
        <v>2</v>
      </c>
      <c r="J70" s="664">
        <v>1250.58</v>
      </c>
      <c r="K70" s="677">
        <v>1</v>
      </c>
      <c r="L70" s="664">
        <v>2</v>
      </c>
      <c r="M70" s="665">
        <v>1250.58</v>
      </c>
    </row>
    <row r="71" spans="1:13" ht="14.4" customHeight="1" x14ac:dyDescent="0.3">
      <c r="A71" s="660" t="s">
        <v>3916</v>
      </c>
      <c r="B71" s="661" t="s">
        <v>3673</v>
      </c>
      <c r="C71" s="661" t="s">
        <v>1562</v>
      </c>
      <c r="D71" s="661" t="s">
        <v>1563</v>
      </c>
      <c r="E71" s="661" t="s">
        <v>1564</v>
      </c>
      <c r="F71" s="664"/>
      <c r="G71" s="664"/>
      <c r="H71" s="677">
        <v>0</v>
      </c>
      <c r="I71" s="664">
        <v>1</v>
      </c>
      <c r="J71" s="664">
        <v>937.93</v>
      </c>
      <c r="K71" s="677">
        <v>1</v>
      </c>
      <c r="L71" s="664">
        <v>1</v>
      </c>
      <c r="M71" s="665">
        <v>937.93</v>
      </c>
    </row>
    <row r="72" spans="1:13" ht="14.4" customHeight="1" x14ac:dyDescent="0.3">
      <c r="A72" s="660" t="s">
        <v>3916</v>
      </c>
      <c r="B72" s="661" t="s">
        <v>3694</v>
      </c>
      <c r="C72" s="661" t="s">
        <v>4946</v>
      </c>
      <c r="D72" s="661" t="s">
        <v>3696</v>
      </c>
      <c r="E72" s="661" t="s">
        <v>3837</v>
      </c>
      <c r="F72" s="664"/>
      <c r="G72" s="664"/>
      <c r="H72" s="677">
        <v>0</v>
      </c>
      <c r="I72" s="664">
        <v>1</v>
      </c>
      <c r="J72" s="664">
        <v>112.36</v>
      </c>
      <c r="K72" s="677">
        <v>1</v>
      </c>
      <c r="L72" s="664">
        <v>1</v>
      </c>
      <c r="M72" s="665">
        <v>112.36</v>
      </c>
    </row>
    <row r="73" spans="1:13" ht="14.4" customHeight="1" x14ac:dyDescent="0.3">
      <c r="A73" s="660" t="s">
        <v>3916</v>
      </c>
      <c r="B73" s="661" t="s">
        <v>3718</v>
      </c>
      <c r="C73" s="661" t="s">
        <v>1839</v>
      </c>
      <c r="D73" s="661" t="s">
        <v>3719</v>
      </c>
      <c r="E73" s="661" t="s">
        <v>3720</v>
      </c>
      <c r="F73" s="664"/>
      <c r="G73" s="664"/>
      <c r="H73" s="677">
        <v>0</v>
      </c>
      <c r="I73" s="664">
        <v>2</v>
      </c>
      <c r="J73" s="664">
        <v>490.17</v>
      </c>
      <c r="K73" s="677">
        <v>1</v>
      </c>
      <c r="L73" s="664">
        <v>2</v>
      </c>
      <c r="M73" s="665">
        <v>490.17</v>
      </c>
    </row>
    <row r="74" spans="1:13" ht="14.4" customHeight="1" x14ac:dyDescent="0.3">
      <c r="A74" s="660" t="s">
        <v>3916</v>
      </c>
      <c r="B74" s="661" t="s">
        <v>3734</v>
      </c>
      <c r="C74" s="661" t="s">
        <v>1970</v>
      </c>
      <c r="D74" s="661" t="s">
        <v>1971</v>
      </c>
      <c r="E74" s="661" t="s">
        <v>1972</v>
      </c>
      <c r="F74" s="664"/>
      <c r="G74" s="664"/>
      <c r="H74" s="677">
        <v>0</v>
      </c>
      <c r="I74" s="664">
        <v>2</v>
      </c>
      <c r="J74" s="664">
        <v>308.02</v>
      </c>
      <c r="K74" s="677">
        <v>1</v>
      </c>
      <c r="L74" s="664">
        <v>2</v>
      </c>
      <c r="M74" s="665">
        <v>308.02</v>
      </c>
    </row>
    <row r="75" spans="1:13" ht="14.4" customHeight="1" x14ac:dyDescent="0.3">
      <c r="A75" s="660" t="s">
        <v>3916</v>
      </c>
      <c r="B75" s="661" t="s">
        <v>3750</v>
      </c>
      <c r="C75" s="661" t="s">
        <v>1534</v>
      </c>
      <c r="D75" s="661" t="s">
        <v>1535</v>
      </c>
      <c r="E75" s="661" t="s">
        <v>3751</v>
      </c>
      <c r="F75" s="664"/>
      <c r="G75" s="664"/>
      <c r="H75" s="677">
        <v>0</v>
      </c>
      <c r="I75" s="664">
        <v>1</v>
      </c>
      <c r="J75" s="664">
        <v>50.62</v>
      </c>
      <c r="K75" s="677">
        <v>1</v>
      </c>
      <c r="L75" s="664">
        <v>1</v>
      </c>
      <c r="M75" s="665">
        <v>50.62</v>
      </c>
    </row>
    <row r="76" spans="1:13" ht="14.4" customHeight="1" x14ac:dyDescent="0.3">
      <c r="A76" s="660" t="s">
        <v>3916</v>
      </c>
      <c r="B76" s="661" t="s">
        <v>3865</v>
      </c>
      <c r="C76" s="661" t="s">
        <v>4942</v>
      </c>
      <c r="D76" s="661" t="s">
        <v>3165</v>
      </c>
      <c r="E76" s="661" t="s">
        <v>4317</v>
      </c>
      <c r="F76" s="664"/>
      <c r="G76" s="664"/>
      <c r="H76" s="677"/>
      <c r="I76" s="664">
        <v>2</v>
      </c>
      <c r="J76" s="664">
        <v>0</v>
      </c>
      <c r="K76" s="677"/>
      <c r="L76" s="664">
        <v>2</v>
      </c>
      <c r="M76" s="665">
        <v>0</v>
      </c>
    </row>
    <row r="77" spans="1:13" ht="14.4" customHeight="1" x14ac:dyDescent="0.3">
      <c r="A77" s="660" t="s">
        <v>3916</v>
      </c>
      <c r="B77" s="661" t="s">
        <v>3781</v>
      </c>
      <c r="C77" s="661" t="s">
        <v>3456</v>
      </c>
      <c r="D77" s="661" t="s">
        <v>3457</v>
      </c>
      <c r="E77" s="661" t="s">
        <v>3458</v>
      </c>
      <c r="F77" s="664"/>
      <c r="G77" s="664"/>
      <c r="H77" s="677">
        <v>0</v>
      </c>
      <c r="I77" s="664">
        <v>7</v>
      </c>
      <c r="J77" s="664">
        <v>1359.82</v>
      </c>
      <c r="K77" s="677">
        <v>1</v>
      </c>
      <c r="L77" s="664">
        <v>7</v>
      </c>
      <c r="M77" s="665">
        <v>1359.82</v>
      </c>
    </row>
    <row r="78" spans="1:13" ht="14.4" customHeight="1" x14ac:dyDescent="0.3">
      <c r="A78" s="660" t="s">
        <v>3916</v>
      </c>
      <c r="B78" s="661" t="s">
        <v>3781</v>
      </c>
      <c r="C78" s="661" t="s">
        <v>1801</v>
      </c>
      <c r="D78" s="661" t="s">
        <v>1791</v>
      </c>
      <c r="E78" s="661" t="s">
        <v>1802</v>
      </c>
      <c r="F78" s="664"/>
      <c r="G78" s="664"/>
      <c r="H78" s="677">
        <v>0</v>
      </c>
      <c r="I78" s="664">
        <v>2</v>
      </c>
      <c r="J78" s="664">
        <v>210.62</v>
      </c>
      <c r="K78" s="677">
        <v>1</v>
      </c>
      <c r="L78" s="664">
        <v>2</v>
      </c>
      <c r="M78" s="665">
        <v>210.62</v>
      </c>
    </row>
    <row r="79" spans="1:13" ht="14.4" customHeight="1" x14ac:dyDescent="0.3">
      <c r="A79" s="660" t="s">
        <v>3918</v>
      </c>
      <c r="B79" s="661" t="s">
        <v>3673</v>
      </c>
      <c r="C79" s="661" t="s">
        <v>1704</v>
      </c>
      <c r="D79" s="661" t="s">
        <v>1563</v>
      </c>
      <c r="E79" s="661" t="s">
        <v>1705</v>
      </c>
      <c r="F79" s="664"/>
      <c r="G79" s="664"/>
      <c r="H79" s="677">
        <v>0</v>
      </c>
      <c r="I79" s="664">
        <v>5</v>
      </c>
      <c r="J79" s="664">
        <v>3126.45</v>
      </c>
      <c r="K79" s="677">
        <v>1</v>
      </c>
      <c r="L79" s="664">
        <v>5</v>
      </c>
      <c r="M79" s="665">
        <v>3126.45</v>
      </c>
    </row>
    <row r="80" spans="1:13" ht="14.4" customHeight="1" x14ac:dyDescent="0.3">
      <c r="A80" s="660" t="s">
        <v>3918</v>
      </c>
      <c r="B80" s="661" t="s">
        <v>3673</v>
      </c>
      <c r="C80" s="661" t="s">
        <v>1562</v>
      </c>
      <c r="D80" s="661" t="s">
        <v>1563</v>
      </c>
      <c r="E80" s="661" t="s">
        <v>1564</v>
      </c>
      <c r="F80" s="664"/>
      <c r="G80" s="664"/>
      <c r="H80" s="677">
        <v>0</v>
      </c>
      <c r="I80" s="664">
        <v>5</v>
      </c>
      <c r="J80" s="664">
        <v>4689.6499999999996</v>
      </c>
      <c r="K80" s="677">
        <v>1</v>
      </c>
      <c r="L80" s="664">
        <v>5</v>
      </c>
      <c r="M80" s="665">
        <v>4689.6499999999996</v>
      </c>
    </row>
    <row r="81" spans="1:13" ht="14.4" customHeight="1" x14ac:dyDescent="0.3">
      <c r="A81" s="660" t="s">
        <v>3918</v>
      </c>
      <c r="B81" s="661" t="s">
        <v>3673</v>
      </c>
      <c r="C81" s="661" t="s">
        <v>1569</v>
      </c>
      <c r="D81" s="661" t="s">
        <v>1563</v>
      </c>
      <c r="E81" s="661" t="s">
        <v>1570</v>
      </c>
      <c r="F81" s="664"/>
      <c r="G81" s="664"/>
      <c r="H81" s="677">
        <v>0</v>
      </c>
      <c r="I81" s="664">
        <v>1</v>
      </c>
      <c r="J81" s="664">
        <v>1458.07</v>
      </c>
      <c r="K81" s="677">
        <v>1</v>
      </c>
      <c r="L81" s="664">
        <v>1</v>
      </c>
      <c r="M81" s="665">
        <v>1458.07</v>
      </c>
    </row>
    <row r="82" spans="1:13" ht="14.4" customHeight="1" x14ac:dyDescent="0.3">
      <c r="A82" s="660" t="s">
        <v>3918</v>
      </c>
      <c r="B82" s="661" t="s">
        <v>3718</v>
      </c>
      <c r="C82" s="661" t="s">
        <v>1839</v>
      </c>
      <c r="D82" s="661" t="s">
        <v>3719</v>
      </c>
      <c r="E82" s="661" t="s">
        <v>3720</v>
      </c>
      <c r="F82" s="664"/>
      <c r="G82" s="664"/>
      <c r="H82" s="677">
        <v>0</v>
      </c>
      <c r="I82" s="664">
        <v>8</v>
      </c>
      <c r="J82" s="664">
        <v>1784.23</v>
      </c>
      <c r="K82" s="677">
        <v>1</v>
      </c>
      <c r="L82" s="664">
        <v>8</v>
      </c>
      <c r="M82" s="665">
        <v>1784.23</v>
      </c>
    </row>
    <row r="83" spans="1:13" ht="14.4" customHeight="1" x14ac:dyDescent="0.3">
      <c r="A83" s="660" t="s">
        <v>3918</v>
      </c>
      <c r="B83" s="661" t="s">
        <v>3726</v>
      </c>
      <c r="C83" s="661" t="s">
        <v>6133</v>
      </c>
      <c r="D83" s="661" t="s">
        <v>1948</v>
      </c>
      <c r="E83" s="661" t="s">
        <v>3731</v>
      </c>
      <c r="F83" s="664">
        <v>1</v>
      </c>
      <c r="G83" s="664">
        <v>0</v>
      </c>
      <c r="H83" s="677"/>
      <c r="I83" s="664"/>
      <c r="J83" s="664"/>
      <c r="K83" s="677"/>
      <c r="L83" s="664">
        <v>1</v>
      </c>
      <c r="M83" s="665">
        <v>0</v>
      </c>
    </row>
    <row r="84" spans="1:13" ht="14.4" customHeight="1" x14ac:dyDescent="0.3">
      <c r="A84" s="660" t="s">
        <v>3918</v>
      </c>
      <c r="B84" s="661" t="s">
        <v>3734</v>
      </c>
      <c r="C84" s="661" t="s">
        <v>1970</v>
      </c>
      <c r="D84" s="661" t="s">
        <v>1971</v>
      </c>
      <c r="E84" s="661" t="s">
        <v>1972</v>
      </c>
      <c r="F84" s="664"/>
      <c r="G84" s="664"/>
      <c r="H84" s="677">
        <v>0</v>
      </c>
      <c r="I84" s="664">
        <v>1</v>
      </c>
      <c r="J84" s="664">
        <v>154.01</v>
      </c>
      <c r="K84" s="677">
        <v>1</v>
      </c>
      <c r="L84" s="664">
        <v>1</v>
      </c>
      <c r="M84" s="665">
        <v>154.01</v>
      </c>
    </row>
    <row r="85" spans="1:13" ht="14.4" customHeight="1" x14ac:dyDescent="0.3">
      <c r="A85" s="660" t="s">
        <v>3918</v>
      </c>
      <c r="B85" s="661" t="s">
        <v>3821</v>
      </c>
      <c r="C85" s="661" t="s">
        <v>2795</v>
      </c>
      <c r="D85" s="661" t="s">
        <v>2796</v>
      </c>
      <c r="E85" s="661" t="s">
        <v>3727</v>
      </c>
      <c r="F85" s="664"/>
      <c r="G85" s="664"/>
      <c r="H85" s="677">
        <v>0</v>
      </c>
      <c r="I85" s="664">
        <v>2</v>
      </c>
      <c r="J85" s="664">
        <v>139.72</v>
      </c>
      <c r="K85" s="677">
        <v>1</v>
      </c>
      <c r="L85" s="664">
        <v>2</v>
      </c>
      <c r="M85" s="665">
        <v>139.72</v>
      </c>
    </row>
    <row r="86" spans="1:13" ht="14.4" customHeight="1" x14ac:dyDescent="0.3">
      <c r="A86" s="660" t="s">
        <v>3919</v>
      </c>
      <c r="B86" s="661" t="s">
        <v>3669</v>
      </c>
      <c r="C86" s="661" t="s">
        <v>1681</v>
      </c>
      <c r="D86" s="661" t="s">
        <v>3670</v>
      </c>
      <c r="E86" s="661" t="s">
        <v>3671</v>
      </c>
      <c r="F86" s="664"/>
      <c r="G86" s="664"/>
      <c r="H86" s="677">
        <v>0</v>
      </c>
      <c r="I86" s="664">
        <v>1</v>
      </c>
      <c r="J86" s="664">
        <v>126.09</v>
      </c>
      <c r="K86" s="677">
        <v>1</v>
      </c>
      <c r="L86" s="664">
        <v>1</v>
      </c>
      <c r="M86" s="665">
        <v>126.09</v>
      </c>
    </row>
    <row r="87" spans="1:13" ht="14.4" customHeight="1" x14ac:dyDescent="0.3">
      <c r="A87" s="660" t="s">
        <v>3919</v>
      </c>
      <c r="B87" s="661" t="s">
        <v>3673</v>
      </c>
      <c r="C87" s="661" t="s">
        <v>1704</v>
      </c>
      <c r="D87" s="661" t="s">
        <v>1563</v>
      </c>
      <c r="E87" s="661" t="s">
        <v>1705</v>
      </c>
      <c r="F87" s="664"/>
      <c r="G87" s="664"/>
      <c r="H87" s="677">
        <v>0</v>
      </c>
      <c r="I87" s="664">
        <v>12</v>
      </c>
      <c r="J87" s="664">
        <v>7503.48</v>
      </c>
      <c r="K87" s="677">
        <v>1</v>
      </c>
      <c r="L87" s="664">
        <v>12</v>
      </c>
      <c r="M87" s="665">
        <v>7503.48</v>
      </c>
    </row>
    <row r="88" spans="1:13" ht="14.4" customHeight="1" x14ac:dyDescent="0.3">
      <c r="A88" s="660" t="s">
        <v>3919</v>
      </c>
      <c r="B88" s="661" t="s">
        <v>3673</v>
      </c>
      <c r="C88" s="661" t="s">
        <v>1562</v>
      </c>
      <c r="D88" s="661" t="s">
        <v>1563</v>
      </c>
      <c r="E88" s="661" t="s">
        <v>1564</v>
      </c>
      <c r="F88" s="664"/>
      <c r="G88" s="664"/>
      <c r="H88" s="677">
        <v>0</v>
      </c>
      <c r="I88" s="664">
        <v>1</v>
      </c>
      <c r="J88" s="664">
        <v>937.93</v>
      </c>
      <c r="K88" s="677">
        <v>1</v>
      </c>
      <c r="L88" s="664">
        <v>1</v>
      </c>
      <c r="M88" s="665">
        <v>937.93</v>
      </c>
    </row>
    <row r="89" spans="1:13" ht="14.4" customHeight="1" x14ac:dyDescent="0.3">
      <c r="A89" s="660" t="s">
        <v>3919</v>
      </c>
      <c r="B89" s="661" t="s">
        <v>3714</v>
      </c>
      <c r="C89" s="661" t="s">
        <v>4984</v>
      </c>
      <c r="D89" s="661" t="s">
        <v>4985</v>
      </c>
      <c r="E89" s="661" t="s">
        <v>3715</v>
      </c>
      <c r="F89" s="664">
        <v>3</v>
      </c>
      <c r="G89" s="664">
        <v>124.64999999999999</v>
      </c>
      <c r="H89" s="677">
        <v>1</v>
      </c>
      <c r="I89" s="664"/>
      <c r="J89" s="664"/>
      <c r="K89" s="677">
        <v>0</v>
      </c>
      <c r="L89" s="664">
        <v>3</v>
      </c>
      <c r="M89" s="665">
        <v>124.64999999999999</v>
      </c>
    </row>
    <row r="90" spans="1:13" ht="14.4" customHeight="1" x14ac:dyDescent="0.3">
      <c r="A90" s="660" t="s">
        <v>3919</v>
      </c>
      <c r="B90" s="661" t="s">
        <v>3718</v>
      </c>
      <c r="C90" s="661" t="s">
        <v>1839</v>
      </c>
      <c r="D90" s="661" t="s">
        <v>3719</v>
      </c>
      <c r="E90" s="661" t="s">
        <v>3720</v>
      </c>
      <c r="F90" s="664"/>
      <c r="G90" s="664"/>
      <c r="H90" s="677">
        <v>0</v>
      </c>
      <c r="I90" s="664">
        <v>4</v>
      </c>
      <c r="J90" s="664">
        <v>627.44000000000005</v>
      </c>
      <c r="K90" s="677">
        <v>1</v>
      </c>
      <c r="L90" s="664">
        <v>4</v>
      </c>
      <c r="M90" s="665">
        <v>627.44000000000005</v>
      </c>
    </row>
    <row r="91" spans="1:13" ht="14.4" customHeight="1" x14ac:dyDescent="0.3">
      <c r="A91" s="660" t="s">
        <v>3919</v>
      </c>
      <c r="B91" s="661" t="s">
        <v>3726</v>
      </c>
      <c r="C91" s="661" t="s">
        <v>4047</v>
      </c>
      <c r="D91" s="661" t="s">
        <v>4048</v>
      </c>
      <c r="E91" s="661" t="s">
        <v>2591</v>
      </c>
      <c r="F91" s="664"/>
      <c r="G91" s="664"/>
      <c r="H91" s="677">
        <v>0</v>
      </c>
      <c r="I91" s="664">
        <v>1</v>
      </c>
      <c r="J91" s="664">
        <v>138.16</v>
      </c>
      <c r="K91" s="677">
        <v>1</v>
      </c>
      <c r="L91" s="664">
        <v>1</v>
      </c>
      <c r="M91" s="665">
        <v>138.16</v>
      </c>
    </row>
    <row r="92" spans="1:13" ht="14.4" customHeight="1" x14ac:dyDescent="0.3">
      <c r="A92" s="660" t="s">
        <v>3919</v>
      </c>
      <c r="B92" s="661" t="s">
        <v>3730</v>
      </c>
      <c r="C92" s="661" t="s">
        <v>1951</v>
      </c>
      <c r="D92" s="661" t="s">
        <v>1952</v>
      </c>
      <c r="E92" s="661" t="s">
        <v>3731</v>
      </c>
      <c r="F92" s="664"/>
      <c r="G92" s="664"/>
      <c r="H92" s="677">
        <v>0</v>
      </c>
      <c r="I92" s="664">
        <v>1</v>
      </c>
      <c r="J92" s="664">
        <v>116.8</v>
      </c>
      <c r="K92" s="677">
        <v>1</v>
      </c>
      <c r="L92" s="664">
        <v>1</v>
      </c>
      <c r="M92" s="665">
        <v>116.8</v>
      </c>
    </row>
    <row r="93" spans="1:13" ht="14.4" customHeight="1" x14ac:dyDescent="0.3">
      <c r="A93" s="660" t="s">
        <v>3919</v>
      </c>
      <c r="B93" s="661" t="s">
        <v>6175</v>
      </c>
      <c r="C93" s="661" t="s">
        <v>4974</v>
      </c>
      <c r="D93" s="661" t="s">
        <v>4975</v>
      </c>
      <c r="E93" s="661" t="s">
        <v>4976</v>
      </c>
      <c r="F93" s="664"/>
      <c r="G93" s="664"/>
      <c r="H93" s="677">
        <v>0</v>
      </c>
      <c r="I93" s="664">
        <v>2</v>
      </c>
      <c r="J93" s="664">
        <v>444.5</v>
      </c>
      <c r="K93" s="677">
        <v>1</v>
      </c>
      <c r="L93" s="664">
        <v>2</v>
      </c>
      <c r="M93" s="665">
        <v>444.5</v>
      </c>
    </row>
    <row r="94" spans="1:13" ht="14.4" customHeight="1" x14ac:dyDescent="0.3">
      <c r="A94" s="660" t="s">
        <v>3919</v>
      </c>
      <c r="B94" s="661" t="s">
        <v>3750</v>
      </c>
      <c r="C94" s="661" t="s">
        <v>4986</v>
      </c>
      <c r="D94" s="661" t="s">
        <v>1535</v>
      </c>
      <c r="E94" s="661" t="s">
        <v>4987</v>
      </c>
      <c r="F94" s="664"/>
      <c r="G94" s="664"/>
      <c r="H94" s="677">
        <v>0</v>
      </c>
      <c r="I94" s="664">
        <v>1</v>
      </c>
      <c r="J94" s="664">
        <v>193.26</v>
      </c>
      <c r="K94" s="677">
        <v>1</v>
      </c>
      <c r="L94" s="664">
        <v>1</v>
      </c>
      <c r="M94" s="665">
        <v>193.26</v>
      </c>
    </row>
    <row r="95" spans="1:13" ht="14.4" customHeight="1" x14ac:dyDescent="0.3">
      <c r="A95" s="660" t="s">
        <v>3919</v>
      </c>
      <c r="B95" s="661" t="s">
        <v>3755</v>
      </c>
      <c r="C95" s="661" t="s">
        <v>4059</v>
      </c>
      <c r="D95" s="661" t="s">
        <v>4060</v>
      </c>
      <c r="E95" s="661" t="s">
        <v>3756</v>
      </c>
      <c r="F95" s="664">
        <v>1</v>
      </c>
      <c r="G95" s="664">
        <v>98.23</v>
      </c>
      <c r="H95" s="677">
        <v>1</v>
      </c>
      <c r="I95" s="664"/>
      <c r="J95" s="664"/>
      <c r="K95" s="677">
        <v>0</v>
      </c>
      <c r="L95" s="664">
        <v>1</v>
      </c>
      <c r="M95" s="665">
        <v>98.23</v>
      </c>
    </row>
    <row r="96" spans="1:13" ht="14.4" customHeight="1" x14ac:dyDescent="0.3">
      <c r="A96" s="660" t="s">
        <v>3919</v>
      </c>
      <c r="B96" s="661" t="s">
        <v>3777</v>
      </c>
      <c r="C96" s="661" t="s">
        <v>4329</v>
      </c>
      <c r="D96" s="661" t="s">
        <v>4330</v>
      </c>
      <c r="E96" s="661" t="s">
        <v>4331</v>
      </c>
      <c r="F96" s="664"/>
      <c r="G96" s="664"/>
      <c r="H96" s="677">
        <v>0</v>
      </c>
      <c r="I96" s="664">
        <v>2</v>
      </c>
      <c r="J96" s="664">
        <v>189.6</v>
      </c>
      <c r="K96" s="677">
        <v>1</v>
      </c>
      <c r="L96" s="664">
        <v>2</v>
      </c>
      <c r="M96" s="665">
        <v>189.6</v>
      </c>
    </row>
    <row r="97" spans="1:13" ht="14.4" customHeight="1" x14ac:dyDescent="0.3">
      <c r="A97" s="660" t="s">
        <v>3919</v>
      </c>
      <c r="B97" s="661" t="s">
        <v>3780</v>
      </c>
      <c r="C97" s="661" t="s">
        <v>4979</v>
      </c>
      <c r="D97" s="661" t="s">
        <v>1624</v>
      </c>
      <c r="E97" s="661" t="s">
        <v>4980</v>
      </c>
      <c r="F97" s="664"/>
      <c r="G97" s="664"/>
      <c r="H97" s="677"/>
      <c r="I97" s="664">
        <v>1</v>
      </c>
      <c r="J97" s="664">
        <v>0</v>
      </c>
      <c r="K97" s="677"/>
      <c r="L97" s="664">
        <v>1</v>
      </c>
      <c r="M97" s="665">
        <v>0</v>
      </c>
    </row>
    <row r="98" spans="1:13" ht="14.4" customHeight="1" x14ac:dyDescent="0.3">
      <c r="A98" s="660" t="s">
        <v>3919</v>
      </c>
      <c r="B98" s="661" t="s">
        <v>3865</v>
      </c>
      <c r="C98" s="661" t="s">
        <v>4200</v>
      </c>
      <c r="D98" s="661" t="s">
        <v>3165</v>
      </c>
      <c r="E98" s="661" t="s">
        <v>4201</v>
      </c>
      <c r="F98" s="664"/>
      <c r="G98" s="664"/>
      <c r="H98" s="677"/>
      <c r="I98" s="664">
        <v>1</v>
      </c>
      <c r="J98" s="664">
        <v>0</v>
      </c>
      <c r="K98" s="677"/>
      <c r="L98" s="664">
        <v>1</v>
      </c>
      <c r="M98" s="665">
        <v>0</v>
      </c>
    </row>
    <row r="99" spans="1:13" ht="14.4" customHeight="1" x14ac:dyDescent="0.3">
      <c r="A99" s="660" t="s">
        <v>3919</v>
      </c>
      <c r="B99" s="661" t="s">
        <v>3781</v>
      </c>
      <c r="C99" s="661" t="s">
        <v>3456</v>
      </c>
      <c r="D99" s="661" t="s">
        <v>3457</v>
      </c>
      <c r="E99" s="661" t="s">
        <v>3458</v>
      </c>
      <c r="F99" s="664"/>
      <c r="G99" s="664"/>
      <c r="H99" s="677">
        <v>0</v>
      </c>
      <c r="I99" s="664">
        <v>6</v>
      </c>
      <c r="J99" s="664">
        <v>1165.56</v>
      </c>
      <c r="K99" s="677">
        <v>1</v>
      </c>
      <c r="L99" s="664">
        <v>6</v>
      </c>
      <c r="M99" s="665">
        <v>1165.56</v>
      </c>
    </row>
    <row r="100" spans="1:13" ht="14.4" customHeight="1" x14ac:dyDescent="0.3">
      <c r="A100" s="660" t="s">
        <v>3920</v>
      </c>
      <c r="B100" s="661" t="s">
        <v>3660</v>
      </c>
      <c r="C100" s="661" t="s">
        <v>1520</v>
      </c>
      <c r="D100" s="661" t="s">
        <v>1521</v>
      </c>
      <c r="E100" s="661" t="s">
        <v>1522</v>
      </c>
      <c r="F100" s="664"/>
      <c r="G100" s="664"/>
      <c r="H100" s="677">
        <v>0</v>
      </c>
      <c r="I100" s="664">
        <v>1</v>
      </c>
      <c r="J100" s="664">
        <v>174.94</v>
      </c>
      <c r="K100" s="677">
        <v>1</v>
      </c>
      <c r="L100" s="664">
        <v>1</v>
      </c>
      <c r="M100" s="665">
        <v>174.94</v>
      </c>
    </row>
    <row r="101" spans="1:13" ht="14.4" customHeight="1" x14ac:dyDescent="0.3">
      <c r="A101" s="660" t="s">
        <v>3920</v>
      </c>
      <c r="B101" s="661" t="s">
        <v>3660</v>
      </c>
      <c r="C101" s="661" t="s">
        <v>6048</v>
      </c>
      <c r="D101" s="661" t="s">
        <v>1521</v>
      </c>
      <c r="E101" s="661" t="s">
        <v>6049</v>
      </c>
      <c r="F101" s="664"/>
      <c r="G101" s="664"/>
      <c r="H101" s="677"/>
      <c r="I101" s="664">
        <v>3</v>
      </c>
      <c r="J101" s="664">
        <v>0</v>
      </c>
      <c r="K101" s="677"/>
      <c r="L101" s="664">
        <v>3</v>
      </c>
      <c r="M101" s="665">
        <v>0</v>
      </c>
    </row>
    <row r="102" spans="1:13" ht="14.4" customHeight="1" x14ac:dyDescent="0.3">
      <c r="A102" s="660" t="s">
        <v>3920</v>
      </c>
      <c r="B102" s="661" t="s">
        <v>3660</v>
      </c>
      <c r="C102" s="661" t="s">
        <v>5024</v>
      </c>
      <c r="D102" s="661" t="s">
        <v>1521</v>
      </c>
      <c r="E102" s="661" t="s">
        <v>5025</v>
      </c>
      <c r="F102" s="664"/>
      <c r="G102" s="664"/>
      <c r="H102" s="677"/>
      <c r="I102" s="664">
        <v>1</v>
      </c>
      <c r="J102" s="664">
        <v>0</v>
      </c>
      <c r="K102" s="677"/>
      <c r="L102" s="664">
        <v>1</v>
      </c>
      <c r="M102" s="665">
        <v>0</v>
      </c>
    </row>
    <row r="103" spans="1:13" ht="14.4" customHeight="1" x14ac:dyDescent="0.3">
      <c r="A103" s="660" t="s">
        <v>3920</v>
      </c>
      <c r="B103" s="661" t="s">
        <v>3660</v>
      </c>
      <c r="C103" s="661" t="s">
        <v>6052</v>
      </c>
      <c r="D103" s="661" t="s">
        <v>1521</v>
      </c>
      <c r="E103" s="661" t="s">
        <v>6053</v>
      </c>
      <c r="F103" s="664"/>
      <c r="G103" s="664"/>
      <c r="H103" s="677"/>
      <c r="I103" s="664">
        <v>1</v>
      </c>
      <c r="J103" s="664">
        <v>0</v>
      </c>
      <c r="K103" s="677"/>
      <c r="L103" s="664">
        <v>1</v>
      </c>
      <c r="M103" s="665">
        <v>0</v>
      </c>
    </row>
    <row r="104" spans="1:13" ht="14.4" customHeight="1" x14ac:dyDescent="0.3">
      <c r="A104" s="660" t="s">
        <v>3920</v>
      </c>
      <c r="B104" s="661" t="s">
        <v>3660</v>
      </c>
      <c r="C104" s="661" t="s">
        <v>6050</v>
      </c>
      <c r="D104" s="661" t="s">
        <v>1521</v>
      </c>
      <c r="E104" s="661" t="s">
        <v>6051</v>
      </c>
      <c r="F104" s="664"/>
      <c r="G104" s="664"/>
      <c r="H104" s="677"/>
      <c r="I104" s="664">
        <v>1</v>
      </c>
      <c r="J104" s="664">
        <v>0</v>
      </c>
      <c r="K104" s="677"/>
      <c r="L104" s="664">
        <v>1</v>
      </c>
      <c r="M104" s="665">
        <v>0</v>
      </c>
    </row>
    <row r="105" spans="1:13" ht="14.4" customHeight="1" x14ac:dyDescent="0.3">
      <c r="A105" s="660" t="s">
        <v>3920</v>
      </c>
      <c r="B105" s="661" t="s">
        <v>3660</v>
      </c>
      <c r="C105" s="661" t="s">
        <v>6054</v>
      </c>
      <c r="D105" s="661" t="s">
        <v>2612</v>
      </c>
      <c r="E105" s="661" t="s">
        <v>6055</v>
      </c>
      <c r="F105" s="664"/>
      <c r="G105" s="664"/>
      <c r="H105" s="677"/>
      <c r="I105" s="664">
        <v>1</v>
      </c>
      <c r="J105" s="664">
        <v>0</v>
      </c>
      <c r="K105" s="677"/>
      <c r="L105" s="664">
        <v>1</v>
      </c>
      <c r="M105" s="665">
        <v>0</v>
      </c>
    </row>
    <row r="106" spans="1:13" ht="14.4" customHeight="1" x14ac:dyDescent="0.3">
      <c r="A106" s="660" t="s">
        <v>3920</v>
      </c>
      <c r="B106" s="661" t="s">
        <v>3786</v>
      </c>
      <c r="C106" s="661" t="s">
        <v>5006</v>
      </c>
      <c r="D106" s="661" t="s">
        <v>3787</v>
      </c>
      <c r="E106" s="661" t="s">
        <v>5007</v>
      </c>
      <c r="F106" s="664"/>
      <c r="G106" s="664"/>
      <c r="H106" s="677">
        <v>0</v>
      </c>
      <c r="I106" s="664">
        <v>51</v>
      </c>
      <c r="J106" s="664">
        <v>9991.9200000000019</v>
      </c>
      <c r="K106" s="677">
        <v>1</v>
      </c>
      <c r="L106" s="664">
        <v>51</v>
      </c>
      <c r="M106" s="665">
        <v>9991.9200000000019</v>
      </c>
    </row>
    <row r="107" spans="1:13" ht="14.4" customHeight="1" x14ac:dyDescent="0.3">
      <c r="A107" s="660" t="s">
        <v>3920</v>
      </c>
      <c r="B107" s="661" t="s">
        <v>3661</v>
      </c>
      <c r="C107" s="661" t="s">
        <v>2643</v>
      </c>
      <c r="D107" s="661" t="s">
        <v>1725</v>
      </c>
      <c r="E107" s="661" t="s">
        <v>2644</v>
      </c>
      <c r="F107" s="664"/>
      <c r="G107" s="664"/>
      <c r="H107" s="677">
        <v>0</v>
      </c>
      <c r="I107" s="664">
        <v>1</v>
      </c>
      <c r="J107" s="664">
        <v>56.01</v>
      </c>
      <c r="K107" s="677">
        <v>1</v>
      </c>
      <c r="L107" s="664">
        <v>1</v>
      </c>
      <c r="M107" s="665">
        <v>56.01</v>
      </c>
    </row>
    <row r="108" spans="1:13" ht="14.4" customHeight="1" x14ac:dyDescent="0.3">
      <c r="A108" s="660" t="s">
        <v>3920</v>
      </c>
      <c r="B108" s="661" t="s">
        <v>3661</v>
      </c>
      <c r="C108" s="661" t="s">
        <v>1724</v>
      </c>
      <c r="D108" s="661" t="s">
        <v>1725</v>
      </c>
      <c r="E108" s="661" t="s">
        <v>1726</v>
      </c>
      <c r="F108" s="664"/>
      <c r="G108" s="664"/>
      <c r="H108" s="677">
        <v>0</v>
      </c>
      <c r="I108" s="664">
        <v>40</v>
      </c>
      <c r="J108" s="664">
        <v>5601.2000000000007</v>
      </c>
      <c r="K108" s="677">
        <v>1</v>
      </c>
      <c r="L108" s="664">
        <v>40</v>
      </c>
      <c r="M108" s="665">
        <v>5601.2000000000007</v>
      </c>
    </row>
    <row r="109" spans="1:13" ht="14.4" customHeight="1" x14ac:dyDescent="0.3">
      <c r="A109" s="660" t="s">
        <v>3920</v>
      </c>
      <c r="B109" s="661" t="s">
        <v>3661</v>
      </c>
      <c r="C109" s="661" t="s">
        <v>5029</v>
      </c>
      <c r="D109" s="661" t="s">
        <v>5030</v>
      </c>
      <c r="E109" s="661" t="s">
        <v>5031</v>
      </c>
      <c r="F109" s="664">
        <v>81</v>
      </c>
      <c r="G109" s="664">
        <v>11342.429999999997</v>
      </c>
      <c r="H109" s="677">
        <v>1</v>
      </c>
      <c r="I109" s="664"/>
      <c r="J109" s="664"/>
      <c r="K109" s="677">
        <v>0</v>
      </c>
      <c r="L109" s="664">
        <v>81</v>
      </c>
      <c r="M109" s="665">
        <v>11342.429999999997</v>
      </c>
    </row>
    <row r="110" spans="1:13" ht="14.4" customHeight="1" x14ac:dyDescent="0.3">
      <c r="A110" s="660" t="s">
        <v>3920</v>
      </c>
      <c r="B110" s="661" t="s">
        <v>3661</v>
      </c>
      <c r="C110" s="661" t="s">
        <v>6039</v>
      </c>
      <c r="D110" s="661" t="s">
        <v>5030</v>
      </c>
      <c r="E110" s="661" t="s">
        <v>6040</v>
      </c>
      <c r="F110" s="664">
        <v>3</v>
      </c>
      <c r="G110" s="664">
        <v>420.09000000000003</v>
      </c>
      <c r="H110" s="677">
        <v>1</v>
      </c>
      <c r="I110" s="664"/>
      <c r="J110" s="664"/>
      <c r="K110" s="677">
        <v>0</v>
      </c>
      <c r="L110" s="664">
        <v>3</v>
      </c>
      <c r="M110" s="665">
        <v>420.09000000000003</v>
      </c>
    </row>
    <row r="111" spans="1:13" ht="14.4" customHeight="1" x14ac:dyDescent="0.3">
      <c r="A111" s="660" t="s">
        <v>3920</v>
      </c>
      <c r="B111" s="661" t="s">
        <v>3661</v>
      </c>
      <c r="C111" s="661" t="s">
        <v>5032</v>
      </c>
      <c r="D111" s="661" t="s">
        <v>5030</v>
      </c>
      <c r="E111" s="661" t="s">
        <v>5033</v>
      </c>
      <c r="F111" s="664">
        <v>1</v>
      </c>
      <c r="G111" s="664">
        <v>56.01</v>
      </c>
      <c r="H111" s="677">
        <v>1</v>
      </c>
      <c r="I111" s="664"/>
      <c r="J111" s="664"/>
      <c r="K111" s="677">
        <v>0</v>
      </c>
      <c r="L111" s="664">
        <v>1</v>
      </c>
      <c r="M111" s="665">
        <v>56.01</v>
      </c>
    </row>
    <row r="112" spans="1:13" ht="14.4" customHeight="1" x14ac:dyDescent="0.3">
      <c r="A112" s="660" t="s">
        <v>3920</v>
      </c>
      <c r="B112" s="661" t="s">
        <v>3662</v>
      </c>
      <c r="C112" s="661" t="s">
        <v>1663</v>
      </c>
      <c r="D112" s="661" t="s">
        <v>1589</v>
      </c>
      <c r="E112" s="661" t="s">
        <v>1664</v>
      </c>
      <c r="F112" s="664"/>
      <c r="G112" s="664"/>
      <c r="H112" s="677"/>
      <c r="I112" s="664">
        <v>1</v>
      </c>
      <c r="J112" s="664">
        <v>0</v>
      </c>
      <c r="K112" s="677"/>
      <c r="L112" s="664">
        <v>1</v>
      </c>
      <c r="M112" s="665">
        <v>0</v>
      </c>
    </row>
    <row r="113" spans="1:13" ht="14.4" customHeight="1" x14ac:dyDescent="0.3">
      <c r="A113" s="660" t="s">
        <v>3920</v>
      </c>
      <c r="B113" s="661" t="s">
        <v>3673</v>
      </c>
      <c r="C113" s="661" t="s">
        <v>5017</v>
      </c>
      <c r="D113" s="661" t="s">
        <v>1563</v>
      </c>
      <c r="E113" s="661" t="s">
        <v>5018</v>
      </c>
      <c r="F113" s="664"/>
      <c r="G113" s="664"/>
      <c r="H113" s="677"/>
      <c r="I113" s="664">
        <v>1</v>
      </c>
      <c r="J113" s="664">
        <v>0</v>
      </c>
      <c r="K113" s="677"/>
      <c r="L113" s="664">
        <v>1</v>
      </c>
      <c r="M113" s="665">
        <v>0</v>
      </c>
    </row>
    <row r="114" spans="1:13" ht="14.4" customHeight="1" x14ac:dyDescent="0.3">
      <c r="A114" s="660" t="s">
        <v>3920</v>
      </c>
      <c r="B114" s="661" t="s">
        <v>3673</v>
      </c>
      <c r="C114" s="661" t="s">
        <v>1704</v>
      </c>
      <c r="D114" s="661" t="s">
        <v>1563</v>
      </c>
      <c r="E114" s="661" t="s">
        <v>1705</v>
      </c>
      <c r="F114" s="664"/>
      <c r="G114" s="664"/>
      <c r="H114" s="677">
        <v>0</v>
      </c>
      <c r="I114" s="664">
        <v>1</v>
      </c>
      <c r="J114" s="664">
        <v>625.29</v>
      </c>
      <c r="K114" s="677">
        <v>1</v>
      </c>
      <c r="L114" s="664">
        <v>1</v>
      </c>
      <c r="M114" s="665">
        <v>625.29</v>
      </c>
    </row>
    <row r="115" spans="1:13" ht="14.4" customHeight="1" x14ac:dyDescent="0.3">
      <c r="A115" s="660" t="s">
        <v>3920</v>
      </c>
      <c r="B115" s="661" t="s">
        <v>3673</v>
      </c>
      <c r="C115" s="661" t="s">
        <v>4253</v>
      </c>
      <c r="D115" s="661" t="s">
        <v>1563</v>
      </c>
      <c r="E115" s="661" t="s">
        <v>4254</v>
      </c>
      <c r="F115" s="664">
        <v>2</v>
      </c>
      <c r="G115" s="664">
        <v>0</v>
      </c>
      <c r="H115" s="677"/>
      <c r="I115" s="664"/>
      <c r="J115" s="664"/>
      <c r="K115" s="677"/>
      <c r="L115" s="664">
        <v>2</v>
      </c>
      <c r="M115" s="665">
        <v>0</v>
      </c>
    </row>
    <row r="116" spans="1:13" ht="14.4" customHeight="1" x14ac:dyDescent="0.3">
      <c r="A116" s="660" t="s">
        <v>3920</v>
      </c>
      <c r="B116" s="661" t="s">
        <v>6176</v>
      </c>
      <c r="C116" s="661" t="s">
        <v>4135</v>
      </c>
      <c r="D116" s="661" t="s">
        <v>4136</v>
      </c>
      <c r="E116" s="661" t="s">
        <v>969</v>
      </c>
      <c r="F116" s="664"/>
      <c r="G116" s="664"/>
      <c r="H116" s="677">
        <v>0</v>
      </c>
      <c r="I116" s="664">
        <v>1</v>
      </c>
      <c r="J116" s="664">
        <v>141.84</v>
      </c>
      <c r="K116" s="677">
        <v>1</v>
      </c>
      <c r="L116" s="664">
        <v>1</v>
      </c>
      <c r="M116" s="665">
        <v>141.84</v>
      </c>
    </row>
    <row r="117" spans="1:13" ht="14.4" customHeight="1" x14ac:dyDescent="0.3">
      <c r="A117" s="660" t="s">
        <v>3920</v>
      </c>
      <c r="B117" s="661" t="s">
        <v>3718</v>
      </c>
      <c r="C117" s="661" t="s">
        <v>1839</v>
      </c>
      <c r="D117" s="661" t="s">
        <v>3719</v>
      </c>
      <c r="E117" s="661" t="s">
        <v>3720</v>
      </c>
      <c r="F117" s="664"/>
      <c r="G117" s="664"/>
      <c r="H117" s="677">
        <v>0</v>
      </c>
      <c r="I117" s="664">
        <v>1</v>
      </c>
      <c r="J117" s="664">
        <v>156.86000000000001</v>
      </c>
      <c r="K117" s="677">
        <v>1</v>
      </c>
      <c r="L117" s="664">
        <v>1</v>
      </c>
      <c r="M117" s="665">
        <v>156.86000000000001</v>
      </c>
    </row>
    <row r="118" spans="1:13" ht="14.4" customHeight="1" x14ac:dyDescent="0.3">
      <c r="A118" s="660" t="s">
        <v>3920</v>
      </c>
      <c r="B118" s="661" t="s">
        <v>3730</v>
      </c>
      <c r="C118" s="661" t="s">
        <v>1951</v>
      </c>
      <c r="D118" s="661" t="s">
        <v>1952</v>
      </c>
      <c r="E118" s="661" t="s">
        <v>3731</v>
      </c>
      <c r="F118" s="664"/>
      <c r="G118" s="664"/>
      <c r="H118" s="677">
        <v>0</v>
      </c>
      <c r="I118" s="664">
        <v>18</v>
      </c>
      <c r="J118" s="664">
        <v>2102.4</v>
      </c>
      <c r="K118" s="677">
        <v>1</v>
      </c>
      <c r="L118" s="664">
        <v>18</v>
      </c>
      <c r="M118" s="665">
        <v>2102.4</v>
      </c>
    </row>
    <row r="119" spans="1:13" ht="14.4" customHeight="1" x14ac:dyDescent="0.3">
      <c r="A119" s="660" t="s">
        <v>3920</v>
      </c>
      <c r="B119" s="661" t="s">
        <v>6175</v>
      </c>
      <c r="C119" s="661" t="s">
        <v>4974</v>
      </c>
      <c r="D119" s="661" t="s">
        <v>4975</v>
      </c>
      <c r="E119" s="661" t="s">
        <v>4976</v>
      </c>
      <c r="F119" s="664"/>
      <c r="G119" s="664"/>
      <c r="H119" s="677">
        <v>0</v>
      </c>
      <c r="I119" s="664">
        <v>2</v>
      </c>
      <c r="J119" s="664">
        <v>347.39</v>
      </c>
      <c r="K119" s="677">
        <v>1</v>
      </c>
      <c r="L119" s="664">
        <v>2</v>
      </c>
      <c r="M119" s="665">
        <v>347.39</v>
      </c>
    </row>
    <row r="120" spans="1:13" ht="14.4" customHeight="1" x14ac:dyDescent="0.3">
      <c r="A120" s="660" t="s">
        <v>3920</v>
      </c>
      <c r="B120" s="661" t="s">
        <v>3821</v>
      </c>
      <c r="C120" s="661" t="s">
        <v>2795</v>
      </c>
      <c r="D120" s="661" t="s">
        <v>2796</v>
      </c>
      <c r="E120" s="661" t="s">
        <v>3727</v>
      </c>
      <c r="F120" s="664"/>
      <c r="G120" s="664"/>
      <c r="H120" s="677">
        <v>0</v>
      </c>
      <c r="I120" s="664">
        <v>2</v>
      </c>
      <c r="J120" s="664">
        <v>139.72</v>
      </c>
      <c r="K120" s="677">
        <v>1</v>
      </c>
      <c r="L120" s="664">
        <v>2</v>
      </c>
      <c r="M120" s="665">
        <v>139.72</v>
      </c>
    </row>
    <row r="121" spans="1:13" ht="14.4" customHeight="1" x14ac:dyDescent="0.3">
      <c r="A121" s="660" t="s">
        <v>3920</v>
      </c>
      <c r="B121" s="661" t="s">
        <v>3743</v>
      </c>
      <c r="C121" s="661" t="s">
        <v>6044</v>
      </c>
      <c r="D121" s="661" t="s">
        <v>2002</v>
      </c>
      <c r="E121" s="661" t="s">
        <v>6045</v>
      </c>
      <c r="F121" s="664">
        <v>1</v>
      </c>
      <c r="G121" s="664">
        <v>0</v>
      </c>
      <c r="H121" s="677"/>
      <c r="I121" s="664"/>
      <c r="J121" s="664"/>
      <c r="K121" s="677"/>
      <c r="L121" s="664">
        <v>1</v>
      </c>
      <c r="M121" s="665">
        <v>0</v>
      </c>
    </row>
    <row r="122" spans="1:13" ht="14.4" customHeight="1" x14ac:dyDescent="0.3">
      <c r="A122" s="660" t="s">
        <v>3920</v>
      </c>
      <c r="B122" s="661" t="s">
        <v>3750</v>
      </c>
      <c r="C122" s="661" t="s">
        <v>1534</v>
      </c>
      <c r="D122" s="661" t="s">
        <v>1535</v>
      </c>
      <c r="E122" s="661" t="s">
        <v>3751</v>
      </c>
      <c r="F122" s="664"/>
      <c r="G122" s="664"/>
      <c r="H122" s="677">
        <v>0</v>
      </c>
      <c r="I122" s="664">
        <v>2</v>
      </c>
      <c r="J122" s="664">
        <v>119.1</v>
      </c>
      <c r="K122" s="677">
        <v>1</v>
      </c>
      <c r="L122" s="664">
        <v>2</v>
      </c>
      <c r="M122" s="665">
        <v>119.1</v>
      </c>
    </row>
    <row r="123" spans="1:13" ht="14.4" customHeight="1" x14ac:dyDescent="0.3">
      <c r="A123" s="660" t="s">
        <v>3920</v>
      </c>
      <c r="B123" s="661" t="s">
        <v>3755</v>
      </c>
      <c r="C123" s="661" t="s">
        <v>2730</v>
      </c>
      <c r="D123" s="661" t="s">
        <v>2731</v>
      </c>
      <c r="E123" s="661" t="s">
        <v>879</v>
      </c>
      <c r="F123" s="664"/>
      <c r="G123" s="664"/>
      <c r="H123" s="677">
        <v>0</v>
      </c>
      <c r="I123" s="664">
        <v>1</v>
      </c>
      <c r="J123" s="664">
        <v>196.46</v>
      </c>
      <c r="K123" s="677">
        <v>1</v>
      </c>
      <c r="L123" s="664">
        <v>1</v>
      </c>
      <c r="M123" s="665">
        <v>196.46</v>
      </c>
    </row>
    <row r="124" spans="1:13" ht="14.4" customHeight="1" x14ac:dyDescent="0.3">
      <c r="A124" s="660" t="s">
        <v>3920</v>
      </c>
      <c r="B124" s="661" t="s">
        <v>3755</v>
      </c>
      <c r="C124" s="661" t="s">
        <v>4100</v>
      </c>
      <c r="D124" s="661" t="s">
        <v>2715</v>
      </c>
      <c r="E124" s="661" t="s">
        <v>4101</v>
      </c>
      <c r="F124" s="664"/>
      <c r="G124" s="664"/>
      <c r="H124" s="677">
        <v>0</v>
      </c>
      <c r="I124" s="664">
        <v>3</v>
      </c>
      <c r="J124" s="664">
        <v>943.02</v>
      </c>
      <c r="K124" s="677">
        <v>1</v>
      </c>
      <c r="L124" s="664">
        <v>3</v>
      </c>
      <c r="M124" s="665">
        <v>943.02</v>
      </c>
    </row>
    <row r="125" spans="1:13" ht="14.4" customHeight="1" x14ac:dyDescent="0.3">
      <c r="A125" s="660" t="s">
        <v>3920</v>
      </c>
      <c r="B125" s="661" t="s">
        <v>3763</v>
      </c>
      <c r="C125" s="661" t="s">
        <v>4439</v>
      </c>
      <c r="D125" s="661" t="s">
        <v>4440</v>
      </c>
      <c r="E125" s="661" t="s">
        <v>3767</v>
      </c>
      <c r="F125" s="664">
        <v>1</v>
      </c>
      <c r="G125" s="664">
        <v>10.73</v>
      </c>
      <c r="H125" s="677">
        <v>1</v>
      </c>
      <c r="I125" s="664"/>
      <c r="J125" s="664"/>
      <c r="K125" s="677">
        <v>0</v>
      </c>
      <c r="L125" s="664">
        <v>1</v>
      </c>
      <c r="M125" s="665">
        <v>10.73</v>
      </c>
    </row>
    <row r="126" spans="1:13" ht="14.4" customHeight="1" x14ac:dyDescent="0.3">
      <c r="A126" s="660" t="s">
        <v>3920</v>
      </c>
      <c r="B126" s="661" t="s">
        <v>3763</v>
      </c>
      <c r="C126" s="661" t="s">
        <v>1631</v>
      </c>
      <c r="D126" s="661" t="s">
        <v>3764</v>
      </c>
      <c r="E126" s="661" t="s">
        <v>3765</v>
      </c>
      <c r="F126" s="664"/>
      <c r="G126" s="664"/>
      <c r="H126" s="677">
        <v>0</v>
      </c>
      <c r="I126" s="664">
        <v>6</v>
      </c>
      <c r="J126" s="664">
        <v>41.88</v>
      </c>
      <c r="K126" s="677">
        <v>1</v>
      </c>
      <c r="L126" s="664">
        <v>6</v>
      </c>
      <c r="M126" s="665">
        <v>41.88</v>
      </c>
    </row>
    <row r="127" spans="1:13" ht="14.4" customHeight="1" x14ac:dyDescent="0.3">
      <c r="A127" s="660" t="s">
        <v>3920</v>
      </c>
      <c r="B127" s="661" t="s">
        <v>3763</v>
      </c>
      <c r="C127" s="661" t="s">
        <v>1711</v>
      </c>
      <c r="D127" s="661" t="s">
        <v>3766</v>
      </c>
      <c r="E127" s="661" t="s">
        <v>3767</v>
      </c>
      <c r="F127" s="664"/>
      <c r="G127" s="664"/>
      <c r="H127" s="677">
        <v>0</v>
      </c>
      <c r="I127" s="664">
        <v>1</v>
      </c>
      <c r="J127" s="664">
        <v>10.73</v>
      </c>
      <c r="K127" s="677">
        <v>1</v>
      </c>
      <c r="L127" s="664">
        <v>1</v>
      </c>
      <c r="M127" s="665">
        <v>10.73</v>
      </c>
    </row>
    <row r="128" spans="1:13" ht="14.4" customHeight="1" x14ac:dyDescent="0.3">
      <c r="A128" s="660" t="s">
        <v>3920</v>
      </c>
      <c r="B128" s="661" t="s">
        <v>3763</v>
      </c>
      <c r="C128" s="661" t="s">
        <v>4999</v>
      </c>
      <c r="D128" s="661" t="s">
        <v>5000</v>
      </c>
      <c r="E128" s="661" t="s">
        <v>3765</v>
      </c>
      <c r="F128" s="664">
        <v>11</v>
      </c>
      <c r="G128" s="664">
        <v>59.07</v>
      </c>
      <c r="H128" s="677">
        <v>1</v>
      </c>
      <c r="I128" s="664"/>
      <c r="J128" s="664"/>
      <c r="K128" s="677">
        <v>0</v>
      </c>
      <c r="L128" s="664">
        <v>11</v>
      </c>
      <c r="M128" s="665">
        <v>59.07</v>
      </c>
    </row>
    <row r="129" spans="1:13" ht="14.4" customHeight="1" x14ac:dyDescent="0.3">
      <c r="A129" s="660" t="s">
        <v>3920</v>
      </c>
      <c r="B129" s="661" t="s">
        <v>3778</v>
      </c>
      <c r="C129" s="661" t="s">
        <v>1707</v>
      </c>
      <c r="D129" s="661" t="s">
        <v>1708</v>
      </c>
      <c r="E129" s="661" t="s">
        <v>3779</v>
      </c>
      <c r="F129" s="664"/>
      <c r="G129" s="664"/>
      <c r="H129" s="677">
        <v>0</v>
      </c>
      <c r="I129" s="664">
        <v>7</v>
      </c>
      <c r="J129" s="664">
        <v>13032.81</v>
      </c>
      <c r="K129" s="677">
        <v>1</v>
      </c>
      <c r="L129" s="664">
        <v>7</v>
      </c>
      <c r="M129" s="665">
        <v>13032.81</v>
      </c>
    </row>
    <row r="130" spans="1:13" ht="14.4" customHeight="1" x14ac:dyDescent="0.3">
      <c r="A130" s="660" t="s">
        <v>3921</v>
      </c>
      <c r="B130" s="661" t="s">
        <v>3661</v>
      </c>
      <c r="C130" s="661" t="s">
        <v>1724</v>
      </c>
      <c r="D130" s="661" t="s">
        <v>1725</v>
      </c>
      <c r="E130" s="661" t="s">
        <v>1726</v>
      </c>
      <c r="F130" s="664"/>
      <c r="G130" s="664"/>
      <c r="H130" s="677">
        <v>0</v>
      </c>
      <c r="I130" s="664">
        <v>46</v>
      </c>
      <c r="J130" s="664">
        <v>6441.380000000001</v>
      </c>
      <c r="K130" s="677">
        <v>1</v>
      </c>
      <c r="L130" s="664">
        <v>46</v>
      </c>
      <c r="M130" s="665">
        <v>6441.380000000001</v>
      </c>
    </row>
    <row r="131" spans="1:13" ht="14.4" customHeight="1" x14ac:dyDescent="0.3">
      <c r="A131" s="660" t="s">
        <v>3921</v>
      </c>
      <c r="B131" s="661" t="s">
        <v>3662</v>
      </c>
      <c r="C131" s="661" t="s">
        <v>1663</v>
      </c>
      <c r="D131" s="661" t="s">
        <v>1589</v>
      </c>
      <c r="E131" s="661" t="s">
        <v>1664</v>
      </c>
      <c r="F131" s="664"/>
      <c r="G131" s="664"/>
      <c r="H131" s="677"/>
      <c r="I131" s="664">
        <v>3</v>
      </c>
      <c r="J131" s="664">
        <v>0</v>
      </c>
      <c r="K131" s="677"/>
      <c r="L131" s="664">
        <v>3</v>
      </c>
      <c r="M131" s="665">
        <v>0</v>
      </c>
    </row>
    <row r="132" spans="1:13" ht="14.4" customHeight="1" x14ac:dyDescent="0.3">
      <c r="A132" s="660" t="s">
        <v>3921</v>
      </c>
      <c r="B132" s="661" t="s">
        <v>3662</v>
      </c>
      <c r="C132" s="661" t="s">
        <v>1588</v>
      </c>
      <c r="D132" s="661" t="s">
        <v>1589</v>
      </c>
      <c r="E132" s="661" t="s">
        <v>1590</v>
      </c>
      <c r="F132" s="664"/>
      <c r="G132" s="664"/>
      <c r="H132" s="677"/>
      <c r="I132" s="664">
        <v>26</v>
      </c>
      <c r="J132" s="664">
        <v>0</v>
      </c>
      <c r="K132" s="677"/>
      <c r="L132" s="664">
        <v>26</v>
      </c>
      <c r="M132" s="665">
        <v>0</v>
      </c>
    </row>
    <row r="133" spans="1:13" ht="14.4" customHeight="1" x14ac:dyDescent="0.3">
      <c r="A133" s="660" t="s">
        <v>3921</v>
      </c>
      <c r="B133" s="661" t="s">
        <v>3662</v>
      </c>
      <c r="C133" s="661" t="s">
        <v>4080</v>
      </c>
      <c r="D133" s="661" t="s">
        <v>4081</v>
      </c>
      <c r="E133" s="661" t="s">
        <v>4082</v>
      </c>
      <c r="F133" s="664">
        <v>1</v>
      </c>
      <c r="G133" s="664">
        <v>0</v>
      </c>
      <c r="H133" s="677"/>
      <c r="I133" s="664"/>
      <c r="J133" s="664"/>
      <c r="K133" s="677"/>
      <c r="L133" s="664">
        <v>1</v>
      </c>
      <c r="M133" s="665">
        <v>0</v>
      </c>
    </row>
    <row r="134" spans="1:13" ht="14.4" customHeight="1" x14ac:dyDescent="0.3">
      <c r="A134" s="660" t="s">
        <v>3921</v>
      </c>
      <c r="B134" s="661" t="s">
        <v>3662</v>
      </c>
      <c r="C134" s="661" t="s">
        <v>5102</v>
      </c>
      <c r="D134" s="661" t="s">
        <v>5103</v>
      </c>
      <c r="E134" s="661" t="s">
        <v>5104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3921</v>
      </c>
      <c r="B135" s="661" t="s">
        <v>3673</v>
      </c>
      <c r="C135" s="661" t="s">
        <v>1704</v>
      </c>
      <c r="D135" s="661" t="s">
        <v>1563</v>
      </c>
      <c r="E135" s="661" t="s">
        <v>1705</v>
      </c>
      <c r="F135" s="664"/>
      <c r="G135" s="664"/>
      <c r="H135" s="677">
        <v>0</v>
      </c>
      <c r="I135" s="664">
        <v>1</v>
      </c>
      <c r="J135" s="664">
        <v>625.29</v>
      </c>
      <c r="K135" s="677">
        <v>1</v>
      </c>
      <c r="L135" s="664">
        <v>1</v>
      </c>
      <c r="M135" s="665">
        <v>625.29</v>
      </c>
    </row>
    <row r="136" spans="1:13" ht="14.4" customHeight="1" x14ac:dyDescent="0.3">
      <c r="A136" s="660" t="s">
        <v>3921</v>
      </c>
      <c r="B136" s="661" t="s">
        <v>3705</v>
      </c>
      <c r="C136" s="661" t="s">
        <v>5061</v>
      </c>
      <c r="D136" s="661" t="s">
        <v>5062</v>
      </c>
      <c r="E136" s="661" t="s">
        <v>5063</v>
      </c>
      <c r="F136" s="664"/>
      <c r="G136" s="664"/>
      <c r="H136" s="677">
        <v>0</v>
      </c>
      <c r="I136" s="664">
        <v>1</v>
      </c>
      <c r="J136" s="664">
        <v>833.79</v>
      </c>
      <c r="K136" s="677">
        <v>1</v>
      </c>
      <c r="L136" s="664">
        <v>1</v>
      </c>
      <c r="M136" s="665">
        <v>833.79</v>
      </c>
    </row>
    <row r="137" spans="1:13" ht="14.4" customHeight="1" x14ac:dyDescent="0.3">
      <c r="A137" s="660" t="s">
        <v>3921</v>
      </c>
      <c r="B137" s="661" t="s">
        <v>3707</v>
      </c>
      <c r="C137" s="661" t="s">
        <v>5081</v>
      </c>
      <c r="D137" s="661" t="s">
        <v>5082</v>
      </c>
      <c r="E137" s="661" t="s">
        <v>2388</v>
      </c>
      <c r="F137" s="664">
        <v>1</v>
      </c>
      <c r="G137" s="664">
        <v>0</v>
      </c>
      <c r="H137" s="677"/>
      <c r="I137" s="664"/>
      <c r="J137" s="664"/>
      <c r="K137" s="677"/>
      <c r="L137" s="664">
        <v>1</v>
      </c>
      <c r="M137" s="665">
        <v>0</v>
      </c>
    </row>
    <row r="138" spans="1:13" ht="14.4" customHeight="1" x14ac:dyDescent="0.3">
      <c r="A138" s="660" t="s">
        <v>3921</v>
      </c>
      <c r="B138" s="661" t="s">
        <v>3718</v>
      </c>
      <c r="C138" s="661" t="s">
        <v>1839</v>
      </c>
      <c r="D138" s="661" t="s">
        <v>3719</v>
      </c>
      <c r="E138" s="661" t="s">
        <v>3720</v>
      </c>
      <c r="F138" s="664"/>
      <c r="G138" s="664"/>
      <c r="H138" s="677">
        <v>0</v>
      </c>
      <c r="I138" s="664">
        <v>4</v>
      </c>
      <c r="J138" s="664">
        <v>803.8900000000001</v>
      </c>
      <c r="K138" s="677">
        <v>1</v>
      </c>
      <c r="L138" s="664">
        <v>4</v>
      </c>
      <c r="M138" s="665">
        <v>803.8900000000001</v>
      </c>
    </row>
    <row r="139" spans="1:13" ht="14.4" customHeight="1" x14ac:dyDescent="0.3">
      <c r="A139" s="660" t="s">
        <v>3921</v>
      </c>
      <c r="B139" s="661" t="s">
        <v>3726</v>
      </c>
      <c r="C139" s="661" t="s">
        <v>1947</v>
      </c>
      <c r="D139" s="661" t="s">
        <v>1948</v>
      </c>
      <c r="E139" s="661" t="s">
        <v>3727</v>
      </c>
      <c r="F139" s="664"/>
      <c r="G139" s="664"/>
      <c r="H139" s="677">
        <v>0</v>
      </c>
      <c r="I139" s="664">
        <v>29</v>
      </c>
      <c r="J139" s="664">
        <v>5300.73</v>
      </c>
      <c r="K139" s="677">
        <v>1</v>
      </c>
      <c r="L139" s="664">
        <v>29</v>
      </c>
      <c r="M139" s="665">
        <v>5300.73</v>
      </c>
    </row>
    <row r="140" spans="1:13" ht="14.4" customHeight="1" x14ac:dyDescent="0.3">
      <c r="A140" s="660" t="s">
        <v>3921</v>
      </c>
      <c r="B140" s="661" t="s">
        <v>3821</v>
      </c>
      <c r="C140" s="661" t="s">
        <v>2795</v>
      </c>
      <c r="D140" s="661" t="s">
        <v>2796</v>
      </c>
      <c r="E140" s="661" t="s">
        <v>3727</v>
      </c>
      <c r="F140" s="664"/>
      <c r="G140" s="664"/>
      <c r="H140" s="677">
        <v>0</v>
      </c>
      <c r="I140" s="664">
        <v>3</v>
      </c>
      <c r="J140" s="664">
        <v>209.57999999999998</v>
      </c>
      <c r="K140" s="677">
        <v>1</v>
      </c>
      <c r="L140" s="664">
        <v>3</v>
      </c>
      <c r="M140" s="665">
        <v>209.57999999999998</v>
      </c>
    </row>
    <row r="141" spans="1:13" ht="14.4" customHeight="1" x14ac:dyDescent="0.3">
      <c r="A141" s="660" t="s">
        <v>3921</v>
      </c>
      <c r="B141" s="661" t="s">
        <v>3750</v>
      </c>
      <c r="C141" s="661" t="s">
        <v>1534</v>
      </c>
      <c r="D141" s="661" t="s">
        <v>1535</v>
      </c>
      <c r="E141" s="661" t="s">
        <v>3751</v>
      </c>
      <c r="F141" s="664"/>
      <c r="G141" s="664"/>
      <c r="H141" s="677">
        <v>0</v>
      </c>
      <c r="I141" s="664">
        <v>2</v>
      </c>
      <c r="J141" s="664">
        <v>147.25</v>
      </c>
      <c r="K141" s="677">
        <v>1</v>
      </c>
      <c r="L141" s="664">
        <v>2</v>
      </c>
      <c r="M141" s="665">
        <v>147.25</v>
      </c>
    </row>
    <row r="142" spans="1:13" ht="14.4" customHeight="1" x14ac:dyDescent="0.3">
      <c r="A142" s="660" t="s">
        <v>3921</v>
      </c>
      <c r="B142" s="661" t="s">
        <v>3755</v>
      </c>
      <c r="C142" s="661" t="s">
        <v>4097</v>
      </c>
      <c r="D142" s="661" t="s">
        <v>4098</v>
      </c>
      <c r="E142" s="661" t="s">
        <v>4099</v>
      </c>
      <c r="F142" s="664"/>
      <c r="G142" s="664"/>
      <c r="H142" s="677">
        <v>0</v>
      </c>
      <c r="I142" s="664">
        <v>1</v>
      </c>
      <c r="J142" s="664">
        <v>147.36000000000001</v>
      </c>
      <c r="K142" s="677">
        <v>1</v>
      </c>
      <c r="L142" s="664">
        <v>1</v>
      </c>
      <c r="M142" s="665">
        <v>147.36000000000001</v>
      </c>
    </row>
    <row r="143" spans="1:13" ht="14.4" customHeight="1" x14ac:dyDescent="0.3">
      <c r="A143" s="660" t="s">
        <v>3921</v>
      </c>
      <c r="B143" s="661" t="s">
        <v>3755</v>
      </c>
      <c r="C143" s="661" t="s">
        <v>1619</v>
      </c>
      <c r="D143" s="661" t="s">
        <v>1620</v>
      </c>
      <c r="E143" s="661" t="s">
        <v>3756</v>
      </c>
      <c r="F143" s="664"/>
      <c r="G143" s="664"/>
      <c r="H143" s="677">
        <v>0</v>
      </c>
      <c r="I143" s="664">
        <v>2</v>
      </c>
      <c r="J143" s="664">
        <v>196.46</v>
      </c>
      <c r="K143" s="677">
        <v>1</v>
      </c>
      <c r="L143" s="664">
        <v>2</v>
      </c>
      <c r="M143" s="665">
        <v>196.46</v>
      </c>
    </row>
    <row r="144" spans="1:13" ht="14.4" customHeight="1" x14ac:dyDescent="0.3">
      <c r="A144" s="660" t="s">
        <v>3921</v>
      </c>
      <c r="B144" s="661" t="s">
        <v>3755</v>
      </c>
      <c r="C144" s="661" t="s">
        <v>4100</v>
      </c>
      <c r="D144" s="661" t="s">
        <v>2715</v>
      </c>
      <c r="E144" s="661" t="s">
        <v>4101</v>
      </c>
      <c r="F144" s="664"/>
      <c r="G144" s="664"/>
      <c r="H144" s="677">
        <v>0</v>
      </c>
      <c r="I144" s="664">
        <v>13</v>
      </c>
      <c r="J144" s="664">
        <v>4086.4199999999996</v>
      </c>
      <c r="K144" s="677">
        <v>1</v>
      </c>
      <c r="L144" s="664">
        <v>13</v>
      </c>
      <c r="M144" s="665">
        <v>4086.4199999999996</v>
      </c>
    </row>
    <row r="145" spans="1:13" ht="14.4" customHeight="1" x14ac:dyDescent="0.3">
      <c r="A145" s="660" t="s">
        <v>3921</v>
      </c>
      <c r="B145" s="661" t="s">
        <v>3755</v>
      </c>
      <c r="C145" s="661" t="s">
        <v>5138</v>
      </c>
      <c r="D145" s="661" t="s">
        <v>5139</v>
      </c>
      <c r="E145" s="661" t="s">
        <v>4101</v>
      </c>
      <c r="F145" s="664">
        <v>1</v>
      </c>
      <c r="G145" s="664">
        <v>314.33999999999997</v>
      </c>
      <c r="H145" s="677">
        <v>1</v>
      </c>
      <c r="I145" s="664"/>
      <c r="J145" s="664"/>
      <c r="K145" s="677">
        <v>0</v>
      </c>
      <c r="L145" s="664">
        <v>1</v>
      </c>
      <c r="M145" s="665">
        <v>314.33999999999997</v>
      </c>
    </row>
    <row r="146" spans="1:13" ht="14.4" customHeight="1" x14ac:dyDescent="0.3">
      <c r="A146" s="660" t="s">
        <v>3921</v>
      </c>
      <c r="B146" s="661" t="s">
        <v>3763</v>
      </c>
      <c r="C146" s="661" t="s">
        <v>4439</v>
      </c>
      <c r="D146" s="661" t="s">
        <v>4440</v>
      </c>
      <c r="E146" s="661" t="s">
        <v>3767</v>
      </c>
      <c r="F146" s="664">
        <v>5</v>
      </c>
      <c r="G146" s="664">
        <v>53.65</v>
      </c>
      <c r="H146" s="677">
        <v>1</v>
      </c>
      <c r="I146" s="664"/>
      <c r="J146" s="664"/>
      <c r="K146" s="677">
        <v>0</v>
      </c>
      <c r="L146" s="664">
        <v>5</v>
      </c>
      <c r="M146" s="665">
        <v>53.65</v>
      </c>
    </row>
    <row r="147" spans="1:13" ht="14.4" customHeight="1" x14ac:dyDescent="0.3">
      <c r="A147" s="660" t="s">
        <v>3921</v>
      </c>
      <c r="B147" s="661" t="s">
        <v>3768</v>
      </c>
      <c r="C147" s="661" t="s">
        <v>2676</v>
      </c>
      <c r="D147" s="661" t="s">
        <v>2677</v>
      </c>
      <c r="E147" s="661" t="s">
        <v>3834</v>
      </c>
      <c r="F147" s="664"/>
      <c r="G147" s="664"/>
      <c r="H147" s="677">
        <v>0</v>
      </c>
      <c r="I147" s="664">
        <v>2</v>
      </c>
      <c r="J147" s="664">
        <v>137.97999999999999</v>
      </c>
      <c r="K147" s="677">
        <v>1</v>
      </c>
      <c r="L147" s="664">
        <v>2</v>
      </c>
      <c r="M147" s="665">
        <v>137.97999999999999</v>
      </c>
    </row>
    <row r="148" spans="1:13" ht="14.4" customHeight="1" x14ac:dyDescent="0.3">
      <c r="A148" s="660" t="s">
        <v>3921</v>
      </c>
      <c r="B148" s="661" t="s">
        <v>3775</v>
      </c>
      <c r="C148" s="661" t="s">
        <v>5077</v>
      </c>
      <c r="D148" s="661" t="s">
        <v>5078</v>
      </c>
      <c r="E148" s="661" t="s">
        <v>5079</v>
      </c>
      <c r="F148" s="664">
        <v>2</v>
      </c>
      <c r="G148" s="664">
        <v>0</v>
      </c>
      <c r="H148" s="677"/>
      <c r="I148" s="664"/>
      <c r="J148" s="664"/>
      <c r="K148" s="677"/>
      <c r="L148" s="664">
        <v>2</v>
      </c>
      <c r="M148" s="665">
        <v>0</v>
      </c>
    </row>
    <row r="149" spans="1:13" ht="14.4" customHeight="1" x14ac:dyDescent="0.3">
      <c r="A149" s="660" t="s">
        <v>3921</v>
      </c>
      <c r="B149" s="661" t="s">
        <v>3777</v>
      </c>
      <c r="C149" s="661" t="s">
        <v>4329</v>
      </c>
      <c r="D149" s="661" t="s">
        <v>4330</v>
      </c>
      <c r="E149" s="661" t="s">
        <v>4331</v>
      </c>
      <c r="F149" s="664"/>
      <c r="G149" s="664"/>
      <c r="H149" s="677">
        <v>0</v>
      </c>
      <c r="I149" s="664">
        <v>1</v>
      </c>
      <c r="J149" s="664">
        <v>94.8</v>
      </c>
      <c r="K149" s="677">
        <v>1</v>
      </c>
      <c r="L149" s="664">
        <v>1</v>
      </c>
      <c r="M149" s="665">
        <v>94.8</v>
      </c>
    </row>
    <row r="150" spans="1:13" ht="14.4" customHeight="1" x14ac:dyDescent="0.3">
      <c r="A150" s="660" t="s">
        <v>3921</v>
      </c>
      <c r="B150" s="661" t="s">
        <v>3865</v>
      </c>
      <c r="C150" s="661" t="s">
        <v>5105</v>
      </c>
      <c r="D150" s="661" t="s">
        <v>3165</v>
      </c>
      <c r="E150" s="661" t="s">
        <v>4317</v>
      </c>
      <c r="F150" s="664"/>
      <c r="G150" s="664"/>
      <c r="H150" s="677">
        <v>0</v>
      </c>
      <c r="I150" s="664">
        <v>2</v>
      </c>
      <c r="J150" s="664">
        <v>712.94</v>
      </c>
      <c r="K150" s="677">
        <v>1</v>
      </c>
      <c r="L150" s="664">
        <v>2</v>
      </c>
      <c r="M150" s="665">
        <v>712.94</v>
      </c>
    </row>
    <row r="151" spans="1:13" ht="14.4" customHeight="1" x14ac:dyDescent="0.3">
      <c r="A151" s="660" t="s">
        <v>3921</v>
      </c>
      <c r="B151" s="661" t="s">
        <v>6177</v>
      </c>
      <c r="C151" s="661" t="s">
        <v>5107</v>
      </c>
      <c r="D151" s="661" t="s">
        <v>5108</v>
      </c>
      <c r="E151" s="661" t="s">
        <v>5109</v>
      </c>
      <c r="F151" s="664"/>
      <c r="G151" s="664"/>
      <c r="H151" s="677">
        <v>0</v>
      </c>
      <c r="I151" s="664">
        <v>1</v>
      </c>
      <c r="J151" s="664">
        <v>356.47</v>
      </c>
      <c r="K151" s="677">
        <v>1</v>
      </c>
      <c r="L151" s="664">
        <v>1</v>
      </c>
      <c r="M151" s="665">
        <v>356.47</v>
      </c>
    </row>
    <row r="152" spans="1:13" ht="14.4" customHeight="1" x14ac:dyDescent="0.3">
      <c r="A152" s="660" t="s">
        <v>3922</v>
      </c>
      <c r="B152" s="661" t="s">
        <v>3661</v>
      </c>
      <c r="C152" s="661" t="s">
        <v>1724</v>
      </c>
      <c r="D152" s="661" t="s">
        <v>1725</v>
      </c>
      <c r="E152" s="661" t="s">
        <v>1726</v>
      </c>
      <c r="F152" s="664"/>
      <c r="G152" s="664"/>
      <c r="H152" s="677">
        <v>0</v>
      </c>
      <c r="I152" s="664">
        <v>2</v>
      </c>
      <c r="J152" s="664">
        <v>280.06</v>
      </c>
      <c r="K152" s="677">
        <v>1</v>
      </c>
      <c r="L152" s="664">
        <v>2</v>
      </c>
      <c r="M152" s="665">
        <v>280.06</v>
      </c>
    </row>
    <row r="153" spans="1:13" ht="14.4" customHeight="1" x14ac:dyDescent="0.3">
      <c r="A153" s="660" t="s">
        <v>3922</v>
      </c>
      <c r="B153" s="661" t="s">
        <v>3662</v>
      </c>
      <c r="C153" s="661" t="s">
        <v>1663</v>
      </c>
      <c r="D153" s="661" t="s">
        <v>1589</v>
      </c>
      <c r="E153" s="661" t="s">
        <v>1664</v>
      </c>
      <c r="F153" s="664"/>
      <c r="G153" s="664"/>
      <c r="H153" s="677"/>
      <c r="I153" s="664">
        <v>1</v>
      </c>
      <c r="J153" s="664">
        <v>0</v>
      </c>
      <c r="K153" s="677"/>
      <c r="L153" s="664">
        <v>1</v>
      </c>
      <c r="M153" s="665">
        <v>0</v>
      </c>
    </row>
    <row r="154" spans="1:13" ht="14.4" customHeight="1" x14ac:dyDescent="0.3">
      <c r="A154" s="660" t="s">
        <v>3922</v>
      </c>
      <c r="B154" s="661" t="s">
        <v>3662</v>
      </c>
      <c r="C154" s="661" t="s">
        <v>1588</v>
      </c>
      <c r="D154" s="661" t="s">
        <v>1589</v>
      </c>
      <c r="E154" s="661" t="s">
        <v>1590</v>
      </c>
      <c r="F154" s="664"/>
      <c r="G154" s="664"/>
      <c r="H154" s="677"/>
      <c r="I154" s="664">
        <v>6</v>
      </c>
      <c r="J154" s="664">
        <v>0</v>
      </c>
      <c r="K154" s="677"/>
      <c r="L154" s="664">
        <v>6</v>
      </c>
      <c r="M154" s="665">
        <v>0</v>
      </c>
    </row>
    <row r="155" spans="1:13" ht="14.4" customHeight="1" x14ac:dyDescent="0.3">
      <c r="A155" s="660" t="s">
        <v>3922</v>
      </c>
      <c r="B155" s="661" t="s">
        <v>3681</v>
      </c>
      <c r="C155" s="661" t="s">
        <v>5353</v>
      </c>
      <c r="D155" s="661" t="s">
        <v>5354</v>
      </c>
      <c r="E155" s="661" t="s">
        <v>5355</v>
      </c>
      <c r="F155" s="664">
        <v>5</v>
      </c>
      <c r="G155" s="664">
        <v>1800.6999999999998</v>
      </c>
      <c r="H155" s="677">
        <v>1</v>
      </c>
      <c r="I155" s="664"/>
      <c r="J155" s="664"/>
      <c r="K155" s="677">
        <v>0</v>
      </c>
      <c r="L155" s="664">
        <v>5</v>
      </c>
      <c r="M155" s="665">
        <v>1800.6999999999998</v>
      </c>
    </row>
    <row r="156" spans="1:13" ht="14.4" customHeight="1" x14ac:dyDescent="0.3">
      <c r="A156" s="660" t="s">
        <v>3922</v>
      </c>
      <c r="B156" s="661" t="s">
        <v>3681</v>
      </c>
      <c r="C156" s="661" t="s">
        <v>5356</v>
      </c>
      <c r="D156" s="661" t="s">
        <v>5354</v>
      </c>
      <c r="E156" s="661" t="s">
        <v>5355</v>
      </c>
      <c r="F156" s="664">
        <v>2</v>
      </c>
      <c r="G156" s="664">
        <v>720.28</v>
      </c>
      <c r="H156" s="677">
        <v>1</v>
      </c>
      <c r="I156" s="664"/>
      <c r="J156" s="664"/>
      <c r="K156" s="677">
        <v>0</v>
      </c>
      <c r="L156" s="664">
        <v>2</v>
      </c>
      <c r="M156" s="665">
        <v>720.28</v>
      </c>
    </row>
    <row r="157" spans="1:13" ht="14.4" customHeight="1" x14ac:dyDescent="0.3">
      <c r="A157" s="660" t="s">
        <v>3922</v>
      </c>
      <c r="B157" s="661" t="s">
        <v>3685</v>
      </c>
      <c r="C157" s="661" t="s">
        <v>5292</v>
      </c>
      <c r="D157" s="661" t="s">
        <v>5293</v>
      </c>
      <c r="E157" s="661" t="s">
        <v>1010</v>
      </c>
      <c r="F157" s="664">
        <v>21</v>
      </c>
      <c r="G157" s="664">
        <v>942.69000000000028</v>
      </c>
      <c r="H157" s="677">
        <v>1</v>
      </c>
      <c r="I157" s="664"/>
      <c r="J157" s="664"/>
      <c r="K157" s="677">
        <v>0</v>
      </c>
      <c r="L157" s="664">
        <v>21</v>
      </c>
      <c r="M157" s="665">
        <v>942.69000000000028</v>
      </c>
    </row>
    <row r="158" spans="1:13" ht="14.4" customHeight="1" x14ac:dyDescent="0.3">
      <c r="A158" s="660" t="s">
        <v>3922</v>
      </c>
      <c r="B158" s="661" t="s">
        <v>3694</v>
      </c>
      <c r="C158" s="661" t="s">
        <v>5373</v>
      </c>
      <c r="D158" s="661" t="s">
        <v>3695</v>
      </c>
      <c r="E158" s="661" t="s">
        <v>4266</v>
      </c>
      <c r="F158" s="664">
        <v>1</v>
      </c>
      <c r="G158" s="664">
        <v>449.43</v>
      </c>
      <c r="H158" s="677">
        <v>1</v>
      </c>
      <c r="I158" s="664"/>
      <c r="J158" s="664"/>
      <c r="K158" s="677">
        <v>0</v>
      </c>
      <c r="L158" s="664">
        <v>1</v>
      </c>
      <c r="M158" s="665">
        <v>449.43</v>
      </c>
    </row>
    <row r="159" spans="1:13" ht="14.4" customHeight="1" x14ac:dyDescent="0.3">
      <c r="A159" s="660" t="s">
        <v>3922</v>
      </c>
      <c r="B159" s="661" t="s">
        <v>3694</v>
      </c>
      <c r="C159" s="661" t="s">
        <v>5374</v>
      </c>
      <c r="D159" s="661" t="s">
        <v>3696</v>
      </c>
      <c r="E159" s="661" t="s">
        <v>5375</v>
      </c>
      <c r="F159" s="664">
        <v>1</v>
      </c>
      <c r="G159" s="664">
        <v>0</v>
      </c>
      <c r="H159" s="677"/>
      <c r="I159" s="664"/>
      <c r="J159" s="664"/>
      <c r="K159" s="677"/>
      <c r="L159" s="664">
        <v>1</v>
      </c>
      <c r="M159" s="665">
        <v>0</v>
      </c>
    </row>
    <row r="160" spans="1:13" ht="14.4" customHeight="1" x14ac:dyDescent="0.3">
      <c r="A160" s="660" t="s">
        <v>3922</v>
      </c>
      <c r="B160" s="661" t="s">
        <v>3694</v>
      </c>
      <c r="C160" s="661" t="s">
        <v>5376</v>
      </c>
      <c r="D160" s="661" t="s">
        <v>5377</v>
      </c>
      <c r="E160" s="661" t="s">
        <v>5378</v>
      </c>
      <c r="F160" s="664">
        <v>1</v>
      </c>
      <c r="G160" s="664">
        <v>25.23</v>
      </c>
      <c r="H160" s="677">
        <v>1</v>
      </c>
      <c r="I160" s="664"/>
      <c r="J160" s="664"/>
      <c r="K160" s="677">
        <v>0</v>
      </c>
      <c r="L160" s="664">
        <v>1</v>
      </c>
      <c r="M160" s="665">
        <v>25.23</v>
      </c>
    </row>
    <row r="161" spans="1:13" ht="14.4" customHeight="1" x14ac:dyDescent="0.3">
      <c r="A161" s="660" t="s">
        <v>3922</v>
      </c>
      <c r="B161" s="661" t="s">
        <v>3694</v>
      </c>
      <c r="C161" s="661" t="s">
        <v>4946</v>
      </c>
      <c r="D161" s="661" t="s">
        <v>3696</v>
      </c>
      <c r="E161" s="661" t="s">
        <v>3837</v>
      </c>
      <c r="F161" s="664"/>
      <c r="G161" s="664"/>
      <c r="H161" s="677">
        <v>0</v>
      </c>
      <c r="I161" s="664">
        <v>8</v>
      </c>
      <c r="J161" s="664">
        <v>729.31999999999994</v>
      </c>
      <c r="K161" s="677">
        <v>1</v>
      </c>
      <c r="L161" s="664">
        <v>8</v>
      </c>
      <c r="M161" s="665">
        <v>729.31999999999994</v>
      </c>
    </row>
    <row r="162" spans="1:13" ht="14.4" customHeight="1" x14ac:dyDescent="0.3">
      <c r="A162" s="660" t="s">
        <v>3922</v>
      </c>
      <c r="B162" s="661" t="s">
        <v>3718</v>
      </c>
      <c r="C162" s="661" t="s">
        <v>1839</v>
      </c>
      <c r="D162" s="661" t="s">
        <v>3719</v>
      </c>
      <c r="E162" s="661" t="s">
        <v>3720</v>
      </c>
      <c r="F162" s="664"/>
      <c r="G162" s="664"/>
      <c r="H162" s="677">
        <v>0</v>
      </c>
      <c r="I162" s="664">
        <v>2</v>
      </c>
      <c r="J162" s="664">
        <v>313.72000000000003</v>
      </c>
      <c r="K162" s="677">
        <v>1</v>
      </c>
      <c r="L162" s="664">
        <v>2</v>
      </c>
      <c r="M162" s="665">
        <v>313.72000000000003</v>
      </c>
    </row>
    <row r="163" spans="1:13" ht="14.4" customHeight="1" x14ac:dyDescent="0.3">
      <c r="A163" s="660" t="s">
        <v>3922</v>
      </c>
      <c r="B163" s="661" t="s">
        <v>3730</v>
      </c>
      <c r="C163" s="661" t="s">
        <v>5319</v>
      </c>
      <c r="D163" s="661" t="s">
        <v>1952</v>
      </c>
      <c r="E163" s="661" t="s">
        <v>5320</v>
      </c>
      <c r="F163" s="664"/>
      <c r="G163" s="664"/>
      <c r="H163" s="677"/>
      <c r="I163" s="664">
        <v>1</v>
      </c>
      <c r="J163" s="664">
        <v>0</v>
      </c>
      <c r="K163" s="677"/>
      <c r="L163" s="664">
        <v>1</v>
      </c>
      <c r="M163" s="665">
        <v>0</v>
      </c>
    </row>
    <row r="164" spans="1:13" ht="14.4" customHeight="1" x14ac:dyDescent="0.3">
      <c r="A164" s="660" t="s">
        <v>3922</v>
      </c>
      <c r="B164" s="661" t="s">
        <v>6175</v>
      </c>
      <c r="C164" s="661" t="s">
        <v>5289</v>
      </c>
      <c r="D164" s="661" t="s">
        <v>5290</v>
      </c>
      <c r="E164" s="661" t="s">
        <v>4976</v>
      </c>
      <c r="F164" s="664">
        <v>2</v>
      </c>
      <c r="G164" s="664">
        <v>444.5</v>
      </c>
      <c r="H164" s="677">
        <v>1</v>
      </c>
      <c r="I164" s="664"/>
      <c r="J164" s="664"/>
      <c r="K164" s="677">
        <v>0</v>
      </c>
      <c r="L164" s="664">
        <v>2</v>
      </c>
      <c r="M164" s="665">
        <v>444.5</v>
      </c>
    </row>
    <row r="165" spans="1:13" ht="14.4" customHeight="1" x14ac:dyDescent="0.3">
      <c r="A165" s="660" t="s">
        <v>3922</v>
      </c>
      <c r="B165" s="661" t="s">
        <v>6175</v>
      </c>
      <c r="C165" s="661" t="s">
        <v>4974</v>
      </c>
      <c r="D165" s="661" t="s">
        <v>4975</v>
      </c>
      <c r="E165" s="661" t="s">
        <v>4976</v>
      </c>
      <c r="F165" s="664"/>
      <c r="G165" s="664"/>
      <c r="H165" s="677">
        <v>0</v>
      </c>
      <c r="I165" s="664">
        <v>2</v>
      </c>
      <c r="J165" s="664">
        <v>250.28</v>
      </c>
      <c r="K165" s="677">
        <v>1</v>
      </c>
      <c r="L165" s="664">
        <v>2</v>
      </c>
      <c r="M165" s="665">
        <v>250.28</v>
      </c>
    </row>
    <row r="166" spans="1:13" ht="14.4" customHeight="1" x14ac:dyDescent="0.3">
      <c r="A166" s="660" t="s">
        <v>3922</v>
      </c>
      <c r="B166" s="661" t="s">
        <v>3821</v>
      </c>
      <c r="C166" s="661" t="s">
        <v>2795</v>
      </c>
      <c r="D166" s="661" t="s">
        <v>2796</v>
      </c>
      <c r="E166" s="661" t="s">
        <v>3727</v>
      </c>
      <c r="F166" s="664"/>
      <c r="G166" s="664"/>
      <c r="H166" s="677">
        <v>0</v>
      </c>
      <c r="I166" s="664">
        <v>3</v>
      </c>
      <c r="J166" s="664">
        <v>209.57999999999998</v>
      </c>
      <c r="K166" s="677">
        <v>1</v>
      </c>
      <c r="L166" s="664">
        <v>3</v>
      </c>
      <c r="M166" s="665">
        <v>209.57999999999998</v>
      </c>
    </row>
    <row r="167" spans="1:13" ht="14.4" customHeight="1" x14ac:dyDescent="0.3">
      <c r="A167" s="660" t="s">
        <v>3922</v>
      </c>
      <c r="B167" s="661" t="s">
        <v>3755</v>
      </c>
      <c r="C167" s="661" t="s">
        <v>2714</v>
      </c>
      <c r="D167" s="661" t="s">
        <v>2715</v>
      </c>
      <c r="E167" s="661" t="s">
        <v>3824</v>
      </c>
      <c r="F167" s="664"/>
      <c r="G167" s="664"/>
      <c r="H167" s="677">
        <v>0</v>
      </c>
      <c r="I167" s="664">
        <v>1</v>
      </c>
      <c r="J167" s="664">
        <v>32.74</v>
      </c>
      <c r="K167" s="677">
        <v>1</v>
      </c>
      <c r="L167" s="664">
        <v>1</v>
      </c>
      <c r="M167" s="665">
        <v>32.74</v>
      </c>
    </row>
    <row r="168" spans="1:13" ht="14.4" customHeight="1" x14ac:dyDescent="0.3">
      <c r="A168" s="660" t="s">
        <v>3922</v>
      </c>
      <c r="B168" s="661" t="s">
        <v>3777</v>
      </c>
      <c r="C168" s="661" t="s">
        <v>4329</v>
      </c>
      <c r="D168" s="661" t="s">
        <v>4330</v>
      </c>
      <c r="E168" s="661" t="s">
        <v>4331</v>
      </c>
      <c r="F168" s="664"/>
      <c r="G168" s="664"/>
      <c r="H168" s="677">
        <v>0</v>
      </c>
      <c r="I168" s="664">
        <v>1</v>
      </c>
      <c r="J168" s="664">
        <v>94.8</v>
      </c>
      <c r="K168" s="677">
        <v>1</v>
      </c>
      <c r="L168" s="664">
        <v>1</v>
      </c>
      <c r="M168" s="665">
        <v>94.8</v>
      </c>
    </row>
    <row r="169" spans="1:13" ht="14.4" customHeight="1" x14ac:dyDescent="0.3">
      <c r="A169" s="660" t="s">
        <v>3922</v>
      </c>
      <c r="B169" s="661" t="s">
        <v>3780</v>
      </c>
      <c r="C169" s="661" t="s">
        <v>5294</v>
      </c>
      <c r="D169" s="661" t="s">
        <v>1624</v>
      </c>
      <c r="E169" s="661" t="s">
        <v>5295</v>
      </c>
      <c r="F169" s="664"/>
      <c r="G169" s="664"/>
      <c r="H169" s="677">
        <v>0</v>
      </c>
      <c r="I169" s="664">
        <v>1</v>
      </c>
      <c r="J169" s="664">
        <v>413.22</v>
      </c>
      <c r="K169" s="677">
        <v>1</v>
      </c>
      <c r="L169" s="664">
        <v>1</v>
      </c>
      <c r="M169" s="665">
        <v>413.22</v>
      </c>
    </row>
    <row r="170" spans="1:13" ht="14.4" customHeight="1" x14ac:dyDescent="0.3">
      <c r="A170" s="660" t="s">
        <v>3923</v>
      </c>
      <c r="B170" s="661" t="s">
        <v>3660</v>
      </c>
      <c r="C170" s="661" t="s">
        <v>1520</v>
      </c>
      <c r="D170" s="661" t="s">
        <v>1521</v>
      </c>
      <c r="E170" s="661" t="s">
        <v>1522</v>
      </c>
      <c r="F170" s="664"/>
      <c r="G170" s="664"/>
      <c r="H170" s="677">
        <v>0</v>
      </c>
      <c r="I170" s="664">
        <v>1</v>
      </c>
      <c r="J170" s="664">
        <v>174.94</v>
      </c>
      <c r="K170" s="677">
        <v>1</v>
      </c>
      <c r="L170" s="664">
        <v>1</v>
      </c>
      <c r="M170" s="665">
        <v>174.94</v>
      </c>
    </row>
    <row r="171" spans="1:13" ht="14.4" customHeight="1" x14ac:dyDescent="0.3">
      <c r="A171" s="660" t="s">
        <v>3923</v>
      </c>
      <c r="B171" s="661" t="s">
        <v>3786</v>
      </c>
      <c r="C171" s="661" t="s">
        <v>2619</v>
      </c>
      <c r="D171" s="661" t="s">
        <v>3787</v>
      </c>
      <c r="E171" s="661" t="s">
        <v>3789</v>
      </c>
      <c r="F171" s="664"/>
      <c r="G171" s="664"/>
      <c r="H171" s="677">
        <v>0</v>
      </c>
      <c r="I171" s="664">
        <v>1</v>
      </c>
      <c r="J171" s="664">
        <v>48.98</v>
      </c>
      <c r="K171" s="677">
        <v>1</v>
      </c>
      <c r="L171" s="664">
        <v>1</v>
      </c>
      <c r="M171" s="665">
        <v>48.98</v>
      </c>
    </row>
    <row r="172" spans="1:13" ht="14.4" customHeight="1" x14ac:dyDescent="0.3">
      <c r="A172" s="660" t="s">
        <v>3923</v>
      </c>
      <c r="B172" s="661" t="s">
        <v>3661</v>
      </c>
      <c r="C172" s="661" t="s">
        <v>1724</v>
      </c>
      <c r="D172" s="661" t="s">
        <v>1725</v>
      </c>
      <c r="E172" s="661" t="s">
        <v>1726</v>
      </c>
      <c r="F172" s="664"/>
      <c r="G172" s="664"/>
      <c r="H172" s="677">
        <v>0</v>
      </c>
      <c r="I172" s="664">
        <v>2</v>
      </c>
      <c r="J172" s="664">
        <v>280.06</v>
      </c>
      <c r="K172" s="677">
        <v>1</v>
      </c>
      <c r="L172" s="664">
        <v>2</v>
      </c>
      <c r="M172" s="665">
        <v>280.06</v>
      </c>
    </row>
    <row r="173" spans="1:13" ht="14.4" customHeight="1" x14ac:dyDescent="0.3">
      <c r="A173" s="660" t="s">
        <v>3923</v>
      </c>
      <c r="B173" s="661" t="s">
        <v>3673</v>
      </c>
      <c r="C173" s="661" t="s">
        <v>1562</v>
      </c>
      <c r="D173" s="661" t="s">
        <v>1563</v>
      </c>
      <c r="E173" s="661" t="s">
        <v>1564</v>
      </c>
      <c r="F173" s="664"/>
      <c r="G173" s="664"/>
      <c r="H173" s="677">
        <v>0</v>
      </c>
      <c r="I173" s="664">
        <v>3</v>
      </c>
      <c r="J173" s="664">
        <v>2813.79</v>
      </c>
      <c r="K173" s="677">
        <v>1</v>
      </c>
      <c r="L173" s="664">
        <v>3</v>
      </c>
      <c r="M173" s="665">
        <v>2813.79</v>
      </c>
    </row>
    <row r="174" spans="1:13" ht="14.4" customHeight="1" x14ac:dyDescent="0.3">
      <c r="A174" s="660" t="s">
        <v>3923</v>
      </c>
      <c r="B174" s="661" t="s">
        <v>3718</v>
      </c>
      <c r="C174" s="661" t="s">
        <v>1839</v>
      </c>
      <c r="D174" s="661" t="s">
        <v>3719</v>
      </c>
      <c r="E174" s="661" t="s">
        <v>3720</v>
      </c>
      <c r="F174" s="664"/>
      <c r="G174" s="664"/>
      <c r="H174" s="677">
        <v>0</v>
      </c>
      <c r="I174" s="664">
        <v>4</v>
      </c>
      <c r="J174" s="664">
        <v>803.89</v>
      </c>
      <c r="K174" s="677">
        <v>1</v>
      </c>
      <c r="L174" s="664">
        <v>4</v>
      </c>
      <c r="M174" s="665">
        <v>803.89</v>
      </c>
    </row>
    <row r="175" spans="1:13" ht="14.4" customHeight="1" x14ac:dyDescent="0.3">
      <c r="A175" s="660" t="s">
        <v>3923</v>
      </c>
      <c r="B175" s="661" t="s">
        <v>3718</v>
      </c>
      <c r="C175" s="661" t="s">
        <v>2779</v>
      </c>
      <c r="D175" s="661" t="s">
        <v>3815</v>
      </c>
      <c r="E175" s="661" t="s">
        <v>3816</v>
      </c>
      <c r="F175" s="664"/>
      <c r="G175" s="664"/>
      <c r="H175" s="677">
        <v>0</v>
      </c>
      <c r="I175" s="664">
        <v>1</v>
      </c>
      <c r="J175" s="664">
        <v>151.61000000000001</v>
      </c>
      <c r="K175" s="677">
        <v>1</v>
      </c>
      <c r="L175" s="664">
        <v>1</v>
      </c>
      <c r="M175" s="665">
        <v>151.61000000000001</v>
      </c>
    </row>
    <row r="176" spans="1:13" ht="14.4" customHeight="1" x14ac:dyDescent="0.3">
      <c r="A176" s="660" t="s">
        <v>3923</v>
      </c>
      <c r="B176" s="661" t="s">
        <v>3738</v>
      </c>
      <c r="C176" s="661" t="s">
        <v>1955</v>
      </c>
      <c r="D176" s="661" t="s">
        <v>1956</v>
      </c>
      <c r="E176" s="661" t="s">
        <v>3739</v>
      </c>
      <c r="F176" s="664"/>
      <c r="G176" s="664"/>
      <c r="H176" s="677">
        <v>0</v>
      </c>
      <c r="I176" s="664">
        <v>1</v>
      </c>
      <c r="J176" s="664">
        <v>69.86</v>
      </c>
      <c r="K176" s="677">
        <v>1</v>
      </c>
      <c r="L176" s="664">
        <v>1</v>
      </c>
      <c r="M176" s="665">
        <v>69.86</v>
      </c>
    </row>
    <row r="177" spans="1:13" ht="14.4" customHeight="1" x14ac:dyDescent="0.3">
      <c r="A177" s="660" t="s">
        <v>3923</v>
      </c>
      <c r="B177" s="661" t="s">
        <v>3755</v>
      </c>
      <c r="C177" s="661" t="s">
        <v>1619</v>
      </c>
      <c r="D177" s="661" t="s">
        <v>1620</v>
      </c>
      <c r="E177" s="661" t="s">
        <v>3756</v>
      </c>
      <c r="F177" s="664"/>
      <c r="G177" s="664"/>
      <c r="H177" s="677">
        <v>0</v>
      </c>
      <c r="I177" s="664">
        <v>2</v>
      </c>
      <c r="J177" s="664">
        <v>196.46</v>
      </c>
      <c r="K177" s="677">
        <v>1</v>
      </c>
      <c r="L177" s="664">
        <v>2</v>
      </c>
      <c r="M177" s="665">
        <v>196.46</v>
      </c>
    </row>
    <row r="178" spans="1:13" ht="14.4" customHeight="1" x14ac:dyDescent="0.3">
      <c r="A178" s="660" t="s">
        <v>3924</v>
      </c>
      <c r="B178" s="661" t="s">
        <v>3660</v>
      </c>
      <c r="C178" s="661" t="s">
        <v>5422</v>
      </c>
      <c r="D178" s="661" t="s">
        <v>5423</v>
      </c>
      <c r="E178" s="661" t="s">
        <v>1522</v>
      </c>
      <c r="F178" s="664">
        <v>1</v>
      </c>
      <c r="G178" s="664">
        <v>174.94</v>
      </c>
      <c r="H178" s="677">
        <v>1</v>
      </c>
      <c r="I178" s="664"/>
      <c r="J178" s="664"/>
      <c r="K178" s="677">
        <v>0</v>
      </c>
      <c r="L178" s="664">
        <v>1</v>
      </c>
      <c r="M178" s="665">
        <v>174.94</v>
      </c>
    </row>
    <row r="179" spans="1:13" ht="14.4" customHeight="1" x14ac:dyDescent="0.3">
      <c r="A179" s="660" t="s">
        <v>3924</v>
      </c>
      <c r="B179" s="661" t="s">
        <v>3660</v>
      </c>
      <c r="C179" s="661" t="s">
        <v>1520</v>
      </c>
      <c r="D179" s="661" t="s">
        <v>1521</v>
      </c>
      <c r="E179" s="661" t="s">
        <v>1522</v>
      </c>
      <c r="F179" s="664"/>
      <c r="G179" s="664"/>
      <c r="H179" s="677">
        <v>0</v>
      </c>
      <c r="I179" s="664">
        <v>4</v>
      </c>
      <c r="J179" s="664">
        <v>699.76</v>
      </c>
      <c r="K179" s="677">
        <v>1</v>
      </c>
      <c r="L179" s="664">
        <v>4</v>
      </c>
      <c r="M179" s="665">
        <v>699.76</v>
      </c>
    </row>
    <row r="180" spans="1:13" ht="14.4" customHeight="1" x14ac:dyDescent="0.3">
      <c r="A180" s="660" t="s">
        <v>3924</v>
      </c>
      <c r="B180" s="661" t="s">
        <v>3660</v>
      </c>
      <c r="C180" s="661" t="s">
        <v>4132</v>
      </c>
      <c r="D180" s="661" t="s">
        <v>1521</v>
      </c>
      <c r="E180" s="661" t="s">
        <v>4133</v>
      </c>
      <c r="F180" s="664"/>
      <c r="G180" s="664"/>
      <c r="H180" s="677"/>
      <c r="I180" s="664">
        <v>1</v>
      </c>
      <c r="J180" s="664">
        <v>0</v>
      </c>
      <c r="K180" s="677"/>
      <c r="L180" s="664">
        <v>1</v>
      </c>
      <c r="M180" s="665">
        <v>0</v>
      </c>
    </row>
    <row r="181" spans="1:13" ht="14.4" customHeight="1" x14ac:dyDescent="0.3">
      <c r="A181" s="660" t="s">
        <v>3924</v>
      </c>
      <c r="B181" s="661" t="s">
        <v>3660</v>
      </c>
      <c r="C181" s="661" t="s">
        <v>5424</v>
      </c>
      <c r="D181" s="661" t="s">
        <v>1521</v>
      </c>
      <c r="E181" s="661" t="s">
        <v>5425</v>
      </c>
      <c r="F181" s="664"/>
      <c r="G181" s="664"/>
      <c r="H181" s="677"/>
      <c r="I181" s="664">
        <v>1</v>
      </c>
      <c r="J181" s="664">
        <v>0</v>
      </c>
      <c r="K181" s="677"/>
      <c r="L181" s="664">
        <v>1</v>
      </c>
      <c r="M181" s="665">
        <v>0</v>
      </c>
    </row>
    <row r="182" spans="1:13" ht="14.4" customHeight="1" x14ac:dyDescent="0.3">
      <c r="A182" s="660" t="s">
        <v>3924</v>
      </c>
      <c r="B182" s="661" t="s">
        <v>3660</v>
      </c>
      <c r="C182" s="661" t="s">
        <v>5426</v>
      </c>
      <c r="D182" s="661" t="s">
        <v>5423</v>
      </c>
      <c r="E182" s="661" t="s">
        <v>5427</v>
      </c>
      <c r="F182" s="664">
        <v>1</v>
      </c>
      <c r="G182" s="664">
        <v>0</v>
      </c>
      <c r="H182" s="677"/>
      <c r="I182" s="664"/>
      <c r="J182" s="664"/>
      <c r="K182" s="677"/>
      <c r="L182" s="664">
        <v>1</v>
      </c>
      <c r="M182" s="665">
        <v>0</v>
      </c>
    </row>
    <row r="183" spans="1:13" ht="14.4" customHeight="1" x14ac:dyDescent="0.3">
      <c r="A183" s="660" t="s">
        <v>3924</v>
      </c>
      <c r="B183" s="661" t="s">
        <v>3786</v>
      </c>
      <c r="C183" s="661" t="s">
        <v>5006</v>
      </c>
      <c r="D183" s="661" t="s">
        <v>3787</v>
      </c>
      <c r="E183" s="661" t="s">
        <v>5007</v>
      </c>
      <c r="F183" s="664"/>
      <c r="G183" s="664"/>
      <c r="H183" s="677">
        <v>0</v>
      </c>
      <c r="I183" s="664">
        <v>4</v>
      </c>
      <c r="J183" s="664">
        <v>783.68</v>
      </c>
      <c r="K183" s="677">
        <v>1</v>
      </c>
      <c r="L183" s="664">
        <v>4</v>
      </c>
      <c r="M183" s="665">
        <v>783.68</v>
      </c>
    </row>
    <row r="184" spans="1:13" ht="14.4" customHeight="1" x14ac:dyDescent="0.3">
      <c r="A184" s="660" t="s">
        <v>3924</v>
      </c>
      <c r="B184" s="661" t="s">
        <v>3790</v>
      </c>
      <c r="C184" s="661" t="s">
        <v>5405</v>
      </c>
      <c r="D184" s="661" t="s">
        <v>5406</v>
      </c>
      <c r="E184" s="661" t="s">
        <v>5407</v>
      </c>
      <c r="F184" s="664">
        <v>2</v>
      </c>
      <c r="G184" s="664">
        <v>629.79999999999995</v>
      </c>
      <c r="H184" s="677">
        <v>1</v>
      </c>
      <c r="I184" s="664"/>
      <c r="J184" s="664"/>
      <c r="K184" s="677">
        <v>0</v>
      </c>
      <c r="L184" s="664">
        <v>2</v>
      </c>
      <c r="M184" s="665">
        <v>629.79999999999995</v>
      </c>
    </row>
    <row r="185" spans="1:13" ht="14.4" customHeight="1" x14ac:dyDescent="0.3">
      <c r="A185" s="660" t="s">
        <v>3924</v>
      </c>
      <c r="B185" s="661" t="s">
        <v>3790</v>
      </c>
      <c r="C185" s="661" t="s">
        <v>5408</v>
      </c>
      <c r="D185" s="661" t="s">
        <v>5406</v>
      </c>
      <c r="E185" s="661" t="s">
        <v>5409</v>
      </c>
      <c r="F185" s="664">
        <v>1</v>
      </c>
      <c r="G185" s="664">
        <v>0</v>
      </c>
      <c r="H185" s="677"/>
      <c r="I185" s="664"/>
      <c r="J185" s="664"/>
      <c r="K185" s="677"/>
      <c r="L185" s="664">
        <v>1</v>
      </c>
      <c r="M185" s="665">
        <v>0</v>
      </c>
    </row>
    <row r="186" spans="1:13" ht="14.4" customHeight="1" x14ac:dyDescent="0.3">
      <c r="A186" s="660" t="s">
        <v>3924</v>
      </c>
      <c r="B186" s="661" t="s">
        <v>3661</v>
      </c>
      <c r="C186" s="661" t="s">
        <v>2643</v>
      </c>
      <c r="D186" s="661" t="s">
        <v>1725</v>
      </c>
      <c r="E186" s="661" t="s">
        <v>2644</v>
      </c>
      <c r="F186" s="664"/>
      <c r="G186" s="664"/>
      <c r="H186" s="677">
        <v>0</v>
      </c>
      <c r="I186" s="664">
        <v>2</v>
      </c>
      <c r="J186" s="664">
        <v>112.02</v>
      </c>
      <c r="K186" s="677">
        <v>1</v>
      </c>
      <c r="L186" s="664">
        <v>2</v>
      </c>
      <c r="M186" s="665">
        <v>112.02</v>
      </c>
    </row>
    <row r="187" spans="1:13" ht="14.4" customHeight="1" x14ac:dyDescent="0.3">
      <c r="A187" s="660" t="s">
        <v>3924</v>
      </c>
      <c r="B187" s="661" t="s">
        <v>3661</v>
      </c>
      <c r="C187" s="661" t="s">
        <v>1724</v>
      </c>
      <c r="D187" s="661" t="s">
        <v>1725</v>
      </c>
      <c r="E187" s="661" t="s">
        <v>1726</v>
      </c>
      <c r="F187" s="664"/>
      <c r="G187" s="664"/>
      <c r="H187" s="677">
        <v>0</v>
      </c>
      <c r="I187" s="664">
        <v>14</v>
      </c>
      <c r="J187" s="664">
        <v>1960.4199999999998</v>
      </c>
      <c r="K187" s="677">
        <v>1</v>
      </c>
      <c r="L187" s="664">
        <v>14</v>
      </c>
      <c r="M187" s="665">
        <v>1960.4199999999998</v>
      </c>
    </row>
    <row r="188" spans="1:13" ht="14.4" customHeight="1" x14ac:dyDescent="0.3">
      <c r="A188" s="660" t="s">
        <v>3924</v>
      </c>
      <c r="B188" s="661" t="s">
        <v>3673</v>
      </c>
      <c r="C188" s="661" t="s">
        <v>1704</v>
      </c>
      <c r="D188" s="661" t="s">
        <v>1563</v>
      </c>
      <c r="E188" s="661" t="s">
        <v>1705</v>
      </c>
      <c r="F188" s="664"/>
      <c r="G188" s="664"/>
      <c r="H188" s="677">
        <v>0</v>
      </c>
      <c r="I188" s="664">
        <v>8</v>
      </c>
      <c r="J188" s="664">
        <v>5002.32</v>
      </c>
      <c r="K188" s="677">
        <v>1</v>
      </c>
      <c r="L188" s="664">
        <v>8</v>
      </c>
      <c r="M188" s="665">
        <v>5002.32</v>
      </c>
    </row>
    <row r="189" spans="1:13" ht="14.4" customHeight="1" x14ac:dyDescent="0.3">
      <c r="A189" s="660" t="s">
        <v>3924</v>
      </c>
      <c r="B189" s="661" t="s">
        <v>3673</v>
      </c>
      <c r="C189" s="661" t="s">
        <v>1562</v>
      </c>
      <c r="D189" s="661" t="s">
        <v>1563</v>
      </c>
      <c r="E189" s="661" t="s">
        <v>1564</v>
      </c>
      <c r="F189" s="664"/>
      <c r="G189" s="664"/>
      <c r="H189" s="677">
        <v>0</v>
      </c>
      <c r="I189" s="664">
        <v>8</v>
      </c>
      <c r="J189" s="664">
        <v>7503.44</v>
      </c>
      <c r="K189" s="677">
        <v>1</v>
      </c>
      <c r="L189" s="664">
        <v>8</v>
      </c>
      <c r="M189" s="665">
        <v>7503.44</v>
      </c>
    </row>
    <row r="190" spans="1:13" ht="14.4" customHeight="1" x14ac:dyDescent="0.3">
      <c r="A190" s="660" t="s">
        <v>3924</v>
      </c>
      <c r="B190" s="661" t="s">
        <v>3673</v>
      </c>
      <c r="C190" s="661" t="s">
        <v>1569</v>
      </c>
      <c r="D190" s="661" t="s">
        <v>1563</v>
      </c>
      <c r="E190" s="661" t="s">
        <v>1570</v>
      </c>
      <c r="F190" s="664"/>
      <c r="G190" s="664"/>
      <c r="H190" s="677">
        <v>0</v>
      </c>
      <c r="I190" s="664">
        <v>1</v>
      </c>
      <c r="J190" s="664">
        <v>1458.07</v>
      </c>
      <c r="K190" s="677">
        <v>1</v>
      </c>
      <c r="L190" s="664">
        <v>1</v>
      </c>
      <c r="M190" s="665">
        <v>1458.07</v>
      </c>
    </row>
    <row r="191" spans="1:13" ht="14.4" customHeight="1" x14ac:dyDescent="0.3">
      <c r="A191" s="660" t="s">
        <v>3924</v>
      </c>
      <c r="B191" s="661" t="s">
        <v>3795</v>
      </c>
      <c r="C191" s="661" t="s">
        <v>5410</v>
      </c>
      <c r="D191" s="661" t="s">
        <v>4003</v>
      </c>
      <c r="E191" s="661"/>
      <c r="F191" s="664">
        <v>1</v>
      </c>
      <c r="G191" s="664">
        <v>0</v>
      </c>
      <c r="H191" s="677"/>
      <c r="I191" s="664"/>
      <c r="J191" s="664"/>
      <c r="K191" s="677"/>
      <c r="L191" s="664">
        <v>1</v>
      </c>
      <c r="M191" s="665">
        <v>0</v>
      </c>
    </row>
    <row r="192" spans="1:13" ht="14.4" customHeight="1" x14ac:dyDescent="0.3">
      <c r="A192" s="660" t="s">
        <v>3924</v>
      </c>
      <c r="B192" s="661" t="s">
        <v>6176</v>
      </c>
      <c r="C192" s="661" t="s">
        <v>4135</v>
      </c>
      <c r="D192" s="661" t="s">
        <v>4136</v>
      </c>
      <c r="E192" s="661" t="s">
        <v>969</v>
      </c>
      <c r="F192" s="664"/>
      <c r="G192" s="664"/>
      <c r="H192" s="677">
        <v>0</v>
      </c>
      <c r="I192" s="664">
        <v>1</v>
      </c>
      <c r="J192" s="664">
        <v>141.84</v>
      </c>
      <c r="K192" s="677">
        <v>1</v>
      </c>
      <c r="L192" s="664">
        <v>1</v>
      </c>
      <c r="M192" s="665">
        <v>141.84</v>
      </c>
    </row>
    <row r="193" spans="1:13" ht="14.4" customHeight="1" x14ac:dyDescent="0.3">
      <c r="A193" s="660" t="s">
        <v>3924</v>
      </c>
      <c r="B193" s="661" t="s">
        <v>3718</v>
      </c>
      <c r="C193" s="661" t="s">
        <v>1839</v>
      </c>
      <c r="D193" s="661" t="s">
        <v>3719</v>
      </c>
      <c r="E193" s="661" t="s">
        <v>3720</v>
      </c>
      <c r="F193" s="664"/>
      <c r="G193" s="664"/>
      <c r="H193" s="677">
        <v>0</v>
      </c>
      <c r="I193" s="664">
        <v>5</v>
      </c>
      <c r="J193" s="664">
        <v>960.75</v>
      </c>
      <c r="K193" s="677">
        <v>1</v>
      </c>
      <c r="L193" s="664">
        <v>5</v>
      </c>
      <c r="M193" s="665">
        <v>960.75</v>
      </c>
    </row>
    <row r="194" spans="1:13" ht="14.4" customHeight="1" x14ac:dyDescent="0.3">
      <c r="A194" s="660" t="s">
        <v>3924</v>
      </c>
      <c r="B194" s="661" t="s">
        <v>3718</v>
      </c>
      <c r="C194" s="661" t="s">
        <v>5398</v>
      </c>
      <c r="D194" s="661" t="s">
        <v>5058</v>
      </c>
      <c r="E194" s="661" t="s">
        <v>5399</v>
      </c>
      <c r="F194" s="664"/>
      <c r="G194" s="664"/>
      <c r="H194" s="677">
        <v>0</v>
      </c>
      <c r="I194" s="664">
        <v>1</v>
      </c>
      <c r="J194" s="664">
        <v>199.4</v>
      </c>
      <c r="K194" s="677">
        <v>1</v>
      </c>
      <c r="L194" s="664">
        <v>1</v>
      </c>
      <c r="M194" s="665">
        <v>199.4</v>
      </c>
    </row>
    <row r="195" spans="1:13" ht="14.4" customHeight="1" x14ac:dyDescent="0.3">
      <c r="A195" s="660" t="s">
        <v>3924</v>
      </c>
      <c r="B195" s="661" t="s">
        <v>3821</v>
      </c>
      <c r="C195" s="661" t="s">
        <v>2795</v>
      </c>
      <c r="D195" s="661" t="s">
        <v>2796</v>
      </c>
      <c r="E195" s="661" t="s">
        <v>3727</v>
      </c>
      <c r="F195" s="664"/>
      <c r="G195" s="664"/>
      <c r="H195" s="677">
        <v>0</v>
      </c>
      <c r="I195" s="664">
        <v>3</v>
      </c>
      <c r="J195" s="664">
        <v>209.57999999999998</v>
      </c>
      <c r="K195" s="677">
        <v>1</v>
      </c>
      <c r="L195" s="664">
        <v>3</v>
      </c>
      <c r="M195" s="665">
        <v>209.57999999999998</v>
      </c>
    </row>
    <row r="196" spans="1:13" ht="14.4" customHeight="1" x14ac:dyDescent="0.3">
      <c r="A196" s="660" t="s">
        <v>3924</v>
      </c>
      <c r="B196" s="661" t="s">
        <v>3755</v>
      </c>
      <c r="C196" s="661" t="s">
        <v>1572</v>
      </c>
      <c r="D196" s="661" t="s">
        <v>1573</v>
      </c>
      <c r="E196" s="661" t="s">
        <v>1574</v>
      </c>
      <c r="F196" s="664"/>
      <c r="G196" s="664"/>
      <c r="H196" s="677">
        <v>0</v>
      </c>
      <c r="I196" s="664">
        <v>2</v>
      </c>
      <c r="J196" s="664">
        <v>65.48</v>
      </c>
      <c r="K196" s="677">
        <v>1</v>
      </c>
      <c r="L196" s="664">
        <v>2</v>
      </c>
      <c r="M196" s="665">
        <v>65.48</v>
      </c>
    </row>
    <row r="197" spans="1:13" ht="14.4" customHeight="1" x14ac:dyDescent="0.3">
      <c r="A197" s="660" t="s">
        <v>3924</v>
      </c>
      <c r="B197" s="661" t="s">
        <v>3755</v>
      </c>
      <c r="C197" s="661" t="s">
        <v>4100</v>
      </c>
      <c r="D197" s="661" t="s">
        <v>2715</v>
      </c>
      <c r="E197" s="661" t="s">
        <v>4101</v>
      </c>
      <c r="F197" s="664"/>
      <c r="G197" s="664"/>
      <c r="H197" s="677">
        <v>0</v>
      </c>
      <c r="I197" s="664">
        <v>3</v>
      </c>
      <c r="J197" s="664">
        <v>943.02</v>
      </c>
      <c r="K197" s="677">
        <v>1</v>
      </c>
      <c r="L197" s="664">
        <v>3</v>
      </c>
      <c r="M197" s="665">
        <v>943.02</v>
      </c>
    </row>
    <row r="198" spans="1:13" ht="14.4" customHeight="1" x14ac:dyDescent="0.3">
      <c r="A198" s="660" t="s">
        <v>3924</v>
      </c>
      <c r="B198" s="661" t="s">
        <v>3777</v>
      </c>
      <c r="C198" s="661" t="s">
        <v>4329</v>
      </c>
      <c r="D198" s="661" t="s">
        <v>4330</v>
      </c>
      <c r="E198" s="661" t="s">
        <v>4331</v>
      </c>
      <c r="F198" s="664"/>
      <c r="G198" s="664"/>
      <c r="H198" s="677">
        <v>0</v>
      </c>
      <c r="I198" s="664">
        <v>1</v>
      </c>
      <c r="J198" s="664">
        <v>94.8</v>
      </c>
      <c r="K198" s="677">
        <v>1</v>
      </c>
      <c r="L198" s="664">
        <v>1</v>
      </c>
      <c r="M198" s="665">
        <v>94.8</v>
      </c>
    </row>
    <row r="199" spans="1:13" ht="14.4" customHeight="1" x14ac:dyDescent="0.3">
      <c r="A199" s="660" t="s">
        <v>3925</v>
      </c>
      <c r="B199" s="661" t="s">
        <v>3665</v>
      </c>
      <c r="C199" s="661" t="s">
        <v>6141</v>
      </c>
      <c r="D199" s="661" t="s">
        <v>1604</v>
      </c>
      <c r="E199" s="661" t="s">
        <v>5391</v>
      </c>
      <c r="F199" s="664"/>
      <c r="G199" s="664"/>
      <c r="H199" s="677">
        <v>0</v>
      </c>
      <c r="I199" s="664">
        <v>1</v>
      </c>
      <c r="J199" s="664">
        <v>106.31</v>
      </c>
      <c r="K199" s="677">
        <v>1</v>
      </c>
      <c r="L199" s="664">
        <v>1</v>
      </c>
      <c r="M199" s="665">
        <v>106.31</v>
      </c>
    </row>
    <row r="200" spans="1:13" ht="14.4" customHeight="1" x14ac:dyDescent="0.3">
      <c r="A200" s="660" t="s">
        <v>3925</v>
      </c>
      <c r="B200" s="661" t="s">
        <v>3673</v>
      </c>
      <c r="C200" s="661" t="s">
        <v>1704</v>
      </c>
      <c r="D200" s="661" t="s">
        <v>1563</v>
      </c>
      <c r="E200" s="661" t="s">
        <v>1705</v>
      </c>
      <c r="F200" s="664"/>
      <c r="G200" s="664"/>
      <c r="H200" s="677">
        <v>0</v>
      </c>
      <c r="I200" s="664">
        <v>1</v>
      </c>
      <c r="J200" s="664">
        <v>625.29</v>
      </c>
      <c r="K200" s="677">
        <v>1</v>
      </c>
      <c r="L200" s="664">
        <v>1</v>
      </c>
      <c r="M200" s="665">
        <v>625.29</v>
      </c>
    </row>
    <row r="201" spans="1:13" ht="14.4" customHeight="1" x14ac:dyDescent="0.3">
      <c r="A201" s="660" t="s">
        <v>3925</v>
      </c>
      <c r="B201" s="661" t="s">
        <v>3673</v>
      </c>
      <c r="C201" s="661" t="s">
        <v>1562</v>
      </c>
      <c r="D201" s="661" t="s">
        <v>1563</v>
      </c>
      <c r="E201" s="661" t="s">
        <v>1564</v>
      </c>
      <c r="F201" s="664"/>
      <c r="G201" s="664"/>
      <c r="H201" s="677">
        <v>0</v>
      </c>
      <c r="I201" s="664">
        <v>1</v>
      </c>
      <c r="J201" s="664">
        <v>937.93</v>
      </c>
      <c r="K201" s="677">
        <v>1</v>
      </c>
      <c r="L201" s="664">
        <v>1</v>
      </c>
      <c r="M201" s="665">
        <v>937.93</v>
      </c>
    </row>
    <row r="202" spans="1:13" ht="14.4" customHeight="1" x14ac:dyDescent="0.3">
      <c r="A202" s="660" t="s">
        <v>3925</v>
      </c>
      <c r="B202" s="661" t="s">
        <v>3673</v>
      </c>
      <c r="C202" s="661" t="s">
        <v>2628</v>
      </c>
      <c r="D202" s="661" t="s">
        <v>2629</v>
      </c>
      <c r="E202" s="661" t="s">
        <v>1564</v>
      </c>
      <c r="F202" s="664"/>
      <c r="G202" s="664"/>
      <c r="H202" s="677">
        <v>0</v>
      </c>
      <c r="I202" s="664">
        <v>1</v>
      </c>
      <c r="J202" s="664">
        <v>1749.69</v>
      </c>
      <c r="K202" s="677">
        <v>1</v>
      </c>
      <c r="L202" s="664">
        <v>1</v>
      </c>
      <c r="M202" s="665">
        <v>1749.69</v>
      </c>
    </row>
    <row r="203" spans="1:13" ht="14.4" customHeight="1" x14ac:dyDescent="0.3">
      <c r="A203" s="660" t="s">
        <v>3925</v>
      </c>
      <c r="B203" s="661" t="s">
        <v>3726</v>
      </c>
      <c r="C203" s="661" t="s">
        <v>1947</v>
      </c>
      <c r="D203" s="661" t="s">
        <v>1948</v>
      </c>
      <c r="E203" s="661" t="s">
        <v>3727</v>
      </c>
      <c r="F203" s="664"/>
      <c r="G203" s="664"/>
      <c r="H203" s="677">
        <v>0</v>
      </c>
      <c r="I203" s="664">
        <v>4</v>
      </c>
      <c r="J203" s="664">
        <v>736.88</v>
      </c>
      <c r="K203" s="677">
        <v>1</v>
      </c>
      <c r="L203" s="664">
        <v>4</v>
      </c>
      <c r="M203" s="665">
        <v>736.88</v>
      </c>
    </row>
    <row r="204" spans="1:13" ht="14.4" customHeight="1" x14ac:dyDescent="0.3">
      <c r="A204" s="660" t="s">
        <v>3925</v>
      </c>
      <c r="B204" s="661" t="s">
        <v>3734</v>
      </c>
      <c r="C204" s="661" t="s">
        <v>1970</v>
      </c>
      <c r="D204" s="661" t="s">
        <v>1971</v>
      </c>
      <c r="E204" s="661" t="s">
        <v>1972</v>
      </c>
      <c r="F204" s="664"/>
      <c r="G204" s="664"/>
      <c r="H204" s="677">
        <v>0</v>
      </c>
      <c r="I204" s="664">
        <v>1</v>
      </c>
      <c r="J204" s="664">
        <v>154.01</v>
      </c>
      <c r="K204" s="677">
        <v>1</v>
      </c>
      <c r="L204" s="664">
        <v>1</v>
      </c>
      <c r="M204" s="665">
        <v>154.01</v>
      </c>
    </row>
    <row r="205" spans="1:13" ht="14.4" customHeight="1" x14ac:dyDescent="0.3">
      <c r="A205" s="660" t="s">
        <v>3925</v>
      </c>
      <c r="B205" s="661" t="s">
        <v>3755</v>
      </c>
      <c r="C205" s="661" t="s">
        <v>1572</v>
      </c>
      <c r="D205" s="661" t="s">
        <v>1573</v>
      </c>
      <c r="E205" s="661" t="s">
        <v>1574</v>
      </c>
      <c r="F205" s="664"/>
      <c r="G205" s="664"/>
      <c r="H205" s="677">
        <v>0</v>
      </c>
      <c r="I205" s="664">
        <v>1</v>
      </c>
      <c r="J205" s="664">
        <v>32.74</v>
      </c>
      <c r="K205" s="677">
        <v>1</v>
      </c>
      <c r="L205" s="664">
        <v>1</v>
      </c>
      <c r="M205" s="665">
        <v>32.74</v>
      </c>
    </row>
    <row r="206" spans="1:13" ht="14.4" customHeight="1" x14ac:dyDescent="0.3">
      <c r="A206" s="660" t="s">
        <v>3925</v>
      </c>
      <c r="B206" s="661" t="s">
        <v>3755</v>
      </c>
      <c r="C206" s="661" t="s">
        <v>2622</v>
      </c>
      <c r="D206" s="661" t="s">
        <v>1620</v>
      </c>
      <c r="E206" s="661" t="s">
        <v>3825</v>
      </c>
      <c r="F206" s="664"/>
      <c r="G206" s="664"/>
      <c r="H206" s="677">
        <v>0</v>
      </c>
      <c r="I206" s="664">
        <v>1</v>
      </c>
      <c r="J206" s="664">
        <v>32.74</v>
      </c>
      <c r="K206" s="677">
        <v>1</v>
      </c>
      <c r="L206" s="664">
        <v>1</v>
      </c>
      <c r="M206" s="665">
        <v>32.74</v>
      </c>
    </row>
    <row r="207" spans="1:13" ht="14.4" customHeight="1" x14ac:dyDescent="0.3">
      <c r="A207" s="660" t="s">
        <v>3926</v>
      </c>
      <c r="B207" s="661" t="s">
        <v>3697</v>
      </c>
      <c r="C207" s="661" t="s">
        <v>5452</v>
      </c>
      <c r="D207" s="661" t="s">
        <v>5453</v>
      </c>
      <c r="E207" s="661" t="s">
        <v>2879</v>
      </c>
      <c r="F207" s="664">
        <v>1</v>
      </c>
      <c r="G207" s="664">
        <v>0</v>
      </c>
      <c r="H207" s="677"/>
      <c r="I207" s="664"/>
      <c r="J207" s="664"/>
      <c r="K207" s="677"/>
      <c r="L207" s="664">
        <v>1</v>
      </c>
      <c r="M207" s="665">
        <v>0</v>
      </c>
    </row>
    <row r="208" spans="1:13" ht="14.4" customHeight="1" x14ac:dyDescent="0.3">
      <c r="A208" s="660" t="s">
        <v>3926</v>
      </c>
      <c r="B208" s="661" t="s">
        <v>3704</v>
      </c>
      <c r="C208" s="661" t="s">
        <v>5461</v>
      </c>
      <c r="D208" s="661" t="s">
        <v>1688</v>
      </c>
      <c r="E208" s="661" t="s">
        <v>5295</v>
      </c>
      <c r="F208" s="664">
        <v>2</v>
      </c>
      <c r="G208" s="664">
        <v>783.54</v>
      </c>
      <c r="H208" s="677">
        <v>1</v>
      </c>
      <c r="I208" s="664"/>
      <c r="J208" s="664"/>
      <c r="K208" s="677">
        <v>0</v>
      </c>
      <c r="L208" s="664">
        <v>2</v>
      </c>
      <c r="M208" s="665">
        <v>783.54</v>
      </c>
    </row>
    <row r="209" spans="1:13" ht="14.4" customHeight="1" x14ac:dyDescent="0.3">
      <c r="A209" s="660" t="s">
        <v>3926</v>
      </c>
      <c r="B209" s="661" t="s">
        <v>3704</v>
      </c>
      <c r="C209" s="661" t="s">
        <v>5462</v>
      </c>
      <c r="D209" s="661" t="s">
        <v>1688</v>
      </c>
      <c r="E209" s="661" t="s">
        <v>5295</v>
      </c>
      <c r="F209" s="664">
        <v>1</v>
      </c>
      <c r="G209" s="664">
        <v>391.77</v>
      </c>
      <c r="H209" s="677">
        <v>1</v>
      </c>
      <c r="I209" s="664"/>
      <c r="J209" s="664"/>
      <c r="K209" s="677">
        <v>0</v>
      </c>
      <c r="L209" s="664">
        <v>1</v>
      </c>
      <c r="M209" s="665">
        <v>391.77</v>
      </c>
    </row>
    <row r="210" spans="1:13" ht="14.4" customHeight="1" x14ac:dyDescent="0.3">
      <c r="A210" s="660" t="s">
        <v>3926</v>
      </c>
      <c r="B210" s="661" t="s">
        <v>3718</v>
      </c>
      <c r="C210" s="661" t="s">
        <v>1839</v>
      </c>
      <c r="D210" s="661" t="s">
        <v>3719</v>
      </c>
      <c r="E210" s="661" t="s">
        <v>3720</v>
      </c>
      <c r="F210" s="664"/>
      <c r="G210" s="664"/>
      <c r="H210" s="677">
        <v>0</v>
      </c>
      <c r="I210" s="664">
        <v>1</v>
      </c>
      <c r="J210" s="664">
        <v>156.86000000000001</v>
      </c>
      <c r="K210" s="677">
        <v>1</v>
      </c>
      <c r="L210" s="664">
        <v>1</v>
      </c>
      <c r="M210" s="665">
        <v>156.86000000000001</v>
      </c>
    </row>
    <row r="211" spans="1:13" ht="14.4" customHeight="1" x14ac:dyDescent="0.3">
      <c r="A211" s="660" t="s">
        <v>3926</v>
      </c>
      <c r="B211" s="661" t="s">
        <v>3726</v>
      </c>
      <c r="C211" s="661" t="s">
        <v>1947</v>
      </c>
      <c r="D211" s="661" t="s">
        <v>1948</v>
      </c>
      <c r="E211" s="661" t="s">
        <v>3727</v>
      </c>
      <c r="F211" s="664"/>
      <c r="G211" s="664"/>
      <c r="H211" s="677">
        <v>0</v>
      </c>
      <c r="I211" s="664">
        <v>5</v>
      </c>
      <c r="J211" s="664">
        <v>921.09999999999991</v>
      </c>
      <c r="K211" s="677">
        <v>1</v>
      </c>
      <c r="L211" s="664">
        <v>5</v>
      </c>
      <c r="M211" s="665">
        <v>921.09999999999991</v>
      </c>
    </row>
    <row r="212" spans="1:13" ht="14.4" customHeight="1" x14ac:dyDescent="0.3">
      <c r="A212" s="660" t="s">
        <v>3926</v>
      </c>
      <c r="B212" s="661" t="s">
        <v>3734</v>
      </c>
      <c r="C212" s="661" t="s">
        <v>1970</v>
      </c>
      <c r="D212" s="661" t="s">
        <v>1971</v>
      </c>
      <c r="E212" s="661" t="s">
        <v>1972</v>
      </c>
      <c r="F212" s="664"/>
      <c r="G212" s="664"/>
      <c r="H212" s="677">
        <v>0</v>
      </c>
      <c r="I212" s="664">
        <v>2</v>
      </c>
      <c r="J212" s="664">
        <v>308.02</v>
      </c>
      <c r="K212" s="677">
        <v>1</v>
      </c>
      <c r="L212" s="664">
        <v>2</v>
      </c>
      <c r="M212" s="665">
        <v>308.02</v>
      </c>
    </row>
    <row r="213" spans="1:13" ht="14.4" customHeight="1" x14ac:dyDescent="0.3">
      <c r="A213" s="660" t="s">
        <v>3926</v>
      </c>
      <c r="B213" s="661" t="s">
        <v>6177</v>
      </c>
      <c r="C213" s="661" t="s">
        <v>5441</v>
      </c>
      <c r="D213" s="661" t="s">
        <v>5442</v>
      </c>
      <c r="E213" s="661" t="s">
        <v>5443</v>
      </c>
      <c r="F213" s="664">
        <v>1</v>
      </c>
      <c r="G213" s="664">
        <v>237.65</v>
      </c>
      <c r="H213" s="677">
        <v>1</v>
      </c>
      <c r="I213" s="664"/>
      <c r="J213" s="664"/>
      <c r="K213" s="677">
        <v>0</v>
      </c>
      <c r="L213" s="664">
        <v>1</v>
      </c>
      <c r="M213" s="665">
        <v>237.65</v>
      </c>
    </row>
    <row r="214" spans="1:13" ht="14.4" customHeight="1" x14ac:dyDescent="0.3">
      <c r="A214" s="660" t="s">
        <v>3947</v>
      </c>
      <c r="B214" s="661" t="s">
        <v>3660</v>
      </c>
      <c r="C214" s="661" t="s">
        <v>5543</v>
      </c>
      <c r="D214" s="661" t="s">
        <v>1521</v>
      </c>
      <c r="E214" s="661" t="s">
        <v>5544</v>
      </c>
      <c r="F214" s="664"/>
      <c r="G214" s="664"/>
      <c r="H214" s="677">
        <v>0</v>
      </c>
      <c r="I214" s="664">
        <v>1</v>
      </c>
      <c r="J214" s="664">
        <v>48.98</v>
      </c>
      <c r="K214" s="677">
        <v>1</v>
      </c>
      <c r="L214" s="664">
        <v>1</v>
      </c>
      <c r="M214" s="665">
        <v>48.98</v>
      </c>
    </row>
    <row r="215" spans="1:13" ht="14.4" customHeight="1" x14ac:dyDescent="0.3">
      <c r="A215" s="660" t="s">
        <v>3947</v>
      </c>
      <c r="B215" s="661" t="s">
        <v>3673</v>
      </c>
      <c r="C215" s="661" t="s">
        <v>1701</v>
      </c>
      <c r="D215" s="661" t="s">
        <v>1563</v>
      </c>
      <c r="E215" s="661" t="s">
        <v>1702</v>
      </c>
      <c r="F215" s="664"/>
      <c r="G215" s="664"/>
      <c r="H215" s="677">
        <v>0</v>
      </c>
      <c r="I215" s="664">
        <v>1</v>
      </c>
      <c r="J215" s="664">
        <v>468.96</v>
      </c>
      <c r="K215" s="677">
        <v>1</v>
      </c>
      <c r="L215" s="664">
        <v>1</v>
      </c>
      <c r="M215" s="665">
        <v>468.96</v>
      </c>
    </row>
    <row r="216" spans="1:13" ht="14.4" customHeight="1" x14ac:dyDescent="0.3">
      <c r="A216" s="660" t="s">
        <v>3947</v>
      </c>
      <c r="B216" s="661" t="s">
        <v>3673</v>
      </c>
      <c r="C216" s="661" t="s">
        <v>1704</v>
      </c>
      <c r="D216" s="661" t="s">
        <v>1563</v>
      </c>
      <c r="E216" s="661" t="s">
        <v>1705</v>
      </c>
      <c r="F216" s="664"/>
      <c r="G216" s="664"/>
      <c r="H216" s="677">
        <v>0</v>
      </c>
      <c r="I216" s="664">
        <v>14</v>
      </c>
      <c r="J216" s="664">
        <v>8754.06</v>
      </c>
      <c r="K216" s="677">
        <v>1</v>
      </c>
      <c r="L216" s="664">
        <v>14</v>
      </c>
      <c r="M216" s="665">
        <v>8754.06</v>
      </c>
    </row>
    <row r="217" spans="1:13" ht="14.4" customHeight="1" x14ac:dyDescent="0.3">
      <c r="A217" s="660" t="s">
        <v>3947</v>
      </c>
      <c r="B217" s="661" t="s">
        <v>3673</v>
      </c>
      <c r="C217" s="661" t="s">
        <v>1562</v>
      </c>
      <c r="D217" s="661" t="s">
        <v>1563</v>
      </c>
      <c r="E217" s="661" t="s">
        <v>1564</v>
      </c>
      <c r="F217" s="664"/>
      <c r="G217" s="664"/>
      <c r="H217" s="677">
        <v>0</v>
      </c>
      <c r="I217" s="664">
        <v>1</v>
      </c>
      <c r="J217" s="664">
        <v>937.93</v>
      </c>
      <c r="K217" s="677">
        <v>1</v>
      </c>
      <c r="L217" s="664">
        <v>1</v>
      </c>
      <c r="M217" s="665">
        <v>937.93</v>
      </c>
    </row>
    <row r="218" spans="1:13" ht="14.4" customHeight="1" x14ac:dyDescent="0.3">
      <c r="A218" s="660" t="s">
        <v>3947</v>
      </c>
      <c r="B218" s="661" t="s">
        <v>3673</v>
      </c>
      <c r="C218" s="661" t="s">
        <v>2628</v>
      </c>
      <c r="D218" s="661" t="s">
        <v>2629</v>
      </c>
      <c r="E218" s="661" t="s">
        <v>1564</v>
      </c>
      <c r="F218" s="664"/>
      <c r="G218" s="664"/>
      <c r="H218" s="677">
        <v>0</v>
      </c>
      <c r="I218" s="664">
        <v>1</v>
      </c>
      <c r="J218" s="664">
        <v>1749.69</v>
      </c>
      <c r="K218" s="677">
        <v>1</v>
      </c>
      <c r="L218" s="664">
        <v>1</v>
      </c>
      <c r="M218" s="665">
        <v>1749.69</v>
      </c>
    </row>
    <row r="219" spans="1:13" ht="14.4" customHeight="1" x14ac:dyDescent="0.3">
      <c r="A219" s="660" t="s">
        <v>3947</v>
      </c>
      <c r="B219" s="661" t="s">
        <v>3718</v>
      </c>
      <c r="C219" s="661" t="s">
        <v>1839</v>
      </c>
      <c r="D219" s="661" t="s">
        <v>3719</v>
      </c>
      <c r="E219" s="661" t="s">
        <v>3720</v>
      </c>
      <c r="F219" s="664"/>
      <c r="G219" s="664"/>
      <c r="H219" s="677">
        <v>0</v>
      </c>
      <c r="I219" s="664">
        <v>6</v>
      </c>
      <c r="J219" s="664">
        <v>1470.5100000000002</v>
      </c>
      <c r="K219" s="677">
        <v>1</v>
      </c>
      <c r="L219" s="664">
        <v>6</v>
      </c>
      <c r="M219" s="665">
        <v>1470.5100000000002</v>
      </c>
    </row>
    <row r="220" spans="1:13" ht="14.4" customHeight="1" x14ac:dyDescent="0.3">
      <c r="A220" s="660" t="s">
        <v>3947</v>
      </c>
      <c r="B220" s="661" t="s">
        <v>3718</v>
      </c>
      <c r="C220" s="661" t="s">
        <v>2779</v>
      </c>
      <c r="D220" s="661" t="s">
        <v>3815</v>
      </c>
      <c r="E220" s="661" t="s">
        <v>3816</v>
      </c>
      <c r="F220" s="664"/>
      <c r="G220" s="664"/>
      <c r="H220" s="677">
        <v>0</v>
      </c>
      <c r="I220" s="664">
        <v>1</v>
      </c>
      <c r="J220" s="664">
        <v>151.61000000000001</v>
      </c>
      <c r="K220" s="677">
        <v>1</v>
      </c>
      <c r="L220" s="664">
        <v>1</v>
      </c>
      <c r="M220" s="665">
        <v>151.61000000000001</v>
      </c>
    </row>
    <row r="221" spans="1:13" ht="14.4" customHeight="1" x14ac:dyDescent="0.3">
      <c r="A221" s="660" t="s">
        <v>3947</v>
      </c>
      <c r="B221" s="661" t="s">
        <v>3726</v>
      </c>
      <c r="C221" s="661" t="s">
        <v>1947</v>
      </c>
      <c r="D221" s="661" t="s">
        <v>1948</v>
      </c>
      <c r="E221" s="661" t="s">
        <v>3727</v>
      </c>
      <c r="F221" s="664"/>
      <c r="G221" s="664"/>
      <c r="H221" s="677">
        <v>0</v>
      </c>
      <c r="I221" s="664">
        <v>8</v>
      </c>
      <c r="J221" s="664">
        <v>1455.91</v>
      </c>
      <c r="K221" s="677">
        <v>1</v>
      </c>
      <c r="L221" s="664">
        <v>8</v>
      </c>
      <c r="M221" s="665">
        <v>1455.91</v>
      </c>
    </row>
    <row r="222" spans="1:13" ht="14.4" customHeight="1" x14ac:dyDescent="0.3">
      <c r="A222" s="660" t="s">
        <v>3947</v>
      </c>
      <c r="B222" s="661" t="s">
        <v>3734</v>
      </c>
      <c r="C222" s="661" t="s">
        <v>1970</v>
      </c>
      <c r="D222" s="661" t="s">
        <v>1971</v>
      </c>
      <c r="E222" s="661" t="s">
        <v>1972</v>
      </c>
      <c r="F222" s="664"/>
      <c r="G222" s="664"/>
      <c r="H222" s="677">
        <v>0</v>
      </c>
      <c r="I222" s="664">
        <v>1</v>
      </c>
      <c r="J222" s="664">
        <v>154.01</v>
      </c>
      <c r="K222" s="677">
        <v>1</v>
      </c>
      <c r="L222" s="664">
        <v>1</v>
      </c>
      <c r="M222" s="665">
        <v>154.01</v>
      </c>
    </row>
    <row r="223" spans="1:13" ht="14.4" customHeight="1" x14ac:dyDescent="0.3">
      <c r="A223" s="660" t="s">
        <v>3947</v>
      </c>
      <c r="B223" s="661" t="s">
        <v>3821</v>
      </c>
      <c r="C223" s="661" t="s">
        <v>2795</v>
      </c>
      <c r="D223" s="661" t="s">
        <v>2796</v>
      </c>
      <c r="E223" s="661" t="s">
        <v>3727</v>
      </c>
      <c r="F223" s="664"/>
      <c r="G223" s="664"/>
      <c r="H223" s="677">
        <v>0</v>
      </c>
      <c r="I223" s="664">
        <v>1</v>
      </c>
      <c r="J223" s="664">
        <v>69.86</v>
      </c>
      <c r="K223" s="677">
        <v>1</v>
      </c>
      <c r="L223" s="664">
        <v>1</v>
      </c>
      <c r="M223" s="665">
        <v>69.86</v>
      </c>
    </row>
    <row r="224" spans="1:13" ht="14.4" customHeight="1" x14ac:dyDescent="0.3">
      <c r="A224" s="660" t="s">
        <v>3947</v>
      </c>
      <c r="B224" s="661" t="s">
        <v>3750</v>
      </c>
      <c r="C224" s="661" t="s">
        <v>1534</v>
      </c>
      <c r="D224" s="661" t="s">
        <v>1535</v>
      </c>
      <c r="E224" s="661" t="s">
        <v>3751</v>
      </c>
      <c r="F224" s="664"/>
      <c r="G224" s="664"/>
      <c r="H224" s="677">
        <v>0</v>
      </c>
      <c r="I224" s="664">
        <v>2</v>
      </c>
      <c r="J224" s="664">
        <v>156.18</v>
      </c>
      <c r="K224" s="677">
        <v>1</v>
      </c>
      <c r="L224" s="664">
        <v>2</v>
      </c>
      <c r="M224" s="665">
        <v>156.18</v>
      </c>
    </row>
    <row r="225" spans="1:13" ht="14.4" customHeight="1" x14ac:dyDescent="0.3">
      <c r="A225" s="660" t="s">
        <v>3947</v>
      </c>
      <c r="B225" s="661" t="s">
        <v>3755</v>
      </c>
      <c r="C225" s="661" t="s">
        <v>1572</v>
      </c>
      <c r="D225" s="661" t="s">
        <v>1573</v>
      </c>
      <c r="E225" s="661" t="s">
        <v>1574</v>
      </c>
      <c r="F225" s="664"/>
      <c r="G225" s="664"/>
      <c r="H225" s="677">
        <v>0</v>
      </c>
      <c r="I225" s="664">
        <v>4</v>
      </c>
      <c r="J225" s="664">
        <v>130.96</v>
      </c>
      <c r="K225" s="677">
        <v>1</v>
      </c>
      <c r="L225" s="664">
        <v>4</v>
      </c>
      <c r="M225" s="665">
        <v>130.96</v>
      </c>
    </row>
    <row r="226" spans="1:13" ht="14.4" customHeight="1" x14ac:dyDescent="0.3">
      <c r="A226" s="660" t="s">
        <v>3947</v>
      </c>
      <c r="B226" s="661" t="s">
        <v>3755</v>
      </c>
      <c r="C226" s="661" t="s">
        <v>1619</v>
      </c>
      <c r="D226" s="661" t="s">
        <v>1620</v>
      </c>
      <c r="E226" s="661" t="s">
        <v>3756</v>
      </c>
      <c r="F226" s="664"/>
      <c r="G226" s="664"/>
      <c r="H226" s="677">
        <v>0</v>
      </c>
      <c r="I226" s="664">
        <v>1</v>
      </c>
      <c r="J226" s="664">
        <v>98.23</v>
      </c>
      <c r="K226" s="677">
        <v>1</v>
      </c>
      <c r="L226" s="664">
        <v>1</v>
      </c>
      <c r="M226" s="665">
        <v>98.23</v>
      </c>
    </row>
    <row r="227" spans="1:13" ht="14.4" customHeight="1" x14ac:dyDescent="0.3">
      <c r="A227" s="660" t="s">
        <v>3949</v>
      </c>
      <c r="B227" s="661" t="s">
        <v>3738</v>
      </c>
      <c r="C227" s="661" t="s">
        <v>1955</v>
      </c>
      <c r="D227" s="661" t="s">
        <v>1956</v>
      </c>
      <c r="E227" s="661" t="s">
        <v>3739</v>
      </c>
      <c r="F227" s="664"/>
      <c r="G227" s="664"/>
      <c r="H227" s="677">
        <v>0</v>
      </c>
      <c r="I227" s="664">
        <v>1</v>
      </c>
      <c r="J227" s="664">
        <v>69.86</v>
      </c>
      <c r="K227" s="677">
        <v>1</v>
      </c>
      <c r="L227" s="664">
        <v>1</v>
      </c>
      <c r="M227" s="665">
        <v>69.86</v>
      </c>
    </row>
    <row r="228" spans="1:13" ht="14.4" customHeight="1" x14ac:dyDescent="0.3">
      <c r="A228" s="660" t="s">
        <v>3927</v>
      </c>
      <c r="B228" s="661" t="s">
        <v>3661</v>
      </c>
      <c r="C228" s="661" t="s">
        <v>1724</v>
      </c>
      <c r="D228" s="661" t="s">
        <v>1725</v>
      </c>
      <c r="E228" s="661" t="s">
        <v>1726</v>
      </c>
      <c r="F228" s="664"/>
      <c r="G228" s="664"/>
      <c r="H228" s="677">
        <v>0</v>
      </c>
      <c r="I228" s="664">
        <v>4</v>
      </c>
      <c r="J228" s="664">
        <v>560.12</v>
      </c>
      <c r="K228" s="677">
        <v>1</v>
      </c>
      <c r="L228" s="664">
        <v>4</v>
      </c>
      <c r="M228" s="665">
        <v>560.12</v>
      </c>
    </row>
    <row r="229" spans="1:13" ht="14.4" customHeight="1" x14ac:dyDescent="0.3">
      <c r="A229" s="660" t="s">
        <v>3927</v>
      </c>
      <c r="B229" s="661" t="s">
        <v>3665</v>
      </c>
      <c r="C229" s="661" t="s">
        <v>5493</v>
      </c>
      <c r="D229" s="661" t="s">
        <v>5494</v>
      </c>
      <c r="E229" s="661" t="s">
        <v>4160</v>
      </c>
      <c r="F229" s="664">
        <v>2</v>
      </c>
      <c r="G229" s="664">
        <v>0</v>
      </c>
      <c r="H229" s="677"/>
      <c r="I229" s="664"/>
      <c r="J229" s="664"/>
      <c r="K229" s="677"/>
      <c r="L229" s="664">
        <v>2</v>
      </c>
      <c r="M229" s="665">
        <v>0</v>
      </c>
    </row>
    <row r="230" spans="1:13" ht="14.4" customHeight="1" x14ac:dyDescent="0.3">
      <c r="A230" s="660" t="s">
        <v>3927</v>
      </c>
      <c r="B230" s="661" t="s">
        <v>3669</v>
      </c>
      <c r="C230" s="661" t="s">
        <v>1642</v>
      </c>
      <c r="D230" s="661" t="s">
        <v>3672</v>
      </c>
      <c r="E230" s="661" t="s">
        <v>1055</v>
      </c>
      <c r="F230" s="664"/>
      <c r="G230" s="664"/>
      <c r="H230" s="677">
        <v>0</v>
      </c>
      <c r="I230" s="664">
        <v>1</v>
      </c>
      <c r="J230" s="664">
        <v>193.14</v>
      </c>
      <c r="K230" s="677">
        <v>1</v>
      </c>
      <c r="L230" s="664">
        <v>1</v>
      </c>
      <c r="M230" s="665">
        <v>193.14</v>
      </c>
    </row>
    <row r="231" spans="1:13" ht="14.4" customHeight="1" x14ac:dyDescent="0.3">
      <c r="A231" s="660" t="s">
        <v>3927</v>
      </c>
      <c r="B231" s="661" t="s">
        <v>3673</v>
      </c>
      <c r="C231" s="661" t="s">
        <v>1704</v>
      </c>
      <c r="D231" s="661" t="s">
        <v>1563</v>
      </c>
      <c r="E231" s="661" t="s">
        <v>1705</v>
      </c>
      <c r="F231" s="664"/>
      <c r="G231" s="664"/>
      <c r="H231" s="677">
        <v>0</v>
      </c>
      <c r="I231" s="664">
        <v>1</v>
      </c>
      <c r="J231" s="664">
        <v>625.29</v>
      </c>
      <c r="K231" s="677">
        <v>1</v>
      </c>
      <c r="L231" s="664">
        <v>1</v>
      </c>
      <c r="M231" s="665">
        <v>625.29</v>
      </c>
    </row>
    <row r="232" spans="1:13" ht="14.4" customHeight="1" x14ac:dyDescent="0.3">
      <c r="A232" s="660" t="s">
        <v>3927</v>
      </c>
      <c r="B232" s="661" t="s">
        <v>3673</v>
      </c>
      <c r="C232" s="661" t="s">
        <v>1562</v>
      </c>
      <c r="D232" s="661" t="s">
        <v>1563</v>
      </c>
      <c r="E232" s="661" t="s">
        <v>1564</v>
      </c>
      <c r="F232" s="664"/>
      <c r="G232" s="664"/>
      <c r="H232" s="677">
        <v>0</v>
      </c>
      <c r="I232" s="664">
        <v>2</v>
      </c>
      <c r="J232" s="664">
        <v>1875.86</v>
      </c>
      <c r="K232" s="677">
        <v>1</v>
      </c>
      <c r="L232" s="664">
        <v>2</v>
      </c>
      <c r="M232" s="665">
        <v>1875.86</v>
      </c>
    </row>
    <row r="233" spans="1:13" ht="14.4" customHeight="1" x14ac:dyDescent="0.3">
      <c r="A233" s="660" t="s">
        <v>3927</v>
      </c>
      <c r="B233" s="661" t="s">
        <v>3795</v>
      </c>
      <c r="C233" s="661" t="s">
        <v>5487</v>
      </c>
      <c r="D233" s="661" t="s">
        <v>5488</v>
      </c>
      <c r="E233" s="661" t="s">
        <v>2019</v>
      </c>
      <c r="F233" s="664">
        <v>3</v>
      </c>
      <c r="G233" s="664">
        <v>313.98</v>
      </c>
      <c r="H233" s="677">
        <v>1</v>
      </c>
      <c r="I233" s="664"/>
      <c r="J233" s="664"/>
      <c r="K233" s="677">
        <v>0</v>
      </c>
      <c r="L233" s="664">
        <v>3</v>
      </c>
      <c r="M233" s="665">
        <v>313.98</v>
      </c>
    </row>
    <row r="234" spans="1:13" ht="14.4" customHeight="1" x14ac:dyDescent="0.3">
      <c r="A234" s="660" t="s">
        <v>3927</v>
      </c>
      <c r="B234" s="661" t="s">
        <v>3795</v>
      </c>
      <c r="C234" s="661" t="s">
        <v>5410</v>
      </c>
      <c r="D234" s="661" t="s">
        <v>4003</v>
      </c>
      <c r="E234" s="661"/>
      <c r="F234" s="664">
        <v>6</v>
      </c>
      <c r="G234" s="664">
        <v>0</v>
      </c>
      <c r="H234" s="677"/>
      <c r="I234" s="664"/>
      <c r="J234" s="664"/>
      <c r="K234" s="677"/>
      <c r="L234" s="664">
        <v>6</v>
      </c>
      <c r="M234" s="665">
        <v>0</v>
      </c>
    </row>
    <row r="235" spans="1:13" ht="14.4" customHeight="1" x14ac:dyDescent="0.3">
      <c r="A235" s="660" t="s">
        <v>3927</v>
      </c>
      <c r="B235" s="661" t="s">
        <v>3795</v>
      </c>
      <c r="C235" s="661" t="s">
        <v>5489</v>
      </c>
      <c r="D235" s="661" t="s">
        <v>5488</v>
      </c>
      <c r="E235" s="661" t="s">
        <v>2019</v>
      </c>
      <c r="F235" s="664">
        <v>3</v>
      </c>
      <c r="G235" s="664">
        <v>0</v>
      </c>
      <c r="H235" s="677"/>
      <c r="I235" s="664"/>
      <c r="J235" s="664"/>
      <c r="K235" s="677"/>
      <c r="L235" s="664">
        <v>3</v>
      </c>
      <c r="M235" s="665">
        <v>0</v>
      </c>
    </row>
    <row r="236" spans="1:13" ht="14.4" customHeight="1" x14ac:dyDescent="0.3">
      <c r="A236" s="660" t="s">
        <v>3927</v>
      </c>
      <c r="B236" s="661" t="s">
        <v>3702</v>
      </c>
      <c r="C236" s="661" t="s">
        <v>5471</v>
      </c>
      <c r="D236" s="661" t="s">
        <v>3703</v>
      </c>
      <c r="E236" s="661" t="s">
        <v>5472</v>
      </c>
      <c r="F236" s="664"/>
      <c r="G236" s="664"/>
      <c r="H236" s="677">
        <v>0</v>
      </c>
      <c r="I236" s="664">
        <v>4</v>
      </c>
      <c r="J236" s="664">
        <v>2691.76</v>
      </c>
      <c r="K236" s="677">
        <v>1</v>
      </c>
      <c r="L236" s="664">
        <v>4</v>
      </c>
      <c r="M236" s="665">
        <v>2691.76</v>
      </c>
    </row>
    <row r="237" spans="1:13" ht="14.4" customHeight="1" x14ac:dyDescent="0.3">
      <c r="A237" s="660" t="s">
        <v>3927</v>
      </c>
      <c r="B237" s="661" t="s">
        <v>3718</v>
      </c>
      <c r="C237" s="661" t="s">
        <v>1839</v>
      </c>
      <c r="D237" s="661" t="s">
        <v>3719</v>
      </c>
      <c r="E237" s="661" t="s">
        <v>3720</v>
      </c>
      <c r="F237" s="664"/>
      <c r="G237" s="664"/>
      <c r="H237" s="677">
        <v>0</v>
      </c>
      <c r="I237" s="664">
        <v>7</v>
      </c>
      <c r="J237" s="664">
        <v>1627.37</v>
      </c>
      <c r="K237" s="677">
        <v>1</v>
      </c>
      <c r="L237" s="664">
        <v>7</v>
      </c>
      <c r="M237" s="665">
        <v>1627.37</v>
      </c>
    </row>
    <row r="238" spans="1:13" ht="14.4" customHeight="1" x14ac:dyDescent="0.3">
      <c r="A238" s="660" t="s">
        <v>3927</v>
      </c>
      <c r="B238" s="661" t="s">
        <v>3718</v>
      </c>
      <c r="C238" s="661" t="s">
        <v>2779</v>
      </c>
      <c r="D238" s="661" t="s">
        <v>3815</v>
      </c>
      <c r="E238" s="661" t="s">
        <v>3816</v>
      </c>
      <c r="F238" s="664"/>
      <c r="G238" s="664"/>
      <c r="H238" s="677">
        <v>0</v>
      </c>
      <c r="I238" s="664">
        <v>1</v>
      </c>
      <c r="J238" s="664">
        <v>333.31</v>
      </c>
      <c r="K238" s="677">
        <v>1</v>
      </c>
      <c r="L238" s="664">
        <v>1</v>
      </c>
      <c r="M238" s="665">
        <v>333.31</v>
      </c>
    </row>
    <row r="239" spans="1:13" ht="14.4" customHeight="1" x14ac:dyDescent="0.3">
      <c r="A239" s="660" t="s">
        <v>3927</v>
      </c>
      <c r="B239" s="661" t="s">
        <v>3726</v>
      </c>
      <c r="C239" s="661" t="s">
        <v>1947</v>
      </c>
      <c r="D239" s="661" t="s">
        <v>1948</v>
      </c>
      <c r="E239" s="661" t="s">
        <v>3727</v>
      </c>
      <c r="F239" s="664"/>
      <c r="G239" s="664"/>
      <c r="H239" s="677">
        <v>0</v>
      </c>
      <c r="I239" s="664">
        <v>12</v>
      </c>
      <c r="J239" s="664">
        <v>2174.94</v>
      </c>
      <c r="K239" s="677">
        <v>1</v>
      </c>
      <c r="L239" s="664">
        <v>12</v>
      </c>
      <c r="M239" s="665">
        <v>2174.94</v>
      </c>
    </row>
    <row r="240" spans="1:13" ht="14.4" customHeight="1" x14ac:dyDescent="0.3">
      <c r="A240" s="660" t="s">
        <v>3927</v>
      </c>
      <c r="B240" s="661" t="s">
        <v>3730</v>
      </c>
      <c r="C240" s="661" t="s">
        <v>5483</v>
      </c>
      <c r="D240" s="661" t="s">
        <v>5484</v>
      </c>
      <c r="E240" s="661" t="s">
        <v>5485</v>
      </c>
      <c r="F240" s="664"/>
      <c r="G240" s="664"/>
      <c r="H240" s="677">
        <v>0</v>
      </c>
      <c r="I240" s="664">
        <v>2</v>
      </c>
      <c r="J240" s="664">
        <v>350.38</v>
      </c>
      <c r="K240" s="677">
        <v>1</v>
      </c>
      <c r="L240" s="664">
        <v>2</v>
      </c>
      <c r="M240" s="665">
        <v>350.38</v>
      </c>
    </row>
    <row r="241" spans="1:13" ht="14.4" customHeight="1" x14ac:dyDescent="0.3">
      <c r="A241" s="660" t="s">
        <v>3927</v>
      </c>
      <c r="B241" s="661" t="s">
        <v>6175</v>
      </c>
      <c r="C241" s="661" t="s">
        <v>5289</v>
      </c>
      <c r="D241" s="661" t="s">
        <v>5290</v>
      </c>
      <c r="E241" s="661" t="s">
        <v>4976</v>
      </c>
      <c r="F241" s="664">
        <v>2</v>
      </c>
      <c r="G241" s="664">
        <v>444.5</v>
      </c>
      <c r="H241" s="677">
        <v>1</v>
      </c>
      <c r="I241" s="664"/>
      <c r="J241" s="664"/>
      <c r="K241" s="677">
        <v>0</v>
      </c>
      <c r="L241" s="664">
        <v>2</v>
      </c>
      <c r="M241" s="665">
        <v>444.5</v>
      </c>
    </row>
    <row r="242" spans="1:13" ht="14.4" customHeight="1" x14ac:dyDescent="0.3">
      <c r="A242" s="660" t="s">
        <v>3927</v>
      </c>
      <c r="B242" s="661" t="s">
        <v>3755</v>
      </c>
      <c r="C242" s="661" t="s">
        <v>1619</v>
      </c>
      <c r="D242" s="661" t="s">
        <v>1620</v>
      </c>
      <c r="E242" s="661" t="s">
        <v>3756</v>
      </c>
      <c r="F242" s="664"/>
      <c r="G242" s="664"/>
      <c r="H242" s="677">
        <v>0</v>
      </c>
      <c r="I242" s="664">
        <v>2</v>
      </c>
      <c r="J242" s="664">
        <v>196.46</v>
      </c>
      <c r="K242" s="677">
        <v>1</v>
      </c>
      <c r="L242" s="664">
        <v>2</v>
      </c>
      <c r="M242" s="665">
        <v>196.46</v>
      </c>
    </row>
    <row r="243" spans="1:13" ht="14.4" customHeight="1" x14ac:dyDescent="0.3">
      <c r="A243" s="660" t="s">
        <v>3927</v>
      </c>
      <c r="B243" s="661" t="s">
        <v>3755</v>
      </c>
      <c r="C243" s="661" t="s">
        <v>4100</v>
      </c>
      <c r="D243" s="661" t="s">
        <v>2715</v>
      </c>
      <c r="E243" s="661" t="s">
        <v>4101</v>
      </c>
      <c r="F243" s="664"/>
      <c r="G243" s="664"/>
      <c r="H243" s="677">
        <v>0</v>
      </c>
      <c r="I243" s="664">
        <v>10</v>
      </c>
      <c r="J243" s="664">
        <v>3143.3999999999996</v>
      </c>
      <c r="K243" s="677">
        <v>1</v>
      </c>
      <c r="L243" s="664">
        <v>10</v>
      </c>
      <c r="M243" s="665">
        <v>3143.3999999999996</v>
      </c>
    </row>
    <row r="244" spans="1:13" ht="14.4" customHeight="1" x14ac:dyDescent="0.3">
      <c r="A244" s="660" t="s">
        <v>3927</v>
      </c>
      <c r="B244" s="661" t="s">
        <v>3763</v>
      </c>
      <c r="C244" s="661" t="s">
        <v>4439</v>
      </c>
      <c r="D244" s="661" t="s">
        <v>4440</v>
      </c>
      <c r="E244" s="661" t="s">
        <v>3767</v>
      </c>
      <c r="F244" s="664">
        <v>3</v>
      </c>
      <c r="G244" s="664">
        <v>32.19</v>
      </c>
      <c r="H244" s="677">
        <v>1</v>
      </c>
      <c r="I244" s="664"/>
      <c r="J244" s="664"/>
      <c r="K244" s="677">
        <v>0</v>
      </c>
      <c r="L244" s="664">
        <v>3</v>
      </c>
      <c r="M244" s="665">
        <v>32.19</v>
      </c>
    </row>
    <row r="245" spans="1:13" ht="14.4" customHeight="1" x14ac:dyDescent="0.3">
      <c r="A245" s="660" t="s">
        <v>3927</v>
      </c>
      <c r="B245" s="661" t="s">
        <v>3763</v>
      </c>
      <c r="C245" s="661" t="s">
        <v>4999</v>
      </c>
      <c r="D245" s="661" t="s">
        <v>5000</v>
      </c>
      <c r="E245" s="661" t="s">
        <v>3765</v>
      </c>
      <c r="F245" s="664">
        <v>1</v>
      </c>
      <c r="G245" s="664">
        <v>5.37</v>
      </c>
      <c r="H245" s="677">
        <v>1</v>
      </c>
      <c r="I245" s="664"/>
      <c r="J245" s="664"/>
      <c r="K245" s="677">
        <v>0</v>
      </c>
      <c r="L245" s="664">
        <v>1</v>
      </c>
      <c r="M245" s="665">
        <v>5.37</v>
      </c>
    </row>
    <row r="246" spans="1:13" ht="14.4" customHeight="1" x14ac:dyDescent="0.3">
      <c r="A246" s="660" t="s">
        <v>3927</v>
      </c>
      <c r="B246" s="661" t="s">
        <v>3777</v>
      </c>
      <c r="C246" s="661" t="s">
        <v>4329</v>
      </c>
      <c r="D246" s="661" t="s">
        <v>4330</v>
      </c>
      <c r="E246" s="661" t="s">
        <v>4331</v>
      </c>
      <c r="F246" s="664"/>
      <c r="G246" s="664"/>
      <c r="H246" s="677">
        <v>0</v>
      </c>
      <c r="I246" s="664">
        <v>5</v>
      </c>
      <c r="J246" s="664">
        <v>474</v>
      </c>
      <c r="K246" s="677">
        <v>1</v>
      </c>
      <c r="L246" s="664">
        <v>5</v>
      </c>
      <c r="M246" s="665">
        <v>474</v>
      </c>
    </row>
    <row r="247" spans="1:13" ht="14.4" customHeight="1" x14ac:dyDescent="0.3">
      <c r="A247" s="660" t="s">
        <v>3927</v>
      </c>
      <c r="B247" s="661" t="s">
        <v>3780</v>
      </c>
      <c r="C247" s="661" t="s">
        <v>2641</v>
      </c>
      <c r="D247" s="661" t="s">
        <v>1624</v>
      </c>
      <c r="E247" s="661" t="s">
        <v>2453</v>
      </c>
      <c r="F247" s="664"/>
      <c r="G247" s="664"/>
      <c r="H247" s="677"/>
      <c r="I247" s="664">
        <v>1</v>
      </c>
      <c r="J247" s="664">
        <v>0</v>
      </c>
      <c r="K247" s="677"/>
      <c r="L247" s="664">
        <v>1</v>
      </c>
      <c r="M247" s="665">
        <v>0</v>
      </c>
    </row>
    <row r="248" spans="1:13" ht="14.4" customHeight="1" x14ac:dyDescent="0.3">
      <c r="A248" s="660" t="s">
        <v>3928</v>
      </c>
      <c r="B248" s="661" t="s">
        <v>3660</v>
      </c>
      <c r="C248" s="661" t="s">
        <v>5543</v>
      </c>
      <c r="D248" s="661" t="s">
        <v>1521</v>
      </c>
      <c r="E248" s="661" t="s">
        <v>5544</v>
      </c>
      <c r="F248" s="664"/>
      <c r="G248" s="664"/>
      <c r="H248" s="677">
        <v>0</v>
      </c>
      <c r="I248" s="664">
        <v>3</v>
      </c>
      <c r="J248" s="664">
        <v>146.94</v>
      </c>
      <c r="K248" s="677">
        <v>1</v>
      </c>
      <c r="L248" s="664">
        <v>3</v>
      </c>
      <c r="M248" s="665">
        <v>146.94</v>
      </c>
    </row>
    <row r="249" spans="1:13" ht="14.4" customHeight="1" x14ac:dyDescent="0.3">
      <c r="A249" s="660" t="s">
        <v>3928</v>
      </c>
      <c r="B249" s="661" t="s">
        <v>3661</v>
      </c>
      <c r="C249" s="661" t="s">
        <v>2643</v>
      </c>
      <c r="D249" s="661" t="s">
        <v>1725</v>
      </c>
      <c r="E249" s="661" t="s">
        <v>2644</v>
      </c>
      <c r="F249" s="664"/>
      <c r="G249" s="664"/>
      <c r="H249" s="677">
        <v>0</v>
      </c>
      <c r="I249" s="664">
        <v>1</v>
      </c>
      <c r="J249" s="664">
        <v>56.01</v>
      </c>
      <c r="K249" s="677">
        <v>1</v>
      </c>
      <c r="L249" s="664">
        <v>1</v>
      </c>
      <c r="M249" s="665">
        <v>56.01</v>
      </c>
    </row>
    <row r="250" spans="1:13" ht="14.4" customHeight="1" x14ac:dyDescent="0.3">
      <c r="A250" s="660" t="s">
        <v>3928</v>
      </c>
      <c r="B250" s="661" t="s">
        <v>3661</v>
      </c>
      <c r="C250" s="661" t="s">
        <v>1724</v>
      </c>
      <c r="D250" s="661" t="s">
        <v>1725</v>
      </c>
      <c r="E250" s="661" t="s">
        <v>1726</v>
      </c>
      <c r="F250" s="664"/>
      <c r="G250" s="664"/>
      <c r="H250" s="677">
        <v>0</v>
      </c>
      <c r="I250" s="664">
        <v>14</v>
      </c>
      <c r="J250" s="664">
        <v>1960.42</v>
      </c>
      <c r="K250" s="677">
        <v>1</v>
      </c>
      <c r="L250" s="664">
        <v>14</v>
      </c>
      <c r="M250" s="665">
        <v>1960.42</v>
      </c>
    </row>
    <row r="251" spans="1:13" ht="14.4" customHeight="1" x14ac:dyDescent="0.3">
      <c r="A251" s="660" t="s">
        <v>3928</v>
      </c>
      <c r="B251" s="661" t="s">
        <v>3662</v>
      </c>
      <c r="C251" s="661" t="s">
        <v>1663</v>
      </c>
      <c r="D251" s="661" t="s">
        <v>1589</v>
      </c>
      <c r="E251" s="661" t="s">
        <v>1664</v>
      </c>
      <c r="F251" s="664"/>
      <c r="G251" s="664"/>
      <c r="H251" s="677"/>
      <c r="I251" s="664">
        <v>1</v>
      </c>
      <c r="J251" s="664">
        <v>0</v>
      </c>
      <c r="K251" s="677"/>
      <c r="L251" s="664">
        <v>1</v>
      </c>
      <c r="M251" s="665">
        <v>0</v>
      </c>
    </row>
    <row r="252" spans="1:13" ht="14.4" customHeight="1" x14ac:dyDescent="0.3">
      <c r="A252" s="660" t="s">
        <v>3928</v>
      </c>
      <c r="B252" s="661" t="s">
        <v>3662</v>
      </c>
      <c r="C252" s="661" t="s">
        <v>1588</v>
      </c>
      <c r="D252" s="661" t="s">
        <v>1589</v>
      </c>
      <c r="E252" s="661" t="s">
        <v>1590</v>
      </c>
      <c r="F252" s="664"/>
      <c r="G252" s="664"/>
      <c r="H252" s="677"/>
      <c r="I252" s="664">
        <v>2</v>
      </c>
      <c r="J252" s="664">
        <v>0</v>
      </c>
      <c r="K252" s="677"/>
      <c r="L252" s="664">
        <v>2</v>
      </c>
      <c r="M252" s="665">
        <v>0</v>
      </c>
    </row>
    <row r="253" spans="1:13" ht="14.4" customHeight="1" x14ac:dyDescent="0.3">
      <c r="A253" s="660" t="s">
        <v>3928</v>
      </c>
      <c r="B253" s="661" t="s">
        <v>3673</v>
      </c>
      <c r="C253" s="661" t="s">
        <v>1704</v>
      </c>
      <c r="D253" s="661" t="s">
        <v>1563</v>
      </c>
      <c r="E253" s="661" t="s">
        <v>1705</v>
      </c>
      <c r="F253" s="664"/>
      <c r="G253" s="664"/>
      <c r="H253" s="677">
        <v>0</v>
      </c>
      <c r="I253" s="664">
        <v>5</v>
      </c>
      <c r="J253" s="664">
        <v>3126.45</v>
      </c>
      <c r="K253" s="677">
        <v>1</v>
      </c>
      <c r="L253" s="664">
        <v>5</v>
      </c>
      <c r="M253" s="665">
        <v>3126.45</v>
      </c>
    </row>
    <row r="254" spans="1:13" ht="14.4" customHeight="1" x14ac:dyDescent="0.3">
      <c r="A254" s="660" t="s">
        <v>3928</v>
      </c>
      <c r="B254" s="661" t="s">
        <v>3673</v>
      </c>
      <c r="C254" s="661" t="s">
        <v>1562</v>
      </c>
      <c r="D254" s="661" t="s">
        <v>1563</v>
      </c>
      <c r="E254" s="661" t="s">
        <v>1564</v>
      </c>
      <c r="F254" s="664"/>
      <c r="G254" s="664"/>
      <c r="H254" s="677">
        <v>0</v>
      </c>
      <c r="I254" s="664">
        <v>6</v>
      </c>
      <c r="J254" s="664">
        <v>5627.58</v>
      </c>
      <c r="K254" s="677">
        <v>1</v>
      </c>
      <c r="L254" s="664">
        <v>6</v>
      </c>
      <c r="M254" s="665">
        <v>5627.58</v>
      </c>
    </row>
    <row r="255" spans="1:13" ht="14.4" customHeight="1" x14ac:dyDescent="0.3">
      <c r="A255" s="660" t="s">
        <v>3928</v>
      </c>
      <c r="B255" s="661" t="s">
        <v>3678</v>
      </c>
      <c r="C255" s="661" t="s">
        <v>1538</v>
      </c>
      <c r="D255" s="661" t="s">
        <v>1539</v>
      </c>
      <c r="E255" s="661" t="s">
        <v>3679</v>
      </c>
      <c r="F255" s="664"/>
      <c r="G255" s="664"/>
      <c r="H255" s="677">
        <v>0</v>
      </c>
      <c r="I255" s="664">
        <v>1</v>
      </c>
      <c r="J255" s="664">
        <v>75.28</v>
      </c>
      <c r="K255" s="677">
        <v>1</v>
      </c>
      <c r="L255" s="664">
        <v>1</v>
      </c>
      <c r="M255" s="665">
        <v>75.28</v>
      </c>
    </row>
    <row r="256" spans="1:13" ht="14.4" customHeight="1" x14ac:dyDescent="0.3">
      <c r="A256" s="660" t="s">
        <v>3928</v>
      </c>
      <c r="B256" s="661" t="s">
        <v>3718</v>
      </c>
      <c r="C256" s="661" t="s">
        <v>1839</v>
      </c>
      <c r="D256" s="661" t="s">
        <v>3719</v>
      </c>
      <c r="E256" s="661" t="s">
        <v>3720</v>
      </c>
      <c r="F256" s="664"/>
      <c r="G256" s="664"/>
      <c r="H256" s="677">
        <v>0</v>
      </c>
      <c r="I256" s="664">
        <v>2</v>
      </c>
      <c r="J256" s="664">
        <v>313.72000000000003</v>
      </c>
      <c r="K256" s="677">
        <v>1</v>
      </c>
      <c r="L256" s="664">
        <v>2</v>
      </c>
      <c r="M256" s="665">
        <v>313.72000000000003</v>
      </c>
    </row>
    <row r="257" spans="1:13" ht="14.4" customHeight="1" x14ac:dyDescent="0.3">
      <c r="A257" s="660" t="s">
        <v>3928</v>
      </c>
      <c r="B257" s="661" t="s">
        <v>3718</v>
      </c>
      <c r="C257" s="661" t="s">
        <v>2779</v>
      </c>
      <c r="D257" s="661" t="s">
        <v>3815</v>
      </c>
      <c r="E257" s="661" t="s">
        <v>3816</v>
      </c>
      <c r="F257" s="664"/>
      <c r="G257" s="664"/>
      <c r="H257" s="677">
        <v>0</v>
      </c>
      <c r="I257" s="664">
        <v>1</v>
      </c>
      <c r="J257" s="664">
        <v>333.31</v>
      </c>
      <c r="K257" s="677">
        <v>1</v>
      </c>
      <c r="L257" s="664">
        <v>1</v>
      </c>
      <c r="M257" s="665">
        <v>333.31</v>
      </c>
    </row>
    <row r="258" spans="1:13" ht="14.4" customHeight="1" x14ac:dyDescent="0.3">
      <c r="A258" s="660" t="s">
        <v>3928</v>
      </c>
      <c r="B258" s="661" t="s">
        <v>6175</v>
      </c>
      <c r="C258" s="661" t="s">
        <v>4974</v>
      </c>
      <c r="D258" s="661" t="s">
        <v>4975</v>
      </c>
      <c r="E258" s="661" t="s">
        <v>4976</v>
      </c>
      <c r="F258" s="664"/>
      <c r="G258" s="664"/>
      <c r="H258" s="677">
        <v>0</v>
      </c>
      <c r="I258" s="664">
        <v>1</v>
      </c>
      <c r="J258" s="664">
        <v>222.25</v>
      </c>
      <c r="K258" s="677">
        <v>1</v>
      </c>
      <c r="L258" s="664">
        <v>1</v>
      </c>
      <c r="M258" s="665">
        <v>222.25</v>
      </c>
    </row>
    <row r="259" spans="1:13" ht="14.4" customHeight="1" x14ac:dyDescent="0.3">
      <c r="A259" s="660" t="s">
        <v>3928</v>
      </c>
      <c r="B259" s="661" t="s">
        <v>6175</v>
      </c>
      <c r="C259" s="661" t="s">
        <v>5529</v>
      </c>
      <c r="D259" s="661" t="s">
        <v>4975</v>
      </c>
      <c r="E259" s="661" t="s">
        <v>4451</v>
      </c>
      <c r="F259" s="664"/>
      <c r="G259" s="664"/>
      <c r="H259" s="677"/>
      <c r="I259" s="664">
        <v>1</v>
      </c>
      <c r="J259" s="664">
        <v>0</v>
      </c>
      <c r="K259" s="677"/>
      <c r="L259" s="664">
        <v>1</v>
      </c>
      <c r="M259" s="665">
        <v>0</v>
      </c>
    </row>
    <row r="260" spans="1:13" ht="14.4" customHeight="1" x14ac:dyDescent="0.3">
      <c r="A260" s="660" t="s">
        <v>3928</v>
      </c>
      <c r="B260" s="661" t="s">
        <v>3750</v>
      </c>
      <c r="C260" s="661" t="s">
        <v>4986</v>
      </c>
      <c r="D260" s="661" t="s">
        <v>1535</v>
      </c>
      <c r="E260" s="661" t="s">
        <v>4987</v>
      </c>
      <c r="F260" s="664"/>
      <c r="G260" s="664"/>
      <c r="H260" s="677">
        <v>0</v>
      </c>
      <c r="I260" s="664">
        <v>2</v>
      </c>
      <c r="J260" s="664">
        <v>386.52</v>
      </c>
      <c r="K260" s="677">
        <v>1</v>
      </c>
      <c r="L260" s="664">
        <v>2</v>
      </c>
      <c r="M260" s="665">
        <v>386.52</v>
      </c>
    </row>
    <row r="261" spans="1:13" ht="14.4" customHeight="1" x14ac:dyDescent="0.3">
      <c r="A261" s="660" t="s">
        <v>3928</v>
      </c>
      <c r="B261" s="661" t="s">
        <v>3755</v>
      </c>
      <c r="C261" s="661" t="s">
        <v>2714</v>
      </c>
      <c r="D261" s="661" t="s">
        <v>2715</v>
      </c>
      <c r="E261" s="661" t="s">
        <v>3824</v>
      </c>
      <c r="F261" s="664"/>
      <c r="G261" s="664"/>
      <c r="H261" s="677">
        <v>0</v>
      </c>
      <c r="I261" s="664">
        <v>1</v>
      </c>
      <c r="J261" s="664">
        <v>32.74</v>
      </c>
      <c r="K261" s="677">
        <v>1</v>
      </c>
      <c r="L261" s="664">
        <v>1</v>
      </c>
      <c r="M261" s="665">
        <v>32.74</v>
      </c>
    </row>
    <row r="262" spans="1:13" ht="14.4" customHeight="1" x14ac:dyDescent="0.3">
      <c r="A262" s="660" t="s">
        <v>3928</v>
      </c>
      <c r="B262" s="661" t="s">
        <v>6178</v>
      </c>
      <c r="C262" s="661" t="s">
        <v>5547</v>
      </c>
      <c r="D262" s="661" t="s">
        <v>5548</v>
      </c>
      <c r="E262" s="661" t="s">
        <v>5549</v>
      </c>
      <c r="F262" s="664">
        <v>48</v>
      </c>
      <c r="G262" s="664">
        <v>4546.5599999999995</v>
      </c>
      <c r="H262" s="677">
        <v>1</v>
      </c>
      <c r="I262" s="664"/>
      <c r="J262" s="664"/>
      <c r="K262" s="677">
        <v>0</v>
      </c>
      <c r="L262" s="664">
        <v>48</v>
      </c>
      <c r="M262" s="665">
        <v>4546.5599999999995</v>
      </c>
    </row>
    <row r="263" spans="1:13" ht="14.4" customHeight="1" x14ac:dyDescent="0.3">
      <c r="A263" s="660" t="s">
        <v>3928</v>
      </c>
      <c r="B263" s="661" t="s">
        <v>3835</v>
      </c>
      <c r="C263" s="661" t="s">
        <v>2722</v>
      </c>
      <c r="D263" s="661" t="s">
        <v>2723</v>
      </c>
      <c r="E263" s="661" t="s">
        <v>2724</v>
      </c>
      <c r="F263" s="664"/>
      <c r="G263" s="664"/>
      <c r="H263" s="677">
        <v>0</v>
      </c>
      <c r="I263" s="664">
        <v>1</v>
      </c>
      <c r="J263" s="664">
        <v>418.37</v>
      </c>
      <c r="K263" s="677">
        <v>1</v>
      </c>
      <c r="L263" s="664">
        <v>1</v>
      </c>
      <c r="M263" s="665">
        <v>418.37</v>
      </c>
    </row>
    <row r="264" spans="1:13" ht="14.4" customHeight="1" x14ac:dyDescent="0.3">
      <c r="A264" s="660" t="s">
        <v>3928</v>
      </c>
      <c r="B264" s="661" t="s">
        <v>3780</v>
      </c>
      <c r="C264" s="661" t="s">
        <v>5530</v>
      </c>
      <c r="D264" s="661" t="s">
        <v>1624</v>
      </c>
      <c r="E264" s="661" t="s">
        <v>5531</v>
      </c>
      <c r="F264" s="664"/>
      <c r="G264" s="664"/>
      <c r="H264" s="677">
        <v>0</v>
      </c>
      <c r="I264" s="664">
        <v>1</v>
      </c>
      <c r="J264" s="664">
        <v>237.65</v>
      </c>
      <c r="K264" s="677">
        <v>1</v>
      </c>
      <c r="L264" s="664">
        <v>1</v>
      </c>
      <c r="M264" s="665">
        <v>237.65</v>
      </c>
    </row>
    <row r="265" spans="1:13" ht="14.4" customHeight="1" x14ac:dyDescent="0.3">
      <c r="A265" s="660" t="s">
        <v>3929</v>
      </c>
      <c r="B265" s="661" t="s">
        <v>3661</v>
      </c>
      <c r="C265" s="661" t="s">
        <v>2643</v>
      </c>
      <c r="D265" s="661" t="s">
        <v>1725</v>
      </c>
      <c r="E265" s="661" t="s">
        <v>2644</v>
      </c>
      <c r="F265" s="664"/>
      <c r="G265" s="664"/>
      <c r="H265" s="677">
        <v>0</v>
      </c>
      <c r="I265" s="664">
        <v>1</v>
      </c>
      <c r="J265" s="664">
        <v>56.01</v>
      </c>
      <c r="K265" s="677">
        <v>1</v>
      </c>
      <c r="L265" s="664">
        <v>1</v>
      </c>
      <c r="M265" s="665">
        <v>56.01</v>
      </c>
    </row>
    <row r="266" spans="1:13" ht="14.4" customHeight="1" x14ac:dyDescent="0.3">
      <c r="A266" s="660" t="s">
        <v>3929</v>
      </c>
      <c r="B266" s="661" t="s">
        <v>3661</v>
      </c>
      <c r="C266" s="661" t="s">
        <v>1724</v>
      </c>
      <c r="D266" s="661" t="s">
        <v>1725</v>
      </c>
      <c r="E266" s="661" t="s">
        <v>1726</v>
      </c>
      <c r="F266" s="664"/>
      <c r="G266" s="664"/>
      <c r="H266" s="677">
        <v>0</v>
      </c>
      <c r="I266" s="664">
        <v>9</v>
      </c>
      <c r="J266" s="664">
        <v>1260.27</v>
      </c>
      <c r="K266" s="677">
        <v>1</v>
      </c>
      <c r="L266" s="664">
        <v>9</v>
      </c>
      <c r="M266" s="665">
        <v>1260.27</v>
      </c>
    </row>
    <row r="267" spans="1:13" ht="14.4" customHeight="1" x14ac:dyDescent="0.3">
      <c r="A267" s="660" t="s">
        <v>3929</v>
      </c>
      <c r="B267" s="661" t="s">
        <v>3662</v>
      </c>
      <c r="C267" s="661" t="s">
        <v>1588</v>
      </c>
      <c r="D267" s="661" t="s">
        <v>1589</v>
      </c>
      <c r="E267" s="661" t="s">
        <v>1590</v>
      </c>
      <c r="F267" s="664"/>
      <c r="G267" s="664"/>
      <c r="H267" s="677"/>
      <c r="I267" s="664">
        <v>1</v>
      </c>
      <c r="J267" s="664">
        <v>0</v>
      </c>
      <c r="K267" s="677"/>
      <c r="L267" s="664">
        <v>1</v>
      </c>
      <c r="M267" s="665">
        <v>0</v>
      </c>
    </row>
    <row r="268" spans="1:13" ht="14.4" customHeight="1" x14ac:dyDescent="0.3">
      <c r="A268" s="660" t="s">
        <v>3929</v>
      </c>
      <c r="B268" s="661" t="s">
        <v>6179</v>
      </c>
      <c r="C268" s="661" t="s">
        <v>5569</v>
      </c>
      <c r="D268" s="661" t="s">
        <v>5570</v>
      </c>
      <c r="E268" s="661" t="s">
        <v>1528</v>
      </c>
      <c r="F268" s="664"/>
      <c r="G268" s="664"/>
      <c r="H268" s="677"/>
      <c r="I268" s="664">
        <v>2</v>
      </c>
      <c r="J268" s="664">
        <v>0</v>
      </c>
      <c r="K268" s="677"/>
      <c r="L268" s="664">
        <v>2</v>
      </c>
      <c r="M268" s="665">
        <v>0</v>
      </c>
    </row>
    <row r="269" spans="1:13" ht="14.4" customHeight="1" x14ac:dyDescent="0.3">
      <c r="A269" s="660" t="s">
        <v>3929</v>
      </c>
      <c r="B269" s="661" t="s">
        <v>3665</v>
      </c>
      <c r="C269" s="661" t="s">
        <v>5637</v>
      </c>
      <c r="D269" s="661" t="s">
        <v>5638</v>
      </c>
      <c r="E269" s="661" t="s">
        <v>5639</v>
      </c>
      <c r="F269" s="664">
        <v>1</v>
      </c>
      <c r="G269" s="664">
        <v>79.739999999999995</v>
      </c>
      <c r="H269" s="677">
        <v>1</v>
      </c>
      <c r="I269" s="664"/>
      <c r="J269" s="664"/>
      <c r="K269" s="677">
        <v>0</v>
      </c>
      <c r="L269" s="664">
        <v>1</v>
      </c>
      <c r="M269" s="665">
        <v>79.739999999999995</v>
      </c>
    </row>
    <row r="270" spans="1:13" ht="14.4" customHeight="1" x14ac:dyDescent="0.3">
      <c r="A270" s="660" t="s">
        <v>3929</v>
      </c>
      <c r="B270" s="661" t="s">
        <v>3665</v>
      </c>
      <c r="C270" s="661" t="s">
        <v>5640</v>
      </c>
      <c r="D270" s="661" t="s">
        <v>5641</v>
      </c>
      <c r="E270" s="661" t="s">
        <v>5642</v>
      </c>
      <c r="F270" s="664">
        <v>4</v>
      </c>
      <c r="G270" s="664">
        <v>664.48</v>
      </c>
      <c r="H270" s="677">
        <v>1</v>
      </c>
      <c r="I270" s="664"/>
      <c r="J270" s="664"/>
      <c r="K270" s="677">
        <v>0</v>
      </c>
      <c r="L270" s="664">
        <v>4</v>
      </c>
      <c r="M270" s="665">
        <v>664.48</v>
      </c>
    </row>
    <row r="271" spans="1:13" ht="14.4" customHeight="1" x14ac:dyDescent="0.3">
      <c r="A271" s="660" t="s">
        <v>3929</v>
      </c>
      <c r="B271" s="661" t="s">
        <v>3668</v>
      </c>
      <c r="C271" s="661" t="s">
        <v>2664</v>
      </c>
      <c r="D271" s="661" t="s">
        <v>2665</v>
      </c>
      <c r="E271" s="661" t="s">
        <v>2666</v>
      </c>
      <c r="F271" s="664"/>
      <c r="G271" s="664"/>
      <c r="H271" s="677">
        <v>0</v>
      </c>
      <c r="I271" s="664">
        <v>9</v>
      </c>
      <c r="J271" s="664">
        <v>494.79</v>
      </c>
      <c r="K271" s="677">
        <v>1</v>
      </c>
      <c r="L271" s="664">
        <v>9</v>
      </c>
      <c r="M271" s="665">
        <v>494.79</v>
      </c>
    </row>
    <row r="272" spans="1:13" ht="14.4" customHeight="1" x14ac:dyDescent="0.3">
      <c r="A272" s="660" t="s">
        <v>3929</v>
      </c>
      <c r="B272" s="661" t="s">
        <v>3669</v>
      </c>
      <c r="C272" s="661" t="s">
        <v>1642</v>
      </c>
      <c r="D272" s="661" t="s">
        <v>3672</v>
      </c>
      <c r="E272" s="661" t="s">
        <v>1055</v>
      </c>
      <c r="F272" s="664"/>
      <c r="G272" s="664"/>
      <c r="H272" s="677">
        <v>0</v>
      </c>
      <c r="I272" s="664">
        <v>1</v>
      </c>
      <c r="J272" s="664">
        <v>193.14</v>
      </c>
      <c r="K272" s="677">
        <v>1</v>
      </c>
      <c r="L272" s="664">
        <v>1</v>
      </c>
      <c r="M272" s="665">
        <v>193.14</v>
      </c>
    </row>
    <row r="273" spans="1:13" ht="14.4" customHeight="1" x14ac:dyDescent="0.3">
      <c r="A273" s="660" t="s">
        <v>3929</v>
      </c>
      <c r="B273" s="661" t="s">
        <v>3673</v>
      </c>
      <c r="C273" s="661" t="s">
        <v>1704</v>
      </c>
      <c r="D273" s="661" t="s">
        <v>1563</v>
      </c>
      <c r="E273" s="661" t="s">
        <v>1705</v>
      </c>
      <c r="F273" s="664"/>
      <c r="G273" s="664"/>
      <c r="H273" s="677">
        <v>0</v>
      </c>
      <c r="I273" s="664">
        <v>1</v>
      </c>
      <c r="J273" s="664">
        <v>625.29</v>
      </c>
      <c r="K273" s="677">
        <v>1</v>
      </c>
      <c r="L273" s="664">
        <v>1</v>
      </c>
      <c r="M273" s="665">
        <v>625.29</v>
      </c>
    </row>
    <row r="274" spans="1:13" ht="14.4" customHeight="1" x14ac:dyDescent="0.3">
      <c r="A274" s="660" t="s">
        <v>3929</v>
      </c>
      <c r="B274" s="661" t="s">
        <v>3678</v>
      </c>
      <c r="C274" s="661" t="s">
        <v>1542</v>
      </c>
      <c r="D274" s="661" t="s">
        <v>1539</v>
      </c>
      <c r="E274" s="661" t="s">
        <v>3680</v>
      </c>
      <c r="F274" s="664"/>
      <c r="G274" s="664"/>
      <c r="H274" s="677">
        <v>0</v>
      </c>
      <c r="I274" s="664">
        <v>2</v>
      </c>
      <c r="J274" s="664">
        <v>301.10000000000002</v>
      </c>
      <c r="K274" s="677">
        <v>1</v>
      </c>
      <c r="L274" s="664">
        <v>2</v>
      </c>
      <c r="M274" s="665">
        <v>301.10000000000002</v>
      </c>
    </row>
    <row r="275" spans="1:13" ht="14.4" customHeight="1" x14ac:dyDescent="0.3">
      <c r="A275" s="660" t="s">
        <v>3929</v>
      </c>
      <c r="B275" s="661" t="s">
        <v>3678</v>
      </c>
      <c r="C275" s="661" t="s">
        <v>5562</v>
      </c>
      <c r="D275" s="661" t="s">
        <v>5563</v>
      </c>
      <c r="E275" s="661" t="s">
        <v>2374</v>
      </c>
      <c r="F275" s="664">
        <v>2</v>
      </c>
      <c r="G275" s="664">
        <v>250.92</v>
      </c>
      <c r="H275" s="677">
        <v>1</v>
      </c>
      <c r="I275" s="664"/>
      <c r="J275" s="664"/>
      <c r="K275" s="677">
        <v>0</v>
      </c>
      <c r="L275" s="664">
        <v>2</v>
      </c>
      <c r="M275" s="665">
        <v>250.92</v>
      </c>
    </row>
    <row r="276" spans="1:13" ht="14.4" customHeight="1" x14ac:dyDescent="0.3">
      <c r="A276" s="660" t="s">
        <v>3929</v>
      </c>
      <c r="B276" s="661" t="s">
        <v>3678</v>
      </c>
      <c r="C276" s="661" t="s">
        <v>5564</v>
      </c>
      <c r="D276" s="661" t="s">
        <v>5563</v>
      </c>
      <c r="E276" s="661" t="s">
        <v>3680</v>
      </c>
      <c r="F276" s="664">
        <v>3</v>
      </c>
      <c r="G276" s="664">
        <v>0</v>
      </c>
      <c r="H276" s="677"/>
      <c r="I276" s="664"/>
      <c r="J276" s="664"/>
      <c r="K276" s="677"/>
      <c r="L276" s="664">
        <v>3</v>
      </c>
      <c r="M276" s="665">
        <v>0</v>
      </c>
    </row>
    <row r="277" spans="1:13" ht="14.4" customHeight="1" x14ac:dyDescent="0.3">
      <c r="A277" s="660" t="s">
        <v>3929</v>
      </c>
      <c r="B277" s="661" t="s">
        <v>3684</v>
      </c>
      <c r="C277" s="661" t="s">
        <v>3148</v>
      </c>
      <c r="D277" s="661" t="s">
        <v>1596</v>
      </c>
      <c r="E277" s="661" t="s">
        <v>3149</v>
      </c>
      <c r="F277" s="664"/>
      <c r="G277" s="664"/>
      <c r="H277" s="677">
        <v>0</v>
      </c>
      <c r="I277" s="664">
        <v>1</v>
      </c>
      <c r="J277" s="664">
        <v>146.63</v>
      </c>
      <c r="K277" s="677">
        <v>1</v>
      </c>
      <c r="L277" s="664">
        <v>1</v>
      </c>
      <c r="M277" s="665">
        <v>146.63</v>
      </c>
    </row>
    <row r="278" spans="1:13" ht="14.4" customHeight="1" x14ac:dyDescent="0.3">
      <c r="A278" s="660" t="s">
        <v>3929</v>
      </c>
      <c r="B278" s="661" t="s">
        <v>3685</v>
      </c>
      <c r="C278" s="661" t="s">
        <v>5577</v>
      </c>
      <c r="D278" s="661" t="s">
        <v>1593</v>
      </c>
      <c r="E278" s="661" t="s">
        <v>4317</v>
      </c>
      <c r="F278" s="664">
        <v>3</v>
      </c>
      <c r="G278" s="664">
        <v>403.98</v>
      </c>
      <c r="H278" s="677">
        <v>1</v>
      </c>
      <c r="I278" s="664"/>
      <c r="J278" s="664"/>
      <c r="K278" s="677">
        <v>0</v>
      </c>
      <c r="L278" s="664">
        <v>3</v>
      </c>
      <c r="M278" s="665">
        <v>403.98</v>
      </c>
    </row>
    <row r="279" spans="1:13" ht="14.4" customHeight="1" x14ac:dyDescent="0.3">
      <c r="A279" s="660" t="s">
        <v>3929</v>
      </c>
      <c r="B279" s="661" t="s">
        <v>3685</v>
      </c>
      <c r="C279" s="661" t="s">
        <v>5578</v>
      </c>
      <c r="D279" s="661" t="s">
        <v>5579</v>
      </c>
      <c r="E279" s="661" t="s">
        <v>5295</v>
      </c>
      <c r="F279" s="664">
        <v>1</v>
      </c>
      <c r="G279" s="664">
        <v>180.02</v>
      </c>
      <c r="H279" s="677">
        <v>1</v>
      </c>
      <c r="I279" s="664"/>
      <c r="J279" s="664"/>
      <c r="K279" s="677">
        <v>0</v>
      </c>
      <c r="L279" s="664">
        <v>1</v>
      </c>
      <c r="M279" s="665">
        <v>180.02</v>
      </c>
    </row>
    <row r="280" spans="1:13" ht="14.4" customHeight="1" x14ac:dyDescent="0.3">
      <c r="A280" s="660" t="s">
        <v>3929</v>
      </c>
      <c r="B280" s="661" t="s">
        <v>3807</v>
      </c>
      <c r="C280" s="661" t="s">
        <v>5651</v>
      </c>
      <c r="D280" s="661" t="s">
        <v>1009</v>
      </c>
      <c r="E280" s="661" t="s">
        <v>5652</v>
      </c>
      <c r="F280" s="664">
        <v>2</v>
      </c>
      <c r="G280" s="664">
        <v>0</v>
      </c>
      <c r="H280" s="677"/>
      <c r="I280" s="664"/>
      <c r="J280" s="664"/>
      <c r="K280" s="677"/>
      <c r="L280" s="664">
        <v>2</v>
      </c>
      <c r="M280" s="665">
        <v>0</v>
      </c>
    </row>
    <row r="281" spans="1:13" ht="14.4" customHeight="1" x14ac:dyDescent="0.3">
      <c r="A281" s="660" t="s">
        <v>3929</v>
      </c>
      <c r="B281" s="661" t="s">
        <v>3697</v>
      </c>
      <c r="C281" s="661" t="s">
        <v>5653</v>
      </c>
      <c r="D281" s="661" t="s">
        <v>1651</v>
      </c>
      <c r="E281" s="661" t="s">
        <v>4945</v>
      </c>
      <c r="F281" s="664">
        <v>3</v>
      </c>
      <c r="G281" s="664">
        <v>0</v>
      </c>
      <c r="H281" s="677"/>
      <c r="I281" s="664"/>
      <c r="J281" s="664"/>
      <c r="K281" s="677"/>
      <c r="L281" s="664">
        <v>3</v>
      </c>
      <c r="M281" s="665">
        <v>0</v>
      </c>
    </row>
    <row r="282" spans="1:13" ht="14.4" customHeight="1" x14ac:dyDescent="0.3">
      <c r="A282" s="660" t="s">
        <v>3929</v>
      </c>
      <c r="B282" s="661" t="s">
        <v>3697</v>
      </c>
      <c r="C282" s="661" t="s">
        <v>5654</v>
      </c>
      <c r="D282" s="661" t="s">
        <v>1651</v>
      </c>
      <c r="E282" s="661" t="s">
        <v>2237</v>
      </c>
      <c r="F282" s="664">
        <v>1</v>
      </c>
      <c r="G282" s="664">
        <v>0</v>
      </c>
      <c r="H282" s="677"/>
      <c r="I282" s="664"/>
      <c r="J282" s="664"/>
      <c r="K282" s="677"/>
      <c r="L282" s="664">
        <v>1</v>
      </c>
      <c r="M282" s="665">
        <v>0</v>
      </c>
    </row>
    <row r="283" spans="1:13" ht="14.4" customHeight="1" x14ac:dyDescent="0.3">
      <c r="A283" s="660" t="s">
        <v>3929</v>
      </c>
      <c r="B283" s="661" t="s">
        <v>3698</v>
      </c>
      <c r="C283" s="661" t="s">
        <v>5628</v>
      </c>
      <c r="D283" s="661" t="s">
        <v>5629</v>
      </c>
      <c r="E283" s="661" t="s">
        <v>5630</v>
      </c>
      <c r="F283" s="664"/>
      <c r="G283" s="664"/>
      <c r="H283" s="677">
        <v>0</v>
      </c>
      <c r="I283" s="664">
        <v>3</v>
      </c>
      <c r="J283" s="664">
        <v>1293.3800000000001</v>
      </c>
      <c r="K283" s="677">
        <v>1</v>
      </c>
      <c r="L283" s="664">
        <v>3</v>
      </c>
      <c r="M283" s="665">
        <v>1293.3800000000001</v>
      </c>
    </row>
    <row r="284" spans="1:13" ht="14.4" customHeight="1" x14ac:dyDescent="0.3">
      <c r="A284" s="660" t="s">
        <v>3929</v>
      </c>
      <c r="B284" s="661" t="s">
        <v>3698</v>
      </c>
      <c r="C284" s="661" t="s">
        <v>5631</v>
      </c>
      <c r="D284" s="661" t="s">
        <v>5632</v>
      </c>
      <c r="E284" s="661" t="s">
        <v>1726</v>
      </c>
      <c r="F284" s="664">
        <v>1</v>
      </c>
      <c r="G284" s="664">
        <v>0</v>
      </c>
      <c r="H284" s="677"/>
      <c r="I284" s="664"/>
      <c r="J284" s="664"/>
      <c r="K284" s="677"/>
      <c r="L284" s="664">
        <v>1</v>
      </c>
      <c r="M284" s="665">
        <v>0</v>
      </c>
    </row>
    <row r="285" spans="1:13" ht="14.4" customHeight="1" x14ac:dyDescent="0.3">
      <c r="A285" s="660" t="s">
        <v>3929</v>
      </c>
      <c r="B285" s="661" t="s">
        <v>3704</v>
      </c>
      <c r="C285" s="661" t="s">
        <v>5662</v>
      </c>
      <c r="D285" s="661" t="s">
        <v>1688</v>
      </c>
      <c r="E285" s="661" t="s">
        <v>5295</v>
      </c>
      <c r="F285" s="664"/>
      <c r="G285" s="664"/>
      <c r="H285" s="677">
        <v>0</v>
      </c>
      <c r="I285" s="664">
        <v>1</v>
      </c>
      <c r="J285" s="664">
        <v>391.77</v>
      </c>
      <c r="K285" s="677">
        <v>1</v>
      </c>
      <c r="L285" s="664">
        <v>1</v>
      </c>
      <c r="M285" s="665">
        <v>391.77</v>
      </c>
    </row>
    <row r="286" spans="1:13" ht="14.4" customHeight="1" x14ac:dyDescent="0.3">
      <c r="A286" s="660" t="s">
        <v>3929</v>
      </c>
      <c r="B286" s="661" t="s">
        <v>3704</v>
      </c>
      <c r="C286" s="661" t="s">
        <v>4285</v>
      </c>
      <c r="D286" s="661" t="s">
        <v>2662</v>
      </c>
      <c r="E286" s="661" t="s">
        <v>4286</v>
      </c>
      <c r="F286" s="664"/>
      <c r="G286" s="664"/>
      <c r="H286" s="677">
        <v>0</v>
      </c>
      <c r="I286" s="664">
        <v>1</v>
      </c>
      <c r="J286" s="664">
        <v>605.65</v>
      </c>
      <c r="K286" s="677">
        <v>1</v>
      </c>
      <c r="L286" s="664">
        <v>1</v>
      </c>
      <c r="M286" s="665">
        <v>605.65</v>
      </c>
    </row>
    <row r="287" spans="1:13" ht="14.4" customHeight="1" x14ac:dyDescent="0.3">
      <c r="A287" s="660" t="s">
        <v>3929</v>
      </c>
      <c r="B287" s="661" t="s">
        <v>3704</v>
      </c>
      <c r="C287" s="661" t="s">
        <v>5663</v>
      </c>
      <c r="D287" s="661" t="s">
        <v>2662</v>
      </c>
      <c r="E287" s="661" t="s">
        <v>4286</v>
      </c>
      <c r="F287" s="664">
        <v>2</v>
      </c>
      <c r="G287" s="664">
        <v>1211.3</v>
      </c>
      <c r="H287" s="677">
        <v>1</v>
      </c>
      <c r="I287" s="664"/>
      <c r="J287" s="664"/>
      <c r="K287" s="677">
        <v>0</v>
      </c>
      <c r="L287" s="664">
        <v>2</v>
      </c>
      <c r="M287" s="665">
        <v>1211.3</v>
      </c>
    </row>
    <row r="288" spans="1:13" ht="14.4" customHeight="1" x14ac:dyDescent="0.3">
      <c r="A288" s="660" t="s">
        <v>3929</v>
      </c>
      <c r="B288" s="661" t="s">
        <v>3812</v>
      </c>
      <c r="C288" s="661" t="s">
        <v>5624</v>
      </c>
      <c r="D288" s="661" t="s">
        <v>5625</v>
      </c>
      <c r="E288" s="661" t="s">
        <v>5626</v>
      </c>
      <c r="F288" s="664">
        <v>1</v>
      </c>
      <c r="G288" s="664">
        <v>50.57</v>
      </c>
      <c r="H288" s="677">
        <v>1</v>
      </c>
      <c r="I288" s="664"/>
      <c r="J288" s="664"/>
      <c r="K288" s="677">
        <v>0</v>
      </c>
      <c r="L288" s="664">
        <v>1</v>
      </c>
      <c r="M288" s="665">
        <v>50.57</v>
      </c>
    </row>
    <row r="289" spans="1:13" ht="14.4" customHeight="1" x14ac:dyDescent="0.3">
      <c r="A289" s="660" t="s">
        <v>3929</v>
      </c>
      <c r="B289" s="661" t="s">
        <v>3718</v>
      </c>
      <c r="C289" s="661" t="s">
        <v>4234</v>
      </c>
      <c r="D289" s="661" t="s">
        <v>4235</v>
      </c>
      <c r="E289" s="661" t="s">
        <v>3720</v>
      </c>
      <c r="F289" s="664">
        <v>1</v>
      </c>
      <c r="G289" s="664">
        <v>156.86000000000001</v>
      </c>
      <c r="H289" s="677">
        <v>1</v>
      </c>
      <c r="I289" s="664"/>
      <c r="J289" s="664"/>
      <c r="K289" s="677">
        <v>0</v>
      </c>
      <c r="L289" s="664">
        <v>1</v>
      </c>
      <c r="M289" s="665">
        <v>156.86000000000001</v>
      </c>
    </row>
    <row r="290" spans="1:13" ht="14.4" customHeight="1" x14ac:dyDescent="0.3">
      <c r="A290" s="660" t="s">
        <v>3929</v>
      </c>
      <c r="B290" s="661" t="s">
        <v>3718</v>
      </c>
      <c r="C290" s="661" t="s">
        <v>1839</v>
      </c>
      <c r="D290" s="661" t="s">
        <v>3719</v>
      </c>
      <c r="E290" s="661" t="s">
        <v>3720</v>
      </c>
      <c r="F290" s="664"/>
      <c r="G290" s="664"/>
      <c r="H290" s="677">
        <v>0</v>
      </c>
      <c r="I290" s="664">
        <v>3</v>
      </c>
      <c r="J290" s="664">
        <v>823.48</v>
      </c>
      <c r="K290" s="677">
        <v>1</v>
      </c>
      <c r="L290" s="664">
        <v>3</v>
      </c>
      <c r="M290" s="665">
        <v>823.48</v>
      </c>
    </row>
    <row r="291" spans="1:13" ht="14.4" customHeight="1" x14ac:dyDescent="0.3">
      <c r="A291" s="660" t="s">
        <v>3929</v>
      </c>
      <c r="B291" s="661" t="s">
        <v>3718</v>
      </c>
      <c r="C291" s="661" t="s">
        <v>2779</v>
      </c>
      <c r="D291" s="661" t="s">
        <v>3815</v>
      </c>
      <c r="E291" s="661" t="s">
        <v>3816</v>
      </c>
      <c r="F291" s="664"/>
      <c r="G291" s="664"/>
      <c r="H291" s="677">
        <v>0</v>
      </c>
      <c r="I291" s="664">
        <v>1</v>
      </c>
      <c r="J291" s="664">
        <v>151.61000000000001</v>
      </c>
      <c r="K291" s="677">
        <v>1</v>
      </c>
      <c r="L291" s="664">
        <v>1</v>
      </c>
      <c r="M291" s="665">
        <v>151.61000000000001</v>
      </c>
    </row>
    <row r="292" spans="1:13" ht="14.4" customHeight="1" x14ac:dyDescent="0.3">
      <c r="A292" s="660" t="s">
        <v>3929</v>
      </c>
      <c r="B292" s="661" t="s">
        <v>3718</v>
      </c>
      <c r="C292" s="661" t="s">
        <v>5469</v>
      </c>
      <c r="D292" s="661" t="s">
        <v>3719</v>
      </c>
      <c r="E292" s="661" t="s">
        <v>3720</v>
      </c>
      <c r="F292" s="664">
        <v>2</v>
      </c>
      <c r="G292" s="664">
        <v>490.17</v>
      </c>
      <c r="H292" s="677">
        <v>1</v>
      </c>
      <c r="I292" s="664"/>
      <c r="J292" s="664"/>
      <c r="K292" s="677">
        <v>0</v>
      </c>
      <c r="L292" s="664">
        <v>2</v>
      </c>
      <c r="M292" s="665">
        <v>490.17</v>
      </c>
    </row>
    <row r="293" spans="1:13" ht="14.4" customHeight="1" x14ac:dyDescent="0.3">
      <c r="A293" s="660" t="s">
        <v>3929</v>
      </c>
      <c r="B293" s="661" t="s">
        <v>3726</v>
      </c>
      <c r="C293" s="661" t="s">
        <v>5580</v>
      </c>
      <c r="D293" s="661" t="s">
        <v>1948</v>
      </c>
      <c r="E293" s="661" t="s">
        <v>3727</v>
      </c>
      <c r="F293" s="664">
        <v>1</v>
      </c>
      <c r="G293" s="664">
        <v>184.22</v>
      </c>
      <c r="H293" s="677">
        <v>1</v>
      </c>
      <c r="I293" s="664"/>
      <c r="J293" s="664"/>
      <c r="K293" s="677">
        <v>0</v>
      </c>
      <c r="L293" s="664">
        <v>1</v>
      </c>
      <c r="M293" s="665">
        <v>184.22</v>
      </c>
    </row>
    <row r="294" spans="1:13" ht="14.4" customHeight="1" x14ac:dyDescent="0.3">
      <c r="A294" s="660" t="s">
        <v>3929</v>
      </c>
      <c r="B294" s="661" t="s">
        <v>3726</v>
      </c>
      <c r="C294" s="661" t="s">
        <v>1947</v>
      </c>
      <c r="D294" s="661" t="s">
        <v>1948</v>
      </c>
      <c r="E294" s="661" t="s">
        <v>3727</v>
      </c>
      <c r="F294" s="664"/>
      <c r="G294" s="664"/>
      <c r="H294" s="677">
        <v>0</v>
      </c>
      <c r="I294" s="664">
        <v>1</v>
      </c>
      <c r="J294" s="664">
        <v>184.22</v>
      </c>
      <c r="K294" s="677">
        <v>1</v>
      </c>
      <c r="L294" s="664">
        <v>1</v>
      </c>
      <c r="M294" s="665">
        <v>184.22</v>
      </c>
    </row>
    <row r="295" spans="1:13" ht="14.4" customHeight="1" x14ac:dyDescent="0.3">
      <c r="A295" s="660" t="s">
        <v>3929</v>
      </c>
      <c r="B295" s="661" t="s">
        <v>6175</v>
      </c>
      <c r="C295" s="661" t="s">
        <v>5289</v>
      </c>
      <c r="D295" s="661" t="s">
        <v>5290</v>
      </c>
      <c r="E295" s="661" t="s">
        <v>4976</v>
      </c>
      <c r="F295" s="664">
        <v>4</v>
      </c>
      <c r="G295" s="664">
        <v>889</v>
      </c>
      <c r="H295" s="677">
        <v>1</v>
      </c>
      <c r="I295" s="664"/>
      <c r="J295" s="664"/>
      <c r="K295" s="677">
        <v>0</v>
      </c>
      <c r="L295" s="664">
        <v>4</v>
      </c>
      <c r="M295" s="665">
        <v>889</v>
      </c>
    </row>
    <row r="296" spans="1:13" ht="14.4" customHeight="1" x14ac:dyDescent="0.3">
      <c r="A296" s="660" t="s">
        <v>3929</v>
      </c>
      <c r="B296" s="661" t="s">
        <v>6174</v>
      </c>
      <c r="C296" s="661" t="s">
        <v>4279</v>
      </c>
      <c r="D296" s="661" t="s">
        <v>4280</v>
      </c>
      <c r="E296" s="661" t="s">
        <v>4281</v>
      </c>
      <c r="F296" s="664"/>
      <c r="G296" s="664"/>
      <c r="H296" s="677">
        <v>0</v>
      </c>
      <c r="I296" s="664">
        <v>1</v>
      </c>
      <c r="J296" s="664">
        <v>386.51</v>
      </c>
      <c r="K296" s="677">
        <v>1</v>
      </c>
      <c r="L296" s="664">
        <v>1</v>
      </c>
      <c r="M296" s="665">
        <v>386.51</v>
      </c>
    </row>
    <row r="297" spans="1:13" ht="14.4" customHeight="1" x14ac:dyDescent="0.3">
      <c r="A297" s="660" t="s">
        <v>3929</v>
      </c>
      <c r="B297" s="661" t="s">
        <v>6174</v>
      </c>
      <c r="C297" s="661" t="s">
        <v>5635</v>
      </c>
      <c r="D297" s="661" t="s">
        <v>4280</v>
      </c>
      <c r="E297" s="661" t="s">
        <v>5636</v>
      </c>
      <c r="F297" s="664">
        <v>1</v>
      </c>
      <c r="G297" s="664">
        <v>0</v>
      </c>
      <c r="H297" s="677"/>
      <c r="I297" s="664"/>
      <c r="J297" s="664"/>
      <c r="K297" s="677"/>
      <c r="L297" s="664">
        <v>1</v>
      </c>
      <c r="M297" s="665">
        <v>0</v>
      </c>
    </row>
    <row r="298" spans="1:13" ht="14.4" customHeight="1" x14ac:dyDescent="0.3">
      <c r="A298" s="660" t="s">
        <v>3929</v>
      </c>
      <c r="B298" s="661" t="s">
        <v>3750</v>
      </c>
      <c r="C298" s="661" t="s">
        <v>1534</v>
      </c>
      <c r="D298" s="661" t="s">
        <v>1535</v>
      </c>
      <c r="E298" s="661" t="s">
        <v>3751</v>
      </c>
      <c r="F298" s="664"/>
      <c r="G298" s="664"/>
      <c r="H298" s="677">
        <v>0</v>
      </c>
      <c r="I298" s="664">
        <v>8</v>
      </c>
      <c r="J298" s="664">
        <v>550.56000000000006</v>
      </c>
      <c r="K298" s="677">
        <v>1</v>
      </c>
      <c r="L298" s="664">
        <v>8</v>
      </c>
      <c r="M298" s="665">
        <v>550.56000000000006</v>
      </c>
    </row>
    <row r="299" spans="1:13" ht="14.4" customHeight="1" x14ac:dyDescent="0.3">
      <c r="A299" s="660" t="s">
        <v>3929</v>
      </c>
      <c r="B299" s="661" t="s">
        <v>3750</v>
      </c>
      <c r="C299" s="661" t="s">
        <v>4986</v>
      </c>
      <c r="D299" s="661" t="s">
        <v>1535</v>
      </c>
      <c r="E299" s="661" t="s">
        <v>4987</v>
      </c>
      <c r="F299" s="664"/>
      <c r="G299" s="664"/>
      <c r="H299" s="677">
        <v>0</v>
      </c>
      <c r="I299" s="664">
        <v>5</v>
      </c>
      <c r="J299" s="664">
        <v>386.52</v>
      </c>
      <c r="K299" s="677">
        <v>1</v>
      </c>
      <c r="L299" s="664">
        <v>5</v>
      </c>
      <c r="M299" s="665">
        <v>386.52</v>
      </c>
    </row>
    <row r="300" spans="1:13" ht="14.4" customHeight="1" x14ac:dyDescent="0.3">
      <c r="A300" s="660" t="s">
        <v>3929</v>
      </c>
      <c r="B300" s="661" t="s">
        <v>3750</v>
      </c>
      <c r="C300" s="661" t="s">
        <v>4499</v>
      </c>
      <c r="D300" s="661" t="s">
        <v>4497</v>
      </c>
      <c r="E300" s="661" t="s">
        <v>4500</v>
      </c>
      <c r="F300" s="664">
        <v>5</v>
      </c>
      <c r="G300" s="664">
        <v>400.06</v>
      </c>
      <c r="H300" s="677">
        <v>1</v>
      </c>
      <c r="I300" s="664"/>
      <c r="J300" s="664"/>
      <c r="K300" s="677">
        <v>0</v>
      </c>
      <c r="L300" s="664">
        <v>5</v>
      </c>
      <c r="M300" s="665">
        <v>400.06</v>
      </c>
    </row>
    <row r="301" spans="1:13" ht="14.4" customHeight="1" x14ac:dyDescent="0.3">
      <c r="A301" s="660" t="s">
        <v>3929</v>
      </c>
      <c r="B301" s="661" t="s">
        <v>3750</v>
      </c>
      <c r="C301" s="661" t="s">
        <v>5647</v>
      </c>
      <c r="D301" s="661" t="s">
        <v>1535</v>
      </c>
      <c r="E301" s="661" t="s">
        <v>3751</v>
      </c>
      <c r="F301" s="664">
        <v>2</v>
      </c>
      <c r="G301" s="664">
        <v>119.1</v>
      </c>
      <c r="H301" s="677">
        <v>1</v>
      </c>
      <c r="I301" s="664"/>
      <c r="J301" s="664"/>
      <c r="K301" s="677">
        <v>0</v>
      </c>
      <c r="L301" s="664">
        <v>2</v>
      </c>
      <c r="M301" s="665">
        <v>119.1</v>
      </c>
    </row>
    <row r="302" spans="1:13" ht="14.4" customHeight="1" x14ac:dyDescent="0.3">
      <c r="A302" s="660" t="s">
        <v>3929</v>
      </c>
      <c r="B302" s="661" t="s">
        <v>3755</v>
      </c>
      <c r="C302" s="661" t="s">
        <v>5673</v>
      </c>
      <c r="D302" s="661" t="s">
        <v>5674</v>
      </c>
      <c r="E302" s="661" t="s">
        <v>4099</v>
      </c>
      <c r="F302" s="664">
        <v>2</v>
      </c>
      <c r="G302" s="664">
        <v>294.72000000000003</v>
      </c>
      <c r="H302" s="677">
        <v>1</v>
      </c>
      <c r="I302" s="664"/>
      <c r="J302" s="664"/>
      <c r="K302" s="677">
        <v>0</v>
      </c>
      <c r="L302" s="664">
        <v>2</v>
      </c>
      <c r="M302" s="665">
        <v>294.72000000000003</v>
      </c>
    </row>
    <row r="303" spans="1:13" ht="14.4" customHeight="1" x14ac:dyDescent="0.3">
      <c r="A303" s="660" t="s">
        <v>3929</v>
      </c>
      <c r="B303" s="661" t="s">
        <v>3755</v>
      </c>
      <c r="C303" s="661" t="s">
        <v>5675</v>
      </c>
      <c r="D303" s="661" t="s">
        <v>1620</v>
      </c>
      <c r="E303" s="661" t="s">
        <v>5676</v>
      </c>
      <c r="F303" s="664">
        <v>1</v>
      </c>
      <c r="G303" s="664">
        <v>0</v>
      </c>
      <c r="H303" s="677"/>
      <c r="I303" s="664"/>
      <c r="J303" s="664"/>
      <c r="K303" s="677"/>
      <c r="L303" s="664">
        <v>1</v>
      </c>
      <c r="M303" s="665">
        <v>0</v>
      </c>
    </row>
    <row r="304" spans="1:13" ht="14.4" customHeight="1" x14ac:dyDescent="0.3">
      <c r="A304" s="660" t="s">
        <v>3929</v>
      </c>
      <c r="B304" s="661" t="s">
        <v>3865</v>
      </c>
      <c r="C304" s="661" t="s">
        <v>4942</v>
      </c>
      <c r="D304" s="661" t="s">
        <v>3165</v>
      </c>
      <c r="E304" s="661" t="s">
        <v>4317</v>
      </c>
      <c r="F304" s="664"/>
      <c r="G304" s="664"/>
      <c r="H304" s="677"/>
      <c r="I304" s="664">
        <v>1</v>
      </c>
      <c r="J304" s="664">
        <v>0</v>
      </c>
      <c r="K304" s="677"/>
      <c r="L304" s="664">
        <v>1</v>
      </c>
      <c r="M304" s="665">
        <v>0</v>
      </c>
    </row>
    <row r="305" spans="1:13" ht="14.4" customHeight="1" x14ac:dyDescent="0.3">
      <c r="A305" s="660" t="s">
        <v>3930</v>
      </c>
      <c r="B305" s="661" t="s">
        <v>3662</v>
      </c>
      <c r="C305" s="661" t="s">
        <v>1663</v>
      </c>
      <c r="D305" s="661" t="s">
        <v>1589</v>
      </c>
      <c r="E305" s="661" t="s">
        <v>1664</v>
      </c>
      <c r="F305" s="664"/>
      <c r="G305" s="664"/>
      <c r="H305" s="677"/>
      <c r="I305" s="664">
        <v>1</v>
      </c>
      <c r="J305" s="664">
        <v>0</v>
      </c>
      <c r="K305" s="677"/>
      <c r="L305" s="664">
        <v>1</v>
      </c>
      <c r="M305" s="665">
        <v>0</v>
      </c>
    </row>
    <row r="306" spans="1:13" ht="14.4" customHeight="1" x14ac:dyDescent="0.3">
      <c r="A306" s="660" t="s">
        <v>3930</v>
      </c>
      <c r="B306" s="661" t="s">
        <v>3673</v>
      </c>
      <c r="C306" s="661" t="s">
        <v>1562</v>
      </c>
      <c r="D306" s="661" t="s">
        <v>1563</v>
      </c>
      <c r="E306" s="661" t="s">
        <v>1564</v>
      </c>
      <c r="F306" s="664"/>
      <c r="G306" s="664"/>
      <c r="H306" s="677">
        <v>0</v>
      </c>
      <c r="I306" s="664">
        <v>1</v>
      </c>
      <c r="J306" s="664">
        <v>937.93</v>
      </c>
      <c r="K306" s="677">
        <v>1</v>
      </c>
      <c r="L306" s="664">
        <v>1</v>
      </c>
      <c r="M306" s="665">
        <v>937.93</v>
      </c>
    </row>
    <row r="307" spans="1:13" ht="14.4" customHeight="1" x14ac:dyDescent="0.3">
      <c r="A307" s="660" t="s">
        <v>3930</v>
      </c>
      <c r="B307" s="661" t="s">
        <v>3685</v>
      </c>
      <c r="C307" s="661" t="s">
        <v>5713</v>
      </c>
      <c r="D307" s="661" t="s">
        <v>5579</v>
      </c>
      <c r="E307" s="661" t="s">
        <v>1689</v>
      </c>
      <c r="F307" s="664"/>
      <c r="G307" s="664"/>
      <c r="H307" s="677">
        <v>0</v>
      </c>
      <c r="I307" s="664">
        <v>5</v>
      </c>
      <c r="J307" s="664">
        <v>300.10000000000002</v>
      </c>
      <c r="K307" s="677">
        <v>1</v>
      </c>
      <c r="L307" s="664">
        <v>5</v>
      </c>
      <c r="M307" s="665">
        <v>300.10000000000002</v>
      </c>
    </row>
    <row r="308" spans="1:13" ht="14.4" customHeight="1" x14ac:dyDescent="0.3">
      <c r="A308" s="660" t="s">
        <v>3930</v>
      </c>
      <c r="B308" s="661" t="s">
        <v>3689</v>
      </c>
      <c r="C308" s="661" t="s">
        <v>1057</v>
      </c>
      <c r="D308" s="661" t="s">
        <v>1054</v>
      </c>
      <c r="E308" s="661" t="s">
        <v>1058</v>
      </c>
      <c r="F308" s="664"/>
      <c r="G308" s="664"/>
      <c r="H308" s="677">
        <v>0</v>
      </c>
      <c r="I308" s="664">
        <v>1</v>
      </c>
      <c r="J308" s="664">
        <v>60.92</v>
      </c>
      <c r="K308" s="677">
        <v>1</v>
      </c>
      <c r="L308" s="664">
        <v>1</v>
      </c>
      <c r="M308" s="665">
        <v>60.92</v>
      </c>
    </row>
    <row r="309" spans="1:13" ht="14.4" customHeight="1" x14ac:dyDescent="0.3">
      <c r="A309" s="660" t="s">
        <v>3930</v>
      </c>
      <c r="B309" s="661" t="s">
        <v>3718</v>
      </c>
      <c r="C309" s="661" t="s">
        <v>1839</v>
      </c>
      <c r="D309" s="661" t="s">
        <v>3719</v>
      </c>
      <c r="E309" s="661" t="s">
        <v>3720</v>
      </c>
      <c r="F309" s="664"/>
      <c r="G309" s="664"/>
      <c r="H309" s="677">
        <v>0</v>
      </c>
      <c r="I309" s="664">
        <v>2</v>
      </c>
      <c r="J309" s="664">
        <v>313.72000000000003</v>
      </c>
      <c r="K309" s="677">
        <v>1</v>
      </c>
      <c r="L309" s="664">
        <v>2</v>
      </c>
      <c r="M309" s="665">
        <v>313.72000000000003</v>
      </c>
    </row>
    <row r="310" spans="1:13" ht="14.4" customHeight="1" x14ac:dyDescent="0.3">
      <c r="A310" s="660" t="s">
        <v>3930</v>
      </c>
      <c r="B310" s="661" t="s">
        <v>3734</v>
      </c>
      <c r="C310" s="661" t="s">
        <v>1970</v>
      </c>
      <c r="D310" s="661" t="s">
        <v>1971</v>
      </c>
      <c r="E310" s="661" t="s">
        <v>1972</v>
      </c>
      <c r="F310" s="664"/>
      <c r="G310" s="664"/>
      <c r="H310" s="677">
        <v>0</v>
      </c>
      <c r="I310" s="664">
        <v>6</v>
      </c>
      <c r="J310" s="664">
        <v>924.06</v>
      </c>
      <c r="K310" s="677">
        <v>1</v>
      </c>
      <c r="L310" s="664">
        <v>6</v>
      </c>
      <c r="M310" s="665">
        <v>924.06</v>
      </c>
    </row>
    <row r="311" spans="1:13" ht="14.4" customHeight="1" x14ac:dyDescent="0.3">
      <c r="A311" s="660" t="s">
        <v>3930</v>
      </c>
      <c r="B311" s="661" t="s">
        <v>3821</v>
      </c>
      <c r="C311" s="661" t="s">
        <v>2795</v>
      </c>
      <c r="D311" s="661" t="s">
        <v>2796</v>
      </c>
      <c r="E311" s="661" t="s">
        <v>3727</v>
      </c>
      <c r="F311" s="664"/>
      <c r="G311" s="664"/>
      <c r="H311" s="677">
        <v>0</v>
      </c>
      <c r="I311" s="664">
        <v>3</v>
      </c>
      <c r="J311" s="664">
        <v>209.57999999999998</v>
      </c>
      <c r="K311" s="677">
        <v>1</v>
      </c>
      <c r="L311" s="664">
        <v>3</v>
      </c>
      <c r="M311" s="665">
        <v>209.57999999999998</v>
      </c>
    </row>
    <row r="312" spans="1:13" ht="14.4" customHeight="1" x14ac:dyDescent="0.3">
      <c r="A312" s="660" t="s">
        <v>3931</v>
      </c>
      <c r="B312" s="661" t="s">
        <v>3657</v>
      </c>
      <c r="C312" s="661" t="s">
        <v>2649</v>
      </c>
      <c r="D312" s="661" t="s">
        <v>3782</v>
      </c>
      <c r="E312" s="661" t="s">
        <v>3783</v>
      </c>
      <c r="F312" s="664"/>
      <c r="G312" s="664"/>
      <c r="H312" s="677">
        <v>0</v>
      </c>
      <c r="I312" s="664">
        <v>6</v>
      </c>
      <c r="J312" s="664">
        <v>225.89999999999998</v>
      </c>
      <c r="K312" s="677">
        <v>1</v>
      </c>
      <c r="L312" s="664">
        <v>6</v>
      </c>
      <c r="M312" s="665">
        <v>225.89999999999998</v>
      </c>
    </row>
    <row r="313" spans="1:13" ht="14.4" customHeight="1" x14ac:dyDescent="0.3">
      <c r="A313" s="660" t="s">
        <v>3931</v>
      </c>
      <c r="B313" s="661" t="s">
        <v>3660</v>
      </c>
      <c r="C313" s="661" t="s">
        <v>2711</v>
      </c>
      <c r="D313" s="661" t="s">
        <v>2612</v>
      </c>
      <c r="E313" s="661" t="s">
        <v>3784</v>
      </c>
      <c r="F313" s="664"/>
      <c r="G313" s="664"/>
      <c r="H313" s="677">
        <v>0</v>
      </c>
      <c r="I313" s="664">
        <v>3</v>
      </c>
      <c r="J313" s="664">
        <v>1049.6399999999999</v>
      </c>
      <c r="K313" s="677">
        <v>1</v>
      </c>
      <c r="L313" s="664">
        <v>3</v>
      </c>
      <c r="M313" s="665">
        <v>1049.6399999999999</v>
      </c>
    </row>
    <row r="314" spans="1:13" ht="14.4" customHeight="1" x14ac:dyDescent="0.3">
      <c r="A314" s="660" t="s">
        <v>3931</v>
      </c>
      <c r="B314" s="661" t="s">
        <v>3660</v>
      </c>
      <c r="C314" s="661" t="s">
        <v>6077</v>
      </c>
      <c r="D314" s="661" t="s">
        <v>2612</v>
      </c>
      <c r="E314" s="661" t="s">
        <v>6078</v>
      </c>
      <c r="F314" s="664"/>
      <c r="G314" s="664"/>
      <c r="H314" s="677"/>
      <c r="I314" s="664">
        <v>4</v>
      </c>
      <c r="J314" s="664">
        <v>0</v>
      </c>
      <c r="K314" s="677"/>
      <c r="L314" s="664">
        <v>4</v>
      </c>
      <c r="M314" s="665">
        <v>0</v>
      </c>
    </row>
    <row r="315" spans="1:13" ht="14.4" customHeight="1" x14ac:dyDescent="0.3">
      <c r="A315" s="660" t="s">
        <v>3931</v>
      </c>
      <c r="B315" s="661" t="s">
        <v>3660</v>
      </c>
      <c r="C315" s="661" t="s">
        <v>6079</v>
      </c>
      <c r="D315" s="661" t="s">
        <v>2612</v>
      </c>
      <c r="E315" s="661" t="s">
        <v>6080</v>
      </c>
      <c r="F315" s="664"/>
      <c r="G315" s="664"/>
      <c r="H315" s="677"/>
      <c r="I315" s="664">
        <v>1</v>
      </c>
      <c r="J315" s="664">
        <v>0</v>
      </c>
      <c r="K315" s="677"/>
      <c r="L315" s="664">
        <v>1</v>
      </c>
      <c r="M315" s="665">
        <v>0</v>
      </c>
    </row>
    <row r="316" spans="1:13" ht="14.4" customHeight="1" x14ac:dyDescent="0.3">
      <c r="A316" s="660" t="s">
        <v>3931</v>
      </c>
      <c r="B316" s="661" t="s">
        <v>3786</v>
      </c>
      <c r="C316" s="661" t="s">
        <v>6068</v>
      </c>
      <c r="D316" s="661" t="s">
        <v>6069</v>
      </c>
      <c r="E316" s="661" t="s">
        <v>6070</v>
      </c>
      <c r="F316" s="664"/>
      <c r="G316" s="664"/>
      <c r="H316" s="677">
        <v>0</v>
      </c>
      <c r="I316" s="664">
        <v>3</v>
      </c>
      <c r="J316" s="664">
        <v>146.94</v>
      </c>
      <c r="K316" s="677">
        <v>1</v>
      </c>
      <c r="L316" s="664">
        <v>3</v>
      </c>
      <c r="M316" s="665">
        <v>146.94</v>
      </c>
    </row>
    <row r="317" spans="1:13" ht="14.4" customHeight="1" x14ac:dyDescent="0.3">
      <c r="A317" s="660" t="s">
        <v>3931</v>
      </c>
      <c r="B317" s="661" t="s">
        <v>3786</v>
      </c>
      <c r="C317" s="661" t="s">
        <v>5006</v>
      </c>
      <c r="D317" s="661" t="s">
        <v>3787</v>
      </c>
      <c r="E317" s="661" t="s">
        <v>5007</v>
      </c>
      <c r="F317" s="664"/>
      <c r="G317" s="664"/>
      <c r="H317" s="677">
        <v>0</v>
      </c>
      <c r="I317" s="664">
        <v>9</v>
      </c>
      <c r="J317" s="664">
        <v>1763.28</v>
      </c>
      <c r="K317" s="677">
        <v>1</v>
      </c>
      <c r="L317" s="664">
        <v>9</v>
      </c>
      <c r="M317" s="665">
        <v>1763.28</v>
      </c>
    </row>
    <row r="318" spans="1:13" ht="14.4" customHeight="1" x14ac:dyDescent="0.3">
      <c r="A318" s="660" t="s">
        <v>3931</v>
      </c>
      <c r="B318" s="661" t="s">
        <v>3790</v>
      </c>
      <c r="C318" s="661" t="s">
        <v>6066</v>
      </c>
      <c r="D318" s="661" t="s">
        <v>6032</v>
      </c>
      <c r="E318" s="661" t="s">
        <v>6067</v>
      </c>
      <c r="F318" s="664"/>
      <c r="G318" s="664"/>
      <c r="H318" s="677">
        <v>0</v>
      </c>
      <c r="I318" s="664">
        <v>1</v>
      </c>
      <c r="J318" s="664">
        <v>685.76</v>
      </c>
      <c r="K318" s="677">
        <v>1</v>
      </c>
      <c r="L318" s="664">
        <v>1</v>
      </c>
      <c r="M318" s="665">
        <v>685.76</v>
      </c>
    </row>
    <row r="319" spans="1:13" ht="14.4" customHeight="1" x14ac:dyDescent="0.3">
      <c r="A319" s="660" t="s">
        <v>3931</v>
      </c>
      <c r="B319" s="661" t="s">
        <v>3661</v>
      </c>
      <c r="C319" s="661" t="s">
        <v>1724</v>
      </c>
      <c r="D319" s="661" t="s">
        <v>1725</v>
      </c>
      <c r="E319" s="661" t="s">
        <v>1726</v>
      </c>
      <c r="F319" s="664"/>
      <c r="G319" s="664"/>
      <c r="H319" s="677">
        <v>0</v>
      </c>
      <c r="I319" s="664">
        <v>109</v>
      </c>
      <c r="J319" s="664">
        <v>15263.27</v>
      </c>
      <c r="K319" s="677">
        <v>1</v>
      </c>
      <c r="L319" s="664">
        <v>109</v>
      </c>
      <c r="M319" s="665">
        <v>15263.27</v>
      </c>
    </row>
    <row r="320" spans="1:13" ht="14.4" customHeight="1" x14ac:dyDescent="0.3">
      <c r="A320" s="660" t="s">
        <v>3931</v>
      </c>
      <c r="B320" s="661" t="s">
        <v>3673</v>
      </c>
      <c r="C320" s="661" t="s">
        <v>1704</v>
      </c>
      <c r="D320" s="661" t="s">
        <v>1563</v>
      </c>
      <c r="E320" s="661" t="s">
        <v>1705</v>
      </c>
      <c r="F320" s="664"/>
      <c r="G320" s="664"/>
      <c r="H320" s="677">
        <v>0</v>
      </c>
      <c r="I320" s="664">
        <v>3</v>
      </c>
      <c r="J320" s="664">
        <v>1875.87</v>
      </c>
      <c r="K320" s="677">
        <v>1</v>
      </c>
      <c r="L320" s="664">
        <v>3</v>
      </c>
      <c r="M320" s="665">
        <v>1875.87</v>
      </c>
    </row>
    <row r="321" spans="1:13" ht="14.4" customHeight="1" x14ac:dyDescent="0.3">
      <c r="A321" s="660" t="s">
        <v>3931</v>
      </c>
      <c r="B321" s="661" t="s">
        <v>3673</v>
      </c>
      <c r="C321" s="661" t="s">
        <v>4204</v>
      </c>
      <c r="D321" s="661" t="s">
        <v>1563</v>
      </c>
      <c r="E321" s="661" t="s">
        <v>4205</v>
      </c>
      <c r="F321" s="664"/>
      <c r="G321" s="664"/>
      <c r="H321" s="677">
        <v>0</v>
      </c>
      <c r="I321" s="664">
        <v>2</v>
      </c>
      <c r="J321" s="664">
        <v>375.18</v>
      </c>
      <c r="K321" s="677">
        <v>1</v>
      </c>
      <c r="L321" s="664">
        <v>2</v>
      </c>
      <c r="M321" s="665">
        <v>375.18</v>
      </c>
    </row>
    <row r="322" spans="1:13" ht="14.4" customHeight="1" x14ac:dyDescent="0.3">
      <c r="A322" s="660" t="s">
        <v>3931</v>
      </c>
      <c r="B322" s="661" t="s">
        <v>3673</v>
      </c>
      <c r="C322" s="661" t="s">
        <v>1562</v>
      </c>
      <c r="D322" s="661" t="s">
        <v>1563</v>
      </c>
      <c r="E322" s="661" t="s">
        <v>1564</v>
      </c>
      <c r="F322" s="664"/>
      <c r="G322" s="664"/>
      <c r="H322" s="677">
        <v>0</v>
      </c>
      <c r="I322" s="664">
        <v>3</v>
      </c>
      <c r="J322" s="664">
        <v>2813.79</v>
      </c>
      <c r="K322" s="677">
        <v>1</v>
      </c>
      <c r="L322" s="664">
        <v>3</v>
      </c>
      <c r="M322" s="665">
        <v>2813.79</v>
      </c>
    </row>
    <row r="323" spans="1:13" ht="14.4" customHeight="1" x14ac:dyDescent="0.3">
      <c r="A323" s="660" t="s">
        <v>3931</v>
      </c>
      <c r="B323" s="661" t="s">
        <v>3678</v>
      </c>
      <c r="C323" s="661" t="s">
        <v>1538</v>
      </c>
      <c r="D323" s="661" t="s">
        <v>1539</v>
      </c>
      <c r="E323" s="661" t="s">
        <v>3679</v>
      </c>
      <c r="F323" s="664"/>
      <c r="G323" s="664"/>
      <c r="H323" s="677">
        <v>0</v>
      </c>
      <c r="I323" s="664">
        <v>1</v>
      </c>
      <c r="J323" s="664">
        <v>75.28</v>
      </c>
      <c r="K323" s="677">
        <v>1</v>
      </c>
      <c r="L323" s="664">
        <v>1</v>
      </c>
      <c r="M323" s="665">
        <v>75.28</v>
      </c>
    </row>
    <row r="324" spans="1:13" ht="14.4" customHeight="1" x14ac:dyDescent="0.3">
      <c r="A324" s="660" t="s">
        <v>3931</v>
      </c>
      <c r="B324" s="661" t="s">
        <v>3718</v>
      </c>
      <c r="C324" s="661" t="s">
        <v>1839</v>
      </c>
      <c r="D324" s="661" t="s">
        <v>3719</v>
      </c>
      <c r="E324" s="661" t="s">
        <v>3720</v>
      </c>
      <c r="F324" s="664"/>
      <c r="G324" s="664"/>
      <c r="H324" s="677">
        <v>0</v>
      </c>
      <c r="I324" s="664">
        <v>8</v>
      </c>
      <c r="J324" s="664">
        <v>1607.7800000000002</v>
      </c>
      <c r="K324" s="677">
        <v>1</v>
      </c>
      <c r="L324" s="664">
        <v>8</v>
      </c>
      <c r="M324" s="665">
        <v>1607.7800000000002</v>
      </c>
    </row>
    <row r="325" spans="1:13" ht="14.4" customHeight="1" x14ac:dyDescent="0.3">
      <c r="A325" s="660" t="s">
        <v>3931</v>
      </c>
      <c r="B325" s="661" t="s">
        <v>3730</v>
      </c>
      <c r="C325" s="661" t="s">
        <v>1951</v>
      </c>
      <c r="D325" s="661" t="s">
        <v>1952</v>
      </c>
      <c r="E325" s="661" t="s">
        <v>3731</v>
      </c>
      <c r="F325" s="664"/>
      <c r="G325" s="664"/>
      <c r="H325" s="677">
        <v>0</v>
      </c>
      <c r="I325" s="664">
        <v>8</v>
      </c>
      <c r="J325" s="664">
        <v>934.4</v>
      </c>
      <c r="K325" s="677">
        <v>1</v>
      </c>
      <c r="L325" s="664">
        <v>8</v>
      </c>
      <c r="M325" s="665">
        <v>934.4</v>
      </c>
    </row>
    <row r="326" spans="1:13" ht="14.4" customHeight="1" x14ac:dyDescent="0.3">
      <c r="A326" s="660" t="s">
        <v>3931</v>
      </c>
      <c r="B326" s="661" t="s">
        <v>6175</v>
      </c>
      <c r="C326" s="661" t="s">
        <v>4974</v>
      </c>
      <c r="D326" s="661" t="s">
        <v>4975</v>
      </c>
      <c r="E326" s="661" t="s">
        <v>4976</v>
      </c>
      <c r="F326" s="664"/>
      <c r="G326" s="664"/>
      <c r="H326" s="677">
        <v>0</v>
      </c>
      <c r="I326" s="664">
        <v>1</v>
      </c>
      <c r="J326" s="664">
        <v>125.14</v>
      </c>
      <c r="K326" s="677">
        <v>1</v>
      </c>
      <c r="L326" s="664">
        <v>1</v>
      </c>
      <c r="M326" s="665">
        <v>125.14</v>
      </c>
    </row>
    <row r="327" spans="1:13" ht="14.4" customHeight="1" x14ac:dyDescent="0.3">
      <c r="A327" s="660" t="s">
        <v>3931</v>
      </c>
      <c r="B327" s="661" t="s">
        <v>3734</v>
      </c>
      <c r="C327" s="661" t="s">
        <v>1970</v>
      </c>
      <c r="D327" s="661" t="s">
        <v>1971</v>
      </c>
      <c r="E327" s="661" t="s">
        <v>1972</v>
      </c>
      <c r="F327" s="664"/>
      <c r="G327" s="664"/>
      <c r="H327" s="677">
        <v>0</v>
      </c>
      <c r="I327" s="664">
        <v>2</v>
      </c>
      <c r="J327" s="664">
        <v>308.02</v>
      </c>
      <c r="K327" s="677">
        <v>1</v>
      </c>
      <c r="L327" s="664">
        <v>2</v>
      </c>
      <c r="M327" s="665">
        <v>308.02</v>
      </c>
    </row>
    <row r="328" spans="1:13" ht="14.4" customHeight="1" x14ac:dyDescent="0.3">
      <c r="A328" s="660" t="s">
        <v>3931</v>
      </c>
      <c r="B328" s="661" t="s">
        <v>3738</v>
      </c>
      <c r="C328" s="661" t="s">
        <v>1955</v>
      </c>
      <c r="D328" s="661" t="s">
        <v>1956</v>
      </c>
      <c r="E328" s="661" t="s">
        <v>3739</v>
      </c>
      <c r="F328" s="664"/>
      <c r="G328" s="664"/>
      <c r="H328" s="677">
        <v>0</v>
      </c>
      <c r="I328" s="664">
        <v>3</v>
      </c>
      <c r="J328" s="664">
        <v>209.57999999999998</v>
      </c>
      <c r="K328" s="677">
        <v>1</v>
      </c>
      <c r="L328" s="664">
        <v>3</v>
      </c>
      <c r="M328" s="665">
        <v>209.57999999999998</v>
      </c>
    </row>
    <row r="329" spans="1:13" ht="14.4" customHeight="1" x14ac:dyDescent="0.3">
      <c r="A329" s="660" t="s">
        <v>3931</v>
      </c>
      <c r="B329" s="661" t="s">
        <v>3821</v>
      </c>
      <c r="C329" s="661" t="s">
        <v>2795</v>
      </c>
      <c r="D329" s="661" t="s">
        <v>2796</v>
      </c>
      <c r="E329" s="661" t="s">
        <v>3727</v>
      </c>
      <c r="F329" s="664"/>
      <c r="G329" s="664"/>
      <c r="H329" s="677">
        <v>0</v>
      </c>
      <c r="I329" s="664">
        <v>18</v>
      </c>
      <c r="J329" s="664">
        <v>1257.48</v>
      </c>
      <c r="K329" s="677">
        <v>1</v>
      </c>
      <c r="L329" s="664">
        <v>18</v>
      </c>
      <c r="M329" s="665">
        <v>1257.48</v>
      </c>
    </row>
    <row r="330" spans="1:13" ht="14.4" customHeight="1" x14ac:dyDescent="0.3">
      <c r="A330" s="660" t="s">
        <v>3931</v>
      </c>
      <c r="B330" s="661" t="s">
        <v>3743</v>
      </c>
      <c r="C330" s="661" t="s">
        <v>2001</v>
      </c>
      <c r="D330" s="661" t="s">
        <v>2002</v>
      </c>
      <c r="E330" s="661" t="s">
        <v>3745</v>
      </c>
      <c r="F330" s="664"/>
      <c r="G330" s="664"/>
      <c r="H330" s="677">
        <v>0</v>
      </c>
      <c r="I330" s="664">
        <v>6</v>
      </c>
      <c r="J330" s="664">
        <v>18763.14</v>
      </c>
      <c r="K330" s="677">
        <v>1</v>
      </c>
      <c r="L330" s="664">
        <v>6</v>
      </c>
      <c r="M330" s="665">
        <v>18763.14</v>
      </c>
    </row>
    <row r="331" spans="1:13" ht="14.4" customHeight="1" x14ac:dyDescent="0.3">
      <c r="A331" s="660" t="s">
        <v>3931</v>
      </c>
      <c r="B331" s="661" t="s">
        <v>3750</v>
      </c>
      <c r="C331" s="661" t="s">
        <v>1534</v>
      </c>
      <c r="D331" s="661" t="s">
        <v>1535</v>
      </c>
      <c r="E331" s="661" t="s">
        <v>3751</v>
      </c>
      <c r="F331" s="664"/>
      <c r="G331" s="664"/>
      <c r="H331" s="677">
        <v>0</v>
      </c>
      <c r="I331" s="664">
        <v>4</v>
      </c>
      <c r="J331" s="664">
        <v>349.44</v>
      </c>
      <c r="K331" s="677">
        <v>1</v>
      </c>
      <c r="L331" s="664">
        <v>4</v>
      </c>
      <c r="M331" s="665">
        <v>349.44</v>
      </c>
    </row>
    <row r="332" spans="1:13" ht="14.4" customHeight="1" x14ac:dyDescent="0.3">
      <c r="A332" s="660" t="s">
        <v>3931</v>
      </c>
      <c r="B332" s="661" t="s">
        <v>3755</v>
      </c>
      <c r="C332" s="661" t="s">
        <v>5766</v>
      </c>
      <c r="D332" s="661" t="s">
        <v>5767</v>
      </c>
      <c r="E332" s="661" t="s">
        <v>5768</v>
      </c>
      <c r="F332" s="664">
        <v>4</v>
      </c>
      <c r="G332" s="664">
        <v>182.44</v>
      </c>
      <c r="H332" s="677">
        <v>1</v>
      </c>
      <c r="I332" s="664"/>
      <c r="J332" s="664"/>
      <c r="K332" s="677">
        <v>0</v>
      </c>
      <c r="L332" s="664">
        <v>4</v>
      </c>
      <c r="M332" s="665">
        <v>182.44</v>
      </c>
    </row>
    <row r="333" spans="1:13" ht="14.4" customHeight="1" x14ac:dyDescent="0.3">
      <c r="A333" s="660" t="s">
        <v>3931</v>
      </c>
      <c r="B333" s="661" t="s">
        <v>3763</v>
      </c>
      <c r="C333" s="661" t="s">
        <v>1631</v>
      </c>
      <c r="D333" s="661" t="s">
        <v>3764</v>
      </c>
      <c r="E333" s="661" t="s">
        <v>3765</v>
      </c>
      <c r="F333" s="664"/>
      <c r="G333" s="664"/>
      <c r="H333" s="677">
        <v>0</v>
      </c>
      <c r="I333" s="664">
        <v>3</v>
      </c>
      <c r="J333" s="664">
        <v>20.94</v>
      </c>
      <c r="K333" s="677">
        <v>1</v>
      </c>
      <c r="L333" s="664">
        <v>3</v>
      </c>
      <c r="M333" s="665">
        <v>20.94</v>
      </c>
    </row>
    <row r="334" spans="1:13" ht="14.4" customHeight="1" x14ac:dyDescent="0.3">
      <c r="A334" s="660" t="s">
        <v>3931</v>
      </c>
      <c r="B334" s="661" t="s">
        <v>3768</v>
      </c>
      <c r="C334" s="661" t="s">
        <v>1714</v>
      </c>
      <c r="D334" s="661" t="s">
        <v>1556</v>
      </c>
      <c r="E334" s="661" t="s">
        <v>3769</v>
      </c>
      <c r="F334" s="664"/>
      <c r="G334" s="664"/>
      <c r="H334" s="677">
        <v>0</v>
      </c>
      <c r="I334" s="664">
        <v>1</v>
      </c>
      <c r="J334" s="664">
        <v>138</v>
      </c>
      <c r="K334" s="677">
        <v>1</v>
      </c>
      <c r="L334" s="664">
        <v>1</v>
      </c>
      <c r="M334" s="665">
        <v>138</v>
      </c>
    </row>
    <row r="335" spans="1:13" ht="14.4" customHeight="1" x14ac:dyDescent="0.3">
      <c r="A335" s="660" t="s">
        <v>3931</v>
      </c>
      <c r="B335" s="661" t="s">
        <v>6180</v>
      </c>
      <c r="C335" s="661" t="s">
        <v>5758</v>
      </c>
      <c r="D335" s="661" t="s">
        <v>5759</v>
      </c>
      <c r="E335" s="661" t="s">
        <v>5760</v>
      </c>
      <c r="F335" s="664"/>
      <c r="G335" s="664"/>
      <c r="H335" s="677">
        <v>0</v>
      </c>
      <c r="I335" s="664">
        <v>1</v>
      </c>
      <c r="J335" s="664">
        <v>1866.4</v>
      </c>
      <c r="K335" s="677">
        <v>1</v>
      </c>
      <c r="L335" s="664">
        <v>1</v>
      </c>
      <c r="M335" s="665">
        <v>1866.4</v>
      </c>
    </row>
    <row r="336" spans="1:13" ht="14.4" customHeight="1" x14ac:dyDescent="0.3">
      <c r="A336" s="660" t="s">
        <v>3931</v>
      </c>
      <c r="B336" s="661" t="s">
        <v>3865</v>
      </c>
      <c r="C336" s="661" t="s">
        <v>4200</v>
      </c>
      <c r="D336" s="661" t="s">
        <v>3165</v>
      </c>
      <c r="E336" s="661" t="s">
        <v>4201</v>
      </c>
      <c r="F336" s="664"/>
      <c r="G336" s="664"/>
      <c r="H336" s="677"/>
      <c r="I336" s="664">
        <v>1</v>
      </c>
      <c r="J336" s="664">
        <v>0</v>
      </c>
      <c r="K336" s="677"/>
      <c r="L336" s="664">
        <v>1</v>
      </c>
      <c r="M336" s="665">
        <v>0</v>
      </c>
    </row>
    <row r="337" spans="1:13" ht="14.4" customHeight="1" x14ac:dyDescent="0.3">
      <c r="A337" s="660" t="s">
        <v>3931</v>
      </c>
      <c r="B337" s="661" t="s">
        <v>3865</v>
      </c>
      <c r="C337" s="661" t="s">
        <v>5105</v>
      </c>
      <c r="D337" s="661" t="s">
        <v>3165</v>
      </c>
      <c r="E337" s="661" t="s">
        <v>4317</v>
      </c>
      <c r="F337" s="664"/>
      <c r="G337" s="664"/>
      <c r="H337" s="677">
        <v>0</v>
      </c>
      <c r="I337" s="664">
        <v>1</v>
      </c>
      <c r="J337" s="664">
        <v>413.22</v>
      </c>
      <c r="K337" s="677">
        <v>1</v>
      </c>
      <c r="L337" s="664">
        <v>1</v>
      </c>
      <c r="M337" s="665">
        <v>413.22</v>
      </c>
    </row>
    <row r="338" spans="1:13" ht="14.4" customHeight="1" x14ac:dyDescent="0.3">
      <c r="A338" s="660" t="s">
        <v>3931</v>
      </c>
      <c r="B338" s="661" t="s">
        <v>3781</v>
      </c>
      <c r="C338" s="661" t="s">
        <v>4207</v>
      </c>
      <c r="D338" s="661" t="s">
        <v>4208</v>
      </c>
      <c r="E338" s="661" t="s">
        <v>1789</v>
      </c>
      <c r="F338" s="664"/>
      <c r="G338" s="664"/>
      <c r="H338" s="677">
        <v>0</v>
      </c>
      <c r="I338" s="664">
        <v>7</v>
      </c>
      <c r="J338" s="664">
        <v>891.38</v>
      </c>
      <c r="K338" s="677">
        <v>1</v>
      </c>
      <c r="L338" s="664">
        <v>7</v>
      </c>
      <c r="M338" s="665">
        <v>891.38</v>
      </c>
    </row>
    <row r="339" spans="1:13" ht="14.4" customHeight="1" x14ac:dyDescent="0.3">
      <c r="A339" s="660" t="s">
        <v>3931</v>
      </c>
      <c r="B339" s="661" t="s">
        <v>3747</v>
      </c>
      <c r="C339" s="661" t="s">
        <v>2008</v>
      </c>
      <c r="D339" s="661" t="s">
        <v>2009</v>
      </c>
      <c r="E339" s="661" t="s">
        <v>3748</v>
      </c>
      <c r="F339" s="664"/>
      <c r="G339" s="664"/>
      <c r="H339" s="677">
        <v>0</v>
      </c>
      <c r="I339" s="664">
        <v>2</v>
      </c>
      <c r="J339" s="664">
        <v>31841.58</v>
      </c>
      <c r="K339" s="677">
        <v>1</v>
      </c>
      <c r="L339" s="664">
        <v>2</v>
      </c>
      <c r="M339" s="665">
        <v>31841.58</v>
      </c>
    </row>
    <row r="340" spans="1:13" ht="14.4" customHeight="1" x14ac:dyDescent="0.3">
      <c r="A340" s="660" t="s">
        <v>3933</v>
      </c>
      <c r="B340" s="661" t="s">
        <v>3661</v>
      </c>
      <c r="C340" s="661" t="s">
        <v>1724</v>
      </c>
      <c r="D340" s="661" t="s">
        <v>1725</v>
      </c>
      <c r="E340" s="661" t="s">
        <v>1726</v>
      </c>
      <c r="F340" s="664"/>
      <c r="G340" s="664"/>
      <c r="H340" s="677">
        <v>0</v>
      </c>
      <c r="I340" s="664">
        <v>2</v>
      </c>
      <c r="J340" s="664">
        <v>280.06</v>
      </c>
      <c r="K340" s="677">
        <v>1</v>
      </c>
      <c r="L340" s="664">
        <v>2</v>
      </c>
      <c r="M340" s="665">
        <v>280.06</v>
      </c>
    </row>
    <row r="341" spans="1:13" ht="14.4" customHeight="1" x14ac:dyDescent="0.3">
      <c r="A341" s="660" t="s">
        <v>3933</v>
      </c>
      <c r="B341" s="661" t="s">
        <v>3673</v>
      </c>
      <c r="C341" s="661" t="s">
        <v>1562</v>
      </c>
      <c r="D341" s="661" t="s">
        <v>1563</v>
      </c>
      <c r="E341" s="661" t="s">
        <v>1564</v>
      </c>
      <c r="F341" s="664"/>
      <c r="G341" s="664"/>
      <c r="H341" s="677">
        <v>0</v>
      </c>
      <c r="I341" s="664">
        <v>2</v>
      </c>
      <c r="J341" s="664">
        <v>1875.86</v>
      </c>
      <c r="K341" s="677">
        <v>1</v>
      </c>
      <c r="L341" s="664">
        <v>2</v>
      </c>
      <c r="M341" s="665">
        <v>1875.86</v>
      </c>
    </row>
    <row r="342" spans="1:13" ht="14.4" customHeight="1" x14ac:dyDescent="0.3">
      <c r="A342" s="660" t="s">
        <v>3933</v>
      </c>
      <c r="B342" s="661" t="s">
        <v>3796</v>
      </c>
      <c r="C342" s="661" t="s">
        <v>4514</v>
      </c>
      <c r="D342" s="661" t="s">
        <v>4511</v>
      </c>
      <c r="E342" s="661" t="s">
        <v>4512</v>
      </c>
      <c r="F342" s="664">
        <v>4</v>
      </c>
      <c r="G342" s="664">
        <v>1339.04</v>
      </c>
      <c r="H342" s="677">
        <v>1</v>
      </c>
      <c r="I342" s="664"/>
      <c r="J342" s="664"/>
      <c r="K342" s="677">
        <v>0</v>
      </c>
      <c r="L342" s="664">
        <v>4</v>
      </c>
      <c r="M342" s="665">
        <v>1339.04</v>
      </c>
    </row>
    <row r="343" spans="1:13" ht="14.4" customHeight="1" x14ac:dyDescent="0.3">
      <c r="A343" s="660" t="s">
        <v>3933</v>
      </c>
      <c r="B343" s="661" t="s">
        <v>3714</v>
      </c>
      <c r="C343" s="661" t="s">
        <v>4220</v>
      </c>
      <c r="D343" s="661" t="s">
        <v>4221</v>
      </c>
      <c r="E343" s="661" t="s">
        <v>3715</v>
      </c>
      <c r="F343" s="664"/>
      <c r="G343" s="664"/>
      <c r="H343" s="677">
        <v>0</v>
      </c>
      <c r="I343" s="664">
        <v>1</v>
      </c>
      <c r="J343" s="664">
        <v>41.55</v>
      </c>
      <c r="K343" s="677">
        <v>1</v>
      </c>
      <c r="L343" s="664">
        <v>1</v>
      </c>
      <c r="M343" s="665">
        <v>41.55</v>
      </c>
    </row>
    <row r="344" spans="1:13" ht="14.4" customHeight="1" x14ac:dyDescent="0.3">
      <c r="A344" s="660" t="s">
        <v>3933</v>
      </c>
      <c r="B344" s="661" t="s">
        <v>3750</v>
      </c>
      <c r="C344" s="661" t="s">
        <v>1534</v>
      </c>
      <c r="D344" s="661" t="s">
        <v>1535</v>
      </c>
      <c r="E344" s="661" t="s">
        <v>3751</v>
      </c>
      <c r="F344" s="664"/>
      <c r="G344" s="664"/>
      <c r="H344" s="677">
        <v>0</v>
      </c>
      <c r="I344" s="664">
        <v>1</v>
      </c>
      <c r="J344" s="664">
        <v>96.63</v>
      </c>
      <c r="K344" s="677">
        <v>1</v>
      </c>
      <c r="L344" s="664">
        <v>1</v>
      </c>
      <c r="M344" s="665">
        <v>96.63</v>
      </c>
    </row>
    <row r="345" spans="1:13" ht="14.4" customHeight="1" x14ac:dyDescent="0.3">
      <c r="A345" s="660" t="s">
        <v>3933</v>
      </c>
      <c r="B345" s="661" t="s">
        <v>3763</v>
      </c>
      <c r="C345" s="661" t="s">
        <v>1631</v>
      </c>
      <c r="D345" s="661" t="s">
        <v>3764</v>
      </c>
      <c r="E345" s="661" t="s">
        <v>3765</v>
      </c>
      <c r="F345" s="664"/>
      <c r="G345" s="664"/>
      <c r="H345" s="677">
        <v>0</v>
      </c>
      <c r="I345" s="664">
        <v>1</v>
      </c>
      <c r="J345" s="664">
        <v>6.98</v>
      </c>
      <c r="K345" s="677">
        <v>1</v>
      </c>
      <c r="L345" s="664">
        <v>1</v>
      </c>
      <c r="M345" s="665">
        <v>6.98</v>
      </c>
    </row>
    <row r="346" spans="1:13" ht="14.4" customHeight="1" x14ac:dyDescent="0.3">
      <c r="A346" s="660" t="s">
        <v>3933</v>
      </c>
      <c r="B346" s="661" t="s">
        <v>3768</v>
      </c>
      <c r="C346" s="661" t="s">
        <v>1714</v>
      </c>
      <c r="D346" s="661" t="s">
        <v>1556</v>
      </c>
      <c r="E346" s="661" t="s">
        <v>3769</v>
      </c>
      <c r="F346" s="664"/>
      <c r="G346" s="664"/>
      <c r="H346" s="677">
        <v>0</v>
      </c>
      <c r="I346" s="664">
        <v>1</v>
      </c>
      <c r="J346" s="664">
        <v>216.16</v>
      </c>
      <c r="K346" s="677">
        <v>1</v>
      </c>
      <c r="L346" s="664">
        <v>1</v>
      </c>
      <c r="M346" s="665">
        <v>216.16</v>
      </c>
    </row>
    <row r="347" spans="1:13" ht="14.4" customHeight="1" x14ac:dyDescent="0.3">
      <c r="A347" s="660" t="s">
        <v>3933</v>
      </c>
      <c r="B347" s="661" t="s">
        <v>3772</v>
      </c>
      <c r="C347" s="661" t="s">
        <v>1717</v>
      </c>
      <c r="D347" s="661" t="s">
        <v>3773</v>
      </c>
      <c r="E347" s="661" t="s">
        <v>3774</v>
      </c>
      <c r="F347" s="664"/>
      <c r="G347" s="664"/>
      <c r="H347" s="677">
        <v>0</v>
      </c>
      <c r="I347" s="664">
        <v>1</v>
      </c>
      <c r="J347" s="664">
        <v>128.80000000000001</v>
      </c>
      <c r="K347" s="677">
        <v>1</v>
      </c>
      <c r="L347" s="664">
        <v>1</v>
      </c>
      <c r="M347" s="665">
        <v>128.80000000000001</v>
      </c>
    </row>
    <row r="348" spans="1:13" ht="14.4" customHeight="1" x14ac:dyDescent="0.3">
      <c r="A348" s="660" t="s">
        <v>3933</v>
      </c>
      <c r="B348" s="661" t="s">
        <v>3781</v>
      </c>
      <c r="C348" s="661" t="s">
        <v>1801</v>
      </c>
      <c r="D348" s="661" t="s">
        <v>1791</v>
      </c>
      <c r="E348" s="661" t="s">
        <v>1802</v>
      </c>
      <c r="F348" s="664"/>
      <c r="G348" s="664"/>
      <c r="H348" s="677">
        <v>0</v>
      </c>
      <c r="I348" s="664">
        <v>6</v>
      </c>
      <c r="J348" s="664">
        <v>631.86</v>
      </c>
      <c r="K348" s="677">
        <v>1</v>
      </c>
      <c r="L348" s="664">
        <v>6</v>
      </c>
      <c r="M348" s="665">
        <v>631.86</v>
      </c>
    </row>
    <row r="349" spans="1:13" ht="14.4" customHeight="1" x14ac:dyDescent="0.3">
      <c r="A349" s="660" t="s">
        <v>3933</v>
      </c>
      <c r="B349" s="661" t="s">
        <v>3781</v>
      </c>
      <c r="C349" s="661" t="s">
        <v>4226</v>
      </c>
      <c r="D349" s="661" t="s">
        <v>4227</v>
      </c>
      <c r="E349" s="661" t="s">
        <v>4228</v>
      </c>
      <c r="F349" s="664"/>
      <c r="G349" s="664"/>
      <c r="H349" s="677">
        <v>0</v>
      </c>
      <c r="I349" s="664">
        <v>10</v>
      </c>
      <c r="J349" s="664">
        <v>848.9</v>
      </c>
      <c r="K349" s="677">
        <v>1</v>
      </c>
      <c r="L349" s="664">
        <v>10</v>
      </c>
      <c r="M349" s="665">
        <v>848.9</v>
      </c>
    </row>
    <row r="350" spans="1:13" ht="14.4" customHeight="1" x14ac:dyDescent="0.3">
      <c r="A350" s="660" t="s">
        <v>3933</v>
      </c>
      <c r="B350" s="661" t="s">
        <v>3781</v>
      </c>
      <c r="C350" s="661" t="s">
        <v>4009</v>
      </c>
      <c r="D350" s="661" t="s">
        <v>4010</v>
      </c>
      <c r="E350" s="661" t="s">
        <v>3458</v>
      </c>
      <c r="F350" s="664">
        <v>1</v>
      </c>
      <c r="G350" s="664">
        <v>194.26</v>
      </c>
      <c r="H350" s="677">
        <v>1</v>
      </c>
      <c r="I350" s="664"/>
      <c r="J350" s="664"/>
      <c r="K350" s="677">
        <v>0</v>
      </c>
      <c r="L350" s="664">
        <v>1</v>
      </c>
      <c r="M350" s="665">
        <v>194.26</v>
      </c>
    </row>
    <row r="351" spans="1:13" ht="14.4" customHeight="1" x14ac:dyDescent="0.3">
      <c r="A351" s="660" t="s">
        <v>3935</v>
      </c>
      <c r="B351" s="661" t="s">
        <v>3661</v>
      </c>
      <c r="C351" s="661" t="s">
        <v>2643</v>
      </c>
      <c r="D351" s="661" t="s">
        <v>1725</v>
      </c>
      <c r="E351" s="661" t="s">
        <v>2644</v>
      </c>
      <c r="F351" s="664"/>
      <c r="G351" s="664"/>
      <c r="H351" s="677">
        <v>0</v>
      </c>
      <c r="I351" s="664">
        <v>1</v>
      </c>
      <c r="J351" s="664">
        <v>56.01</v>
      </c>
      <c r="K351" s="677">
        <v>1</v>
      </c>
      <c r="L351" s="664">
        <v>1</v>
      </c>
      <c r="M351" s="665">
        <v>56.01</v>
      </c>
    </row>
    <row r="352" spans="1:13" ht="14.4" customHeight="1" x14ac:dyDescent="0.3">
      <c r="A352" s="660" t="s">
        <v>3935</v>
      </c>
      <c r="B352" s="661" t="s">
        <v>3661</v>
      </c>
      <c r="C352" s="661" t="s">
        <v>1724</v>
      </c>
      <c r="D352" s="661" t="s">
        <v>1725</v>
      </c>
      <c r="E352" s="661" t="s">
        <v>1726</v>
      </c>
      <c r="F352" s="664"/>
      <c r="G352" s="664"/>
      <c r="H352" s="677">
        <v>0</v>
      </c>
      <c r="I352" s="664">
        <v>4</v>
      </c>
      <c r="J352" s="664">
        <v>560.12</v>
      </c>
      <c r="K352" s="677">
        <v>1</v>
      </c>
      <c r="L352" s="664">
        <v>4</v>
      </c>
      <c r="M352" s="665">
        <v>560.12</v>
      </c>
    </row>
    <row r="353" spans="1:13" ht="14.4" customHeight="1" x14ac:dyDescent="0.3">
      <c r="A353" s="660" t="s">
        <v>3935</v>
      </c>
      <c r="B353" s="661" t="s">
        <v>3673</v>
      </c>
      <c r="C353" s="661" t="s">
        <v>4204</v>
      </c>
      <c r="D353" s="661" t="s">
        <v>1563</v>
      </c>
      <c r="E353" s="661" t="s">
        <v>4205</v>
      </c>
      <c r="F353" s="664"/>
      <c r="G353" s="664"/>
      <c r="H353" s="677">
        <v>0</v>
      </c>
      <c r="I353" s="664">
        <v>3</v>
      </c>
      <c r="J353" s="664">
        <v>562.77</v>
      </c>
      <c r="K353" s="677">
        <v>1</v>
      </c>
      <c r="L353" s="664">
        <v>3</v>
      </c>
      <c r="M353" s="665">
        <v>562.77</v>
      </c>
    </row>
    <row r="354" spans="1:13" ht="14.4" customHeight="1" x14ac:dyDescent="0.3">
      <c r="A354" s="660" t="s">
        <v>3935</v>
      </c>
      <c r="B354" s="661" t="s">
        <v>3673</v>
      </c>
      <c r="C354" s="661" t="s">
        <v>1562</v>
      </c>
      <c r="D354" s="661" t="s">
        <v>1563</v>
      </c>
      <c r="E354" s="661" t="s">
        <v>1564</v>
      </c>
      <c r="F354" s="664"/>
      <c r="G354" s="664"/>
      <c r="H354" s="677">
        <v>0</v>
      </c>
      <c r="I354" s="664">
        <v>1</v>
      </c>
      <c r="J354" s="664">
        <v>937.93</v>
      </c>
      <c r="K354" s="677">
        <v>1</v>
      </c>
      <c r="L354" s="664">
        <v>1</v>
      </c>
      <c r="M354" s="665">
        <v>937.93</v>
      </c>
    </row>
    <row r="355" spans="1:13" ht="14.4" customHeight="1" x14ac:dyDescent="0.3">
      <c r="A355" s="660" t="s">
        <v>3935</v>
      </c>
      <c r="B355" s="661" t="s">
        <v>3673</v>
      </c>
      <c r="C355" s="661" t="s">
        <v>1569</v>
      </c>
      <c r="D355" s="661" t="s">
        <v>1563</v>
      </c>
      <c r="E355" s="661" t="s">
        <v>1570</v>
      </c>
      <c r="F355" s="664"/>
      <c r="G355" s="664"/>
      <c r="H355" s="677">
        <v>0</v>
      </c>
      <c r="I355" s="664">
        <v>1</v>
      </c>
      <c r="J355" s="664">
        <v>1458.07</v>
      </c>
      <c r="K355" s="677">
        <v>1</v>
      </c>
      <c r="L355" s="664">
        <v>1</v>
      </c>
      <c r="M355" s="665">
        <v>1458.07</v>
      </c>
    </row>
    <row r="356" spans="1:13" ht="14.4" customHeight="1" x14ac:dyDescent="0.3">
      <c r="A356" s="660" t="s">
        <v>3935</v>
      </c>
      <c r="B356" s="661" t="s">
        <v>3812</v>
      </c>
      <c r="C356" s="661" t="s">
        <v>2607</v>
      </c>
      <c r="D356" s="661" t="s">
        <v>2608</v>
      </c>
      <c r="E356" s="661" t="s">
        <v>3814</v>
      </c>
      <c r="F356" s="664"/>
      <c r="G356" s="664"/>
      <c r="H356" s="677">
        <v>0</v>
      </c>
      <c r="I356" s="664">
        <v>4</v>
      </c>
      <c r="J356" s="664">
        <v>347.04</v>
      </c>
      <c r="K356" s="677">
        <v>1</v>
      </c>
      <c r="L356" s="664">
        <v>4</v>
      </c>
      <c r="M356" s="665">
        <v>347.04</v>
      </c>
    </row>
    <row r="357" spans="1:13" ht="14.4" customHeight="1" x14ac:dyDescent="0.3">
      <c r="A357" s="660" t="s">
        <v>3935</v>
      </c>
      <c r="B357" s="661" t="s">
        <v>3718</v>
      </c>
      <c r="C357" s="661" t="s">
        <v>4234</v>
      </c>
      <c r="D357" s="661" t="s">
        <v>4235</v>
      </c>
      <c r="E357" s="661" t="s">
        <v>3720</v>
      </c>
      <c r="F357" s="664">
        <v>12</v>
      </c>
      <c r="G357" s="664">
        <v>2941.02</v>
      </c>
      <c r="H357" s="677">
        <v>1</v>
      </c>
      <c r="I357" s="664"/>
      <c r="J357" s="664"/>
      <c r="K357" s="677">
        <v>0</v>
      </c>
      <c r="L357" s="664">
        <v>12</v>
      </c>
      <c r="M357" s="665">
        <v>2941.02</v>
      </c>
    </row>
    <row r="358" spans="1:13" ht="14.4" customHeight="1" x14ac:dyDescent="0.3">
      <c r="A358" s="660" t="s">
        <v>3935</v>
      </c>
      <c r="B358" s="661" t="s">
        <v>3718</v>
      </c>
      <c r="C358" s="661" t="s">
        <v>1839</v>
      </c>
      <c r="D358" s="661" t="s">
        <v>3719</v>
      </c>
      <c r="E358" s="661" t="s">
        <v>3720</v>
      </c>
      <c r="F358" s="664"/>
      <c r="G358" s="664"/>
      <c r="H358" s="677">
        <v>0</v>
      </c>
      <c r="I358" s="664">
        <v>7</v>
      </c>
      <c r="J358" s="664">
        <v>1274.47</v>
      </c>
      <c r="K358" s="677">
        <v>1</v>
      </c>
      <c r="L358" s="664">
        <v>7</v>
      </c>
      <c r="M358" s="665">
        <v>1274.47</v>
      </c>
    </row>
    <row r="359" spans="1:13" ht="14.4" customHeight="1" x14ac:dyDescent="0.3">
      <c r="A359" s="660" t="s">
        <v>3935</v>
      </c>
      <c r="B359" s="661" t="s">
        <v>3718</v>
      </c>
      <c r="C359" s="661" t="s">
        <v>2779</v>
      </c>
      <c r="D359" s="661" t="s">
        <v>3815</v>
      </c>
      <c r="E359" s="661" t="s">
        <v>3816</v>
      </c>
      <c r="F359" s="664"/>
      <c r="G359" s="664"/>
      <c r="H359" s="677">
        <v>0</v>
      </c>
      <c r="I359" s="664">
        <v>1</v>
      </c>
      <c r="J359" s="664">
        <v>151.61000000000001</v>
      </c>
      <c r="K359" s="677">
        <v>1</v>
      </c>
      <c r="L359" s="664">
        <v>1</v>
      </c>
      <c r="M359" s="665">
        <v>151.61000000000001</v>
      </c>
    </row>
    <row r="360" spans="1:13" ht="14.4" customHeight="1" x14ac:dyDescent="0.3">
      <c r="A360" s="660" t="s">
        <v>3935</v>
      </c>
      <c r="B360" s="661" t="s">
        <v>6175</v>
      </c>
      <c r="C360" s="661" t="s">
        <v>5804</v>
      </c>
      <c r="D360" s="661" t="s">
        <v>5805</v>
      </c>
      <c r="E360" s="661" t="s">
        <v>4976</v>
      </c>
      <c r="F360" s="664">
        <v>2</v>
      </c>
      <c r="G360" s="664">
        <v>444.5</v>
      </c>
      <c r="H360" s="677">
        <v>1</v>
      </c>
      <c r="I360" s="664"/>
      <c r="J360" s="664"/>
      <c r="K360" s="677">
        <v>0</v>
      </c>
      <c r="L360" s="664">
        <v>2</v>
      </c>
      <c r="M360" s="665">
        <v>444.5</v>
      </c>
    </row>
    <row r="361" spans="1:13" ht="14.4" customHeight="1" x14ac:dyDescent="0.3">
      <c r="A361" s="660" t="s">
        <v>3935</v>
      </c>
      <c r="B361" s="661" t="s">
        <v>6175</v>
      </c>
      <c r="C361" s="661" t="s">
        <v>5806</v>
      </c>
      <c r="D361" s="661" t="s">
        <v>5807</v>
      </c>
      <c r="E361" s="661" t="s">
        <v>5808</v>
      </c>
      <c r="F361" s="664">
        <v>2</v>
      </c>
      <c r="G361" s="664">
        <v>296.32</v>
      </c>
      <c r="H361" s="677">
        <v>1</v>
      </c>
      <c r="I361" s="664"/>
      <c r="J361" s="664"/>
      <c r="K361" s="677">
        <v>0</v>
      </c>
      <c r="L361" s="664">
        <v>2</v>
      </c>
      <c r="M361" s="665">
        <v>296.32</v>
      </c>
    </row>
    <row r="362" spans="1:13" ht="14.4" customHeight="1" x14ac:dyDescent="0.3">
      <c r="A362" s="660" t="s">
        <v>3935</v>
      </c>
      <c r="B362" s="661" t="s">
        <v>3734</v>
      </c>
      <c r="C362" s="661" t="s">
        <v>5819</v>
      </c>
      <c r="D362" s="661" t="s">
        <v>1971</v>
      </c>
      <c r="E362" s="661" t="s">
        <v>1972</v>
      </c>
      <c r="F362" s="664">
        <v>2</v>
      </c>
      <c r="G362" s="664">
        <v>308.02</v>
      </c>
      <c r="H362" s="677">
        <v>1</v>
      </c>
      <c r="I362" s="664"/>
      <c r="J362" s="664"/>
      <c r="K362" s="677">
        <v>0</v>
      </c>
      <c r="L362" s="664">
        <v>2</v>
      </c>
      <c r="M362" s="665">
        <v>308.02</v>
      </c>
    </row>
    <row r="363" spans="1:13" ht="14.4" customHeight="1" x14ac:dyDescent="0.3">
      <c r="A363" s="660" t="s">
        <v>3935</v>
      </c>
      <c r="B363" s="661" t="s">
        <v>3755</v>
      </c>
      <c r="C363" s="661" t="s">
        <v>5840</v>
      </c>
      <c r="D363" s="661" t="s">
        <v>5841</v>
      </c>
      <c r="E363" s="661" t="s">
        <v>3826</v>
      </c>
      <c r="F363" s="664">
        <v>1</v>
      </c>
      <c r="G363" s="664">
        <v>0</v>
      </c>
      <c r="H363" s="677"/>
      <c r="I363" s="664"/>
      <c r="J363" s="664"/>
      <c r="K363" s="677"/>
      <c r="L363" s="664">
        <v>1</v>
      </c>
      <c r="M363" s="665">
        <v>0</v>
      </c>
    </row>
    <row r="364" spans="1:13" ht="14.4" customHeight="1" x14ac:dyDescent="0.3">
      <c r="A364" s="660" t="s">
        <v>3935</v>
      </c>
      <c r="B364" s="661" t="s">
        <v>3755</v>
      </c>
      <c r="C364" s="661" t="s">
        <v>5842</v>
      </c>
      <c r="D364" s="661" t="s">
        <v>5843</v>
      </c>
      <c r="E364" s="661" t="s">
        <v>3800</v>
      </c>
      <c r="F364" s="664">
        <v>1</v>
      </c>
      <c r="G364" s="664">
        <v>0</v>
      </c>
      <c r="H364" s="677"/>
      <c r="I364" s="664"/>
      <c r="J364" s="664"/>
      <c r="K364" s="677"/>
      <c r="L364" s="664">
        <v>1</v>
      </c>
      <c r="M364" s="665">
        <v>0</v>
      </c>
    </row>
    <row r="365" spans="1:13" ht="14.4" customHeight="1" x14ac:dyDescent="0.3">
      <c r="A365" s="660" t="s">
        <v>3935</v>
      </c>
      <c r="B365" s="661" t="s">
        <v>3763</v>
      </c>
      <c r="C365" s="661" t="s">
        <v>4999</v>
      </c>
      <c r="D365" s="661" t="s">
        <v>5000</v>
      </c>
      <c r="E365" s="661" t="s">
        <v>3765</v>
      </c>
      <c r="F365" s="664">
        <v>2</v>
      </c>
      <c r="G365" s="664">
        <v>10.74</v>
      </c>
      <c r="H365" s="677">
        <v>1</v>
      </c>
      <c r="I365" s="664"/>
      <c r="J365" s="664"/>
      <c r="K365" s="677">
        <v>0</v>
      </c>
      <c r="L365" s="664">
        <v>2</v>
      </c>
      <c r="M365" s="665">
        <v>10.74</v>
      </c>
    </row>
    <row r="366" spans="1:13" ht="14.4" customHeight="1" x14ac:dyDescent="0.3">
      <c r="A366" s="660" t="s">
        <v>3935</v>
      </c>
      <c r="B366" s="661" t="s">
        <v>3780</v>
      </c>
      <c r="C366" s="661" t="s">
        <v>5809</v>
      </c>
      <c r="D366" s="661" t="s">
        <v>5810</v>
      </c>
      <c r="E366" s="661" t="s">
        <v>4264</v>
      </c>
      <c r="F366" s="664">
        <v>2</v>
      </c>
      <c r="G366" s="664">
        <v>396.08</v>
      </c>
      <c r="H366" s="677">
        <v>1</v>
      </c>
      <c r="I366" s="664"/>
      <c r="J366" s="664"/>
      <c r="K366" s="677">
        <v>0</v>
      </c>
      <c r="L366" s="664">
        <v>2</v>
      </c>
      <c r="M366" s="665">
        <v>396.08</v>
      </c>
    </row>
    <row r="367" spans="1:13" ht="14.4" customHeight="1" x14ac:dyDescent="0.3">
      <c r="A367" s="660" t="s">
        <v>3935</v>
      </c>
      <c r="B367" s="661" t="s">
        <v>3865</v>
      </c>
      <c r="C367" s="661" t="s">
        <v>5824</v>
      </c>
      <c r="D367" s="661" t="s">
        <v>5825</v>
      </c>
      <c r="E367" s="661" t="s">
        <v>4314</v>
      </c>
      <c r="F367" s="664">
        <v>4</v>
      </c>
      <c r="G367" s="664">
        <v>855.22</v>
      </c>
      <c r="H367" s="677">
        <v>1</v>
      </c>
      <c r="I367" s="664"/>
      <c r="J367" s="664"/>
      <c r="K367" s="677">
        <v>0</v>
      </c>
      <c r="L367" s="664">
        <v>4</v>
      </c>
      <c r="M367" s="665">
        <v>855.22</v>
      </c>
    </row>
    <row r="368" spans="1:13" ht="14.4" customHeight="1" x14ac:dyDescent="0.3">
      <c r="A368" s="660" t="s">
        <v>3945</v>
      </c>
      <c r="B368" s="661" t="s">
        <v>3660</v>
      </c>
      <c r="C368" s="661" t="s">
        <v>5543</v>
      </c>
      <c r="D368" s="661" t="s">
        <v>1521</v>
      </c>
      <c r="E368" s="661" t="s">
        <v>5544</v>
      </c>
      <c r="F368" s="664"/>
      <c r="G368" s="664"/>
      <c r="H368" s="677">
        <v>0</v>
      </c>
      <c r="I368" s="664">
        <v>1</v>
      </c>
      <c r="J368" s="664">
        <v>48.98</v>
      </c>
      <c r="K368" s="677">
        <v>1</v>
      </c>
      <c r="L368" s="664">
        <v>1</v>
      </c>
      <c r="M368" s="665">
        <v>48.98</v>
      </c>
    </row>
    <row r="369" spans="1:13" ht="14.4" customHeight="1" x14ac:dyDescent="0.3">
      <c r="A369" s="660" t="s">
        <v>3945</v>
      </c>
      <c r="B369" s="661" t="s">
        <v>3661</v>
      </c>
      <c r="C369" s="661" t="s">
        <v>1724</v>
      </c>
      <c r="D369" s="661" t="s">
        <v>1725</v>
      </c>
      <c r="E369" s="661" t="s">
        <v>1726</v>
      </c>
      <c r="F369" s="664"/>
      <c r="G369" s="664"/>
      <c r="H369" s="677">
        <v>0</v>
      </c>
      <c r="I369" s="664">
        <v>4</v>
      </c>
      <c r="J369" s="664">
        <v>560.12</v>
      </c>
      <c r="K369" s="677">
        <v>1</v>
      </c>
      <c r="L369" s="664">
        <v>4</v>
      </c>
      <c r="M369" s="665">
        <v>560.12</v>
      </c>
    </row>
    <row r="370" spans="1:13" ht="14.4" customHeight="1" x14ac:dyDescent="0.3">
      <c r="A370" s="660" t="s">
        <v>3945</v>
      </c>
      <c r="B370" s="661" t="s">
        <v>3669</v>
      </c>
      <c r="C370" s="661" t="s">
        <v>1642</v>
      </c>
      <c r="D370" s="661" t="s">
        <v>3672</v>
      </c>
      <c r="E370" s="661" t="s">
        <v>1055</v>
      </c>
      <c r="F370" s="664"/>
      <c r="G370" s="664"/>
      <c r="H370" s="677">
        <v>0</v>
      </c>
      <c r="I370" s="664">
        <v>1</v>
      </c>
      <c r="J370" s="664">
        <v>193.14</v>
      </c>
      <c r="K370" s="677">
        <v>1</v>
      </c>
      <c r="L370" s="664">
        <v>1</v>
      </c>
      <c r="M370" s="665">
        <v>193.14</v>
      </c>
    </row>
    <row r="371" spans="1:13" ht="14.4" customHeight="1" x14ac:dyDescent="0.3">
      <c r="A371" s="660" t="s">
        <v>3945</v>
      </c>
      <c r="B371" s="661" t="s">
        <v>3673</v>
      </c>
      <c r="C371" s="661" t="s">
        <v>1704</v>
      </c>
      <c r="D371" s="661" t="s">
        <v>1563</v>
      </c>
      <c r="E371" s="661" t="s">
        <v>1705</v>
      </c>
      <c r="F371" s="664"/>
      <c r="G371" s="664"/>
      <c r="H371" s="677">
        <v>0</v>
      </c>
      <c r="I371" s="664">
        <v>3</v>
      </c>
      <c r="J371" s="664">
        <v>1875.87</v>
      </c>
      <c r="K371" s="677">
        <v>1</v>
      </c>
      <c r="L371" s="664">
        <v>3</v>
      </c>
      <c r="M371" s="665">
        <v>1875.87</v>
      </c>
    </row>
    <row r="372" spans="1:13" ht="14.4" customHeight="1" x14ac:dyDescent="0.3">
      <c r="A372" s="660" t="s">
        <v>3945</v>
      </c>
      <c r="B372" s="661" t="s">
        <v>3673</v>
      </c>
      <c r="C372" s="661" t="s">
        <v>1562</v>
      </c>
      <c r="D372" s="661" t="s">
        <v>1563</v>
      </c>
      <c r="E372" s="661" t="s">
        <v>1564</v>
      </c>
      <c r="F372" s="664"/>
      <c r="G372" s="664"/>
      <c r="H372" s="677">
        <v>0</v>
      </c>
      <c r="I372" s="664">
        <v>1</v>
      </c>
      <c r="J372" s="664">
        <v>937.93</v>
      </c>
      <c r="K372" s="677">
        <v>1</v>
      </c>
      <c r="L372" s="664">
        <v>1</v>
      </c>
      <c r="M372" s="665">
        <v>937.93</v>
      </c>
    </row>
    <row r="373" spans="1:13" ht="14.4" customHeight="1" x14ac:dyDescent="0.3">
      <c r="A373" s="660" t="s">
        <v>3945</v>
      </c>
      <c r="B373" s="661" t="s">
        <v>3673</v>
      </c>
      <c r="C373" s="661" t="s">
        <v>1566</v>
      </c>
      <c r="D373" s="661" t="s">
        <v>1563</v>
      </c>
      <c r="E373" s="661" t="s">
        <v>1567</v>
      </c>
      <c r="F373" s="664"/>
      <c r="G373" s="664"/>
      <c r="H373" s="677">
        <v>0</v>
      </c>
      <c r="I373" s="664">
        <v>2</v>
      </c>
      <c r="J373" s="664">
        <v>2332.94</v>
      </c>
      <c r="K373" s="677">
        <v>1</v>
      </c>
      <c r="L373" s="664">
        <v>2</v>
      </c>
      <c r="M373" s="665">
        <v>2332.94</v>
      </c>
    </row>
    <row r="374" spans="1:13" ht="14.4" customHeight="1" x14ac:dyDescent="0.3">
      <c r="A374" s="660" t="s">
        <v>3945</v>
      </c>
      <c r="B374" s="661" t="s">
        <v>3673</v>
      </c>
      <c r="C374" s="661" t="s">
        <v>1569</v>
      </c>
      <c r="D374" s="661" t="s">
        <v>1563</v>
      </c>
      <c r="E374" s="661" t="s">
        <v>1570</v>
      </c>
      <c r="F374" s="664"/>
      <c r="G374" s="664"/>
      <c r="H374" s="677">
        <v>0</v>
      </c>
      <c r="I374" s="664">
        <v>1</v>
      </c>
      <c r="J374" s="664">
        <v>1458.07</v>
      </c>
      <c r="K374" s="677">
        <v>1</v>
      </c>
      <c r="L374" s="664">
        <v>1</v>
      </c>
      <c r="M374" s="665">
        <v>1458.07</v>
      </c>
    </row>
    <row r="375" spans="1:13" ht="14.4" customHeight="1" x14ac:dyDescent="0.3">
      <c r="A375" s="660" t="s">
        <v>3945</v>
      </c>
      <c r="B375" s="661" t="s">
        <v>3673</v>
      </c>
      <c r="C375" s="661" t="s">
        <v>4253</v>
      </c>
      <c r="D375" s="661" t="s">
        <v>1563</v>
      </c>
      <c r="E375" s="661" t="s">
        <v>4254</v>
      </c>
      <c r="F375" s="664">
        <v>1</v>
      </c>
      <c r="G375" s="664">
        <v>0</v>
      </c>
      <c r="H375" s="677"/>
      <c r="I375" s="664"/>
      <c r="J375" s="664"/>
      <c r="K375" s="677"/>
      <c r="L375" s="664">
        <v>1</v>
      </c>
      <c r="M375" s="665">
        <v>0</v>
      </c>
    </row>
    <row r="376" spans="1:13" ht="14.4" customHeight="1" x14ac:dyDescent="0.3">
      <c r="A376" s="660" t="s">
        <v>3945</v>
      </c>
      <c r="B376" s="661" t="s">
        <v>3673</v>
      </c>
      <c r="C376" s="661" t="s">
        <v>2632</v>
      </c>
      <c r="D376" s="661" t="s">
        <v>2629</v>
      </c>
      <c r="E376" s="661" t="s">
        <v>1567</v>
      </c>
      <c r="F376" s="664"/>
      <c r="G376" s="664"/>
      <c r="H376" s="677">
        <v>0</v>
      </c>
      <c r="I376" s="664">
        <v>1</v>
      </c>
      <c r="J376" s="664">
        <v>2332.92</v>
      </c>
      <c r="K376" s="677">
        <v>1</v>
      </c>
      <c r="L376" s="664">
        <v>1</v>
      </c>
      <c r="M376" s="665">
        <v>2332.92</v>
      </c>
    </row>
    <row r="377" spans="1:13" ht="14.4" customHeight="1" x14ac:dyDescent="0.3">
      <c r="A377" s="660" t="s">
        <v>3945</v>
      </c>
      <c r="B377" s="661" t="s">
        <v>3718</v>
      </c>
      <c r="C377" s="661" t="s">
        <v>1839</v>
      </c>
      <c r="D377" s="661" t="s">
        <v>3719</v>
      </c>
      <c r="E377" s="661" t="s">
        <v>3720</v>
      </c>
      <c r="F377" s="664"/>
      <c r="G377" s="664"/>
      <c r="H377" s="677">
        <v>0</v>
      </c>
      <c r="I377" s="664">
        <v>13</v>
      </c>
      <c r="J377" s="664">
        <v>2921.4300000000003</v>
      </c>
      <c r="K377" s="677">
        <v>1</v>
      </c>
      <c r="L377" s="664">
        <v>13</v>
      </c>
      <c r="M377" s="665">
        <v>2921.4300000000003</v>
      </c>
    </row>
    <row r="378" spans="1:13" ht="14.4" customHeight="1" x14ac:dyDescent="0.3">
      <c r="A378" s="660" t="s">
        <v>3945</v>
      </c>
      <c r="B378" s="661" t="s">
        <v>3718</v>
      </c>
      <c r="C378" s="661" t="s">
        <v>2779</v>
      </c>
      <c r="D378" s="661" t="s">
        <v>3815</v>
      </c>
      <c r="E378" s="661" t="s">
        <v>3816</v>
      </c>
      <c r="F378" s="664"/>
      <c r="G378" s="664"/>
      <c r="H378" s="677">
        <v>0</v>
      </c>
      <c r="I378" s="664">
        <v>3</v>
      </c>
      <c r="J378" s="664">
        <v>636.53</v>
      </c>
      <c r="K378" s="677">
        <v>1</v>
      </c>
      <c r="L378" s="664">
        <v>3</v>
      </c>
      <c r="M378" s="665">
        <v>636.53</v>
      </c>
    </row>
    <row r="379" spans="1:13" ht="14.4" customHeight="1" x14ac:dyDescent="0.3">
      <c r="A379" s="660" t="s">
        <v>3945</v>
      </c>
      <c r="B379" s="661" t="s">
        <v>3726</v>
      </c>
      <c r="C379" s="661" t="s">
        <v>4047</v>
      </c>
      <c r="D379" s="661" t="s">
        <v>4048</v>
      </c>
      <c r="E379" s="661" t="s">
        <v>2591</v>
      </c>
      <c r="F379" s="664"/>
      <c r="G379" s="664"/>
      <c r="H379" s="677">
        <v>0</v>
      </c>
      <c r="I379" s="664">
        <v>2</v>
      </c>
      <c r="J379" s="664">
        <v>178.28</v>
      </c>
      <c r="K379" s="677">
        <v>1</v>
      </c>
      <c r="L379" s="664">
        <v>2</v>
      </c>
      <c r="M379" s="665">
        <v>178.28</v>
      </c>
    </row>
    <row r="380" spans="1:13" ht="14.4" customHeight="1" x14ac:dyDescent="0.3">
      <c r="A380" s="660" t="s">
        <v>3945</v>
      </c>
      <c r="B380" s="661" t="s">
        <v>3726</v>
      </c>
      <c r="C380" s="661" t="s">
        <v>1947</v>
      </c>
      <c r="D380" s="661" t="s">
        <v>1948</v>
      </c>
      <c r="E380" s="661" t="s">
        <v>3727</v>
      </c>
      <c r="F380" s="664"/>
      <c r="G380" s="664"/>
      <c r="H380" s="677">
        <v>0</v>
      </c>
      <c r="I380" s="664">
        <v>1</v>
      </c>
      <c r="J380" s="664">
        <v>184.22</v>
      </c>
      <c r="K380" s="677">
        <v>1</v>
      </c>
      <c r="L380" s="664">
        <v>1</v>
      </c>
      <c r="M380" s="665">
        <v>184.22</v>
      </c>
    </row>
    <row r="381" spans="1:13" ht="14.4" customHeight="1" x14ac:dyDescent="0.3">
      <c r="A381" s="660" t="s">
        <v>3945</v>
      </c>
      <c r="B381" s="661" t="s">
        <v>3730</v>
      </c>
      <c r="C381" s="661" t="s">
        <v>5483</v>
      </c>
      <c r="D381" s="661" t="s">
        <v>5484</v>
      </c>
      <c r="E381" s="661" t="s">
        <v>5485</v>
      </c>
      <c r="F381" s="664"/>
      <c r="G381" s="664"/>
      <c r="H381" s="677">
        <v>0</v>
      </c>
      <c r="I381" s="664">
        <v>2</v>
      </c>
      <c r="J381" s="664">
        <v>350.38</v>
      </c>
      <c r="K381" s="677">
        <v>1</v>
      </c>
      <c r="L381" s="664">
        <v>2</v>
      </c>
      <c r="M381" s="665">
        <v>350.38</v>
      </c>
    </row>
    <row r="382" spans="1:13" ht="14.4" customHeight="1" x14ac:dyDescent="0.3">
      <c r="A382" s="660" t="s">
        <v>3945</v>
      </c>
      <c r="B382" s="661" t="s">
        <v>3730</v>
      </c>
      <c r="C382" s="661" t="s">
        <v>1951</v>
      </c>
      <c r="D382" s="661" t="s">
        <v>1952</v>
      </c>
      <c r="E382" s="661" t="s">
        <v>3731</v>
      </c>
      <c r="F382" s="664"/>
      <c r="G382" s="664"/>
      <c r="H382" s="677">
        <v>0</v>
      </c>
      <c r="I382" s="664">
        <v>1</v>
      </c>
      <c r="J382" s="664">
        <v>116.8</v>
      </c>
      <c r="K382" s="677">
        <v>1</v>
      </c>
      <c r="L382" s="664">
        <v>1</v>
      </c>
      <c r="M382" s="665">
        <v>116.8</v>
      </c>
    </row>
    <row r="383" spans="1:13" ht="14.4" customHeight="1" x14ac:dyDescent="0.3">
      <c r="A383" s="660" t="s">
        <v>3945</v>
      </c>
      <c r="B383" s="661" t="s">
        <v>3730</v>
      </c>
      <c r="C383" s="661" t="s">
        <v>5319</v>
      </c>
      <c r="D383" s="661" t="s">
        <v>1952</v>
      </c>
      <c r="E383" s="661" t="s">
        <v>5320</v>
      </c>
      <c r="F383" s="664"/>
      <c r="G383" s="664"/>
      <c r="H383" s="677"/>
      <c r="I383" s="664">
        <v>1</v>
      </c>
      <c r="J383" s="664">
        <v>0</v>
      </c>
      <c r="K383" s="677"/>
      <c r="L383" s="664">
        <v>1</v>
      </c>
      <c r="M383" s="665">
        <v>0</v>
      </c>
    </row>
    <row r="384" spans="1:13" ht="14.4" customHeight="1" x14ac:dyDescent="0.3">
      <c r="A384" s="660" t="s">
        <v>3945</v>
      </c>
      <c r="B384" s="661" t="s">
        <v>6175</v>
      </c>
      <c r="C384" s="661" t="s">
        <v>4974</v>
      </c>
      <c r="D384" s="661" t="s">
        <v>4975</v>
      </c>
      <c r="E384" s="661" t="s">
        <v>4976</v>
      </c>
      <c r="F384" s="664"/>
      <c r="G384" s="664"/>
      <c r="H384" s="677">
        <v>0</v>
      </c>
      <c r="I384" s="664">
        <v>1</v>
      </c>
      <c r="J384" s="664">
        <v>125.14</v>
      </c>
      <c r="K384" s="677">
        <v>1</v>
      </c>
      <c r="L384" s="664">
        <v>1</v>
      </c>
      <c r="M384" s="665">
        <v>125.14</v>
      </c>
    </row>
    <row r="385" spans="1:13" ht="14.4" customHeight="1" x14ac:dyDescent="0.3">
      <c r="A385" s="660" t="s">
        <v>3945</v>
      </c>
      <c r="B385" s="661" t="s">
        <v>3750</v>
      </c>
      <c r="C385" s="661" t="s">
        <v>4499</v>
      </c>
      <c r="D385" s="661" t="s">
        <v>4497</v>
      </c>
      <c r="E385" s="661" t="s">
        <v>4500</v>
      </c>
      <c r="F385" s="664">
        <v>2</v>
      </c>
      <c r="G385" s="664">
        <v>119.1</v>
      </c>
      <c r="H385" s="677">
        <v>1</v>
      </c>
      <c r="I385" s="664"/>
      <c r="J385" s="664"/>
      <c r="K385" s="677">
        <v>0</v>
      </c>
      <c r="L385" s="664">
        <v>2</v>
      </c>
      <c r="M385" s="665">
        <v>119.1</v>
      </c>
    </row>
    <row r="386" spans="1:13" ht="14.4" customHeight="1" x14ac:dyDescent="0.3">
      <c r="A386" s="660" t="s">
        <v>3945</v>
      </c>
      <c r="B386" s="661" t="s">
        <v>3763</v>
      </c>
      <c r="C386" s="661" t="s">
        <v>4439</v>
      </c>
      <c r="D386" s="661" t="s">
        <v>4440</v>
      </c>
      <c r="E386" s="661" t="s">
        <v>3767</v>
      </c>
      <c r="F386" s="664">
        <v>1</v>
      </c>
      <c r="G386" s="664">
        <v>10.73</v>
      </c>
      <c r="H386" s="677">
        <v>1</v>
      </c>
      <c r="I386" s="664"/>
      <c r="J386" s="664"/>
      <c r="K386" s="677">
        <v>0</v>
      </c>
      <c r="L386" s="664">
        <v>1</v>
      </c>
      <c r="M386" s="665">
        <v>10.73</v>
      </c>
    </row>
    <row r="387" spans="1:13" ht="14.4" customHeight="1" x14ac:dyDescent="0.3">
      <c r="A387" s="660" t="s">
        <v>3945</v>
      </c>
      <c r="B387" s="661" t="s">
        <v>3777</v>
      </c>
      <c r="C387" s="661" t="s">
        <v>4329</v>
      </c>
      <c r="D387" s="661" t="s">
        <v>4330</v>
      </c>
      <c r="E387" s="661" t="s">
        <v>4331</v>
      </c>
      <c r="F387" s="664"/>
      <c r="G387" s="664"/>
      <c r="H387" s="677">
        <v>0</v>
      </c>
      <c r="I387" s="664">
        <v>4</v>
      </c>
      <c r="J387" s="664">
        <v>379.2</v>
      </c>
      <c r="K387" s="677">
        <v>1</v>
      </c>
      <c r="L387" s="664">
        <v>4</v>
      </c>
      <c r="M387" s="665">
        <v>379.2</v>
      </c>
    </row>
    <row r="388" spans="1:13" ht="14.4" customHeight="1" x14ac:dyDescent="0.3">
      <c r="A388" s="660" t="s">
        <v>3946</v>
      </c>
      <c r="B388" s="661" t="s">
        <v>3673</v>
      </c>
      <c r="C388" s="661" t="s">
        <v>1704</v>
      </c>
      <c r="D388" s="661" t="s">
        <v>1563</v>
      </c>
      <c r="E388" s="661" t="s">
        <v>1705</v>
      </c>
      <c r="F388" s="664"/>
      <c r="G388" s="664"/>
      <c r="H388" s="677">
        <v>0</v>
      </c>
      <c r="I388" s="664">
        <v>6</v>
      </c>
      <c r="J388" s="664">
        <v>3751.74</v>
      </c>
      <c r="K388" s="677">
        <v>1</v>
      </c>
      <c r="L388" s="664">
        <v>6</v>
      </c>
      <c r="M388" s="665">
        <v>3751.74</v>
      </c>
    </row>
    <row r="389" spans="1:13" ht="14.4" customHeight="1" x14ac:dyDescent="0.3">
      <c r="A389" s="660" t="s">
        <v>3946</v>
      </c>
      <c r="B389" s="661" t="s">
        <v>3673</v>
      </c>
      <c r="C389" s="661" t="s">
        <v>4204</v>
      </c>
      <c r="D389" s="661" t="s">
        <v>1563</v>
      </c>
      <c r="E389" s="661" t="s">
        <v>4205</v>
      </c>
      <c r="F389" s="664"/>
      <c r="G389" s="664"/>
      <c r="H389" s="677">
        <v>0</v>
      </c>
      <c r="I389" s="664">
        <v>2</v>
      </c>
      <c r="J389" s="664">
        <v>375.18</v>
      </c>
      <c r="K389" s="677">
        <v>1</v>
      </c>
      <c r="L389" s="664">
        <v>2</v>
      </c>
      <c r="M389" s="665">
        <v>375.18</v>
      </c>
    </row>
    <row r="390" spans="1:13" ht="14.4" customHeight="1" x14ac:dyDescent="0.3">
      <c r="A390" s="660" t="s">
        <v>3946</v>
      </c>
      <c r="B390" s="661" t="s">
        <v>3673</v>
      </c>
      <c r="C390" s="661" t="s">
        <v>1562</v>
      </c>
      <c r="D390" s="661" t="s">
        <v>1563</v>
      </c>
      <c r="E390" s="661" t="s">
        <v>1564</v>
      </c>
      <c r="F390" s="664"/>
      <c r="G390" s="664"/>
      <c r="H390" s="677">
        <v>0</v>
      </c>
      <c r="I390" s="664">
        <v>2</v>
      </c>
      <c r="J390" s="664">
        <v>1875.86</v>
      </c>
      <c r="K390" s="677">
        <v>1</v>
      </c>
      <c r="L390" s="664">
        <v>2</v>
      </c>
      <c r="M390" s="665">
        <v>1875.86</v>
      </c>
    </row>
    <row r="391" spans="1:13" ht="14.4" customHeight="1" x14ac:dyDescent="0.3">
      <c r="A391" s="660" t="s">
        <v>3946</v>
      </c>
      <c r="B391" s="661" t="s">
        <v>3718</v>
      </c>
      <c r="C391" s="661" t="s">
        <v>1839</v>
      </c>
      <c r="D391" s="661" t="s">
        <v>3719</v>
      </c>
      <c r="E391" s="661" t="s">
        <v>3720</v>
      </c>
      <c r="F391" s="664"/>
      <c r="G391" s="664"/>
      <c r="H391" s="677">
        <v>0</v>
      </c>
      <c r="I391" s="664">
        <v>6</v>
      </c>
      <c r="J391" s="664">
        <v>1999.8600000000001</v>
      </c>
      <c r="K391" s="677">
        <v>1</v>
      </c>
      <c r="L391" s="664">
        <v>6</v>
      </c>
      <c r="M391" s="665">
        <v>1999.8600000000001</v>
      </c>
    </row>
    <row r="392" spans="1:13" ht="14.4" customHeight="1" x14ac:dyDescent="0.3">
      <c r="A392" s="660" t="s">
        <v>3946</v>
      </c>
      <c r="B392" s="661" t="s">
        <v>3718</v>
      </c>
      <c r="C392" s="661" t="s">
        <v>2779</v>
      </c>
      <c r="D392" s="661" t="s">
        <v>3815</v>
      </c>
      <c r="E392" s="661" t="s">
        <v>3816</v>
      </c>
      <c r="F392" s="664"/>
      <c r="G392" s="664"/>
      <c r="H392" s="677">
        <v>0</v>
      </c>
      <c r="I392" s="664">
        <v>1</v>
      </c>
      <c r="J392" s="664">
        <v>151.61000000000001</v>
      </c>
      <c r="K392" s="677">
        <v>1</v>
      </c>
      <c r="L392" s="664">
        <v>1</v>
      </c>
      <c r="M392" s="665">
        <v>151.61000000000001</v>
      </c>
    </row>
    <row r="393" spans="1:13" ht="14.4" customHeight="1" x14ac:dyDescent="0.3">
      <c r="A393" s="660" t="s">
        <v>3946</v>
      </c>
      <c r="B393" s="661" t="s">
        <v>3726</v>
      </c>
      <c r="C393" s="661" t="s">
        <v>1947</v>
      </c>
      <c r="D393" s="661" t="s">
        <v>1948</v>
      </c>
      <c r="E393" s="661" t="s">
        <v>3727</v>
      </c>
      <c r="F393" s="664"/>
      <c r="G393" s="664"/>
      <c r="H393" s="677">
        <v>0</v>
      </c>
      <c r="I393" s="664">
        <v>4</v>
      </c>
      <c r="J393" s="664">
        <v>719.03</v>
      </c>
      <c r="K393" s="677">
        <v>1</v>
      </c>
      <c r="L393" s="664">
        <v>4</v>
      </c>
      <c r="M393" s="665">
        <v>719.03</v>
      </c>
    </row>
    <row r="394" spans="1:13" ht="14.4" customHeight="1" x14ac:dyDescent="0.3">
      <c r="A394" s="660" t="s">
        <v>3946</v>
      </c>
      <c r="B394" s="661" t="s">
        <v>3734</v>
      </c>
      <c r="C394" s="661" t="s">
        <v>1970</v>
      </c>
      <c r="D394" s="661" t="s">
        <v>1971</v>
      </c>
      <c r="E394" s="661" t="s">
        <v>1972</v>
      </c>
      <c r="F394" s="664"/>
      <c r="G394" s="664"/>
      <c r="H394" s="677">
        <v>0</v>
      </c>
      <c r="I394" s="664">
        <v>2</v>
      </c>
      <c r="J394" s="664">
        <v>308.02</v>
      </c>
      <c r="K394" s="677">
        <v>1</v>
      </c>
      <c r="L394" s="664">
        <v>2</v>
      </c>
      <c r="M394" s="665">
        <v>308.02</v>
      </c>
    </row>
    <row r="395" spans="1:13" ht="14.4" customHeight="1" x14ac:dyDescent="0.3">
      <c r="A395" s="660" t="s">
        <v>3946</v>
      </c>
      <c r="B395" s="661" t="s">
        <v>3821</v>
      </c>
      <c r="C395" s="661" t="s">
        <v>2795</v>
      </c>
      <c r="D395" s="661" t="s">
        <v>2796</v>
      </c>
      <c r="E395" s="661" t="s">
        <v>3727</v>
      </c>
      <c r="F395" s="664"/>
      <c r="G395" s="664"/>
      <c r="H395" s="677">
        <v>0</v>
      </c>
      <c r="I395" s="664">
        <v>1</v>
      </c>
      <c r="J395" s="664">
        <v>69.86</v>
      </c>
      <c r="K395" s="677">
        <v>1</v>
      </c>
      <c r="L395" s="664">
        <v>1</v>
      </c>
      <c r="M395" s="665">
        <v>69.86</v>
      </c>
    </row>
    <row r="396" spans="1:13" ht="14.4" customHeight="1" x14ac:dyDescent="0.3">
      <c r="A396" s="660" t="s">
        <v>3946</v>
      </c>
      <c r="B396" s="661" t="s">
        <v>3755</v>
      </c>
      <c r="C396" s="661" t="s">
        <v>1619</v>
      </c>
      <c r="D396" s="661" t="s">
        <v>1620</v>
      </c>
      <c r="E396" s="661" t="s">
        <v>3756</v>
      </c>
      <c r="F396" s="664"/>
      <c r="G396" s="664"/>
      <c r="H396" s="677">
        <v>0</v>
      </c>
      <c r="I396" s="664">
        <v>1</v>
      </c>
      <c r="J396" s="664">
        <v>98.23</v>
      </c>
      <c r="K396" s="677">
        <v>1</v>
      </c>
      <c r="L396" s="664">
        <v>1</v>
      </c>
      <c r="M396" s="665">
        <v>98.23</v>
      </c>
    </row>
    <row r="397" spans="1:13" ht="14.4" customHeight="1" x14ac:dyDescent="0.3">
      <c r="A397" s="660" t="s">
        <v>3946</v>
      </c>
      <c r="B397" s="661" t="s">
        <v>3760</v>
      </c>
      <c r="C397" s="661" t="s">
        <v>6148</v>
      </c>
      <c r="D397" s="661" t="s">
        <v>3761</v>
      </c>
      <c r="E397" s="661" t="s">
        <v>6149</v>
      </c>
      <c r="F397" s="664"/>
      <c r="G397" s="664"/>
      <c r="H397" s="677">
        <v>0</v>
      </c>
      <c r="I397" s="664">
        <v>1</v>
      </c>
      <c r="J397" s="664">
        <v>887.05</v>
      </c>
      <c r="K397" s="677">
        <v>1</v>
      </c>
      <c r="L397" s="664">
        <v>1</v>
      </c>
      <c r="M397" s="665">
        <v>887.05</v>
      </c>
    </row>
    <row r="398" spans="1:13" ht="14.4" customHeight="1" x14ac:dyDescent="0.3">
      <c r="A398" s="660" t="s">
        <v>3936</v>
      </c>
      <c r="B398" s="661" t="s">
        <v>3781</v>
      </c>
      <c r="C398" s="661" t="s">
        <v>3218</v>
      </c>
      <c r="D398" s="661" t="s">
        <v>3867</v>
      </c>
      <c r="E398" s="661" t="s">
        <v>2743</v>
      </c>
      <c r="F398" s="664"/>
      <c r="G398" s="664"/>
      <c r="H398" s="677">
        <v>0</v>
      </c>
      <c r="I398" s="664">
        <v>80</v>
      </c>
      <c r="J398" s="664">
        <v>2106.3999999999996</v>
      </c>
      <c r="K398" s="677">
        <v>1</v>
      </c>
      <c r="L398" s="664">
        <v>80</v>
      </c>
      <c r="M398" s="665">
        <v>2106.3999999999996</v>
      </c>
    </row>
    <row r="399" spans="1:13" ht="14.4" customHeight="1" x14ac:dyDescent="0.3">
      <c r="A399" s="660" t="s">
        <v>3938</v>
      </c>
      <c r="B399" s="661" t="s">
        <v>3661</v>
      </c>
      <c r="C399" s="661" t="s">
        <v>2643</v>
      </c>
      <c r="D399" s="661" t="s">
        <v>1725</v>
      </c>
      <c r="E399" s="661" t="s">
        <v>2644</v>
      </c>
      <c r="F399" s="664"/>
      <c r="G399" s="664"/>
      <c r="H399" s="677">
        <v>0</v>
      </c>
      <c r="I399" s="664">
        <v>1</v>
      </c>
      <c r="J399" s="664">
        <v>56.01</v>
      </c>
      <c r="K399" s="677">
        <v>1</v>
      </c>
      <c r="L399" s="664">
        <v>1</v>
      </c>
      <c r="M399" s="665">
        <v>56.01</v>
      </c>
    </row>
    <row r="400" spans="1:13" ht="14.4" customHeight="1" x14ac:dyDescent="0.3">
      <c r="A400" s="660" t="s">
        <v>3938</v>
      </c>
      <c r="B400" s="661" t="s">
        <v>3673</v>
      </c>
      <c r="C400" s="661" t="s">
        <v>1704</v>
      </c>
      <c r="D400" s="661" t="s">
        <v>1563</v>
      </c>
      <c r="E400" s="661" t="s">
        <v>1705</v>
      </c>
      <c r="F400" s="664"/>
      <c r="G400" s="664"/>
      <c r="H400" s="677">
        <v>0</v>
      </c>
      <c r="I400" s="664">
        <v>1</v>
      </c>
      <c r="J400" s="664">
        <v>625.29</v>
      </c>
      <c r="K400" s="677">
        <v>1</v>
      </c>
      <c r="L400" s="664">
        <v>1</v>
      </c>
      <c r="M400" s="665">
        <v>625.29</v>
      </c>
    </row>
    <row r="401" spans="1:13" ht="14.4" customHeight="1" x14ac:dyDescent="0.3">
      <c r="A401" s="660" t="s">
        <v>3938</v>
      </c>
      <c r="B401" s="661" t="s">
        <v>3718</v>
      </c>
      <c r="C401" s="661" t="s">
        <v>1839</v>
      </c>
      <c r="D401" s="661" t="s">
        <v>3719</v>
      </c>
      <c r="E401" s="661" t="s">
        <v>3720</v>
      </c>
      <c r="F401" s="664"/>
      <c r="G401" s="664"/>
      <c r="H401" s="677">
        <v>0</v>
      </c>
      <c r="I401" s="664">
        <v>5</v>
      </c>
      <c r="J401" s="664">
        <v>784.30000000000007</v>
      </c>
      <c r="K401" s="677">
        <v>1</v>
      </c>
      <c r="L401" s="664">
        <v>5</v>
      </c>
      <c r="M401" s="665">
        <v>784.30000000000007</v>
      </c>
    </row>
    <row r="402" spans="1:13" ht="14.4" customHeight="1" x14ac:dyDescent="0.3">
      <c r="A402" s="660" t="s">
        <v>3938</v>
      </c>
      <c r="B402" s="661" t="s">
        <v>3718</v>
      </c>
      <c r="C402" s="661" t="s">
        <v>2779</v>
      </c>
      <c r="D402" s="661" t="s">
        <v>3815</v>
      </c>
      <c r="E402" s="661" t="s">
        <v>3816</v>
      </c>
      <c r="F402" s="664"/>
      <c r="G402" s="664"/>
      <c r="H402" s="677">
        <v>0</v>
      </c>
      <c r="I402" s="664">
        <v>1</v>
      </c>
      <c r="J402" s="664">
        <v>333.31</v>
      </c>
      <c r="K402" s="677">
        <v>1</v>
      </c>
      <c r="L402" s="664">
        <v>1</v>
      </c>
      <c r="M402" s="665">
        <v>333.31</v>
      </c>
    </row>
    <row r="403" spans="1:13" ht="14.4" customHeight="1" x14ac:dyDescent="0.3">
      <c r="A403" s="660" t="s">
        <v>3938</v>
      </c>
      <c r="B403" s="661" t="s">
        <v>3726</v>
      </c>
      <c r="C403" s="661" t="s">
        <v>1947</v>
      </c>
      <c r="D403" s="661" t="s">
        <v>1948</v>
      </c>
      <c r="E403" s="661" t="s">
        <v>3727</v>
      </c>
      <c r="F403" s="664"/>
      <c r="G403" s="664"/>
      <c r="H403" s="677">
        <v>0</v>
      </c>
      <c r="I403" s="664">
        <v>1</v>
      </c>
      <c r="J403" s="664">
        <v>184.22</v>
      </c>
      <c r="K403" s="677">
        <v>1</v>
      </c>
      <c r="L403" s="664">
        <v>1</v>
      </c>
      <c r="M403" s="665">
        <v>184.22</v>
      </c>
    </row>
    <row r="404" spans="1:13" ht="14.4" customHeight="1" x14ac:dyDescent="0.3">
      <c r="A404" s="660" t="s">
        <v>3938</v>
      </c>
      <c r="B404" s="661" t="s">
        <v>3730</v>
      </c>
      <c r="C404" s="661" t="s">
        <v>5865</v>
      </c>
      <c r="D404" s="661" t="s">
        <v>3733</v>
      </c>
      <c r="E404" s="661" t="s">
        <v>5866</v>
      </c>
      <c r="F404" s="664"/>
      <c r="G404" s="664"/>
      <c r="H404" s="677">
        <v>0</v>
      </c>
      <c r="I404" s="664">
        <v>2</v>
      </c>
      <c r="J404" s="664">
        <v>175.2</v>
      </c>
      <c r="K404" s="677">
        <v>1</v>
      </c>
      <c r="L404" s="664">
        <v>2</v>
      </c>
      <c r="M404" s="665">
        <v>175.2</v>
      </c>
    </row>
    <row r="405" spans="1:13" ht="14.4" customHeight="1" x14ac:dyDescent="0.3">
      <c r="A405" s="660" t="s">
        <v>3938</v>
      </c>
      <c r="B405" s="661" t="s">
        <v>3821</v>
      </c>
      <c r="C405" s="661" t="s">
        <v>2795</v>
      </c>
      <c r="D405" s="661" t="s">
        <v>2796</v>
      </c>
      <c r="E405" s="661" t="s">
        <v>3727</v>
      </c>
      <c r="F405" s="664"/>
      <c r="G405" s="664"/>
      <c r="H405" s="677">
        <v>0</v>
      </c>
      <c r="I405" s="664">
        <v>1</v>
      </c>
      <c r="J405" s="664">
        <v>69.86</v>
      </c>
      <c r="K405" s="677">
        <v>1</v>
      </c>
      <c r="L405" s="664">
        <v>1</v>
      </c>
      <c r="M405" s="665">
        <v>69.86</v>
      </c>
    </row>
    <row r="406" spans="1:13" ht="14.4" customHeight="1" x14ac:dyDescent="0.3">
      <c r="A406" s="660" t="s">
        <v>3938</v>
      </c>
      <c r="B406" s="661" t="s">
        <v>3777</v>
      </c>
      <c r="C406" s="661" t="s">
        <v>4329</v>
      </c>
      <c r="D406" s="661" t="s">
        <v>4330</v>
      </c>
      <c r="E406" s="661" t="s">
        <v>4331</v>
      </c>
      <c r="F406" s="664"/>
      <c r="G406" s="664"/>
      <c r="H406" s="677">
        <v>0</v>
      </c>
      <c r="I406" s="664">
        <v>2</v>
      </c>
      <c r="J406" s="664">
        <v>189.6</v>
      </c>
      <c r="K406" s="677">
        <v>1</v>
      </c>
      <c r="L406" s="664">
        <v>2</v>
      </c>
      <c r="M406" s="665">
        <v>189.6</v>
      </c>
    </row>
    <row r="407" spans="1:13" ht="14.4" customHeight="1" x14ac:dyDescent="0.3">
      <c r="A407" s="660" t="s">
        <v>3938</v>
      </c>
      <c r="B407" s="661" t="s">
        <v>3781</v>
      </c>
      <c r="C407" s="661" t="s">
        <v>1801</v>
      </c>
      <c r="D407" s="661" t="s">
        <v>1791</v>
      </c>
      <c r="E407" s="661" t="s">
        <v>1802</v>
      </c>
      <c r="F407" s="664"/>
      <c r="G407" s="664"/>
      <c r="H407" s="677">
        <v>0</v>
      </c>
      <c r="I407" s="664">
        <v>10</v>
      </c>
      <c r="J407" s="664">
        <v>1053.0999999999999</v>
      </c>
      <c r="K407" s="677">
        <v>1</v>
      </c>
      <c r="L407" s="664">
        <v>10</v>
      </c>
      <c r="M407" s="665">
        <v>1053.0999999999999</v>
      </c>
    </row>
    <row r="408" spans="1:13" ht="14.4" customHeight="1" x14ac:dyDescent="0.3">
      <c r="A408" s="660" t="s">
        <v>3939</v>
      </c>
      <c r="B408" s="661" t="s">
        <v>3660</v>
      </c>
      <c r="C408" s="661" t="s">
        <v>1520</v>
      </c>
      <c r="D408" s="661" t="s">
        <v>1521</v>
      </c>
      <c r="E408" s="661" t="s">
        <v>1522</v>
      </c>
      <c r="F408" s="664"/>
      <c r="G408" s="664"/>
      <c r="H408" s="677">
        <v>0</v>
      </c>
      <c r="I408" s="664">
        <v>2</v>
      </c>
      <c r="J408" s="664">
        <v>349.88</v>
      </c>
      <c r="K408" s="677">
        <v>1</v>
      </c>
      <c r="L408" s="664">
        <v>2</v>
      </c>
      <c r="M408" s="665">
        <v>349.88</v>
      </c>
    </row>
    <row r="409" spans="1:13" ht="14.4" customHeight="1" x14ac:dyDescent="0.3">
      <c r="A409" s="660" t="s">
        <v>3939</v>
      </c>
      <c r="B409" s="661" t="s">
        <v>3660</v>
      </c>
      <c r="C409" s="661" t="s">
        <v>6048</v>
      </c>
      <c r="D409" s="661" t="s">
        <v>1521</v>
      </c>
      <c r="E409" s="661" t="s">
        <v>6049</v>
      </c>
      <c r="F409" s="664"/>
      <c r="G409" s="664"/>
      <c r="H409" s="677"/>
      <c r="I409" s="664">
        <v>2</v>
      </c>
      <c r="J409" s="664">
        <v>0</v>
      </c>
      <c r="K409" s="677"/>
      <c r="L409" s="664">
        <v>2</v>
      </c>
      <c r="M409" s="665">
        <v>0</v>
      </c>
    </row>
    <row r="410" spans="1:13" ht="14.4" customHeight="1" x14ac:dyDescent="0.3">
      <c r="A410" s="660" t="s">
        <v>3939</v>
      </c>
      <c r="B410" s="661" t="s">
        <v>3790</v>
      </c>
      <c r="C410" s="661" t="s">
        <v>6093</v>
      </c>
      <c r="D410" s="661" t="s">
        <v>6094</v>
      </c>
      <c r="E410" s="661" t="s">
        <v>6095</v>
      </c>
      <c r="F410" s="664">
        <v>2</v>
      </c>
      <c r="G410" s="664">
        <v>1259.56</v>
      </c>
      <c r="H410" s="677">
        <v>1</v>
      </c>
      <c r="I410" s="664"/>
      <c r="J410" s="664"/>
      <c r="K410" s="677">
        <v>0</v>
      </c>
      <c r="L410" s="664">
        <v>2</v>
      </c>
      <c r="M410" s="665">
        <v>1259.56</v>
      </c>
    </row>
    <row r="411" spans="1:13" ht="14.4" customHeight="1" x14ac:dyDescent="0.3">
      <c r="A411" s="660" t="s">
        <v>3939</v>
      </c>
      <c r="B411" s="661" t="s">
        <v>3790</v>
      </c>
      <c r="C411" s="661" t="s">
        <v>6096</v>
      </c>
      <c r="D411" s="661" t="s">
        <v>6094</v>
      </c>
      <c r="E411" s="661" t="s">
        <v>6097</v>
      </c>
      <c r="F411" s="664">
        <v>2</v>
      </c>
      <c r="G411" s="664">
        <v>1399.5</v>
      </c>
      <c r="H411" s="677">
        <v>1</v>
      </c>
      <c r="I411" s="664"/>
      <c r="J411" s="664"/>
      <c r="K411" s="677">
        <v>0</v>
      </c>
      <c r="L411" s="664">
        <v>2</v>
      </c>
      <c r="M411" s="665">
        <v>1399.5</v>
      </c>
    </row>
    <row r="412" spans="1:13" ht="14.4" customHeight="1" x14ac:dyDescent="0.3">
      <c r="A412" s="660" t="s">
        <v>3939</v>
      </c>
      <c r="B412" s="661" t="s">
        <v>3661</v>
      </c>
      <c r="C412" s="661" t="s">
        <v>1724</v>
      </c>
      <c r="D412" s="661" t="s">
        <v>1725</v>
      </c>
      <c r="E412" s="661" t="s">
        <v>1726</v>
      </c>
      <c r="F412" s="664"/>
      <c r="G412" s="664"/>
      <c r="H412" s="677">
        <v>0</v>
      </c>
      <c r="I412" s="664">
        <v>54</v>
      </c>
      <c r="J412" s="664">
        <v>7561.6200000000008</v>
      </c>
      <c r="K412" s="677">
        <v>1</v>
      </c>
      <c r="L412" s="664">
        <v>54</v>
      </c>
      <c r="M412" s="665">
        <v>7561.6200000000008</v>
      </c>
    </row>
    <row r="413" spans="1:13" ht="14.4" customHeight="1" x14ac:dyDescent="0.3">
      <c r="A413" s="660" t="s">
        <v>3939</v>
      </c>
      <c r="B413" s="661" t="s">
        <v>3661</v>
      </c>
      <c r="C413" s="661" t="s">
        <v>5029</v>
      </c>
      <c r="D413" s="661" t="s">
        <v>5030</v>
      </c>
      <c r="E413" s="661" t="s">
        <v>5031</v>
      </c>
      <c r="F413" s="664">
        <v>2</v>
      </c>
      <c r="G413" s="664">
        <v>280.06</v>
      </c>
      <c r="H413" s="677">
        <v>1</v>
      </c>
      <c r="I413" s="664"/>
      <c r="J413" s="664"/>
      <c r="K413" s="677">
        <v>0</v>
      </c>
      <c r="L413" s="664">
        <v>2</v>
      </c>
      <c r="M413" s="665">
        <v>280.06</v>
      </c>
    </row>
    <row r="414" spans="1:13" ht="14.4" customHeight="1" x14ac:dyDescent="0.3">
      <c r="A414" s="660" t="s">
        <v>3939</v>
      </c>
      <c r="B414" s="661" t="s">
        <v>3662</v>
      </c>
      <c r="C414" s="661" t="s">
        <v>1588</v>
      </c>
      <c r="D414" s="661" t="s">
        <v>1589</v>
      </c>
      <c r="E414" s="661" t="s">
        <v>1590</v>
      </c>
      <c r="F414" s="664"/>
      <c r="G414" s="664"/>
      <c r="H414" s="677"/>
      <c r="I414" s="664">
        <v>1</v>
      </c>
      <c r="J414" s="664">
        <v>0</v>
      </c>
      <c r="K414" s="677"/>
      <c r="L414" s="664">
        <v>1</v>
      </c>
      <c r="M414" s="665">
        <v>0</v>
      </c>
    </row>
    <row r="415" spans="1:13" ht="14.4" customHeight="1" x14ac:dyDescent="0.3">
      <c r="A415" s="660" t="s">
        <v>3939</v>
      </c>
      <c r="B415" s="661" t="s">
        <v>3673</v>
      </c>
      <c r="C415" s="661" t="s">
        <v>1566</v>
      </c>
      <c r="D415" s="661" t="s">
        <v>1563</v>
      </c>
      <c r="E415" s="661" t="s">
        <v>1567</v>
      </c>
      <c r="F415" s="664"/>
      <c r="G415" s="664"/>
      <c r="H415" s="677">
        <v>0</v>
      </c>
      <c r="I415" s="664">
        <v>2</v>
      </c>
      <c r="J415" s="664">
        <v>2332.94</v>
      </c>
      <c r="K415" s="677">
        <v>1</v>
      </c>
      <c r="L415" s="664">
        <v>2</v>
      </c>
      <c r="M415" s="665">
        <v>2332.94</v>
      </c>
    </row>
    <row r="416" spans="1:13" ht="14.4" customHeight="1" x14ac:dyDescent="0.3">
      <c r="A416" s="660" t="s">
        <v>3939</v>
      </c>
      <c r="B416" s="661" t="s">
        <v>3673</v>
      </c>
      <c r="C416" s="661" t="s">
        <v>1569</v>
      </c>
      <c r="D416" s="661" t="s">
        <v>1563</v>
      </c>
      <c r="E416" s="661" t="s">
        <v>1570</v>
      </c>
      <c r="F416" s="664"/>
      <c r="G416" s="664"/>
      <c r="H416" s="677">
        <v>0</v>
      </c>
      <c r="I416" s="664">
        <v>1</v>
      </c>
      <c r="J416" s="664">
        <v>1458.07</v>
      </c>
      <c r="K416" s="677">
        <v>1</v>
      </c>
      <c r="L416" s="664">
        <v>1</v>
      </c>
      <c r="M416" s="665">
        <v>1458.07</v>
      </c>
    </row>
    <row r="417" spans="1:13" ht="14.4" customHeight="1" x14ac:dyDescent="0.3">
      <c r="A417" s="660" t="s">
        <v>3939</v>
      </c>
      <c r="B417" s="661" t="s">
        <v>3673</v>
      </c>
      <c r="C417" s="661" t="s">
        <v>2635</v>
      </c>
      <c r="D417" s="661" t="s">
        <v>2629</v>
      </c>
      <c r="E417" s="661" t="s">
        <v>1570</v>
      </c>
      <c r="F417" s="664"/>
      <c r="G417" s="664"/>
      <c r="H417" s="677">
        <v>0</v>
      </c>
      <c r="I417" s="664">
        <v>1</v>
      </c>
      <c r="J417" s="664">
        <v>2916.16</v>
      </c>
      <c r="K417" s="677">
        <v>1</v>
      </c>
      <c r="L417" s="664">
        <v>1</v>
      </c>
      <c r="M417" s="665">
        <v>2916.16</v>
      </c>
    </row>
    <row r="418" spans="1:13" ht="14.4" customHeight="1" x14ac:dyDescent="0.3">
      <c r="A418" s="660" t="s">
        <v>3939</v>
      </c>
      <c r="B418" s="661" t="s">
        <v>6175</v>
      </c>
      <c r="C418" s="661" t="s">
        <v>4974</v>
      </c>
      <c r="D418" s="661" t="s">
        <v>4975</v>
      </c>
      <c r="E418" s="661" t="s">
        <v>4976</v>
      </c>
      <c r="F418" s="664"/>
      <c r="G418" s="664"/>
      <c r="H418" s="677">
        <v>0</v>
      </c>
      <c r="I418" s="664">
        <v>3</v>
      </c>
      <c r="J418" s="664">
        <v>569.64</v>
      </c>
      <c r="K418" s="677">
        <v>1</v>
      </c>
      <c r="L418" s="664">
        <v>3</v>
      </c>
      <c r="M418" s="665">
        <v>569.64</v>
      </c>
    </row>
    <row r="419" spans="1:13" ht="14.4" customHeight="1" x14ac:dyDescent="0.3">
      <c r="A419" s="660" t="s">
        <v>3939</v>
      </c>
      <c r="B419" s="661" t="s">
        <v>3743</v>
      </c>
      <c r="C419" s="661" t="s">
        <v>2001</v>
      </c>
      <c r="D419" s="661" t="s">
        <v>2002</v>
      </c>
      <c r="E419" s="661" t="s">
        <v>3745</v>
      </c>
      <c r="F419" s="664"/>
      <c r="G419" s="664"/>
      <c r="H419" s="677">
        <v>0</v>
      </c>
      <c r="I419" s="664">
        <v>1</v>
      </c>
      <c r="J419" s="664">
        <v>3127.19</v>
      </c>
      <c r="K419" s="677">
        <v>1</v>
      </c>
      <c r="L419" s="664">
        <v>1</v>
      </c>
      <c r="M419" s="665">
        <v>3127.19</v>
      </c>
    </row>
    <row r="420" spans="1:13" ht="14.4" customHeight="1" x14ac:dyDescent="0.3">
      <c r="A420" s="660" t="s">
        <v>3939</v>
      </c>
      <c r="B420" s="661" t="s">
        <v>3750</v>
      </c>
      <c r="C420" s="661" t="s">
        <v>4499</v>
      </c>
      <c r="D420" s="661" t="s">
        <v>4497</v>
      </c>
      <c r="E420" s="661" t="s">
        <v>4500</v>
      </c>
      <c r="F420" s="664">
        <v>2</v>
      </c>
      <c r="G420" s="664">
        <v>193.26</v>
      </c>
      <c r="H420" s="677">
        <v>1</v>
      </c>
      <c r="I420" s="664"/>
      <c r="J420" s="664"/>
      <c r="K420" s="677">
        <v>0</v>
      </c>
      <c r="L420" s="664">
        <v>2</v>
      </c>
      <c r="M420" s="665">
        <v>193.26</v>
      </c>
    </row>
    <row r="421" spans="1:13" ht="14.4" customHeight="1" x14ac:dyDescent="0.3">
      <c r="A421" s="660" t="s">
        <v>3940</v>
      </c>
      <c r="B421" s="661" t="s">
        <v>3660</v>
      </c>
      <c r="C421" s="661" t="s">
        <v>2611</v>
      </c>
      <c r="D421" s="661" t="s">
        <v>2612</v>
      </c>
      <c r="E421" s="661" t="s">
        <v>3785</v>
      </c>
      <c r="F421" s="664"/>
      <c r="G421" s="664"/>
      <c r="H421" s="677">
        <v>0</v>
      </c>
      <c r="I421" s="664">
        <v>3</v>
      </c>
      <c r="J421" s="664">
        <v>293.90999999999997</v>
      </c>
      <c r="K421" s="677">
        <v>1</v>
      </c>
      <c r="L421" s="664">
        <v>3</v>
      </c>
      <c r="M421" s="665">
        <v>293.90999999999997</v>
      </c>
    </row>
    <row r="422" spans="1:13" ht="14.4" customHeight="1" x14ac:dyDescent="0.3">
      <c r="A422" s="660" t="s">
        <v>3940</v>
      </c>
      <c r="B422" s="661" t="s">
        <v>3786</v>
      </c>
      <c r="C422" s="661" t="s">
        <v>5006</v>
      </c>
      <c r="D422" s="661" t="s">
        <v>3787</v>
      </c>
      <c r="E422" s="661" t="s">
        <v>5007</v>
      </c>
      <c r="F422" s="664"/>
      <c r="G422" s="664"/>
      <c r="H422" s="677">
        <v>0</v>
      </c>
      <c r="I422" s="664">
        <v>3</v>
      </c>
      <c r="J422" s="664">
        <v>587.76</v>
      </c>
      <c r="K422" s="677">
        <v>1</v>
      </c>
      <c r="L422" s="664">
        <v>3</v>
      </c>
      <c r="M422" s="665">
        <v>587.76</v>
      </c>
    </row>
    <row r="423" spans="1:13" ht="14.4" customHeight="1" x14ac:dyDescent="0.3">
      <c r="A423" s="660" t="s">
        <v>3940</v>
      </c>
      <c r="B423" s="661" t="s">
        <v>3661</v>
      </c>
      <c r="C423" s="661" t="s">
        <v>1724</v>
      </c>
      <c r="D423" s="661" t="s">
        <v>1725</v>
      </c>
      <c r="E423" s="661" t="s">
        <v>1726</v>
      </c>
      <c r="F423" s="664"/>
      <c r="G423" s="664"/>
      <c r="H423" s="677">
        <v>0</v>
      </c>
      <c r="I423" s="664">
        <v>12</v>
      </c>
      <c r="J423" s="664">
        <v>1680.3600000000001</v>
      </c>
      <c r="K423" s="677">
        <v>1</v>
      </c>
      <c r="L423" s="664">
        <v>12</v>
      </c>
      <c r="M423" s="665">
        <v>1680.3600000000001</v>
      </c>
    </row>
    <row r="424" spans="1:13" ht="14.4" customHeight="1" x14ac:dyDescent="0.3">
      <c r="A424" s="660" t="s">
        <v>3940</v>
      </c>
      <c r="B424" s="661" t="s">
        <v>3662</v>
      </c>
      <c r="C424" s="661" t="s">
        <v>1588</v>
      </c>
      <c r="D424" s="661" t="s">
        <v>1589</v>
      </c>
      <c r="E424" s="661" t="s">
        <v>1590</v>
      </c>
      <c r="F424" s="664"/>
      <c r="G424" s="664"/>
      <c r="H424" s="677"/>
      <c r="I424" s="664">
        <v>3</v>
      </c>
      <c r="J424" s="664">
        <v>0</v>
      </c>
      <c r="K424" s="677"/>
      <c r="L424" s="664">
        <v>3</v>
      </c>
      <c r="M424" s="665">
        <v>0</v>
      </c>
    </row>
    <row r="425" spans="1:13" ht="14.4" customHeight="1" x14ac:dyDescent="0.3">
      <c r="A425" s="660" t="s">
        <v>3940</v>
      </c>
      <c r="B425" s="661" t="s">
        <v>3665</v>
      </c>
      <c r="C425" s="661" t="s">
        <v>5906</v>
      </c>
      <c r="D425" s="661" t="s">
        <v>5907</v>
      </c>
      <c r="E425" s="661" t="s">
        <v>5908</v>
      </c>
      <c r="F425" s="664">
        <v>2</v>
      </c>
      <c r="G425" s="664">
        <v>106.32</v>
      </c>
      <c r="H425" s="677">
        <v>1</v>
      </c>
      <c r="I425" s="664"/>
      <c r="J425" s="664"/>
      <c r="K425" s="677">
        <v>0</v>
      </c>
      <c r="L425" s="664">
        <v>2</v>
      </c>
      <c r="M425" s="665">
        <v>106.32</v>
      </c>
    </row>
    <row r="426" spans="1:13" ht="14.4" customHeight="1" x14ac:dyDescent="0.3">
      <c r="A426" s="660" t="s">
        <v>3940</v>
      </c>
      <c r="B426" s="661" t="s">
        <v>3673</v>
      </c>
      <c r="C426" s="661" t="s">
        <v>1704</v>
      </c>
      <c r="D426" s="661" t="s">
        <v>1563</v>
      </c>
      <c r="E426" s="661" t="s">
        <v>1705</v>
      </c>
      <c r="F426" s="664"/>
      <c r="G426" s="664"/>
      <c r="H426" s="677">
        <v>0</v>
      </c>
      <c r="I426" s="664">
        <v>1</v>
      </c>
      <c r="J426" s="664">
        <v>625.29</v>
      </c>
      <c r="K426" s="677">
        <v>1</v>
      </c>
      <c r="L426" s="664">
        <v>1</v>
      </c>
      <c r="M426" s="665">
        <v>625.29</v>
      </c>
    </row>
    <row r="427" spans="1:13" ht="14.4" customHeight="1" x14ac:dyDescent="0.3">
      <c r="A427" s="660" t="s">
        <v>3940</v>
      </c>
      <c r="B427" s="661" t="s">
        <v>3673</v>
      </c>
      <c r="C427" s="661" t="s">
        <v>1562</v>
      </c>
      <c r="D427" s="661" t="s">
        <v>1563</v>
      </c>
      <c r="E427" s="661" t="s">
        <v>1564</v>
      </c>
      <c r="F427" s="664"/>
      <c r="G427" s="664"/>
      <c r="H427" s="677">
        <v>0</v>
      </c>
      <c r="I427" s="664">
        <v>1</v>
      </c>
      <c r="J427" s="664">
        <v>937.93</v>
      </c>
      <c r="K427" s="677">
        <v>1</v>
      </c>
      <c r="L427" s="664">
        <v>1</v>
      </c>
      <c r="M427" s="665">
        <v>937.93</v>
      </c>
    </row>
    <row r="428" spans="1:13" ht="14.4" customHeight="1" x14ac:dyDescent="0.3">
      <c r="A428" s="660" t="s">
        <v>3940</v>
      </c>
      <c r="B428" s="661" t="s">
        <v>3795</v>
      </c>
      <c r="C428" s="661" t="s">
        <v>5487</v>
      </c>
      <c r="D428" s="661" t="s">
        <v>5488</v>
      </c>
      <c r="E428" s="661" t="s">
        <v>2019</v>
      </c>
      <c r="F428" s="664">
        <v>6</v>
      </c>
      <c r="G428" s="664">
        <v>627.96</v>
      </c>
      <c r="H428" s="677">
        <v>1</v>
      </c>
      <c r="I428" s="664"/>
      <c r="J428" s="664"/>
      <c r="K428" s="677">
        <v>0</v>
      </c>
      <c r="L428" s="664">
        <v>6</v>
      </c>
      <c r="M428" s="665">
        <v>627.96</v>
      </c>
    </row>
    <row r="429" spans="1:13" ht="14.4" customHeight="1" x14ac:dyDescent="0.3">
      <c r="A429" s="660" t="s">
        <v>3940</v>
      </c>
      <c r="B429" s="661" t="s">
        <v>3795</v>
      </c>
      <c r="C429" s="661" t="s">
        <v>2017</v>
      </c>
      <c r="D429" s="661" t="s">
        <v>2018</v>
      </c>
      <c r="E429" s="661" t="s">
        <v>2019</v>
      </c>
      <c r="F429" s="664"/>
      <c r="G429" s="664"/>
      <c r="H429" s="677">
        <v>0</v>
      </c>
      <c r="I429" s="664">
        <v>3</v>
      </c>
      <c r="J429" s="664">
        <v>313.98</v>
      </c>
      <c r="K429" s="677">
        <v>1</v>
      </c>
      <c r="L429" s="664">
        <v>3</v>
      </c>
      <c r="M429" s="665">
        <v>313.98</v>
      </c>
    </row>
    <row r="430" spans="1:13" ht="14.4" customHeight="1" x14ac:dyDescent="0.3">
      <c r="A430" s="660" t="s">
        <v>3940</v>
      </c>
      <c r="B430" s="661" t="s">
        <v>3795</v>
      </c>
      <c r="C430" s="661" t="s">
        <v>5898</v>
      </c>
      <c r="D430" s="661" t="s">
        <v>5899</v>
      </c>
      <c r="E430" s="661" t="s">
        <v>2019</v>
      </c>
      <c r="F430" s="664">
        <v>3</v>
      </c>
      <c r="G430" s="664">
        <v>313.98</v>
      </c>
      <c r="H430" s="677">
        <v>1</v>
      </c>
      <c r="I430" s="664"/>
      <c r="J430" s="664"/>
      <c r="K430" s="677">
        <v>0</v>
      </c>
      <c r="L430" s="664">
        <v>3</v>
      </c>
      <c r="M430" s="665">
        <v>313.98</v>
      </c>
    </row>
    <row r="431" spans="1:13" ht="14.4" customHeight="1" x14ac:dyDescent="0.3">
      <c r="A431" s="660" t="s">
        <v>3940</v>
      </c>
      <c r="B431" s="661" t="s">
        <v>3685</v>
      </c>
      <c r="C431" s="661" t="s">
        <v>5713</v>
      </c>
      <c r="D431" s="661" t="s">
        <v>5579</v>
      </c>
      <c r="E431" s="661" t="s">
        <v>1689</v>
      </c>
      <c r="F431" s="664"/>
      <c r="G431" s="664"/>
      <c r="H431" s="677">
        <v>0</v>
      </c>
      <c r="I431" s="664">
        <v>3</v>
      </c>
      <c r="J431" s="664">
        <v>180.06</v>
      </c>
      <c r="K431" s="677">
        <v>1</v>
      </c>
      <c r="L431" s="664">
        <v>3</v>
      </c>
      <c r="M431" s="665">
        <v>180.06</v>
      </c>
    </row>
    <row r="432" spans="1:13" ht="14.4" customHeight="1" x14ac:dyDescent="0.3">
      <c r="A432" s="660" t="s">
        <v>3940</v>
      </c>
      <c r="B432" s="661" t="s">
        <v>3685</v>
      </c>
      <c r="C432" s="661" t="s">
        <v>5887</v>
      </c>
      <c r="D432" s="661" t="s">
        <v>5888</v>
      </c>
      <c r="E432" s="661" t="s">
        <v>1689</v>
      </c>
      <c r="F432" s="664">
        <v>3</v>
      </c>
      <c r="G432" s="664">
        <v>180.06</v>
      </c>
      <c r="H432" s="677">
        <v>1</v>
      </c>
      <c r="I432" s="664"/>
      <c r="J432" s="664"/>
      <c r="K432" s="677">
        <v>0</v>
      </c>
      <c r="L432" s="664">
        <v>3</v>
      </c>
      <c r="M432" s="665">
        <v>180.06</v>
      </c>
    </row>
    <row r="433" spans="1:13" ht="14.4" customHeight="1" x14ac:dyDescent="0.3">
      <c r="A433" s="660" t="s">
        <v>3940</v>
      </c>
      <c r="B433" s="661" t="s">
        <v>3807</v>
      </c>
      <c r="C433" s="661" t="s">
        <v>2672</v>
      </c>
      <c r="D433" s="661" t="s">
        <v>2673</v>
      </c>
      <c r="E433" s="661" t="s">
        <v>2674</v>
      </c>
      <c r="F433" s="664"/>
      <c r="G433" s="664"/>
      <c r="H433" s="677">
        <v>0</v>
      </c>
      <c r="I433" s="664">
        <v>3</v>
      </c>
      <c r="J433" s="664">
        <v>202.26</v>
      </c>
      <c r="K433" s="677">
        <v>1</v>
      </c>
      <c r="L433" s="664">
        <v>3</v>
      </c>
      <c r="M433" s="665">
        <v>202.26</v>
      </c>
    </row>
    <row r="434" spans="1:13" ht="14.4" customHeight="1" x14ac:dyDescent="0.3">
      <c r="A434" s="660" t="s">
        <v>3940</v>
      </c>
      <c r="B434" s="661" t="s">
        <v>3807</v>
      </c>
      <c r="C434" s="661" t="s">
        <v>5910</v>
      </c>
      <c r="D434" s="661" t="s">
        <v>2673</v>
      </c>
      <c r="E434" s="661" t="s">
        <v>5911</v>
      </c>
      <c r="F434" s="664"/>
      <c r="G434" s="664"/>
      <c r="H434" s="677">
        <v>0</v>
      </c>
      <c r="I434" s="664">
        <v>1</v>
      </c>
      <c r="J434" s="664">
        <v>168.21</v>
      </c>
      <c r="K434" s="677">
        <v>1</v>
      </c>
      <c r="L434" s="664">
        <v>1</v>
      </c>
      <c r="M434" s="665">
        <v>168.21</v>
      </c>
    </row>
    <row r="435" spans="1:13" ht="14.4" customHeight="1" x14ac:dyDescent="0.3">
      <c r="A435" s="660" t="s">
        <v>3940</v>
      </c>
      <c r="B435" s="661" t="s">
        <v>3702</v>
      </c>
      <c r="C435" s="661" t="s">
        <v>1635</v>
      </c>
      <c r="D435" s="661" t="s">
        <v>3160</v>
      </c>
      <c r="E435" s="661" t="s">
        <v>1017</v>
      </c>
      <c r="F435" s="664"/>
      <c r="G435" s="664"/>
      <c r="H435" s="677">
        <v>0</v>
      </c>
      <c r="I435" s="664">
        <v>3</v>
      </c>
      <c r="J435" s="664">
        <v>391.77</v>
      </c>
      <c r="K435" s="677">
        <v>1</v>
      </c>
      <c r="L435" s="664">
        <v>3</v>
      </c>
      <c r="M435" s="665">
        <v>391.77</v>
      </c>
    </row>
    <row r="436" spans="1:13" ht="14.4" customHeight="1" x14ac:dyDescent="0.3">
      <c r="A436" s="660" t="s">
        <v>3940</v>
      </c>
      <c r="B436" s="661" t="s">
        <v>3702</v>
      </c>
      <c r="C436" s="661" t="s">
        <v>3159</v>
      </c>
      <c r="D436" s="661" t="s">
        <v>3160</v>
      </c>
      <c r="E436" s="661" t="s">
        <v>1310</v>
      </c>
      <c r="F436" s="664"/>
      <c r="G436" s="664"/>
      <c r="H436" s="677">
        <v>0</v>
      </c>
      <c r="I436" s="664">
        <v>1</v>
      </c>
      <c r="J436" s="664">
        <v>435.3</v>
      </c>
      <c r="K436" s="677">
        <v>1</v>
      </c>
      <c r="L436" s="664">
        <v>1</v>
      </c>
      <c r="M436" s="665">
        <v>435.3</v>
      </c>
    </row>
    <row r="437" spans="1:13" ht="14.4" customHeight="1" x14ac:dyDescent="0.3">
      <c r="A437" s="660" t="s">
        <v>3940</v>
      </c>
      <c r="B437" s="661" t="s">
        <v>3704</v>
      </c>
      <c r="C437" s="661" t="s">
        <v>1687</v>
      </c>
      <c r="D437" s="661" t="s">
        <v>1688</v>
      </c>
      <c r="E437" s="661" t="s">
        <v>1689</v>
      </c>
      <c r="F437" s="664"/>
      <c r="G437" s="664"/>
      <c r="H437" s="677">
        <v>0</v>
      </c>
      <c r="I437" s="664">
        <v>9</v>
      </c>
      <c r="J437" s="664">
        <v>1175.31</v>
      </c>
      <c r="K437" s="677">
        <v>1</v>
      </c>
      <c r="L437" s="664">
        <v>9</v>
      </c>
      <c r="M437" s="665">
        <v>1175.31</v>
      </c>
    </row>
    <row r="438" spans="1:13" ht="14.4" customHeight="1" x14ac:dyDescent="0.3">
      <c r="A438" s="660" t="s">
        <v>3940</v>
      </c>
      <c r="B438" s="661" t="s">
        <v>3704</v>
      </c>
      <c r="C438" s="661" t="s">
        <v>5912</v>
      </c>
      <c r="D438" s="661" t="s">
        <v>1688</v>
      </c>
      <c r="E438" s="661" t="s">
        <v>1689</v>
      </c>
      <c r="F438" s="664">
        <v>3</v>
      </c>
      <c r="G438" s="664">
        <v>391.77</v>
      </c>
      <c r="H438" s="677">
        <v>1</v>
      </c>
      <c r="I438" s="664"/>
      <c r="J438" s="664"/>
      <c r="K438" s="677">
        <v>0</v>
      </c>
      <c r="L438" s="664">
        <v>3</v>
      </c>
      <c r="M438" s="665">
        <v>391.77</v>
      </c>
    </row>
    <row r="439" spans="1:13" ht="14.4" customHeight="1" x14ac:dyDescent="0.3">
      <c r="A439" s="660" t="s">
        <v>3940</v>
      </c>
      <c r="B439" s="661" t="s">
        <v>3849</v>
      </c>
      <c r="C439" s="661" t="s">
        <v>3192</v>
      </c>
      <c r="D439" s="661" t="s">
        <v>3193</v>
      </c>
      <c r="E439" s="661" t="s">
        <v>3852</v>
      </c>
      <c r="F439" s="664"/>
      <c r="G439" s="664"/>
      <c r="H439" s="677">
        <v>0</v>
      </c>
      <c r="I439" s="664">
        <v>4</v>
      </c>
      <c r="J439" s="664">
        <v>1741.8</v>
      </c>
      <c r="K439" s="677">
        <v>1</v>
      </c>
      <c r="L439" s="664">
        <v>4</v>
      </c>
      <c r="M439" s="665">
        <v>1741.8</v>
      </c>
    </row>
    <row r="440" spans="1:13" ht="14.4" customHeight="1" x14ac:dyDescent="0.3">
      <c r="A440" s="660" t="s">
        <v>3940</v>
      </c>
      <c r="B440" s="661" t="s">
        <v>3718</v>
      </c>
      <c r="C440" s="661" t="s">
        <v>1839</v>
      </c>
      <c r="D440" s="661" t="s">
        <v>3719</v>
      </c>
      <c r="E440" s="661" t="s">
        <v>3720</v>
      </c>
      <c r="F440" s="664"/>
      <c r="G440" s="664"/>
      <c r="H440" s="677">
        <v>0</v>
      </c>
      <c r="I440" s="664">
        <v>2</v>
      </c>
      <c r="J440" s="664">
        <v>313.72000000000003</v>
      </c>
      <c r="K440" s="677">
        <v>1</v>
      </c>
      <c r="L440" s="664">
        <v>2</v>
      </c>
      <c r="M440" s="665">
        <v>313.72000000000003</v>
      </c>
    </row>
    <row r="441" spans="1:13" ht="14.4" customHeight="1" x14ac:dyDescent="0.3">
      <c r="A441" s="660" t="s">
        <v>3940</v>
      </c>
      <c r="B441" s="661" t="s">
        <v>3730</v>
      </c>
      <c r="C441" s="661" t="s">
        <v>1951</v>
      </c>
      <c r="D441" s="661" t="s">
        <v>1952</v>
      </c>
      <c r="E441" s="661" t="s">
        <v>3731</v>
      </c>
      <c r="F441" s="664"/>
      <c r="G441" s="664"/>
      <c r="H441" s="677">
        <v>0</v>
      </c>
      <c r="I441" s="664">
        <v>2</v>
      </c>
      <c r="J441" s="664">
        <v>233.6</v>
      </c>
      <c r="K441" s="677">
        <v>1</v>
      </c>
      <c r="L441" s="664">
        <v>2</v>
      </c>
      <c r="M441" s="665">
        <v>233.6</v>
      </c>
    </row>
    <row r="442" spans="1:13" ht="14.4" customHeight="1" x14ac:dyDescent="0.3">
      <c r="A442" s="660" t="s">
        <v>3940</v>
      </c>
      <c r="B442" s="661" t="s">
        <v>3750</v>
      </c>
      <c r="C442" s="661" t="s">
        <v>1534</v>
      </c>
      <c r="D442" s="661" t="s">
        <v>1535</v>
      </c>
      <c r="E442" s="661" t="s">
        <v>3751</v>
      </c>
      <c r="F442" s="664"/>
      <c r="G442" s="664"/>
      <c r="H442" s="677">
        <v>0</v>
      </c>
      <c r="I442" s="664">
        <v>4</v>
      </c>
      <c r="J442" s="664">
        <v>312.36</v>
      </c>
      <c r="K442" s="677">
        <v>1</v>
      </c>
      <c r="L442" s="664">
        <v>4</v>
      </c>
      <c r="M442" s="665">
        <v>312.36</v>
      </c>
    </row>
    <row r="443" spans="1:13" ht="14.4" customHeight="1" x14ac:dyDescent="0.3">
      <c r="A443" s="660" t="s">
        <v>3940</v>
      </c>
      <c r="B443" s="661" t="s">
        <v>3752</v>
      </c>
      <c r="C443" s="661" t="s">
        <v>5880</v>
      </c>
      <c r="D443" s="661" t="s">
        <v>5881</v>
      </c>
      <c r="E443" s="661" t="s">
        <v>1040</v>
      </c>
      <c r="F443" s="664">
        <v>1</v>
      </c>
      <c r="G443" s="664">
        <v>95.25</v>
      </c>
      <c r="H443" s="677">
        <v>1</v>
      </c>
      <c r="I443" s="664"/>
      <c r="J443" s="664"/>
      <c r="K443" s="677">
        <v>0</v>
      </c>
      <c r="L443" s="664">
        <v>1</v>
      </c>
      <c r="M443" s="665">
        <v>95.25</v>
      </c>
    </row>
    <row r="444" spans="1:13" ht="14.4" customHeight="1" x14ac:dyDescent="0.3">
      <c r="A444" s="660" t="s">
        <v>3940</v>
      </c>
      <c r="B444" s="661" t="s">
        <v>3755</v>
      </c>
      <c r="C444" s="661" t="s">
        <v>2714</v>
      </c>
      <c r="D444" s="661" t="s">
        <v>2715</v>
      </c>
      <c r="E444" s="661" t="s">
        <v>3824</v>
      </c>
      <c r="F444" s="664"/>
      <c r="G444" s="664"/>
      <c r="H444" s="677">
        <v>0</v>
      </c>
      <c r="I444" s="664">
        <v>1</v>
      </c>
      <c r="J444" s="664">
        <v>32.74</v>
      </c>
      <c r="K444" s="677">
        <v>1</v>
      </c>
      <c r="L444" s="664">
        <v>1</v>
      </c>
      <c r="M444" s="665">
        <v>32.74</v>
      </c>
    </row>
    <row r="445" spans="1:13" ht="14.4" customHeight="1" x14ac:dyDescent="0.3">
      <c r="A445" s="660" t="s">
        <v>3940</v>
      </c>
      <c r="B445" s="661" t="s">
        <v>3755</v>
      </c>
      <c r="C445" s="661" t="s">
        <v>4100</v>
      </c>
      <c r="D445" s="661" t="s">
        <v>2715</v>
      </c>
      <c r="E445" s="661" t="s">
        <v>4101</v>
      </c>
      <c r="F445" s="664"/>
      <c r="G445" s="664"/>
      <c r="H445" s="677">
        <v>0</v>
      </c>
      <c r="I445" s="664">
        <v>1</v>
      </c>
      <c r="J445" s="664">
        <v>314.33999999999997</v>
      </c>
      <c r="K445" s="677">
        <v>1</v>
      </c>
      <c r="L445" s="664">
        <v>1</v>
      </c>
      <c r="M445" s="665">
        <v>314.33999999999997</v>
      </c>
    </row>
    <row r="446" spans="1:13" ht="14.4" customHeight="1" x14ac:dyDescent="0.3">
      <c r="A446" s="660" t="s">
        <v>3941</v>
      </c>
      <c r="B446" s="661" t="s">
        <v>3661</v>
      </c>
      <c r="C446" s="661" t="s">
        <v>1724</v>
      </c>
      <c r="D446" s="661" t="s">
        <v>1725</v>
      </c>
      <c r="E446" s="661" t="s">
        <v>1726</v>
      </c>
      <c r="F446" s="664"/>
      <c r="G446" s="664"/>
      <c r="H446" s="677">
        <v>0</v>
      </c>
      <c r="I446" s="664">
        <v>44</v>
      </c>
      <c r="J446" s="664">
        <v>6161.3200000000006</v>
      </c>
      <c r="K446" s="677">
        <v>1</v>
      </c>
      <c r="L446" s="664">
        <v>44</v>
      </c>
      <c r="M446" s="665">
        <v>6161.3200000000006</v>
      </c>
    </row>
    <row r="447" spans="1:13" ht="14.4" customHeight="1" x14ac:dyDescent="0.3">
      <c r="A447" s="660" t="s">
        <v>3941</v>
      </c>
      <c r="B447" s="661" t="s">
        <v>3662</v>
      </c>
      <c r="C447" s="661" t="s">
        <v>1663</v>
      </c>
      <c r="D447" s="661" t="s">
        <v>1589</v>
      </c>
      <c r="E447" s="661" t="s">
        <v>1664</v>
      </c>
      <c r="F447" s="664"/>
      <c r="G447" s="664"/>
      <c r="H447" s="677"/>
      <c r="I447" s="664">
        <v>5</v>
      </c>
      <c r="J447" s="664">
        <v>0</v>
      </c>
      <c r="K447" s="677"/>
      <c r="L447" s="664">
        <v>5</v>
      </c>
      <c r="M447" s="665">
        <v>0</v>
      </c>
    </row>
    <row r="448" spans="1:13" ht="14.4" customHeight="1" x14ac:dyDescent="0.3">
      <c r="A448" s="660" t="s">
        <v>3941</v>
      </c>
      <c r="B448" s="661" t="s">
        <v>3662</v>
      </c>
      <c r="C448" s="661" t="s">
        <v>1588</v>
      </c>
      <c r="D448" s="661" t="s">
        <v>1589</v>
      </c>
      <c r="E448" s="661" t="s">
        <v>1590</v>
      </c>
      <c r="F448" s="664"/>
      <c r="G448" s="664"/>
      <c r="H448" s="677"/>
      <c r="I448" s="664">
        <v>6</v>
      </c>
      <c r="J448" s="664">
        <v>0</v>
      </c>
      <c r="K448" s="677"/>
      <c r="L448" s="664">
        <v>6</v>
      </c>
      <c r="M448" s="665">
        <v>0</v>
      </c>
    </row>
    <row r="449" spans="1:13" ht="14.4" customHeight="1" x14ac:dyDescent="0.3">
      <c r="A449" s="660" t="s">
        <v>3941</v>
      </c>
      <c r="B449" s="661" t="s">
        <v>3673</v>
      </c>
      <c r="C449" s="661" t="s">
        <v>1704</v>
      </c>
      <c r="D449" s="661" t="s">
        <v>1563</v>
      </c>
      <c r="E449" s="661" t="s">
        <v>1705</v>
      </c>
      <c r="F449" s="664"/>
      <c r="G449" s="664"/>
      <c r="H449" s="677">
        <v>0</v>
      </c>
      <c r="I449" s="664">
        <v>1</v>
      </c>
      <c r="J449" s="664">
        <v>625.29</v>
      </c>
      <c r="K449" s="677">
        <v>1</v>
      </c>
      <c r="L449" s="664">
        <v>1</v>
      </c>
      <c r="M449" s="665">
        <v>625.29</v>
      </c>
    </row>
    <row r="450" spans="1:13" ht="14.4" customHeight="1" x14ac:dyDescent="0.3">
      <c r="A450" s="660" t="s">
        <v>3941</v>
      </c>
      <c r="B450" s="661" t="s">
        <v>3673</v>
      </c>
      <c r="C450" s="661" t="s">
        <v>4204</v>
      </c>
      <c r="D450" s="661" t="s">
        <v>1563</v>
      </c>
      <c r="E450" s="661" t="s">
        <v>4205</v>
      </c>
      <c r="F450" s="664"/>
      <c r="G450" s="664"/>
      <c r="H450" s="677">
        <v>0</v>
      </c>
      <c r="I450" s="664">
        <v>3</v>
      </c>
      <c r="J450" s="664">
        <v>562.77</v>
      </c>
      <c r="K450" s="677">
        <v>1</v>
      </c>
      <c r="L450" s="664">
        <v>3</v>
      </c>
      <c r="M450" s="665">
        <v>562.77</v>
      </c>
    </row>
    <row r="451" spans="1:13" ht="14.4" customHeight="1" x14ac:dyDescent="0.3">
      <c r="A451" s="660" t="s">
        <v>3941</v>
      </c>
      <c r="B451" s="661" t="s">
        <v>3673</v>
      </c>
      <c r="C451" s="661" t="s">
        <v>1562</v>
      </c>
      <c r="D451" s="661" t="s">
        <v>1563</v>
      </c>
      <c r="E451" s="661" t="s">
        <v>1564</v>
      </c>
      <c r="F451" s="664"/>
      <c r="G451" s="664"/>
      <c r="H451" s="677">
        <v>0</v>
      </c>
      <c r="I451" s="664">
        <v>3</v>
      </c>
      <c r="J451" s="664">
        <v>2813.79</v>
      </c>
      <c r="K451" s="677">
        <v>1</v>
      </c>
      <c r="L451" s="664">
        <v>3</v>
      </c>
      <c r="M451" s="665">
        <v>2813.79</v>
      </c>
    </row>
    <row r="452" spans="1:13" ht="14.4" customHeight="1" x14ac:dyDescent="0.3">
      <c r="A452" s="660" t="s">
        <v>3941</v>
      </c>
      <c r="B452" s="661" t="s">
        <v>3673</v>
      </c>
      <c r="C452" s="661" t="s">
        <v>2628</v>
      </c>
      <c r="D452" s="661" t="s">
        <v>2629</v>
      </c>
      <c r="E452" s="661" t="s">
        <v>1564</v>
      </c>
      <c r="F452" s="664"/>
      <c r="G452" s="664"/>
      <c r="H452" s="677">
        <v>0</v>
      </c>
      <c r="I452" s="664">
        <v>1</v>
      </c>
      <c r="J452" s="664">
        <v>1749.69</v>
      </c>
      <c r="K452" s="677">
        <v>1</v>
      </c>
      <c r="L452" s="664">
        <v>1</v>
      </c>
      <c r="M452" s="665">
        <v>1749.69</v>
      </c>
    </row>
    <row r="453" spans="1:13" ht="14.4" customHeight="1" x14ac:dyDescent="0.3">
      <c r="A453" s="660" t="s">
        <v>3941</v>
      </c>
      <c r="B453" s="661" t="s">
        <v>3714</v>
      </c>
      <c r="C453" s="661" t="s">
        <v>5922</v>
      </c>
      <c r="D453" s="661" t="s">
        <v>5923</v>
      </c>
      <c r="E453" s="661" t="s">
        <v>5924</v>
      </c>
      <c r="F453" s="664">
        <v>2</v>
      </c>
      <c r="G453" s="664">
        <v>0</v>
      </c>
      <c r="H453" s="677"/>
      <c r="I453" s="664"/>
      <c r="J453" s="664"/>
      <c r="K453" s="677"/>
      <c r="L453" s="664">
        <v>2</v>
      </c>
      <c r="M453" s="665">
        <v>0</v>
      </c>
    </row>
    <row r="454" spans="1:13" ht="14.4" customHeight="1" x14ac:dyDescent="0.3">
      <c r="A454" s="660" t="s">
        <v>3941</v>
      </c>
      <c r="B454" s="661" t="s">
        <v>3718</v>
      </c>
      <c r="C454" s="661" t="s">
        <v>1839</v>
      </c>
      <c r="D454" s="661" t="s">
        <v>3719</v>
      </c>
      <c r="E454" s="661" t="s">
        <v>3720</v>
      </c>
      <c r="F454" s="664"/>
      <c r="G454" s="664"/>
      <c r="H454" s="677">
        <v>0</v>
      </c>
      <c r="I454" s="664">
        <v>4</v>
      </c>
      <c r="J454" s="664">
        <v>803.89</v>
      </c>
      <c r="K454" s="677">
        <v>1</v>
      </c>
      <c r="L454" s="664">
        <v>4</v>
      </c>
      <c r="M454" s="665">
        <v>803.89</v>
      </c>
    </row>
    <row r="455" spans="1:13" ht="14.4" customHeight="1" x14ac:dyDescent="0.3">
      <c r="A455" s="660" t="s">
        <v>3941</v>
      </c>
      <c r="B455" s="661" t="s">
        <v>3718</v>
      </c>
      <c r="C455" s="661" t="s">
        <v>2779</v>
      </c>
      <c r="D455" s="661" t="s">
        <v>3815</v>
      </c>
      <c r="E455" s="661" t="s">
        <v>3816</v>
      </c>
      <c r="F455" s="664"/>
      <c r="G455" s="664"/>
      <c r="H455" s="677">
        <v>0</v>
      </c>
      <c r="I455" s="664">
        <v>1</v>
      </c>
      <c r="J455" s="664">
        <v>333.31</v>
      </c>
      <c r="K455" s="677">
        <v>1</v>
      </c>
      <c r="L455" s="664">
        <v>1</v>
      </c>
      <c r="M455" s="665">
        <v>333.31</v>
      </c>
    </row>
    <row r="456" spans="1:13" ht="14.4" customHeight="1" x14ac:dyDescent="0.3">
      <c r="A456" s="660" t="s">
        <v>3941</v>
      </c>
      <c r="B456" s="661" t="s">
        <v>3730</v>
      </c>
      <c r="C456" s="661" t="s">
        <v>1951</v>
      </c>
      <c r="D456" s="661" t="s">
        <v>1952</v>
      </c>
      <c r="E456" s="661" t="s">
        <v>3731</v>
      </c>
      <c r="F456" s="664"/>
      <c r="G456" s="664"/>
      <c r="H456" s="677">
        <v>0</v>
      </c>
      <c r="I456" s="664">
        <v>1</v>
      </c>
      <c r="J456" s="664">
        <v>116.8</v>
      </c>
      <c r="K456" s="677">
        <v>1</v>
      </c>
      <c r="L456" s="664">
        <v>1</v>
      </c>
      <c r="M456" s="665">
        <v>116.8</v>
      </c>
    </row>
    <row r="457" spans="1:13" ht="14.4" customHeight="1" x14ac:dyDescent="0.3">
      <c r="A457" s="660" t="s">
        <v>3941</v>
      </c>
      <c r="B457" s="661" t="s">
        <v>3730</v>
      </c>
      <c r="C457" s="661" t="s">
        <v>5319</v>
      </c>
      <c r="D457" s="661" t="s">
        <v>1952</v>
      </c>
      <c r="E457" s="661" t="s">
        <v>5320</v>
      </c>
      <c r="F457" s="664"/>
      <c r="G457" s="664"/>
      <c r="H457" s="677"/>
      <c r="I457" s="664">
        <v>4</v>
      </c>
      <c r="J457" s="664">
        <v>0</v>
      </c>
      <c r="K457" s="677"/>
      <c r="L457" s="664">
        <v>4</v>
      </c>
      <c r="M457" s="665">
        <v>0</v>
      </c>
    </row>
    <row r="458" spans="1:13" ht="14.4" customHeight="1" x14ac:dyDescent="0.3">
      <c r="A458" s="660" t="s">
        <v>3941</v>
      </c>
      <c r="B458" s="661" t="s">
        <v>6175</v>
      </c>
      <c r="C458" s="661" t="s">
        <v>5289</v>
      </c>
      <c r="D458" s="661" t="s">
        <v>5290</v>
      </c>
      <c r="E458" s="661" t="s">
        <v>4976</v>
      </c>
      <c r="F458" s="664">
        <v>2</v>
      </c>
      <c r="G458" s="664">
        <v>444.5</v>
      </c>
      <c r="H458" s="677">
        <v>1</v>
      </c>
      <c r="I458" s="664"/>
      <c r="J458" s="664"/>
      <c r="K458" s="677">
        <v>0</v>
      </c>
      <c r="L458" s="664">
        <v>2</v>
      </c>
      <c r="M458" s="665">
        <v>444.5</v>
      </c>
    </row>
    <row r="459" spans="1:13" ht="14.4" customHeight="1" x14ac:dyDescent="0.3">
      <c r="A459" s="660" t="s">
        <v>3941</v>
      </c>
      <c r="B459" s="661" t="s">
        <v>3734</v>
      </c>
      <c r="C459" s="661" t="s">
        <v>1970</v>
      </c>
      <c r="D459" s="661" t="s">
        <v>1971</v>
      </c>
      <c r="E459" s="661" t="s">
        <v>1972</v>
      </c>
      <c r="F459" s="664"/>
      <c r="G459" s="664"/>
      <c r="H459" s="677">
        <v>0</v>
      </c>
      <c r="I459" s="664">
        <v>1</v>
      </c>
      <c r="J459" s="664">
        <v>154.01</v>
      </c>
      <c r="K459" s="677">
        <v>1</v>
      </c>
      <c r="L459" s="664">
        <v>1</v>
      </c>
      <c r="M459" s="665">
        <v>154.01</v>
      </c>
    </row>
    <row r="460" spans="1:13" ht="14.4" customHeight="1" x14ac:dyDescent="0.3">
      <c r="A460" s="660" t="s">
        <v>3941</v>
      </c>
      <c r="B460" s="661" t="s">
        <v>3755</v>
      </c>
      <c r="C460" s="661" t="s">
        <v>2714</v>
      </c>
      <c r="D460" s="661" t="s">
        <v>2715</v>
      </c>
      <c r="E460" s="661" t="s">
        <v>3824</v>
      </c>
      <c r="F460" s="664"/>
      <c r="G460" s="664"/>
      <c r="H460" s="677">
        <v>0</v>
      </c>
      <c r="I460" s="664">
        <v>3</v>
      </c>
      <c r="J460" s="664">
        <v>98.22</v>
      </c>
      <c r="K460" s="677">
        <v>1</v>
      </c>
      <c r="L460" s="664">
        <v>3</v>
      </c>
      <c r="M460" s="665">
        <v>98.22</v>
      </c>
    </row>
    <row r="461" spans="1:13" ht="14.4" customHeight="1" x14ac:dyDescent="0.3">
      <c r="A461" s="660" t="s">
        <v>3941</v>
      </c>
      <c r="B461" s="661" t="s">
        <v>3755</v>
      </c>
      <c r="C461" s="661" t="s">
        <v>1619</v>
      </c>
      <c r="D461" s="661" t="s">
        <v>1620</v>
      </c>
      <c r="E461" s="661" t="s">
        <v>3756</v>
      </c>
      <c r="F461" s="664"/>
      <c r="G461" s="664"/>
      <c r="H461" s="677">
        <v>0</v>
      </c>
      <c r="I461" s="664">
        <v>1</v>
      </c>
      <c r="J461" s="664">
        <v>98.23</v>
      </c>
      <c r="K461" s="677">
        <v>1</v>
      </c>
      <c r="L461" s="664">
        <v>1</v>
      </c>
      <c r="M461" s="665">
        <v>98.23</v>
      </c>
    </row>
    <row r="462" spans="1:13" ht="14.4" customHeight="1" x14ac:dyDescent="0.3">
      <c r="A462" s="660" t="s">
        <v>3941</v>
      </c>
      <c r="B462" s="661" t="s">
        <v>3755</v>
      </c>
      <c r="C462" s="661" t="s">
        <v>4100</v>
      </c>
      <c r="D462" s="661" t="s">
        <v>2715</v>
      </c>
      <c r="E462" s="661" t="s">
        <v>4101</v>
      </c>
      <c r="F462" s="664"/>
      <c r="G462" s="664"/>
      <c r="H462" s="677">
        <v>0</v>
      </c>
      <c r="I462" s="664">
        <v>1</v>
      </c>
      <c r="J462" s="664">
        <v>314.33999999999997</v>
      </c>
      <c r="K462" s="677">
        <v>1</v>
      </c>
      <c r="L462" s="664">
        <v>1</v>
      </c>
      <c r="M462" s="665">
        <v>314.33999999999997</v>
      </c>
    </row>
    <row r="463" spans="1:13" ht="14.4" customHeight="1" x14ac:dyDescent="0.3">
      <c r="A463" s="660" t="s">
        <v>3942</v>
      </c>
      <c r="B463" s="661" t="s">
        <v>3669</v>
      </c>
      <c r="C463" s="661" t="s">
        <v>1681</v>
      </c>
      <c r="D463" s="661" t="s">
        <v>3670</v>
      </c>
      <c r="E463" s="661" t="s">
        <v>3671</v>
      </c>
      <c r="F463" s="664"/>
      <c r="G463" s="664"/>
      <c r="H463" s="677">
        <v>0</v>
      </c>
      <c r="I463" s="664">
        <v>2</v>
      </c>
      <c r="J463" s="664">
        <v>282.34000000000003</v>
      </c>
      <c r="K463" s="677">
        <v>1</v>
      </c>
      <c r="L463" s="664">
        <v>2</v>
      </c>
      <c r="M463" s="665">
        <v>282.34000000000003</v>
      </c>
    </row>
    <row r="464" spans="1:13" ht="14.4" customHeight="1" x14ac:dyDescent="0.3">
      <c r="A464" s="660" t="s">
        <v>3942</v>
      </c>
      <c r="B464" s="661" t="s">
        <v>3684</v>
      </c>
      <c r="C464" s="661" t="s">
        <v>5951</v>
      </c>
      <c r="D464" s="661" t="s">
        <v>5952</v>
      </c>
      <c r="E464" s="661" t="s">
        <v>1557</v>
      </c>
      <c r="F464" s="664">
        <v>3</v>
      </c>
      <c r="G464" s="664">
        <v>269.31</v>
      </c>
      <c r="H464" s="677">
        <v>1</v>
      </c>
      <c r="I464" s="664"/>
      <c r="J464" s="664"/>
      <c r="K464" s="677">
        <v>0</v>
      </c>
      <c r="L464" s="664">
        <v>3</v>
      </c>
      <c r="M464" s="665">
        <v>269.31</v>
      </c>
    </row>
    <row r="465" spans="1:13" ht="14.4" customHeight="1" x14ac:dyDescent="0.3">
      <c r="A465" s="660" t="s">
        <v>3942</v>
      </c>
      <c r="B465" s="661" t="s">
        <v>3699</v>
      </c>
      <c r="C465" s="661" t="s">
        <v>5996</v>
      </c>
      <c r="D465" s="661" t="s">
        <v>5997</v>
      </c>
      <c r="E465" s="661" t="s">
        <v>5998</v>
      </c>
      <c r="F465" s="664">
        <v>4</v>
      </c>
      <c r="G465" s="664">
        <v>268.27999999999997</v>
      </c>
      <c r="H465" s="677">
        <v>1</v>
      </c>
      <c r="I465" s="664"/>
      <c r="J465" s="664"/>
      <c r="K465" s="677">
        <v>0</v>
      </c>
      <c r="L465" s="664">
        <v>4</v>
      </c>
      <c r="M465" s="665">
        <v>268.27999999999997</v>
      </c>
    </row>
    <row r="466" spans="1:13" ht="14.4" customHeight="1" x14ac:dyDescent="0.3">
      <c r="A466" s="660" t="s">
        <v>3942</v>
      </c>
      <c r="B466" s="661" t="s">
        <v>3699</v>
      </c>
      <c r="C466" s="661" t="s">
        <v>5999</v>
      </c>
      <c r="D466" s="661" t="s">
        <v>5997</v>
      </c>
      <c r="E466" s="661" t="s">
        <v>6000</v>
      </c>
      <c r="F466" s="664">
        <v>1</v>
      </c>
      <c r="G466" s="664">
        <v>0</v>
      </c>
      <c r="H466" s="677"/>
      <c r="I466" s="664"/>
      <c r="J466" s="664"/>
      <c r="K466" s="677"/>
      <c r="L466" s="664">
        <v>1</v>
      </c>
      <c r="M466" s="665">
        <v>0</v>
      </c>
    </row>
    <row r="467" spans="1:13" ht="14.4" customHeight="1" x14ac:dyDescent="0.3">
      <c r="A467" s="660" t="s">
        <v>3942</v>
      </c>
      <c r="B467" s="661" t="s">
        <v>3699</v>
      </c>
      <c r="C467" s="661" t="s">
        <v>6001</v>
      </c>
      <c r="D467" s="661" t="s">
        <v>5997</v>
      </c>
      <c r="E467" s="661" t="s">
        <v>6002</v>
      </c>
      <c r="F467" s="664">
        <v>1</v>
      </c>
      <c r="G467" s="664">
        <v>134.12</v>
      </c>
      <c r="H467" s="677">
        <v>1</v>
      </c>
      <c r="I467" s="664"/>
      <c r="J467" s="664"/>
      <c r="K467" s="677">
        <v>0</v>
      </c>
      <c r="L467" s="664">
        <v>1</v>
      </c>
      <c r="M467" s="665">
        <v>134.12</v>
      </c>
    </row>
    <row r="468" spans="1:13" ht="14.4" customHeight="1" x14ac:dyDescent="0.3">
      <c r="A468" s="660" t="s">
        <v>3942</v>
      </c>
      <c r="B468" s="661" t="s">
        <v>3699</v>
      </c>
      <c r="C468" s="661" t="s">
        <v>6003</v>
      </c>
      <c r="D468" s="661" t="s">
        <v>6004</v>
      </c>
      <c r="E468" s="661" t="s">
        <v>6005</v>
      </c>
      <c r="F468" s="664">
        <v>1</v>
      </c>
      <c r="G468" s="664">
        <v>0</v>
      </c>
      <c r="H468" s="677"/>
      <c r="I468" s="664"/>
      <c r="J468" s="664"/>
      <c r="K468" s="677"/>
      <c r="L468" s="664">
        <v>1</v>
      </c>
      <c r="M468" s="665">
        <v>0</v>
      </c>
    </row>
    <row r="469" spans="1:13" ht="14.4" customHeight="1" x14ac:dyDescent="0.3">
      <c r="A469" s="660" t="s">
        <v>3942</v>
      </c>
      <c r="B469" s="661" t="s">
        <v>3702</v>
      </c>
      <c r="C469" s="661" t="s">
        <v>5949</v>
      </c>
      <c r="D469" s="661" t="s">
        <v>5950</v>
      </c>
      <c r="E469" s="661" t="s">
        <v>4286</v>
      </c>
      <c r="F469" s="664">
        <v>2</v>
      </c>
      <c r="G469" s="664">
        <v>783.54</v>
      </c>
      <c r="H469" s="677">
        <v>1</v>
      </c>
      <c r="I469" s="664"/>
      <c r="J469" s="664"/>
      <c r="K469" s="677">
        <v>0</v>
      </c>
      <c r="L469" s="664">
        <v>2</v>
      </c>
      <c r="M469" s="665">
        <v>783.54</v>
      </c>
    </row>
    <row r="470" spans="1:13" ht="14.4" customHeight="1" x14ac:dyDescent="0.3">
      <c r="A470" s="660" t="s">
        <v>3942</v>
      </c>
      <c r="B470" s="661" t="s">
        <v>3704</v>
      </c>
      <c r="C470" s="661" t="s">
        <v>5663</v>
      </c>
      <c r="D470" s="661" t="s">
        <v>2662</v>
      </c>
      <c r="E470" s="661" t="s">
        <v>4286</v>
      </c>
      <c r="F470" s="664">
        <v>2</v>
      </c>
      <c r="G470" s="664">
        <v>1211.3</v>
      </c>
      <c r="H470" s="677">
        <v>1</v>
      </c>
      <c r="I470" s="664"/>
      <c r="J470" s="664"/>
      <c r="K470" s="677">
        <v>0</v>
      </c>
      <c r="L470" s="664">
        <v>2</v>
      </c>
      <c r="M470" s="665">
        <v>1211.3</v>
      </c>
    </row>
    <row r="471" spans="1:13" ht="14.4" customHeight="1" x14ac:dyDescent="0.3">
      <c r="A471" s="660" t="s">
        <v>3942</v>
      </c>
      <c r="B471" s="661" t="s">
        <v>3704</v>
      </c>
      <c r="C471" s="661" t="s">
        <v>5966</v>
      </c>
      <c r="D471" s="661" t="s">
        <v>4003</v>
      </c>
      <c r="E471" s="661"/>
      <c r="F471" s="664">
        <v>2</v>
      </c>
      <c r="G471" s="664">
        <v>605.65</v>
      </c>
      <c r="H471" s="677">
        <v>1</v>
      </c>
      <c r="I471" s="664"/>
      <c r="J471" s="664"/>
      <c r="K471" s="677">
        <v>0</v>
      </c>
      <c r="L471" s="664">
        <v>2</v>
      </c>
      <c r="M471" s="665">
        <v>605.65</v>
      </c>
    </row>
    <row r="472" spans="1:13" ht="14.4" customHeight="1" x14ac:dyDescent="0.3">
      <c r="A472" s="660" t="s">
        <v>3942</v>
      </c>
      <c r="B472" s="661" t="s">
        <v>3711</v>
      </c>
      <c r="C472" s="661" t="s">
        <v>1584</v>
      </c>
      <c r="D472" s="661" t="s">
        <v>1585</v>
      </c>
      <c r="E472" s="661" t="s">
        <v>2674</v>
      </c>
      <c r="F472" s="664"/>
      <c r="G472" s="664"/>
      <c r="H472" s="677">
        <v>0</v>
      </c>
      <c r="I472" s="664">
        <v>4</v>
      </c>
      <c r="J472" s="664">
        <v>153.96</v>
      </c>
      <c r="K472" s="677">
        <v>1</v>
      </c>
      <c r="L472" s="664">
        <v>4</v>
      </c>
      <c r="M472" s="665">
        <v>153.96</v>
      </c>
    </row>
    <row r="473" spans="1:13" ht="14.4" customHeight="1" x14ac:dyDescent="0.3">
      <c r="A473" s="660" t="s">
        <v>3942</v>
      </c>
      <c r="B473" s="661" t="s">
        <v>3711</v>
      </c>
      <c r="C473" s="661" t="s">
        <v>5982</v>
      </c>
      <c r="D473" s="661" t="s">
        <v>1585</v>
      </c>
      <c r="E473" s="661" t="s">
        <v>5911</v>
      </c>
      <c r="F473" s="664">
        <v>1</v>
      </c>
      <c r="G473" s="664">
        <v>0</v>
      </c>
      <c r="H473" s="677"/>
      <c r="I473" s="664"/>
      <c r="J473" s="664"/>
      <c r="K473" s="677"/>
      <c r="L473" s="664">
        <v>1</v>
      </c>
      <c r="M473" s="665">
        <v>0</v>
      </c>
    </row>
    <row r="474" spans="1:13" ht="14.4" customHeight="1" x14ac:dyDescent="0.3">
      <c r="A474" s="660" t="s">
        <v>3942</v>
      </c>
      <c r="B474" s="661" t="s">
        <v>3711</v>
      </c>
      <c r="C474" s="661" t="s">
        <v>5983</v>
      </c>
      <c r="D474" s="661" t="s">
        <v>1585</v>
      </c>
      <c r="E474" s="661" t="s">
        <v>5911</v>
      </c>
      <c r="F474" s="664">
        <v>1</v>
      </c>
      <c r="G474" s="664">
        <v>0</v>
      </c>
      <c r="H474" s="677"/>
      <c r="I474" s="664"/>
      <c r="J474" s="664"/>
      <c r="K474" s="677"/>
      <c r="L474" s="664">
        <v>1</v>
      </c>
      <c r="M474" s="665">
        <v>0</v>
      </c>
    </row>
    <row r="475" spans="1:13" ht="14.4" customHeight="1" x14ac:dyDescent="0.3">
      <c r="A475" s="660" t="s">
        <v>3942</v>
      </c>
      <c r="B475" s="661" t="s">
        <v>3730</v>
      </c>
      <c r="C475" s="661" t="s">
        <v>1951</v>
      </c>
      <c r="D475" s="661" t="s">
        <v>1952</v>
      </c>
      <c r="E475" s="661" t="s">
        <v>3731</v>
      </c>
      <c r="F475" s="664"/>
      <c r="G475" s="664"/>
      <c r="H475" s="677">
        <v>0</v>
      </c>
      <c r="I475" s="664">
        <v>1</v>
      </c>
      <c r="J475" s="664">
        <v>116.8</v>
      </c>
      <c r="K475" s="677">
        <v>1</v>
      </c>
      <c r="L475" s="664">
        <v>1</v>
      </c>
      <c r="M475" s="665">
        <v>116.8</v>
      </c>
    </row>
    <row r="476" spans="1:13" ht="14.4" customHeight="1" x14ac:dyDescent="0.3">
      <c r="A476" s="660" t="s">
        <v>3942</v>
      </c>
      <c r="B476" s="661" t="s">
        <v>3821</v>
      </c>
      <c r="C476" s="661" t="s">
        <v>5953</v>
      </c>
      <c r="D476" s="661" t="s">
        <v>4457</v>
      </c>
      <c r="E476" s="661" t="s">
        <v>3727</v>
      </c>
      <c r="F476" s="664">
        <v>6</v>
      </c>
      <c r="G476" s="664">
        <v>419.15999999999997</v>
      </c>
      <c r="H476" s="677">
        <v>1</v>
      </c>
      <c r="I476" s="664"/>
      <c r="J476" s="664"/>
      <c r="K476" s="677">
        <v>0</v>
      </c>
      <c r="L476" s="664">
        <v>6</v>
      </c>
      <c r="M476" s="665">
        <v>419.15999999999997</v>
      </c>
    </row>
    <row r="477" spans="1:13" ht="14.4" customHeight="1" x14ac:dyDescent="0.3">
      <c r="A477" s="660" t="s">
        <v>3942</v>
      </c>
      <c r="B477" s="661" t="s">
        <v>6181</v>
      </c>
      <c r="C477" s="661" t="s">
        <v>5968</v>
      </c>
      <c r="D477" s="661" t="s">
        <v>5969</v>
      </c>
      <c r="E477" s="661" t="s">
        <v>1310</v>
      </c>
      <c r="F477" s="664">
        <v>1</v>
      </c>
      <c r="G477" s="664">
        <v>5058.3999999999996</v>
      </c>
      <c r="H477" s="677">
        <v>1</v>
      </c>
      <c r="I477" s="664"/>
      <c r="J477" s="664"/>
      <c r="K477" s="677">
        <v>0</v>
      </c>
      <c r="L477" s="664">
        <v>1</v>
      </c>
      <c r="M477" s="665">
        <v>5058.3999999999996</v>
      </c>
    </row>
    <row r="478" spans="1:13" ht="14.4" customHeight="1" x14ac:dyDescent="0.3">
      <c r="A478" s="660" t="s">
        <v>3942</v>
      </c>
      <c r="B478" s="661" t="s">
        <v>6181</v>
      </c>
      <c r="C478" s="661" t="s">
        <v>5970</v>
      </c>
      <c r="D478" s="661" t="s">
        <v>5969</v>
      </c>
      <c r="E478" s="661" t="s">
        <v>1310</v>
      </c>
      <c r="F478" s="664">
        <v>2</v>
      </c>
      <c r="G478" s="664">
        <v>10116.799999999999</v>
      </c>
      <c r="H478" s="677">
        <v>1</v>
      </c>
      <c r="I478" s="664"/>
      <c r="J478" s="664"/>
      <c r="K478" s="677">
        <v>0</v>
      </c>
      <c r="L478" s="664">
        <v>2</v>
      </c>
      <c r="M478" s="665">
        <v>10116.799999999999</v>
      </c>
    </row>
    <row r="479" spans="1:13" ht="14.4" customHeight="1" x14ac:dyDescent="0.3">
      <c r="A479" s="660" t="s">
        <v>3942</v>
      </c>
      <c r="B479" s="661" t="s">
        <v>3752</v>
      </c>
      <c r="C479" s="661" t="s">
        <v>5880</v>
      </c>
      <c r="D479" s="661" t="s">
        <v>5881</v>
      </c>
      <c r="E479" s="661" t="s">
        <v>1040</v>
      </c>
      <c r="F479" s="664">
        <v>1</v>
      </c>
      <c r="G479" s="664">
        <v>95.25</v>
      </c>
      <c r="H479" s="677">
        <v>1</v>
      </c>
      <c r="I479" s="664"/>
      <c r="J479" s="664"/>
      <c r="K479" s="677">
        <v>0</v>
      </c>
      <c r="L479" s="664">
        <v>1</v>
      </c>
      <c r="M479" s="665">
        <v>95.25</v>
      </c>
    </row>
    <row r="480" spans="1:13" ht="14.4" customHeight="1" x14ac:dyDescent="0.3">
      <c r="A480" s="660" t="s">
        <v>3942</v>
      </c>
      <c r="B480" s="661" t="s">
        <v>3752</v>
      </c>
      <c r="C480" s="661" t="s">
        <v>2050</v>
      </c>
      <c r="D480" s="661" t="s">
        <v>5881</v>
      </c>
      <c r="E480" s="661" t="s">
        <v>5597</v>
      </c>
      <c r="F480" s="664">
        <v>1</v>
      </c>
      <c r="G480" s="664">
        <v>47.63</v>
      </c>
      <c r="H480" s="677">
        <v>1</v>
      </c>
      <c r="I480" s="664"/>
      <c r="J480" s="664"/>
      <c r="K480" s="677">
        <v>0</v>
      </c>
      <c r="L480" s="664">
        <v>1</v>
      </c>
      <c r="M480" s="665">
        <v>47.63</v>
      </c>
    </row>
    <row r="481" spans="1:13" ht="14.4" customHeight="1" x14ac:dyDescent="0.3">
      <c r="A481" s="660" t="s">
        <v>3942</v>
      </c>
      <c r="B481" s="661" t="s">
        <v>3775</v>
      </c>
      <c r="C481" s="661" t="s">
        <v>5958</v>
      </c>
      <c r="D481" s="661" t="s">
        <v>5959</v>
      </c>
      <c r="E481" s="661" t="s">
        <v>5960</v>
      </c>
      <c r="F481" s="664">
        <v>2</v>
      </c>
      <c r="G481" s="664">
        <v>0</v>
      </c>
      <c r="H481" s="677"/>
      <c r="I481" s="664"/>
      <c r="J481" s="664"/>
      <c r="K481" s="677"/>
      <c r="L481" s="664">
        <v>2</v>
      </c>
      <c r="M481" s="665">
        <v>0</v>
      </c>
    </row>
    <row r="482" spans="1:13" ht="14.4" customHeight="1" x14ac:dyDescent="0.3">
      <c r="A482" s="660" t="s">
        <v>3942</v>
      </c>
      <c r="B482" s="661" t="s">
        <v>3775</v>
      </c>
      <c r="C482" s="661" t="s">
        <v>5961</v>
      </c>
      <c r="D482" s="661" t="s">
        <v>5959</v>
      </c>
      <c r="E482" s="661" t="s">
        <v>5962</v>
      </c>
      <c r="F482" s="664">
        <v>5</v>
      </c>
      <c r="G482" s="664">
        <v>1008.75</v>
      </c>
      <c r="H482" s="677">
        <v>1</v>
      </c>
      <c r="I482" s="664"/>
      <c r="J482" s="664"/>
      <c r="K482" s="677">
        <v>0</v>
      </c>
      <c r="L482" s="664">
        <v>5</v>
      </c>
      <c r="M482" s="665">
        <v>1008.75</v>
      </c>
    </row>
    <row r="483" spans="1:13" ht="14.4" customHeight="1" x14ac:dyDescent="0.3">
      <c r="A483" s="660" t="s">
        <v>3942</v>
      </c>
      <c r="B483" s="661" t="s">
        <v>3775</v>
      </c>
      <c r="C483" s="661" t="s">
        <v>5963</v>
      </c>
      <c r="D483" s="661" t="s">
        <v>5964</v>
      </c>
      <c r="E483" s="661" t="s">
        <v>5965</v>
      </c>
      <c r="F483" s="664">
        <v>1</v>
      </c>
      <c r="G483" s="664">
        <v>0</v>
      </c>
      <c r="H483" s="677"/>
      <c r="I483" s="664"/>
      <c r="J483" s="664"/>
      <c r="K483" s="677"/>
      <c r="L483" s="664">
        <v>1</v>
      </c>
      <c r="M483" s="665">
        <v>0</v>
      </c>
    </row>
    <row r="484" spans="1:13" ht="14.4" customHeight="1" x14ac:dyDescent="0.3">
      <c r="A484" s="660" t="s">
        <v>3942</v>
      </c>
      <c r="B484" s="661" t="s">
        <v>3865</v>
      </c>
      <c r="C484" s="661" t="s">
        <v>5971</v>
      </c>
      <c r="D484" s="661" t="s">
        <v>5972</v>
      </c>
      <c r="E484" s="661" t="s">
        <v>5973</v>
      </c>
      <c r="F484" s="664">
        <v>2</v>
      </c>
      <c r="G484" s="664">
        <v>712.94</v>
      </c>
      <c r="H484" s="677">
        <v>1</v>
      </c>
      <c r="I484" s="664"/>
      <c r="J484" s="664"/>
      <c r="K484" s="677">
        <v>0</v>
      </c>
      <c r="L484" s="664">
        <v>2</v>
      </c>
      <c r="M484" s="665">
        <v>712.94</v>
      </c>
    </row>
    <row r="485" spans="1:13" ht="14.4" customHeight="1" x14ac:dyDescent="0.3">
      <c r="A485" s="660" t="s">
        <v>3942</v>
      </c>
      <c r="B485" s="661" t="s">
        <v>3865</v>
      </c>
      <c r="C485" s="661" t="s">
        <v>5974</v>
      </c>
      <c r="D485" s="661" t="s">
        <v>5972</v>
      </c>
      <c r="E485" s="661" t="s">
        <v>5975</v>
      </c>
      <c r="F485" s="664">
        <v>1</v>
      </c>
      <c r="G485" s="664">
        <v>0</v>
      </c>
      <c r="H485" s="677"/>
      <c r="I485" s="664"/>
      <c r="J485" s="664"/>
      <c r="K485" s="677"/>
      <c r="L485" s="664">
        <v>1</v>
      </c>
      <c r="M485" s="665">
        <v>0</v>
      </c>
    </row>
    <row r="486" spans="1:13" ht="14.4" customHeight="1" x14ac:dyDescent="0.3">
      <c r="A486" s="660" t="s">
        <v>3942</v>
      </c>
      <c r="B486" s="661" t="s">
        <v>3865</v>
      </c>
      <c r="C486" s="661" t="s">
        <v>5976</v>
      </c>
      <c r="D486" s="661" t="s">
        <v>5972</v>
      </c>
      <c r="E486" s="661" t="s">
        <v>5956</v>
      </c>
      <c r="F486" s="664">
        <v>2</v>
      </c>
      <c r="G486" s="664">
        <v>0</v>
      </c>
      <c r="H486" s="677"/>
      <c r="I486" s="664"/>
      <c r="J486" s="664"/>
      <c r="K486" s="677"/>
      <c r="L486" s="664">
        <v>2</v>
      </c>
      <c r="M486" s="665">
        <v>0</v>
      </c>
    </row>
    <row r="487" spans="1:13" ht="14.4" customHeight="1" x14ac:dyDescent="0.3">
      <c r="A487" s="660" t="s">
        <v>3942</v>
      </c>
      <c r="B487" s="661" t="s">
        <v>3865</v>
      </c>
      <c r="C487" s="661" t="s">
        <v>5977</v>
      </c>
      <c r="D487" s="661" t="s">
        <v>5978</v>
      </c>
      <c r="E487" s="661" t="s">
        <v>4314</v>
      </c>
      <c r="F487" s="664">
        <v>2</v>
      </c>
      <c r="G487" s="664">
        <v>396.08</v>
      </c>
      <c r="H487" s="677">
        <v>1</v>
      </c>
      <c r="I487" s="664"/>
      <c r="J487" s="664"/>
      <c r="K487" s="677">
        <v>0</v>
      </c>
      <c r="L487" s="664">
        <v>2</v>
      </c>
      <c r="M487" s="665">
        <v>396.08</v>
      </c>
    </row>
    <row r="488" spans="1:13" ht="14.4" customHeight="1" x14ac:dyDescent="0.3">
      <c r="A488" s="660" t="s">
        <v>3942</v>
      </c>
      <c r="B488" s="661" t="s">
        <v>3865</v>
      </c>
      <c r="C488" s="661" t="s">
        <v>5979</v>
      </c>
      <c r="D488" s="661" t="s">
        <v>5978</v>
      </c>
      <c r="E488" s="661" t="s">
        <v>5980</v>
      </c>
      <c r="F488" s="664">
        <v>3</v>
      </c>
      <c r="G488" s="664">
        <v>0</v>
      </c>
      <c r="H488" s="677"/>
      <c r="I488" s="664"/>
      <c r="J488" s="664"/>
      <c r="K488" s="677"/>
      <c r="L488" s="664">
        <v>3</v>
      </c>
      <c r="M488" s="665">
        <v>0</v>
      </c>
    </row>
    <row r="489" spans="1:13" ht="14.4" customHeight="1" x14ac:dyDescent="0.3">
      <c r="A489" s="660" t="s">
        <v>3943</v>
      </c>
      <c r="B489" s="661" t="s">
        <v>3662</v>
      </c>
      <c r="C489" s="661" t="s">
        <v>1663</v>
      </c>
      <c r="D489" s="661" t="s">
        <v>1589</v>
      </c>
      <c r="E489" s="661" t="s">
        <v>1664</v>
      </c>
      <c r="F489" s="664"/>
      <c r="G489" s="664"/>
      <c r="H489" s="677"/>
      <c r="I489" s="664">
        <v>1</v>
      </c>
      <c r="J489" s="664">
        <v>0</v>
      </c>
      <c r="K489" s="677"/>
      <c r="L489" s="664">
        <v>1</v>
      </c>
      <c r="M489" s="665">
        <v>0</v>
      </c>
    </row>
    <row r="490" spans="1:13" ht="14.4" customHeight="1" x14ac:dyDescent="0.3">
      <c r="A490" s="660" t="s">
        <v>3943</v>
      </c>
      <c r="B490" s="661" t="s">
        <v>3673</v>
      </c>
      <c r="C490" s="661" t="s">
        <v>1704</v>
      </c>
      <c r="D490" s="661" t="s">
        <v>1563</v>
      </c>
      <c r="E490" s="661" t="s">
        <v>1705</v>
      </c>
      <c r="F490" s="664"/>
      <c r="G490" s="664"/>
      <c r="H490" s="677">
        <v>0</v>
      </c>
      <c r="I490" s="664">
        <v>4</v>
      </c>
      <c r="J490" s="664">
        <v>2501.16</v>
      </c>
      <c r="K490" s="677">
        <v>1</v>
      </c>
      <c r="L490" s="664">
        <v>4</v>
      </c>
      <c r="M490" s="665">
        <v>2501.16</v>
      </c>
    </row>
    <row r="491" spans="1:13" ht="14.4" customHeight="1" x14ac:dyDescent="0.3">
      <c r="A491" s="660" t="s">
        <v>3943</v>
      </c>
      <c r="B491" s="661" t="s">
        <v>3673</v>
      </c>
      <c r="C491" s="661" t="s">
        <v>1562</v>
      </c>
      <c r="D491" s="661" t="s">
        <v>1563</v>
      </c>
      <c r="E491" s="661" t="s">
        <v>1564</v>
      </c>
      <c r="F491" s="664"/>
      <c r="G491" s="664"/>
      <c r="H491" s="677">
        <v>0</v>
      </c>
      <c r="I491" s="664">
        <v>1</v>
      </c>
      <c r="J491" s="664">
        <v>937.93</v>
      </c>
      <c r="K491" s="677">
        <v>1</v>
      </c>
      <c r="L491" s="664">
        <v>1</v>
      </c>
      <c r="M491" s="665">
        <v>937.93</v>
      </c>
    </row>
    <row r="492" spans="1:13" ht="14.4" customHeight="1" x14ac:dyDescent="0.3">
      <c r="A492" s="660" t="s">
        <v>3943</v>
      </c>
      <c r="B492" s="661" t="s">
        <v>3673</v>
      </c>
      <c r="C492" s="661" t="s">
        <v>4253</v>
      </c>
      <c r="D492" s="661" t="s">
        <v>1563</v>
      </c>
      <c r="E492" s="661" t="s">
        <v>4254</v>
      </c>
      <c r="F492" s="664">
        <v>1</v>
      </c>
      <c r="G492" s="664">
        <v>0</v>
      </c>
      <c r="H492" s="677"/>
      <c r="I492" s="664"/>
      <c r="J492" s="664"/>
      <c r="K492" s="677"/>
      <c r="L492" s="664">
        <v>1</v>
      </c>
      <c r="M492" s="665">
        <v>0</v>
      </c>
    </row>
    <row r="493" spans="1:13" ht="14.4" customHeight="1" x14ac:dyDescent="0.3">
      <c r="A493" s="660" t="s">
        <v>3943</v>
      </c>
      <c r="B493" s="661" t="s">
        <v>3812</v>
      </c>
      <c r="C493" s="661" t="s">
        <v>6011</v>
      </c>
      <c r="D493" s="661" t="s">
        <v>5625</v>
      </c>
      <c r="E493" s="661" t="s">
        <v>6012</v>
      </c>
      <c r="F493" s="664"/>
      <c r="G493" s="664"/>
      <c r="H493" s="677">
        <v>0</v>
      </c>
      <c r="I493" s="664">
        <v>1</v>
      </c>
      <c r="J493" s="664">
        <v>50.57</v>
      </c>
      <c r="K493" s="677">
        <v>1</v>
      </c>
      <c r="L493" s="664">
        <v>1</v>
      </c>
      <c r="M493" s="665">
        <v>50.57</v>
      </c>
    </row>
    <row r="494" spans="1:13" ht="14.4" customHeight="1" x14ac:dyDescent="0.3">
      <c r="A494" s="660" t="s">
        <v>3943</v>
      </c>
      <c r="B494" s="661" t="s">
        <v>3718</v>
      </c>
      <c r="C494" s="661" t="s">
        <v>1839</v>
      </c>
      <c r="D494" s="661" t="s">
        <v>3719</v>
      </c>
      <c r="E494" s="661" t="s">
        <v>3720</v>
      </c>
      <c r="F494" s="664"/>
      <c r="G494" s="664"/>
      <c r="H494" s="677">
        <v>0</v>
      </c>
      <c r="I494" s="664">
        <v>3</v>
      </c>
      <c r="J494" s="664">
        <v>470.58000000000004</v>
      </c>
      <c r="K494" s="677">
        <v>1</v>
      </c>
      <c r="L494" s="664">
        <v>3</v>
      </c>
      <c r="M494" s="665">
        <v>470.58000000000004</v>
      </c>
    </row>
    <row r="495" spans="1:13" ht="14.4" customHeight="1" x14ac:dyDescent="0.3">
      <c r="A495" s="660" t="s">
        <v>3943</v>
      </c>
      <c r="B495" s="661" t="s">
        <v>3730</v>
      </c>
      <c r="C495" s="661" t="s">
        <v>1951</v>
      </c>
      <c r="D495" s="661" t="s">
        <v>1952</v>
      </c>
      <c r="E495" s="661" t="s">
        <v>3731</v>
      </c>
      <c r="F495" s="664"/>
      <c r="G495" s="664"/>
      <c r="H495" s="677">
        <v>0</v>
      </c>
      <c r="I495" s="664">
        <v>1</v>
      </c>
      <c r="J495" s="664">
        <v>116.8</v>
      </c>
      <c r="K495" s="677">
        <v>1</v>
      </c>
      <c r="L495" s="664">
        <v>1</v>
      </c>
      <c r="M495" s="665">
        <v>116.8</v>
      </c>
    </row>
    <row r="496" spans="1:13" ht="14.4" customHeight="1" x14ac:dyDescent="0.3">
      <c r="A496" s="660" t="s">
        <v>3943</v>
      </c>
      <c r="B496" s="661" t="s">
        <v>3734</v>
      </c>
      <c r="C496" s="661" t="s">
        <v>1970</v>
      </c>
      <c r="D496" s="661" t="s">
        <v>1971</v>
      </c>
      <c r="E496" s="661" t="s">
        <v>1972</v>
      </c>
      <c r="F496" s="664"/>
      <c r="G496" s="664"/>
      <c r="H496" s="677">
        <v>0</v>
      </c>
      <c r="I496" s="664">
        <v>3</v>
      </c>
      <c r="J496" s="664">
        <v>462.03</v>
      </c>
      <c r="K496" s="677">
        <v>1</v>
      </c>
      <c r="L496" s="664">
        <v>3</v>
      </c>
      <c r="M496" s="665">
        <v>462.03</v>
      </c>
    </row>
    <row r="497" spans="1:13" ht="14.4" customHeight="1" x14ac:dyDescent="0.3">
      <c r="A497" s="660" t="s">
        <v>3943</v>
      </c>
      <c r="B497" s="661" t="s">
        <v>3734</v>
      </c>
      <c r="C497" s="661" t="s">
        <v>1989</v>
      </c>
      <c r="D497" s="661" t="s">
        <v>1990</v>
      </c>
      <c r="E497" s="661" t="s">
        <v>3735</v>
      </c>
      <c r="F497" s="664"/>
      <c r="G497" s="664"/>
      <c r="H497" s="677">
        <v>0</v>
      </c>
      <c r="I497" s="664">
        <v>1</v>
      </c>
      <c r="J497" s="664">
        <v>77.010000000000005</v>
      </c>
      <c r="K497" s="677">
        <v>1</v>
      </c>
      <c r="L497" s="664">
        <v>1</v>
      </c>
      <c r="M497" s="665">
        <v>77.010000000000005</v>
      </c>
    </row>
    <row r="498" spans="1:13" ht="14.4" customHeight="1" x14ac:dyDescent="0.3">
      <c r="A498" s="660" t="s">
        <v>3943</v>
      </c>
      <c r="B498" s="661" t="s">
        <v>3738</v>
      </c>
      <c r="C498" s="661" t="s">
        <v>6014</v>
      </c>
      <c r="D498" s="661" t="s">
        <v>6015</v>
      </c>
      <c r="E498" s="661" t="s">
        <v>3739</v>
      </c>
      <c r="F498" s="664">
        <v>3</v>
      </c>
      <c r="G498" s="664">
        <v>209.57999999999998</v>
      </c>
      <c r="H498" s="677">
        <v>1</v>
      </c>
      <c r="I498" s="664"/>
      <c r="J498" s="664"/>
      <c r="K498" s="677">
        <v>0</v>
      </c>
      <c r="L498" s="664">
        <v>3</v>
      </c>
      <c r="M498" s="665">
        <v>209.57999999999998</v>
      </c>
    </row>
    <row r="499" spans="1:13" ht="14.4" customHeight="1" x14ac:dyDescent="0.3">
      <c r="A499" s="660" t="s">
        <v>3943</v>
      </c>
      <c r="B499" s="661" t="s">
        <v>3755</v>
      </c>
      <c r="C499" s="661" t="s">
        <v>6019</v>
      </c>
      <c r="D499" s="661" t="s">
        <v>5139</v>
      </c>
      <c r="E499" s="661" t="s">
        <v>3824</v>
      </c>
      <c r="F499" s="664">
        <v>2</v>
      </c>
      <c r="G499" s="664">
        <v>65.48</v>
      </c>
      <c r="H499" s="677">
        <v>1</v>
      </c>
      <c r="I499" s="664"/>
      <c r="J499" s="664"/>
      <c r="K499" s="677">
        <v>0</v>
      </c>
      <c r="L499" s="664">
        <v>2</v>
      </c>
      <c r="M499" s="665">
        <v>65.48</v>
      </c>
    </row>
    <row r="500" spans="1:13" ht="14.4" customHeight="1" x14ac:dyDescent="0.3">
      <c r="A500" s="660" t="s">
        <v>3943</v>
      </c>
      <c r="B500" s="661" t="s">
        <v>6178</v>
      </c>
      <c r="C500" s="661" t="s">
        <v>6016</v>
      </c>
      <c r="D500" s="661" t="s">
        <v>6017</v>
      </c>
      <c r="E500" s="661" t="s">
        <v>6182</v>
      </c>
      <c r="F500" s="664"/>
      <c r="G500" s="664"/>
      <c r="H500" s="677">
        <v>0</v>
      </c>
      <c r="I500" s="664">
        <v>1</v>
      </c>
      <c r="J500" s="664">
        <v>31.57</v>
      </c>
      <c r="K500" s="677">
        <v>1</v>
      </c>
      <c r="L500" s="664">
        <v>1</v>
      </c>
      <c r="M500" s="665">
        <v>31.57</v>
      </c>
    </row>
    <row r="501" spans="1:13" ht="14.4" customHeight="1" thickBot="1" x14ac:dyDescent="0.35">
      <c r="A501" s="666" t="s">
        <v>3943</v>
      </c>
      <c r="B501" s="667" t="s">
        <v>3777</v>
      </c>
      <c r="C501" s="667" t="s">
        <v>4329</v>
      </c>
      <c r="D501" s="667" t="s">
        <v>4330</v>
      </c>
      <c r="E501" s="667" t="s">
        <v>4331</v>
      </c>
      <c r="F501" s="670"/>
      <c r="G501" s="670"/>
      <c r="H501" s="678">
        <v>0</v>
      </c>
      <c r="I501" s="670">
        <v>2</v>
      </c>
      <c r="J501" s="670">
        <v>189.6</v>
      </c>
      <c r="K501" s="678">
        <v>1</v>
      </c>
      <c r="L501" s="670">
        <v>2</v>
      </c>
      <c r="M501" s="671">
        <v>189.6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600</v>
      </c>
      <c r="B5" s="645" t="s">
        <v>601</v>
      </c>
      <c r="C5" s="646" t="s">
        <v>602</v>
      </c>
      <c r="D5" s="646" t="s">
        <v>602</v>
      </c>
      <c r="E5" s="646"/>
      <c r="F5" s="646" t="s">
        <v>602</v>
      </c>
      <c r="G5" s="646" t="s">
        <v>602</v>
      </c>
      <c r="H5" s="646" t="s">
        <v>602</v>
      </c>
      <c r="I5" s="647" t="s">
        <v>602</v>
      </c>
      <c r="J5" s="648" t="s">
        <v>74</v>
      </c>
    </row>
    <row r="6" spans="1:10" ht="14.4" customHeight="1" x14ac:dyDescent="0.3">
      <c r="A6" s="644" t="s">
        <v>600</v>
      </c>
      <c r="B6" s="645" t="s">
        <v>357</v>
      </c>
      <c r="C6" s="646">
        <v>91.929930000000013</v>
      </c>
      <c r="D6" s="646">
        <v>292.73264</v>
      </c>
      <c r="E6" s="646"/>
      <c r="F6" s="646">
        <v>81.079660000000004</v>
      </c>
      <c r="G6" s="646">
        <v>207.16653833854181</v>
      </c>
      <c r="H6" s="646">
        <v>-126.08687833854181</v>
      </c>
      <c r="I6" s="647">
        <v>0.391374305185828</v>
      </c>
      <c r="J6" s="648" t="s">
        <v>1</v>
      </c>
    </row>
    <row r="7" spans="1:10" ht="14.4" customHeight="1" x14ac:dyDescent="0.3">
      <c r="A7" s="644" t="s">
        <v>600</v>
      </c>
      <c r="B7" s="645" t="s">
        <v>358</v>
      </c>
      <c r="C7" s="646" t="s">
        <v>602</v>
      </c>
      <c r="D7" s="646" t="s">
        <v>602</v>
      </c>
      <c r="E7" s="646"/>
      <c r="F7" s="646">
        <v>46.919649999999997</v>
      </c>
      <c r="G7" s="646">
        <v>9.1666617309694161</v>
      </c>
      <c r="H7" s="646">
        <v>37.752988269030581</v>
      </c>
      <c r="I7" s="647">
        <v>5.118510028736277</v>
      </c>
      <c r="J7" s="648" t="s">
        <v>1</v>
      </c>
    </row>
    <row r="8" spans="1:10" ht="14.4" customHeight="1" x14ac:dyDescent="0.3">
      <c r="A8" s="644" t="s">
        <v>600</v>
      </c>
      <c r="B8" s="645" t="s">
        <v>359</v>
      </c>
      <c r="C8" s="646">
        <v>96.541330000000002</v>
      </c>
      <c r="D8" s="646">
        <v>65.793619999999009</v>
      </c>
      <c r="E8" s="646"/>
      <c r="F8" s="646">
        <v>69.487899999999996</v>
      </c>
      <c r="G8" s="646">
        <v>80.798210231223834</v>
      </c>
      <c r="H8" s="646">
        <v>-11.310310231223838</v>
      </c>
      <c r="I8" s="647">
        <v>0.86001781228994278</v>
      </c>
      <c r="J8" s="648" t="s">
        <v>1</v>
      </c>
    </row>
    <row r="9" spans="1:10" ht="14.4" customHeight="1" x14ac:dyDescent="0.3">
      <c r="A9" s="644" t="s">
        <v>600</v>
      </c>
      <c r="B9" s="645" t="s">
        <v>360</v>
      </c>
      <c r="C9" s="646">
        <v>7.569939999999999</v>
      </c>
      <c r="D9" s="646">
        <v>3.2682099999999994</v>
      </c>
      <c r="E9" s="646"/>
      <c r="F9" s="646">
        <v>2.06379</v>
      </c>
      <c r="G9" s="646">
        <v>3.3534978221011666</v>
      </c>
      <c r="H9" s="646">
        <v>-1.2897078221011666</v>
      </c>
      <c r="I9" s="647">
        <v>0.61541414650656079</v>
      </c>
      <c r="J9" s="648" t="s">
        <v>1</v>
      </c>
    </row>
    <row r="10" spans="1:10" ht="14.4" customHeight="1" x14ac:dyDescent="0.3">
      <c r="A10" s="644" t="s">
        <v>600</v>
      </c>
      <c r="B10" s="645" t="s">
        <v>361</v>
      </c>
      <c r="C10" s="646">
        <v>662.98904000000005</v>
      </c>
      <c r="D10" s="646">
        <v>664.78807999999697</v>
      </c>
      <c r="E10" s="646"/>
      <c r="F10" s="646">
        <v>664.85100999999997</v>
      </c>
      <c r="G10" s="646">
        <v>822.56553156288589</v>
      </c>
      <c r="H10" s="646">
        <v>-157.71452156288592</v>
      </c>
      <c r="I10" s="647">
        <v>0.80826509802419488</v>
      </c>
      <c r="J10" s="648" t="s">
        <v>1</v>
      </c>
    </row>
    <row r="11" spans="1:10" ht="14.4" customHeight="1" x14ac:dyDescent="0.3">
      <c r="A11" s="644" t="s">
        <v>600</v>
      </c>
      <c r="B11" s="645" t="s">
        <v>362</v>
      </c>
      <c r="C11" s="646">
        <v>2711.1965100000007</v>
      </c>
      <c r="D11" s="646">
        <v>3439.1616399999939</v>
      </c>
      <c r="E11" s="646"/>
      <c r="F11" s="646">
        <v>3792.5524100000002</v>
      </c>
      <c r="G11" s="646">
        <v>3905.9724082375351</v>
      </c>
      <c r="H11" s="646">
        <v>-113.41999823753486</v>
      </c>
      <c r="I11" s="647">
        <v>0.97096241693916308</v>
      </c>
      <c r="J11" s="648" t="s">
        <v>1</v>
      </c>
    </row>
    <row r="12" spans="1:10" ht="14.4" customHeight="1" x14ac:dyDescent="0.3">
      <c r="A12" s="644" t="s">
        <v>600</v>
      </c>
      <c r="B12" s="645" t="s">
        <v>363</v>
      </c>
      <c r="C12" s="646">
        <v>484.05700999999993</v>
      </c>
      <c r="D12" s="646">
        <v>56.493159999999996</v>
      </c>
      <c r="E12" s="646"/>
      <c r="F12" s="646" t="s">
        <v>602</v>
      </c>
      <c r="G12" s="646" t="s">
        <v>602</v>
      </c>
      <c r="H12" s="646" t="s">
        <v>602</v>
      </c>
      <c r="I12" s="647" t="s">
        <v>602</v>
      </c>
      <c r="J12" s="648" t="s">
        <v>1</v>
      </c>
    </row>
    <row r="13" spans="1:10" ht="14.4" customHeight="1" x14ac:dyDescent="0.3">
      <c r="A13" s="644" t="s">
        <v>600</v>
      </c>
      <c r="B13" s="645" t="s">
        <v>364</v>
      </c>
      <c r="C13" s="646">
        <v>130.55844000000002</v>
      </c>
      <c r="D13" s="646">
        <v>110.09100000000001</v>
      </c>
      <c r="E13" s="646"/>
      <c r="F13" s="646">
        <v>129.47205000000002</v>
      </c>
      <c r="G13" s="646">
        <v>116.69152166544492</v>
      </c>
      <c r="H13" s="646">
        <v>12.7805283345551</v>
      </c>
      <c r="I13" s="647">
        <v>1.1095240524088539</v>
      </c>
      <c r="J13" s="648" t="s">
        <v>1</v>
      </c>
    </row>
    <row r="14" spans="1:10" ht="14.4" customHeight="1" x14ac:dyDescent="0.3">
      <c r="A14" s="644" t="s">
        <v>600</v>
      </c>
      <c r="B14" s="645" t="s">
        <v>365</v>
      </c>
      <c r="C14" s="646">
        <v>95.492130000000003</v>
      </c>
      <c r="D14" s="646">
        <v>66.727739999999002</v>
      </c>
      <c r="E14" s="646"/>
      <c r="F14" s="646">
        <v>77.845150000000004</v>
      </c>
      <c r="G14" s="646">
        <v>68.352950256712916</v>
      </c>
      <c r="H14" s="646">
        <v>9.4921997432870882</v>
      </c>
      <c r="I14" s="647">
        <v>1.1388703736654713</v>
      </c>
      <c r="J14" s="648" t="s">
        <v>1</v>
      </c>
    </row>
    <row r="15" spans="1:10" ht="14.4" customHeight="1" x14ac:dyDescent="0.3">
      <c r="A15" s="644" t="s">
        <v>600</v>
      </c>
      <c r="B15" s="645" t="s">
        <v>366</v>
      </c>
      <c r="C15" s="646">
        <v>24.028300000000005</v>
      </c>
      <c r="D15" s="646">
        <v>25.668499999999</v>
      </c>
      <c r="E15" s="646"/>
      <c r="F15" s="646">
        <v>39.781080000000003</v>
      </c>
      <c r="G15" s="646">
        <v>33.541371830120916</v>
      </c>
      <c r="H15" s="646">
        <v>6.2397081698790871</v>
      </c>
      <c r="I15" s="647">
        <v>1.1860302017902467</v>
      </c>
      <c r="J15" s="648" t="s">
        <v>1</v>
      </c>
    </row>
    <row r="16" spans="1:10" ht="14.4" customHeight="1" x14ac:dyDescent="0.3">
      <c r="A16" s="644" t="s">
        <v>600</v>
      </c>
      <c r="B16" s="645" t="s">
        <v>6184</v>
      </c>
      <c r="C16" s="646">
        <v>0</v>
      </c>
      <c r="D16" s="646">
        <v>0</v>
      </c>
      <c r="E16" s="646"/>
      <c r="F16" s="646" t="s">
        <v>602</v>
      </c>
      <c r="G16" s="646" t="s">
        <v>602</v>
      </c>
      <c r="H16" s="646" t="s">
        <v>602</v>
      </c>
      <c r="I16" s="647" t="s">
        <v>602</v>
      </c>
      <c r="J16" s="648" t="s">
        <v>1</v>
      </c>
    </row>
    <row r="17" spans="1:10" ht="14.4" customHeight="1" x14ac:dyDescent="0.3">
      <c r="A17" s="644" t="s">
        <v>600</v>
      </c>
      <c r="B17" s="645" t="s">
        <v>367</v>
      </c>
      <c r="C17" s="646">
        <v>197.46626000000001</v>
      </c>
      <c r="D17" s="646">
        <v>175.90350999999902</v>
      </c>
      <c r="E17" s="646"/>
      <c r="F17" s="646">
        <v>208.71571</v>
      </c>
      <c r="G17" s="646">
        <v>199.19310679474435</v>
      </c>
      <c r="H17" s="646">
        <v>9.5226032052556491</v>
      </c>
      <c r="I17" s="647">
        <v>1.0478058872542617</v>
      </c>
      <c r="J17" s="648" t="s">
        <v>1</v>
      </c>
    </row>
    <row r="18" spans="1:10" ht="14.4" customHeight="1" x14ac:dyDescent="0.3">
      <c r="A18" s="644" t="s">
        <v>600</v>
      </c>
      <c r="B18" s="645" t="s">
        <v>368</v>
      </c>
      <c r="C18" s="646">
        <v>140.48011</v>
      </c>
      <c r="D18" s="646">
        <v>218.26138000000003</v>
      </c>
      <c r="E18" s="646"/>
      <c r="F18" s="646">
        <v>196.947</v>
      </c>
      <c r="G18" s="646">
        <v>298.38256195337425</v>
      </c>
      <c r="H18" s="646">
        <v>-101.43556195337425</v>
      </c>
      <c r="I18" s="647">
        <v>0.66004862586700108</v>
      </c>
      <c r="J18" s="648" t="s">
        <v>1</v>
      </c>
    </row>
    <row r="19" spans="1:10" ht="14.4" customHeight="1" x14ac:dyDescent="0.3">
      <c r="A19" s="644" t="s">
        <v>600</v>
      </c>
      <c r="B19" s="645" t="s">
        <v>369</v>
      </c>
      <c r="C19" s="646">
        <v>7564.5347400000001</v>
      </c>
      <c r="D19" s="646">
        <v>8992.245039999998</v>
      </c>
      <c r="E19" s="646"/>
      <c r="F19" s="646">
        <v>10356.492280000004</v>
      </c>
      <c r="G19" s="646">
        <v>10174.065755696607</v>
      </c>
      <c r="H19" s="646">
        <v>182.42652430339695</v>
      </c>
      <c r="I19" s="647">
        <v>1.0179305430772603</v>
      </c>
      <c r="J19" s="648" t="s">
        <v>1</v>
      </c>
    </row>
    <row r="20" spans="1:10" ht="14.4" customHeight="1" x14ac:dyDescent="0.3">
      <c r="A20" s="644" t="s">
        <v>600</v>
      </c>
      <c r="B20" s="645" t="s">
        <v>604</v>
      </c>
      <c r="C20" s="646">
        <v>12206.84374</v>
      </c>
      <c r="D20" s="646">
        <v>14111.134519999985</v>
      </c>
      <c r="E20" s="646"/>
      <c r="F20" s="646">
        <v>15666.207690000005</v>
      </c>
      <c r="G20" s="646">
        <v>15919.250116120262</v>
      </c>
      <c r="H20" s="646">
        <v>-253.04242612025701</v>
      </c>
      <c r="I20" s="647">
        <v>0.98410462651981201</v>
      </c>
      <c r="J20" s="648" t="s">
        <v>605</v>
      </c>
    </row>
    <row r="22" spans="1:10" ht="14.4" customHeight="1" x14ac:dyDescent="0.3">
      <c r="A22" s="644" t="s">
        <v>600</v>
      </c>
      <c r="B22" s="645" t="s">
        <v>601</v>
      </c>
      <c r="C22" s="646" t="s">
        <v>602</v>
      </c>
      <c r="D22" s="646" t="s">
        <v>602</v>
      </c>
      <c r="E22" s="646"/>
      <c r="F22" s="646" t="s">
        <v>602</v>
      </c>
      <c r="G22" s="646" t="s">
        <v>602</v>
      </c>
      <c r="H22" s="646" t="s">
        <v>602</v>
      </c>
      <c r="I22" s="647" t="s">
        <v>602</v>
      </c>
      <c r="J22" s="648" t="s">
        <v>74</v>
      </c>
    </row>
    <row r="23" spans="1:10" ht="14.4" customHeight="1" x14ac:dyDescent="0.3">
      <c r="A23" s="644" t="s">
        <v>606</v>
      </c>
      <c r="B23" s="645" t="s">
        <v>607</v>
      </c>
      <c r="C23" s="646" t="s">
        <v>602</v>
      </c>
      <c r="D23" s="646" t="s">
        <v>602</v>
      </c>
      <c r="E23" s="646"/>
      <c r="F23" s="646" t="s">
        <v>602</v>
      </c>
      <c r="G23" s="646" t="s">
        <v>602</v>
      </c>
      <c r="H23" s="646" t="s">
        <v>602</v>
      </c>
      <c r="I23" s="647" t="s">
        <v>602</v>
      </c>
      <c r="J23" s="648" t="s">
        <v>0</v>
      </c>
    </row>
    <row r="24" spans="1:10" ht="14.4" customHeight="1" x14ac:dyDescent="0.3">
      <c r="A24" s="644" t="s">
        <v>606</v>
      </c>
      <c r="B24" s="645" t="s">
        <v>359</v>
      </c>
      <c r="C24" s="646">
        <v>14.717169999999999</v>
      </c>
      <c r="D24" s="646">
        <v>14.162239999999999</v>
      </c>
      <c r="E24" s="646"/>
      <c r="F24" s="646">
        <v>8.1133600000000001</v>
      </c>
      <c r="G24" s="646">
        <v>12.982039583367248</v>
      </c>
      <c r="H24" s="646">
        <v>-4.868679583367248</v>
      </c>
      <c r="I24" s="647">
        <v>0.62496805281621071</v>
      </c>
      <c r="J24" s="648" t="s">
        <v>1</v>
      </c>
    </row>
    <row r="25" spans="1:10" ht="14.4" customHeight="1" x14ac:dyDescent="0.3">
      <c r="A25" s="644" t="s">
        <v>606</v>
      </c>
      <c r="B25" s="645" t="s">
        <v>360</v>
      </c>
      <c r="C25" s="646">
        <v>0.37684000000000001</v>
      </c>
      <c r="D25" s="646" t="s">
        <v>602</v>
      </c>
      <c r="E25" s="646"/>
      <c r="F25" s="646" t="s">
        <v>602</v>
      </c>
      <c r="G25" s="646" t="s">
        <v>602</v>
      </c>
      <c r="H25" s="646" t="s">
        <v>602</v>
      </c>
      <c r="I25" s="647" t="s">
        <v>602</v>
      </c>
      <c r="J25" s="648" t="s">
        <v>1</v>
      </c>
    </row>
    <row r="26" spans="1:10" ht="14.4" customHeight="1" x14ac:dyDescent="0.3">
      <c r="A26" s="644" t="s">
        <v>606</v>
      </c>
      <c r="B26" s="645" t="s">
        <v>361</v>
      </c>
      <c r="C26" s="646">
        <v>82.361059999999995</v>
      </c>
      <c r="D26" s="646">
        <v>72.015549999998996</v>
      </c>
      <c r="E26" s="646"/>
      <c r="F26" s="646">
        <v>62.82817</v>
      </c>
      <c r="G26" s="646">
        <v>78.423810809177155</v>
      </c>
      <c r="H26" s="646">
        <v>-15.595640809177155</v>
      </c>
      <c r="I26" s="647">
        <v>0.80113640680985432</v>
      </c>
      <c r="J26" s="648" t="s">
        <v>1</v>
      </c>
    </row>
    <row r="27" spans="1:10" ht="14.4" customHeight="1" x14ac:dyDescent="0.3">
      <c r="A27" s="644" t="s">
        <v>606</v>
      </c>
      <c r="B27" s="645" t="s">
        <v>362</v>
      </c>
      <c r="C27" s="646">
        <v>215.94772</v>
      </c>
      <c r="D27" s="646">
        <v>165.826999999999</v>
      </c>
      <c r="E27" s="646"/>
      <c r="F27" s="646">
        <v>214.23931999999999</v>
      </c>
      <c r="G27" s="646">
        <v>191.74542217228748</v>
      </c>
      <c r="H27" s="646">
        <v>22.493897827712516</v>
      </c>
      <c r="I27" s="647">
        <v>1.1173112639294265</v>
      </c>
      <c r="J27" s="648" t="s">
        <v>1</v>
      </c>
    </row>
    <row r="28" spans="1:10" ht="14.4" customHeight="1" x14ac:dyDescent="0.3">
      <c r="A28" s="644" t="s">
        <v>606</v>
      </c>
      <c r="B28" s="645" t="s">
        <v>364</v>
      </c>
      <c r="C28" s="646">
        <v>19.552600000000002</v>
      </c>
      <c r="D28" s="646">
        <v>21.636700000000001</v>
      </c>
      <c r="E28" s="646"/>
      <c r="F28" s="646">
        <v>26.015650000000001</v>
      </c>
      <c r="G28" s="646">
        <v>24.810987805884501</v>
      </c>
      <c r="H28" s="646">
        <v>1.2046621941154996</v>
      </c>
      <c r="I28" s="647">
        <v>1.0485535764855676</v>
      </c>
      <c r="J28" s="648" t="s">
        <v>1</v>
      </c>
    </row>
    <row r="29" spans="1:10" ht="14.4" customHeight="1" x14ac:dyDescent="0.3">
      <c r="A29" s="644" t="s">
        <v>606</v>
      </c>
      <c r="B29" s="645" t="s">
        <v>366</v>
      </c>
      <c r="C29" s="646">
        <v>4.6962999999999999</v>
      </c>
      <c r="D29" s="646">
        <v>3.8149999999999999</v>
      </c>
      <c r="E29" s="646"/>
      <c r="F29" s="646">
        <v>5.0640000000000001</v>
      </c>
      <c r="G29" s="646">
        <v>4.4440048649819159</v>
      </c>
      <c r="H29" s="646">
        <v>0.61999513501808412</v>
      </c>
      <c r="I29" s="647">
        <v>1.1395127039359367</v>
      </c>
      <c r="J29" s="648" t="s">
        <v>1</v>
      </c>
    </row>
    <row r="30" spans="1:10" ht="14.4" customHeight="1" x14ac:dyDescent="0.3">
      <c r="A30" s="644" t="s">
        <v>606</v>
      </c>
      <c r="B30" s="645" t="s">
        <v>367</v>
      </c>
      <c r="C30" s="646">
        <v>26.954000000000001</v>
      </c>
      <c r="D30" s="646">
        <v>18.5688</v>
      </c>
      <c r="E30" s="646"/>
      <c r="F30" s="646">
        <v>19.507499999999997</v>
      </c>
      <c r="G30" s="646">
        <v>26.439889126366833</v>
      </c>
      <c r="H30" s="646">
        <v>-6.9323891263668358</v>
      </c>
      <c r="I30" s="647">
        <v>0.73780566577892337</v>
      </c>
      <c r="J30" s="648" t="s">
        <v>1</v>
      </c>
    </row>
    <row r="31" spans="1:10" ht="14.4" customHeight="1" x14ac:dyDescent="0.3">
      <c r="A31" s="644" t="s">
        <v>606</v>
      </c>
      <c r="B31" s="645" t="s">
        <v>368</v>
      </c>
      <c r="C31" s="646">
        <v>25.996490000000001</v>
      </c>
      <c r="D31" s="646">
        <v>34.029899999999998</v>
      </c>
      <c r="E31" s="646"/>
      <c r="F31" s="646">
        <v>42.87818</v>
      </c>
      <c r="G31" s="646">
        <v>43.296985882891583</v>
      </c>
      <c r="H31" s="646">
        <v>-0.41880588289158283</v>
      </c>
      <c r="I31" s="647">
        <v>0.99032713538017736</v>
      </c>
      <c r="J31" s="648" t="s">
        <v>1</v>
      </c>
    </row>
    <row r="32" spans="1:10" ht="14.4" customHeight="1" x14ac:dyDescent="0.3">
      <c r="A32" s="644" t="s">
        <v>606</v>
      </c>
      <c r="B32" s="645" t="s">
        <v>608</v>
      </c>
      <c r="C32" s="646">
        <v>390.60217999999998</v>
      </c>
      <c r="D32" s="646">
        <v>330.05518999999799</v>
      </c>
      <c r="E32" s="646"/>
      <c r="F32" s="646">
        <v>378.64617999999996</v>
      </c>
      <c r="G32" s="646">
        <v>382.14314024495673</v>
      </c>
      <c r="H32" s="646">
        <v>-3.4969602449567674</v>
      </c>
      <c r="I32" s="647">
        <v>0.99084908277376071</v>
      </c>
      <c r="J32" s="648" t="s">
        <v>609</v>
      </c>
    </row>
    <row r="33" spans="1:10" ht="14.4" customHeight="1" x14ac:dyDescent="0.3">
      <c r="A33" s="644" t="s">
        <v>602</v>
      </c>
      <c r="B33" s="645" t="s">
        <v>602</v>
      </c>
      <c r="C33" s="646" t="s">
        <v>602</v>
      </c>
      <c r="D33" s="646" t="s">
        <v>602</v>
      </c>
      <c r="E33" s="646"/>
      <c r="F33" s="646" t="s">
        <v>602</v>
      </c>
      <c r="G33" s="646" t="s">
        <v>602</v>
      </c>
      <c r="H33" s="646" t="s">
        <v>602</v>
      </c>
      <c r="I33" s="647" t="s">
        <v>602</v>
      </c>
      <c r="J33" s="648" t="s">
        <v>610</v>
      </c>
    </row>
    <row r="34" spans="1:10" ht="14.4" customHeight="1" x14ac:dyDescent="0.3">
      <c r="A34" s="644" t="s">
        <v>611</v>
      </c>
      <c r="B34" s="645" t="s">
        <v>612</v>
      </c>
      <c r="C34" s="646" t="s">
        <v>602</v>
      </c>
      <c r="D34" s="646" t="s">
        <v>602</v>
      </c>
      <c r="E34" s="646"/>
      <c r="F34" s="646" t="s">
        <v>602</v>
      </c>
      <c r="G34" s="646" t="s">
        <v>602</v>
      </c>
      <c r="H34" s="646" t="s">
        <v>602</v>
      </c>
      <c r="I34" s="647" t="s">
        <v>602</v>
      </c>
      <c r="J34" s="648" t="s">
        <v>0</v>
      </c>
    </row>
    <row r="35" spans="1:10" ht="14.4" customHeight="1" x14ac:dyDescent="0.3">
      <c r="A35" s="644" t="s">
        <v>611</v>
      </c>
      <c r="B35" s="645" t="s">
        <v>359</v>
      </c>
      <c r="C35" s="646">
        <v>20.399369999999998</v>
      </c>
      <c r="D35" s="646">
        <v>8.6712400000000009</v>
      </c>
      <c r="E35" s="646"/>
      <c r="F35" s="646">
        <v>12.296419999999999</v>
      </c>
      <c r="G35" s="646">
        <v>7.9486282478533337</v>
      </c>
      <c r="H35" s="646">
        <v>4.3477917521466658</v>
      </c>
      <c r="I35" s="647">
        <v>1.5469864254025043</v>
      </c>
      <c r="J35" s="648" t="s">
        <v>1</v>
      </c>
    </row>
    <row r="36" spans="1:10" ht="14.4" customHeight="1" x14ac:dyDescent="0.3">
      <c r="A36" s="644" t="s">
        <v>611</v>
      </c>
      <c r="B36" s="645" t="s">
        <v>360</v>
      </c>
      <c r="C36" s="646">
        <v>1.0518000000000001</v>
      </c>
      <c r="D36" s="646" t="s">
        <v>602</v>
      </c>
      <c r="E36" s="646"/>
      <c r="F36" s="646" t="s">
        <v>602</v>
      </c>
      <c r="G36" s="646" t="s">
        <v>602</v>
      </c>
      <c r="H36" s="646" t="s">
        <v>602</v>
      </c>
      <c r="I36" s="647" t="s">
        <v>602</v>
      </c>
      <c r="J36" s="648" t="s">
        <v>1</v>
      </c>
    </row>
    <row r="37" spans="1:10" ht="14.4" customHeight="1" x14ac:dyDescent="0.3">
      <c r="A37" s="644" t="s">
        <v>611</v>
      </c>
      <c r="B37" s="645" t="s">
        <v>361</v>
      </c>
      <c r="C37" s="646">
        <v>121.53207</v>
      </c>
      <c r="D37" s="646">
        <v>158.15847999999997</v>
      </c>
      <c r="E37" s="646"/>
      <c r="F37" s="646">
        <v>170.49921000000003</v>
      </c>
      <c r="G37" s="646">
        <v>178.29907329521561</v>
      </c>
      <c r="H37" s="646">
        <v>-7.7998632952155731</v>
      </c>
      <c r="I37" s="647">
        <v>0.95625404467301367</v>
      </c>
      <c r="J37" s="648" t="s">
        <v>1</v>
      </c>
    </row>
    <row r="38" spans="1:10" ht="14.4" customHeight="1" x14ac:dyDescent="0.3">
      <c r="A38" s="644" t="s">
        <v>611</v>
      </c>
      <c r="B38" s="645" t="s">
        <v>362</v>
      </c>
      <c r="C38" s="646">
        <v>179.29614999999995</v>
      </c>
      <c r="D38" s="646">
        <v>194.42565000000002</v>
      </c>
      <c r="E38" s="646"/>
      <c r="F38" s="646">
        <v>207.90870999999999</v>
      </c>
      <c r="G38" s="646">
        <v>229.4699954781025</v>
      </c>
      <c r="H38" s="646">
        <v>-21.561285478102519</v>
      </c>
      <c r="I38" s="647">
        <v>0.90603875930193223</v>
      </c>
      <c r="J38" s="648" t="s">
        <v>1</v>
      </c>
    </row>
    <row r="39" spans="1:10" ht="14.4" customHeight="1" x14ac:dyDescent="0.3">
      <c r="A39" s="644" t="s">
        <v>611</v>
      </c>
      <c r="B39" s="645" t="s">
        <v>364</v>
      </c>
      <c r="C39" s="646">
        <v>28.381700000000002</v>
      </c>
      <c r="D39" s="646">
        <v>27.602800000000002</v>
      </c>
      <c r="E39" s="646"/>
      <c r="F39" s="646">
        <v>31.018800000000002</v>
      </c>
      <c r="G39" s="646">
        <v>27.949907914833666</v>
      </c>
      <c r="H39" s="646">
        <v>3.0688920851663362</v>
      </c>
      <c r="I39" s="647">
        <v>1.1097997207904076</v>
      </c>
      <c r="J39" s="648" t="s">
        <v>1</v>
      </c>
    </row>
    <row r="40" spans="1:10" ht="14.4" customHeight="1" x14ac:dyDescent="0.3">
      <c r="A40" s="644" t="s">
        <v>611</v>
      </c>
      <c r="B40" s="645" t="s">
        <v>365</v>
      </c>
      <c r="C40" s="646">
        <v>4.14194</v>
      </c>
      <c r="D40" s="646" t="s">
        <v>602</v>
      </c>
      <c r="E40" s="646"/>
      <c r="F40" s="646" t="s">
        <v>602</v>
      </c>
      <c r="G40" s="646" t="s">
        <v>602</v>
      </c>
      <c r="H40" s="646" t="s">
        <v>602</v>
      </c>
      <c r="I40" s="647" t="s">
        <v>602</v>
      </c>
      <c r="J40" s="648" t="s">
        <v>1</v>
      </c>
    </row>
    <row r="41" spans="1:10" ht="14.4" customHeight="1" x14ac:dyDescent="0.3">
      <c r="A41" s="644" t="s">
        <v>611</v>
      </c>
      <c r="B41" s="645" t="s">
        <v>366</v>
      </c>
      <c r="C41" s="646">
        <v>5.407</v>
      </c>
      <c r="D41" s="646">
        <v>5.7519999999999998</v>
      </c>
      <c r="E41" s="646"/>
      <c r="F41" s="646">
        <v>13.259599999999999</v>
      </c>
      <c r="G41" s="646">
        <v>9.6838454925281656</v>
      </c>
      <c r="H41" s="646">
        <v>3.5757545074718333</v>
      </c>
      <c r="I41" s="647">
        <v>1.3692494381731724</v>
      </c>
      <c r="J41" s="648" t="s">
        <v>1</v>
      </c>
    </row>
    <row r="42" spans="1:10" ht="14.4" customHeight="1" x14ac:dyDescent="0.3">
      <c r="A42" s="644" t="s">
        <v>611</v>
      </c>
      <c r="B42" s="645" t="s">
        <v>367</v>
      </c>
      <c r="C42" s="646">
        <v>26.202699999999997</v>
      </c>
      <c r="D42" s="646">
        <v>24.776400000000002</v>
      </c>
      <c r="E42" s="646"/>
      <c r="F42" s="646">
        <v>32.3949</v>
      </c>
      <c r="G42" s="646">
        <v>28.646368321590248</v>
      </c>
      <c r="H42" s="646">
        <v>3.7485316784097513</v>
      </c>
      <c r="I42" s="647">
        <v>1.130855389288022</v>
      </c>
      <c r="J42" s="648" t="s">
        <v>1</v>
      </c>
    </row>
    <row r="43" spans="1:10" ht="14.4" customHeight="1" x14ac:dyDescent="0.3">
      <c r="A43" s="644" t="s">
        <v>611</v>
      </c>
      <c r="B43" s="645" t="s">
        <v>368</v>
      </c>
      <c r="C43" s="646">
        <v>21.92221</v>
      </c>
      <c r="D43" s="646">
        <v>30.232199999999999</v>
      </c>
      <c r="E43" s="646"/>
      <c r="F43" s="646">
        <v>60.067369999999997</v>
      </c>
      <c r="G43" s="646">
        <v>63.635909631635911</v>
      </c>
      <c r="H43" s="646">
        <v>-3.5685396316359146</v>
      </c>
      <c r="I43" s="647">
        <v>0.9439225485689946</v>
      </c>
      <c r="J43" s="648" t="s">
        <v>1</v>
      </c>
    </row>
    <row r="44" spans="1:10" ht="14.4" customHeight="1" x14ac:dyDescent="0.3">
      <c r="A44" s="644" t="s">
        <v>611</v>
      </c>
      <c r="B44" s="645" t="s">
        <v>613</v>
      </c>
      <c r="C44" s="646">
        <v>408.3349399999999</v>
      </c>
      <c r="D44" s="646">
        <v>449.61876999999998</v>
      </c>
      <c r="E44" s="646"/>
      <c r="F44" s="646">
        <v>527.44501000000002</v>
      </c>
      <c r="G44" s="646">
        <v>545.63372838175951</v>
      </c>
      <c r="H44" s="646">
        <v>-18.188718381759486</v>
      </c>
      <c r="I44" s="647">
        <v>0.96666496692625004</v>
      </c>
      <c r="J44" s="648" t="s">
        <v>609</v>
      </c>
    </row>
    <row r="45" spans="1:10" ht="14.4" customHeight="1" x14ac:dyDescent="0.3">
      <c r="A45" s="644" t="s">
        <v>602</v>
      </c>
      <c r="B45" s="645" t="s">
        <v>602</v>
      </c>
      <c r="C45" s="646" t="s">
        <v>602</v>
      </c>
      <c r="D45" s="646" t="s">
        <v>602</v>
      </c>
      <c r="E45" s="646"/>
      <c r="F45" s="646" t="s">
        <v>602</v>
      </c>
      <c r="G45" s="646" t="s">
        <v>602</v>
      </c>
      <c r="H45" s="646" t="s">
        <v>602</v>
      </c>
      <c r="I45" s="647" t="s">
        <v>602</v>
      </c>
      <c r="J45" s="648" t="s">
        <v>610</v>
      </c>
    </row>
    <row r="46" spans="1:10" ht="14.4" customHeight="1" x14ac:dyDescent="0.3">
      <c r="A46" s="644" t="s">
        <v>614</v>
      </c>
      <c r="B46" s="645" t="s">
        <v>615</v>
      </c>
      <c r="C46" s="646" t="s">
        <v>602</v>
      </c>
      <c r="D46" s="646" t="s">
        <v>602</v>
      </c>
      <c r="E46" s="646"/>
      <c r="F46" s="646" t="s">
        <v>602</v>
      </c>
      <c r="G46" s="646" t="s">
        <v>602</v>
      </c>
      <c r="H46" s="646" t="s">
        <v>602</v>
      </c>
      <c r="I46" s="647" t="s">
        <v>602</v>
      </c>
      <c r="J46" s="648" t="s">
        <v>0</v>
      </c>
    </row>
    <row r="47" spans="1:10" ht="14.4" customHeight="1" x14ac:dyDescent="0.3">
      <c r="A47" s="644" t="s">
        <v>614</v>
      </c>
      <c r="B47" s="645" t="s">
        <v>359</v>
      </c>
      <c r="C47" s="646">
        <v>20.144270000000002</v>
      </c>
      <c r="D47" s="646">
        <v>12.862760000000002</v>
      </c>
      <c r="E47" s="646"/>
      <c r="F47" s="646">
        <v>13.995899999999999</v>
      </c>
      <c r="G47" s="646">
        <v>17.908005741115417</v>
      </c>
      <c r="H47" s="646">
        <v>-3.9121057411154183</v>
      </c>
      <c r="I47" s="647">
        <v>0.7815443105351747</v>
      </c>
      <c r="J47" s="648" t="s">
        <v>1</v>
      </c>
    </row>
    <row r="48" spans="1:10" ht="14.4" customHeight="1" x14ac:dyDescent="0.3">
      <c r="A48" s="644" t="s">
        <v>614</v>
      </c>
      <c r="B48" s="645" t="s">
        <v>360</v>
      </c>
      <c r="C48" s="646" t="s">
        <v>602</v>
      </c>
      <c r="D48" s="646">
        <v>0.36542000000000002</v>
      </c>
      <c r="E48" s="646"/>
      <c r="F48" s="646">
        <v>0</v>
      </c>
      <c r="G48" s="646">
        <v>0.3349895094351667</v>
      </c>
      <c r="H48" s="646">
        <v>-0.3349895094351667</v>
      </c>
      <c r="I48" s="647">
        <v>0</v>
      </c>
      <c r="J48" s="648" t="s">
        <v>1</v>
      </c>
    </row>
    <row r="49" spans="1:10" ht="14.4" customHeight="1" x14ac:dyDescent="0.3">
      <c r="A49" s="644" t="s">
        <v>614</v>
      </c>
      <c r="B49" s="645" t="s">
        <v>361</v>
      </c>
      <c r="C49" s="646">
        <v>170.29257000000001</v>
      </c>
      <c r="D49" s="646">
        <v>203.171639999999</v>
      </c>
      <c r="E49" s="646"/>
      <c r="F49" s="646">
        <v>239.00637999999998</v>
      </c>
      <c r="G49" s="646">
        <v>292.13394533833582</v>
      </c>
      <c r="H49" s="646">
        <v>-53.127565338335842</v>
      </c>
      <c r="I49" s="647">
        <v>0.81813970548062809</v>
      </c>
      <c r="J49" s="648" t="s">
        <v>1</v>
      </c>
    </row>
    <row r="50" spans="1:10" ht="14.4" customHeight="1" x14ac:dyDescent="0.3">
      <c r="A50" s="644" t="s">
        <v>614</v>
      </c>
      <c r="B50" s="645" t="s">
        <v>362</v>
      </c>
      <c r="C50" s="646">
        <v>162.30931999999999</v>
      </c>
      <c r="D50" s="646">
        <v>119.036619999999</v>
      </c>
      <c r="E50" s="646"/>
      <c r="F50" s="646">
        <v>176.08938999999998</v>
      </c>
      <c r="G50" s="646">
        <v>163.42654800960858</v>
      </c>
      <c r="H50" s="646">
        <v>12.662841990391399</v>
      </c>
      <c r="I50" s="647">
        <v>1.0774833840928151</v>
      </c>
      <c r="J50" s="648" t="s">
        <v>1</v>
      </c>
    </row>
    <row r="51" spans="1:10" ht="14.4" customHeight="1" x14ac:dyDescent="0.3">
      <c r="A51" s="644" t="s">
        <v>614</v>
      </c>
      <c r="B51" s="645" t="s">
        <v>364</v>
      </c>
      <c r="C51" s="646">
        <v>35.453400000000002</v>
      </c>
      <c r="D51" s="646">
        <v>15.547000000000001</v>
      </c>
      <c r="E51" s="646"/>
      <c r="F51" s="646">
        <v>26.704800000000002</v>
      </c>
      <c r="G51" s="646">
        <v>17.209959363463167</v>
      </c>
      <c r="H51" s="646">
        <v>9.4948406365368356</v>
      </c>
      <c r="I51" s="647">
        <v>1.5517061624616286</v>
      </c>
      <c r="J51" s="648" t="s">
        <v>1</v>
      </c>
    </row>
    <row r="52" spans="1:10" ht="14.4" customHeight="1" x14ac:dyDescent="0.3">
      <c r="A52" s="644" t="s">
        <v>614</v>
      </c>
      <c r="B52" s="645" t="s">
        <v>365</v>
      </c>
      <c r="C52" s="646">
        <v>0</v>
      </c>
      <c r="D52" s="646" t="s">
        <v>602</v>
      </c>
      <c r="E52" s="646"/>
      <c r="F52" s="646">
        <v>2.7025000000000001</v>
      </c>
      <c r="G52" s="646">
        <v>0</v>
      </c>
      <c r="H52" s="646">
        <v>2.7025000000000001</v>
      </c>
      <c r="I52" s="647" t="s">
        <v>602</v>
      </c>
      <c r="J52" s="648" t="s">
        <v>1</v>
      </c>
    </row>
    <row r="53" spans="1:10" ht="14.4" customHeight="1" x14ac:dyDescent="0.3">
      <c r="A53" s="644" t="s">
        <v>614</v>
      </c>
      <c r="B53" s="645" t="s">
        <v>366</v>
      </c>
      <c r="C53" s="646">
        <v>5.088000000000001</v>
      </c>
      <c r="D53" s="646">
        <v>6.8549100000000003</v>
      </c>
      <c r="E53" s="646"/>
      <c r="F53" s="646">
        <v>7.2844799999999994</v>
      </c>
      <c r="G53" s="646">
        <v>10.182676420233166</v>
      </c>
      <c r="H53" s="646">
        <v>-2.8981964202331669</v>
      </c>
      <c r="I53" s="647">
        <v>0.71537969973450233</v>
      </c>
      <c r="J53" s="648" t="s">
        <v>1</v>
      </c>
    </row>
    <row r="54" spans="1:10" ht="14.4" customHeight="1" x14ac:dyDescent="0.3">
      <c r="A54" s="644" t="s">
        <v>614</v>
      </c>
      <c r="B54" s="645" t="s">
        <v>367</v>
      </c>
      <c r="C54" s="646">
        <v>47.116860000000003</v>
      </c>
      <c r="D54" s="646">
        <v>36.425000000000004</v>
      </c>
      <c r="E54" s="646"/>
      <c r="F54" s="646">
        <v>38.394999999999996</v>
      </c>
      <c r="G54" s="646">
        <v>39.607224487988674</v>
      </c>
      <c r="H54" s="646">
        <v>-1.2122244879886779</v>
      </c>
      <c r="I54" s="647">
        <v>0.96939385418545809</v>
      </c>
      <c r="J54" s="648" t="s">
        <v>1</v>
      </c>
    </row>
    <row r="55" spans="1:10" ht="14.4" customHeight="1" x14ac:dyDescent="0.3">
      <c r="A55" s="644" t="s">
        <v>614</v>
      </c>
      <c r="B55" s="645" t="s">
        <v>368</v>
      </c>
      <c r="C55" s="646">
        <v>28.998860000000001</v>
      </c>
      <c r="D55" s="646">
        <v>79.840060000000008</v>
      </c>
      <c r="E55" s="646"/>
      <c r="F55" s="646">
        <v>71.085849999999994</v>
      </c>
      <c r="G55" s="646">
        <v>118.56124060511041</v>
      </c>
      <c r="H55" s="646">
        <v>-47.47539060511042</v>
      </c>
      <c r="I55" s="647">
        <v>0.5995707335482785</v>
      </c>
      <c r="J55" s="648" t="s">
        <v>1</v>
      </c>
    </row>
    <row r="56" spans="1:10" ht="14.4" customHeight="1" x14ac:dyDescent="0.3">
      <c r="A56" s="644" t="s">
        <v>614</v>
      </c>
      <c r="B56" s="645" t="s">
        <v>616</v>
      </c>
      <c r="C56" s="646">
        <v>469.40328000000005</v>
      </c>
      <c r="D56" s="646">
        <v>474.10340999999806</v>
      </c>
      <c r="E56" s="646"/>
      <c r="F56" s="646">
        <v>575.26429999999982</v>
      </c>
      <c r="G56" s="646">
        <v>659.36458947529036</v>
      </c>
      <c r="H56" s="646">
        <v>-84.100289475290538</v>
      </c>
      <c r="I56" s="647">
        <v>0.87245252350870717</v>
      </c>
      <c r="J56" s="648" t="s">
        <v>609</v>
      </c>
    </row>
    <row r="57" spans="1:10" ht="14.4" customHeight="1" x14ac:dyDescent="0.3">
      <c r="A57" s="644" t="s">
        <v>602</v>
      </c>
      <c r="B57" s="645" t="s">
        <v>602</v>
      </c>
      <c r="C57" s="646" t="s">
        <v>602</v>
      </c>
      <c r="D57" s="646" t="s">
        <v>602</v>
      </c>
      <c r="E57" s="646"/>
      <c r="F57" s="646" t="s">
        <v>602</v>
      </c>
      <c r="G57" s="646" t="s">
        <v>602</v>
      </c>
      <c r="H57" s="646" t="s">
        <v>602</v>
      </c>
      <c r="I57" s="647" t="s">
        <v>602</v>
      </c>
      <c r="J57" s="648" t="s">
        <v>610</v>
      </c>
    </row>
    <row r="58" spans="1:10" ht="14.4" customHeight="1" x14ac:dyDescent="0.3">
      <c r="A58" s="644" t="s">
        <v>617</v>
      </c>
      <c r="B58" s="645" t="s">
        <v>618</v>
      </c>
      <c r="C58" s="646" t="s">
        <v>602</v>
      </c>
      <c r="D58" s="646" t="s">
        <v>602</v>
      </c>
      <c r="E58" s="646"/>
      <c r="F58" s="646" t="s">
        <v>602</v>
      </c>
      <c r="G58" s="646" t="s">
        <v>602</v>
      </c>
      <c r="H58" s="646" t="s">
        <v>602</v>
      </c>
      <c r="I58" s="647" t="s">
        <v>602</v>
      </c>
      <c r="J58" s="648" t="s">
        <v>0</v>
      </c>
    </row>
    <row r="59" spans="1:10" ht="14.4" customHeight="1" x14ac:dyDescent="0.3">
      <c r="A59" s="644" t="s">
        <v>617</v>
      </c>
      <c r="B59" s="645" t="s">
        <v>361</v>
      </c>
      <c r="C59" s="646">
        <v>69.843969999999999</v>
      </c>
      <c r="D59" s="646">
        <v>76.059929999999</v>
      </c>
      <c r="E59" s="646"/>
      <c r="F59" s="646">
        <v>79.272479999999987</v>
      </c>
      <c r="G59" s="646">
        <v>76.770346115420821</v>
      </c>
      <c r="H59" s="646">
        <v>2.5021338845791661</v>
      </c>
      <c r="I59" s="647">
        <v>1.0325924528309058</v>
      </c>
      <c r="J59" s="648" t="s">
        <v>1</v>
      </c>
    </row>
    <row r="60" spans="1:10" ht="14.4" customHeight="1" x14ac:dyDescent="0.3">
      <c r="A60" s="644" t="s">
        <v>617</v>
      </c>
      <c r="B60" s="645" t="s">
        <v>362</v>
      </c>
      <c r="C60" s="646">
        <v>31.985500000000002</v>
      </c>
      <c r="D60" s="646">
        <v>43.527639999998996</v>
      </c>
      <c r="E60" s="646"/>
      <c r="F60" s="646">
        <v>38.99174</v>
      </c>
      <c r="G60" s="646">
        <v>51.033923041199088</v>
      </c>
      <c r="H60" s="646">
        <v>-12.042183041199088</v>
      </c>
      <c r="I60" s="647">
        <v>0.76403571735064191</v>
      </c>
      <c r="J60" s="648" t="s">
        <v>1</v>
      </c>
    </row>
    <row r="61" spans="1:10" ht="14.4" customHeight="1" x14ac:dyDescent="0.3">
      <c r="A61" s="644" t="s">
        <v>617</v>
      </c>
      <c r="B61" s="645" t="s">
        <v>365</v>
      </c>
      <c r="C61" s="646">
        <v>21.598190000000002</v>
      </c>
      <c r="D61" s="646">
        <v>35.00591</v>
      </c>
      <c r="E61" s="646"/>
      <c r="F61" s="646">
        <v>48.707790000000003</v>
      </c>
      <c r="G61" s="646">
        <v>34.836426597729165</v>
      </c>
      <c r="H61" s="646">
        <v>13.871363402270838</v>
      </c>
      <c r="I61" s="647">
        <v>1.3981855992995289</v>
      </c>
      <c r="J61" s="648" t="s">
        <v>1</v>
      </c>
    </row>
    <row r="62" spans="1:10" ht="14.4" customHeight="1" x14ac:dyDescent="0.3">
      <c r="A62" s="644" t="s">
        <v>617</v>
      </c>
      <c r="B62" s="645" t="s">
        <v>366</v>
      </c>
      <c r="C62" s="646">
        <v>0.114</v>
      </c>
      <c r="D62" s="646">
        <v>0.27</v>
      </c>
      <c r="E62" s="646"/>
      <c r="F62" s="646">
        <v>0</v>
      </c>
      <c r="G62" s="646">
        <v>0.25388940193466669</v>
      </c>
      <c r="H62" s="646">
        <v>-0.25388940193466669</v>
      </c>
      <c r="I62" s="647">
        <v>0</v>
      </c>
      <c r="J62" s="648" t="s">
        <v>1</v>
      </c>
    </row>
    <row r="63" spans="1:10" ht="14.4" customHeight="1" x14ac:dyDescent="0.3">
      <c r="A63" s="644" t="s">
        <v>617</v>
      </c>
      <c r="B63" s="645" t="s">
        <v>367</v>
      </c>
      <c r="C63" s="646">
        <v>10.382719999999999</v>
      </c>
      <c r="D63" s="646">
        <v>23.631310000000003</v>
      </c>
      <c r="E63" s="646"/>
      <c r="F63" s="646">
        <v>25.404409999999999</v>
      </c>
      <c r="G63" s="646">
        <v>27.70037525425133</v>
      </c>
      <c r="H63" s="646">
        <v>-2.2959652542513318</v>
      </c>
      <c r="I63" s="647">
        <v>0.91711429057629978</v>
      </c>
      <c r="J63" s="648" t="s">
        <v>1</v>
      </c>
    </row>
    <row r="64" spans="1:10" ht="14.4" customHeight="1" x14ac:dyDescent="0.3">
      <c r="A64" s="644" t="s">
        <v>617</v>
      </c>
      <c r="B64" s="645" t="s">
        <v>619</v>
      </c>
      <c r="C64" s="646">
        <v>133.92438000000001</v>
      </c>
      <c r="D64" s="646">
        <v>178.49478999999803</v>
      </c>
      <c r="E64" s="646"/>
      <c r="F64" s="646">
        <v>192.37642</v>
      </c>
      <c r="G64" s="646">
        <v>190.59496041053507</v>
      </c>
      <c r="H64" s="646">
        <v>1.7814595894649301</v>
      </c>
      <c r="I64" s="647">
        <v>1.0093468346992371</v>
      </c>
      <c r="J64" s="648" t="s">
        <v>609</v>
      </c>
    </row>
    <row r="65" spans="1:10" ht="14.4" customHeight="1" x14ac:dyDescent="0.3">
      <c r="A65" s="644" t="s">
        <v>602</v>
      </c>
      <c r="B65" s="645" t="s">
        <v>602</v>
      </c>
      <c r="C65" s="646" t="s">
        <v>602</v>
      </c>
      <c r="D65" s="646" t="s">
        <v>602</v>
      </c>
      <c r="E65" s="646"/>
      <c r="F65" s="646" t="s">
        <v>602</v>
      </c>
      <c r="G65" s="646" t="s">
        <v>602</v>
      </c>
      <c r="H65" s="646" t="s">
        <v>602</v>
      </c>
      <c r="I65" s="647" t="s">
        <v>602</v>
      </c>
      <c r="J65" s="648" t="s">
        <v>610</v>
      </c>
    </row>
    <row r="66" spans="1:10" ht="14.4" customHeight="1" x14ac:dyDescent="0.3">
      <c r="A66" s="644" t="s">
        <v>620</v>
      </c>
      <c r="B66" s="645" t="s">
        <v>621</v>
      </c>
      <c r="C66" s="646" t="s">
        <v>602</v>
      </c>
      <c r="D66" s="646" t="s">
        <v>602</v>
      </c>
      <c r="E66" s="646"/>
      <c r="F66" s="646" t="s">
        <v>602</v>
      </c>
      <c r="G66" s="646" t="s">
        <v>602</v>
      </c>
      <c r="H66" s="646" t="s">
        <v>602</v>
      </c>
      <c r="I66" s="647" t="s">
        <v>602</v>
      </c>
      <c r="J66" s="648" t="s">
        <v>0</v>
      </c>
    </row>
    <row r="67" spans="1:10" ht="14.4" customHeight="1" x14ac:dyDescent="0.3">
      <c r="A67" s="644" t="s">
        <v>620</v>
      </c>
      <c r="B67" s="645" t="s">
        <v>359</v>
      </c>
      <c r="C67" s="646">
        <v>39.023319999999991</v>
      </c>
      <c r="D67" s="646">
        <v>27.909700000000001</v>
      </c>
      <c r="E67" s="646"/>
      <c r="F67" s="646">
        <v>32.021930000000005</v>
      </c>
      <c r="G67" s="646">
        <v>32.370160715048748</v>
      </c>
      <c r="H67" s="646">
        <v>-0.34823071504874292</v>
      </c>
      <c r="I67" s="647">
        <v>0.98924223088930008</v>
      </c>
      <c r="J67" s="648" t="s">
        <v>1</v>
      </c>
    </row>
    <row r="68" spans="1:10" ht="14.4" customHeight="1" x14ac:dyDescent="0.3">
      <c r="A68" s="644" t="s">
        <v>620</v>
      </c>
      <c r="B68" s="645" t="s">
        <v>360</v>
      </c>
      <c r="C68" s="646">
        <v>6.1412999999999993</v>
      </c>
      <c r="D68" s="646">
        <v>2.9027899999999995</v>
      </c>
      <c r="E68" s="646"/>
      <c r="F68" s="646">
        <v>1.9052799999999999</v>
      </c>
      <c r="G68" s="646">
        <v>3.0185083126659999</v>
      </c>
      <c r="H68" s="646">
        <v>-1.1132283126660001</v>
      </c>
      <c r="I68" s="647">
        <v>0.63119918934966357</v>
      </c>
      <c r="J68" s="648" t="s">
        <v>1</v>
      </c>
    </row>
    <row r="69" spans="1:10" ht="14.4" customHeight="1" x14ac:dyDescent="0.3">
      <c r="A69" s="644" t="s">
        <v>620</v>
      </c>
      <c r="B69" s="645" t="s">
        <v>361</v>
      </c>
      <c r="C69" s="646">
        <v>195.11670000000001</v>
      </c>
      <c r="D69" s="646">
        <v>140.99620999999999</v>
      </c>
      <c r="E69" s="646"/>
      <c r="F69" s="646">
        <v>100.98506</v>
      </c>
      <c r="G69" s="646">
        <v>174.16569229280836</v>
      </c>
      <c r="H69" s="646">
        <v>-73.180632292808355</v>
      </c>
      <c r="I69" s="647">
        <v>0.57982177012349445</v>
      </c>
      <c r="J69" s="648" t="s">
        <v>1</v>
      </c>
    </row>
    <row r="70" spans="1:10" ht="14.4" customHeight="1" x14ac:dyDescent="0.3">
      <c r="A70" s="644" t="s">
        <v>620</v>
      </c>
      <c r="B70" s="645" t="s">
        <v>362</v>
      </c>
      <c r="C70" s="646">
        <v>520.5001400000001</v>
      </c>
      <c r="D70" s="646">
        <v>493.20118999999909</v>
      </c>
      <c r="E70" s="646"/>
      <c r="F70" s="646">
        <v>531.74272999999994</v>
      </c>
      <c r="G70" s="646">
        <v>512.84711985240438</v>
      </c>
      <c r="H70" s="646">
        <v>18.895610147595562</v>
      </c>
      <c r="I70" s="647">
        <v>1.0368445281569167</v>
      </c>
      <c r="J70" s="648" t="s">
        <v>1</v>
      </c>
    </row>
    <row r="71" spans="1:10" ht="14.4" customHeight="1" x14ac:dyDescent="0.3">
      <c r="A71" s="644" t="s">
        <v>620</v>
      </c>
      <c r="B71" s="645" t="s">
        <v>364</v>
      </c>
      <c r="C71" s="646">
        <v>36.72654</v>
      </c>
      <c r="D71" s="646">
        <v>40.706500000000005</v>
      </c>
      <c r="E71" s="646"/>
      <c r="F71" s="646">
        <v>45.732800000000005</v>
      </c>
      <c r="G71" s="646">
        <v>39.602662294170251</v>
      </c>
      <c r="H71" s="646">
        <v>6.1301377058297533</v>
      </c>
      <c r="I71" s="647">
        <v>1.1547910506696453</v>
      </c>
      <c r="J71" s="648" t="s">
        <v>1</v>
      </c>
    </row>
    <row r="72" spans="1:10" ht="14.4" customHeight="1" x14ac:dyDescent="0.3">
      <c r="A72" s="644" t="s">
        <v>620</v>
      </c>
      <c r="B72" s="645" t="s">
        <v>365</v>
      </c>
      <c r="C72" s="646">
        <v>1.1175900000000001</v>
      </c>
      <c r="D72" s="646">
        <v>2.38306</v>
      </c>
      <c r="E72" s="646"/>
      <c r="F72" s="646">
        <v>1.2556099999999999</v>
      </c>
      <c r="G72" s="646">
        <v>2.1416992201962501</v>
      </c>
      <c r="H72" s="646">
        <v>-0.88608922019625025</v>
      </c>
      <c r="I72" s="647">
        <v>0.58626813147223567</v>
      </c>
      <c r="J72" s="648" t="s">
        <v>1</v>
      </c>
    </row>
    <row r="73" spans="1:10" ht="14.4" customHeight="1" x14ac:dyDescent="0.3">
      <c r="A73" s="644" t="s">
        <v>620</v>
      </c>
      <c r="B73" s="645" t="s">
        <v>366</v>
      </c>
      <c r="C73" s="646">
        <v>8.447000000000001</v>
      </c>
      <c r="D73" s="646">
        <v>8.9765899999989998</v>
      </c>
      <c r="E73" s="646"/>
      <c r="F73" s="646">
        <v>13.997</v>
      </c>
      <c r="G73" s="646">
        <v>8.9769556504429993</v>
      </c>
      <c r="H73" s="646">
        <v>5.0200443495570006</v>
      </c>
      <c r="I73" s="647">
        <v>1.5592145650523814</v>
      </c>
      <c r="J73" s="648" t="s">
        <v>1</v>
      </c>
    </row>
    <row r="74" spans="1:10" ht="14.4" customHeight="1" x14ac:dyDescent="0.3">
      <c r="A74" s="644" t="s">
        <v>620</v>
      </c>
      <c r="B74" s="645" t="s">
        <v>6184</v>
      </c>
      <c r="C74" s="646">
        <v>0</v>
      </c>
      <c r="D74" s="646" t="s">
        <v>602</v>
      </c>
      <c r="E74" s="646"/>
      <c r="F74" s="646" t="s">
        <v>602</v>
      </c>
      <c r="G74" s="646" t="s">
        <v>602</v>
      </c>
      <c r="H74" s="646" t="s">
        <v>602</v>
      </c>
      <c r="I74" s="647" t="s">
        <v>602</v>
      </c>
      <c r="J74" s="648" t="s">
        <v>1</v>
      </c>
    </row>
    <row r="75" spans="1:10" ht="14.4" customHeight="1" x14ac:dyDescent="0.3">
      <c r="A75" s="644" t="s">
        <v>620</v>
      </c>
      <c r="B75" s="645" t="s">
        <v>367</v>
      </c>
      <c r="C75" s="646">
        <v>81.614599999999996</v>
      </c>
      <c r="D75" s="646">
        <v>71.721999999998999</v>
      </c>
      <c r="E75" s="646"/>
      <c r="F75" s="646">
        <v>93.013899999999992</v>
      </c>
      <c r="G75" s="646">
        <v>76.074132010353594</v>
      </c>
      <c r="H75" s="646">
        <v>16.939767989646398</v>
      </c>
      <c r="I75" s="647">
        <v>1.2226744826656835</v>
      </c>
      <c r="J75" s="648" t="s">
        <v>1</v>
      </c>
    </row>
    <row r="76" spans="1:10" ht="14.4" customHeight="1" x14ac:dyDescent="0.3">
      <c r="A76" s="644" t="s">
        <v>620</v>
      </c>
      <c r="B76" s="645" t="s">
        <v>368</v>
      </c>
      <c r="C76" s="646">
        <v>60.832249999999995</v>
      </c>
      <c r="D76" s="646">
        <v>71.676299999999998</v>
      </c>
      <c r="E76" s="646"/>
      <c r="F76" s="646">
        <v>18.95947</v>
      </c>
      <c r="G76" s="646">
        <v>70.61242652856059</v>
      </c>
      <c r="H76" s="646">
        <v>-51.652956528560594</v>
      </c>
      <c r="I76" s="647">
        <v>0.26850047409617722</v>
      </c>
      <c r="J76" s="648" t="s">
        <v>1</v>
      </c>
    </row>
    <row r="77" spans="1:10" ht="14.4" customHeight="1" x14ac:dyDescent="0.3">
      <c r="A77" s="644" t="s">
        <v>620</v>
      </c>
      <c r="B77" s="645" t="s">
        <v>622</v>
      </c>
      <c r="C77" s="646">
        <v>949.51944000000015</v>
      </c>
      <c r="D77" s="646">
        <v>860.47433999999703</v>
      </c>
      <c r="E77" s="646"/>
      <c r="F77" s="646">
        <v>839.61378000000002</v>
      </c>
      <c r="G77" s="646">
        <v>919.80935687665112</v>
      </c>
      <c r="H77" s="646">
        <v>-80.195576876651103</v>
      </c>
      <c r="I77" s="647">
        <v>0.91281282770489847</v>
      </c>
      <c r="J77" s="648" t="s">
        <v>609</v>
      </c>
    </row>
    <row r="78" spans="1:10" ht="14.4" customHeight="1" x14ac:dyDescent="0.3">
      <c r="A78" s="644" t="s">
        <v>602</v>
      </c>
      <c r="B78" s="645" t="s">
        <v>602</v>
      </c>
      <c r="C78" s="646" t="s">
        <v>602</v>
      </c>
      <c r="D78" s="646" t="s">
        <v>602</v>
      </c>
      <c r="E78" s="646"/>
      <c r="F78" s="646" t="s">
        <v>602</v>
      </c>
      <c r="G78" s="646" t="s">
        <v>602</v>
      </c>
      <c r="H78" s="646" t="s">
        <v>602</v>
      </c>
      <c r="I78" s="647" t="s">
        <v>602</v>
      </c>
      <c r="J78" s="648" t="s">
        <v>610</v>
      </c>
    </row>
    <row r="79" spans="1:10" ht="14.4" customHeight="1" x14ac:dyDescent="0.3">
      <c r="A79" s="644" t="s">
        <v>623</v>
      </c>
      <c r="B79" s="645" t="s">
        <v>624</v>
      </c>
      <c r="C79" s="646" t="s">
        <v>602</v>
      </c>
      <c r="D79" s="646" t="s">
        <v>602</v>
      </c>
      <c r="E79" s="646"/>
      <c r="F79" s="646" t="s">
        <v>602</v>
      </c>
      <c r="G79" s="646" t="s">
        <v>602</v>
      </c>
      <c r="H79" s="646" t="s">
        <v>602</v>
      </c>
      <c r="I79" s="647" t="s">
        <v>602</v>
      </c>
      <c r="J79" s="648" t="s">
        <v>0</v>
      </c>
    </row>
    <row r="80" spans="1:10" ht="14.4" customHeight="1" x14ac:dyDescent="0.3">
      <c r="A80" s="644" t="s">
        <v>623</v>
      </c>
      <c r="B80" s="645" t="s">
        <v>357</v>
      </c>
      <c r="C80" s="646">
        <v>88.530970000000011</v>
      </c>
      <c r="D80" s="646">
        <v>292.73264</v>
      </c>
      <c r="E80" s="646"/>
      <c r="F80" s="646">
        <v>81.079660000000004</v>
      </c>
      <c r="G80" s="646">
        <v>207.16653833854181</v>
      </c>
      <c r="H80" s="646">
        <v>-126.08687833854181</v>
      </c>
      <c r="I80" s="647">
        <v>0.391374305185828</v>
      </c>
      <c r="J80" s="648" t="s">
        <v>1</v>
      </c>
    </row>
    <row r="81" spans="1:10" ht="14.4" customHeight="1" x14ac:dyDescent="0.3">
      <c r="A81" s="644" t="s">
        <v>623</v>
      </c>
      <c r="B81" s="645" t="s">
        <v>358</v>
      </c>
      <c r="C81" s="646" t="s">
        <v>602</v>
      </c>
      <c r="D81" s="646" t="s">
        <v>602</v>
      </c>
      <c r="E81" s="646"/>
      <c r="F81" s="646">
        <v>46.919649999999997</v>
      </c>
      <c r="G81" s="646">
        <v>9.1666617309694161</v>
      </c>
      <c r="H81" s="646">
        <v>37.752988269030581</v>
      </c>
      <c r="I81" s="647">
        <v>5.118510028736277</v>
      </c>
      <c r="J81" s="648" t="s">
        <v>1</v>
      </c>
    </row>
    <row r="82" spans="1:10" ht="14.4" customHeight="1" x14ac:dyDescent="0.3">
      <c r="A82" s="644" t="s">
        <v>623</v>
      </c>
      <c r="B82" s="645" t="s">
        <v>361</v>
      </c>
      <c r="C82" s="646">
        <v>2.8552200000000001</v>
      </c>
      <c r="D82" s="646">
        <v>12.62987</v>
      </c>
      <c r="E82" s="646"/>
      <c r="F82" s="646">
        <v>6.7960000000000003</v>
      </c>
      <c r="G82" s="646">
        <v>11.603708393158751</v>
      </c>
      <c r="H82" s="646">
        <v>-4.8077083931587508</v>
      </c>
      <c r="I82" s="647">
        <v>0.58567483512484231</v>
      </c>
      <c r="J82" s="648" t="s">
        <v>1</v>
      </c>
    </row>
    <row r="83" spans="1:10" ht="14.4" customHeight="1" x14ac:dyDescent="0.3">
      <c r="A83" s="644" t="s">
        <v>623</v>
      </c>
      <c r="B83" s="645" t="s">
        <v>362</v>
      </c>
      <c r="C83" s="646">
        <v>1514.4731100000001</v>
      </c>
      <c r="D83" s="646">
        <v>2242.4432499999998</v>
      </c>
      <c r="E83" s="646"/>
      <c r="F83" s="646">
        <v>2431.2004300000008</v>
      </c>
      <c r="G83" s="646">
        <v>2546.6827833058514</v>
      </c>
      <c r="H83" s="646">
        <v>-115.48235330585067</v>
      </c>
      <c r="I83" s="647">
        <v>0.95465381316319931</v>
      </c>
      <c r="J83" s="648" t="s">
        <v>1</v>
      </c>
    </row>
    <row r="84" spans="1:10" ht="14.4" customHeight="1" x14ac:dyDescent="0.3">
      <c r="A84" s="644" t="s">
        <v>623</v>
      </c>
      <c r="B84" s="645" t="s">
        <v>363</v>
      </c>
      <c r="C84" s="646">
        <v>484.05700999999993</v>
      </c>
      <c r="D84" s="646">
        <v>56.493159999999996</v>
      </c>
      <c r="E84" s="646"/>
      <c r="F84" s="646" t="s">
        <v>602</v>
      </c>
      <c r="G84" s="646" t="s">
        <v>602</v>
      </c>
      <c r="H84" s="646" t="s">
        <v>602</v>
      </c>
      <c r="I84" s="647" t="s">
        <v>602</v>
      </c>
      <c r="J84" s="648" t="s">
        <v>1</v>
      </c>
    </row>
    <row r="85" spans="1:10" ht="14.4" customHeight="1" x14ac:dyDescent="0.3">
      <c r="A85" s="644" t="s">
        <v>623</v>
      </c>
      <c r="B85" s="645" t="s">
        <v>364</v>
      </c>
      <c r="C85" s="646">
        <v>0</v>
      </c>
      <c r="D85" s="646">
        <v>0</v>
      </c>
      <c r="E85" s="646"/>
      <c r="F85" s="646" t="s">
        <v>602</v>
      </c>
      <c r="G85" s="646" t="s">
        <v>602</v>
      </c>
      <c r="H85" s="646" t="s">
        <v>602</v>
      </c>
      <c r="I85" s="647" t="s">
        <v>602</v>
      </c>
      <c r="J85" s="648" t="s">
        <v>1</v>
      </c>
    </row>
    <row r="86" spans="1:10" ht="14.4" customHeight="1" x14ac:dyDescent="0.3">
      <c r="A86" s="644" t="s">
        <v>623</v>
      </c>
      <c r="B86" s="645" t="s">
        <v>365</v>
      </c>
      <c r="C86" s="646">
        <v>68.098690000000005</v>
      </c>
      <c r="D86" s="646">
        <v>29.338769999998998</v>
      </c>
      <c r="E86" s="646"/>
      <c r="F86" s="646">
        <v>25.17925</v>
      </c>
      <c r="G86" s="646">
        <v>31.374824438787499</v>
      </c>
      <c r="H86" s="646">
        <v>-6.1955744387874994</v>
      </c>
      <c r="I86" s="647">
        <v>0.80253038703451207</v>
      </c>
      <c r="J86" s="648" t="s">
        <v>1</v>
      </c>
    </row>
    <row r="87" spans="1:10" ht="14.4" customHeight="1" x14ac:dyDescent="0.3">
      <c r="A87" s="644" t="s">
        <v>623</v>
      </c>
      <c r="B87" s="645" t="s">
        <v>366</v>
      </c>
      <c r="C87" s="646">
        <v>0</v>
      </c>
      <c r="D87" s="646">
        <v>0</v>
      </c>
      <c r="E87" s="646"/>
      <c r="F87" s="646" t="s">
        <v>602</v>
      </c>
      <c r="G87" s="646" t="s">
        <v>602</v>
      </c>
      <c r="H87" s="646" t="s">
        <v>602</v>
      </c>
      <c r="I87" s="647" t="s">
        <v>602</v>
      </c>
      <c r="J87" s="648" t="s">
        <v>1</v>
      </c>
    </row>
    <row r="88" spans="1:10" ht="14.4" customHeight="1" x14ac:dyDescent="0.3">
      <c r="A88" s="644" t="s">
        <v>623</v>
      </c>
      <c r="B88" s="645" t="s">
        <v>6184</v>
      </c>
      <c r="C88" s="646">
        <v>0</v>
      </c>
      <c r="D88" s="646">
        <v>0</v>
      </c>
      <c r="E88" s="646"/>
      <c r="F88" s="646" t="s">
        <v>602</v>
      </c>
      <c r="G88" s="646" t="s">
        <v>602</v>
      </c>
      <c r="H88" s="646" t="s">
        <v>602</v>
      </c>
      <c r="I88" s="647" t="s">
        <v>602</v>
      </c>
      <c r="J88" s="648" t="s">
        <v>1</v>
      </c>
    </row>
    <row r="89" spans="1:10" ht="14.4" customHeight="1" x14ac:dyDescent="0.3">
      <c r="A89" s="644" t="s">
        <v>623</v>
      </c>
      <c r="B89" s="645" t="s">
        <v>367</v>
      </c>
      <c r="C89" s="646">
        <v>0</v>
      </c>
      <c r="D89" s="646">
        <v>0.78</v>
      </c>
      <c r="E89" s="646"/>
      <c r="F89" s="646">
        <v>0</v>
      </c>
      <c r="G89" s="646">
        <v>0.72511759419366673</v>
      </c>
      <c r="H89" s="646">
        <v>-0.72511759419366673</v>
      </c>
      <c r="I89" s="647">
        <v>0</v>
      </c>
      <c r="J89" s="648" t="s">
        <v>1</v>
      </c>
    </row>
    <row r="90" spans="1:10" ht="14.4" customHeight="1" x14ac:dyDescent="0.3">
      <c r="A90" s="644" t="s">
        <v>623</v>
      </c>
      <c r="B90" s="645" t="s">
        <v>368</v>
      </c>
      <c r="C90" s="646">
        <v>0</v>
      </c>
      <c r="D90" s="646">
        <v>2.48292</v>
      </c>
      <c r="E90" s="646"/>
      <c r="F90" s="646">
        <v>3.9561299999999999</v>
      </c>
      <c r="G90" s="646">
        <v>2.2759993051757501</v>
      </c>
      <c r="H90" s="646">
        <v>1.6801306948242498</v>
      </c>
      <c r="I90" s="647">
        <v>1.7381947309929042</v>
      </c>
      <c r="J90" s="648" t="s">
        <v>1</v>
      </c>
    </row>
    <row r="91" spans="1:10" ht="14.4" customHeight="1" x14ac:dyDescent="0.3">
      <c r="A91" s="644" t="s">
        <v>623</v>
      </c>
      <c r="B91" s="645" t="s">
        <v>369</v>
      </c>
      <c r="C91" s="646">
        <v>7388.2945799999998</v>
      </c>
      <c r="D91" s="646">
        <v>8469.4722499999989</v>
      </c>
      <c r="E91" s="646"/>
      <c r="F91" s="646">
        <v>9866.7589200000039</v>
      </c>
      <c r="G91" s="646">
        <v>9684.8472428510922</v>
      </c>
      <c r="H91" s="646">
        <v>181.91167714891162</v>
      </c>
      <c r="I91" s="647">
        <v>1.0187831230155118</v>
      </c>
      <c r="J91" s="648" t="s">
        <v>1</v>
      </c>
    </row>
    <row r="92" spans="1:10" ht="14.4" customHeight="1" x14ac:dyDescent="0.3">
      <c r="A92" s="644" t="s">
        <v>623</v>
      </c>
      <c r="B92" s="645" t="s">
        <v>625</v>
      </c>
      <c r="C92" s="646">
        <v>9546.3095799999992</v>
      </c>
      <c r="D92" s="646">
        <v>11106.372859999998</v>
      </c>
      <c r="E92" s="646"/>
      <c r="F92" s="646">
        <v>12461.890040000006</v>
      </c>
      <c r="G92" s="646">
        <v>12493.842875957771</v>
      </c>
      <c r="H92" s="646">
        <v>-31.952835957765274</v>
      </c>
      <c r="I92" s="647">
        <v>0.99744251338239154</v>
      </c>
      <c r="J92" s="648" t="s">
        <v>609</v>
      </c>
    </row>
    <row r="93" spans="1:10" ht="14.4" customHeight="1" x14ac:dyDescent="0.3">
      <c r="A93" s="644" t="s">
        <v>602</v>
      </c>
      <c r="B93" s="645" t="s">
        <v>602</v>
      </c>
      <c r="C93" s="646" t="s">
        <v>602</v>
      </c>
      <c r="D93" s="646" t="s">
        <v>602</v>
      </c>
      <c r="E93" s="646"/>
      <c r="F93" s="646" t="s">
        <v>602</v>
      </c>
      <c r="G93" s="646" t="s">
        <v>602</v>
      </c>
      <c r="H93" s="646" t="s">
        <v>602</v>
      </c>
      <c r="I93" s="647" t="s">
        <v>602</v>
      </c>
      <c r="J93" s="648" t="s">
        <v>610</v>
      </c>
    </row>
    <row r="94" spans="1:10" ht="14.4" customHeight="1" x14ac:dyDescent="0.3">
      <c r="A94" s="644" t="s">
        <v>626</v>
      </c>
      <c r="B94" s="645" t="s">
        <v>627</v>
      </c>
      <c r="C94" s="646" t="s">
        <v>602</v>
      </c>
      <c r="D94" s="646" t="s">
        <v>602</v>
      </c>
      <c r="E94" s="646"/>
      <c r="F94" s="646" t="s">
        <v>602</v>
      </c>
      <c r="G94" s="646" t="s">
        <v>602</v>
      </c>
      <c r="H94" s="646" t="s">
        <v>602</v>
      </c>
      <c r="I94" s="647" t="s">
        <v>602</v>
      </c>
      <c r="J94" s="648" t="s">
        <v>0</v>
      </c>
    </row>
    <row r="95" spans="1:10" ht="14.4" customHeight="1" x14ac:dyDescent="0.3">
      <c r="A95" s="644" t="s">
        <v>626</v>
      </c>
      <c r="B95" s="645" t="s">
        <v>357</v>
      </c>
      <c r="C95" s="646">
        <v>3.3989600000000002</v>
      </c>
      <c r="D95" s="646" t="s">
        <v>602</v>
      </c>
      <c r="E95" s="646"/>
      <c r="F95" s="646" t="s">
        <v>602</v>
      </c>
      <c r="G95" s="646" t="s">
        <v>602</v>
      </c>
      <c r="H95" s="646" t="s">
        <v>602</v>
      </c>
      <c r="I95" s="647" t="s">
        <v>602</v>
      </c>
      <c r="J95" s="648" t="s">
        <v>1</v>
      </c>
    </row>
    <row r="96" spans="1:10" ht="14.4" customHeight="1" x14ac:dyDescent="0.3">
      <c r="A96" s="644" t="s">
        <v>626</v>
      </c>
      <c r="B96" s="645" t="s">
        <v>361</v>
      </c>
      <c r="C96" s="646">
        <v>18.17989</v>
      </c>
      <c r="D96" s="646" t="s">
        <v>602</v>
      </c>
      <c r="E96" s="646"/>
      <c r="F96" s="646" t="s">
        <v>602</v>
      </c>
      <c r="G96" s="646" t="s">
        <v>602</v>
      </c>
      <c r="H96" s="646" t="s">
        <v>602</v>
      </c>
      <c r="I96" s="647" t="s">
        <v>602</v>
      </c>
      <c r="J96" s="648" t="s">
        <v>1</v>
      </c>
    </row>
    <row r="97" spans="1:10" ht="14.4" customHeight="1" x14ac:dyDescent="0.3">
      <c r="A97" s="644" t="s">
        <v>626</v>
      </c>
      <c r="B97" s="645" t="s">
        <v>362</v>
      </c>
      <c r="C97" s="646">
        <v>34.001179999999998</v>
      </c>
      <c r="D97" s="646">
        <v>102.28151999999899</v>
      </c>
      <c r="E97" s="646"/>
      <c r="F97" s="646">
        <v>82.291030000000006</v>
      </c>
      <c r="G97" s="646">
        <v>105.03743871127924</v>
      </c>
      <c r="H97" s="646">
        <v>-22.74640871127923</v>
      </c>
      <c r="I97" s="647">
        <v>0.7834447508397151</v>
      </c>
      <c r="J97" s="648" t="s">
        <v>1</v>
      </c>
    </row>
    <row r="98" spans="1:10" ht="14.4" customHeight="1" x14ac:dyDescent="0.3">
      <c r="A98" s="644" t="s">
        <v>626</v>
      </c>
      <c r="B98" s="645" t="s">
        <v>365</v>
      </c>
      <c r="C98" s="646">
        <v>0</v>
      </c>
      <c r="D98" s="646" t="s">
        <v>602</v>
      </c>
      <c r="E98" s="646"/>
      <c r="F98" s="646" t="s">
        <v>602</v>
      </c>
      <c r="G98" s="646" t="s">
        <v>602</v>
      </c>
      <c r="H98" s="646" t="s">
        <v>602</v>
      </c>
      <c r="I98" s="647" t="s">
        <v>602</v>
      </c>
      <c r="J98" s="648" t="s">
        <v>1</v>
      </c>
    </row>
    <row r="99" spans="1:10" ht="14.4" customHeight="1" x14ac:dyDescent="0.3">
      <c r="A99" s="644" t="s">
        <v>626</v>
      </c>
      <c r="B99" s="645" t="s">
        <v>366</v>
      </c>
      <c r="C99" s="646">
        <v>0</v>
      </c>
      <c r="D99" s="646">
        <v>0</v>
      </c>
      <c r="E99" s="646"/>
      <c r="F99" s="646" t="s">
        <v>602</v>
      </c>
      <c r="G99" s="646" t="s">
        <v>602</v>
      </c>
      <c r="H99" s="646" t="s">
        <v>602</v>
      </c>
      <c r="I99" s="647" t="s">
        <v>602</v>
      </c>
      <c r="J99" s="648" t="s">
        <v>1</v>
      </c>
    </row>
    <row r="100" spans="1:10" ht="14.4" customHeight="1" x14ac:dyDescent="0.3">
      <c r="A100" s="644" t="s">
        <v>626</v>
      </c>
      <c r="B100" s="645" t="s">
        <v>367</v>
      </c>
      <c r="C100" s="646">
        <v>0</v>
      </c>
      <c r="D100" s="646">
        <v>0</v>
      </c>
      <c r="E100" s="646"/>
      <c r="F100" s="646" t="s">
        <v>602</v>
      </c>
      <c r="G100" s="646" t="s">
        <v>602</v>
      </c>
      <c r="H100" s="646" t="s">
        <v>602</v>
      </c>
      <c r="I100" s="647" t="s">
        <v>602</v>
      </c>
      <c r="J100" s="648" t="s">
        <v>1</v>
      </c>
    </row>
    <row r="101" spans="1:10" ht="14.4" customHeight="1" x14ac:dyDescent="0.3">
      <c r="A101" s="644" t="s">
        <v>626</v>
      </c>
      <c r="B101" s="645" t="s">
        <v>368</v>
      </c>
      <c r="C101" s="646">
        <v>2.7303000000000002</v>
      </c>
      <c r="D101" s="646" t="s">
        <v>602</v>
      </c>
      <c r="E101" s="646"/>
      <c r="F101" s="646" t="s">
        <v>602</v>
      </c>
      <c r="G101" s="646" t="s">
        <v>602</v>
      </c>
      <c r="H101" s="646" t="s">
        <v>602</v>
      </c>
      <c r="I101" s="647" t="s">
        <v>602</v>
      </c>
      <c r="J101" s="648" t="s">
        <v>1</v>
      </c>
    </row>
    <row r="102" spans="1:10" ht="14.4" customHeight="1" x14ac:dyDescent="0.3">
      <c r="A102" s="644" t="s">
        <v>626</v>
      </c>
      <c r="B102" s="645" t="s">
        <v>369</v>
      </c>
      <c r="C102" s="646">
        <v>165.19416000000001</v>
      </c>
      <c r="D102" s="646">
        <v>522.77278999999999</v>
      </c>
      <c r="E102" s="646"/>
      <c r="F102" s="646">
        <v>489.73336</v>
      </c>
      <c r="G102" s="646">
        <v>489.21851284551491</v>
      </c>
      <c r="H102" s="646">
        <v>0.51484715448509633</v>
      </c>
      <c r="I102" s="647">
        <v>1.0010523869006724</v>
      </c>
      <c r="J102" s="648" t="s">
        <v>1</v>
      </c>
    </row>
    <row r="103" spans="1:10" ht="14.4" customHeight="1" x14ac:dyDescent="0.3">
      <c r="A103" s="644" t="s">
        <v>626</v>
      </c>
      <c r="B103" s="645" t="s">
        <v>628</v>
      </c>
      <c r="C103" s="646">
        <v>223.50449</v>
      </c>
      <c r="D103" s="646">
        <v>625.05430999999896</v>
      </c>
      <c r="E103" s="646"/>
      <c r="F103" s="646">
        <v>572.02439000000004</v>
      </c>
      <c r="G103" s="646">
        <v>594.25595155679412</v>
      </c>
      <c r="H103" s="646">
        <v>-22.231561556794077</v>
      </c>
      <c r="I103" s="647">
        <v>0.96258924879329644</v>
      </c>
      <c r="J103" s="648" t="s">
        <v>609</v>
      </c>
    </row>
    <row r="104" spans="1:10" ht="14.4" customHeight="1" x14ac:dyDescent="0.3">
      <c r="A104" s="644" t="s">
        <v>602</v>
      </c>
      <c r="B104" s="645" t="s">
        <v>602</v>
      </c>
      <c r="C104" s="646" t="s">
        <v>602</v>
      </c>
      <c r="D104" s="646" t="s">
        <v>602</v>
      </c>
      <c r="E104" s="646"/>
      <c r="F104" s="646" t="s">
        <v>602</v>
      </c>
      <c r="G104" s="646" t="s">
        <v>602</v>
      </c>
      <c r="H104" s="646" t="s">
        <v>602</v>
      </c>
      <c r="I104" s="647" t="s">
        <v>602</v>
      </c>
      <c r="J104" s="648" t="s">
        <v>610</v>
      </c>
    </row>
    <row r="105" spans="1:10" ht="14.4" customHeight="1" x14ac:dyDescent="0.3">
      <c r="A105" s="644" t="s">
        <v>629</v>
      </c>
      <c r="B105" s="645" t="s">
        <v>630</v>
      </c>
      <c r="C105" s="646" t="s">
        <v>602</v>
      </c>
      <c r="D105" s="646" t="s">
        <v>602</v>
      </c>
      <c r="E105" s="646"/>
      <c r="F105" s="646" t="s">
        <v>602</v>
      </c>
      <c r="G105" s="646" t="s">
        <v>602</v>
      </c>
      <c r="H105" s="646" t="s">
        <v>602</v>
      </c>
      <c r="I105" s="647" t="s">
        <v>602</v>
      </c>
      <c r="J105" s="648" t="s">
        <v>0</v>
      </c>
    </row>
    <row r="106" spans="1:10" ht="14.4" customHeight="1" x14ac:dyDescent="0.3">
      <c r="A106" s="644" t="s">
        <v>629</v>
      </c>
      <c r="B106" s="645" t="s">
        <v>359</v>
      </c>
      <c r="C106" s="646">
        <v>2.2572000000000001</v>
      </c>
      <c r="D106" s="646">
        <v>2.1876799999990002</v>
      </c>
      <c r="E106" s="646"/>
      <c r="F106" s="646">
        <v>3.0602900000000002</v>
      </c>
      <c r="G106" s="646">
        <v>9.5893759438390838</v>
      </c>
      <c r="H106" s="646">
        <v>-6.5290859438390836</v>
      </c>
      <c r="I106" s="647">
        <v>0.31913338447911765</v>
      </c>
      <c r="J106" s="648" t="s">
        <v>1</v>
      </c>
    </row>
    <row r="107" spans="1:10" ht="14.4" customHeight="1" x14ac:dyDescent="0.3">
      <c r="A107" s="644" t="s">
        <v>629</v>
      </c>
      <c r="B107" s="645" t="s">
        <v>360</v>
      </c>
      <c r="C107" s="646" t="s">
        <v>602</v>
      </c>
      <c r="D107" s="646" t="s">
        <v>602</v>
      </c>
      <c r="E107" s="646"/>
      <c r="F107" s="646">
        <v>0.15851000000000001</v>
      </c>
      <c r="G107" s="646">
        <v>0</v>
      </c>
      <c r="H107" s="646">
        <v>0.15851000000000001</v>
      </c>
      <c r="I107" s="647" t="s">
        <v>602</v>
      </c>
      <c r="J107" s="648" t="s">
        <v>1</v>
      </c>
    </row>
    <row r="108" spans="1:10" ht="14.4" customHeight="1" x14ac:dyDescent="0.3">
      <c r="A108" s="644" t="s">
        <v>629</v>
      </c>
      <c r="B108" s="645" t="s">
        <v>361</v>
      </c>
      <c r="C108" s="646">
        <v>2.8075600000000001</v>
      </c>
      <c r="D108" s="646">
        <v>1.7564000000000002</v>
      </c>
      <c r="E108" s="646"/>
      <c r="F108" s="646">
        <v>5.4637099999999998</v>
      </c>
      <c r="G108" s="646">
        <v>11.168955318769417</v>
      </c>
      <c r="H108" s="646">
        <v>-5.7052453187694168</v>
      </c>
      <c r="I108" s="647">
        <v>0.48918720185210529</v>
      </c>
      <c r="J108" s="648" t="s">
        <v>1</v>
      </c>
    </row>
    <row r="109" spans="1:10" ht="14.4" customHeight="1" x14ac:dyDescent="0.3">
      <c r="A109" s="644" t="s">
        <v>629</v>
      </c>
      <c r="B109" s="645" t="s">
        <v>362</v>
      </c>
      <c r="C109" s="646">
        <v>52.683390000000003</v>
      </c>
      <c r="D109" s="646">
        <v>78.418769999999</v>
      </c>
      <c r="E109" s="646"/>
      <c r="F109" s="646">
        <v>110.08906</v>
      </c>
      <c r="G109" s="646">
        <v>105.72917766680224</v>
      </c>
      <c r="H109" s="646">
        <v>4.3598823331977599</v>
      </c>
      <c r="I109" s="647">
        <v>1.0412363212257036</v>
      </c>
      <c r="J109" s="648" t="s">
        <v>1</v>
      </c>
    </row>
    <row r="110" spans="1:10" ht="14.4" customHeight="1" x14ac:dyDescent="0.3">
      <c r="A110" s="644" t="s">
        <v>629</v>
      </c>
      <c r="B110" s="645" t="s">
        <v>364</v>
      </c>
      <c r="C110" s="646">
        <v>10.444199999999999</v>
      </c>
      <c r="D110" s="646">
        <v>4.5979999999999999</v>
      </c>
      <c r="E110" s="646"/>
      <c r="F110" s="646">
        <v>0</v>
      </c>
      <c r="G110" s="646">
        <v>7.118004287093334</v>
      </c>
      <c r="H110" s="646">
        <v>-7.118004287093334</v>
      </c>
      <c r="I110" s="647">
        <v>0</v>
      </c>
      <c r="J110" s="648" t="s">
        <v>1</v>
      </c>
    </row>
    <row r="111" spans="1:10" ht="14.4" customHeight="1" x14ac:dyDescent="0.3">
      <c r="A111" s="644" t="s">
        <v>629</v>
      </c>
      <c r="B111" s="645" t="s">
        <v>365</v>
      </c>
      <c r="C111" s="646">
        <v>0.53571999999999997</v>
      </c>
      <c r="D111" s="646" t="s">
        <v>602</v>
      </c>
      <c r="E111" s="646"/>
      <c r="F111" s="646" t="s">
        <v>602</v>
      </c>
      <c r="G111" s="646" t="s">
        <v>602</v>
      </c>
      <c r="H111" s="646" t="s">
        <v>602</v>
      </c>
      <c r="I111" s="647" t="s">
        <v>602</v>
      </c>
      <c r="J111" s="648" t="s">
        <v>1</v>
      </c>
    </row>
    <row r="112" spans="1:10" ht="14.4" customHeight="1" x14ac:dyDescent="0.3">
      <c r="A112" s="644" t="s">
        <v>629</v>
      </c>
      <c r="B112" s="645" t="s">
        <v>366</v>
      </c>
      <c r="C112" s="646">
        <v>0.27599999999999997</v>
      </c>
      <c r="D112" s="646" t="s">
        <v>602</v>
      </c>
      <c r="E112" s="646"/>
      <c r="F112" s="646">
        <v>0.17599999999999999</v>
      </c>
      <c r="G112" s="646">
        <v>0</v>
      </c>
      <c r="H112" s="646">
        <v>0.17599999999999999</v>
      </c>
      <c r="I112" s="647" t="s">
        <v>602</v>
      </c>
      <c r="J112" s="648" t="s">
        <v>1</v>
      </c>
    </row>
    <row r="113" spans="1:10" ht="14.4" customHeight="1" x14ac:dyDescent="0.3">
      <c r="A113" s="644" t="s">
        <v>629</v>
      </c>
      <c r="B113" s="645" t="s">
        <v>367</v>
      </c>
      <c r="C113" s="646">
        <v>5.1953800000000001</v>
      </c>
      <c r="D113" s="646" t="s">
        <v>602</v>
      </c>
      <c r="E113" s="646"/>
      <c r="F113" s="646" t="s">
        <v>602</v>
      </c>
      <c r="G113" s="646" t="s">
        <v>602</v>
      </c>
      <c r="H113" s="646" t="s">
        <v>602</v>
      </c>
      <c r="I113" s="647" t="s">
        <v>602</v>
      </c>
      <c r="J113" s="648" t="s">
        <v>1</v>
      </c>
    </row>
    <row r="114" spans="1:10" ht="14.4" customHeight="1" x14ac:dyDescent="0.3">
      <c r="A114" s="644" t="s">
        <v>629</v>
      </c>
      <c r="B114" s="645" t="s">
        <v>368</v>
      </c>
      <c r="C114" s="646">
        <v>0</v>
      </c>
      <c r="D114" s="646" t="s">
        <v>602</v>
      </c>
      <c r="E114" s="646"/>
      <c r="F114" s="646" t="s">
        <v>602</v>
      </c>
      <c r="G114" s="646" t="s">
        <v>602</v>
      </c>
      <c r="H114" s="646" t="s">
        <v>602</v>
      </c>
      <c r="I114" s="647" t="s">
        <v>602</v>
      </c>
      <c r="J114" s="648" t="s">
        <v>1</v>
      </c>
    </row>
    <row r="115" spans="1:10" ht="14.4" customHeight="1" x14ac:dyDescent="0.3">
      <c r="A115" s="644" t="s">
        <v>629</v>
      </c>
      <c r="B115" s="645" t="s">
        <v>369</v>
      </c>
      <c r="C115" s="646">
        <v>11.045999999999999</v>
      </c>
      <c r="D115" s="646" t="s">
        <v>602</v>
      </c>
      <c r="E115" s="646"/>
      <c r="F115" s="646" t="s">
        <v>602</v>
      </c>
      <c r="G115" s="646" t="s">
        <v>602</v>
      </c>
      <c r="H115" s="646" t="s">
        <v>602</v>
      </c>
      <c r="I115" s="647" t="s">
        <v>602</v>
      </c>
      <c r="J115" s="648" t="s">
        <v>1</v>
      </c>
    </row>
    <row r="116" spans="1:10" ht="14.4" customHeight="1" x14ac:dyDescent="0.3">
      <c r="A116" s="644" t="s">
        <v>629</v>
      </c>
      <c r="B116" s="645" t="s">
        <v>631</v>
      </c>
      <c r="C116" s="646">
        <v>85.245450000000005</v>
      </c>
      <c r="D116" s="646">
        <v>86.960849999998004</v>
      </c>
      <c r="E116" s="646"/>
      <c r="F116" s="646">
        <v>118.94757</v>
      </c>
      <c r="G116" s="646">
        <v>133.60551321650408</v>
      </c>
      <c r="H116" s="646">
        <v>-14.65794321650408</v>
      </c>
      <c r="I116" s="647">
        <v>0.89028938354698517</v>
      </c>
      <c r="J116" s="648" t="s">
        <v>609</v>
      </c>
    </row>
    <row r="117" spans="1:10" ht="14.4" customHeight="1" x14ac:dyDescent="0.3">
      <c r="A117" s="644" t="s">
        <v>602</v>
      </c>
      <c r="B117" s="645" t="s">
        <v>602</v>
      </c>
      <c r="C117" s="646" t="s">
        <v>602</v>
      </c>
      <c r="D117" s="646" t="s">
        <v>602</v>
      </c>
      <c r="E117" s="646"/>
      <c r="F117" s="646" t="s">
        <v>602</v>
      </c>
      <c r="G117" s="646" t="s">
        <v>602</v>
      </c>
      <c r="H117" s="646" t="s">
        <v>602</v>
      </c>
      <c r="I117" s="647" t="s">
        <v>602</v>
      </c>
      <c r="J117" s="648" t="s">
        <v>610</v>
      </c>
    </row>
    <row r="118" spans="1:10" ht="14.4" customHeight="1" x14ac:dyDescent="0.3">
      <c r="A118" s="644" t="s">
        <v>600</v>
      </c>
      <c r="B118" s="645" t="s">
        <v>604</v>
      </c>
      <c r="C118" s="646">
        <v>12206.843739999997</v>
      </c>
      <c r="D118" s="646">
        <v>14111.134519999987</v>
      </c>
      <c r="E118" s="646"/>
      <c r="F118" s="646">
        <v>15666.207690000003</v>
      </c>
      <c r="G118" s="646">
        <v>15919.25011612026</v>
      </c>
      <c r="H118" s="646">
        <v>-253.04242612025701</v>
      </c>
      <c r="I118" s="647">
        <v>0.98410462651981201</v>
      </c>
      <c r="J118" s="648" t="s">
        <v>605</v>
      </c>
    </row>
  </sheetData>
  <mergeCells count="3">
    <mergeCell ref="A1:I1"/>
    <mergeCell ref="F3:I3"/>
    <mergeCell ref="C4:D4"/>
  </mergeCells>
  <conditionalFormatting sqref="F21 F119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18">
    <cfRule type="expression" dxfId="29" priority="5">
      <formula>$H22&gt;0</formula>
    </cfRule>
  </conditionalFormatting>
  <conditionalFormatting sqref="A22:A118">
    <cfRule type="expression" dxfId="28" priority="2">
      <formula>AND($J22&lt;&gt;"mezeraKL",$J22&lt;&gt;"")</formula>
    </cfRule>
  </conditionalFormatting>
  <conditionalFormatting sqref="I22:I118">
    <cfRule type="expression" dxfId="27" priority="6">
      <formula>$I22&gt;1</formula>
    </cfRule>
  </conditionalFormatting>
  <conditionalFormatting sqref="B22:B118">
    <cfRule type="expression" dxfId="26" priority="1">
      <formula>OR($J22="NS",$J22="SumaNS",$J22="Účet")</formula>
    </cfRule>
  </conditionalFormatting>
  <conditionalFormatting sqref="A22:D118 F22:I118">
    <cfRule type="expression" dxfId="25" priority="8">
      <formula>AND($J22&lt;&gt;"",$J22&lt;&gt;"mezeraKL")</formula>
    </cfRule>
  </conditionalFormatting>
  <conditionalFormatting sqref="B22:D118 F22:I118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18 F22:I118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6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7368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17.014256978484148</v>
      </c>
      <c r="J3" s="207">
        <f>SUBTOTAL(9,J5:J1048576)</f>
        <v>920902</v>
      </c>
      <c r="K3" s="208">
        <f>SUBTOTAL(9,K5:K1048576)</f>
        <v>15668463.280000011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600</v>
      </c>
      <c r="B5" s="734" t="s">
        <v>3542</v>
      </c>
      <c r="C5" s="737" t="s">
        <v>606</v>
      </c>
      <c r="D5" s="752" t="s">
        <v>3543</v>
      </c>
      <c r="E5" s="737" t="s">
        <v>7343</v>
      </c>
      <c r="F5" s="752" t="s">
        <v>7344</v>
      </c>
      <c r="G5" s="737" t="s">
        <v>6185</v>
      </c>
      <c r="H5" s="737" t="s">
        <v>6186</v>
      </c>
      <c r="I5" s="229">
        <v>2.4025000000000003</v>
      </c>
      <c r="J5" s="229">
        <v>460</v>
      </c>
      <c r="K5" s="747">
        <v>1100.4000000000001</v>
      </c>
    </row>
    <row r="6" spans="1:11" ht="14.4" customHeight="1" x14ac:dyDescent="0.3">
      <c r="A6" s="660" t="s">
        <v>600</v>
      </c>
      <c r="B6" s="661" t="s">
        <v>3542</v>
      </c>
      <c r="C6" s="662" t="s">
        <v>606</v>
      </c>
      <c r="D6" s="663" t="s">
        <v>3543</v>
      </c>
      <c r="E6" s="662" t="s">
        <v>7343</v>
      </c>
      <c r="F6" s="663" t="s">
        <v>7344</v>
      </c>
      <c r="G6" s="662" t="s">
        <v>6187</v>
      </c>
      <c r="H6" s="662" t="s">
        <v>6188</v>
      </c>
      <c r="I6" s="664">
        <v>12.08</v>
      </c>
      <c r="J6" s="664">
        <v>100</v>
      </c>
      <c r="K6" s="665">
        <v>1207.9999999999998</v>
      </c>
    </row>
    <row r="7" spans="1:11" ht="14.4" customHeight="1" x14ac:dyDescent="0.3">
      <c r="A7" s="660" t="s">
        <v>600</v>
      </c>
      <c r="B7" s="661" t="s">
        <v>3542</v>
      </c>
      <c r="C7" s="662" t="s">
        <v>606</v>
      </c>
      <c r="D7" s="663" t="s">
        <v>3543</v>
      </c>
      <c r="E7" s="662" t="s">
        <v>7343</v>
      </c>
      <c r="F7" s="663" t="s">
        <v>7344</v>
      </c>
      <c r="G7" s="662" t="s">
        <v>6189</v>
      </c>
      <c r="H7" s="662" t="s">
        <v>6190</v>
      </c>
      <c r="I7" s="664">
        <v>0.4</v>
      </c>
      <c r="J7" s="664">
        <v>2500</v>
      </c>
      <c r="K7" s="665">
        <v>1000</v>
      </c>
    </row>
    <row r="8" spans="1:11" ht="14.4" customHeight="1" x14ac:dyDescent="0.3">
      <c r="A8" s="660" t="s">
        <v>600</v>
      </c>
      <c r="B8" s="661" t="s">
        <v>3542</v>
      </c>
      <c r="C8" s="662" t="s">
        <v>606</v>
      </c>
      <c r="D8" s="663" t="s">
        <v>3543</v>
      </c>
      <c r="E8" s="662" t="s">
        <v>7343</v>
      </c>
      <c r="F8" s="663" t="s">
        <v>7344</v>
      </c>
      <c r="G8" s="662" t="s">
        <v>6191</v>
      </c>
      <c r="H8" s="662" t="s">
        <v>6192</v>
      </c>
      <c r="I8" s="664">
        <v>27.491818181818186</v>
      </c>
      <c r="J8" s="664">
        <v>235</v>
      </c>
      <c r="K8" s="665">
        <v>6446.0499999999993</v>
      </c>
    </row>
    <row r="9" spans="1:11" ht="14.4" customHeight="1" x14ac:dyDescent="0.3">
      <c r="A9" s="660" t="s">
        <v>600</v>
      </c>
      <c r="B9" s="661" t="s">
        <v>3542</v>
      </c>
      <c r="C9" s="662" t="s">
        <v>606</v>
      </c>
      <c r="D9" s="663" t="s">
        <v>3543</v>
      </c>
      <c r="E9" s="662" t="s">
        <v>7343</v>
      </c>
      <c r="F9" s="663" t="s">
        <v>7344</v>
      </c>
      <c r="G9" s="662" t="s">
        <v>6193</v>
      </c>
      <c r="H9" s="662" t="s">
        <v>6194</v>
      </c>
      <c r="I9" s="664">
        <v>2.0500000000000003</v>
      </c>
      <c r="J9" s="664">
        <v>400</v>
      </c>
      <c r="K9" s="665">
        <v>820.2</v>
      </c>
    </row>
    <row r="10" spans="1:11" ht="14.4" customHeight="1" x14ac:dyDescent="0.3">
      <c r="A10" s="660" t="s">
        <v>600</v>
      </c>
      <c r="B10" s="661" t="s">
        <v>3542</v>
      </c>
      <c r="C10" s="662" t="s">
        <v>606</v>
      </c>
      <c r="D10" s="663" t="s">
        <v>3543</v>
      </c>
      <c r="E10" s="662" t="s">
        <v>7343</v>
      </c>
      <c r="F10" s="663" t="s">
        <v>7344</v>
      </c>
      <c r="G10" s="662" t="s">
        <v>6195</v>
      </c>
      <c r="H10" s="662" t="s">
        <v>6196</v>
      </c>
      <c r="I10" s="664">
        <v>2.74</v>
      </c>
      <c r="J10" s="664">
        <v>200</v>
      </c>
      <c r="K10" s="665">
        <v>547.6</v>
      </c>
    </row>
    <row r="11" spans="1:11" ht="14.4" customHeight="1" x14ac:dyDescent="0.3">
      <c r="A11" s="660" t="s">
        <v>600</v>
      </c>
      <c r="B11" s="661" t="s">
        <v>3542</v>
      </c>
      <c r="C11" s="662" t="s">
        <v>606</v>
      </c>
      <c r="D11" s="663" t="s">
        <v>3543</v>
      </c>
      <c r="E11" s="662" t="s">
        <v>7343</v>
      </c>
      <c r="F11" s="663" t="s">
        <v>7344</v>
      </c>
      <c r="G11" s="662" t="s">
        <v>6197</v>
      </c>
      <c r="H11" s="662" t="s">
        <v>6198</v>
      </c>
      <c r="I11" s="664">
        <v>21.212</v>
      </c>
      <c r="J11" s="664">
        <v>250</v>
      </c>
      <c r="K11" s="665">
        <v>5420.25</v>
      </c>
    </row>
    <row r="12" spans="1:11" ht="14.4" customHeight="1" x14ac:dyDescent="0.3">
      <c r="A12" s="660" t="s">
        <v>600</v>
      </c>
      <c r="B12" s="661" t="s">
        <v>3542</v>
      </c>
      <c r="C12" s="662" t="s">
        <v>606</v>
      </c>
      <c r="D12" s="663" t="s">
        <v>3543</v>
      </c>
      <c r="E12" s="662" t="s">
        <v>7343</v>
      </c>
      <c r="F12" s="663" t="s">
        <v>7344</v>
      </c>
      <c r="G12" s="662" t="s">
        <v>6199</v>
      </c>
      <c r="H12" s="662" t="s">
        <v>6200</v>
      </c>
      <c r="I12" s="664">
        <v>30.176666666666666</v>
      </c>
      <c r="J12" s="664">
        <v>75</v>
      </c>
      <c r="K12" s="665">
        <v>2263.25</v>
      </c>
    </row>
    <row r="13" spans="1:11" ht="14.4" customHeight="1" x14ac:dyDescent="0.3">
      <c r="A13" s="660" t="s">
        <v>600</v>
      </c>
      <c r="B13" s="661" t="s">
        <v>3542</v>
      </c>
      <c r="C13" s="662" t="s">
        <v>606</v>
      </c>
      <c r="D13" s="663" t="s">
        <v>3543</v>
      </c>
      <c r="E13" s="662" t="s">
        <v>7343</v>
      </c>
      <c r="F13" s="663" t="s">
        <v>7344</v>
      </c>
      <c r="G13" s="662" t="s">
        <v>6201</v>
      </c>
      <c r="H13" s="662" t="s">
        <v>6202</v>
      </c>
      <c r="I13" s="664">
        <v>0.6</v>
      </c>
      <c r="J13" s="664">
        <v>1550</v>
      </c>
      <c r="K13" s="665">
        <v>930</v>
      </c>
    </row>
    <row r="14" spans="1:11" ht="14.4" customHeight="1" x14ac:dyDescent="0.3">
      <c r="A14" s="660" t="s">
        <v>600</v>
      </c>
      <c r="B14" s="661" t="s">
        <v>3542</v>
      </c>
      <c r="C14" s="662" t="s">
        <v>606</v>
      </c>
      <c r="D14" s="663" t="s">
        <v>3543</v>
      </c>
      <c r="E14" s="662" t="s">
        <v>7343</v>
      </c>
      <c r="F14" s="663" t="s">
        <v>7344</v>
      </c>
      <c r="G14" s="662" t="s">
        <v>6203</v>
      </c>
      <c r="H14" s="662" t="s">
        <v>6204</v>
      </c>
      <c r="I14" s="664">
        <v>4.2699999999999996</v>
      </c>
      <c r="J14" s="664">
        <v>60</v>
      </c>
      <c r="K14" s="665">
        <v>256.20000000000005</v>
      </c>
    </row>
    <row r="15" spans="1:11" ht="14.4" customHeight="1" x14ac:dyDescent="0.3">
      <c r="A15" s="660" t="s">
        <v>600</v>
      </c>
      <c r="B15" s="661" t="s">
        <v>3542</v>
      </c>
      <c r="C15" s="662" t="s">
        <v>606</v>
      </c>
      <c r="D15" s="663" t="s">
        <v>3543</v>
      </c>
      <c r="E15" s="662" t="s">
        <v>7343</v>
      </c>
      <c r="F15" s="663" t="s">
        <v>7344</v>
      </c>
      <c r="G15" s="662" t="s">
        <v>6205</v>
      </c>
      <c r="H15" s="662" t="s">
        <v>6206</v>
      </c>
      <c r="I15" s="664">
        <v>450</v>
      </c>
      <c r="J15" s="664">
        <v>1</v>
      </c>
      <c r="K15" s="665">
        <v>450</v>
      </c>
    </row>
    <row r="16" spans="1:11" ht="14.4" customHeight="1" x14ac:dyDescent="0.3">
      <c r="A16" s="660" t="s">
        <v>600</v>
      </c>
      <c r="B16" s="661" t="s">
        <v>3542</v>
      </c>
      <c r="C16" s="662" t="s">
        <v>606</v>
      </c>
      <c r="D16" s="663" t="s">
        <v>3543</v>
      </c>
      <c r="E16" s="662" t="s">
        <v>7343</v>
      </c>
      <c r="F16" s="663" t="s">
        <v>7344</v>
      </c>
      <c r="G16" s="662" t="s">
        <v>6207</v>
      </c>
      <c r="H16" s="662" t="s">
        <v>6208</v>
      </c>
      <c r="I16" s="664">
        <v>8.58</v>
      </c>
      <c r="J16" s="664">
        <v>416</v>
      </c>
      <c r="K16" s="665">
        <v>3569.2800000000007</v>
      </c>
    </row>
    <row r="17" spans="1:11" ht="14.4" customHeight="1" x14ac:dyDescent="0.3">
      <c r="A17" s="660" t="s">
        <v>600</v>
      </c>
      <c r="B17" s="661" t="s">
        <v>3542</v>
      </c>
      <c r="C17" s="662" t="s">
        <v>606</v>
      </c>
      <c r="D17" s="663" t="s">
        <v>3543</v>
      </c>
      <c r="E17" s="662" t="s">
        <v>7343</v>
      </c>
      <c r="F17" s="663" t="s">
        <v>7344</v>
      </c>
      <c r="G17" s="662" t="s">
        <v>6209</v>
      </c>
      <c r="H17" s="662" t="s">
        <v>6210</v>
      </c>
      <c r="I17" s="664">
        <v>28.078888888888891</v>
      </c>
      <c r="J17" s="664">
        <v>44</v>
      </c>
      <c r="K17" s="665">
        <v>1233.6199999999999</v>
      </c>
    </row>
    <row r="18" spans="1:11" ht="14.4" customHeight="1" x14ac:dyDescent="0.3">
      <c r="A18" s="660" t="s">
        <v>600</v>
      </c>
      <c r="B18" s="661" t="s">
        <v>3542</v>
      </c>
      <c r="C18" s="662" t="s">
        <v>606</v>
      </c>
      <c r="D18" s="663" t="s">
        <v>3543</v>
      </c>
      <c r="E18" s="662" t="s">
        <v>7343</v>
      </c>
      <c r="F18" s="663" t="s">
        <v>7344</v>
      </c>
      <c r="G18" s="662" t="s">
        <v>6211</v>
      </c>
      <c r="H18" s="662" t="s">
        <v>6212</v>
      </c>
      <c r="I18" s="664">
        <v>1.274</v>
      </c>
      <c r="J18" s="664">
        <v>11500</v>
      </c>
      <c r="K18" s="665">
        <v>14765</v>
      </c>
    </row>
    <row r="19" spans="1:11" ht="14.4" customHeight="1" x14ac:dyDescent="0.3">
      <c r="A19" s="660" t="s">
        <v>600</v>
      </c>
      <c r="B19" s="661" t="s">
        <v>3542</v>
      </c>
      <c r="C19" s="662" t="s">
        <v>606</v>
      </c>
      <c r="D19" s="663" t="s">
        <v>3543</v>
      </c>
      <c r="E19" s="662" t="s">
        <v>7343</v>
      </c>
      <c r="F19" s="663" t="s">
        <v>7344</v>
      </c>
      <c r="G19" s="662" t="s">
        <v>6213</v>
      </c>
      <c r="H19" s="662" t="s">
        <v>6214</v>
      </c>
      <c r="I19" s="664">
        <v>8.59</v>
      </c>
      <c r="J19" s="664">
        <v>100</v>
      </c>
      <c r="K19" s="665">
        <v>859</v>
      </c>
    </row>
    <row r="20" spans="1:11" ht="14.4" customHeight="1" x14ac:dyDescent="0.3">
      <c r="A20" s="660" t="s">
        <v>600</v>
      </c>
      <c r="B20" s="661" t="s">
        <v>3542</v>
      </c>
      <c r="C20" s="662" t="s">
        <v>606</v>
      </c>
      <c r="D20" s="663" t="s">
        <v>3543</v>
      </c>
      <c r="E20" s="662" t="s">
        <v>7343</v>
      </c>
      <c r="F20" s="663" t="s">
        <v>7344</v>
      </c>
      <c r="G20" s="662" t="s">
        <v>6215</v>
      </c>
      <c r="H20" s="662" t="s">
        <v>6216</v>
      </c>
      <c r="I20" s="664">
        <v>46.04</v>
      </c>
      <c r="J20" s="664">
        <v>3</v>
      </c>
      <c r="K20" s="665">
        <v>138.16</v>
      </c>
    </row>
    <row r="21" spans="1:11" ht="14.4" customHeight="1" x14ac:dyDescent="0.3">
      <c r="A21" s="660" t="s">
        <v>600</v>
      </c>
      <c r="B21" s="661" t="s">
        <v>3542</v>
      </c>
      <c r="C21" s="662" t="s">
        <v>606</v>
      </c>
      <c r="D21" s="663" t="s">
        <v>3543</v>
      </c>
      <c r="E21" s="662" t="s">
        <v>7343</v>
      </c>
      <c r="F21" s="663" t="s">
        <v>7344</v>
      </c>
      <c r="G21" s="662" t="s">
        <v>6217</v>
      </c>
      <c r="H21" s="662" t="s">
        <v>6218</v>
      </c>
      <c r="I21" s="664">
        <v>98.38</v>
      </c>
      <c r="J21" s="664">
        <v>2</v>
      </c>
      <c r="K21" s="665">
        <v>196.76</v>
      </c>
    </row>
    <row r="22" spans="1:11" ht="14.4" customHeight="1" x14ac:dyDescent="0.3">
      <c r="A22" s="660" t="s">
        <v>600</v>
      </c>
      <c r="B22" s="661" t="s">
        <v>3542</v>
      </c>
      <c r="C22" s="662" t="s">
        <v>606</v>
      </c>
      <c r="D22" s="663" t="s">
        <v>3543</v>
      </c>
      <c r="E22" s="662" t="s">
        <v>7343</v>
      </c>
      <c r="F22" s="663" t="s">
        <v>7344</v>
      </c>
      <c r="G22" s="662" t="s">
        <v>6219</v>
      </c>
      <c r="H22" s="662" t="s">
        <v>6220</v>
      </c>
      <c r="I22" s="664">
        <v>8.0100000000000016</v>
      </c>
      <c r="J22" s="664">
        <v>1150</v>
      </c>
      <c r="K22" s="665">
        <v>9211.619999999999</v>
      </c>
    </row>
    <row r="23" spans="1:11" ht="14.4" customHeight="1" x14ac:dyDescent="0.3">
      <c r="A23" s="660" t="s">
        <v>600</v>
      </c>
      <c r="B23" s="661" t="s">
        <v>3542</v>
      </c>
      <c r="C23" s="662" t="s">
        <v>606</v>
      </c>
      <c r="D23" s="663" t="s">
        <v>3543</v>
      </c>
      <c r="E23" s="662" t="s">
        <v>7343</v>
      </c>
      <c r="F23" s="663" t="s">
        <v>7344</v>
      </c>
      <c r="G23" s="662" t="s">
        <v>6221</v>
      </c>
      <c r="H23" s="662" t="s">
        <v>6222</v>
      </c>
      <c r="I23" s="664">
        <v>122.07</v>
      </c>
      <c r="J23" s="664">
        <v>20</v>
      </c>
      <c r="K23" s="665">
        <v>2441.4300000000003</v>
      </c>
    </row>
    <row r="24" spans="1:11" ht="14.4" customHeight="1" x14ac:dyDescent="0.3">
      <c r="A24" s="660" t="s">
        <v>600</v>
      </c>
      <c r="B24" s="661" t="s">
        <v>3542</v>
      </c>
      <c r="C24" s="662" t="s">
        <v>606</v>
      </c>
      <c r="D24" s="663" t="s">
        <v>3543</v>
      </c>
      <c r="E24" s="662" t="s">
        <v>7343</v>
      </c>
      <c r="F24" s="663" t="s">
        <v>7344</v>
      </c>
      <c r="G24" s="662" t="s">
        <v>6223</v>
      </c>
      <c r="H24" s="662" t="s">
        <v>6224</v>
      </c>
      <c r="I24" s="664">
        <v>1.64</v>
      </c>
      <c r="J24" s="664">
        <v>300</v>
      </c>
      <c r="K24" s="665">
        <v>492.55</v>
      </c>
    </row>
    <row r="25" spans="1:11" ht="14.4" customHeight="1" x14ac:dyDescent="0.3">
      <c r="A25" s="660" t="s">
        <v>600</v>
      </c>
      <c r="B25" s="661" t="s">
        <v>3542</v>
      </c>
      <c r="C25" s="662" t="s">
        <v>606</v>
      </c>
      <c r="D25" s="663" t="s">
        <v>3543</v>
      </c>
      <c r="E25" s="662" t="s">
        <v>7343</v>
      </c>
      <c r="F25" s="663" t="s">
        <v>7344</v>
      </c>
      <c r="G25" s="662" t="s">
        <v>6225</v>
      </c>
      <c r="H25" s="662" t="s">
        <v>6226</v>
      </c>
      <c r="I25" s="664">
        <v>7.51</v>
      </c>
      <c r="J25" s="664">
        <v>176</v>
      </c>
      <c r="K25" s="665">
        <v>1321.7599999999998</v>
      </c>
    </row>
    <row r="26" spans="1:11" ht="14.4" customHeight="1" x14ac:dyDescent="0.3">
      <c r="A26" s="660" t="s">
        <v>600</v>
      </c>
      <c r="B26" s="661" t="s">
        <v>3542</v>
      </c>
      <c r="C26" s="662" t="s">
        <v>606</v>
      </c>
      <c r="D26" s="663" t="s">
        <v>3543</v>
      </c>
      <c r="E26" s="662" t="s">
        <v>7343</v>
      </c>
      <c r="F26" s="663" t="s">
        <v>7344</v>
      </c>
      <c r="G26" s="662" t="s">
        <v>6227</v>
      </c>
      <c r="H26" s="662" t="s">
        <v>6228</v>
      </c>
      <c r="I26" s="664">
        <v>0.86</v>
      </c>
      <c r="J26" s="664">
        <v>200</v>
      </c>
      <c r="K26" s="665">
        <v>172</v>
      </c>
    </row>
    <row r="27" spans="1:11" ht="14.4" customHeight="1" x14ac:dyDescent="0.3">
      <c r="A27" s="660" t="s">
        <v>600</v>
      </c>
      <c r="B27" s="661" t="s">
        <v>3542</v>
      </c>
      <c r="C27" s="662" t="s">
        <v>606</v>
      </c>
      <c r="D27" s="663" t="s">
        <v>3543</v>
      </c>
      <c r="E27" s="662" t="s">
        <v>7343</v>
      </c>
      <c r="F27" s="663" t="s">
        <v>7344</v>
      </c>
      <c r="G27" s="662" t="s">
        <v>6227</v>
      </c>
      <c r="H27" s="662" t="s">
        <v>6229</v>
      </c>
      <c r="I27" s="664">
        <v>0.85499999999999998</v>
      </c>
      <c r="J27" s="664">
        <v>400</v>
      </c>
      <c r="K27" s="665">
        <v>342</v>
      </c>
    </row>
    <row r="28" spans="1:11" ht="14.4" customHeight="1" x14ac:dyDescent="0.3">
      <c r="A28" s="660" t="s">
        <v>600</v>
      </c>
      <c r="B28" s="661" t="s">
        <v>3542</v>
      </c>
      <c r="C28" s="662" t="s">
        <v>606</v>
      </c>
      <c r="D28" s="663" t="s">
        <v>3543</v>
      </c>
      <c r="E28" s="662" t="s">
        <v>7343</v>
      </c>
      <c r="F28" s="663" t="s">
        <v>7344</v>
      </c>
      <c r="G28" s="662" t="s">
        <v>6230</v>
      </c>
      <c r="H28" s="662" t="s">
        <v>6231</v>
      </c>
      <c r="I28" s="664">
        <v>1.52</v>
      </c>
      <c r="J28" s="664">
        <v>100</v>
      </c>
      <c r="K28" s="665">
        <v>152</v>
      </c>
    </row>
    <row r="29" spans="1:11" ht="14.4" customHeight="1" x14ac:dyDescent="0.3">
      <c r="A29" s="660" t="s">
        <v>600</v>
      </c>
      <c r="B29" s="661" t="s">
        <v>3542</v>
      </c>
      <c r="C29" s="662" t="s">
        <v>606</v>
      </c>
      <c r="D29" s="663" t="s">
        <v>3543</v>
      </c>
      <c r="E29" s="662" t="s">
        <v>7343</v>
      </c>
      <c r="F29" s="663" t="s">
        <v>7344</v>
      </c>
      <c r="G29" s="662" t="s">
        <v>6232</v>
      </c>
      <c r="H29" s="662" t="s">
        <v>6233</v>
      </c>
      <c r="I29" s="664">
        <v>2.92</v>
      </c>
      <c r="J29" s="664">
        <v>50</v>
      </c>
      <c r="K29" s="665">
        <v>146.11000000000001</v>
      </c>
    </row>
    <row r="30" spans="1:11" ht="14.4" customHeight="1" x14ac:dyDescent="0.3">
      <c r="A30" s="660" t="s">
        <v>600</v>
      </c>
      <c r="B30" s="661" t="s">
        <v>3542</v>
      </c>
      <c r="C30" s="662" t="s">
        <v>606</v>
      </c>
      <c r="D30" s="663" t="s">
        <v>3543</v>
      </c>
      <c r="E30" s="662" t="s">
        <v>7343</v>
      </c>
      <c r="F30" s="663" t="s">
        <v>7344</v>
      </c>
      <c r="G30" s="662" t="s">
        <v>6234</v>
      </c>
      <c r="H30" s="662" t="s">
        <v>6235</v>
      </c>
      <c r="I30" s="664">
        <v>878.8</v>
      </c>
      <c r="J30" s="664">
        <v>1</v>
      </c>
      <c r="K30" s="665">
        <v>878.8</v>
      </c>
    </row>
    <row r="31" spans="1:11" ht="14.4" customHeight="1" x14ac:dyDescent="0.3">
      <c r="A31" s="660" t="s">
        <v>600</v>
      </c>
      <c r="B31" s="661" t="s">
        <v>3542</v>
      </c>
      <c r="C31" s="662" t="s">
        <v>606</v>
      </c>
      <c r="D31" s="663" t="s">
        <v>3543</v>
      </c>
      <c r="E31" s="662" t="s">
        <v>7343</v>
      </c>
      <c r="F31" s="663" t="s">
        <v>7344</v>
      </c>
      <c r="G31" s="662" t="s">
        <v>6236</v>
      </c>
      <c r="H31" s="662" t="s">
        <v>6237</v>
      </c>
      <c r="I31" s="664">
        <v>5.1633333333333331</v>
      </c>
      <c r="J31" s="664">
        <v>120</v>
      </c>
      <c r="K31" s="665">
        <v>619.5</v>
      </c>
    </row>
    <row r="32" spans="1:11" ht="14.4" customHeight="1" x14ac:dyDescent="0.3">
      <c r="A32" s="660" t="s">
        <v>600</v>
      </c>
      <c r="B32" s="661" t="s">
        <v>3542</v>
      </c>
      <c r="C32" s="662" t="s">
        <v>606</v>
      </c>
      <c r="D32" s="663" t="s">
        <v>3543</v>
      </c>
      <c r="E32" s="662" t="s">
        <v>7343</v>
      </c>
      <c r="F32" s="663" t="s">
        <v>7344</v>
      </c>
      <c r="G32" s="662" t="s">
        <v>6238</v>
      </c>
      <c r="H32" s="662" t="s">
        <v>6239</v>
      </c>
      <c r="I32" s="664">
        <v>9.7799999999999994</v>
      </c>
      <c r="J32" s="664">
        <v>40</v>
      </c>
      <c r="K32" s="665">
        <v>391</v>
      </c>
    </row>
    <row r="33" spans="1:11" ht="14.4" customHeight="1" x14ac:dyDescent="0.3">
      <c r="A33" s="660" t="s">
        <v>600</v>
      </c>
      <c r="B33" s="661" t="s">
        <v>3542</v>
      </c>
      <c r="C33" s="662" t="s">
        <v>606</v>
      </c>
      <c r="D33" s="663" t="s">
        <v>3543</v>
      </c>
      <c r="E33" s="662" t="s">
        <v>7343</v>
      </c>
      <c r="F33" s="663" t="s">
        <v>7344</v>
      </c>
      <c r="G33" s="662" t="s">
        <v>6240</v>
      </c>
      <c r="H33" s="662" t="s">
        <v>6241</v>
      </c>
      <c r="I33" s="664">
        <v>0.31</v>
      </c>
      <c r="J33" s="664">
        <v>10</v>
      </c>
      <c r="K33" s="665">
        <v>3.1</v>
      </c>
    </row>
    <row r="34" spans="1:11" ht="14.4" customHeight="1" x14ac:dyDescent="0.3">
      <c r="A34" s="660" t="s">
        <v>600</v>
      </c>
      <c r="B34" s="661" t="s">
        <v>3542</v>
      </c>
      <c r="C34" s="662" t="s">
        <v>606</v>
      </c>
      <c r="D34" s="663" t="s">
        <v>3543</v>
      </c>
      <c r="E34" s="662" t="s">
        <v>7343</v>
      </c>
      <c r="F34" s="663" t="s">
        <v>7344</v>
      </c>
      <c r="G34" s="662" t="s">
        <v>6242</v>
      </c>
      <c r="H34" s="662" t="s">
        <v>6243</v>
      </c>
      <c r="I34" s="664">
        <v>43</v>
      </c>
      <c r="J34" s="664">
        <v>10</v>
      </c>
      <c r="K34" s="665">
        <v>430</v>
      </c>
    </row>
    <row r="35" spans="1:11" ht="14.4" customHeight="1" x14ac:dyDescent="0.3">
      <c r="A35" s="660" t="s">
        <v>600</v>
      </c>
      <c r="B35" s="661" t="s">
        <v>3542</v>
      </c>
      <c r="C35" s="662" t="s">
        <v>606</v>
      </c>
      <c r="D35" s="663" t="s">
        <v>3543</v>
      </c>
      <c r="E35" s="662" t="s">
        <v>7343</v>
      </c>
      <c r="F35" s="663" t="s">
        <v>7344</v>
      </c>
      <c r="G35" s="662" t="s">
        <v>6244</v>
      </c>
      <c r="H35" s="662" t="s">
        <v>6245</v>
      </c>
      <c r="I35" s="664">
        <v>7.1</v>
      </c>
      <c r="J35" s="664">
        <v>1</v>
      </c>
      <c r="K35" s="665">
        <v>7.1</v>
      </c>
    </row>
    <row r="36" spans="1:11" ht="14.4" customHeight="1" x14ac:dyDescent="0.3">
      <c r="A36" s="660" t="s">
        <v>600</v>
      </c>
      <c r="B36" s="661" t="s">
        <v>3542</v>
      </c>
      <c r="C36" s="662" t="s">
        <v>606</v>
      </c>
      <c r="D36" s="663" t="s">
        <v>3543</v>
      </c>
      <c r="E36" s="662" t="s">
        <v>7343</v>
      </c>
      <c r="F36" s="663" t="s">
        <v>7344</v>
      </c>
      <c r="G36" s="662" t="s">
        <v>6246</v>
      </c>
      <c r="H36" s="662" t="s">
        <v>6247</v>
      </c>
      <c r="I36" s="664">
        <v>3.4500000000000006</v>
      </c>
      <c r="J36" s="664">
        <v>150</v>
      </c>
      <c r="K36" s="665">
        <v>517.5</v>
      </c>
    </row>
    <row r="37" spans="1:11" ht="14.4" customHeight="1" x14ac:dyDescent="0.3">
      <c r="A37" s="660" t="s">
        <v>600</v>
      </c>
      <c r="B37" s="661" t="s">
        <v>3542</v>
      </c>
      <c r="C37" s="662" t="s">
        <v>606</v>
      </c>
      <c r="D37" s="663" t="s">
        <v>3543</v>
      </c>
      <c r="E37" s="662" t="s">
        <v>7343</v>
      </c>
      <c r="F37" s="663" t="s">
        <v>7344</v>
      </c>
      <c r="G37" s="662" t="s">
        <v>6248</v>
      </c>
      <c r="H37" s="662" t="s">
        <v>6249</v>
      </c>
      <c r="I37" s="664">
        <v>1480</v>
      </c>
      <c r="J37" s="664">
        <v>1</v>
      </c>
      <c r="K37" s="665">
        <v>1480</v>
      </c>
    </row>
    <row r="38" spans="1:11" ht="14.4" customHeight="1" x14ac:dyDescent="0.3">
      <c r="A38" s="660" t="s">
        <v>600</v>
      </c>
      <c r="B38" s="661" t="s">
        <v>3542</v>
      </c>
      <c r="C38" s="662" t="s">
        <v>606</v>
      </c>
      <c r="D38" s="663" t="s">
        <v>3543</v>
      </c>
      <c r="E38" s="662" t="s">
        <v>7343</v>
      </c>
      <c r="F38" s="663" t="s">
        <v>7344</v>
      </c>
      <c r="G38" s="662" t="s">
        <v>6250</v>
      </c>
      <c r="H38" s="662" t="s">
        <v>6251</v>
      </c>
      <c r="I38" s="664">
        <v>5.92</v>
      </c>
      <c r="J38" s="664">
        <v>1</v>
      </c>
      <c r="K38" s="665">
        <v>5.92</v>
      </c>
    </row>
    <row r="39" spans="1:11" ht="14.4" customHeight="1" x14ac:dyDescent="0.3">
      <c r="A39" s="660" t="s">
        <v>600</v>
      </c>
      <c r="B39" s="661" t="s">
        <v>3542</v>
      </c>
      <c r="C39" s="662" t="s">
        <v>606</v>
      </c>
      <c r="D39" s="663" t="s">
        <v>3543</v>
      </c>
      <c r="E39" s="662" t="s">
        <v>7343</v>
      </c>
      <c r="F39" s="663" t="s">
        <v>7344</v>
      </c>
      <c r="G39" s="662" t="s">
        <v>6252</v>
      </c>
      <c r="H39" s="662" t="s">
        <v>6253</v>
      </c>
      <c r="I39" s="664">
        <v>314.75</v>
      </c>
      <c r="J39" s="664">
        <v>2</v>
      </c>
      <c r="K39" s="665">
        <v>629.5</v>
      </c>
    </row>
    <row r="40" spans="1:11" ht="14.4" customHeight="1" x14ac:dyDescent="0.3">
      <c r="A40" s="660" t="s">
        <v>600</v>
      </c>
      <c r="B40" s="661" t="s">
        <v>3542</v>
      </c>
      <c r="C40" s="662" t="s">
        <v>606</v>
      </c>
      <c r="D40" s="663" t="s">
        <v>3543</v>
      </c>
      <c r="E40" s="662" t="s">
        <v>7343</v>
      </c>
      <c r="F40" s="663" t="s">
        <v>7344</v>
      </c>
      <c r="G40" s="662" t="s">
        <v>6254</v>
      </c>
      <c r="H40" s="662" t="s">
        <v>6255</v>
      </c>
      <c r="I40" s="664">
        <v>410.36</v>
      </c>
      <c r="J40" s="664">
        <v>2</v>
      </c>
      <c r="K40" s="665">
        <v>820.71</v>
      </c>
    </row>
    <row r="41" spans="1:11" ht="14.4" customHeight="1" x14ac:dyDescent="0.3">
      <c r="A41" s="660" t="s">
        <v>600</v>
      </c>
      <c r="B41" s="661" t="s">
        <v>3542</v>
      </c>
      <c r="C41" s="662" t="s">
        <v>606</v>
      </c>
      <c r="D41" s="663" t="s">
        <v>3543</v>
      </c>
      <c r="E41" s="662" t="s">
        <v>7343</v>
      </c>
      <c r="F41" s="663" t="s">
        <v>7344</v>
      </c>
      <c r="G41" s="662" t="s">
        <v>6256</v>
      </c>
      <c r="H41" s="662" t="s">
        <v>6257</v>
      </c>
      <c r="I41" s="664">
        <v>21.85</v>
      </c>
      <c r="J41" s="664">
        <v>60</v>
      </c>
      <c r="K41" s="665">
        <v>1311</v>
      </c>
    </row>
    <row r="42" spans="1:11" ht="14.4" customHeight="1" x14ac:dyDescent="0.3">
      <c r="A42" s="660" t="s">
        <v>600</v>
      </c>
      <c r="B42" s="661" t="s">
        <v>3542</v>
      </c>
      <c r="C42" s="662" t="s">
        <v>606</v>
      </c>
      <c r="D42" s="663" t="s">
        <v>3543</v>
      </c>
      <c r="E42" s="662" t="s">
        <v>7343</v>
      </c>
      <c r="F42" s="663" t="s">
        <v>7344</v>
      </c>
      <c r="G42" s="662" t="s">
        <v>6258</v>
      </c>
      <c r="H42" s="662" t="s">
        <v>6259</v>
      </c>
      <c r="I42" s="664">
        <v>5.0199999999999996</v>
      </c>
      <c r="J42" s="664">
        <v>50</v>
      </c>
      <c r="K42" s="665">
        <v>250.8</v>
      </c>
    </row>
    <row r="43" spans="1:11" ht="14.4" customHeight="1" x14ac:dyDescent="0.3">
      <c r="A43" s="660" t="s">
        <v>600</v>
      </c>
      <c r="B43" s="661" t="s">
        <v>3542</v>
      </c>
      <c r="C43" s="662" t="s">
        <v>606</v>
      </c>
      <c r="D43" s="663" t="s">
        <v>3543</v>
      </c>
      <c r="E43" s="662" t="s">
        <v>7345</v>
      </c>
      <c r="F43" s="663" t="s">
        <v>7346</v>
      </c>
      <c r="G43" s="662" t="s">
        <v>6260</v>
      </c>
      <c r="H43" s="662" t="s">
        <v>6261</v>
      </c>
      <c r="I43" s="664">
        <v>5.2050000000000001</v>
      </c>
      <c r="J43" s="664">
        <v>1040</v>
      </c>
      <c r="K43" s="665">
        <v>5414</v>
      </c>
    </row>
    <row r="44" spans="1:11" ht="14.4" customHeight="1" x14ac:dyDescent="0.3">
      <c r="A44" s="660" t="s">
        <v>600</v>
      </c>
      <c r="B44" s="661" t="s">
        <v>3542</v>
      </c>
      <c r="C44" s="662" t="s">
        <v>606</v>
      </c>
      <c r="D44" s="663" t="s">
        <v>3543</v>
      </c>
      <c r="E44" s="662" t="s">
        <v>7345</v>
      </c>
      <c r="F44" s="663" t="s">
        <v>7346</v>
      </c>
      <c r="G44" s="662" t="s">
        <v>6262</v>
      </c>
      <c r="H44" s="662" t="s">
        <v>6263</v>
      </c>
      <c r="I44" s="664">
        <v>3.0539999999999998</v>
      </c>
      <c r="J44" s="664">
        <v>55</v>
      </c>
      <c r="K44" s="665">
        <v>174.05</v>
      </c>
    </row>
    <row r="45" spans="1:11" ht="14.4" customHeight="1" x14ac:dyDescent="0.3">
      <c r="A45" s="660" t="s">
        <v>600</v>
      </c>
      <c r="B45" s="661" t="s">
        <v>3542</v>
      </c>
      <c r="C45" s="662" t="s">
        <v>606</v>
      </c>
      <c r="D45" s="663" t="s">
        <v>3543</v>
      </c>
      <c r="E45" s="662" t="s">
        <v>7345</v>
      </c>
      <c r="F45" s="663" t="s">
        <v>7346</v>
      </c>
      <c r="G45" s="662" t="s">
        <v>6264</v>
      </c>
      <c r="H45" s="662" t="s">
        <v>6265</v>
      </c>
      <c r="I45" s="664">
        <v>15.92</v>
      </c>
      <c r="J45" s="664">
        <v>150</v>
      </c>
      <c r="K45" s="665">
        <v>2388</v>
      </c>
    </row>
    <row r="46" spans="1:11" ht="14.4" customHeight="1" x14ac:dyDescent="0.3">
      <c r="A46" s="660" t="s">
        <v>600</v>
      </c>
      <c r="B46" s="661" t="s">
        <v>3542</v>
      </c>
      <c r="C46" s="662" t="s">
        <v>606</v>
      </c>
      <c r="D46" s="663" t="s">
        <v>3543</v>
      </c>
      <c r="E46" s="662" t="s">
        <v>7345</v>
      </c>
      <c r="F46" s="663" t="s">
        <v>7346</v>
      </c>
      <c r="G46" s="662" t="s">
        <v>6266</v>
      </c>
      <c r="H46" s="662" t="s">
        <v>6267</v>
      </c>
      <c r="I46" s="664">
        <v>11.148333333333333</v>
      </c>
      <c r="J46" s="664">
        <v>350</v>
      </c>
      <c r="K46" s="665">
        <v>3902</v>
      </c>
    </row>
    <row r="47" spans="1:11" ht="14.4" customHeight="1" x14ac:dyDescent="0.3">
      <c r="A47" s="660" t="s">
        <v>600</v>
      </c>
      <c r="B47" s="661" t="s">
        <v>3542</v>
      </c>
      <c r="C47" s="662" t="s">
        <v>606</v>
      </c>
      <c r="D47" s="663" t="s">
        <v>3543</v>
      </c>
      <c r="E47" s="662" t="s">
        <v>7345</v>
      </c>
      <c r="F47" s="663" t="s">
        <v>7346</v>
      </c>
      <c r="G47" s="662" t="s">
        <v>6268</v>
      </c>
      <c r="H47" s="662" t="s">
        <v>6269</v>
      </c>
      <c r="I47" s="664">
        <v>1.012</v>
      </c>
      <c r="J47" s="664">
        <v>9900</v>
      </c>
      <c r="K47" s="665">
        <v>10094</v>
      </c>
    </row>
    <row r="48" spans="1:11" ht="14.4" customHeight="1" x14ac:dyDescent="0.3">
      <c r="A48" s="660" t="s">
        <v>600</v>
      </c>
      <c r="B48" s="661" t="s">
        <v>3542</v>
      </c>
      <c r="C48" s="662" t="s">
        <v>606</v>
      </c>
      <c r="D48" s="663" t="s">
        <v>3543</v>
      </c>
      <c r="E48" s="662" t="s">
        <v>7345</v>
      </c>
      <c r="F48" s="663" t="s">
        <v>7346</v>
      </c>
      <c r="G48" s="662" t="s">
        <v>6270</v>
      </c>
      <c r="H48" s="662" t="s">
        <v>6271</v>
      </c>
      <c r="I48" s="664">
        <v>1.5613333333333335</v>
      </c>
      <c r="J48" s="664">
        <v>8000</v>
      </c>
      <c r="K48" s="665">
        <v>12546</v>
      </c>
    </row>
    <row r="49" spans="1:11" ht="14.4" customHeight="1" x14ac:dyDescent="0.3">
      <c r="A49" s="660" t="s">
        <v>600</v>
      </c>
      <c r="B49" s="661" t="s">
        <v>3542</v>
      </c>
      <c r="C49" s="662" t="s">
        <v>606</v>
      </c>
      <c r="D49" s="663" t="s">
        <v>3543</v>
      </c>
      <c r="E49" s="662" t="s">
        <v>7345</v>
      </c>
      <c r="F49" s="663" t="s">
        <v>7346</v>
      </c>
      <c r="G49" s="662" t="s">
        <v>6272</v>
      </c>
      <c r="H49" s="662" t="s">
        <v>6273</v>
      </c>
      <c r="I49" s="664">
        <v>0.45400000000000007</v>
      </c>
      <c r="J49" s="664">
        <v>3000</v>
      </c>
      <c r="K49" s="665">
        <v>1363</v>
      </c>
    </row>
    <row r="50" spans="1:11" ht="14.4" customHeight="1" x14ac:dyDescent="0.3">
      <c r="A50" s="660" t="s">
        <v>600</v>
      </c>
      <c r="B50" s="661" t="s">
        <v>3542</v>
      </c>
      <c r="C50" s="662" t="s">
        <v>606</v>
      </c>
      <c r="D50" s="663" t="s">
        <v>3543</v>
      </c>
      <c r="E50" s="662" t="s">
        <v>7345</v>
      </c>
      <c r="F50" s="663" t="s">
        <v>7346</v>
      </c>
      <c r="G50" s="662" t="s">
        <v>6274</v>
      </c>
      <c r="H50" s="662" t="s">
        <v>6275</v>
      </c>
      <c r="I50" s="664">
        <v>0.63285714285714278</v>
      </c>
      <c r="J50" s="664">
        <v>5700</v>
      </c>
      <c r="K50" s="665">
        <v>3594</v>
      </c>
    </row>
    <row r="51" spans="1:11" ht="14.4" customHeight="1" x14ac:dyDescent="0.3">
      <c r="A51" s="660" t="s">
        <v>600</v>
      </c>
      <c r="B51" s="661" t="s">
        <v>3542</v>
      </c>
      <c r="C51" s="662" t="s">
        <v>606</v>
      </c>
      <c r="D51" s="663" t="s">
        <v>3543</v>
      </c>
      <c r="E51" s="662" t="s">
        <v>7345</v>
      </c>
      <c r="F51" s="663" t="s">
        <v>7346</v>
      </c>
      <c r="G51" s="662" t="s">
        <v>6276</v>
      </c>
      <c r="H51" s="662" t="s">
        <v>6277</v>
      </c>
      <c r="I51" s="664">
        <v>3.1333333333333329</v>
      </c>
      <c r="J51" s="664">
        <v>250</v>
      </c>
      <c r="K51" s="665">
        <v>783</v>
      </c>
    </row>
    <row r="52" spans="1:11" ht="14.4" customHeight="1" x14ac:dyDescent="0.3">
      <c r="A52" s="660" t="s">
        <v>600</v>
      </c>
      <c r="B52" s="661" t="s">
        <v>3542</v>
      </c>
      <c r="C52" s="662" t="s">
        <v>606</v>
      </c>
      <c r="D52" s="663" t="s">
        <v>3543</v>
      </c>
      <c r="E52" s="662" t="s">
        <v>7345</v>
      </c>
      <c r="F52" s="663" t="s">
        <v>7346</v>
      </c>
      <c r="G52" s="662" t="s">
        <v>6278</v>
      </c>
      <c r="H52" s="662" t="s">
        <v>6279</v>
      </c>
      <c r="I52" s="664">
        <v>6.2914285714285727</v>
      </c>
      <c r="J52" s="664">
        <v>325</v>
      </c>
      <c r="K52" s="665">
        <v>2044.6</v>
      </c>
    </row>
    <row r="53" spans="1:11" ht="14.4" customHeight="1" x14ac:dyDescent="0.3">
      <c r="A53" s="660" t="s">
        <v>600</v>
      </c>
      <c r="B53" s="661" t="s">
        <v>3542</v>
      </c>
      <c r="C53" s="662" t="s">
        <v>606</v>
      </c>
      <c r="D53" s="663" t="s">
        <v>3543</v>
      </c>
      <c r="E53" s="662" t="s">
        <v>7345</v>
      </c>
      <c r="F53" s="663" t="s">
        <v>7346</v>
      </c>
      <c r="G53" s="662" t="s">
        <v>6280</v>
      </c>
      <c r="H53" s="662" t="s">
        <v>6281</v>
      </c>
      <c r="I53" s="664">
        <v>6.0600000000000005</v>
      </c>
      <c r="J53" s="664">
        <v>70</v>
      </c>
      <c r="K53" s="665">
        <v>427.5</v>
      </c>
    </row>
    <row r="54" spans="1:11" ht="14.4" customHeight="1" x14ac:dyDescent="0.3">
      <c r="A54" s="660" t="s">
        <v>600</v>
      </c>
      <c r="B54" s="661" t="s">
        <v>3542</v>
      </c>
      <c r="C54" s="662" t="s">
        <v>606</v>
      </c>
      <c r="D54" s="663" t="s">
        <v>3543</v>
      </c>
      <c r="E54" s="662" t="s">
        <v>7345</v>
      </c>
      <c r="F54" s="663" t="s">
        <v>7346</v>
      </c>
      <c r="G54" s="662" t="s">
        <v>6280</v>
      </c>
      <c r="H54" s="662" t="s">
        <v>6282</v>
      </c>
      <c r="I54" s="664">
        <v>6.2200000000000006</v>
      </c>
      <c r="J54" s="664">
        <v>130</v>
      </c>
      <c r="K54" s="665">
        <v>809.5</v>
      </c>
    </row>
    <row r="55" spans="1:11" ht="14.4" customHeight="1" x14ac:dyDescent="0.3">
      <c r="A55" s="660" t="s">
        <v>600</v>
      </c>
      <c r="B55" s="661" t="s">
        <v>3542</v>
      </c>
      <c r="C55" s="662" t="s">
        <v>606</v>
      </c>
      <c r="D55" s="663" t="s">
        <v>3543</v>
      </c>
      <c r="E55" s="662" t="s">
        <v>7345</v>
      </c>
      <c r="F55" s="663" t="s">
        <v>7346</v>
      </c>
      <c r="G55" s="662" t="s">
        <v>6283</v>
      </c>
      <c r="H55" s="662" t="s">
        <v>6284</v>
      </c>
      <c r="I55" s="664">
        <v>81.739999999999995</v>
      </c>
      <c r="J55" s="664">
        <v>20</v>
      </c>
      <c r="K55" s="665">
        <v>1634.8</v>
      </c>
    </row>
    <row r="56" spans="1:11" ht="14.4" customHeight="1" x14ac:dyDescent="0.3">
      <c r="A56" s="660" t="s">
        <v>600</v>
      </c>
      <c r="B56" s="661" t="s">
        <v>3542</v>
      </c>
      <c r="C56" s="662" t="s">
        <v>606</v>
      </c>
      <c r="D56" s="663" t="s">
        <v>3543</v>
      </c>
      <c r="E56" s="662" t="s">
        <v>7345</v>
      </c>
      <c r="F56" s="663" t="s">
        <v>7346</v>
      </c>
      <c r="G56" s="662" t="s">
        <v>6285</v>
      </c>
      <c r="H56" s="662" t="s">
        <v>6286</v>
      </c>
      <c r="I56" s="664">
        <v>80.569999999999993</v>
      </c>
      <c r="J56" s="664">
        <v>10</v>
      </c>
      <c r="K56" s="665">
        <v>805.7</v>
      </c>
    </row>
    <row r="57" spans="1:11" ht="14.4" customHeight="1" x14ac:dyDescent="0.3">
      <c r="A57" s="660" t="s">
        <v>600</v>
      </c>
      <c r="B57" s="661" t="s">
        <v>3542</v>
      </c>
      <c r="C57" s="662" t="s">
        <v>606</v>
      </c>
      <c r="D57" s="663" t="s">
        <v>3543</v>
      </c>
      <c r="E57" s="662" t="s">
        <v>7345</v>
      </c>
      <c r="F57" s="663" t="s">
        <v>7346</v>
      </c>
      <c r="G57" s="662" t="s">
        <v>6287</v>
      </c>
      <c r="H57" s="662" t="s">
        <v>6288</v>
      </c>
      <c r="I57" s="664">
        <v>5.5658333333333339</v>
      </c>
      <c r="J57" s="664">
        <v>800</v>
      </c>
      <c r="K57" s="665">
        <v>4452.7</v>
      </c>
    </row>
    <row r="58" spans="1:11" ht="14.4" customHeight="1" x14ac:dyDescent="0.3">
      <c r="A58" s="660" t="s">
        <v>600</v>
      </c>
      <c r="B58" s="661" t="s">
        <v>3542</v>
      </c>
      <c r="C58" s="662" t="s">
        <v>606</v>
      </c>
      <c r="D58" s="663" t="s">
        <v>3543</v>
      </c>
      <c r="E58" s="662" t="s">
        <v>7345</v>
      </c>
      <c r="F58" s="663" t="s">
        <v>7346</v>
      </c>
      <c r="G58" s="662" t="s">
        <v>6289</v>
      </c>
      <c r="H58" s="662" t="s">
        <v>6290</v>
      </c>
      <c r="I58" s="664">
        <v>9.2166666666666668</v>
      </c>
      <c r="J58" s="664">
        <v>50</v>
      </c>
      <c r="K58" s="665">
        <v>463.4</v>
      </c>
    </row>
    <row r="59" spans="1:11" ht="14.4" customHeight="1" x14ac:dyDescent="0.3">
      <c r="A59" s="660" t="s">
        <v>600</v>
      </c>
      <c r="B59" s="661" t="s">
        <v>3542</v>
      </c>
      <c r="C59" s="662" t="s">
        <v>606</v>
      </c>
      <c r="D59" s="663" t="s">
        <v>3543</v>
      </c>
      <c r="E59" s="662" t="s">
        <v>7345</v>
      </c>
      <c r="F59" s="663" t="s">
        <v>7346</v>
      </c>
      <c r="G59" s="662" t="s">
        <v>6291</v>
      </c>
      <c r="H59" s="662" t="s">
        <v>6292</v>
      </c>
      <c r="I59" s="664">
        <v>59.720000000000006</v>
      </c>
      <c r="J59" s="664">
        <v>51</v>
      </c>
      <c r="K59" s="665">
        <v>3045.7200000000003</v>
      </c>
    </row>
    <row r="60" spans="1:11" ht="14.4" customHeight="1" x14ac:dyDescent="0.3">
      <c r="A60" s="660" t="s">
        <v>600</v>
      </c>
      <c r="B60" s="661" t="s">
        <v>3542</v>
      </c>
      <c r="C60" s="662" t="s">
        <v>606</v>
      </c>
      <c r="D60" s="663" t="s">
        <v>3543</v>
      </c>
      <c r="E60" s="662" t="s">
        <v>7345</v>
      </c>
      <c r="F60" s="663" t="s">
        <v>7346</v>
      </c>
      <c r="G60" s="662" t="s">
        <v>6293</v>
      </c>
      <c r="H60" s="662" t="s">
        <v>6294</v>
      </c>
      <c r="I60" s="664">
        <v>1.8627272727272726</v>
      </c>
      <c r="J60" s="664">
        <v>1000</v>
      </c>
      <c r="K60" s="665">
        <v>1865</v>
      </c>
    </row>
    <row r="61" spans="1:11" ht="14.4" customHeight="1" x14ac:dyDescent="0.3">
      <c r="A61" s="660" t="s">
        <v>600</v>
      </c>
      <c r="B61" s="661" t="s">
        <v>3542</v>
      </c>
      <c r="C61" s="662" t="s">
        <v>606</v>
      </c>
      <c r="D61" s="663" t="s">
        <v>3543</v>
      </c>
      <c r="E61" s="662" t="s">
        <v>7345</v>
      </c>
      <c r="F61" s="663" t="s">
        <v>7346</v>
      </c>
      <c r="G61" s="662" t="s">
        <v>6295</v>
      </c>
      <c r="H61" s="662" t="s">
        <v>6296</v>
      </c>
      <c r="I61" s="664">
        <v>1.78</v>
      </c>
      <c r="J61" s="664">
        <v>100</v>
      </c>
      <c r="K61" s="665">
        <v>178</v>
      </c>
    </row>
    <row r="62" spans="1:11" ht="14.4" customHeight="1" x14ac:dyDescent="0.3">
      <c r="A62" s="660" t="s">
        <v>600</v>
      </c>
      <c r="B62" s="661" t="s">
        <v>3542</v>
      </c>
      <c r="C62" s="662" t="s">
        <v>606</v>
      </c>
      <c r="D62" s="663" t="s">
        <v>3543</v>
      </c>
      <c r="E62" s="662" t="s">
        <v>7345</v>
      </c>
      <c r="F62" s="663" t="s">
        <v>7346</v>
      </c>
      <c r="G62" s="662" t="s">
        <v>6297</v>
      </c>
      <c r="H62" s="662" t="s">
        <v>6298</v>
      </c>
      <c r="I62" s="664">
        <v>2.9649999999999999</v>
      </c>
      <c r="J62" s="664">
        <v>300</v>
      </c>
      <c r="K62" s="665">
        <v>889.5</v>
      </c>
    </row>
    <row r="63" spans="1:11" ht="14.4" customHeight="1" x14ac:dyDescent="0.3">
      <c r="A63" s="660" t="s">
        <v>600</v>
      </c>
      <c r="B63" s="661" t="s">
        <v>3542</v>
      </c>
      <c r="C63" s="662" t="s">
        <v>606</v>
      </c>
      <c r="D63" s="663" t="s">
        <v>3543</v>
      </c>
      <c r="E63" s="662" t="s">
        <v>7345</v>
      </c>
      <c r="F63" s="663" t="s">
        <v>7346</v>
      </c>
      <c r="G63" s="662" t="s">
        <v>6299</v>
      </c>
      <c r="H63" s="662" t="s">
        <v>6300</v>
      </c>
      <c r="I63" s="664">
        <v>1.3333333333333332E-2</v>
      </c>
      <c r="J63" s="664">
        <v>900</v>
      </c>
      <c r="K63" s="665">
        <v>11.5</v>
      </c>
    </row>
    <row r="64" spans="1:11" ht="14.4" customHeight="1" x14ac:dyDescent="0.3">
      <c r="A64" s="660" t="s">
        <v>600</v>
      </c>
      <c r="B64" s="661" t="s">
        <v>3542</v>
      </c>
      <c r="C64" s="662" t="s">
        <v>606</v>
      </c>
      <c r="D64" s="663" t="s">
        <v>3543</v>
      </c>
      <c r="E64" s="662" t="s">
        <v>7345</v>
      </c>
      <c r="F64" s="663" t="s">
        <v>7346</v>
      </c>
      <c r="G64" s="662" t="s">
        <v>6301</v>
      </c>
      <c r="H64" s="662" t="s">
        <v>6302</v>
      </c>
      <c r="I64" s="664">
        <v>2.0549999999999997</v>
      </c>
      <c r="J64" s="664">
        <v>200</v>
      </c>
      <c r="K64" s="665">
        <v>411</v>
      </c>
    </row>
    <row r="65" spans="1:11" ht="14.4" customHeight="1" x14ac:dyDescent="0.3">
      <c r="A65" s="660" t="s">
        <v>600</v>
      </c>
      <c r="B65" s="661" t="s">
        <v>3542</v>
      </c>
      <c r="C65" s="662" t="s">
        <v>606</v>
      </c>
      <c r="D65" s="663" t="s">
        <v>3543</v>
      </c>
      <c r="E65" s="662" t="s">
        <v>7345</v>
      </c>
      <c r="F65" s="663" t="s">
        <v>7346</v>
      </c>
      <c r="G65" s="662" t="s">
        <v>6303</v>
      </c>
      <c r="H65" s="662" t="s">
        <v>6304</v>
      </c>
      <c r="I65" s="664">
        <v>2.08</v>
      </c>
      <c r="J65" s="664">
        <v>250</v>
      </c>
      <c r="K65" s="665">
        <v>522</v>
      </c>
    </row>
    <row r="66" spans="1:11" ht="14.4" customHeight="1" x14ac:dyDescent="0.3">
      <c r="A66" s="660" t="s">
        <v>600</v>
      </c>
      <c r="B66" s="661" t="s">
        <v>3542</v>
      </c>
      <c r="C66" s="662" t="s">
        <v>606</v>
      </c>
      <c r="D66" s="663" t="s">
        <v>3543</v>
      </c>
      <c r="E66" s="662" t="s">
        <v>7345</v>
      </c>
      <c r="F66" s="663" t="s">
        <v>7346</v>
      </c>
      <c r="G66" s="662" t="s">
        <v>6305</v>
      </c>
      <c r="H66" s="662" t="s">
        <v>6306</v>
      </c>
      <c r="I66" s="664">
        <v>2.4088888888888889</v>
      </c>
      <c r="J66" s="664">
        <v>800</v>
      </c>
      <c r="K66" s="665">
        <v>1927.5</v>
      </c>
    </row>
    <row r="67" spans="1:11" ht="14.4" customHeight="1" x14ac:dyDescent="0.3">
      <c r="A67" s="660" t="s">
        <v>600</v>
      </c>
      <c r="B67" s="661" t="s">
        <v>3542</v>
      </c>
      <c r="C67" s="662" t="s">
        <v>606</v>
      </c>
      <c r="D67" s="663" t="s">
        <v>3543</v>
      </c>
      <c r="E67" s="662" t="s">
        <v>7345</v>
      </c>
      <c r="F67" s="663" t="s">
        <v>7346</v>
      </c>
      <c r="G67" s="662" t="s">
        <v>6307</v>
      </c>
      <c r="H67" s="662" t="s">
        <v>6308</v>
      </c>
      <c r="I67" s="664">
        <v>4.24</v>
      </c>
      <c r="J67" s="664">
        <v>50</v>
      </c>
      <c r="K67" s="665">
        <v>212</v>
      </c>
    </row>
    <row r="68" spans="1:11" ht="14.4" customHeight="1" x14ac:dyDescent="0.3">
      <c r="A68" s="660" t="s">
        <v>600</v>
      </c>
      <c r="B68" s="661" t="s">
        <v>3542</v>
      </c>
      <c r="C68" s="662" t="s">
        <v>606</v>
      </c>
      <c r="D68" s="663" t="s">
        <v>3543</v>
      </c>
      <c r="E68" s="662" t="s">
        <v>7345</v>
      </c>
      <c r="F68" s="663" t="s">
        <v>7346</v>
      </c>
      <c r="G68" s="662" t="s">
        <v>6309</v>
      </c>
      <c r="H68" s="662" t="s">
        <v>6310</v>
      </c>
      <c r="I68" s="664">
        <v>2.1772727272727268</v>
      </c>
      <c r="J68" s="664">
        <v>5100</v>
      </c>
      <c r="K68" s="665">
        <v>11105</v>
      </c>
    </row>
    <row r="69" spans="1:11" ht="14.4" customHeight="1" x14ac:dyDescent="0.3">
      <c r="A69" s="660" t="s">
        <v>600</v>
      </c>
      <c r="B69" s="661" t="s">
        <v>3542</v>
      </c>
      <c r="C69" s="662" t="s">
        <v>606</v>
      </c>
      <c r="D69" s="663" t="s">
        <v>3543</v>
      </c>
      <c r="E69" s="662" t="s">
        <v>7345</v>
      </c>
      <c r="F69" s="663" t="s">
        <v>7346</v>
      </c>
      <c r="G69" s="662" t="s">
        <v>6311</v>
      </c>
      <c r="H69" s="662" t="s">
        <v>6312</v>
      </c>
      <c r="I69" s="664">
        <v>5.9325000000000001</v>
      </c>
      <c r="J69" s="664">
        <v>40</v>
      </c>
      <c r="K69" s="665">
        <v>237.3</v>
      </c>
    </row>
    <row r="70" spans="1:11" ht="14.4" customHeight="1" x14ac:dyDescent="0.3">
      <c r="A70" s="660" t="s">
        <v>600</v>
      </c>
      <c r="B70" s="661" t="s">
        <v>3542</v>
      </c>
      <c r="C70" s="662" t="s">
        <v>606</v>
      </c>
      <c r="D70" s="663" t="s">
        <v>3543</v>
      </c>
      <c r="E70" s="662" t="s">
        <v>7345</v>
      </c>
      <c r="F70" s="663" t="s">
        <v>7346</v>
      </c>
      <c r="G70" s="662" t="s">
        <v>6313</v>
      </c>
      <c r="H70" s="662" t="s">
        <v>6314</v>
      </c>
      <c r="I70" s="664">
        <v>0.5988888888888888</v>
      </c>
      <c r="J70" s="664">
        <v>16500</v>
      </c>
      <c r="K70" s="665">
        <v>9885</v>
      </c>
    </row>
    <row r="71" spans="1:11" ht="14.4" customHeight="1" x14ac:dyDescent="0.3">
      <c r="A71" s="660" t="s">
        <v>600</v>
      </c>
      <c r="B71" s="661" t="s">
        <v>3542</v>
      </c>
      <c r="C71" s="662" t="s">
        <v>606</v>
      </c>
      <c r="D71" s="663" t="s">
        <v>3543</v>
      </c>
      <c r="E71" s="662" t="s">
        <v>7345</v>
      </c>
      <c r="F71" s="663" t="s">
        <v>7346</v>
      </c>
      <c r="G71" s="662" t="s">
        <v>6315</v>
      </c>
      <c r="H71" s="662" t="s">
        <v>6316</v>
      </c>
      <c r="I71" s="664">
        <v>2.0549999999999997</v>
      </c>
      <c r="J71" s="664">
        <v>40</v>
      </c>
      <c r="K71" s="665">
        <v>82.3</v>
      </c>
    </row>
    <row r="72" spans="1:11" ht="14.4" customHeight="1" x14ac:dyDescent="0.3">
      <c r="A72" s="660" t="s">
        <v>600</v>
      </c>
      <c r="B72" s="661" t="s">
        <v>3542</v>
      </c>
      <c r="C72" s="662" t="s">
        <v>606</v>
      </c>
      <c r="D72" s="663" t="s">
        <v>3543</v>
      </c>
      <c r="E72" s="662" t="s">
        <v>7345</v>
      </c>
      <c r="F72" s="663" t="s">
        <v>7346</v>
      </c>
      <c r="G72" s="662" t="s">
        <v>6317</v>
      </c>
      <c r="H72" s="662" t="s">
        <v>6318</v>
      </c>
      <c r="I72" s="664">
        <v>7.9500000000000011</v>
      </c>
      <c r="J72" s="664">
        <v>224</v>
      </c>
      <c r="K72" s="665">
        <v>1780.8</v>
      </c>
    </row>
    <row r="73" spans="1:11" ht="14.4" customHeight="1" x14ac:dyDescent="0.3">
      <c r="A73" s="660" t="s">
        <v>600</v>
      </c>
      <c r="B73" s="661" t="s">
        <v>3542</v>
      </c>
      <c r="C73" s="662" t="s">
        <v>606</v>
      </c>
      <c r="D73" s="663" t="s">
        <v>3543</v>
      </c>
      <c r="E73" s="662" t="s">
        <v>7345</v>
      </c>
      <c r="F73" s="663" t="s">
        <v>7346</v>
      </c>
      <c r="G73" s="662" t="s">
        <v>6319</v>
      </c>
      <c r="H73" s="662" t="s">
        <v>6320</v>
      </c>
      <c r="I73" s="664">
        <v>34.5</v>
      </c>
      <c r="J73" s="664">
        <v>10</v>
      </c>
      <c r="K73" s="665">
        <v>345</v>
      </c>
    </row>
    <row r="74" spans="1:11" ht="14.4" customHeight="1" x14ac:dyDescent="0.3">
      <c r="A74" s="660" t="s">
        <v>600</v>
      </c>
      <c r="B74" s="661" t="s">
        <v>3542</v>
      </c>
      <c r="C74" s="662" t="s">
        <v>606</v>
      </c>
      <c r="D74" s="663" t="s">
        <v>3543</v>
      </c>
      <c r="E74" s="662" t="s">
        <v>7345</v>
      </c>
      <c r="F74" s="663" t="s">
        <v>7346</v>
      </c>
      <c r="G74" s="662" t="s">
        <v>6319</v>
      </c>
      <c r="H74" s="662" t="s">
        <v>6321</v>
      </c>
      <c r="I74" s="664">
        <v>34.5</v>
      </c>
      <c r="J74" s="664">
        <v>3</v>
      </c>
      <c r="K74" s="665">
        <v>103.5</v>
      </c>
    </row>
    <row r="75" spans="1:11" ht="14.4" customHeight="1" x14ac:dyDescent="0.3">
      <c r="A75" s="660" t="s">
        <v>600</v>
      </c>
      <c r="B75" s="661" t="s">
        <v>3542</v>
      </c>
      <c r="C75" s="662" t="s">
        <v>606</v>
      </c>
      <c r="D75" s="663" t="s">
        <v>3543</v>
      </c>
      <c r="E75" s="662" t="s">
        <v>7345</v>
      </c>
      <c r="F75" s="663" t="s">
        <v>7346</v>
      </c>
      <c r="G75" s="662" t="s">
        <v>6322</v>
      </c>
      <c r="H75" s="662" t="s">
        <v>6323</v>
      </c>
      <c r="I75" s="664">
        <v>17.98</v>
      </c>
      <c r="J75" s="664">
        <v>550</v>
      </c>
      <c r="K75" s="665">
        <v>9889</v>
      </c>
    </row>
    <row r="76" spans="1:11" ht="14.4" customHeight="1" x14ac:dyDescent="0.3">
      <c r="A76" s="660" t="s">
        <v>600</v>
      </c>
      <c r="B76" s="661" t="s">
        <v>3542</v>
      </c>
      <c r="C76" s="662" t="s">
        <v>606</v>
      </c>
      <c r="D76" s="663" t="s">
        <v>3543</v>
      </c>
      <c r="E76" s="662" t="s">
        <v>7345</v>
      </c>
      <c r="F76" s="663" t="s">
        <v>7346</v>
      </c>
      <c r="G76" s="662" t="s">
        <v>6324</v>
      </c>
      <c r="H76" s="662" t="s">
        <v>6325</v>
      </c>
      <c r="I76" s="664">
        <v>17.979999999999997</v>
      </c>
      <c r="J76" s="664">
        <v>960</v>
      </c>
      <c r="K76" s="665">
        <v>17260.8</v>
      </c>
    </row>
    <row r="77" spans="1:11" ht="14.4" customHeight="1" x14ac:dyDescent="0.3">
      <c r="A77" s="660" t="s">
        <v>600</v>
      </c>
      <c r="B77" s="661" t="s">
        <v>3542</v>
      </c>
      <c r="C77" s="662" t="s">
        <v>606</v>
      </c>
      <c r="D77" s="663" t="s">
        <v>3543</v>
      </c>
      <c r="E77" s="662" t="s">
        <v>7345</v>
      </c>
      <c r="F77" s="663" t="s">
        <v>7346</v>
      </c>
      <c r="G77" s="662" t="s">
        <v>6326</v>
      </c>
      <c r="H77" s="662" t="s">
        <v>6327</v>
      </c>
      <c r="I77" s="664">
        <v>12.104545454545452</v>
      </c>
      <c r="J77" s="664">
        <v>105</v>
      </c>
      <c r="K77" s="665">
        <v>1270.95</v>
      </c>
    </row>
    <row r="78" spans="1:11" ht="14.4" customHeight="1" x14ac:dyDescent="0.3">
      <c r="A78" s="660" t="s">
        <v>600</v>
      </c>
      <c r="B78" s="661" t="s">
        <v>3542</v>
      </c>
      <c r="C78" s="662" t="s">
        <v>606</v>
      </c>
      <c r="D78" s="663" t="s">
        <v>3543</v>
      </c>
      <c r="E78" s="662" t="s">
        <v>7345</v>
      </c>
      <c r="F78" s="663" t="s">
        <v>7346</v>
      </c>
      <c r="G78" s="662" t="s">
        <v>6328</v>
      </c>
      <c r="H78" s="662" t="s">
        <v>6329</v>
      </c>
      <c r="I78" s="664">
        <v>3.3633333333333333</v>
      </c>
      <c r="J78" s="664">
        <v>150</v>
      </c>
      <c r="K78" s="665">
        <v>504.5</v>
      </c>
    </row>
    <row r="79" spans="1:11" ht="14.4" customHeight="1" x14ac:dyDescent="0.3">
      <c r="A79" s="660" t="s">
        <v>600</v>
      </c>
      <c r="B79" s="661" t="s">
        <v>3542</v>
      </c>
      <c r="C79" s="662" t="s">
        <v>606</v>
      </c>
      <c r="D79" s="663" t="s">
        <v>3543</v>
      </c>
      <c r="E79" s="662" t="s">
        <v>7345</v>
      </c>
      <c r="F79" s="663" t="s">
        <v>7346</v>
      </c>
      <c r="G79" s="662" t="s">
        <v>6330</v>
      </c>
      <c r="H79" s="662" t="s">
        <v>6331</v>
      </c>
      <c r="I79" s="664">
        <v>1.94</v>
      </c>
      <c r="J79" s="664">
        <v>100</v>
      </c>
      <c r="K79" s="665">
        <v>194</v>
      </c>
    </row>
    <row r="80" spans="1:11" ht="14.4" customHeight="1" x14ac:dyDescent="0.3">
      <c r="A80" s="660" t="s">
        <v>600</v>
      </c>
      <c r="B80" s="661" t="s">
        <v>3542</v>
      </c>
      <c r="C80" s="662" t="s">
        <v>606</v>
      </c>
      <c r="D80" s="663" t="s">
        <v>3543</v>
      </c>
      <c r="E80" s="662" t="s">
        <v>7345</v>
      </c>
      <c r="F80" s="663" t="s">
        <v>7346</v>
      </c>
      <c r="G80" s="662" t="s">
        <v>6330</v>
      </c>
      <c r="H80" s="662" t="s">
        <v>6332</v>
      </c>
      <c r="I80" s="664">
        <v>1.94</v>
      </c>
      <c r="J80" s="664">
        <v>350</v>
      </c>
      <c r="K80" s="665">
        <v>679</v>
      </c>
    </row>
    <row r="81" spans="1:11" ht="14.4" customHeight="1" x14ac:dyDescent="0.3">
      <c r="A81" s="660" t="s">
        <v>600</v>
      </c>
      <c r="B81" s="661" t="s">
        <v>3542</v>
      </c>
      <c r="C81" s="662" t="s">
        <v>606</v>
      </c>
      <c r="D81" s="663" t="s">
        <v>3543</v>
      </c>
      <c r="E81" s="662" t="s">
        <v>7345</v>
      </c>
      <c r="F81" s="663" t="s">
        <v>7346</v>
      </c>
      <c r="G81" s="662" t="s">
        <v>6333</v>
      </c>
      <c r="H81" s="662" t="s">
        <v>6334</v>
      </c>
      <c r="I81" s="664">
        <v>5.2039999999999997</v>
      </c>
      <c r="J81" s="664">
        <v>150</v>
      </c>
      <c r="K81" s="665">
        <v>780.3</v>
      </c>
    </row>
    <row r="82" spans="1:11" ht="14.4" customHeight="1" x14ac:dyDescent="0.3">
      <c r="A82" s="660" t="s">
        <v>600</v>
      </c>
      <c r="B82" s="661" t="s">
        <v>3542</v>
      </c>
      <c r="C82" s="662" t="s">
        <v>606</v>
      </c>
      <c r="D82" s="663" t="s">
        <v>3543</v>
      </c>
      <c r="E82" s="662" t="s">
        <v>7345</v>
      </c>
      <c r="F82" s="663" t="s">
        <v>7346</v>
      </c>
      <c r="G82" s="662" t="s">
        <v>6335</v>
      </c>
      <c r="H82" s="662" t="s">
        <v>6336</v>
      </c>
      <c r="I82" s="664">
        <v>13.200000000000001</v>
      </c>
      <c r="J82" s="664">
        <v>91</v>
      </c>
      <c r="K82" s="665">
        <v>1201.2</v>
      </c>
    </row>
    <row r="83" spans="1:11" ht="14.4" customHeight="1" x14ac:dyDescent="0.3">
      <c r="A83" s="660" t="s">
        <v>600</v>
      </c>
      <c r="B83" s="661" t="s">
        <v>3542</v>
      </c>
      <c r="C83" s="662" t="s">
        <v>606</v>
      </c>
      <c r="D83" s="663" t="s">
        <v>3543</v>
      </c>
      <c r="E83" s="662" t="s">
        <v>7345</v>
      </c>
      <c r="F83" s="663" t="s">
        <v>7346</v>
      </c>
      <c r="G83" s="662" t="s">
        <v>6337</v>
      </c>
      <c r="H83" s="662" t="s">
        <v>6338</v>
      </c>
      <c r="I83" s="664">
        <v>13.200000000000001</v>
      </c>
      <c r="J83" s="664">
        <v>190</v>
      </c>
      <c r="K83" s="665">
        <v>2508</v>
      </c>
    </row>
    <row r="84" spans="1:11" ht="14.4" customHeight="1" x14ac:dyDescent="0.3">
      <c r="A84" s="660" t="s">
        <v>600</v>
      </c>
      <c r="B84" s="661" t="s">
        <v>3542</v>
      </c>
      <c r="C84" s="662" t="s">
        <v>606</v>
      </c>
      <c r="D84" s="663" t="s">
        <v>3543</v>
      </c>
      <c r="E84" s="662" t="s">
        <v>7345</v>
      </c>
      <c r="F84" s="663" t="s">
        <v>7346</v>
      </c>
      <c r="G84" s="662" t="s">
        <v>6339</v>
      </c>
      <c r="H84" s="662" t="s">
        <v>6340</v>
      </c>
      <c r="I84" s="664">
        <v>1.5566666666666666</v>
      </c>
      <c r="J84" s="664">
        <v>600</v>
      </c>
      <c r="K84" s="665">
        <v>933.75</v>
      </c>
    </row>
    <row r="85" spans="1:11" ht="14.4" customHeight="1" x14ac:dyDescent="0.3">
      <c r="A85" s="660" t="s">
        <v>600</v>
      </c>
      <c r="B85" s="661" t="s">
        <v>3542</v>
      </c>
      <c r="C85" s="662" t="s">
        <v>606</v>
      </c>
      <c r="D85" s="663" t="s">
        <v>3543</v>
      </c>
      <c r="E85" s="662" t="s">
        <v>7345</v>
      </c>
      <c r="F85" s="663" t="s">
        <v>7346</v>
      </c>
      <c r="G85" s="662" t="s">
        <v>6341</v>
      </c>
      <c r="H85" s="662" t="s">
        <v>6342</v>
      </c>
      <c r="I85" s="664">
        <v>17.32</v>
      </c>
      <c r="J85" s="664">
        <v>100</v>
      </c>
      <c r="K85" s="665">
        <v>1849.5</v>
      </c>
    </row>
    <row r="86" spans="1:11" ht="14.4" customHeight="1" x14ac:dyDescent="0.3">
      <c r="A86" s="660" t="s">
        <v>600</v>
      </c>
      <c r="B86" s="661" t="s">
        <v>3542</v>
      </c>
      <c r="C86" s="662" t="s">
        <v>606</v>
      </c>
      <c r="D86" s="663" t="s">
        <v>3543</v>
      </c>
      <c r="E86" s="662" t="s">
        <v>7345</v>
      </c>
      <c r="F86" s="663" t="s">
        <v>7346</v>
      </c>
      <c r="G86" s="662" t="s">
        <v>6343</v>
      </c>
      <c r="H86" s="662" t="s">
        <v>6344</v>
      </c>
      <c r="I86" s="664">
        <v>21.234000000000002</v>
      </c>
      <c r="J86" s="664">
        <v>40</v>
      </c>
      <c r="K86" s="665">
        <v>849.35</v>
      </c>
    </row>
    <row r="87" spans="1:11" ht="14.4" customHeight="1" x14ac:dyDescent="0.3">
      <c r="A87" s="660" t="s">
        <v>600</v>
      </c>
      <c r="B87" s="661" t="s">
        <v>3542</v>
      </c>
      <c r="C87" s="662" t="s">
        <v>606</v>
      </c>
      <c r="D87" s="663" t="s">
        <v>3543</v>
      </c>
      <c r="E87" s="662" t="s">
        <v>7345</v>
      </c>
      <c r="F87" s="663" t="s">
        <v>7346</v>
      </c>
      <c r="G87" s="662" t="s">
        <v>6345</v>
      </c>
      <c r="H87" s="662" t="s">
        <v>6346</v>
      </c>
      <c r="I87" s="664">
        <v>10.261249999999999</v>
      </c>
      <c r="J87" s="664">
        <v>85</v>
      </c>
      <c r="K87" s="665">
        <v>873.5</v>
      </c>
    </row>
    <row r="88" spans="1:11" ht="14.4" customHeight="1" x14ac:dyDescent="0.3">
      <c r="A88" s="660" t="s">
        <v>600</v>
      </c>
      <c r="B88" s="661" t="s">
        <v>3542</v>
      </c>
      <c r="C88" s="662" t="s">
        <v>606</v>
      </c>
      <c r="D88" s="663" t="s">
        <v>3543</v>
      </c>
      <c r="E88" s="662" t="s">
        <v>7345</v>
      </c>
      <c r="F88" s="663" t="s">
        <v>7346</v>
      </c>
      <c r="G88" s="662" t="s">
        <v>6347</v>
      </c>
      <c r="H88" s="662" t="s">
        <v>6348</v>
      </c>
      <c r="I88" s="664">
        <v>6.66</v>
      </c>
      <c r="J88" s="664">
        <v>5</v>
      </c>
      <c r="K88" s="665">
        <v>33.299999999999997</v>
      </c>
    </row>
    <row r="89" spans="1:11" ht="14.4" customHeight="1" x14ac:dyDescent="0.3">
      <c r="A89" s="660" t="s">
        <v>600</v>
      </c>
      <c r="B89" s="661" t="s">
        <v>3542</v>
      </c>
      <c r="C89" s="662" t="s">
        <v>606</v>
      </c>
      <c r="D89" s="663" t="s">
        <v>3543</v>
      </c>
      <c r="E89" s="662" t="s">
        <v>7345</v>
      </c>
      <c r="F89" s="663" t="s">
        <v>7346</v>
      </c>
      <c r="G89" s="662" t="s">
        <v>6349</v>
      </c>
      <c r="H89" s="662" t="s">
        <v>6350</v>
      </c>
      <c r="I89" s="664">
        <v>6.65</v>
      </c>
      <c r="J89" s="664">
        <v>10</v>
      </c>
      <c r="K89" s="665">
        <v>66.5</v>
      </c>
    </row>
    <row r="90" spans="1:11" ht="14.4" customHeight="1" x14ac:dyDescent="0.3">
      <c r="A90" s="660" t="s">
        <v>600</v>
      </c>
      <c r="B90" s="661" t="s">
        <v>3542</v>
      </c>
      <c r="C90" s="662" t="s">
        <v>606</v>
      </c>
      <c r="D90" s="663" t="s">
        <v>3543</v>
      </c>
      <c r="E90" s="662" t="s">
        <v>7345</v>
      </c>
      <c r="F90" s="663" t="s">
        <v>7346</v>
      </c>
      <c r="G90" s="662" t="s">
        <v>6351</v>
      </c>
      <c r="H90" s="662" t="s">
        <v>6352</v>
      </c>
      <c r="I90" s="664">
        <v>6.65</v>
      </c>
      <c r="J90" s="664">
        <v>5</v>
      </c>
      <c r="K90" s="665">
        <v>33.25</v>
      </c>
    </row>
    <row r="91" spans="1:11" ht="14.4" customHeight="1" x14ac:dyDescent="0.3">
      <c r="A91" s="660" t="s">
        <v>600</v>
      </c>
      <c r="B91" s="661" t="s">
        <v>3542</v>
      </c>
      <c r="C91" s="662" t="s">
        <v>606</v>
      </c>
      <c r="D91" s="663" t="s">
        <v>3543</v>
      </c>
      <c r="E91" s="662" t="s">
        <v>7345</v>
      </c>
      <c r="F91" s="663" t="s">
        <v>7346</v>
      </c>
      <c r="G91" s="662" t="s">
        <v>6353</v>
      </c>
      <c r="H91" s="662" t="s">
        <v>6354</v>
      </c>
      <c r="I91" s="664">
        <v>0.47111111111111104</v>
      </c>
      <c r="J91" s="664">
        <v>3500</v>
      </c>
      <c r="K91" s="665">
        <v>1649</v>
      </c>
    </row>
    <row r="92" spans="1:11" ht="14.4" customHeight="1" x14ac:dyDescent="0.3">
      <c r="A92" s="660" t="s">
        <v>600</v>
      </c>
      <c r="B92" s="661" t="s">
        <v>3542</v>
      </c>
      <c r="C92" s="662" t="s">
        <v>606</v>
      </c>
      <c r="D92" s="663" t="s">
        <v>3543</v>
      </c>
      <c r="E92" s="662" t="s">
        <v>7345</v>
      </c>
      <c r="F92" s="663" t="s">
        <v>7346</v>
      </c>
      <c r="G92" s="662" t="s">
        <v>6355</v>
      </c>
      <c r="H92" s="662" t="s">
        <v>6356</v>
      </c>
      <c r="I92" s="664">
        <v>4.03</v>
      </c>
      <c r="J92" s="664">
        <v>575</v>
      </c>
      <c r="K92" s="665">
        <v>2317.25</v>
      </c>
    </row>
    <row r="93" spans="1:11" ht="14.4" customHeight="1" x14ac:dyDescent="0.3">
      <c r="A93" s="660" t="s">
        <v>600</v>
      </c>
      <c r="B93" s="661" t="s">
        <v>3542</v>
      </c>
      <c r="C93" s="662" t="s">
        <v>606</v>
      </c>
      <c r="D93" s="663" t="s">
        <v>3543</v>
      </c>
      <c r="E93" s="662" t="s">
        <v>7345</v>
      </c>
      <c r="F93" s="663" t="s">
        <v>7346</v>
      </c>
      <c r="G93" s="662" t="s">
        <v>6357</v>
      </c>
      <c r="H93" s="662" t="s">
        <v>6358</v>
      </c>
      <c r="I93" s="664">
        <v>2.6</v>
      </c>
      <c r="J93" s="664">
        <v>25</v>
      </c>
      <c r="K93" s="665">
        <v>65</v>
      </c>
    </row>
    <row r="94" spans="1:11" ht="14.4" customHeight="1" x14ac:dyDescent="0.3">
      <c r="A94" s="660" t="s">
        <v>600</v>
      </c>
      <c r="B94" s="661" t="s">
        <v>3542</v>
      </c>
      <c r="C94" s="662" t="s">
        <v>606</v>
      </c>
      <c r="D94" s="663" t="s">
        <v>3543</v>
      </c>
      <c r="E94" s="662" t="s">
        <v>7345</v>
      </c>
      <c r="F94" s="663" t="s">
        <v>7346</v>
      </c>
      <c r="G94" s="662" t="s">
        <v>6359</v>
      </c>
      <c r="H94" s="662" t="s">
        <v>6360</v>
      </c>
      <c r="I94" s="664">
        <v>2.6</v>
      </c>
      <c r="J94" s="664">
        <v>75</v>
      </c>
      <c r="K94" s="665">
        <v>195</v>
      </c>
    </row>
    <row r="95" spans="1:11" ht="14.4" customHeight="1" x14ac:dyDescent="0.3">
      <c r="A95" s="660" t="s">
        <v>600</v>
      </c>
      <c r="B95" s="661" t="s">
        <v>3542</v>
      </c>
      <c r="C95" s="662" t="s">
        <v>606</v>
      </c>
      <c r="D95" s="663" t="s">
        <v>3543</v>
      </c>
      <c r="E95" s="662" t="s">
        <v>7345</v>
      </c>
      <c r="F95" s="663" t="s">
        <v>7346</v>
      </c>
      <c r="G95" s="662" t="s">
        <v>6361</v>
      </c>
      <c r="H95" s="662" t="s">
        <v>6362</v>
      </c>
      <c r="I95" s="664">
        <v>12.758000000000003</v>
      </c>
      <c r="J95" s="664">
        <v>1500</v>
      </c>
      <c r="K95" s="665">
        <v>19136.75</v>
      </c>
    </row>
    <row r="96" spans="1:11" ht="14.4" customHeight="1" x14ac:dyDescent="0.3">
      <c r="A96" s="660" t="s">
        <v>600</v>
      </c>
      <c r="B96" s="661" t="s">
        <v>3542</v>
      </c>
      <c r="C96" s="662" t="s">
        <v>606</v>
      </c>
      <c r="D96" s="663" t="s">
        <v>3543</v>
      </c>
      <c r="E96" s="662" t="s">
        <v>7345</v>
      </c>
      <c r="F96" s="663" t="s">
        <v>7346</v>
      </c>
      <c r="G96" s="662" t="s">
        <v>6363</v>
      </c>
      <c r="H96" s="662" t="s">
        <v>6364</v>
      </c>
      <c r="I96" s="664">
        <v>62.92</v>
      </c>
      <c r="J96" s="664">
        <v>50</v>
      </c>
      <c r="K96" s="665">
        <v>3146</v>
      </c>
    </row>
    <row r="97" spans="1:11" ht="14.4" customHeight="1" x14ac:dyDescent="0.3">
      <c r="A97" s="660" t="s">
        <v>600</v>
      </c>
      <c r="B97" s="661" t="s">
        <v>3542</v>
      </c>
      <c r="C97" s="662" t="s">
        <v>606</v>
      </c>
      <c r="D97" s="663" t="s">
        <v>3543</v>
      </c>
      <c r="E97" s="662" t="s">
        <v>7345</v>
      </c>
      <c r="F97" s="663" t="s">
        <v>7346</v>
      </c>
      <c r="G97" s="662" t="s">
        <v>6365</v>
      </c>
      <c r="H97" s="662" t="s">
        <v>6366</v>
      </c>
      <c r="I97" s="664">
        <v>158.69</v>
      </c>
      <c r="J97" s="664">
        <v>5</v>
      </c>
      <c r="K97" s="665">
        <v>793.45</v>
      </c>
    </row>
    <row r="98" spans="1:11" ht="14.4" customHeight="1" x14ac:dyDescent="0.3">
      <c r="A98" s="660" t="s">
        <v>600</v>
      </c>
      <c r="B98" s="661" t="s">
        <v>3542</v>
      </c>
      <c r="C98" s="662" t="s">
        <v>606</v>
      </c>
      <c r="D98" s="663" t="s">
        <v>3543</v>
      </c>
      <c r="E98" s="662" t="s">
        <v>7345</v>
      </c>
      <c r="F98" s="663" t="s">
        <v>7346</v>
      </c>
      <c r="G98" s="662" t="s">
        <v>6365</v>
      </c>
      <c r="H98" s="662" t="s">
        <v>6367</v>
      </c>
      <c r="I98" s="664">
        <v>158.69</v>
      </c>
      <c r="J98" s="664">
        <v>44</v>
      </c>
      <c r="K98" s="665">
        <v>6982.41</v>
      </c>
    </row>
    <row r="99" spans="1:11" ht="14.4" customHeight="1" x14ac:dyDescent="0.3">
      <c r="A99" s="660" t="s">
        <v>600</v>
      </c>
      <c r="B99" s="661" t="s">
        <v>3542</v>
      </c>
      <c r="C99" s="662" t="s">
        <v>606</v>
      </c>
      <c r="D99" s="663" t="s">
        <v>3543</v>
      </c>
      <c r="E99" s="662" t="s">
        <v>7345</v>
      </c>
      <c r="F99" s="663" t="s">
        <v>7346</v>
      </c>
      <c r="G99" s="662" t="s">
        <v>6368</v>
      </c>
      <c r="H99" s="662" t="s">
        <v>6369</v>
      </c>
      <c r="I99" s="664">
        <v>1072.06</v>
      </c>
      <c r="J99" s="664">
        <v>15</v>
      </c>
      <c r="K99" s="665">
        <v>16080.900000000001</v>
      </c>
    </row>
    <row r="100" spans="1:11" ht="14.4" customHeight="1" x14ac:dyDescent="0.3">
      <c r="A100" s="660" t="s">
        <v>600</v>
      </c>
      <c r="B100" s="661" t="s">
        <v>3542</v>
      </c>
      <c r="C100" s="662" t="s">
        <v>606</v>
      </c>
      <c r="D100" s="663" t="s">
        <v>3543</v>
      </c>
      <c r="E100" s="662" t="s">
        <v>7345</v>
      </c>
      <c r="F100" s="663" t="s">
        <v>7346</v>
      </c>
      <c r="G100" s="662" t="s">
        <v>6370</v>
      </c>
      <c r="H100" s="662" t="s">
        <v>6371</v>
      </c>
      <c r="I100" s="664">
        <v>2.335</v>
      </c>
      <c r="J100" s="664">
        <v>200</v>
      </c>
      <c r="K100" s="665">
        <v>467</v>
      </c>
    </row>
    <row r="101" spans="1:11" ht="14.4" customHeight="1" x14ac:dyDescent="0.3">
      <c r="A101" s="660" t="s">
        <v>600</v>
      </c>
      <c r="B101" s="661" t="s">
        <v>3542</v>
      </c>
      <c r="C101" s="662" t="s">
        <v>606</v>
      </c>
      <c r="D101" s="663" t="s">
        <v>3543</v>
      </c>
      <c r="E101" s="662" t="s">
        <v>7345</v>
      </c>
      <c r="F101" s="663" t="s">
        <v>7346</v>
      </c>
      <c r="G101" s="662" t="s">
        <v>6372</v>
      </c>
      <c r="H101" s="662" t="s">
        <v>6373</v>
      </c>
      <c r="I101" s="664">
        <v>363</v>
      </c>
      <c r="J101" s="664">
        <v>2</v>
      </c>
      <c r="K101" s="665">
        <v>726</v>
      </c>
    </row>
    <row r="102" spans="1:11" ht="14.4" customHeight="1" x14ac:dyDescent="0.3">
      <c r="A102" s="660" t="s">
        <v>600</v>
      </c>
      <c r="B102" s="661" t="s">
        <v>3542</v>
      </c>
      <c r="C102" s="662" t="s">
        <v>606</v>
      </c>
      <c r="D102" s="663" t="s">
        <v>3543</v>
      </c>
      <c r="E102" s="662" t="s">
        <v>7345</v>
      </c>
      <c r="F102" s="663" t="s">
        <v>7346</v>
      </c>
      <c r="G102" s="662" t="s">
        <v>6374</v>
      </c>
      <c r="H102" s="662" t="s">
        <v>6375</v>
      </c>
      <c r="I102" s="664">
        <v>168.19</v>
      </c>
      <c r="J102" s="664">
        <v>10</v>
      </c>
      <c r="K102" s="665">
        <v>1681.9</v>
      </c>
    </row>
    <row r="103" spans="1:11" ht="14.4" customHeight="1" x14ac:dyDescent="0.3">
      <c r="A103" s="660" t="s">
        <v>600</v>
      </c>
      <c r="B103" s="661" t="s">
        <v>3542</v>
      </c>
      <c r="C103" s="662" t="s">
        <v>606</v>
      </c>
      <c r="D103" s="663" t="s">
        <v>3543</v>
      </c>
      <c r="E103" s="662" t="s">
        <v>7345</v>
      </c>
      <c r="F103" s="663" t="s">
        <v>7346</v>
      </c>
      <c r="G103" s="662" t="s">
        <v>6376</v>
      </c>
      <c r="H103" s="662" t="s">
        <v>6377</v>
      </c>
      <c r="I103" s="664">
        <v>168.19</v>
      </c>
      <c r="J103" s="664">
        <v>10</v>
      </c>
      <c r="K103" s="665">
        <v>1681.9</v>
      </c>
    </row>
    <row r="104" spans="1:11" ht="14.4" customHeight="1" x14ac:dyDescent="0.3">
      <c r="A104" s="660" t="s">
        <v>600</v>
      </c>
      <c r="B104" s="661" t="s">
        <v>3542</v>
      </c>
      <c r="C104" s="662" t="s">
        <v>606</v>
      </c>
      <c r="D104" s="663" t="s">
        <v>3543</v>
      </c>
      <c r="E104" s="662" t="s">
        <v>7345</v>
      </c>
      <c r="F104" s="663" t="s">
        <v>7346</v>
      </c>
      <c r="G104" s="662" t="s">
        <v>6378</v>
      </c>
      <c r="H104" s="662" t="s">
        <v>6379</v>
      </c>
      <c r="I104" s="664">
        <v>9.5933333333333337</v>
      </c>
      <c r="J104" s="664">
        <v>800</v>
      </c>
      <c r="K104" s="665">
        <v>7674</v>
      </c>
    </row>
    <row r="105" spans="1:11" ht="14.4" customHeight="1" x14ac:dyDescent="0.3">
      <c r="A105" s="660" t="s">
        <v>600</v>
      </c>
      <c r="B105" s="661" t="s">
        <v>3542</v>
      </c>
      <c r="C105" s="662" t="s">
        <v>606</v>
      </c>
      <c r="D105" s="663" t="s">
        <v>3543</v>
      </c>
      <c r="E105" s="662" t="s">
        <v>7345</v>
      </c>
      <c r="F105" s="663" t="s">
        <v>7346</v>
      </c>
      <c r="G105" s="662" t="s">
        <v>6378</v>
      </c>
      <c r="H105" s="662" t="s">
        <v>6380</v>
      </c>
      <c r="I105" s="664">
        <v>9.5933333333333319</v>
      </c>
      <c r="J105" s="664">
        <v>400</v>
      </c>
      <c r="K105" s="665">
        <v>3836.3</v>
      </c>
    </row>
    <row r="106" spans="1:11" ht="14.4" customHeight="1" x14ac:dyDescent="0.3">
      <c r="A106" s="660" t="s">
        <v>600</v>
      </c>
      <c r="B106" s="661" t="s">
        <v>3542</v>
      </c>
      <c r="C106" s="662" t="s">
        <v>606</v>
      </c>
      <c r="D106" s="663" t="s">
        <v>3543</v>
      </c>
      <c r="E106" s="662" t="s">
        <v>7345</v>
      </c>
      <c r="F106" s="663" t="s">
        <v>7346</v>
      </c>
      <c r="G106" s="662" t="s">
        <v>6381</v>
      </c>
      <c r="H106" s="662" t="s">
        <v>6382</v>
      </c>
      <c r="I106" s="664">
        <v>24.2</v>
      </c>
      <c r="J106" s="664">
        <v>50</v>
      </c>
      <c r="K106" s="665">
        <v>1210</v>
      </c>
    </row>
    <row r="107" spans="1:11" ht="14.4" customHeight="1" x14ac:dyDescent="0.3">
      <c r="A107" s="660" t="s">
        <v>600</v>
      </c>
      <c r="B107" s="661" t="s">
        <v>3542</v>
      </c>
      <c r="C107" s="662" t="s">
        <v>606</v>
      </c>
      <c r="D107" s="663" t="s">
        <v>3543</v>
      </c>
      <c r="E107" s="662" t="s">
        <v>7345</v>
      </c>
      <c r="F107" s="663" t="s">
        <v>7346</v>
      </c>
      <c r="G107" s="662" t="s">
        <v>6383</v>
      </c>
      <c r="H107" s="662" t="s">
        <v>6384</v>
      </c>
      <c r="I107" s="664">
        <v>9.1999999999999993</v>
      </c>
      <c r="J107" s="664">
        <v>1950</v>
      </c>
      <c r="K107" s="665">
        <v>17940</v>
      </c>
    </row>
    <row r="108" spans="1:11" ht="14.4" customHeight="1" x14ac:dyDescent="0.3">
      <c r="A108" s="660" t="s">
        <v>600</v>
      </c>
      <c r="B108" s="661" t="s">
        <v>3542</v>
      </c>
      <c r="C108" s="662" t="s">
        <v>606</v>
      </c>
      <c r="D108" s="663" t="s">
        <v>3543</v>
      </c>
      <c r="E108" s="662" t="s">
        <v>7345</v>
      </c>
      <c r="F108" s="663" t="s">
        <v>7346</v>
      </c>
      <c r="G108" s="662" t="s">
        <v>6385</v>
      </c>
      <c r="H108" s="662" t="s">
        <v>6386</v>
      </c>
      <c r="I108" s="664">
        <v>172.5</v>
      </c>
      <c r="J108" s="664">
        <v>1</v>
      </c>
      <c r="K108" s="665">
        <v>172.5</v>
      </c>
    </row>
    <row r="109" spans="1:11" ht="14.4" customHeight="1" x14ac:dyDescent="0.3">
      <c r="A109" s="660" t="s">
        <v>600</v>
      </c>
      <c r="B109" s="661" t="s">
        <v>3542</v>
      </c>
      <c r="C109" s="662" t="s">
        <v>606</v>
      </c>
      <c r="D109" s="663" t="s">
        <v>3543</v>
      </c>
      <c r="E109" s="662" t="s">
        <v>7345</v>
      </c>
      <c r="F109" s="663" t="s">
        <v>7346</v>
      </c>
      <c r="G109" s="662" t="s">
        <v>6387</v>
      </c>
      <c r="H109" s="662" t="s">
        <v>6388</v>
      </c>
      <c r="I109" s="664">
        <v>9.68</v>
      </c>
      <c r="J109" s="664">
        <v>300</v>
      </c>
      <c r="K109" s="665">
        <v>2904</v>
      </c>
    </row>
    <row r="110" spans="1:11" ht="14.4" customHeight="1" x14ac:dyDescent="0.3">
      <c r="A110" s="660" t="s">
        <v>600</v>
      </c>
      <c r="B110" s="661" t="s">
        <v>3542</v>
      </c>
      <c r="C110" s="662" t="s">
        <v>606</v>
      </c>
      <c r="D110" s="663" t="s">
        <v>3543</v>
      </c>
      <c r="E110" s="662" t="s">
        <v>7345</v>
      </c>
      <c r="F110" s="663" t="s">
        <v>7346</v>
      </c>
      <c r="G110" s="662" t="s">
        <v>6389</v>
      </c>
      <c r="H110" s="662" t="s">
        <v>6390</v>
      </c>
      <c r="I110" s="664">
        <v>37.75</v>
      </c>
      <c r="J110" s="664">
        <v>40</v>
      </c>
      <c r="K110" s="665">
        <v>1510.1</v>
      </c>
    </row>
    <row r="111" spans="1:11" ht="14.4" customHeight="1" x14ac:dyDescent="0.3">
      <c r="A111" s="660" t="s">
        <v>600</v>
      </c>
      <c r="B111" s="661" t="s">
        <v>3542</v>
      </c>
      <c r="C111" s="662" t="s">
        <v>606</v>
      </c>
      <c r="D111" s="663" t="s">
        <v>3543</v>
      </c>
      <c r="E111" s="662" t="s">
        <v>7345</v>
      </c>
      <c r="F111" s="663" t="s">
        <v>7346</v>
      </c>
      <c r="G111" s="662" t="s">
        <v>6391</v>
      </c>
      <c r="H111" s="662" t="s">
        <v>6392</v>
      </c>
      <c r="I111" s="664">
        <v>1492.7</v>
      </c>
      <c r="J111" s="664">
        <v>1</v>
      </c>
      <c r="K111" s="665">
        <v>1492.7</v>
      </c>
    </row>
    <row r="112" spans="1:11" ht="14.4" customHeight="1" x14ac:dyDescent="0.3">
      <c r="A112" s="660" t="s">
        <v>600</v>
      </c>
      <c r="B112" s="661" t="s">
        <v>3542</v>
      </c>
      <c r="C112" s="662" t="s">
        <v>606</v>
      </c>
      <c r="D112" s="663" t="s">
        <v>3543</v>
      </c>
      <c r="E112" s="662" t="s">
        <v>7347</v>
      </c>
      <c r="F112" s="663" t="s">
        <v>7348</v>
      </c>
      <c r="G112" s="662" t="s">
        <v>6393</v>
      </c>
      <c r="H112" s="662" t="s">
        <v>6394</v>
      </c>
      <c r="I112" s="664">
        <v>442.38999999999993</v>
      </c>
      <c r="J112" s="664">
        <v>60</v>
      </c>
      <c r="K112" s="665">
        <v>26543.300000000003</v>
      </c>
    </row>
    <row r="113" spans="1:11" ht="14.4" customHeight="1" x14ac:dyDescent="0.3">
      <c r="A113" s="660" t="s">
        <v>600</v>
      </c>
      <c r="B113" s="661" t="s">
        <v>3542</v>
      </c>
      <c r="C113" s="662" t="s">
        <v>606</v>
      </c>
      <c r="D113" s="663" t="s">
        <v>3543</v>
      </c>
      <c r="E113" s="662" t="s">
        <v>7347</v>
      </c>
      <c r="F113" s="663" t="s">
        <v>7348</v>
      </c>
      <c r="G113" s="662" t="s">
        <v>6395</v>
      </c>
      <c r="H113" s="662" t="s">
        <v>6396</v>
      </c>
      <c r="I113" s="664">
        <v>267.78500000000003</v>
      </c>
      <c r="J113" s="664">
        <v>61</v>
      </c>
      <c r="K113" s="665">
        <v>16334.880000000001</v>
      </c>
    </row>
    <row r="114" spans="1:11" ht="14.4" customHeight="1" x14ac:dyDescent="0.3">
      <c r="A114" s="660" t="s">
        <v>600</v>
      </c>
      <c r="B114" s="661" t="s">
        <v>3542</v>
      </c>
      <c r="C114" s="662" t="s">
        <v>606</v>
      </c>
      <c r="D114" s="663" t="s">
        <v>3543</v>
      </c>
      <c r="E114" s="662" t="s">
        <v>7349</v>
      </c>
      <c r="F114" s="663" t="s">
        <v>7350</v>
      </c>
      <c r="G114" s="662" t="s">
        <v>6397</v>
      </c>
      <c r="H114" s="662" t="s">
        <v>6398</v>
      </c>
      <c r="I114" s="664">
        <v>8.17</v>
      </c>
      <c r="J114" s="664">
        <v>600</v>
      </c>
      <c r="K114" s="665">
        <v>4902</v>
      </c>
    </row>
    <row r="115" spans="1:11" ht="14.4" customHeight="1" x14ac:dyDescent="0.3">
      <c r="A115" s="660" t="s">
        <v>600</v>
      </c>
      <c r="B115" s="661" t="s">
        <v>3542</v>
      </c>
      <c r="C115" s="662" t="s">
        <v>606</v>
      </c>
      <c r="D115" s="663" t="s">
        <v>3543</v>
      </c>
      <c r="E115" s="662" t="s">
        <v>7349</v>
      </c>
      <c r="F115" s="663" t="s">
        <v>7350</v>
      </c>
      <c r="G115" s="662" t="s">
        <v>6397</v>
      </c>
      <c r="H115" s="662" t="s">
        <v>6399</v>
      </c>
      <c r="I115" s="664">
        <v>8.1688888888888904</v>
      </c>
      <c r="J115" s="664">
        <v>2520</v>
      </c>
      <c r="K115" s="665">
        <v>20587.400000000001</v>
      </c>
    </row>
    <row r="116" spans="1:11" ht="14.4" customHeight="1" x14ac:dyDescent="0.3">
      <c r="A116" s="660" t="s">
        <v>600</v>
      </c>
      <c r="B116" s="661" t="s">
        <v>3542</v>
      </c>
      <c r="C116" s="662" t="s">
        <v>606</v>
      </c>
      <c r="D116" s="663" t="s">
        <v>3543</v>
      </c>
      <c r="E116" s="662" t="s">
        <v>7349</v>
      </c>
      <c r="F116" s="663" t="s">
        <v>7350</v>
      </c>
      <c r="G116" s="662" t="s">
        <v>6400</v>
      </c>
      <c r="H116" s="662" t="s">
        <v>6401</v>
      </c>
      <c r="I116" s="664">
        <v>7.0183333333333318</v>
      </c>
      <c r="J116" s="664">
        <v>75</v>
      </c>
      <c r="K116" s="665">
        <v>526.25</v>
      </c>
    </row>
    <row r="117" spans="1:11" ht="14.4" customHeight="1" x14ac:dyDescent="0.3">
      <c r="A117" s="660" t="s">
        <v>600</v>
      </c>
      <c r="B117" s="661" t="s">
        <v>3542</v>
      </c>
      <c r="C117" s="662" t="s">
        <v>606</v>
      </c>
      <c r="D117" s="663" t="s">
        <v>3543</v>
      </c>
      <c r="E117" s="662" t="s">
        <v>7351</v>
      </c>
      <c r="F117" s="663" t="s">
        <v>7352</v>
      </c>
      <c r="G117" s="662" t="s">
        <v>6402</v>
      </c>
      <c r="H117" s="662" t="s">
        <v>6403</v>
      </c>
      <c r="I117" s="664">
        <v>0.31</v>
      </c>
      <c r="J117" s="664">
        <v>100</v>
      </c>
      <c r="K117" s="665">
        <v>31</v>
      </c>
    </row>
    <row r="118" spans="1:11" ht="14.4" customHeight="1" x14ac:dyDescent="0.3">
      <c r="A118" s="660" t="s">
        <v>600</v>
      </c>
      <c r="B118" s="661" t="s">
        <v>3542</v>
      </c>
      <c r="C118" s="662" t="s">
        <v>606</v>
      </c>
      <c r="D118" s="663" t="s">
        <v>3543</v>
      </c>
      <c r="E118" s="662" t="s">
        <v>7351</v>
      </c>
      <c r="F118" s="663" t="s">
        <v>7352</v>
      </c>
      <c r="G118" s="662" t="s">
        <v>6404</v>
      </c>
      <c r="H118" s="662" t="s">
        <v>6405</v>
      </c>
      <c r="I118" s="664">
        <v>0.30333333333333329</v>
      </c>
      <c r="J118" s="664">
        <v>300</v>
      </c>
      <c r="K118" s="665">
        <v>91</v>
      </c>
    </row>
    <row r="119" spans="1:11" ht="14.4" customHeight="1" x14ac:dyDescent="0.3">
      <c r="A119" s="660" t="s">
        <v>600</v>
      </c>
      <c r="B119" s="661" t="s">
        <v>3542</v>
      </c>
      <c r="C119" s="662" t="s">
        <v>606</v>
      </c>
      <c r="D119" s="663" t="s">
        <v>3543</v>
      </c>
      <c r="E119" s="662" t="s">
        <v>7351</v>
      </c>
      <c r="F119" s="663" t="s">
        <v>7352</v>
      </c>
      <c r="G119" s="662" t="s">
        <v>6406</v>
      </c>
      <c r="H119" s="662" t="s">
        <v>6407</v>
      </c>
      <c r="I119" s="664">
        <v>0.3</v>
      </c>
      <c r="J119" s="664">
        <v>500</v>
      </c>
      <c r="K119" s="665">
        <v>150</v>
      </c>
    </row>
    <row r="120" spans="1:11" ht="14.4" customHeight="1" x14ac:dyDescent="0.3">
      <c r="A120" s="660" t="s">
        <v>600</v>
      </c>
      <c r="B120" s="661" t="s">
        <v>3542</v>
      </c>
      <c r="C120" s="662" t="s">
        <v>606</v>
      </c>
      <c r="D120" s="663" t="s">
        <v>3543</v>
      </c>
      <c r="E120" s="662" t="s">
        <v>7351</v>
      </c>
      <c r="F120" s="663" t="s">
        <v>7352</v>
      </c>
      <c r="G120" s="662" t="s">
        <v>6406</v>
      </c>
      <c r="H120" s="662" t="s">
        <v>6408</v>
      </c>
      <c r="I120" s="664">
        <v>0.3</v>
      </c>
      <c r="J120" s="664">
        <v>1200</v>
      </c>
      <c r="K120" s="665">
        <v>360</v>
      </c>
    </row>
    <row r="121" spans="1:11" ht="14.4" customHeight="1" x14ac:dyDescent="0.3">
      <c r="A121" s="660" t="s">
        <v>600</v>
      </c>
      <c r="B121" s="661" t="s">
        <v>3542</v>
      </c>
      <c r="C121" s="662" t="s">
        <v>606</v>
      </c>
      <c r="D121" s="663" t="s">
        <v>3543</v>
      </c>
      <c r="E121" s="662" t="s">
        <v>7351</v>
      </c>
      <c r="F121" s="663" t="s">
        <v>7352</v>
      </c>
      <c r="G121" s="662" t="s">
        <v>6409</v>
      </c>
      <c r="H121" s="662" t="s">
        <v>6410</v>
      </c>
      <c r="I121" s="664">
        <v>0.68</v>
      </c>
      <c r="J121" s="664">
        <v>100</v>
      </c>
      <c r="K121" s="665">
        <v>68</v>
      </c>
    </row>
    <row r="122" spans="1:11" ht="14.4" customHeight="1" x14ac:dyDescent="0.3">
      <c r="A122" s="660" t="s">
        <v>600</v>
      </c>
      <c r="B122" s="661" t="s">
        <v>3542</v>
      </c>
      <c r="C122" s="662" t="s">
        <v>606</v>
      </c>
      <c r="D122" s="663" t="s">
        <v>3543</v>
      </c>
      <c r="E122" s="662" t="s">
        <v>7351</v>
      </c>
      <c r="F122" s="663" t="s">
        <v>7352</v>
      </c>
      <c r="G122" s="662" t="s">
        <v>6411</v>
      </c>
      <c r="H122" s="662" t="s">
        <v>6412</v>
      </c>
      <c r="I122" s="664">
        <v>0.47899999999999993</v>
      </c>
      <c r="J122" s="664">
        <v>1300</v>
      </c>
      <c r="K122" s="665">
        <v>622</v>
      </c>
    </row>
    <row r="123" spans="1:11" ht="14.4" customHeight="1" x14ac:dyDescent="0.3">
      <c r="A123" s="660" t="s">
        <v>600</v>
      </c>
      <c r="B123" s="661" t="s">
        <v>3542</v>
      </c>
      <c r="C123" s="662" t="s">
        <v>606</v>
      </c>
      <c r="D123" s="663" t="s">
        <v>3543</v>
      </c>
      <c r="E123" s="662" t="s">
        <v>7351</v>
      </c>
      <c r="F123" s="663" t="s">
        <v>7352</v>
      </c>
      <c r="G123" s="662" t="s">
        <v>6413</v>
      </c>
      <c r="H123" s="662" t="s">
        <v>6414</v>
      </c>
      <c r="I123" s="664">
        <v>0.40599999999999997</v>
      </c>
      <c r="J123" s="664">
        <v>7900</v>
      </c>
      <c r="K123" s="665">
        <v>3214</v>
      </c>
    </row>
    <row r="124" spans="1:11" ht="14.4" customHeight="1" x14ac:dyDescent="0.3">
      <c r="A124" s="660" t="s">
        <v>600</v>
      </c>
      <c r="B124" s="661" t="s">
        <v>3542</v>
      </c>
      <c r="C124" s="662" t="s">
        <v>606</v>
      </c>
      <c r="D124" s="663" t="s">
        <v>3543</v>
      </c>
      <c r="E124" s="662" t="s">
        <v>7351</v>
      </c>
      <c r="F124" s="663" t="s">
        <v>7352</v>
      </c>
      <c r="G124" s="662" t="s">
        <v>6415</v>
      </c>
      <c r="H124" s="662" t="s">
        <v>6416</v>
      </c>
      <c r="I124" s="664">
        <v>1.76</v>
      </c>
      <c r="J124" s="664">
        <v>400</v>
      </c>
      <c r="K124" s="665">
        <v>704</v>
      </c>
    </row>
    <row r="125" spans="1:11" ht="14.4" customHeight="1" x14ac:dyDescent="0.3">
      <c r="A125" s="660" t="s">
        <v>600</v>
      </c>
      <c r="B125" s="661" t="s">
        <v>3542</v>
      </c>
      <c r="C125" s="662" t="s">
        <v>606</v>
      </c>
      <c r="D125" s="663" t="s">
        <v>3543</v>
      </c>
      <c r="E125" s="662" t="s">
        <v>7353</v>
      </c>
      <c r="F125" s="663" t="s">
        <v>7354</v>
      </c>
      <c r="G125" s="662" t="s">
        <v>6417</v>
      </c>
      <c r="H125" s="662" t="s">
        <v>6418</v>
      </c>
      <c r="I125" s="664">
        <v>11.01</v>
      </c>
      <c r="J125" s="664">
        <v>40</v>
      </c>
      <c r="K125" s="665">
        <v>440.4</v>
      </c>
    </row>
    <row r="126" spans="1:11" ht="14.4" customHeight="1" x14ac:dyDescent="0.3">
      <c r="A126" s="660" t="s">
        <v>600</v>
      </c>
      <c r="B126" s="661" t="s">
        <v>3542</v>
      </c>
      <c r="C126" s="662" t="s">
        <v>606</v>
      </c>
      <c r="D126" s="663" t="s">
        <v>3543</v>
      </c>
      <c r="E126" s="662" t="s">
        <v>7353</v>
      </c>
      <c r="F126" s="663" t="s">
        <v>7354</v>
      </c>
      <c r="G126" s="662" t="s">
        <v>6419</v>
      </c>
      <c r="H126" s="662" t="s">
        <v>6420</v>
      </c>
      <c r="I126" s="664">
        <v>10.55</v>
      </c>
      <c r="J126" s="664">
        <v>40</v>
      </c>
      <c r="K126" s="665">
        <v>422.1</v>
      </c>
    </row>
    <row r="127" spans="1:11" ht="14.4" customHeight="1" x14ac:dyDescent="0.3">
      <c r="A127" s="660" t="s">
        <v>600</v>
      </c>
      <c r="B127" s="661" t="s">
        <v>3542</v>
      </c>
      <c r="C127" s="662" t="s">
        <v>606</v>
      </c>
      <c r="D127" s="663" t="s">
        <v>3543</v>
      </c>
      <c r="E127" s="662" t="s">
        <v>7353</v>
      </c>
      <c r="F127" s="663" t="s">
        <v>7354</v>
      </c>
      <c r="G127" s="662" t="s">
        <v>6421</v>
      </c>
      <c r="H127" s="662" t="s">
        <v>6422</v>
      </c>
      <c r="I127" s="664">
        <v>0.77</v>
      </c>
      <c r="J127" s="664">
        <v>3500</v>
      </c>
      <c r="K127" s="665">
        <v>2695</v>
      </c>
    </row>
    <row r="128" spans="1:11" ht="14.4" customHeight="1" x14ac:dyDescent="0.3">
      <c r="A128" s="660" t="s">
        <v>600</v>
      </c>
      <c r="B128" s="661" t="s">
        <v>3542</v>
      </c>
      <c r="C128" s="662" t="s">
        <v>606</v>
      </c>
      <c r="D128" s="663" t="s">
        <v>3543</v>
      </c>
      <c r="E128" s="662" t="s">
        <v>7353</v>
      </c>
      <c r="F128" s="663" t="s">
        <v>7354</v>
      </c>
      <c r="G128" s="662" t="s">
        <v>6423</v>
      </c>
      <c r="H128" s="662" t="s">
        <v>6424</v>
      </c>
      <c r="I128" s="664">
        <v>0.77500000000000002</v>
      </c>
      <c r="J128" s="664">
        <v>5000</v>
      </c>
      <c r="K128" s="665">
        <v>3880</v>
      </c>
    </row>
    <row r="129" spans="1:11" ht="14.4" customHeight="1" x14ac:dyDescent="0.3">
      <c r="A129" s="660" t="s">
        <v>600</v>
      </c>
      <c r="B129" s="661" t="s">
        <v>3542</v>
      </c>
      <c r="C129" s="662" t="s">
        <v>606</v>
      </c>
      <c r="D129" s="663" t="s">
        <v>3543</v>
      </c>
      <c r="E129" s="662" t="s">
        <v>7353</v>
      </c>
      <c r="F129" s="663" t="s">
        <v>7354</v>
      </c>
      <c r="G129" s="662" t="s">
        <v>6425</v>
      </c>
      <c r="H129" s="662" t="s">
        <v>6426</v>
      </c>
      <c r="I129" s="664">
        <v>0.71</v>
      </c>
      <c r="J129" s="664">
        <v>4000</v>
      </c>
      <c r="K129" s="665">
        <v>2840</v>
      </c>
    </row>
    <row r="130" spans="1:11" ht="14.4" customHeight="1" x14ac:dyDescent="0.3">
      <c r="A130" s="660" t="s">
        <v>600</v>
      </c>
      <c r="B130" s="661" t="s">
        <v>3542</v>
      </c>
      <c r="C130" s="662" t="s">
        <v>606</v>
      </c>
      <c r="D130" s="663" t="s">
        <v>3543</v>
      </c>
      <c r="E130" s="662" t="s">
        <v>7353</v>
      </c>
      <c r="F130" s="663" t="s">
        <v>7354</v>
      </c>
      <c r="G130" s="662" t="s">
        <v>6425</v>
      </c>
      <c r="H130" s="662" t="s">
        <v>6427</v>
      </c>
      <c r="I130" s="664">
        <v>0.71</v>
      </c>
      <c r="J130" s="664">
        <v>6000</v>
      </c>
      <c r="K130" s="665">
        <v>4260</v>
      </c>
    </row>
    <row r="131" spans="1:11" ht="14.4" customHeight="1" x14ac:dyDescent="0.3">
      <c r="A131" s="660" t="s">
        <v>600</v>
      </c>
      <c r="B131" s="661" t="s">
        <v>3542</v>
      </c>
      <c r="C131" s="662" t="s">
        <v>606</v>
      </c>
      <c r="D131" s="663" t="s">
        <v>3543</v>
      </c>
      <c r="E131" s="662" t="s">
        <v>7353</v>
      </c>
      <c r="F131" s="663" t="s">
        <v>7354</v>
      </c>
      <c r="G131" s="662" t="s">
        <v>6428</v>
      </c>
      <c r="H131" s="662" t="s">
        <v>6429</v>
      </c>
      <c r="I131" s="664">
        <v>0.71</v>
      </c>
      <c r="J131" s="664">
        <v>2000</v>
      </c>
      <c r="K131" s="665">
        <v>1420</v>
      </c>
    </row>
    <row r="132" spans="1:11" ht="14.4" customHeight="1" x14ac:dyDescent="0.3">
      <c r="A132" s="660" t="s">
        <v>600</v>
      </c>
      <c r="B132" s="661" t="s">
        <v>3542</v>
      </c>
      <c r="C132" s="662" t="s">
        <v>606</v>
      </c>
      <c r="D132" s="663" t="s">
        <v>3543</v>
      </c>
      <c r="E132" s="662" t="s">
        <v>7353</v>
      </c>
      <c r="F132" s="663" t="s">
        <v>7354</v>
      </c>
      <c r="G132" s="662" t="s">
        <v>6428</v>
      </c>
      <c r="H132" s="662" t="s">
        <v>6430</v>
      </c>
      <c r="I132" s="664">
        <v>0.71</v>
      </c>
      <c r="J132" s="664">
        <v>5000</v>
      </c>
      <c r="K132" s="665">
        <v>3550</v>
      </c>
    </row>
    <row r="133" spans="1:11" ht="14.4" customHeight="1" x14ac:dyDescent="0.3">
      <c r="A133" s="660" t="s">
        <v>600</v>
      </c>
      <c r="B133" s="661" t="s">
        <v>3542</v>
      </c>
      <c r="C133" s="662" t="s">
        <v>606</v>
      </c>
      <c r="D133" s="663" t="s">
        <v>3543</v>
      </c>
      <c r="E133" s="662" t="s">
        <v>7355</v>
      </c>
      <c r="F133" s="663" t="s">
        <v>7356</v>
      </c>
      <c r="G133" s="662" t="s">
        <v>6431</v>
      </c>
      <c r="H133" s="662" t="s">
        <v>6432</v>
      </c>
      <c r="I133" s="664">
        <v>139.44</v>
      </c>
      <c r="J133" s="664">
        <v>28</v>
      </c>
      <c r="K133" s="665">
        <v>3904.28</v>
      </c>
    </row>
    <row r="134" spans="1:11" ht="14.4" customHeight="1" x14ac:dyDescent="0.3">
      <c r="A134" s="660" t="s">
        <v>600</v>
      </c>
      <c r="B134" s="661" t="s">
        <v>3542</v>
      </c>
      <c r="C134" s="662" t="s">
        <v>606</v>
      </c>
      <c r="D134" s="663" t="s">
        <v>3543</v>
      </c>
      <c r="E134" s="662" t="s">
        <v>7355</v>
      </c>
      <c r="F134" s="663" t="s">
        <v>7356</v>
      </c>
      <c r="G134" s="662" t="s">
        <v>6433</v>
      </c>
      <c r="H134" s="662" t="s">
        <v>6434</v>
      </c>
      <c r="I134" s="664">
        <v>139.43666666666667</v>
      </c>
      <c r="J134" s="664">
        <v>28</v>
      </c>
      <c r="K134" s="665">
        <v>3904.16</v>
      </c>
    </row>
    <row r="135" spans="1:11" ht="14.4" customHeight="1" x14ac:dyDescent="0.3">
      <c r="A135" s="660" t="s">
        <v>600</v>
      </c>
      <c r="B135" s="661" t="s">
        <v>3542</v>
      </c>
      <c r="C135" s="662" t="s">
        <v>606</v>
      </c>
      <c r="D135" s="663" t="s">
        <v>3543</v>
      </c>
      <c r="E135" s="662" t="s">
        <v>7355</v>
      </c>
      <c r="F135" s="663" t="s">
        <v>7356</v>
      </c>
      <c r="G135" s="662" t="s">
        <v>6435</v>
      </c>
      <c r="H135" s="662" t="s">
        <v>6436</v>
      </c>
      <c r="I135" s="664">
        <v>152.46</v>
      </c>
      <c r="J135" s="664">
        <v>2</v>
      </c>
      <c r="K135" s="665">
        <v>304.92</v>
      </c>
    </row>
    <row r="136" spans="1:11" ht="14.4" customHeight="1" x14ac:dyDescent="0.3">
      <c r="A136" s="660" t="s">
        <v>600</v>
      </c>
      <c r="B136" s="661" t="s">
        <v>3542</v>
      </c>
      <c r="C136" s="662" t="s">
        <v>611</v>
      </c>
      <c r="D136" s="663" t="s">
        <v>3544</v>
      </c>
      <c r="E136" s="662" t="s">
        <v>7343</v>
      </c>
      <c r="F136" s="663" t="s">
        <v>7344</v>
      </c>
      <c r="G136" s="662" t="s">
        <v>6437</v>
      </c>
      <c r="H136" s="662" t="s">
        <v>6438</v>
      </c>
      <c r="I136" s="664">
        <v>0.4</v>
      </c>
      <c r="J136" s="664">
        <v>1000</v>
      </c>
      <c r="K136" s="665">
        <v>400</v>
      </c>
    </row>
    <row r="137" spans="1:11" ht="14.4" customHeight="1" x14ac:dyDescent="0.3">
      <c r="A137" s="660" t="s">
        <v>600</v>
      </c>
      <c r="B137" s="661" t="s">
        <v>3542</v>
      </c>
      <c r="C137" s="662" t="s">
        <v>611</v>
      </c>
      <c r="D137" s="663" t="s">
        <v>3544</v>
      </c>
      <c r="E137" s="662" t="s">
        <v>7343</v>
      </c>
      <c r="F137" s="663" t="s">
        <v>7344</v>
      </c>
      <c r="G137" s="662" t="s">
        <v>6185</v>
      </c>
      <c r="H137" s="662" t="s">
        <v>6186</v>
      </c>
      <c r="I137" s="664">
        <v>2.41</v>
      </c>
      <c r="J137" s="664">
        <v>180</v>
      </c>
      <c r="K137" s="665">
        <v>434.6</v>
      </c>
    </row>
    <row r="138" spans="1:11" ht="14.4" customHeight="1" x14ac:dyDescent="0.3">
      <c r="A138" s="660" t="s">
        <v>600</v>
      </c>
      <c r="B138" s="661" t="s">
        <v>3542</v>
      </c>
      <c r="C138" s="662" t="s">
        <v>611</v>
      </c>
      <c r="D138" s="663" t="s">
        <v>3544</v>
      </c>
      <c r="E138" s="662" t="s">
        <v>7343</v>
      </c>
      <c r="F138" s="663" t="s">
        <v>7344</v>
      </c>
      <c r="G138" s="662" t="s">
        <v>6439</v>
      </c>
      <c r="H138" s="662" t="s">
        <v>6440</v>
      </c>
      <c r="I138" s="664">
        <v>3.1059999999999999</v>
      </c>
      <c r="J138" s="664">
        <v>320</v>
      </c>
      <c r="K138" s="665">
        <v>994</v>
      </c>
    </row>
    <row r="139" spans="1:11" ht="14.4" customHeight="1" x14ac:dyDescent="0.3">
      <c r="A139" s="660" t="s">
        <v>600</v>
      </c>
      <c r="B139" s="661" t="s">
        <v>3542</v>
      </c>
      <c r="C139" s="662" t="s">
        <v>611</v>
      </c>
      <c r="D139" s="663" t="s">
        <v>3544</v>
      </c>
      <c r="E139" s="662" t="s">
        <v>7343</v>
      </c>
      <c r="F139" s="663" t="s">
        <v>7344</v>
      </c>
      <c r="G139" s="662" t="s">
        <v>6441</v>
      </c>
      <c r="H139" s="662" t="s">
        <v>6442</v>
      </c>
      <c r="I139" s="664">
        <v>3.7824999999999998</v>
      </c>
      <c r="J139" s="664">
        <v>220</v>
      </c>
      <c r="K139" s="665">
        <v>832</v>
      </c>
    </row>
    <row r="140" spans="1:11" ht="14.4" customHeight="1" x14ac:dyDescent="0.3">
      <c r="A140" s="660" t="s">
        <v>600</v>
      </c>
      <c r="B140" s="661" t="s">
        <v>3542</v>
      </c>
      <c r="C140" s="662" t="s">
        <v>611</v>
      </c>
      <c r="D140" s="663" t="s">
        <v>3544</v>
      </c>
      <c r="E140" s="662" t="s">
        <v>7343</v>
      </c>
      <c r="F140" s="663" t="s">
        <v>7344</v>
      </c>
      <c r="G140" s="662" t="s">
        <v>6443</v>
      </c>
      <c r="H140" s="662" t="s">
        <v>6444</v>
      </c>
      <c r="I140" s="664">
        <v>59.17</v>
      </c>
      <c r="J140" s="664">
        <v>4</v>
      </c>
      <c r="K140" s="665">
        <v>236.68</v>
      </c>
    </row>
    <row r="141" spans="1:11" ht="14.4" customHeight="1" x14ac:dyDescent="0.3">
      <c r="A141" s="660" t="s">
        <v>600</v>
      </c>
      <c r="B141" s="661" t="s">
        <v>3542</v>
      </c>
      <c r="C141" s="662" t="s">
        <v>611</v>
      </c>
      <c r="D141" s="663" t="s">
        <v>3544</v>
      </c>
      <c r="E141" s="662" t="s">
        <v>7343</v>
      </c>
      <c r="F141" s="663" t="s">
        <v>7344</v>
      </c>
      <c r="G141" s="662" t="s">
        <v>6187</v>
      </c>
      <c r="H141" s="662" t="s">
        <v>6188</v>
      </c>
      <c r="I141" s="664">
        <v>12.08</v>
      </c>
      <c r="J141" s="664">
        <v>250</v>
      </c>
      <c r="K141" s="665">
        <v>3020</v>
      </c>
    </row>
    <row r="142" spans="1:11" ht="14.4" customHeight="1" x14ac:dyDescent="0.3">
      <c r="A142" s="660" t="s">
        <v>600</v>
      </c>
      <c r="B142" s="661" t="s">
        <v>3542</v>
      </c>
      <c r="C142" s="662" t="s">
        <v>611</v>
      </c>
      <c r="D142" s="663" t="s">
        <v>3544</v>
      </c>
      <c r="E142" s="662" t="s">
        <v>7343</v>
      </c>
      <c r="F142" s="663" t="s">
        <v>7344</v>
      </c>
      <c r="G142" s="662" t="s">
        <v>6445</v>
      </c>
      <c r="H142" s="662" t="s">
        <v>6446</v>
      </c>
      <c r="I142" s="664">
        <v>210.63</v>
      </c>
      <c r="J142" s="664">
        <v>1</v>
      </c>
      <c r="K142" s="665">
        <v>210.63</v>
      </c>
    </row>
    <row r="143" spans="1:11" ht="14.4" customHeight="1" x14ac:dyDescent="0.3">
      <c r="A143" s="660" t="s">
        <v>600</v>
      </c>
      <c r="B143" s="661" t="s">
        <v>3542</v>
      </c>
      <c r="C143" s="662" t="s">
        <v>611</v>
      </c>
      <c r="D143" s="663" t="s">
        <v>3544</v>
      </c>
      <c r="E143" s="662" t="s">
        <v>7343</v>
      </c>
      <c r="F143" s="663" t="s">
        <v>7344</v>
      </c>
      <c r="G143" s="662" t="s">
        <v>6447</v>
      </c>
      <c r="H143" s="662" t="s">
        <v>6448</v>
      </c>
      <c r="I143" s="664">
        <v>124.44333333333333</v>
      </c>
      <c r="J143" s="664">
        <v>3</v>
      </c>
      <c r="K143" s="665">
        <v>373.33</v>
      </c>
    </row>
    <row r="144" spans="1:11" ht="14.4" customHeight="1" x14ac:dyDescent="0.3">
      <c r="A144" s="660" t="s">
        <v>600</v>
      </c>
      <c r="B144" s="661" t="s">
        <v>3542</v>
      </c>
      <c r="C144" s="662" t="s">
        <v>611</v>
      </c>
      <c r="D144" s="663" t="s">
        <v>3544</v>
      </c>
      <c r="E144" s="662" t="s">
        <v>7343</v>
      </c>
      <c r="F144" s="663" t="s">
        <v>7344</v>
      </c>
      <c r="G144" s="662" t="s">
        <v>6449</v>
      </c>
      <c r="H144" s="662" t="s">
        <v>6450</v>
      </c>
      <c r="I144" s="664">
        <v>8.0516666666666676</v>
      </c>
      <c r="J144" s="664">
        <v>52</v>
      </c>
      <c r="K144" s="665">
        <v>417.5</v>
      </c>
    </row>
    <row r="145" spans="1:11" ht="14.4" customHeight="1" x14ac:dyDescent="0.3">
      <c r="A145" s="660" t="s">
        <v>600</v>
      </c>
      <c r="B145" s="661" t="s">
        <v>3542</v>
      </c>
      <c r="C145" s="662" t="s">
        <v>611</v>
      </c>
      <c r="D145" s="663" t="s">
        <v>3544</v>
      </c>
      <c r="E145" s="662" t="s">
        <v>7343</v>
      </c>
      <c r="F145" s="663" t="s">
        <v>7344</v>
      </c>
      <c r="G145" s="662" t="s">
        <v>6191</v>
      </c>
      <c r="H145" s="662" t="s">
        <v>6192</v>
      </c>
      <c r="I145" s="664">
        <v>27.687500000000004</v>
      </c>
      <c r="J145" s="664">
        <v>96</v>
      </c>
      <c r="K145" s="665">
        <v>2658</v>
      </c>
    </row>
    <row r="146" spans="1:11" ht="14.4" customHeight="1" x14ac:dyDescent="0.3">
      <c r="A146" s="660" t="s">
        <v>600</v>
      </c>
      <c r="B146" s="661" t="s">
        <v>3542</v>
      </c>
      <c r="C146" s="662" t="s">
        <v>611</v>
      </c>
      <c r="D146" s="663" t="s">
        <v>3544</v>
      </c>
      <c r="E146" s="662" t="s">
        <v>7343</v>
      </c>
      <c r="F146" s="663" t="s">
        <v>7344</v>
      </c>
      <c r="G146" s="662" t="s">
        <v>6451</v>
      </c>
      <c r="H146" s="662" t="s">
        <v>6452</v>
      </c>
      <c r="I146" s="664">
        <v>39.659999999999997</v>
      </c>
      <c r="J146" s="664">
        <v>1</v>
      </c>
      <c r="K146" s="665">
        <v>39.659999999999997</v>
      </c>
    </row>
    <row r="147" spans="1:11" ht="14.4" customHeight="1" x14ac:dyDescent="0.3">
      <c r="A147" s="660" t="s">
        <v>600</v>
      </c>
      <c r="B147" s="661" t="s">
        <v>3542</v>
      </c>
      <c r="C147" s="662" t="s">
        <v>611</v>
      </c>
      <c r="D147" s="663" t="s">
        <v>3544</v>
      </c>
      <c r="E147" s="662" t="s">
        <v>7343</v>
      </c>
      <c r="F147" s="663" t="s">
        <v>7344</v>
      </c>
      <c r="G147" s="662" t="s">
        <v>6453</v>
      </c>
      <c r="H147" s="662" t="s">
        <v>6454</v>
      </c>
      <c r="I147" s="664">
        <v>6</v>
      </c>
      <c r="J147" s="664">
        <v>200</v>
      </c>
      <c r="K147" s="665">
        <v>1200</v>
      </c>
    </row>
    <row r="148" spans="1:11" ht="14.4" customHeight="1" x14ac:dyDescent="0.3">
      <c r="A148" s="660" t="s">
        <v>600</v>
      </c>
      <c r="B148" s="661" t="s">
        <v>3542</v>
      </c>
      <c r="C148" s="662" t="s">
        <v>611</v>
      </c>
      <c r="D148" s="663" t="s">
        <v>3544</v>
      </c>
      <c r="E148" s="662" t="s">
        <v>7343</v>
      </c>
      <c r="F148" s="663" t="s">
        <v>7344</v>
      </c>
      <c r="G148" s="662" t="s">
        <v>6455</v>
      </c>
      <c r="H148" s="662" t="s">
        <v>6456</v>
      </c>
      <c r="I148" s="664">
        <v>2.9271428571428575</v>
      </c>
      <c r="J148" s="664">
        <v>6800</v>
      </c>
      <c r="K148" s="665">
        <v>19776</v>
      </c>
    </row>
    <row r="149" spans="1:11" ht="14.4" customHeight="1" x14ac:dyDescent="0.3">
      <c r="A149" s="660" t="s">
        <v>600</v>
      </c>
      <c r="B149" s="661" t="s">
        <v>3542</v>
      </c>
      <c r="C149" s="662" t="s">
        <v>611</v>
      </c>
      <c r="D149" s="663" t="s">
        <v>3544</v>
      </c>
      <c r="E149" s="662" t="s">
        <v>7343</v>
      </c>
      <c r="F149" s="663" t="s">
        <v>7344</v>
      </c>
      <c r="G149" s="662" t="s">
        <v>6457</v>
      </c>
      <c r="H149" s="662" t="s">
        <v>6458</v>
      </c>
      <c r="I149" s="664">
        <v>0.87666666666666659</v>
      </c>
      <c r="J149" s="664">
        <v>6000</v>
      </c>
      <c r="K149" s="665">
        <v>5270</v>
      </c>
    </row>
    <row r="150" spans="1:11" ht="14.4" customHeight="1" x14ac:dyDescent="0.3">
      <c r="A150" s="660" t="s">
        <v>600</v>
      </c>
      <c r="B150" s="661" t="s">
        <v>3542</v>
      </c>
      <c r="C150" s="662" t="s">
        <v>611</v>
      </c>
      <c r="D150" s="663" t="s">
        <v>3544</v>
      </c>
      <c r="E150" s="662" t="s">
        <v>7343</v>
      </c>
      <c r="F150" s="663" t="s">
        <v>7344</v>
      </c>
      <c r="G150" s="662" t="s">
        <v>6459</v>
      </c>
      <c r="H150" s="662" t="s">
        <v>6460</v>
      </c>
      <c r="I150" s="664">
        <v>86.38</v>
      </c>
      <c r="J150" s="664">
        <v>30</v>
      </c>
      <c r="K150" s="665">
        <v>2591.27</v>
      </c>
    </row>
    <row r="151" spans="1:11" ht="14.4" customHeight="1" x14ac:dyDescent="0.3">
      <c r="A151" s="660" t="s">
        <v>600</v>
      </c>
      <c r="B151" s="661" t="s">
        <v>3542</v>
      </c>
      <c r="C151" s="662" t="s">
        <v>611</v>
      </c>
      <c r="D151" s="663" t="s">
        <v>3544</v>
      </c>
      <c r="E151" s="662" t="s">
        <v>7343</v>
      </c>
      <c r="F151" s="663" t="s">
        <v>7344</v>
      </c>
      <c r="G151" s="662" t="s">
        <v>6461</v>
      </c>
      <c r="H151" s="662" t="s">
        <v>6462</v>
      </c>
      <c r="I151" s="664">
        <v>61.529999999999994</v>
      </c>
      <c r="J151" s="664">
        <v>70</v>
      </c>
      <c r="K151" s="665">
        <v>4306.75</v>
      </c>
    </row>
    <row r="152" spans="1:11" ht="14.4" customHeight="1" x14ac:dyDescent="0.3">
      <c r="A152" s="660" t="s">
        <v>600</v>
      </c>
      <c r="B152" s="661" t="s">
        <v>3542</v>
      </c>
      <c r="C152" s="662" t="s">
        <v>611</v>
      </c>
      <c r="D152" s="663" t="s">
        <v>3544</v>
      </c>
      <c r="E152" s="662" t="s">
        <v>7343</v>
      </c>
      <c r="F152" s="663" t="s">
        <v>7344</v>
      </c>
      <c r="G152" s="662" t="s">
        <v>6195</v>
      </c>
      <c r="H152" s="662" t="s">
        <v>6196</v>
      </c>
      <c r="I152" s="664">
        <v>2.7344444444444447</v>
      </c>
      <c r="J152" s="664">
        <v>500</v>
      </c>
      <c r="K152" s="665">
        <v>1366.67</v>
      </c>
    </row>
    <row r="153" spans="1:11" ht="14.4" customHeight="1" x14ac:dyDescent="0.3">
      <c r="A153" s="660" t="s">
        <v>600</v>
      </c>
      <c r="B153" s="661" t="s">
        <v>3542</v>
      </c>
      <c r="C153" s="662" t="s">
        <v>611</v>
      </c>
      <c r="D153" s="663" t="s">
        <v>3544</v>
      </c>
      <c r="E153" s="662" t="s">
        <v>7343</v>
      </c>
      <c r="F153" s="663" t="s">
        <v>7344</v>
      </c>
      <c r="G153" s="662" t="s">
        <v>6463</v>
      </c>
      <c r="H153" s="662" t="s">
        <v>6464</v>
      </c>
      <c r="I153" s="664">
        <v>0.99833333333333341</v>
      </c>
      <c r="J153" s="664">
        <v>240</v>
      </c>
      <c r="K153" s="665">
        <v>239.6</v>
      </c>
    </row>
    <row r="154" spans="1:11" ht="14.4" customHeight="1" x14ac:dyDescent="0.3">
      <c r="A154" s="660" t="s">
        <v>600</v>
      </c>
      <c r="B154" s="661" t="s">
        <v>3542</v>
      </c>
      <c r="C154" s="662" t="s">
        <v>611</v>
      </c>
      <c r="D154" s="663" t="s">
        <v>3544</v>
      </c>
      <c r="E154" s="662" t="s">
        <v>7343</v>
      </c>
      <c r="F154" s="663" t="s">
        <v>7344</v>
      </c>
      <c r="G154" s="662" t="s">
        <v>6465</v>
      </c>
      <c r="H154" s="662" t="s">
        <v>6466</v>
      </c>
      <c r="I154" s="664">
        <v>233.80000000000004</v>
      </c>
      <c r="J154" s="664">
        <v>15</v>
      </c>
      <c r="K154" s="665">
        <v>3506.96</v>
      </c>
    </row>
    <row r="155" spans="1:11" ht="14.4" customHeight="1" x14ac:dyDescent="0.3">
      <c r="A155" s="660" t="s">
        <v>600</v>
      </c>
      <c r="B155" s="661" t="s">
        <v>3542</v>
      </c>
      <c r="C155" s="662" t="s">
        <v>611</v>
      </c>
      <c r="D155" s="663" t="s">
        <v>3544</v>
      </c>
      <c r="E155" s="662" t="s">
        <v>7343</v>
      </c>
      <c r="F155" s="663" t="s">
        <v>7344</v>
      </c>
      <c r="G155" s="662" t="s">
        <v>6467</v>
      </c>
      <c r="H155" s="662" t="s">
        <v>6468</v>
      </c>
      <c r="I155" s="664">
        <v>0.43</v>
      </c>
      <c r="J155" s="664">
        <v>6000</v>
      </c>
      <c r="K155" s="665">
        <v>2580</v>
      </c>
    </row>
    <row r="156" spans="1:11" ht="14.4" customHeight="1" x14ac:dyDescent="0.3">
      <c r="A156" s="660" t="s">
        <v>600</v>
      </c>
      <c r="B156" s="661" t="s">
        <v>3542</v>
      </c>
      <c r="C156" s="662" t="s">
        <v>611</v>
      </c>
      <c r="D156" s="663" t="s">
        <v>3544</v>
      </c>
      <c r="E156" s="662" t="s">
        <v>7343</v>
      </c>
      <c r="F156" s="663" t="s">
        <v>7344</v>
      </c>
      <c r="G156" s="662" t="s">
        <v>6469</v>
      </c>
      <c r="H156" s="662" t="s">
        <v>6470</v>
      </c>
      <c r="I156" s="664">
        <v>61.216666666666669</v>
      </c>
      <c r="J156" s="664">
        <v>4</v>
      </c>
      <c r="K156" s="665">
        <v>244.85999999999999</v>
      </c>
    </row>
    <row r="157" spans="1:11" ht="14.4" customHeight="1" x14ac:dyDescent="0.3">
      <c r="A157" s="660" t="s">
        <v>600</v>
      </c>
      <c r="B157" s="661" t="s">
        <v>3542</v>
      </c>
      <c r="C157" s="662" t="s">
        <v>611</v>
      </c>
      <c r="D157" s="663" t="s">
        <v>3544</v>
      </c>
      <c r="E157" s="662" t="s">
        <v>7343</v>
      </c>
      <c r="F157" s="663" t="s">
        <v>7344</v>
      </c>
      <c r="G157" s="662" t="s">
        <v>6471</v>
      </c>
      <c r="H157" s="662" t="s">
        <v>6472</v>
      </c>
      <c r="I157" s="664">
        <v>54.86</v>
      </c>
      <c r="J157" s="664">
        <v>20</v>
      </c>
      <c r="K157" s="665">
        <v>1097.2</v>
      </c>
    </row>
    <row r="158" spans="1:11" ht="14.4" customHeight="1" x14ac:dyDescent="0.3">
      <c r="A158" s="660" t="s">
        <v>600</v>
      </c>
      <c r="B158" s="661" t="s">
        <v>3542</v>
      </c>
      <c r="C158" s="662" t="s">
        <v>611</v>
      </c>
      <c r="D158" s="663" t="s">
        <v>3544</v>
      </c>
      <c r="E158" s="662" t="s">
        <v>7343</v>
      </c>
      <c r="F158" s="663" t="s">
        <v>7344</v>
      </c>
      <c r="G158" s="662" t="s">
        <v>6197</v>
      </c>
      <c r="H158" s="662" t="s">
        <v>6198</v>
      </c>
      <c r="I158" s="664">
        <v>22.116666666666664</v>
      </c>
      <c r="J158" s="664">
        <v>300</v>
      </c>
      <c r="K158" s="665">
        <v>6635</v>
      </c>
    </row>
    <row r="159" spans="1:11" ht="14.4" customHeight="1" x14ac:dyDescent="0.3">
      <c r="A159" s="660" t="s">
        <v>600</v>
      </c>
      <c r="B159" s="661" t="s">
        <v>3542</v>
      </c>
      <c r="C159" s="662" t="s">
        <v>611</v>
      </c>
      <c r="D159" s="663" t="s">
        <v>3544</v>
      </c>
      <c r="E159" s="662" t="s">
        <v>7343</v>
      </c>
      <c r="F159" s="663" t="s">
        <v>7344</v>
      </c>
      <c r="G159" s="662" t="s">
        <v>6199</v>
      </c>
      <c r="H159" s="662" t="s">
        <v>6200</v>
      </c>
      <c r="I159" s="664">
        <v>30.175000000000004</v>
      </c>
      <c r="J159" s="664">
        <v>140</v>
      </c>
      <c r="K159" s="665">
        <v>4224.5</v>
      </c>
    </row>
    <row r="160" spans="1:11" ht="14.4" customHeight="1" x14ac:dyDescent="0.3">
      <c r="A160" s="660" t="s">
        <v>600</v>
      </c>
      <c r="B160" s="661" t="s">
        <v>3542</v>
      </c>
      <c r="C160" s="662" t="s">
        <v>611</v>
      </c>
      <c r="D160" s="663" t="s">
        <v>3544</v>
      </c>
      <c r="E160" s="662" t="s">
        <v>7343</v>
      </c>
      <c r="F160" s="663" t="s">
        <v>7344</v>
      </c>
      <c r="G160" s="662" t="s">
        <v>6473</v>
      </c>
      <c r="H160" s="662" t="s">
        <v>6474</v>
      </c>
      <c r="I160" s="664">
        <v>12.42</v>
      </c>
      <c r="J160" s="664">
        <v>420</v>
      </c>
      <c r="K160" s="665">
        <v>5216.3999999999996</v>
      </c>
    </row>
    <row r="161" spans="1:11" ht="14.4" customHeight="1" x14ac:dyDescent="0.3">
      <c r="A161" s="660" t="s">
        <v>600</v>
      </c>
      <c r="B161" s="661" t="s">
        <v>3542</v>
      </c>
      <c r="C161" s="662" t="s">
        <v>611</v>
      </c>
      <c r="D161" s="663" t="s">
        <v>3544</v>
      </c>
      <c r="E161" s="662" t="s">
        <v>7343</v>
      </c>
      <c r="F161" s="663" t="s">
        <v>7344</v>
      </c>
      <c r="G161" s="662" t="s">
        <v>6475</v>
      </c>
      <c r="H161" s="662" t="s">
        <v>6476</v>
      </c>
      <c r="I161" s="664">
        <v>1.38</v>
      </c>
      <c r="J161" s="664">
        <v>700</v>
      </c>
      <c r="K161" s="665">
        <v>966</v>
      </c>
    </row>
    <row r="162" spans="1:11" ht="14.4" customHeight="1" x14ac:dyDescent="0.3">
      <c r="A162" s="660" t="s">
        <v>600</v>
      </c>
      <c r="B162" s="661" t="s">
        <v>3542</v>
      </c>
      <c r="C162" s="662" t="s">
        <v>611</v>
      </c>
      <c r="D162" s="663" t="s">
        <v>3544</v>
      </c>
      <c r="E162" s="662" t="s">
        <v>7343</v>
      </c>
      <c r="F162" s="663" t="s">
        <v>7344</v>
      </c>
      <c r="G162" s="662" t="s">
        <v>6201</v>
      </c>
      <c r="H162" s="662" t="s">
        <v>6202</v>
      </c>
      <c r="I162" s="664">
        <v>0.59999999999999987</v>
      </c>
      <c r="J162" s="664">
        <v>3500</v>
      </c>
      <c r="K162" s="665">
        <v>2100</v>
      </c>
    </row>
    <row r="163" spans="1:11" ht="14.4" customHeight="1" x14ac:dyDescent="0.3">
      <c r="A163" s="660" t="s">
        <v>600</v>
      </c>
      <c r="B163" s="661" t="s">
        <v>3542</v>
      </c>
      <c r="C163" s="662" t="s">
        <v>611</v>
      </c>
      <c r="D163" s="663" t="s">
        <v>3544</v>
      </c>
      <c r="E163" s="662" t="s">
        <v>7343</v>
      </c>
      <c r="F163" s="663" t="s">
        <v>7344</v>
      </c>
      <c r="G163" s="662" t="s">
        <v>6477</v>
      </c>
      <c r="H163" s="662" t="s">
        <v>6478</v>
      </c>
      <c r="I163" s="664">
        <v>1.29</v>
      </c>
      <c r="J163" s="664">
        <v>1000</v>
      </c>
      <c r="K163" s="665">
        <v>1290</v>
      </c>
    </row>
    <row r="164" spans="1:11" ht="14.4" customHeight="1" x14ac:dyDescent="0.3">
      <c r="A164" s="660" t="s">
        <v>600</v>
      </c>
      <c r="B164" s="661" t="s">
        <v>3542</v>
      </c>
      <c r="C164" s="662" t="s">
        <v>611</v>
      </c>
      <c r="D164" s="663" t="s">
        <v>3544</v>
      </c>
      <c r="E164" s="662" t="s">
        <v>7343</v>
      </c>
      <c r="F164" s="663" t="s">
        <v>7344</v>
      </c>
      <c r="G164" s="662" t="s">
        <v>6479</v>
      </c>
      <c r="H164" s="662" t="s">
        <v>6480</v>
      </c>
      <c r="I164" s="664">
        <v>0.44000000000000006</v>
      </c>
      <c r="J164" s="664">
        <v>18000</v>
      </c>
      <c r="K164" s="665">
        <v>7918.95</v>
      </c>
    </row>
    <row r="165" spans="1:11" ht="14.4" customHeight="1" x14ac:dyDescent="0.3">
      <c r="A165" s="660" t="s">
        <v>600</v>
      </c>
      <c r="B165" s="661" t="s">
        <v>3542</v>
      </c>
      <c r="C165" s="662" t="s">
        <v>611</v>
      </c>
      <c r="D165" s="663" t="s">
        <v>3544</v>
      </c>
      <c r="E165" s="662" t="s">
        <v>7343</v>
      </c>
      <c r="F165" s="663" t="s">
        <v>7344</v>
      </c>
      <c r="G165" s="662" t="s">
        <v>6207</v>
      </c>
      <c r="H165" s="662" t="s">
        <v>6208</v>
      </c>
      <c r="I165" s="664">
        <v>8.5791666666666657</v>
      </c>
      <c r="J165" s="664">
        <v>450</v>
      </c>
      <c r="K165" s="665">
        <v>3860.6400000000003</v>
      </c>
    </row>
    <row r="166" spans="1:11" ht="14.4" customHeight="1" x14ac:dyDescent="0.3">
      <c r="A166" s="660" t="s">
        <v>600</v>
      </c>
      <c r="B166" s="661" t="s">
        <v>3542</v>
      </c>
      <c r="C166" s="662" t="s">
        <v>611</v>
      </c>
      <c r="D166" s="663" t="s">
        <v>3544</v>
      </c>
      <c r="E166" s="662" t="s">
        <v>7343</v>
      </c>
      <c r="F166" s="663" t="s">
        <v>7344</v>
      </c>
      <c r="G166" s="662" t="s">
        <v>6481</v>
      </c>
      <c r="H166" s="662" t="s">
        <v>6482</v>
      </c>
      <c r="I166" s="664">
        <v>13.02</v>
      </c>
      <c r="J166" s="664">
        <v>3</v>
      </c>
      <c r="K166" s="665">
        <v>39.06</v>
      </c>
    </row>
    <row r="167" spans="1:11" ht="14.4" customHeight="1" x14ac:dyDescent="0.3">
      <c r="A167" s="660" t="s">
        <v>600</v>
      </c>
      <c r="B167" s="661" t="s">
        <v>3542</v>
      </c>
      <c r="C167" s="662" t="s">
        <v>611</v>
      </c>
      <c r="D167" s="663" t="s">
        <v>3544</v>
      </c>
      <c r="E167" s="662" t="s">
        <v>7343</v>
      </c>
      <c r="F167" s="663" t="s">
        <v>7344</v>
      </c>
      <c r="G167" s="662" t="s">
        <v>6481</v>
      </c>
      <c r="H167" s="662" t="s">
        <v>6483</v>
      </c>
      <c r="I167" s="664">
        <v>13.015000000000001</v>
      </c>
      <c r="J167" s="664">
        <v>6</v>
      </c>
      <c r="K167" s="665">
        <v>78.09</v>
      </c>
    </row>
    <row r="168" spans="1:11" ht="14.4" customHeight="1" x14ac:dyDescent="0.3">
      <c r="A168" s="660" t="s">
        <v>600</v>
      </c>
      <c r="B168" s="661" t="s">
        <v>3542</v>
      </c>
      <c r="C168" s="662" t="s">
        <v>611</v>
      </c>
      <c r="D168" s="663" t="s">
        <v>3544</v>
      </c>
      <c r="E168" s="662" t="s">
        <v>7343</v>
      </c>
      <c r="F168" s="663" t="s">
        <v>7344</v>
      </c>
      <c r="G168" s="662" t="s">
        <v>6209</v>
      </c>
      <c r="H168" s="662" t="s">
        <v>6210</v>
      </c>
      <c r="I168" s="664">
        <v>28.08</v>
      </c>
      <c r="J168" s="664">
        <v>50</v>
      </c>
      <c r="K168" s="665">
        <v>1404.56</v>
      </c>
    </row>
    <row r="169" spans="1:11" ht="14.4" customHeight="1" x14ac:dyDescent="0.3">
      <c r="A169" s="660" t="s">
        <v>600</v>
      </c>
      <c r="B169" s="661" t="s">
        <v>3542</v>
      </c>
      <c r="C169" s="662" t="s">
        <v>611</v>
      </c>
      <c r="D169" s="663" t="s">
        <v>3544</v>
      </c>
      <c r="E169" s="662" t="s">
        <v>7343</v>
      </c>
      <c r="F169" s="663" t="s">
        <v>7344</v>
      </c>
      <c r="G169" s="662" t="s">
        <v>6484</v>
      </c>
      <c r="H169" s="662" t="s">
        <v>6485</v>
      </c>
      <c r="I169" s="664">
        <v>64.909999999999982</v>
      </c>
      <c r="J169" s="664">
        <v>192</v>
      </c>
      <c r="K169" s="665">
        <v>12461.98</v>
      </c>
    </row>
    <row r="170" spans="1:11" ht="14.4" customHeight="1" x14ac:dyDescent="0.3">
      <c r="A170" s="660" t="s">
        <v>600</v>
      </c>
      <c r="B170" s="661" t="s">
        <v>3542</v>
      </c>
      <c r="C170" s="662" t="s">
        <v>611</v>
      </c>
      <c r="D170" s="663" t="s">
        <v>3544</v>
      </c>
      <c r="E170" s="662" t="s">
        <v>7343</v>
      </c>
      <c r="F170" s="663" t="s">
        <v>7344</v>
      </c>
      <c r="G170" s="662" t="s">
        <v>6215</v>
      </c>
      <c r="H170" s="662" t="s">
        <v>6216</v>
      </c>
      <c r="I170" s="664">
        <v>46.072499999999998</v>
      </c>
      <c r="J170" s="664">
        <v>4</v>
      </c>
      <c r="K170" s="665">
        <v>184.29</v>
      </c>
    </row>
    <row r="171" spans="1:11" ht="14.4" customHeight="1" x14ac:dyDescent="0.3">
      <c r="A171" s="660" t="s">
        <v>600</v>
      </c>
      <c r="B171" s="661" t="s">
        <v>3542</v>
      </c>
      <c r="C171" s="662" t="s">
        <v>611</v>
      </c>
      <c r="D171" s="663" t="s">
        <v>3544</v>
      </c>
      <c r="E171" s="662" t="s">
        <v>7343</v>
      </c>
      <c r="F171" s="663" t="s">
        <v>7344</v>
      </c>
      <c r="G171" s="662" t="s">
        <v>6217</v>
      </c>
      <c r="H171" s="662" t="s">
        <v>6218</v>
      </c>
      <c r="I171" s="664">
        <v>98.38</v>
      </c>
      <c r="J171" s="664">
        <v>2</v>
      </c>
      <c r="K171" s="665">
        <v>196.76</v>
      </c>
    </row>
    <row r="172" spans="1:11" ht="14.4" customHeight="1" x14ac:dyDescent="0.3">
      <c r="A172" s="660" t="s">
        <v>600</v>
      </c>
      <c r="B172" s="661" t="s">
        <v>3542</v>
      </c>
      <c r="C172" s="662" t="s">
        <v>611</v>
      </c>
      <c r="D172" s="663" t="s">
        <v>3544</v>
      </c>
      <c r="E172" s="662" t="s">
        <v>7343</v>
      </c>
      <c r="F172" s="663" t="s">
        <v>7344</v>
      </c>
      <c r="G172" s="662" t="s">
        <v>6486</v>
      </c>
      <c r="H172" s="662" t="s">
        <v>6487</v>
      </c>
      <c r="I172" s="664">
        <v>26.163333333333338</v>
      </c>
      <c r="J172" s="664">
        <v>5</v>
      </c>
      <c r="K172" s="665">
        <v>130.81</v>
      </c>
    </row>
    <row r="173" spans="1:11" ht="14.4" customHeight="1" x14ac:dyDescent="0.3">
      <c r="A173" s="660" t="s">
        <v>600</v>
      </c>
      <c r="B173" s="661" t="s">
        <v>3542</v>
      </c>
      <c r="C173" s="662" t="s">
        <v>611</v>
      </c>
      <c r="D173" s="663" t="s">
        <v>3544</v>
      </c>
      <c r="E173" s="662" t="s">
        <v>7343</v>
      </c>
      <c r="F173" s="663" t="s">
        <v>7344</v>
      </c>
      <c r="G173" s="662" t="s">
        <v>6488</v>
      </c>
      <c r="H173" s="662" t="s">
        <v>6489</v>
      </c>
      <c r="I173" s="664">
        <v>283.02</v>
      </c>
      <c r="J173" s="664">
        <v>15</v>
      </c>
      <c r="K173" s="665">
        <v>4245.26</v>
      </c>
    </row>
    <row r="174" spans="1:11" ht="14.4" customHeight="1" x14ac:dyDescent="0.3">
      <c r="A174" s="660" t="s">
        <v>600</v>
      </c>
      <c r="B174" s="661" t="s">
        <v>3542</v>
      </c>
      <c r="C174" s="662" t="s">
        <v>611</v>
      </c>
      <c r="D174" s="663" t="s">
        <v>3544</v>
      </c>
      <c r="E174" s="662" t="s">
        <v>7343</v>
      </c>
      <c r="F174" s="663" t="s">
        <v>7344</v>
      </c>
      <c r="G174" s="662" t="s">
        <v>6490</v>
      </c>
      <c r="H174" s="662" t="s">
        <v>6491</v>
      </c>
      <c r="I174" s="664">
        <v>9.1199999999999992</v>
      </c>
      <c r="J174" s="664">
        <v>60</v>
      </c>
      <c r="K174" s="665">
        <v>546.98</v>
      </c>
    </row>
    <row r="175" spans="1:11" ht="14.4" customHeight="1" x14ac:dyDescent="0.3">
      <c r="A175" s="660" t="s">
        <v>600</v>
      </c>
      <c r="B175" s="661" t="s">
        <v>3542</v>
      </c>
      <c r="C175" s="662" t="s">
        <v>611</v>
      </c>
      <c r="D175" s="663" t="s">
        <v>3544</v>
      </c>
      <c r="E175" s="662" t="s">
        <v>7343</v>
      </c>
      <c r="F175" s="663" t="s">
        <v>7344</v>
      </c>
      <c r="G175" s="662" t="s">
        <v>6219</v>
      </c>
      <c r="H175" s="662" t="s">
        <v>6220</v>
      </c>
      <c r="I175" s="664">
        <v>8.01</v>
      </c>
      <c r="J175" s="664">
        <v>50</v>
      </c>
      <c r="K175" s="665">
        <v>400.5</v>
      </c>
    </row>
    <row r="176" spans="1:11" ht="14.4" customHeight="1" x14ac:dyDescent="0.3">
      <c r="A176" s="660" t="s">
        <v>600</v>
      </c>
      <c r="B176" s="661" t="s">
        <v>3542</v>
      </c>
      <c r="C176" s="662" t="s">
        <v>611</v>
      </c>
      <c r="D176" s="663" t="s">
        <v>3544</v>
      </c>
      <c r="E176" s="662" t="s">
        <v>7343</v>
      </c>
      <c r="F176" s="663" t="s">
        <v>7344</v>
      </c>
      <c r="G176" s="662" t="s">
        <v>6492</v>
      </c>
      <c r="H176" s="662" t="s">
        <v>6493</v>
      </c>
      <c r="I176" s="664">
        <v>9.5399999999999991</v>
      </c>
      <c r="J176" s="664">
        <v>50</v>
      </c>
      <c r="K176" s="665">
        <v>477</v>
      </c>
    </row>
    <row r="177" spans="1:11" ht="14.4" customHeight="1" x14ac:dyDescent="0.3">
      <c r="A177" s="660" t="s">
        <v>600</v>
      </c>
      <c r="B177" s="661" t="s">
        <v>3542</v>
      </c>
      <c r="C177" s="662" t="s">
        <v>611</v>
      </c>
      <c r="D177" s="663" t="s">
        <v>3544</v>
      </c>
      <c r="E177" s="662" t="s">
        <v>7343</v>
      </c>
      <c r="F177" s="663" t="s">
        <v>7344</v>
      </c>
      <c r="G177" s="662" t="s">
        <v>6492</v>
      </c>
      <c r="H177" s="662" t="s">
        <v>6494</v>
      </c>
      <c r="I177" s="664">
        <v>9.5449999999999999</v>
      </c>
      <c r="J177" s="664">
        <v>250</v>
      </c>
      <c r="K177" s="665">
        <v>2386.5</v>
      </c>
    </row>
    <row r="178" spans="1:11" ht="14.4" customHeight="1" x14ac:dyDescent="0.3">
      <c r="A178" s="660" t="s">
        <v>600</v>
      </c>
      <c r="B178" s="661" t="s">
        <v>3542</v>
      </c>
      <c r="C178" s="662" t="s">
        <v>611</v>
      </c>
      <c r="D178" s="663" t="s">
        <v>3544</v>
      </c>
      <c r="E178" s="662" t="s">
        <v>7343</v>
      </c>
      <c r="F178" s="663" t="s">
        <v>7344</v>
      </c>
      <c r="G178" s="662" t="s">
        <v>6221</v>
      </c>
      <c r="H178" s="662" t="s">
        <v>6222</v>
      </c>
      <c r="I178" s="664">
        <v>122.07</v>
      </c>
      <c r="J178" s="664">
        <v>20</v>
      </c>
      <c r="K178" s="665">
        <v>2441.46</v>
      </c>
    </row>
    <row r="179" spans="1:11" ht="14.4" customHeight="1" x14ac:dyDescent="0.3">
      <c r="A179" s="660" t="s">
        <v>600</v>
      </c>
      <c r="B179" s="661" t="s">
        <v>3542</v>
      </c>
      <c r="C179" s="662" t="s">
        <v>611</v>
      </c>
      <c r="D179" s="663" t="s">
        <v>3544</v>
      </c>
      <c r="E179" s="662" t="s">
        <v>7343</v>
      </c>
      <c r="F179" s="663" t="s">
        <v>7344</v>
      </c>
      <c r="G179" s="662" t="s">
        <v>6225</v>
      </c>
      <c r="H179" s="662" t="s">
        <v>6226</v>
      </c>
      <c r="I179" s="664">
        <v>7.508571428571428</v>
      </c>
      <c r="J179" s="664">
        <v>180</v>
      </c>
      <c r="K179" s="665">
        <v>1351.56</v>
      </c>
    </row>
    <row r="180" spans="1:11" ht="14.4" customHeight="1" x14ac:dyDescent="0.3">
      <c r="A180" s="660" t="s">
        <v>600</v>
      </c>
      <c r="B180" s="661" t="s">
        <v>3542</v>
      </c>
      <c r="C180" s="662" t="s">
        <v>611</v>
      </c>
      <c r="D180" s="663" t="s">
        <v>3544</v>
      </c>
      <c r="E180" s="662" t="s">
        <v>7343</v>
      </c>
      <c r="F180" s="663" t="s">
        <v>7344</v>
      </c>
      <c r="G180" s="662" t="s">
        <v>6227</v>
      </c>
      <c r="H180" s="662" t="s">
        <v>6228</v>
      </c>
      <c r="I180" s="664">
        <v>0.85250000000000004</v>
      </c>
      <c r="J180" s="664">
        <v>500</v>
      </c>
      <c r="K180" s="665">
        <v>426</v>
      </c>
    </row>
    <row r="181" spans="1:11" ht="14.4" customHeight="1" x14ac:dyDescent="0.3">
      <c r="A181" s="660" t="s">
        <v>600</v>
      </c>
      <c r="B181" s="661" t="s">
        <v>3542</v>
      </c>
      <c r="C181" s="662" t="s">
        <v>611</v>
      </c>
      <c r="D181" s="663" t="s">
        <v>3544</v>
      </c>
      <c r="E181" s="662" t="s">
        <v>7343</v>
      </c>
      <c r="F181" s="663" t="s">
        <v>7344</v>
      </c>
      <c r="G181" s="662" t="s">
        <v>6227</v>
      </c>
      <c r="H181" s="662" t="s">
        <v>6229</v>
      </c>
      <c r="I181" s="664">
        <v>0.85199999999999998</v>
      </c>
      <c r="J181" s="664">
        <v>600</v>
      </c>
      <c r="K181" s="665">
        <v>512</v>
      </c>
    </row>
    <row r="182" spans="1:11" ht="14.4" customHeight="1" x14ac:dyDescent="0.3">
      <c r="A182" s="660" t="s">
        <v>600</v>
      </c>
      <c r="B182" s="661" t="s">
        <v>3542</v>
      </c>
      <c r="C182" s="662" t="s">
        <v>611</v>
      </c>
      <c r="D182" s="663" t="s">
        <v>3544</v>
      </c>
      <c r="E182" s="662" t="s">
        <v>7343</v>
      </c>
      <c r="F182" s="663" t="s">
        <v>7344</v>
      </c>
      <c r="G182" s="662" t="s">
        <v>6230</v>
      </c>
      <c r="H182" s="662" t="s">
        <v>6231</v>
      </c>
      <c r="I182" s="664">
        <v>1.5166666666666666</v>
      </c>
      <c r="J182" s="664">
        <v>600</v>
      </c>
      <c r="K182" s="665">
        <v>910</v>
      </c>
    </row>
    <row r="183" spans="1:11" ht="14.4" customHeight="1" x14ac:dyDescent="0.3">
      <c r="A183" s="660" t="s">
        <v>600</v>
      </c>
      <c r="B183" s="661" t="s">
        <v>3542</v>
      </c>
      <c r="C183" s="662" t="s">
        <v>611</v>
      </c>
      <c r="D183" s="663" t="s">
        <v>3544</v>
      </c>
      <c r="E183" s="662" t="s">
        <v>7343</v>
      </c>
      <c r="F183" s="663" t="s">
        <v>7344</v>
      </c>
      <c r="G183" s="662" t="s">
        <v>6495</v>
      </c>
      <c r="H183" s="662" t="s">
        <v>6496</v>
      </c>
      <c r="I183" s="664">
        <v>2.0666666666666664</v>
      </c>
      <c r="J183" s="664">
        <v>300</v>
      </c>
      <c r="K183" s="665">
        <v>620</v>
      </c>
    </row>
    <row r="184" spans="1:11" ht="14.4" customHeight="1" x14ac:dyDescent="0.3">
      <c r="A184" s="660" t="s">
        <v>600</v>
      </c>
      <c r="B184" s="661" t="s">
        <v>3542</v>
      </c>
      <c r="C184" s="662" t="s">
        <v>611</v>
      </c>
      <c r="D184" s="663" t="s">
        <v>3544</v>
      </c>
      <c r="E184" s="662" t="s">
        <v>7343</v>
      </c>
      <c r="F184" s="663" t="s">
        <v>7344</v>
      </c>
      <c r="G184" s="662" t="s">
        <v>6497</v>
      </c>
      <c r="H184" s="662" t="s">
        <v>6498</v>
      </c>
      <c r="I184" s="664">
        <v>3.37</v>
      </c>
      <c r="J184" s="664">
        <v>150</v>
      </c>
      <c r="K184" s="665">
        <v>505.5</v>
      </c>
    </row>
    <row r="185" spans="1:11" ht="14.4" customHeight="1" x14ac:dyDescent="0.3">
      <c r="A185" s="660" t="s">
        <v>600</v>
      </c>
      <c r="B185" s="661" t="s">
        <v>3542</v>
      </c>
      <c r="C185" s="662" t="s">
        <v>611</v>
      </c>
      <c r="D185" s="663" t="s">
        <v>3544</v>
      </c>
      <c r="E185" s="662" t="s">
        <v>7343</v>
      </c>
      <c r="F185" s="663" t="s">
        <v>7344</v>
      </c>
      <c r="G185" s="662" t="s">
        <v>6499</v>
      </c>
      <c r="H185" s="662" t="s">
        <v>6500</v>
      </c>
      <c r="I185" s="664">
        <v>1318.2933333333333</v>
      </c>
      <c r="J185" s="664">
        <v>11</v>
      </c>
      <c r="K185" s="665">
        <v>14501.52</v>
      </c>
    </row>
    <row r="186" spans="1:11" ht="14.4" customHeight="1" x14ac:dyDescent="0.3">
      <c r="A186" s="660" t="s">
        <v>600</v>
      </c>
      <c r="B186" s="661" t="s">
        <v>3542</v>
      </c>
      <c r="C186" s="662" t="s">
        <v>611</v>
      </c>
      <c r="D186" s="663" t="s">
        <v>3544</v>
      </c>
      <c r="E186" s="662" t="s">
        <v>7343</v>
      </c>
      <c r="F186" s="663" t="s">
        <v>7344</v>
      </c>
      <c r="G186" s="662" t="s">
        <v>6501</v>
      </c>
      <c r="H186" s="662" t="s">
        <v>6502</v>
      </c>
      <c r="I186" s="664">
        <v>879.25</v>
      </c>
      <c r="J186" s="664">
        <v>2</v>
      </c>
      <c r="K186" s="665">
        <v>1758.5</v>
      </c>
    </row>
    <row r="187" spans="1:11" ht="14.4" customHeight="1" x14ac:dyDescent="0.3">
      <c r="A187" s="660" t="s">
        <v>600</v>
      </c>
      <c r="B187" s="661" t="s">
        <v>3542</v>
      </c>
      <c r="C187" s="662" t="s">
        <v>611</v>
      </c>
      <c r="D187" s="663" t="s">
        <v>3544</v>
      </c>
      <c r="E187" s="662" t="s">
        <v>7343</v>
      </c>
      <c r="F187" s="663" t="s">
        <v>7344</v>
      </c>
      <c r="G187" s="662" t="s">
        <v>6503</v>
      </c>
      <c r="H187" s="662" t="s">
        <v>6504</v>
      </c>
      <c r="I187" s="664">
        <v>64.16</v>
      </c>
      <c r="J187" s="664">
        <v>10</v>
      </c>
      <c r="K187" s="665">
        <v>641.55999999999995</v>
      </c>
    </row>
    <row r="188" spans="1:11" ht="14.4" customHeight="1" x14ac:dyDescent="0.3">
      <c r="A188" s="660" t="s">
        <v>600</v>
      </c>
      <c r="B188" s="661" t="s">
        <v>3542</v>
      </c>
      <c r="C188" s="662" t="s">
        <v>611</v>
      </c>
      <c r="D188" s="663" t="s">
        <v>3544</v>
      </c>
      <c r="E188" s="662" t="s">
        <v>7343</v>
      </c>
      <c r="F188" s="663" t="s">
        <v>7344</v>
      </c>
      <c r="G188" s="662" t="s">
        <v>6505</v>
      </c>
      <c r="H188" s="662" t="s">
        <v>6506</v>
      </c>
      <c r="I188" s="664">
        <v>243.505</v>
      </c>
      <c r="J188" s="664">
        <v>4</v>
      </c>
      <c r="K188" s="665">
        <v>974.02</v>
      </c>
    </row>
    <row r="189" spans="1:11" ht="14.4" customHeight="1" x14ac:dyDescent="0.3">
      <c r="A189" s="660" t="s">
        <v>600</v>
      </c>
      <c r="B189" s="661" t="s">
        <v>3542</v>
      </c>
      <c r="C189" s="662" t="s">
        <v>611</v>
      </c>
      <c r="D189" s="663" t="s">
        <v>3544</v>
      </c>
      <c r="E189" s="662" t="s">
        <v>7343</v>
      </c>
      <c r="F189" s="663" t="s">
        <v>7344</v>
      </c>
      <c r="G189" s="662" t="s">
        <v>6507</v>
      </c>
      <c r="H189" s="662" t="s">
        <v>6508</v>
      </c>
      <c r="I189" s="664">
        <v>55.37</v>
      </c>
      <c r="J189" s="664">
        <v>10</v>
      </c>
      <c r="K189" s="665">
        <v>553.73</v>
      </c>
    </row>
    <row r="190" spans="1:11" ht="14.4" customHeight="1" x14ac:dyDescent="0.3">
      <c r="A190" s="660" t="s">
        <v>600</v>
      </c>
      <c r="B190" s="661" t="s">
        <v>3542</v>
      </c>
      <c r="C190" s="662" t="s">
        <v>611</v>
      </c>
      <c r="D190" s="663" t="s">
        <v>3544</v>
      </c>
      <c r="E190" s="662" t="s">
        <v>7343</v>
      </c>
      <c r="F190" s="663" t="s">
        <v>7344</v>
      </c>
      <c r="G190" s="662" t="s">
        <v>6509</v>
      </c>
      <c r="H190" s="662" t="s">
        <v>6510</v>
      </c>
      <c r="I190" s="664">
        <v>10.15</v>
      </c>
      <c r="J190" s="664">
        <v>300</v>
      </c>
      <c r="K190" s="665">
        <v>3046.35</v>
      </c>
    </row>
    <row r="191" spans="1:11" ht="14.4" customHeight="1" x14ac:dyDescent="0.3">
      <c r="A191" s="660" t="s">
        <v>600</v>
      </c>
      <c r="B191" s="661" t="s">
        <v>3542</v>
      </c>
      <c r="C191" s="662" t="s">
        <v>611</v>
      </c>
      <c r="D191" s="663" t="s">
        <v>3544</v>
      </c>
      <c r="E191" s="662" t="s">
        <v>7343</v>
      </c>
      <c r="F191" s="663" t="s">
        <v>7344</v>
      </c>
      <c r="G191" s="662" t="s">
        <v>6234</v>
      </c>
      <c r="H191" s="662" t="s">
        <v>6235</v>
      </c>
      <c r="I191" s="664">
        <v>810.11</v>
      </c>
      <c r="J191" s="664">
        <v>7</v>
      </c>
      <c r="K191" s="665">
        <v>5657.03</v>
      </c>
    </row>
    <row r="192" spans="1:11" ht="14.4" customHeight="1" x14ac:dyDescent="0.3">
      <c r="A192" s="660" t="s">
        <v>600</v>
      </c>
      <c r="B192" s="661" t="s">
        <v>3542</v>
      </c>
      <c r="C192" s="662" t="s">
        <v>611</v>
      </c>
      <c r="D192" s="663" t="s">
        <v>3544</v>
      </c>
      <c r="E192" s="662" t="s">
        <v>7343</v>
      </c>
      <c r="F192" s="663" t="s">
        <v>7344</v>
      </c>
      <c r="G192" s="662" t="s">
        <v>6236</v>
      </c>
      <c r="H192" s="662" t="s">
        <v>6237</v>
      </c>
      <c r="I192" s="664">
        <v>5.18</v>
      </c>
      <c r="J192" s="664">
        <v>100</v>
      </c>
      <c r="K192" s="665">
        <v>517.75</v>
      </c>
    </row>
    <row r="193" spans="1:11" ht="14.4" customHeight="1" x14ac:dyDescent="0.3">
      <c r="A193" s="660" t="s">
        <v>600</v>
      </c>
      <c r="B193" s="661" t="s">
        <v>3542</v>
      </c>
      <c r="C193" s="662" t="s">
        <v>611</v>
      </c>
      <c r="D193" s="663" t="s">
        <v>3544</v>
      </c>
      <c r="E193" s="662" t="s">
        <v>7343</v>
      </c>
      <c r="F193" s="663" t="s">
        <v>7344</v>
      </c>
      <c r="G193" s="662" t="s">
        <v>6238</v>
      </c>
      <c r="H193" s="662" t="s">
        <v>6239</v>
      </c>
      <c r="I193" s="664">
        <v>9.7799999999999994</v>
      </c>
      <c r="J193" s="664">
        <v>110</v>
      </c>
      <c r="K193" s="665">
        <v>1075.25</v>
      </c>
    </row>
    <row r="194" spans="1:11" ht="14.4" customHeight="1" x14ac:dyDescent="0.3">
      <c r="A194" s="660" t="s">
        <v>600</v>
      </c>
      <c r="B194" s="661" t="s">
        <v>3542</v>
      </c>
      <c r="C194" s="662" t="s">
        <v>611</v>
      </c>
      <c r="D194" s="663" t="s">
        <v>3544</v>
      </c>
      <c r="E194" s="662" t="s">
        <v>7343</v>
      </c>
      <c r="F194" s="663" t="s">
        <v>7344</v>
      </c>
      <c r="G194" s="662" t="s">
        <v>6511</v>
      </c>
      <c r="H194" s="662" t="s">
        <v>6512</v>
      </c>
      <c r="I194" s="664">
        <v>2.88</v>
      </c>
      <c r="J194" s="664">
        <v>10</v>
      </c>
      <c r="K194" s="665">
        <v>28.8</v>
      </c>
    </row>
    <row r="195" spans="1:11" ht="14.4" customHeight="1" x14ac:dyDescent="0.3">
      <c r="A195" s="660" t="s">
        <v>600</v>
      </c>
      <c r="B195" s="661" t="s">
        <v>3542</v>
      </c>
      <c r="C195" s="662" t="s">
        <v>611</v>
      </c>
      <c r="D195" s="663" t="s">
        <v>3544</v>
      </c>
      <c r="E195" s="662" t="s">
        <v>7343</v>
      </c>
      <c r="F195" s="663" t="s">
        <v>7344</v>
      </c>
      <c r="G195" s="662" t="s">
        <v>6513</v>
      </c>
      <c r="H195" s="662" t="s">
        <v>6514</v>
      </c>
      <c r="I195" s="664">
        <v>69</v>
      </c>
      <c r="J195" s="664">
        <v>10</v>
      </c>
      <c r="K195" s="665">
        <v>690</v>
      </c>
    </row>
    <row r="196" spans="1:11" ht="14.4" customHeight="1" x14ac:dyDescent="0.3">
      <c r="A196" s="660" t="s">
        <v>600</v>
      </c>
      <c r="B196" s="661" t="s">
        <v>3542</v>
      </c>
      <c r="C196" s="662" t="s">
        <v>611</v>
      </c>
      <c r="D196" s="663" t="s">
        <v>3544</v>
      </c>
      <c r="E196" s="662" t="s">
        <v>7343</v>
      </c>
      <c r="F196" s="663" t="s">
        <v>7344</v>
      </c>
      <c r="G196" s="662" t="s">
        <v>6515</v>
      </c>
      <c r="H196" s="662" t="s">
        <v>6516</v>
      </c>
      <c r="I196" s="664">
        <v>797.33333333333337</v>
      </c>
      <c r="J196" s="664">
        <v>3</v>
      </c>
      <c r="K196" s="665">
        <v>2392</v>
      </c>
    </row>
    <row r="197" spans="1:11" ht="14.4" customHeight="1" x14ac:dyDescent="0.3">
      <c r="A197" s="660" t="s">
        <v>600</v>
      </c>
      <c r="B197" s="661" t="s">
        <v>3542</v>
      </c>
      <c r="C197" s="662" t="s">
        <v>611</v>
      </c>
      <c r="D197" s="663" t="s">
        <v>3544</v>
      </c>
      <c r="E197" s="662" t="s">
        <v>7343</v>
      </c>
      <c r="F197" s="663" t="s">
        <v>7344</v>
      </c>
      <c r="G197" s="662" t="s">
        <v>6244</v>
      </c>
      <c r="H197" s="662" t="s">
        <v>6245</v>
      </c>
      <c r="I197" s="664">
        <v>7.09</v>
      </c>
      <c r="J197" s="664">
        <v>1</v>
      </c>
      <c r="K197" s="665">
        <v>7.09</v>
      </c>
    </row>
    <row r="198" spans="1:11" ht="14.4" customHeight="1" x14ac:dyDescent="0.3">
      <c r="A198" s="660" t="s">
        <v>600</v>
      </c>
      <c r="B198" s="661" t="s">
        <v>3542</v>
      </c>
      <c r="C198" s="662" t="s">
        <v>611</v>
      </c>
      <c r="D198" s="663" t="s">
        <v>3544</v>
      </c>
      <c r="E198" s="662" t="s">
        <v>7343</v>
      </c>
      <c r="F198" s="663" t="s">
        <v>7344</v>
      </c>
      <c r="G198" s="662" t="s">
        <v>6517</v>
      </c>
      <c r="H198" s="662" t="s">
        <v>6518</v>
      </c>
      <c r="I198" s="664">
        <v>897.42499999999995</v>
      </c>
      <c r="J198" s="664">
        <v>2</v>
      </c>
      <c r="K198" s="665">
        <v>1794.85</v>
      </c>
    </row>
    <row r="199" spans="1:11" ht="14.4" customHeight="1" x14ac:dyDescent="0.3">
      <c r="A199" s="660" t="s">
        <v>600</v>
      </c>
      <c r="B199" s="661" t="s">
        <v>3542</v>
      </c>
      <c r="C199" s="662" t="s">
        <v>611</v>
      </c>
      <c r="D199" s="663" t="s">
        <v>3544</v>
      </c>
      <c r="E199" s="662" t="s">
        <v>7343</v>
      </c>
      <c r="F199" s="663" t="s">
        <v>7344</v>
      </c>
      <c r="G199" s="662" t="s">
        <v>6246</v>
      </c>
      <c r="H199" s="662" t="s">
        <v>6247</v>
      </c>
      <c r="I199" s="664">
        <v>3.45</v>
      </c>
      <c r="J199" s="664">
        <v>200</v>
      </c>
      <c r="K199" s="665">
        <v>690</v>
      </c>
    </row>
    <row r="200" spans="1:11" ht="14.4" customHeight="1" x14ac:dyDescent="0.3">
      <c r="A200" s="660" t="s">
        <v>600</v>
      </c>
      <c r="B200" s="661" t="s">
        <v>3542</v>
      </c>
      <c r="C200" s="662" t="s">
        <v>611</v>
      </c>
      <c r="D200" s="663" t="s">
        <v>3544</v>
      </c>
      <c r="E200" s="662" t="s">
        <v>7343</v>
      </c>
      <c r="F200" s="663" t="s">
        <v>7344</v>
      </c>
      <c r="G200" s="662" t="s">
        <v>6519</v>
      </c>
      <c r="H200" s="662" t="s">
        <v>6520</v>
      </c>
      <c r="I200" s="664">
        <v>713.6</v>
      </c>
      <c r="J200" s="664">
        <v>1</v>
      </c>
      <c r="K200" s="665">
        <v>713.6</v>
      </c>
    </row>
    <row r="201" spans="1:11" ht="14.4" customHeight="1" x14ac:dyDescent="0.3">
      <c r="A201" s="660" t="s">
        <v>600</v>
      </c>
      <c r="B201" s="661" t="s">
        <v>3542</v>
      </c>
      <c r="C201" s="662" t="s">
        <v>611</v>
      </c>
      <c r="D201" s="663" t="s">
        <v>3544</v>
      </c>
      <c r="E201" s="662" t="s">
        <v>7343</v>
      </c>
      <c r="F201" s="663" t="s">
        <v>7344</v>
      </c>
      <c r="G201" s="662" t="s">
        <v>6521</v>
      </c>
      <c r="H201" s="662" t="s">
        <v>6522</v>
      </c>
      <c r="I201" s="664">
        <v>905.63</v>
      </c>
      <c r="J201" s="664">
        <v>1</v>
      </c>
      <c r="K201" s="665">
        <v>905.63</v>
      </c>
    </row>
    <row r="202" spans="1:11" ht="14.4" customHeight="1" x14ac:dyDescent="0.3">
      <c r="A202" s="660" t="s">
        <v>600</v>
      </c>
      <c r="B202" s="661" t="s">
        <v>3542</v>
      </c>
      <c r="C202" s="662" t="s">
        <v>611</v>
      </c>
      <c r="D202" s="663" t="s">
        <v>3544</v>
      </c>
      <c r="E202" s="662" t="s">
        <v>7343</v>
      </c>
      <c r="F202" s="663" t="s">
        <v>7344</v>
      </c>
      <c r="G202" s="662" t="s">
        <v>6521</v>
      </c>
      <c r="H202" s="662" t="s">
        <v>6523</v>
      </c>
      <c r="I202" s="664">
        <v>927.67</v>
      </c>
      <c r="J202" s="664">
        <v>3</v>
      </c>
      <c r="K202" s="665">
        <v>2783.0099999999998</v>
      </c>
    </row>
    <row r="203" spans="1:11" ht="14.4" customHeight="1" x14ac:dyDescent="0.3">
      <c r="A203" s="660" t="s">
        <v>600</v>
      </c>
      <c r="B203" s="661" t="s">
        <v>3542</v>
      </c>
      <c r="C203" s="662" t="s">
        <v>611</v>
      </c>
      <c r="D203" s="663" t="s">
        <v>3544</v>
      </c>
      <c r="E203" s="662" t="s">
        <v>7343</v>
      </c>
      <c r="F203" s="663" t="s">
        <v>7344</v>
      </c>
      <c r="G203" s="662" t="s">
        <v>6248</v>
      </c>
      <c r="H203" s="662" t="s">
        <v>6524</v>
      </c>
      <c r="I203" s="664">
        <v>1141.6400000000001</v>
      </c>
      <c r="J203" s="664">
        <v>1</v>
      </c>
      <c r="K203" s="665">
        <v>1141.6400000000001</v>
      </c>
    </row>
    <row r="204" spans="1:11" ht="14.4" customHeight="1" x14ac:dyDescent="0.3">
      <c r="A204" s="660" t="s">
        <v>600</v>
      </c>
      <c r="B204" s="661" t="s">
        <v>3542</v>
      </c>
      <c r="C204" s="662" t="s">
        <v>611</v>
      </c>
      <c r="D204" s="663" t="s">
        <v>3544</v>
      </c>
      <c r="E204" s="662" t="s">
        <v>7343</v>
      </c>
      <c r="F204" s="663" t="s">
        <v>7344</v>
      </c>
      <c r="G204" s="662" t="s">
        <v>6248</v>
      </c>
      <c r="H204" s="662" t="s">
        <v>6249</v>
      </c>
      <c r="I204" s="664">
        <v>1106.06</v>
      </c>
      <c r="J204" s="664">
        <v>2</v>
      </c>
      <c r="K204" s="665">
        <v>2212.12</v>
      </c>
    </row>
    <row r="205" spans="1:11" ht="14.4" customHeight="1" x14ac:dyDescent="0.3">
      <c r="A205" s="660" t="s">
        <v>600</v>
      </c>
      <c r="B205" s="661" t="s">
        <v>3542</v>
      </c>
      <c r="C205" s="662" t="s">
        <v>611</v>
      </c>
      <c r="D205" s="663" t="s">
        <v>3544</v>
      </c>
      <c r="E205" s="662" t="s">
        <v>7343</v>
      </c>
      <c r="F205" s="663" t="s">
        <v>7344</v>
      </c>
      <c r="G205" s="662" t="s">
        <v>6525</v>
      </c>
      <c r="H205" s="662" t="s">
        <v>6526</v>
      </c>
      <c r="I205" s="664">
        <v>2.54</v>
      </c>
      <c r="J205" s="664">
        <v>15</v>
      </c>
      <c r="K205" s="665">
        <v>38.15</v>
      </c>
    </row>
    <row r="206" spans="1:11" ht="14.4" customHeight="1" x14ac:dyDescent="0.3">
      <c r="A206" s="660" t="s">
        <v>600</v>
      </c>
      <c r="B206" s="661" t="s">
        <v>3542</v>
      </c>
      <c r="C206" s="662" t="s">
        <v>611</v>
      </c>
      <c r="D206" s="663" t="s">
        <v>3544</v>
      </c>
      <c r="E206" s="662" t="s">
        <v>7343</v>
      </c>
      <c r="F206" s="663" t="s">
        <v>7344</v>
      </c>
      <c r="G206" s="662" t="s">
        <v>6527</v>
      </c>
      <c r="H206" s="662" t="s">
        <v>6528</v>
      </c>
      <c r="I206" s="664">
        <v>5.27</v>
      </c>
      <c r="J206" s="664">
        <v>200</v>
      </c>
      <c r="K206" s="665">
        <v>1054</v>
      </c>
    </row>
    <row r="207" spans="1:11" ht="14.4" customHeight="1" x14ac:dyDescent="0.3">
      <c r="A207" s="660" t="s">
        <v>600</v>
      </c>
      <c r="B207" s="661" t="s">
        <v>3542</v>
      </c>
      <c r="C207" s="662" t="s">
        <v>611</v>
      </c>
      <c r="D207" s="663" t="s">
        <v>3544</v>
      </c>
      <c r="E207" s="662" t="s">
        <v>7343</v>
      </c>
      <c r="F207" s="663" t="s">
        <v>7344</v>
      </c>
      <c r="G207" s="662" t="s">
        <v>6252</v>
      </c>
      <c r="H207" s="662" t="s">
        <v>6253</v>
      </c>
      <c r="I207" s="664">
        <v>314.8</v>
      </c>
      <c r="J207" s="664">
        <v>3</v>
      </c>
      <c r="K207" s="665">
        <v>944.41</v>
      </c>
    </row>
    <row r="208" spans="1:11" ht="14.4" customHeight="1" x14ac:dyDescent="0.3">
      <c r="A208" s="660" t="s">
        <v>600</v>
      </c>
      <c r="B208" s="661" t="s">
        <v>3542</v>
      </c>
      <c r="C208" s="662" t="s">
        <v>611</v>
      </c>
      <c r="D208" s="663" t="s">
        <v>3544</v>
      </c>
      <c r="E208" s="662" t="s">
        <v>7343</v>
      </c>
      <c r="F208" s="663" t="s">
        <v>7344</v>
      </c>
      <c r="G208" s="662" t="s">
        <v>6529</v>
      </c>
      <c r="H208" s="662" t="s">
        <v>6530</v>
      </c>
      <c r="I208" s="664">
        <v>52.91</v>
      </c>
      <c r="J208" s="664">
        <v>40</v>
      </c>
      <c r="K208" s="665">
        <v>2116.4</v>
      </c>
    </row>
    <row r="209" spans="1:11" ht="14.4" customHeight="1" x14ac:dyDescent="0.3">
      <c r="A209" s="660" t="s">
        <v>600</v>
      </c>
      <c r="B209" s="661" t="s">
        <v>3542</v>
      </c>
      <c r="C209" s="662" t="s">
        <v>611</v>
      </c>
      <c r="D209" s="663" t="s">
        <v>3544</v>
      </c>
      <c r="E209" s="662" t="s">
        <v>7343</v>
      </c>
      <c r="F209" s="663" t="s">
        <v>7344</v>
      </c>
      <c r="G209" s="662" t="s">
        <v>6531</v>
      </c>
      <c r="H209" s="662" t="s">
        <v>6532</v>
      </c>
      <c r="I209" s="664">
        <v>380.88</v>
      </c>
      <c r="J209" s="664">
        <v>5</v>
      </c>
      <c r="K209" s="665">
        <v>1904.4</v>
      </c>
    </row>
    <row r="210" spans="1:11" ht="14.4" customHeight="1" x14ac:dyDescent="0.3">
      <c r="A210" s="660" t="s">
        <v>600</v>
      </c>
      <c r="B210" s="661" t="s">
        <v>3542</v>
      </c>
      <c r="C210" s="662" t="s">
        <v>611</v>
      </c>
      <c r="D210" s="663" t="s">
        <v>3544</v>
      </c>
      <c r="E210" s="662" t="s">
        <v>7343</v>
      </c>
      <c r="F210" s="663" t="s">
        <v>7344</v>
      </c>
      <c r="G210" s="662" t="s">
        <v>6533</v>
      </c>
      <c r="H210" s="662" t="s">
        <v>6534</v>
      </c>
      <c r="I210" s="664">
        <v>1490.21</v>
      </c>
      <c r="J210" s="664">
        <v>1</v>
      </c>
      <c r="K210" s="665">
        <v>1490.21</v>
      </c>
    </row>
    <row r="211" spans="1:11" ht="14.4" customHeight="1" x14ac:dyDescent="0.3">
      <c r="A211" s="660" t="s">
        <v>600</v>
      </c>
      <c r="B211" s="661" t="s">
        <v>3542</v>
      </c>
      <c r="C211" s="662" t="s">
        <v>611</v>
      </c>
      <c r="D211" s="663" t="s">
        <v>3544</v>
      </c>
      <c r="E211" s="662" t="s">
        <v>7343</v>
      </c>
      <c r="F211" s="663" t="s">
        <v>7344</v>
      </c>
      <c r="G211" s="662" t="s">
        <v>6256</v>
      </c>
      <c r="H211" s="662" t="s">
        <v>6257</v>
      </c>
      <c r="I211" s="664">
        <v>21.85</v>
      </c>
      <c r="J211" s="664">
        <v>30</v>
      </c>
      <c r="K211" s="665">
        <v>655.5</v>
      </c>
    </row>
    <row r="212" spans="1:11" ht="14.4" customHeight="1" x14ac:dyDescent="0.3">
      <c r="A212" s="660" t="s">
        <v>600</v>
      </c>
      <c r="B212" s="661" t="s">
        <v>3542</v>
      </c>
      <c r="C212" s="662" t="s">
        <v>611</v>
      </c>
      <c r="D212" s="663" t="s">
        <v>3544</v>
      </c>
      <c r="E212" s="662" t="s">
        <v>7343</v>
      </c>
      <c r="F212" s="663" t="s">
        <v>7344</v>
      </c>
      <c r="G212" s="662" t="s">
        <v>6535</v>
      </c>
      <c r="H212" s="662" t="s">
        <v>6536</v>
      </c>
      <c r="I212" s="664">
        <v>114.16</v>
      </c>
      <c r="J212" s="664">
        <v>10</v>
      </c>
      <c r="K212" s="665">
        <v>1141.6400000000001</v>
      </c>
    </row>
    <row r="213" spans="1:11" ht="14.4" customHeight="1" x14ac:dyDescent="0.3">
      <c r="A213" s="660" t="s">
        <v>600</v>
      </c>
      <c r="B213" s="661" t="s">
        <v>3542</v>
      </c>
      <c r="C213" s="662" t="s">
        <v>611</v>
      </c>
      <c r="D213" s="663" t="s">
        <v>3544</v>
      </c>
      <c r="E213" s="662" t="s">
        <v>7343</v>
      </c>
      <c r="F213" s="663" t="s">
        <v>7344</v>
      </c>
      <c r="G213" s="662" t="s">
        <v>6537</v>
      </c>
      <c r="H213" s="662" t="s">
        <v>6538</v>
      </c>
      <c r="I213" s="664">
        <v>8.6300000000000008</v>
      </c>
      <c r="J213" s="664">
        <v>100</v>
      </c>
      <c r="K213" s="665">
        <v>862.5</v>
      </c>
    </row>
    <row r="214" spans="1:11" ht="14.4" customHeight="1" x14ac:dyDescent="0.3">
      <c r="A214" s="660" t="s">
        <v>600</v>
      </c>
      <c r="B214" s="661" t="s">
        <v>3542</v>
      </c>
      <c r="C214" s="662" t="s">
        <v>611</v>
      </c>
      <c r="D214" s="663" t="s">
        <v>3544</v>
      </c>
      <c r="E214" s="662" t="s">
        <v>7343</v>
      </c>
      <c r="F214" s="663" t="s">
        <v>7344</v>
      </c>
      <c r="G214" s="662" t="s">
        <v>6539</v>
      </c>
      <c r="H214" s="662" t="s">
        <v>6540</v>
      </c>
      <c r="I214" s="664">
        <v>134.32</v>
      </c>
      <c r="J214" s="664">
        <v>10</v>
      </c>
      <c r="K214" s="665">
        <v>1343.2</v>
      </c>
    </row>
    <row r="215" spans="1:11" ht="14.4" customHeight="1" x14ac:dyDescent="0.3">
      <c r="A215" s="660" t="s">
        <v>600</v>
      </c>
      <c r="B215" s="661" t="s">
        <v>3542</v>
      </c>
      <c r="C215" s="662" t="s">
        <v>611</v>
      </c>
      <c r="D215" s="663" t="s">
        <v>3544</v>
      </c>
      <c r="E215" s="662" t="s">
        <v>7343</v>
      </c>
      <c r="F215" s="663" t="s">
        <v>7344</v>
      </c>
      <c r="G215" s="662" t="s">
        <v>6258</v>
      </c>
      <c r="H215" s="662" t="s">
        <v>6259</v>
      </c>
      <c r="I215" s="664">
        <v>5.0199999999999996</v>
      </c>
      <c r="J215" s="664">
        <v>25</v>
      </c>
      <c r="K215" s="665">
        <v>125.4</v>
      </c>
    </row>
    <row r="216" spans="1:11" ht="14.4" customHeight="1" x14ac:dyDescent="0.3">
      <c r="A216" s="660" t="s">
        <v>600</v>
      </c>
      <c r="B216" s="661" t="s">
        <v>3542</v>
      </c>
      <c r="C216" s="662" t="s">
        <v>611</v>
      </c>
      <c r="D216" s="663" t="s">
        <v>3544</v>
      </c>
      <c r="E216" s="662" t="s">
        <v>7343</v>
      </c>
      <c r="F216" s="663" t="s">
        <v>7344</v>
      </c>
      <c r="G216" s="662" t="s">
        <v>6541</v>
      </c>
      <c r="H216" s="662" t="s">
        <v>6542</v>
      </c>
      <c r="I216" s="664">
        <v>85.14500000000001</v>
      </c>
      <c r="J216" s="664">
        <v>2</v>
      </c>
      <c r="K216" s="665">
        <v>170.29000000000002</v>
      </c>
    </row>
    <row r="217" spans="1:11" ht="14.4" customHeight="1" x14ac:dyDescent="0.3">
      <c r="A217" s="660" t="s">
        <v>600</v>
      </c>
      <c r="B217" s="661" t="s">
        <v>3542</v>
      </c>
      <c r="C217" s="662" t="s">
        <v>611</v>
      </c>
      <c r="D217" s="663" t="s">
        <v>3544</v>
      </c>
      <c r="E217" s="662" t="s">
        <v>7343</v>
      </c>
      <c r="F217" s="663" t="s">
        <v>7344</v>
      </c>
      <c r="G217" s="662" t="s">
        <v>6543</v>
      </c>
      <c r="H217" s="662" t="s">
        <v>6544</v>
      </c>
      <c r="I217" s="664">
        <v>1.01</v>
      </c>
      <c r="J217" s="664">
        <v>650</v>
      </c>
      <c r="K217" s="665">
        <v>653.32000000000005</v>
      </c>
    </row>
    <row r="218" spans="1:11" ht="14.4" customHeight="1" x14ac:dyDescent="0.3">
      <c r="A218" s="660" t="s">
        <v>600</v>
      </c>
      <c r="B218" s="661" t="s">
        <v>3542</v>
      </c>
      <c r="C218" s="662" t="s">
        <v>611</v>
      </c>
      <c r="D218" s="663" t="s">
        <v>3544</v>
      </c>
      <c r="E218" s="662" t="s">
        <v>7343</v>
      </c>
      <c r="F218" s="663" t="s">
        <v>7344</v>
      </c>
      <c r="G218" s="662" t="s">
        <v>6545</v>
      </c>
      <c r="H218" s="662" t="s">
        <v>6546</v>
      </c>
      <c r="I218" s="664">
        <v>23.51</v>
      </c>
      <c r="J218" s="664">
        <v>70</v>
      </c>
      <c r="K218" s="665">
        <v>1645.42</v>
      </c>
    </row>
    <row r="219" spans="1:11" ht="14.4" customHeight="1" x14ac:dyDescent="0.3">
      <c r="A219" s="660" t="s">
        <v>600</v>
      </c>
      <c r="B219" s="661" t="s">
        <v>3542</v>
      </c>
      <c r="C219" s="662" t="s">
        <v>611</v>
      </c>
      <c r="D219" s="663" t="s">
        <v>3544</v>
      </c>
      <c r="E219" s="662" t="s">
        <v>7343</v>
      </c>
      <c r="F219" s="663" t="s">
        <v>7344</v>
      </c>
      <c r="G219" s="662" t="s">
        <v>6547</v>
      </c>
      <c r="H219" s="662" t="s">
        <v>6548</v>
      </c>
      <c r="I219" s="664">
        <v>314.8</v>
      </c>
      <c r="J219" s="664">
        <v>3</v>
      </c>
      <c r="K219" s="665">
        <v>944.41</v>
      </c>
    </row>
    <row r="220" spans="1:11" ht="14.4" customHeight="1" x14ac:dyDescent="0.3">
      <c r="A220" s="660" t="s">
        <v>600</v>
      </c>
      <c r="B220" s="661" t="s">
        <v>3542</v>
      </c>
      <c r="C220" s="662" t="s">
        <v>611</v>
      </c>
      <c r="D220" s="663" t="s">
        <v>3544</v>
      </c>
      <c r="E220" s="662" t="s">
        <v>7345</v>
      </c>
      <c r="F220" s="663" t="s">
        <v>7346</v>
      </c>
      <c r="G220" s="662" t="s">
        <v>6549</v>
      </c>
      <c r="H220" s="662" t="s">
        <v>6550</v>
      </c>
      <c r="I220" s="664">
        <v>43.22</v>
      </c>
      <c r="J220" s="664">
        <v>40</v>
      </c>
      <c r="K220" s="665">
        <v>1728.84</v>
      </c>
    </row>
    <row r="221" spans="1:11" ht="14.4" customHeight="1" x14ac:dyDescent="0.3">
      <c r="A221" s="660" t="s">
        <v>600</v>
      </c>
      <c r="B221" s="661" t="s">
        <v>3542</v>
      </c>
      <c r="C221" s="662" t="s">
        <v>611</v>
      </c>
      <c r="D221" s="663" t="s">
        <v>3544</v>
      </c>
      <c r="E221" s="662" t="s">
        <v>7345</v>
      </c>
      <c r="F221" s="663" t="s">
        <v>7346</v>
      </c>
      <c r="G221" s="662" t="s">
        <v>6551</v>
      </c>
      <c r="H221" s="662" t="s">
        <v>6552</v>
      </c>
      <c r="I221" s="664">
        <v>37.51</v>
      </c>
      <c r="J221" s="664">
        <v>20</v>
      </c>
      <c r="K221" s="665">
        <v>750.2</v>
      </c>
    </row>
    <row r="222" spans="1:11" ht="14.4" customHeight="1" x14ac:dyDescent="0.3">
      <c r="A222" s="660" t="s">
        <v>600</v>
      </c>
      <c r="B222" s="661" t="s">
        <v>3542</v>
      </c>
      <c r="C222" s="662" t="s">
        <v>611</v>
      </c>
      <c r="D222" s="663" t="s">
        <v>3544</v>
      </c>
      <c r="E222" s="662" t="s">
        <v>7345</v>
      </c>
      <c r="F222" s="663" t="s">
        <v>7346</v>
      </c>
      <c r="G222" s="662" t="s">
        <v>6262</v>
      </c>
      <c r="H222" s="662" t="s">
        <v>6263</v>
      </c>
      <c r="I222" s="664">
        <v>3.1349999999999998</v>
      </c>
      <c r="J222" s="664">
        <v>90</v>
      </c>
      <c r="K222" s="665">
        <v>285.89999999999998</v>
      </c>
    </row>
    <row r="223" spans="1:11" ht="14.4" customHeight="1" x14ac:dyDescent="0.3">
      <c r="A223" s="660" t="s">
        <v>600</v>
      </c>
      <c r="B223" s="661" t="s">
        <v>3542</v>
      </c>
      <c r="C223" s="662" t="s">
        <v>611</v>
      </c>
      <c r="D223" s="663" t="s">
        <v>3544</v>
      </c>
      <c r="E223" s="662" t="s">
        <v>7345</v>
      </c>
      <c r="F223" s="663" t="s">
        <v>7346</v>
      </c>
      <c r="G223" s="662" t="s">
        <v>6264</v>
      </c>
      <c r="H223" s="662" t="s">
        <v>6265</v>
      </c>
      <c r="I223" s="664">
        <v>15.921666666666665</v>
      </c>
      <c r="J223" s="664">
        <v>650</v>
      </c>
      <c r="K223" s="665">
        <v>10349</v>
      </c>
    </row>
    <row r="224" spans="1:11" ht="14.4" customHeight="1" x14ac:dyDescent="0.3">
      <c r="A224" s="660" t="s">
        <v>600</v>
      </c>
      <c r="B224" s="661" t="s">
        <v>3542</v>
      </c>
      <c r="C224" s="662" t="s">
        <v>611</v>
      </c>
      <c r="D224" s="663" t="s">
        <v>3544</v>
      </c>
      <c r="E224" s="662" t="s">
        <v>7345</v>
      </c>
      <c r="F224" s="663" t="s">
        <v>7346</v>
      </c>
      <c r="G224" s="662" t="s">
        <v>6553</v>
      </c>
      <c r="H224" s="662" t="s">
        <v>6554</v>
      </c>
      <c r="I224" s="664">
        <v>2.75</v>
      </c>
      <c r="J224" s="664">
        <v>1900</v>
      </c>
      <c r="K224" s="665">
        <v>5225</v>
      </c>
    </row>
    <row r="225" spans="1:11" ht="14.4" customHeight="1" x14ac:dyDescent="0.3">
      <c r="A225" s="660" t="s">
        <v>600</v>
      </c>
      <c r="B225" s="661" t="s">
        <v>3542</v>
      </c>
      <c r="C225" s="662" t="s">
        <v>611</v>
      </c>
      <c r="D225" s="663" t="s">
        <v>3544</v>
      </c>
      <c r="E225" s="662" t="s">
        <v>7345</v>
      </c>
      <c r="F225" s="663" t="s">
        <v>7346</v>
      </c>
      <c r="G225" s="662" t="s">
        <v>6555</v>
      </c>
      <c r="H225" s="662" t="s">
        <v>6556</v>
      </c>
      <c r="I225" s="664">
        <v>7.4266666666666667</v>
      </c>
      <c r="J225" s="664">
        <v>150</v>
      </c>
      <c r="K225" s="665">
        <v>1114</v>
      </c>
    </row>
    <row r="226" spans="1:11" ht="14.4" customHeight="1" x14ac:dyDescent="0.3">
      <c r="A226" s="660" t="s">
        <v>600</v>
      </c>
      <c r="B226" s="661" t="s">
        <v>3542</v>
      </c>
      <c r="C226" s="662" t="s">
        <v>611</v>
      </c>
      <c r="D226" s="663" t="s">
        <v>3544</v>
      </c>
      <c r="E226" s="662" t="s">
        <v>7345</v>
      </c>
      <c r="F226" s="663" t="s">
        <v>7346</v>
      </c>
      <c r="G226" s="662" t="s">
        <v>6268</v>
      </c>
      <c r="H226" s="662" t="s">
        <v>6269</v>
      </c>
      <c r="I226" s="664">
        <v>1.0154545454545454</v>
      </c>
      <c r="J226" s="664">
        <v>11200</v>
      </c>
      <c r="K226" s="665">
        <v>11360</v>
      </c>
    </row>
    <row r="227" spans="1:11" ht="14.4" customHeight="1" x14ac:dyDescent="0.3">
      <c r="A227" s="660" t="s">
        <v>600</v>
      </c>
      <c r="B227" s="661" t="s">
        <v>3542</v>
      </c>
      <c r="C227" s="662" t="s">
        <v>611</v>
      </c>
      <c r="D227" s="663" t="s">
        <v>3544</v>
      </c>
      <c r="E227" s="662" t="s">
        <v>7345</v>
      </c>
      <c r="F227" s="663" t="s">
        <v>7346</v>
      </c>
      <c r="G227" s="662" t="s">
        <v>6270</v>
      </c>
      <c r="H227" s="662" t="s">
        <v>6271</v>
      </c>
      <c r="I227" s="664">
        <v>1.5759999999999998</v>
      </c>
      <c r="J227" s="664">
        <v>5000</v>
      </c>
      <c r="K227" s="665">
        <v>7806</v>
      </c>
    </row>
    <row r="228" spans="1:11" ht="14.4" customHeight="1" x14ac:dyDescent="0.3">
      <c r="A228" s="660" t="s">
        <v>600</v>
      </c>
      <c r="B228" s="661" t="s">
        <v>3542</v>
      </c>
      <c r="C228" s="662" t="s">
        <v>611</v>
      </c>
      <c r="D228" s="663" t="s">
        <v>3544</v>
      </c>
      <c r="E228" s="662" t="s">
        <v>7345</v>
      </c>
      <c r="F228" s="663" t="s">
        <v>7346</v>
      </c>
      <c r="G228" s="662" t="s">
        <v>6272</v>
      </c>
      <c r="H228" s="662" t="s">
        <v>6273</v>
      </c>
      <c r="I228" s="664">
        <v>0.46249999999999997</v>
      </c>
      <c r="J228" s="664">
        <v>1200</v>
      </c>
      <c r="K228" s="665">
        <v>554</v>
      </c>
    </row>
    <row r="229" spans="1:11" ht="14.4" customHeight="1" x14ac:dyDescent="0.3">
      <c r="A229" s="660" t="s">
        <v>600</v>
      </c>
      <c r="B229" s="661" t="s">
        <v>3542</v>
      </c>
      <c r="C229" s="662" t="s">
        <v>611</v>
      </c>
      <c r="D229" s="663" t="s">
        <v>3544</v>
      </c>
      <c r="E229" s="662" t="s">
        <v>7345</v>
      </c>
      <c r="F229" s="663" t="s">
        <v>7346</v>
      </c>
      <c r="G229" s="662" t="s">
        <v>6274</v>
      </c>
      <c r="H229" s="662" t="s">
        <v>6275</v>
      </c>
      <c r="I229" s="664">
        <v>0.63461538461538458</v>
      </c>
      <c r="J229" s="664">
        <v>10200</v>
      </c>
      <c r="K229" s="665">
        <v>6390</v>
      </c>
    </row>
    <row r="230" spans="1:11" ht="14.4" customHeight="1" x14ac:dyDescent="0.3">
      <c r="A230" s="660" t="s">
        <v>600</v>
      </c>
      <c r="B230" s="661" t="s">
        <v>3542</v>
      </c>
      <c r="C230" s="662" t="s">
        <v>611</v>
      </c>
      <c r="D230" s="663" t="s">
        <v>3544</v>
      </c>
      <c r="E230" s="662" t="s">
        <v>7345</v>
      </c>
      <c r="F230" s="663" t="s">
        <v>7346</v>
      </c>
      <c r="G230" s="662" t="s">
        <v>6276</v>
      </c>
      <c r="H230" s="662" t="s">
        <v>6277</v>
      </c>
      <c r="I230" s="664">
        <v>3.1324999999999994</v>
      </c>
      <c r="J230" s="664">
        <v>200</v>
      </c>
      <c r="K230" s="665">
        <v>626.5</v>
      </c>
    </row>
    <row r="231" spans="1:11" ht="14.4" customHeight="1" x14ac:dyDescent="0.3">
      <c r="A231" s="660" t="s">
        <v>600</v>
      </c>
      <c r="B231" s="661" t="s">
        <v>3542</v>
      </c>
      <c r="C231" s="662" t="s">
        <v>611</v>
      </c>
      <c r="D231" s="663" t="s">
        <v>3544</v>
      </c>
      <c r="E231" s="662" t="s">
        <v>7345</v>
      </c>
      <c r="F231" s="663" t="s">
        <v>7346</v>
      </c>
      <c r="G231" s="662" t="s">
        <v>6278</v>
      </c>
      <c r="H231" s="662" t="s">
        <v>6279</v>
      </c>
      <c r="I231" s="664">
        <v>6.29</v>
      </c>
      <c r="J231" s="664">
        <v>341</v>
      </c>
      <c r="K231" s="665">
        <v>2144.89</v>
      </c>
    </row>
    <row r="232" spans="1:11" ht="14.4" customHeight="1" x14ac:dyDescent="0.3">
      <c r="A232" s="660" t="s">
        <v>600</v>
      </c>
      <c r="B232" s="661" t="s">
        <v>3542</v>
      </c>
      <c r="C232" s="662" t="s">
        <v>611</v>
      </c>
      <c r="D232" s="663" t="s">
        <v>3544</v>
      </c>
      <c r="E232" s="662" t="s">
        <v>7345</v>
      </c>
      <c r="F232" s="663" t="s">
        <v>7346</v>
      </c>
      <c r="G232" s="662" t="s">
        <v>6557</v>
      </c>
      <c r="H232" s="662" t="s">
        <v>6558</v>
      </c>
      <c r="I232" s="664">
        <v>5.3216666666666663</v>
      </c>
      <c r="J232" s="664">
        <v>600</v>
      </c>
      <c r="K232" s="665">
        <v>3194.6000000000004</v>
      </c>
    </row>
    <row r="233" spans="1:11" ht="14.4" customHeight="1" x14ac:dyDescent="0.3">
      <c r="A233" s="660" t="s">
        <v>600</v>
      </c>
      <c r="B233" s="661" t="s">
        <v>3542</v>
      </c>
      <c r="C233" s="662" t="s">
        <v>611</v>
      </c>
      <c r="D233" s="663" t="s">
        <v>3544</v>
      </c>
      <c r="E233" s="662" t="s">
        <v>7345</v>
      </c>
      <c r="F233" s="663" t="s">
        <v>7346</v>
      </c>
      <c r="G233" s="662" t="s">
        <v>6280</v>
      </c>
      <c r="H233" s="662" t="s">
        <v>6281</v>
      </c>
      <c r="I233" s="664">
        <v>6.17</v>
      </c>
      <c r="J233" s="664">
        <v>10</v>
      </c>
      <c r="K233" s="665">
        <v>61.7</v>
      </c>
    </row>
    <row r="234" spans="1:11" ht="14.4" customHeight="1" x14ac:dyDescent="0.3">
      <c r="A234" s="660" t="s">
        <v>600</v>
      </c>
      <c r="B234" s="661" t="s">
        <v>3542</v>
      </c>
      <c r="C234" s="662" t="s">
        <v>611</v>
      </c>
      <c r="D234" s="663" t="s">
        <v>3544</v>
      </c>
      <c r="E234" s="662" t="s">
        <v>7345</v>
      </c>
      <c r="F234" s="663" t="s">
        <v>7346</v>
      </c>
      <c r="G234" s="662" t="s">
        <v>6280</v>
      </c>
      <c r="H234" s="662" t="s">
        <v>6282</v>
      </c>
      <c r="I234" s="664">
        <v>6.2214285714285733</v>
      </c>
      <c r="J234" s="664">
        <v>80</v>
      </c>
      <c r="K234" s="665">
        <v>497.80000000000007</v>
      </c>
    </row>
    <row r="235" spans="1:11" ht="14.4" customHeight="1" x14ac:dyDescent="0.3">
      <c r="A235" s="660" t="s">
        <v>600</v>
      </c>
      <c r="B235" s="661" t="s">
        <v>3542</v>
      </c>
      <c r="C235" s="662" t="s">
        <v>611</v>
      </c>
      <c r="D235" s="663" t="s">
        <v>3544</v>
      </c>
      <c r="E235" s="662" t="s">
        <v>7345</v>
      </c>
      <c r="F235" s="663" t="s">
        <v>7346</v>
      </c>
      <c r="G235" s="662" t="s">
        <v>6559</v>
      </c>
      <c r="H235" s="662" t="s">
        <v>6560</v>
      </c>
      <c r="I235" s="664">
        <v>203.76</v>
      </c>
      <c r="J235" s="664">
        <v>6</v>
      </c>
      <c r="K235" s="665">
        <v>1222.56</v>
      </c>
    </row>
    <row r="236" spans="1:11" ht="14.4" customHeight="1" x14ac:dyDescent="0.3">
      <c r="A236" s="660" t="s">
        <v>600</v>
      </c>
      <c r="B236" s="661" t="s">
        <v>3542</v>
      </c>
      <c r="C236" s="662" t="s">
        <v>611</v>
      </c>
      <c r="D236" s="663" t="s">
        <v>3544</v>
      </c>
      <c r="E236" s="662" t="s">
        <v>7345</v>
      </c>
      <c r="F236" s="663" t="s">
        <v>7346</v>
      </c>
      <c r="G236" s="662" t="s">
        <v>6561</v>
      </c>
      <c r="H236" s="662" t="s">
        <v>6562</v>
      </c>
      <c r="I236" s="664">
        <v>15.04</v>
      </c>
      <c r="J236" s="664">
        <v>30</v>
      </c>
      <c r="K236" s="665">
        <v>451.20000000000005</v>
      </c>
    </row>
    <row r="237" spans="1:11" ht="14.4" customHeight="1" x14ac:dyDescent="0.3">
      <c r="A237" s="660" t="s">
        <v>600</v>
      </c>
      <c r="B237" s="661" t="s">
        <v>3542</v>
      </c>
      <c r="C237" s="662" t="s">
        <v>611</v>
      </c>
      <c r="D237" s="663" t="s">
        <v>3544</v>
      </c>
      <c r="E237" s="662" t="s">
        <v>7345</v>
      </c>
      <c r="F237" s="663" t="s">
        <v>7346</v>
      </c>
      <c r="G237" s="662" t="s">
        <v>6287</v>
      </c>
      <c r="H237" s="662" t="s">
        <v>6288</v>
      </c>
      <c r="I237" s="664">
        <v>5.5683333333333342</v>
      </c>
      <c r="J237" s="664">
        <v>900</v>
      </c>
      <c r="K237" s="665">
        <v>5011.5</v>
      </c>
    </row>
    <row r="238" spans="1:11" ht="14.4" customHeight="1" x14ac:dyDescent="0.3">
      <c r="A238" s="660" t="s">
        <v>600</v>
      </c>
      <c r="B238" s="661" t="s">
        <v>3542</v>
      </c>
      <c r="C238" s="662" t="s">
        <v>611</v>
      </c>
      <c r="D238" s="663" t="s">
        <v>3544</v>
      </c>
      <c r="E238" s="662" t="s">
        <v>7345</v>
      </c>
      <c r="F238" s="663" t="s">
        <v>7346</v>
      </c>
      <c r="G238" s="662" t="s">
        <v>6563</v>
      </c>
      <c r="H238" s="662" t="s">
        <v>6564</v>
      </c>
      <c r="I238" s="664">
        <v>2.33</v>
      </c>
      <c r="J238" s="664">
        <v>200</v>
      </c>
      <c r="K238" s="665">
        <v>466</v>
      </c>
    </row>
    <row r="239" spans="1:11" ht="14.4" customHeight="1" x14ac:dyDescent="0.3">
      <c r="A239" s="660" t="s">
        <v>600</v>
      </c>
      <c r="B239" s="661" t="s">
        <v>3542</v>
      </c>
      <c r="C239" s="662" t="s">
        <v>611</v>
      </c>
      <c r="D239" s="663" t="s">
        <v>3544</v>
      </c>
      <c r="E239" s="662" t="s">
        <v>7345</v>
      </c>
      <c r="F239" s="663" t="s">
        <v>7346</v>
      </c>
      <c r="G239" s="662" t="s">
        <v>6565</v>
      </c>
      <c r="H239" s="662" t="s">
        <v>6566</v>
      </c>
      <c r="I239" s="664">
        <v>175.56</v>
      </c>
      <c r="J239" s="664">
        <v>12</v>
      </c>
      <c r="K239" s="665">
        <v>2106.7199999999998</v>
      </c>
    </row>
    <row r="240" spans="1:11" ht="14.4" customHeight="1" x14ac:dyDescent="0.3">
      <c r="A240" s="660" t="s">
        <v>600</v>
      </c>
      <c r="B240" s="661" t="s">
        <v>3542</v>
      </c>
      <c r="C240" s="662" t="s">
        <v>611</v>
      </c>
      <c r="D240" s="663" t="s">
        <v>3544</v>
      </c>
      <c r="E240" s="662" t="s">
        <v>7345</v>
      </c>
      <c r="F240" s="663" t="s">
        <v>7346</v>
      </c>
      <c r="G240" s="662" t="s">
        <v>6567</v>
      </c>
      <c r="H240" s="662" t="s">
        <v>6568</v>
      </c>
      <c r="I240" s="664">
        <v>23.475000000000001</v>
      </c>
      <c r="J240" s="664">
        <v>60</v>
      </c>
      <c r="K240" s="665">
        <v>1408.5</v>
      </c>
    </row>
    <row r="241" spans="1:11" ht="14.4" customHeight="1" x14ac:dyDescent="0.3">
      <c r="A241" s="660" t="s">
        <v>600</v>
      </c>
      <c r="B241" s="661" t="s">
        <v>3542</v>
      </c>
      <c r="C241" s="662" t="s">
        <v>611</v>
      </c>
      <c r="D241" s="663" t="s">
        <v>3544</v>
      </c>
      <c r="E241" s="662" t="s">
        <v>7345</v>
      </c>
      <c r="F241" s="663" t="s">
        <v>7346</v>
      </c>
      <c r="G241" s="662" t="s">
        <v>6293</v>
      </c>
      <c r="H241" s="662" t="s">
        <v>6294</v>
      </c>
      <c r="I241" s="664">
        <v>1.8627272727272726</v>
      </c>
      <c r="J241" s="664">
        <v>1350</v>
      </c>
      <c r="K241" s="665">
        <v>2519</v>
      </c>
    </row>
    <row r="242" spans="1:11" ht="14.4" customHeight="1" x14ac:dyDescent="0.3">
      <c r="A242" s="660" t="s">
        <v>600</v>
      </c>
      <c r="B242" s="661" t="s">
        <v>3542</v>
      </c>
      <c r="C242" s="662" t="s">
        <v>611</v>
      </c>
      <c r="D242" s="663" t="s">
        <v>3544</v>
      </c>
      <c r="E242" s="662" t="s">
        <v>7345</v>
      </c>
      <c r="F242" s="663" t="s">
        <v>7346</v>
      </c>
      <c r="G242" s="662" t="s">
        <v>6295</v>
      </c>
      <c r="H242" s="662" t="s">
        <v>6296</v>
      </c>
      <c r="I242" s="664">
        <v>1.798</v>
      </c>
      <c r="J242" s="664">
        <v>250</v>
      </c>
      <c r="K242" s="665">
        <v>449.5</v>
      </c>
    </row>
    <row r="243" spans="1:11" ht="14.4" customHeight="1" x14ac:dyDescent="0.3">
      <c r="A243" s="660" t="s">
        <v>600</v>
      </c>
      <c r="B243" s="661" t="s">
        <v>3542</v>
      </c>
      <c r="C243" s="662" t="s">
        <v>611</v>
      </c>
      <c r="D243" s="663" t="s">
        <v>3544</v>
      </c>
      <c r="E243" s="662" t="s">
        <v>7345</v>
      </c>
      <c r="F243" s="663" t="s">
        <v>7346</v>
      </c>
      <c r="G243" s="662" t="s">
        <v>6297</v>
      </c>
      <c r="H243" s="662" t="s">
        <v>6298</v>
      </c>
      <c r="I243" s="664">
        <v>2.9333333333333336</v>
      </c>
      <c r="J243" s="664">
        <v>400</v>
      </c>
      <c r="K243" s="665">
        <v>1179</v>
      </c>
    </row>
    <row r="244" spans="1:11" ht="14.4" customHeight="1" x14ac:dyDescent="0.3">
      <c r="A244" s="660" t="s">
        <v>600</v>
      </c>
      <c r="B244" s="661" t="s">
        <v>3542</v>
      </c>
      <c r="C244" s="662" t="s">
        <v>611</v>
      </c>
      <c r="D244" s="663" t="s">
        <v>3544</v>
      </c>
      <c r="E244" s="662" t="s">
        <v>7345</v>
      </c>
      <c r="F244" s="663" t="s">
        <v>7346</v>
      </c>
      <c r="G244" s="662" t="s">
        <v>6299</v>
      </c>
      <c r="H244" s="662" t="s">
        <v>6300</v>
      </c>
      <c r="I244" s="664">
        <v>1.111111111111111E-2</v>
      </c>
      <c r="J244" s="664">
        <v>1650</v>
      </c>
      <c r="K244" s="665">
        <v>18.5</v>
      </c>
    </row>
    <row r="245" spans="1:11" ht="14.4" customHeight="1" x14ac:dyDescent="0.3">
      <c r="A245" s="660" t="s">
        <v>600</v>
      </c>
      <c r="B245" s="661" t="s">
        <v>3542</v>
      </c>
      <c r="C245" s="662" t="s">
        <v>611</v>
      </c>
      <c r="D245" s="663" t="s">
        <v>3544</v>
      </c>
      <c r="E245" s="662" t="s">
        <v>7345</v>
      </c>
      <c r="F245" s="663" t="s">
        <v>7346</v>
      </c>
      <c r="G245" s="662" t="s">
        <v>6301</v>
      </c>
      <c r="H245" s="662" t="s">
        <v>6302</v>
      </c>
      <c r="I245" s="664">
        <v>2.0479999999999996</v>
      </c>
      <c r="J245" s="664">
        <v>500</v>
      </c>
      <c r="K245" s="665">
        <v>1024</v>
      </c>
    </row>
    <row r="246" spans="1:11" ht="14.4" customHeight="1" x14ac:dyDescent="0.3">
      <c r="A246" s="660" t="s">
        <v>600</v>
      </c>
      <c r="B246" s="661" t="s">
        <v>3542</v>
      </c>
      <c r="C246" s="662" t="s">
        <v>611</v>
      </c>
      <c r="D246" s="663" t="s">
        <v>3544</v>
      </c>
      <c r="E246" s="662" t="s">
        <v>7345</v>
      </c>
      <c r="F246" s="663" t="s">
        <v>7346</v>
      </c>
      <c r="G246" s="662" t="s">
        <v>6569</v>
      </c>
      <c r="H246" s="662" t="s">
        <v>6570</v>
      </c>
      <c r="I246" s="664">
        <v>2.8566666666666669</v>
      </c>
      <c r="J246" s="664">
        <v>200</v>
      </c>
      <c r="K246" s="665">
        <v>572</v>
      </c>
    </row>
    <row r="247" spans="1:11" ht="14.4" customHeight="1" x14ac:dyDescent="0.3">
      <c r="A247" s="660" t="s">
        <v>600</v>
      </c>
      <c r="B247" s="661" t="s">
        <v>3542</v>
      </c>
      <c r="C247" s="662" t="s">
        <v>611</v>
      </c>
      <c r="D247" s="663" t="s">
        <v>3544</v>
      </c>
      <c r="E247" s="662" t="s">
        <v>7345</v>
      </c>
      <c r="F247" s="663" t="s">
        <v>7346</v>
      </c>
      <c r="G247" s="662" t="s">
        <v>6303</v>
      </c>
      <c r="H247" s="662" t="s">
        <v>6304</v>
      </c>
      <c r="I247" s="664">
        <v>2.0859999999999999</v>
      </c>
      <c r="J247" s="664">
        <v>350</v>
      </c>
      <c r="K247" s="665">
        <v>733</v>
      </c>
    </row>
    <row r="248" spans="1:11" ht="14.4" customHeight="1" x14ac:dyDescent="0.3">
      <c r="A248" s="660" t="s">
        <v>600</v>
      </c>
      <c r="B248" s="661" t="s">
        <v>3542</v>
      </c>
      <c r="C248" s="662" t="s">
        <v>611</v>
      </c>
      <c r="D248" s="663" t="s">
        <v>3544</v>
      </c>
      <c r="E248" s="662" t="s">
        <v>7345</v>
      </c>
      <c r="F248" s="663" t="s">
        <v>7346</v>
      </c>
      <c r="G248" s="662" t="s">
        <v>6305</v>
      </c>
      <c r="H248" s="662" t="s">
        <v>6306</v>
      </c>
      <c r="I248" s="664">
        <v>2.4080000000000004</v>
      </c>
      <c r="J248" s="664">
        <v>600</v>
      </c>
      <c r="K248" s="665">
        <v>1445</v>
      </c>
    </row>
    <row r="249" spans="1:11" ht="14.4" customHeight="1" x14ac:dyDescent="0.3">
      <c r="A249" s="660" t="s">
        <v>600</v>
      </c>
      <c r="B249" s="661" t="s">
        <v>3542</v>
      </c>
      <c r="C249" s="662" t="s">
        <v>611</v>
      </c>
      <c r="D249" s="663" t="s">
        <v>3544</v>
      </c>
      <c r="E249" s="662" t="s">
        <v>7345</v>
      </c>
      <c r="F249" s="663" t="s">
        <v>7346</v>
      </c>
      <c r="G249" s="662" t="s">
        <v>6309</v>
      </c>
      <c r="H249" s="662" t="s">
        <v>6310</v>
      </c>
      <c r="I249" s="664">
        <v>2.1766666666666672</v>
      </c>
      <c r="J249" s="664">
        <v>3800</v>
      </c>
      <c r="K249" s="665">
        <v>8267</v>
      </c>
    </row>
    <row r="250" spans="1:11" ht="14.4" customHeight="1" x14ac:dyDescent="0.3">
      <c r="A250" s="660" t="s">
        <v>600</v>
      </c>
      <c r="B250" s="661" t="s">
        <v>3542</v>
      </c>
      <c r="C250" s="662" t="s">
        <v>611</v>
      </c>
      <c r="D250" s="663" t="s">
        <v>3544</v>
      </c>
      <c r="E250" s="662" t="s">
        <v>7345</v>
      </c>
      <c r="F250" s="663" t="s">
        <v>7346</v>
      </c>
      <c r="G250" s="662" t="s">
        <v>6571</v>
      </c>
      <c r="H250" s="662" t="s">
        <v>6572</v>
      </c>
      <c r="I250" s="664">
        <v>2.855</v>
      </c>
      <c r="J250" s="664">
        <v>120</v>
      </c>
      <c r="K250" s="665">
        <v>342.6</v>
      </c>
    </row>
    <row r="251" spans="1:11" ht="14.4" customHeight="1" x14ac:dyDescent="0.3">
      <c r="A251" s="660" t="s">
        <v>600</v>
      </c>
      <c r="B251" s="661" t="s">
        <v>3542</v>
      </c>
      <c r="C251" s="662" t="s">
        <v>611</v>
      </c>
      <c r="D251" s="663" t="s">
        <v>3544</v>
      </c>
      <c r="E251" s="662" t="s">
        <v>7345</v>
      </c>
      <c r="F251" s="663" t="s">
        <v>7346</v>
      </c>
      <c r="G251" s="662" t="s">
        <v>6573</v>
      </c>
      <c r="H251" s="662" t="s">
        <v>6574</v>
      </c>
      <c r="I251" s="664">
        <v>34.729999999999997</v>
      </c>
      <c r="J251" s="664">
        <v>80</v>
      </c>
      <c r="K251" s="665">
        <v>2778.3</v>
      </c>
    </row>
    <row r="252" spans="1:11" ht="14.4" customHeight="1" x14ac:dyDescent="0.3">
      <c r="A252" s="660" t="s">
        <v>600</v>
      </c>
      <c r="B252" s="661" t="s">
        <v>3542</v>
      </c>
      <c r="C252" s="662" t="s">
        <v>611</v>
      </c>
      <c r="D252" s="663" t="s">
        <v>3544</v>
      </c>
      <c r="E252" s="662" t="s">
        <v>7345</v>
      </c>
      <c r="F252" s="663" t="s">
        <v>7346</v>
      </c>
      <c r="G252" s="662" t="s">
        <v>6575</v>
      </c>
      <c r="H252" s="662" t="s">
        <v>6576</v>
      </c>
      <c r="I252" s="664">
        <v>9.5</v>
      </c>
      <c r="J252" s="664">
        <v>1</v>
      </c>
      <c r="K252" s="665">
        <v>9.5</v>
      </c>
    </row>
    <row r="253" spans="1:11" ht="14.4" customHeight="1" x14ac:dyDescent="0.3">
      <c r="A253" s="660" t="s">
        <v>600</v>
      </c>
      <c r="B253" s="661" t="s">
        <v>3542</v>
      </c>
      <c r="C253" s="662" t="s">
        <v>611</v>
      </c>
      <c r="D253" s="663" t="s">
        <v>3544</v>
      </c>
      <c r="E253" s="662" t="s">
        <v>7345</v>
      </c>
      <c r="F253" s="663" t="s">
        <v>7346</v>
      </c>
      <c r="G253" s="662" t="s">
        <v>6577</v>
      </c>
      <c r="H253" s="662" t="s">
        <v>6578</v>
      </c>
      <c r="I253" s="664">
        <v>2.9</v>
      </c>
      <c r="J253" s="664">
        <v>10</v>
      </c>
      <c r="K253" s="665">
        <v>29</v>
      </c>
    </row>
    <row r="254" spans="1:11" ht="14.4" customHeight="1" x14ac:dyDescent="0.3">
      <c r="A254" s="660" t="s">
        <v>600</v>
      </c>
      <c r="B254" s="661" t="s">
        <v>3542</v>
      </c>
      <c r="C254" s="662" t="s">
        <v>611</v>
      </c>
      <c r="D254" s="663" t="s">
        <v>3544</v>
      </c>
      <c r="E254" s="662" t="s">
        <v>7345</v>
      </c>
      <c r="F254" s="663" t="s">
        <v>7346</v>
      </c>
      <c r="G254" s="662" t="s">
        <v>6579</v>
      </c>
      <c r="H254" s="662" t="s">
        <v>6580</v>
      </c>
      <c r="I254" s="664">
        <v>149.6</v>
      </c>
      <c r="J254" s="664">
        <v>5</v>
      </c>
      <c r="K254" s="665">
        <v>748</v>
      </c>
    </row>
    <row r="255" spans="1:11" ht="14.4" customHeight="1" x14ac:dyDescent="0.3">
      <c r="A255" s="660" t="s">
        <v>600</v>
      </c>
      <c r="B255" s="661" t="s">
        <v>3542</v>
      </c>
      <c r="C255" s="662" t="s">
        <v>611</v>
      </c>
      <c r="D255" s="663" t="s">
        <v>3544</v>
      </c>
      <c r="E255" s="662" t="s">
        <v>7345</v>
      </c>
      <c r="F255" s="663" t="s">
        <v>7346</v>
      </c>
      <c r="G255" s="662" t="s">
        <v>6315</v>
      </c>
      <c r="H255" s="662" t="s">
        <v>6316</v>
      </c>
      <c r="I255" s="664">
        <v>2.0575000000000001</v>
      </c>
      <c r="J255" s="664">
        <v>230</v>
      </c>
      <c r="K255" s="665">
        <v>473.40000000000003</v>
      </c>
    </row>
    <row r="256" spans="1:11" ht="14.4" customHeight="1" x14ac:dyDescent="0.3">
      <c r="A256" s="660" t="s">
        <v>600</v>
      </c>
      <c r="B256" s="661" t="s">
        <v>3542</v>
      </c>
      <c r="C256" s="662" t="s">
        <v>611</v>
      </c>
      <c r="D256" s="663" t="s">
        <v>3544</v>
      </c>
      <c r="E256" s="662" t="s">
        <v>7345</v>
      </c>
      <c r="F256" s="663" t="s">
        <v>7346</v>
      </c>
      <c r="G256" s="662" t="s">
        <v>6581</v>
      </c>
      <c r="H256" s="662" t="s">
        <v>6582</v>
      </c>
      <c r="I256" s="664">
        <v>5.1300000000000008</v>
      </c>
      <c r="J256" s="664">
        <v>1080</v>
      </c>
      <c r="K256" s="665">
        <v>5540.4</v>
      </c>
    </row>
    <row r="257" spans="1:11" ht="14.4" customHeight="1" x14ac:dyDescent="0.3">
      <c r="A257" s="660" t="s">
        <v>600</v>
      </c>
      <c r="B257" s="661" t="s">
        <v>3542</v>
      </c>
      <c r="C257" s="662" t="s">
        <v>611</v>
      </c>
      <c r="D257" s="663" t="s">
        <v>3544</v>
      </c>
      <c r="E257" s="662" t="s">
        <v>7345</v>
      </c>
      <c r="F257" s="663" t="s">
        <v>7346</v>
      </c>
      <c r="G257" s="662" t="s">
        <v>6317</v>
      </c>
      <c r="H257" s="662" t="s">
        <v>6318</v>
      </c>
      <c r="I257" s="664">
        <v>7.95</v>
      </c>
      <c r="J257" s="664">
        <v>240</v>
      </c>
      <c r="K257" s="665">
        <v>1908</v>
      </c>
    </row>
    <row r="258" spans="1:11" ht="14.4" customHeight="1" x14ac:dyDescent="0.3">
      <c r="A258" s="660" t="s">
        <v>600</v>
      </c>
      <c r="B258" s="661" t="s">
        <v>3542</v>
      </c>
      <c r="C258" s="662" t="s">
        <v>611</v>
      </c>
      <c r="D258" s="663" t="s">
        <v>3544</v>
      </c>
      <c r="E258" s="662" t="s">
        <v>7345</v>
      </c>
      <c r="F258" s="663" t="s">
        <v>7346</v>
      </c>
      <c r="G258" s="662" t="s">
        <v>6583</v>
      </c>
      <c r="H258" s="662" t="s">
        <v>6584</v>
      </c>
      <c r="I258" s="664">
        <v>37.15</v>
      </c>
      <c r="J258" s="664">
        <v>120</v>
      </c>
      <c r="K258" s="665">
        <v>4457.82</v>
      </c>
    </row>
    <row r="259" spans="1:11" ht="14.4" customHeight="1" x14ac:dyDescent="0.3">
      <c r="A259" s="660" t="s">
        <v>600</v>
      </c>
      <c r="B259" s="661" t="s">
        <v>3542</v>
      </c>
      <c r="C259" s="662" t="s">
        <v>611</v>
      </c>
      <c r="D259" s="663" t="s">
        <v>3544</v>
      </c>
      <c r="E259" s="662" t="s">
        <v>7345</v>
      </c>
      <c r="F259" s="663" t="s">
        <v>7346</v>
      </c>
      <c r="G259" s="662" t="s">
        <v>6585</v>
      </c>
      <c r="H259" s="662" t="s">
        <v>6586</v>
      </c>
      <c r="I259" s="664">
        <v>126.88</v>
      </c>
      <c r="J259" s="664">
        <v>3</v>
      </c>
      <c r="K259" s="665">
        <v>380.8</v>
      </c>
    </row>
    <row r="260" spans="1:11" ht="14.4" customHeight="1" x14ac:dyDescent="0.3">
      <c r="A260" s="660" t="s">
        <v>600</v>
      </c>
      <c r="B260" s="661" t="s">
        <v>3542</v>
      </c>
      <c r="C260" s="662" t="s">
        <v>611</v>
      </c>
      <c r="D260" s="663" t="s">
        <v>3544</v>
      </c>
      <c r="E260" s="662" t="s">
        <v>7345</v>
      </c>
      <c r="F260" s="663" t="s">
        <v>7346</v>
      </c>
      <c r="G260" s="662" t="s">
        <v>6587</v>
      </c>
      <c r="H260" s="662" t="s">
        <v>6588</v>
      </c>
      <c r="I260" s="664">
        <v>23.15</v>
      </c>
      <c r="J260" s="664">
        <v>50</v>
      </c>
      <c r="K260" s="665">
        <v>1157.5</v>
      </c>
    </row>
    <row r="261" spans="1:11" ht="14.4" customHeight="1" x14ac:dyDescent="0.3">
      <c r="A261" s="660" t="s">
        <v>600</v>
      </c>
      <c r="B261" s="661" t="s">
        <v>3542</v>
      </c>
      <c r="C261" s="662" t="s">
        <v>611</v>
      </c>
      <c r="D261" s="663" t="s">
        <v>3544</v>
      </c>
      <c r="E261" s="662" t="s">
        <v>7345</v>
      </c>
      <c r="F261" s="663" t="s">
        <v>7346</v>
      </c>
      <c r="G261" s="662" t="s">
        <v>6322</v>
      </c>
      <c r="H261" s="662" t="s">
        <v>6323</v>
      </c>
      <c r="I261" s="664">
        <v>17.98</v>
      </c>
      <c r="J261" s="664">
        <v>300</v>
      </c>
      <c r="K261" s="665">
        <v>5394</v>
      </c>
    </row>
    <row r="262" spans="1:11" ht="14.4" customHeight="1" x14ac:dyDescent="0.3">
      <c r="A262" s="660" t="s">
        <v>600</v>
      </c>
      <c r="B262" s="661" t="s">
        <v>3542</v>
      </c>
      <c r="C262" s="662" t="s">
        <v>611</v>
      </c>
      <c r="D262" s="663" t="s">
        <v>3544</v>
      </c>
      <c r="E262" s="662" t="s">
        <v>7345</v>
      </c>
      <c r="F262" s="663" t="s">
        <v>7346</v>
      </c>
      <c r="G262" s="662" t="s">
        <v>6324</v>
      </c>
      <c r="H262" s="662" t="s">
        <v>6325</v>
      </c>
      <c r="I262" s="664">
        <v>17.979999999999997</v>
      </c>
      <c r="J262" s="664">
        <v>680</v>
      </c>
      <c r="K262" s="665">
        <v>12226.4</v>
      </c>
    </row>
    <row r="263" spans="1:11" ht="14.4" customHeight="1" x14ac:dyDescent="0.3">
      <c r="A263" s="660" t="s">
        <v>600</v>
      </c>
      <c r="B263" s="661" t="s">
        <v>3542</v>
      </c>
      <c r="C263" s="662" t="s">
        <v>611</v>
      </c>
      <c r="D263" s="663" t="s">
        <v>3544</v>
      </c>
      <c r="E263" s="662" t="s">
        <v>7345</v>
      </c>
      <c r="F263" s="663" t="s">
        <v>7346</v>
      </c>
      <c r="G263" s="662" t="s">
        <v>6589</v>
      </c>
      <c r="H263" s="662" t="s">
        <v>6590</v>
      </c>
      <c r="I263" s="664">
        <v>1.68</v>
      </c>
      <c r="J263" s="664">
        <v>7</v>
      </c>
      <c r="K263" s="665">
        <v>11.76</v>
      </c>
    </row>
    <row r="264" spans="1:11" ht="14.4" customHeight="1" x14ac:dyDescent="0.3">
      <c r="A264" s="660" t="s">
        <v>600</v>
      </c>
      <c r="B264" s="661" t="s">
        <v>3542</v>
      </c>
      <c r="C264" s="662" t="s">
        <v>611</v>
      </c>
      <c r="D264" s="663" t="s">
        <v>3544</v>
      </c>
      <c r="E264" s="662" t="s">
        <v>7345</v>
      </c>
      <c r="F264" s="663" t="s">
        <v>7346</v>
      </c>
      <c r="G264" s="662" t="s">
        <v>6591</v>
      </c>
      <c r="H264" s="662" t="s">
        <v>6592</v>
      </c>
      <c r="I264" s="664">
        <v>15.006666666666666</v>
      </c>
      <c r="J264" s="664">
        <v>26</v>
      </c>
      <c r="K264" s="665">
        <v>390.15999999999997</v>
      </c>
    </row>
    <row r="265" spans="1:11" ht="14.4" customHeight="1" x14ac:dyDescent="0.3">
      <c r="A265" s="660" t="s">
        <v>600</v>
      </c>
      <c r="B265" s="661" t="s">
        <v>3542</v>
      </c>
      <c r="C265" s="662" t="s">
        <v>611</v>
      </c>
      <c r="D265" s="663" t="s">
        <v>3544</v>
      </c>
      <c r="E265" s="662" t="s">
        <v>7345</v>
      </c>
      <c r="F265" s="663" t="s">
        <v>7346</v>
      </c>
      <c r="G265" s="662" t="s">
        <v>6326</v>
      </c>
      <c r="H265" s="662" t="s">
        <v>6327</v>
      </c>
      <c r="I265" s="664">
        <v>12.103749999999998</v>
      </c>
      <c r="J265" s="664">
        <v>90</v>
      </c>
      <c r="K265" s="665">
        <v>1089.3499999999999</v>
      </c>
    </row>
    <row r="266" spans="1:11" ht="14.4" customHeight="1" x14ac:dyDescent="0.3">
      <c r="A266" s="660" t="s">
        <v>600</v>
      </c>
      <c r="B266" s="661" t="s">
        <v>3542</v>
      </c>
      <c r="C266" s="662" t="s">
        <v>611</v>
      </c>
      <c r="D266" s="663" t="s">
        <v>3544</v>
      </c>
      <c r="E266" s="662" t="s">
        <v>7345</v>
      </c>
      <c r="F266" s="663" t="s">
        <v>7346</v>
      </c>
      <c r="G266" s="662" t="s">
        <v>6593</v>
      </c>
      <c r="H266" s="662" t="s">
        <v>6594</v>
      </c>
      <c r="I266" s="664">
        <v>456.5</v>
      </c>
      <c r="J266" s="664">
        <v>1</v>
      </c>
      <c r="K266" s="665">
        <v>456.5</v>
      </c>
    </row>
    <row r="267" spans="1:11" ht="14.4" customHeight="1" x14ac:dyDescent="0.3">
      <c r="A267" s="660" t="s">
        <v>600</v>
      </c>
      <c r="B267" s="661" t="s">
        <v>3542</v>
      </c>
      <c r="C267" s="662" t="s">
        <v>611</v>
      </c>
      <c r="D267" s="663" t="s">
        <v>3544</v>
      </c>
      <c r="E267" s="662" t="s">
        <v>7345</v>
      </c>
      <c r="F267" s="663" t="s">
        <v>7346</v>
      </c>
      <c r="G267" s="662" t="s">
        <v>6328</v>
      </c>
      <c r="H267" s="662" t="s">
        <v>6595</v>
      </c>
      <c r="I267" s="664">
        <v>2.875</v>
      </c>
      <c r="J267" s="664">
        <v>100</v>
      </c>
      <c r="K267" s="665">
        <v>287.5</v>
      </c>
    </row>
    <row r="268" spans="1:11" ht="14.4" customHeight="1" x14ac:dyDescent="0.3">
      <c r="A268" s="660" t="s">
        <v>600</v>
      </c>
      <c r="B268" s="661" t="s">
        <v>3542</v>
      </c>
      <c r="C268" s="662" t="s">
        <v>611</v>
      </c>
      <c r="D268" s="663" t="s">
        <v>3544</v>
      </c>
      <c r="E268" s="662" t="s">
        <v>7345</v>
      </c>
      <c r="F268" s="663" t="s">
        <v>7346</v>
      </c>
      <c r="G268" s="662" t="s">
        <v>6328</v>
      </c>
      <c r="H268" s="662" t="s">
        <v>6329</v>
      </c>
      <c r="I268" s="664">
        <v>2.8000000000000003</v>
      </c>
      <c r="J268" s="664">
        <v>150</v>
      </c>
      <c r="K268" s="665">
        <v>420</v>
      </c>
    </row>
    <row r="269" spans="1:11" ht="14.4" customHeight="1" x14ac:dyDescent="0.3">
      <c r="A269" s="660" t="s">
        <v>600</v>
      </c>
      <c r="B269" s="661" t="s">
        <v>3542</v>
      </c>
      <c r="C269" s="662" t="s">
        <v>611</v>
      </c>
      <c r="D269" s="663" t="s">
        <v>3544</v>
      </c>
      <c r="E269" s="662" t="s">
        <v>7345</v>
      </c>
      <c r="F269" s="663" t="s">
        <v>7346</v>
      </c>
      <c r="G269" s="662" t="s">
        <v>6596</v>
      </c>
      <c r="H269" s="662" t="s">
        <v>6597</v>
      </c>
      <c r="I269" s="664">
        <v>44.54</v>
      </c>
      <c r="J269" s="664">
        <v>90</v>
      </c>
      <c r="K269" s="665">
        <v>4008.47</v>
      </c>
    </row>
    <row r="270" spans="1:11" ht="14.4" customHeight="1" x14ac:dyDescent="0.3">
      <c r="A270" s="660" t="s">
        <v>600</v>
      </c>
      <c r="B270" s="661" t="s">
        <v>3542</v>
      </c>
      <c r="C270" s="662" t="s">
        <v>611</v>
      </c>
      <c r="D270" s="663" t="s">
        <v>3544</v>
      </c>
      <c r="E270" s="662" t="s">
        <v>7345</v>
      </c>
      <c r="F270" s="663" t="s">
        <v>7346</v>
      </c>
      <c r="G270" s="662" t="s">
        <v>6333</v>
      </c>
      <c r="H270" s="662" t="s">
        <v>6334</v>
      </c>
      <c r="I270" s="664">
        <v>5.21</v>
      </c>
      <c r="J270" s="664">
        <v>50</v>
      </c>
      <c r="K270" s="665">
        <v>260.5</v>
      </c>
    </row>
    <row r="271" spans="1:11" ht="14.4" customHeight="1" x14ac:dyDescent="0.3">
      <c r="A271" s="660" t="s">
        <v>600</v>
      </c>
      <c r="B271" s="661" t="s">
        <v>3542</v>
      </c>
      <c r="C271" s="662" t="s">
        <v>611</v>
      </c>
      <c r="D271" s="663" t="s">
        <v>3544</v>
      </c>
      <c r="E271" s="662" t="s">
        <v>7345</v>
      </c>
      <c r="F271" s="663" t="s">
        <v>7346</v>
      </c>
      <c r="G271" s="662" t="s">
        <v>6335</v>
      </c>
      <c r="H271" s="662" t="s">
        <v>6336</v>
      </c>
      <c r="I271" s="664">
        <v>13.200000000000001</v>
      </c>
      <c r="J271" s="664">
        <v>110</v>
      </c>
      <c r="K271" s="665">
        <v>1452</v>
      </c>
    </row>
    <row r="272" spans="1:11" ht="14.4" customHeight="1" x14ac:dyDescent="0.3">
      <c r="A272" s="660" t="s">
        <v>600</v>
      </c>
      <c r="B272" s="661" t="s">
        <v>3542</v>
      </c>
      <c r="C272" s="662" t="s">
        <v>611</v>
      </c>
      <c r="D272" s="663" t="s">
        <v>3544</v>
      </c>
      <c r="E272" s="662" t="s">
        <v>7345</v>
      </c>
      <c r="F272" s="663" t="s">
        <v>7346</v>
      </c>
      <c r="G272" s="662" t="s">
        <v>6337</v>
      </c>
      <c r="H272" s="662" t="s">
        <v>6338</v>
      </c>
      <c r="I272" s="664">
        <v>13.200833333333334</v>
      </c>
      <c r="J272" s="664">
        <v>290</v>
      </c>
      <c r="K272" s="665">
        <v>3828.4</v>
      </c>
    </row>
    <row r="273" spans="1:11" ht="14.4" customHeight="1" x14ac:dyDescent="0.3">
      <c r="A273" s="660" t="s">
        <v>600</v>
      </c>
      <c r="B273" s="661" t="s">
        <v>3542</v>
      </c>
      <c r="C273" s="662" t="s">
        <v>611</v>
      </c>
      <c r="D273" s="663" t="s">
        <v>3544</v>
      </c>
      <c r="E273" s="662" t="s">
        <v>7345</v>
      </c>
      <c r="F273" s="663" t="s">
        <v>7346</v>
      </c>
      <c r="G273" s="662" t="s">
        <v>6598</v>
      </c>
      <c r="H273" s="662" t="s">
        <v>6599</v>
      </c>
      <c r="I273" s="664">
        <v>13.2</v>
      </c>
      <c r="J273" s="664">
        <v>20</v>
      </c>
      <c r="K273" s="665">
        <v>264</v>
      </c>
    </row>
    <row r="274" spans="1:11" ht="14.4" customHeight="1" x14ac:dyDescent="0.3">
      <c r="A274" s="660" t="s">
        <v>600</v>
      </c>
      <c r="B274" s="661" t="s">
        <v>3542</v>
      </c>
      <c r="C274" s="662" t="s">
        <v>611</v>
      </c>
      <c r="D274" s="663" t="s">
        <v>3544</v>
      </c>
      <c r="E274" s="662" t="s">
        <v>7345</v>
      </c>
      <c r="F274" s="663" t="s">
        <v>7346</v>
      </c>
      <c r="G274" s="662" t="s">
        <v>6339</v>
      </c>
      <c r="H274" s="662" t="s">
        <v>6340</v>
      </c>
      <c r="I274" s="664">
        <v>1.538</v>
      </c>
      <c r="J274" s="664">
        <v>750</v>
      </c>
      <c r="K274" s="665">
        <v>1153.5</v>
      </c>
    </row>
    <row r="275" spans="1:11" ht="14.4" customHeight="1" x14ac:dyDescent="0.3">
      <c r="A275" s="660" t="s">
        <v>600</v>
      </c>
      <c r="B275" s="661" t="s">
        <v>3542</v>
      </c>
      <c r="C275" s="662" t="s">
        <v>611</v>
      </c>
      <c r="D275" s="663" t="s">
        <v>3544</v>
      </c>
      <c r="E275" s="662" t="s">
        <v>7345</v>
      </c>
      <c r="F275" s="663" t="s">
        <v>7346</v>
      </c>
      <c r="G275" s="662" t="s">
        <v>6341</v>
      </c>
      <c r="H275" s="662" t="s">
        <v>6342</v>
      </c>
      <c r="I275" s="664">
        <v>21.224999999999998</v>
      </c>
      <c r="J275" s="664">
        <v>180</v>
      </c>
      <c r="K275" s="665">
        <v>3821.4</v>
      </c>
    </row>
    <row r="276" spans="1:11" ht="14.4" customHeight="1" x14ac:dyDescent="0.3">
      <c r="A276" s="660" t="s">
        <v>600</v>
      </c>
      <c r="B276" s="661" t="s">
        <v>3542</v>
      </c>
      <c r="C276" s="662" t="s">
        <v>611</v>
      </c>
      <c r="D276" s="663" t="s">
        <v>3544</v>
      </c>
      <c r="E276" s="662" t="s">
        <v>7345</v>
      </c>
      <c r="F276" s="663" t="s">
        <v>7346</v>
      </c>
      <c r="G276" s="662" t="s">
        <v>6343</v>
      </c>
      <c r="H276" s="662" t="s">
        <v>6344</v>
      </c>
      <c r="I276" s="664">
        <v>21.234999999999999</v>
      </c>
      <c r="J276" s="664">
        <v>100</v>
      </c>
      <c r="K276" s="665">
        <v>2123.5</v>
      </c>
    </row>
    <row r="277" spans="1:11" ht="14.4" customHeight="1" x14ac:dyDescent="0.3">
      <c r="A277" s="660" t="s">
        <v>600</v>
      </c>
      <c r="B277" s="661" t="s">
        <v>3542</v>
      </c>
      <c r="C277" s="662" t="s">
        <v>611</v>
      </c>
      <c r="D277" s="663" t="s">
        <v>3544</v>
      </c>
      <c r="E277" s="662" t="s">
        <v>7345</v>
      </c>
      <c r="F277" s="663" t="s">
        <v>7346</v>
      </c>
      <c r="G277" s="662" t="s">
        <v>6345</v>
      </c>
      <c r="H277" s="662" t="s">
        <v>6346</v>
      </c>
      <c r="I277" s="664">
        <v>10.295714285714284</v>
      </c>
      <c r="J277" s="664">
        <v>70</v>
      </c>
      <c r="K277" s="665">
        <v>720.69999999999993</v>
      </c>
    </row>
    <row r="278" spans="1:11" ht="14.4" customHeight="1" x14ac:dyDescent="0.3">
      <c r="A278" s="660" t="s">
        <v>600</v>
      </c>
      <c r="B278" s="661" t="s">
        <v>3542</v>
      </c>
      <c r="C278" s="662" t="s">
        <v>611</v>
      </c>
      <c r="D278" s="663" t="s">
        <v>3544</v>
      </c>
      <c r="E278" s="662" t="s">
        <v>7345</v>
      </c>
      <c r="F278" s="663" t="s">
        <v>7346</v>
      </c>
      <c r="G278" s="662" t="s">
        <v>6347</v>
      </c>
      <c r="H278" s="662" t="s">
        <v>6348</v>
      </c>
      <c r="I278" s="664">
        <v>6.6550000000000002</v>
      </c>
      <c r="J278" s="664">
        <v>27</v>
      </c>
      <c r="K278" s="665">
        <v>179.71</v>
      </c>
    </row>
    <row r="279" spans="1:11" ht="14.4" customHeight="1" x14ac:dyDescent="0.3">
      <c r="A279" s="660" t="s">
        <v>600</v>
      </c>
      <c r="B279" s="661" t="s">
        <v>3542</v>
      </c>
      <c r="C279" s="662" t="s">
        <v>611</v>
      </c>
      <c r="D279" s="663" t="s">
        <v>3544</v>
      </c>
      <c r="E279" s="662" t="s">
        <v>7345</v>
      </c>
      <c r="F279" s="663" t="s">
        <v>7346</v>
      </c>
      <c r="G279" s="662" t="s">
        <v>6349</v>
      </c>
      <c r="H279" s="662" t="s">
        <v>6350</v>
      </c>
      <c r="I279" s="664">
        <v>6.6533333333333333</v>
      </c>
      <c r="J279" s="664">
        <v>22</v>
      </c>
      <c r="K279" s="665">
        <v>146.36000000000001</v>
      </c>
    </row>
    <row r="280" spans="1:11" ht="14.4" customHeight="1" x14ac:dyDescent="0.3">
      <c r="A280" s="660" t="s">
        <v>600</v>
      </c>
      <c r="B280" s="661" t="s">
        <v>3542</v>
      </c>
      <c r="C280" s="662" t="s">
        <v>611</v>
      </c>
      <c r="D280" s="663" t="s">
        <v>3544</v>
      </c>
      <c r="E280" s="662" t="s">
        <v>7345</v>
      </c>
      <c r="F280" s="663" t="s">
        <v>7346</v>
      </c>
      <c r="G280" s="662" t="s">
        <v>6600</v>
      </c>
      <c r="H280" s="662" t="s">
        <v>6601</v>
      </c>
      <c r="I280" s="664">
        <v>0.46999999999999986</v>
      </c>
      <c r="J280" s="664">
        <v>7800</v>
      </c>
      <c r="K280" s="665">
        <v>3666</v>
      </c>
    </row>
    <row r="281" spans="1:11" ht="14.4" customHeight="1" x14ac:dyDescent="0.3">
      <c r="A281" s="660" t="s">
        <v>600</v>
      </c>
      <c r="B281" s="661" t="s">
        <v>3542</v>
      </c>
      <c r="C281" s="662" t="s">
        <v>611</v>
      </c>
      <c r="D281" s="663" t="s">
        <v>3544</v>
      </c>
      <c r="E281" s="662" t="s">
        <v>7345</v>
      </c>
      <c r="F281" s="663" t="s">
        <v>7346</v>
      </c>
      <c r="G281" s="662" t="s">
        <v>6355</v>
      </c>
      <c r="H281" s="662" t="s">
        <v>6356</v>
      </c>
      <c r="I281" s="664">
        <v>4.03</v>
      </c>
      <c r="J281" s="664">
        <v>500</v>
      </c>
      <c r="K281" s="665">
        <v>2015</v>
      </c>
    </row>
    <row r="282" spans="1:11" ht="14.4" customHeight="1" x14ac:dyDescent="0.3">
      <c r="A282" s="660" t="s">
        <v>600</v>
      </c>
      <c r="B282" s="661" t="s">
        <v>3542</v>
      </c>
      <c r="C282" s="662" t="s">
        <v>611</v>
      </c>
      <c r="D282" s="663" t="s">
        <v>3544</v>
      </c>
      <c r="E282" s="662" t="s">
        <v>7345</v>
      </c>
      <c r="F282" s="663" t="s">
        <v>7346</v>
      </c>
      <c r="G282" s="662" t="s">
        <v>6602</v>
      </c>
      <c r="H282" s="662" t="s">
        <v>6603</v>
      </c>
      <c r="I282" s="664">
        <v>2.79</v>
      </c>
      <c r="J282" s="664">
        <v>50</v>
      </c>
      <c r="K282" s="665">
        <v>139.5</v>
      </c>
    </row>
    <row r="283" spans="1:11" ht="14.4" customHeight="1" x14ac:dyDescent="0.3">
      <c r="A283" s="660" t="s">
        <v>600</v>
      </c>
      <c r="B283" s="661" t="s">
        <v>3542</v>
      </c>
      <c r="C283" s="662" t="s">
        <v>611</v>
      </c>
      <c r="D283" s="663" t="s">
        <v>3544</v>
      </c>
      <c r="E283" s="662" t="s">
        <v>7345</v>
      </c>
      <c r="F283" s="663" t="s">
        <v>7346</v>
      </c>
      <c r="G283" s="662" t="s">
        <v>6602</v>
      </c>
      <c r="H283" s="662" t="s">
        <v>6604</v>
      </c>
      <c r="I283" s="664">
        <v>2.8000000000000003</v>
      </c>
      <c r="J283" s="664">
        <v>150</v>
      </c>
      <c r="K283" s="665">
        <v>420</v>
      </c>
    </row>
    <row r="284" spans="1:11" ht="14.4" customHeight="1" x14ac:dyDescent="0.3">
      <c r="A284" s="660" t="s">
        <v>600</v>
      </c>
      <c r="B284" s="661" t="s">
        <v>3542</v>
      </c>
      <c r="C284" s="662" t="s">
        <v>611</v>
      </c>
      <c r="D284" s="663" t="s">
        <v>3544</v>
      </c>
      <c r="E284" s="662" t="s">
        <v>7345</v>
      </c>
      <c r="F284" s="663" t="s">
        <v>7346</v>
      </c>
      <c r="G284" s="662" t="s">
        <v>6361</v>
      </c>
      <c r="H284" s="662" t="s">
        <v>6362</v>
      </c>
      <c r="I284" s="664">
        <v>11.98</v>
      </c>
      <c r="J284" s="664">
        <v>150</v>
      </c>
      <c r="K284" s="665">
        <v>1796.85</v>
      </c>
    </row>
    <row r="285" spans="1:11" ht="14.4" customHeight="1" x14ac:dyDescent="0.3">
      <c r="A285" s="660" t="s">
        <v>600</v>
      </c>
      <c r="B285" s="661" t="s">
        <v>3542</v>
      </c>
      <c r="C285" s="662" t="s">
        <v>611</v>
      </c>
      <c r="D285" s="663" t="s">
        <v>3544</v>
      </c>
      <c r="E285" s="662" t="s">
        <v>7345</v>
      </c>
      <c r="F285" s="663" t="s">
        <v>7346</v>
      </c>
      <c r="G285" s="662" t="s">
        <v>6605</v>
      </c>
      <c r="H285" s="662" t="s">
        <v>6606</v>
      </c>
      <c r="I285" s="664">
        <v>527.96</v>
      </c>
      <c r="J285" s="664">
        <v>10</v>
      </c>
      <c r="K285" s="665">
        <v>5279.65</v>
      </c>
    </row>
    <row r="286" spans="1:11" ht="14.4" customHeight="1" x14ac:dyDescent="0.3">
      <c r="A286" s="660" t="s">
        <v>600</v>
      </c>
      <c r="B286" s="661" t="s">
        <v>3542</v>
      </c>
      <c r="C286" s="662" t="s">
        <v>611</v>
      </c>
      <c r="D286" s="663" t="s">
        <v>3544</v>
      </c>
      <c r="E286" s="662" t="s">
        <v>7345</v>
      </c>
      <c r="F286" s="663" t="s">
        <v>7346</v>
      </c>
      <c r="G286" s="662" t="s">
        <v>6365</v>
      </c>
      <c r="H286" s="662" t="s">
        <v>6367</v>
      </c>
      <c r="I286" s="664">
        <v>158.69</v>
      </c>
      <c r="J286" s="664">
        <v>18</v>
      </c>
      <c r="K286" s="665">
        <v>2856.42</v>
      </c>
    </row>
    <row r="287" spans="1:11" ht="14.4" customHeight="1" x14ac:dyDescent="0.3">
      <c r="A287" s="660" t="s">
        <v>600</v>
      </c>
      <c r="B287" s="661" t="s">
        <v>3542</v>
      </c>
      <c r="C287" s="662" t="s">
        <v>611</v>
      </c>
      <c r="D287" s="663" t="s">
        <v>3544</v>
      </c>
      <c r="E287" s="662" t="s">
        <v>7345</v>
      </c>
      <c r="F287" s="663" t="s">
        <v>7346</v>
      </c>
      <c r="G287" s="662" t="s">
        <v>6607</v>
      </c>
      <c r="H287" s="662" t="s">
        <v>6608</v>
      </c>
      <c r="I287" s="664">
        <v>8.86</v>
      </c>
      <c r="J287" s="664">
        <v>10</v>
      </c>
      <c r="K287" s="665">
        <v>88.6</v>
      </c>
    </row>
    <row r="288" spans="1:11" ht="14.4" customHeight="1" x14ac:dyDescent="0.3">
      <c r="A288" s="660" t="s">
        <v>600</v>
      </c>
      <c r="B288" s="661" t="s">
        <v>3542</v>
      </c>
      <c r="C288" s="662" t="s">
        <v>611</v>
      </c>
      <c r="D288" s="663" t="s">
        <v>3544</v>
      </c>
      <c r="E288" s="662" t="s">
        <v>7345</v>
      </c>
      <c r="F288" s="663" t="s">
        <v>7346</v>
      </c>
      <c r="G288" s="662" t="s">
        <v>6370</v>
      </c>
      <c r="H288" s="662" t="s">
        <v>6371</v>
      </c>
      <c r="I288" s="664">
        <v>2.335</v>
      </c>
      <c r="J288" s="664">
        <v>200</v>
      </c>
      <c r="K288" s="665">
        <v>467</v>
      </c>
    </row>
    <row r="289" spans="1:11" ht="14.4" customHeight="1" x14ac:dyDescent="0.3">
      <c r="A289" s="660" t="s">
        <v>600</v>
      </c>
      <c r="B289" s="661" t="s">
        <v>3542</v>
      </c>
      <c r="C289" s="662" t="s">
        <v>611</v>
      </c>
      <c r="D289" s="663" t="s">
        <v>3544</v>
      </c>
      <c r="E289" s="662" t="s">
        <v>7345</v>
      </c>
      <c r="F289" s="663" t="s">
        <v>7346</v>
      </c>
      <c r="G289" s="662" t="s">
        <v>6372</v>
      </c>
      <c r="H289" s="662" t="s">
        <v>6609</v>
      </c>
      <c r="I289" s="664">
        <v>363</v>
      </c>
      <c r="J289" s="664">
        <v>4</v>
      </c>
      <c r="K289" s="665">
        <v>1452</v>
      </c>
    </row>
    <row r="290" spans="1:11" ht="14.4" customHeight="1" x14ac:dyDescent="0.3">
      <c r="A290" s="660" t="s">
        <v>600</v>
      </c>
      <c r="B290" s="661" t="s">
        <v>3542</v>
      </c>
      <c r="C290" s="662" t="s">
        <v>611</v>
      </c>
      <c r="D290" s="663" t="s">
        <v>3544</v>
      </c>
      <c r="E290" s="662" t="s">
        <v>7345</v>
      </c>
      <c r="F290" s="663" t="s">
        <v>7346</v>
      </c>
      <c r="G290" s="662" t="s">
        <v>6610</v>
      </c>
      <c r="H290" s="662" t="s">
        <v>6611</v>
      </c>
      <c r="I290" s="664">
        <v>618.08000000000004</v>
      </c>
      <c r="J290" s="664">
        <v>1</v>
      </c>
      <c r="K290" s="665">
        <v>618.08000000000004</v>
      </c>
    </row>
    <row r="291" spans="1:11" ht="14.4" customHeight="1" x14ac:dyDescent="0.3">
      <c r="A291" s="660" t="s">
        <v>600</v>
      </c>
      <c r="B291" s="661" t="s">
        <v>3542</v>
      </c>
      <c r="C291" s="662" t="s">
        <v>611</v>
      </c>
      <c r="D291" s="663" t="s">
        <v>3544</v>
      </c>
      <c r="E291" s="662" t="s">
        <v>7345</v>
      </c>
      <c r="F291" s="663" t="s">
        <v>7346</v>
      </c>
      <c r="G291" s="662" t="s">
        <v>6378</v>
      </c>
      <c r="H291" s="662" t="s">
        <v>6380</v>
      </c>
      <c r="I291" s="664">
        <v>9.5933333333333319</v>
      </c>
      <c r="J291" s="664">
        <v>400</v>
      </c>
      <c r="K291" s="665">
        <v>3837.7</v>
      </c>
    </row>
    <row r="292" spans="1:11" ht="14.4" customHeight="1" x14ac:dyDescent="0.3">
      <c r="A292" s="660" t="s">
        <v>600</v>
      </c>
      <c r="B292" s="661" t="s">
        <v>3542</v>
      </c>
      <c r="C292" s="662" t="s">
        <v>611</v>
      </c>
      <c r="D292" s="663" t="s">
        <v>3544</v>
      </c>
      <c r="E292" s="662" t="s">
        <v>7345</v>
      </c>
      <c r="F292" s="663" t="s">
        <v>7346</v>
      </c>
      <c r="G292" s="662" t="s">
        <v>6612</v>
      </c>
      <c r="H292" s="662" t="s">
        <v>6613</v>
      </c>
      <c r="I292" s="664">
        <v>28.05</v>
      </c>
      <c r="J292" s="664">
        <v>3</v>
      </c>
      <c r="K292" s="665">
        <v>84.15</v>
      </c>
    </row>
    <row r="293" spans="1:11" ht="14.4" customHeight="1" x14ac:dyDescent="0.3">
      <c r="A293" s="660" t="s">
        <v>600</v>
      </c>
      <c r="B293" s="661" t="s">
        <v>3542</v>
      </c>
      <c r="C293" s="662" t="s">
        <v>611</v>
      </c>
      <c r="D293" s="663" t="s">
        <v>3544</v>
      </c>
      <c r="E293" s="662" t="s">
        <v>7345</v>
      </c>
      <c r="F293" s="663" t="s">
        <v>7346</v>
      </c>
      <c r="G293" s="662" t="s">
        <v>6381</v>
      </c>
      <c r="H293" s="662" t="s">
        <v>6382</v>
      </c>
      <c r="I293" s="664">
        <v>24.2</v>
      </c>
      <c r="J293" s="664">
        <v>20</v>
      </c>
      <c r="K293" s="665">
        <v>484</v>
      </c>
    </row>
    <row r="294" spans="1:11" ht="14.4" customHeight="1" x14ac:dyDescent="0.3">
      <c r="A294" s="660" t="s">
        <v>600</v>
      </c>
      <c r="B294" s="661" t="s">
        <v>3542</v>
      </c>
      <c r="C294" s="662" t="s">
        <v>611</v>
      </c>
      <c r="D294" s="663" t="s">
        <v>3544</v>
      </c>
      <c r="E294" s="662" t="s">
        <v>7345</v>
      </c>
      <c r="F294" s="663" t="s">
        <v>7346</v>
      </c>
      <c r="G294" s="662" t="s">
        <v>6383</v>
      </c>
      <c r="H294" s="662" t="s">
        <v>6384</v>
      </c>
      <c r="I294" s="664">
        <v>9.2000000000000011</v>
      </c>
      <c r="J294" s="664">
        <v>2700</v>
      </c>
      <c r="K294" s="665">
        <v>24840</v>
      </c>
    </row>
    <row r="295" spans="1:11" ht="14.4" customHeight="1" x14ac:dyDescent="0.3">
      <c r="A295" s="660" t="s">
        <v>600</v>
      </c>
      <c r="B295" s="661" t="s">
        <v>3542</v>
      </c>
      <c r="C295" s="662" t="s">
        <v>611</v>
      </c>
      <c r="D295" s="663" t="s">
        <v>3544</v>
      </c>
      <c r="E295" s="662" t="s">
        <v>7345</v>
      </c>
      <c r="F295" s="663" t="s">
        <v>7346</v>
      </c>
      <c r="G295" s="662" t="s">
        <v>6387</v>
      </c>
      <c r="H295" s="662" t="s">
        <v>6388</v>
      </c>
      <c r="I295" s="664">
        <v>9.68</v>
      </c>
      <c r="J295" s="664">
        <v>300</v>
      </c>
      <c r="K295" s="665">
        <v>2904</v>
      </c>
    </row>
    <row r="296" spans="1:11" ht="14.4" customHeight="1" x14ac:dyDescent="0.3">
      <c r="A296" s="660" t="s">
        <v>600</v>
      </c>
      <c r="B296" s="661" t="s">
        <v>3542</v>
      </c>
      <c r="C296" s="662" t="s">
        <v>611</v>
      </c>
      <c r="D296" s="663" t="s">
        <v>3544</v>
      </c>
      <c r="E296" s="662" t="s">
        <v>7345</v>
      </c>
      <c r="F296" s="663" t="s">
        <v>7346</v>
      </c>
      <c r="G296" s="662" t="s">
        <v>6614</v>
      </c>
      <c r="H296" s="662" t="s">
        <v>6615</v>
      </c>
      <c r="I296" s="664">
        <v>15.49</v>
      </c>
      <c r="J296" s="664">
        <v>10</v>
      </c>
      <c r="K296" s="665">
        <v>154.9</v>
      </c>
    </row>
    <row r="297" spans="1:11" ht="14.4" customHeight="1" x14ac:dyDescent="0.3">
      <c r="A297" s="660" t="s">
        <v>600</v>
      </c>
      <c r="B297" s="661" t="s">
        <v>3542</v>
      </c>
      <c r="C297" s="662" t="s">
        <v>611</v>
      </c>
      <c r="D297" s="663" t="s">
        <v>3544</v>
      </c>
      <c r="E297" s="662" t="s">
        <v>7345</v>
      </c>
      <c r="F297" s="663" t="s">
        <v>7346</v>
      </c>
      <c r="G297" s="662" t="s">
        <v>6616</v>
      </c>
      <c r="H297" s="662" t="s">
        <v>6617</v>
      </c>
      <c r="I297" s="664">
        <v>203.28</v>
      </c>
      <c r="J297" s="664">
        <v>1</v>
      </c>
      <c r="K297" s="665">
        <v>203.28</v>
      </c>
    </row>
    <row r="298" spans="1:11" ht="14.4" customHeight="1" x14ac:dyDescent="0.3">
      <c r="A298" s="660" t="s">
        <v>600</v>
      </c>
      <c r="B298" s="661" t="s">
        <v>3542</v>
      </c>
      <c r="C298" s="662" t="s">
        <v>611</v>
      </c>
      <c r="D298" s="663" t="s">
        <v>3544</v>
      </c>
      <c r="E298" s="662" t="s">
        <v>7345</v>
      </c>
      <c r="F298" s="663" t="s">
        <v>7346</v>
      </c>
      <c r="G298" s="662" t="s">
        <v>6618</v>
      </c>
      <c r="H298" s="662" t="s">
        <v>6619</v>
      </c>
      <c r="I298" s="664">
        <v>12.1</v>
      </c>
      <c r="J298" s="664">
        <v>10</v>
      </c>
      <c r="K298" s="665">
        <v>121</v>
      </c>
    </row>
    <row r="299" spans="1:11" ht="14.4" customHeight="1" x14ac:dyDescent="0.3">
      <c r="A299" s="660" t="s">
        <v>600</v>
      </c>
      <c r="B299" s="661" t="s">
        <v>3542</v>
      </c>
      <c r="C299" s="662" t="s">
        <v>611</v>
      </c>
      <c r="D299" s="663" t="s">
        <v>3544</v>
      </c>
      <c r="E299" s="662" t="s">
        <v>7345</v>
      </c>
      <c r="F299" s="663" t="s">
        <v>7346</v>
      </c>
      <c r="G299" s="662" t="s">
        <v>6620</v>
      </c>
      <c r="H299" s="662" t="s">
        <v>6621</v>
      </c>
      <c r="I299" s="664">
        <v>32.590000000000003</v>
      </c>
      <c r="J299" s="664">
        <v>50</v>
      </c>
      <c r="K299" s="665">
        <v>1629.5</v>
      </c>
    </row>
    <row r="300" spans="1:11" ht="14.4" customHeight="1" x14ac:dyDescent="0.3">
      <c r="A300" s="660" t="s">
        <v>600</v>
      </c>
      <c r="B300" s="661" t="s">
        <v>3542</v>
      </c>
      <c r="C300" s="662" t="s">
        <v>611</v>
      </c>
      <c r="D300" s="663" t="s">
        <v>3544</v>
      </c>
      <c r="E300" s="662" t="s">
        <v>7345</v>
      </c>
      <c r="F300" s="663" t="s">
        <v>7346</v>
      </c>
      <c r="G300" s="662" t="s">
        <v>6622</v>
      </c>
      <c r="H300" s="662" t="s">
        <v>6623</v>
      </c>
      <c r="I300" s="664">
        <v>48.42</v>
      </c>
      <c r="J300" s="664">
        <v>23</v>
      </c>
      <c r="K300" s="665">
        <v>1113.5999999999999</v>
      </c>
    </row>
    <row r="301" spans="1:11" ht="14.4" customHeight="1" x14ac:dyDescent="0.3">
      <c r="A301" s="660" t="s">
        <v>600</v>
      </c>
      <c r="B301" s="661" t="s">
        <v>3542</v>
      </c>
      <c r="C301" s="662" t="s">
        <v>611</v>
      </c>
      <c r="D301" s="663" t="s">
        <v>3544</v>
      </c>
      <c r="E301" s="662" t="s">
        <v>7345</v>
      </c>
      <c r="F301" s="663" t="s">
        <v>7346</v>
      </c>
      <c r="G301" s="662" t="s">
        <v>6624</v>
      </c>
      <c r="H301" s="662" t="s">
        <v>6625</v>
      </c>
      <c r="I301" s="664">
        <v>75.459999999999994</v>
      </c>
      <c r="J301" s="664">
        <v>60</v>
      </c>
      <c r="K301" s="665">
        <v>4527.74</v>
      </c>
    </row>
    <row r="302" spans="1:11" ht="14.4" customHeight="1" x14ac:dyDescent="0.3">
      <c r="A302" s="660" t="s">
        <v>600</v>
      </c>
      <c r="B302" s="661" t="s">
        <v>3542</v>
      </c>
      <c r="C302" s="662" t="s">
        <v>611</v>
      </c>
      <c r="D302" s="663" t="s">
        <v>3544</v>
      </c>
      <c r="E302" s="662" t="s">
        <v>7345</v>
      </c>
      <c r="F302" s="663" t="s">
        <v>7346</v>
      </c>
      <c r="G302" s="662" t="s">
        <v>6626</v>
      </c>
      <c r="H302" s="662" t="s">
        <v>6627</v>
      </c>
      <c r="I302" s="664">
        <v>342.47</v>
      </c>
      <c r="J302" s="664">
        <v>1</v>
      </c>
      <c r="K302" s="665">
        <v>342.47</v>
      </c>
    </row>
    <row r="303" spans="1:11" ht="14.4" customHeight="1" x14ac:dyDescent="0.3">
      <c r="A303" s="660" t="s">
        <v>600</v>
      </c>
      <c r="B303" s="661" t="s">
        <v>3542</v>
      </c>
      <c r="C303" s="662" t="s">
        <v>611</v>
      </c>
      <c r="D303" s="663" t="s">
        <v>3544</v>
      </c>
      <c r="E303" s="662" t="s">
        <v>7345</v>
      </c>
      <c r="F303" s="663" t="s">
        <v>7346</v>
      </c>
      <c r="G303" s="662" t="s">
        <v>6628</v>
      </c>
      <c r="H303" s="662" t="s">
        <v>6629</v>
      </c>
      <c r="I303" s="664">
        <v>14.156666666666666</v>
      </c>
      <c r="J303" s="664">
        <v>8</v>
      </c>
      <c r="K303" s="665">
        <v>113.25999999999999</v>
      </c>
    </row>
    <row r="304" spans="1:11" ht="14.4" customHeight="1" x14ac:dyDescent="0.3">
      <c r="A304" s="660" t="s">
        <v>600</v>
      </c>
      <c r="B304" s="661" t="s">
        <v>3542</v>
      </c>
      <c r="C304" s="662" t="s">
        <v>611</v>
      </c>
      <c r="D304" s="663" t="s">
        <v>3544</v>
      </c>
      <c r="E304" s="662" t="s">
        <v>7345</v>
      </c>
      <c r="F304" s="663" t="s">
        <v>7346</v>
      </c>
      <c r="G304" s="662" t="s">
        <v>6630</v>
      </c>
      <c r="H304" s="662" t="s">
        <v>6631</v>
      </c>
      <c r="I304" s="664">
        <v>59.075000000000003</v>
      </c>
      <c r="J304" s="664">
        <v>20</v>
      </c>
      <c r="K304" s="665">
        <v>1181.5</v>
      </c>
    </row>
    <row r="305" spans="1:11" ht="14.4" customHeight="1" x14ac:dyDescent="0.3">
      <c r="A305" s="660" t="s">
        <v>600</v>
      </c>
      <c r="B305" s="661" t="s">
        <v>3542</v>
      </c>
      <c r="C305" s="662" t="s">
        <v>611</v>
      </c>
      <c r="D305" s="663" t="s">
        <v>3544</v>
      </c>
      <c r="E305" s="662" t="s">
        <v>7345</v>
      </c>
      <c r="F305" s="663" t="s">
        <v>7346</v>
      </c>
      <c r="G305" s="662" t="s">
        <v>6389</v>
      </c>
      <c r="H305" s="662" t="s">
        <v>6390</v>
      </c>
      <c r="I305" s="664">
        <v>37.75</v>
      </c>
      <c r="J305" s="664">
        <v>40</v>
      </c>
      <c r="K305" s="665">
        <v>1510</v>
      </c>
    </row>
    <row r="306" spans="1:11" ht="14.4" customHeight="1" x14ac:dyDescent="0.3">
      <c r="A306" s="660" t="s">
        <v>600</v>
      </c>
      <c r="B306" s="661" t="s">
        <v>3542</v>
      </c>
      <c r="C306" s="662" t="s">
        <v>611</v>
      </c>
      <c r="D306" s="663" t="s">
        <v>3544</v>
      </c>
      <c r="E306" s="662" t="s">
        <v>7345</v>
      </c>
      <c r="F306" s="663" t="s">
        <v>7346</v>
      </c>
      <c r="G306" s="662" t="s">
        <v>6632</v>
      </c>
      <c r="H306" s="662" t="s">
        <v>6633</v>
      </c>
      <c r="I306" s="664">
        <v>27.1</v>
      </c>
      <c r="J306" s="664">
        <v>10</v>
      </c>
      <c r="K306" s="665">
        <v>271</v>
      </c>
    </row>
    <row r="307" spans="1:11" ht="14.4" customHeight="1" x14ac:dyDescent="0.3">
      <c r="A307" s="660" t="s">
        <v>600</v>
      </c>
      <c r="B307" s="661" t="s">
        <v>3542</v>
      </c>
      <c r="C307" s="662" t="s">
        <v>611</v>
      </c>
      <c r="D307" s="663" t="s">
        <v>3544</v>
      </c>
      <c r="E307" s="662" t="s">
        <v>7345</v>
      </c>
      <c r="F307" s="663" t="s">
        <v>7346</v>
      </c>
      <c r="G307" s="662" t="s">
        <v>6634</v>
      </c>
      <c r="H307" s="662" t="s">
        <v>6635</v>
      </c>
      <c r="I307" s="664">
        <v>14.520000000000001</v>
      </c>
      <c r="J307" s="664">
        <v>30</v>
      </c>
      <c r="K307" s="665">
        <v>435.59999999999997</v>
      </c>
    </row>
    <row r="308" spans="1:11" ht="14.4" customHeight="1" x14ac:dyDescent="0.3">
      <c r="A308" s="660" t="s">
        <v>600</v>
      </c>
      <c r="B308" s="661" t="s">
        <v>3542</v>
      </c>
      <c r="C308" s="662" t="s">
        <v>611</v>
      </c>
      <c r="D308" s="663" t="s">
        <v>3544</v>
      </c>
      <c r="E308" s="662" t="s">
        <v>7345</v>
      </c>
      <c r="F308" s="663" t="s">
        <v>7346</v>
      </c>
      <c r="G308" s="662" t="s">
        <v>6636</v>
      </c>
      <c r="H308" s="662" t="s">
        <v>6637</v>
      </c>
      <c r="I308" s="664">
        <v>1331</v>
      </c>
      <c r="J308" s="664">
        <v>5</v>
      </c>
      <c r="K308" s="665">
        <v>6655</v>
      </c>
    </row>
    <row r="309" spans="1:11" ht="14.4" customHeight="1" x14ac:dyDescent="0.3">
      <c r="A309" s="660" t="s">
        <v>600</v>
      </c>
      <c r="B309" s="661" t="s">
        <v>3542</v>
      </c>
      <c r="C309" s="662" t="s">
        <v>611</v>
      </c>
      <c r="D309" s="663" t="s">
        <v>3544</v>
      </c>
      <c r="E309" s="662" t="s">
        <v>7345</v>
      </c>
      <c r="F309" s="663" t="s">
        <v>7346</v>
      </c>
      <c r="G309" s="662" t="s">
        <v>6638</v>
      </c>
      <c r="H309" s="662" t="s">
        <v>6639</v>
      </c>
      <c r="I309" s="664">
        <v>181.5</v>
      </c>
      <c r="J309" s="664">
        <v>10</v>
      </c>
      <c r="K309" s="665">
        <v>1815</v>
      </c>
    </row>
    <row r="310" spans="1:11" ht="14.4" customHeight="1" x14ac:dyDescent="0.3">
      <c r="A310" s="660" t="s">
        <v>600</v>
      </c>
      <c r="B310" s="661" t="s">
        <v>3542</v>
      </c>
      <c r="C310" s="662" t="s">
        <v>611</v>
      </c>
      <c r="D310" s="663" t="s">
        <v>3544</v>
      </c>
      <c r="E310" s="662" t="s">
        <v>7345</v>
      </c>
      <c r="F310" s="663" t="s">
        <v>7346</v>
      </c>
      <c r="G310" s="662" t="s">
        <v>6640</v>
      </c>
      <c r="H310" s="662" t="s">
        <v>6641</v>
      </c>
      <c r="I310" s="664">
        <v>26.79</v>
      </c>
      <c r="J310" s="664">
        <v>50</v>
      </c>
      <c r="K310" s="665">
        <v>1339.47</v>
      </c>
    </row>
    <row r="311" spans="1:11" ht="14.4" customHeight="1" x14ac:dyDescent="0.3">
      <c r="A311" s="660" t="s">
        <v>600</v>
      </c>
      <c r="B311" s="661" t="s">
        <v>3542</v>
      </c>
      <c r="C311" s="662" t="s">
        <v>611</v>
      </c>
      <c r="D311" s="663" t="s">
        <v>3544</v>
      </c>
      <c r="E311" s="662" t="s">
        <v>7347</v>
      </c>
      <c r="F311" s="663" t="s">
        <v>7348</v>
      </c>
      <c r="G311" s="662" t="s">
        <v>6642</v>
      </c>
      <c r="H311" s="662" t="s">
        <v>6643</v>
      </c>
      <c r="I311" s="664">
        <v>1186.6500000000001</v>
      </c>
      <c r="J311" s="664">
        <v>10</v>
      </c>
      <c r="K311" s="665">
        <v>11866.47</v>
      </c>
    </row>
    <row r="312" spans="1:11" ht="14.4" customHeight="1" x14ac:dyDescent="0.3">
      <c r="A312" s="660" t="s">
        <v>600</v>
      </c>
      <c r="B312" s="661" t="s">
        <v>3542</v>
      </c>
      <c r="C312" s="662" t="s">
        <v>611</v>
      </c>
      <c r="D312" s="663" t="s">
        <v>3544</v>
      </c>
      <c r="E312" s="662" t="s">
        <v>7347</v>
      </c>
      <c r="F312" s="663" t="s">
        <v>7348</v>
      </c>
      <c r="G312" s="662" t="s">
        <v>6395</v>
      </c>
      <c r="H312" s="662" t="s">
        <v>6396</v>
      </c>
      <c r="I312" s="664">
        <v>267.78222222222223</v>
      </c>
      <c r="J312" s="664">
        <v>180</v>
      </c>
      <c r="K312" s="665">
        <v>48200.9</v>
      </c>
    </row>
    <row r="313" spans="1:11" ht="14.4" customHeight="1" x14ac:dyDescent="0.3">
      <c r="A313" s="660" t="s">
        <v>600</v>
      </c>
      <c r="B313" s="661" t="s">
        <v>3542</v>
      </c>
      <c r="C313" s="662" t="s">
        <v>611</v>
      </c>
      <c r="D313" s="663" t="s">
        <v>3544</v>
      </c>
      <c r="E313" s="662" t="s">
        <v>7349</v>
      </c>
      <c r="F313" s="663" t="s">
        <v>7350</v>
      </c>
      <c r="G313" s="662" t="s">
        <v>6397</v>
      </c>
      <c r="H313" s="662" t="s">
        <v>6398</v>
      </c>
      <c r="I313" s="664">
        <v>8.17</v>
      </c>
      <c r="J313" s="664">
        <v>900</v>
      </c>
      <c r="K313" s="665">
        <v>7353</v>
      </c>
    </row>
    <row r="314" spans="1:11" ht="14.4" customHeight="1" x14ac:dyDescent="0.3">
      <c r="A314" s="660" t="s">
        <v>600</v>
      </c>
      <c r="B314" s="661" t="s">
        <v>3542</v>
      </c>
      <c r="C314" s="662" t="s">
        <v>611</v>
      </c>
      <c r="D314" s="663" t="s">
        <v>3544</v>
      </c>
      <c r="E314" s="662" t="s">
        <v>7349</v>
      </c>
      <c r="F314" s="663" t="s">
        <v>7350</v>
      </c>
      <c r="G314" s="662" t="s">
        <v>6397</v>
      </c>
      <c r="H314" s="662" t="s">
        <v>6399</v>
      </c>
      <c r="I314" s="664">
        <v>8.17</v>
      </c>
      <c r="J314" s="664">
        <v>2850</v>
      </c>
      <c r="K314" s="665">
        <v>23284.5</v>
      </c>
    </row>
    <row r="315" spans="1:11" ht="14.4" customHeight="1" x14ac:dyDescent="0.3">
      <c r="A315" s="660" t="s">
        <v>600</v>
      </c>
      <c r="B315" s="661" t="s">
        <v>3542</v>
      </c>
      <c r="C315" s="662" t="s">
        <v>611</v>
      </c>
      <c r="D315" s="663" t="s">
        <v>3544</v>
      </c>
      <c r="E315" s="662" t="s">
        <v>7349</v>
      </c>
      <c r="F315" s="663" t="s">
        <v>7350</v>
      </c>
      <c r="G315" s="662" t="s">
        <v>6644</v>
      </c>
      <c r="H315" s="662" t="s">
        <v>6645</v>
      </c>
      <c r="I315" s="664">
        <v>12.71</v>
      </c>
      <c r="J315" s="664">
        <v>30</v>
      </c>
      <c r="K315" s="665">
        <v>381.3</v>
      </c>
    </row>
    <row r="316" spans="1:11" ht="14.4" customHeight="1" x14ac:dyDescent="0.3">
      <c r="A316" s="660" t="s">
        <v>600</v>
      </c>
      <c r="B316" s="661" t="s">
        <v>3542</v>
      </c>
      <c r="C316" s="662" t="s">
        <v>611</v>
      </c>
      <c r="D316" s="663" t="s">
        <v>3544</v>
      </c>
      <c r="E316" s="662" t="s">
        <v>7351</v>
      </c>
      <c r="F316" s="663" t="s">
        <v>7352</v>
      </c>
      <c r="G316" s="662" t="s">
        <v>6402</v>
      </c>
      <c r="H316" s="662" t="s">
        <v>6403</v>
      </c>
      <c r="I316" s="664">
        <v>0.31</v>
      </c>
      <c r="J316" s="664">
        <v>200</v>
      </c>
      <c r="K316" s="665">
        <v>62</v>
      </c>
    </row>
    <row r="317" spans="1:11" ht="14.4" customHeight="1" x14ac:dyDescent="0.3">
      <c r="A317" s="660" t="s">
        <v>600</v>
      </c>
      <c r="B317" s="661" t="s">
        <v>3542</v>
      </c>
      <c r="C317" s="662" t="s">
        <v>611</v>
      </c>
      <c r="D317" s="663" t="s">
        <v>3544</v>
      </c>
      <c r="E317" s="662" t="s">
        <v>7351</v>
      </c>
      <c r="F317" s="663" t="s">
        <v>7352</v>
      </c>
      <c r="G317" s="662" t="s">
        <v>6406</v>
      </c>
      <c r="H317" s="662" t="s">
        <v>6407</v>
      </c>
      <c r="I317" s="664">
        <v>0.3</v>
      </c>
      <c r="J317" s="664">
        <v>1000</v>
      </c>
      <c r="K317" s="665">
        <v>300</v>
      </c>
    </row>
    <row r="318" spans="1:11" ht="14.4" customHeight="1" x14ac:dyDescent="0.3">
      <c r="A318" s="660" t="s">
        <v>600</v>
      </c>
      <c r="B318" s="661" t="s">
        <v>3542</v>
      </c>
      <c r="C318" s="662" t="s">
        <v>611</v>
      </c>
      <c r="D318" s="663" t="s">
        <v>3544</v>
      </c>
      <c r="E318" s="662" t="s">
        <v>7351</v>
      </c>
      <c r="F318" s="663" t="s">
        <v>7352</v>
      </c>
      <c r="G318" s="662" t="s">
        <v>6406</v>
      </c>
      <c r="H318" s="662" t="s">
        <v>6408</v>
      </c>
      <c r="I318" s="664">
        <v>0.30499999999999999</v>
      </c>
      <c r="J318" s="664">
        <v>700</v>
      </c>
      <c r="K318" s="665">
        <v>214</v>
      </c>
    </row>
    <row r="319" spans="1:11" ht="14.4" customHeight="1" x14ac:dyDescent="0.3">
      <c r="A319" s="660" t="s">
        <v>600</v>
      </c>
      <c r="B319" s="661" t="s">
        <v>3542</v>
      </c>
      <c r="C319" s="662" t="s">
        <v>611</v>
      </c>
      <c r="D319" s="663" t="s">
        <v>3544</v>
      </c>
      <c r="E319" s="662" t="s">
        <v>7351</v>
      </c>
      <c r="F319" s="663" t="s">
        <v>7352</v>
      </c>
      <c r="G319" s="662" t="s">
        <v>6409</v>
      </c>
      <c r="H319" s="662" t="s">
        <v>6646</v>
      </c>
      <c r="I319" s="664">
        <v>0.68</v>
      </c>
      <c r="J319" s="664">
        <v>101</v>
      </c>
      <c r="K319" s="665">
        <v>68.680000000000007</v>
      </c>
    </row>
    <row r="320" spans="1:11" ht="14.4" customHeight="1" x14ac:dyDescent="0.3">
      <c r="A320" s="660" t="s">
        <v>600</v>
      </c>
      <c r="B320" s="661" t="s">
        <v>3542</v>
      </c>
      <c r="C320" s="662" t="s">
        <v>611</v>
      </c>
      <c r="D320" s="663" t="s">
        <v>3544</v>
      </c>
      <c r="E320" s="662" t="s">
        <v>7351</v>
      </c>
      <c r="F320" s="663" t="s">
        <v>7352</v>
      </c>
      <c r="G320" s="662" t="s">
        <v>6411</v>
      </c>
      <c r="H320" s="662" t="s">
        <v>6412</v>
      </c>
      <c r="I320" s="664">
        <v>0.47888888888888886</v>
      </c>
      <c r="J320" s="664">
        <v>4500</v>
      </c>
      <c r="K320" s="665">
        <v>2154</v>
      </c>
    </row>
    <row r="321" spans="1:11" ht="14.4" customHeight="1" x14ac:dyDescent="0.3">
      <c r="A321" s="660" t="s">
        <v>600</v>
      </c>
      <c r="B321" s="661" t="s">
        <v>3542</v>
      </c>
      <c r="C321" s="662" t="s">
        <v>611</v>
      </c>
      <c r="D321" s="663" t="s">
        <v>3544</v>
      </c>
      <c r="E321" s="662" t="s">
        <v>7351</v>
      </c>
      <c r="F321" s="663" t="s">
        <v>7352</v>
      </c>
      <c r="G321" s="662" t="s">
        <v>6413</v>
      </c>
      <c r="H321" s="662" t="s">
        <v>6414</v>
      </c>
      <c r="I321" s="664">
        <v>0.40846153846153849</v>
      </c>
      <c r="J321" s="664">
        <v>12600</v>
      </c>
      <c r="K321" s="665">
        <v>5040</v>
      </c>
    </row>
    <row r="322" spans="1:11" ht="14.4" customHeight="1" x14ac:dyDescent="0.3">
      <c r="A322" s="660" t="s">
        <v>600</v>
      </c>
      <c r="B322" s="661" t="s">
        <v>3542</v>
      </c>
      <c r="C322" s="662" t="s">
        <v>611</v>
      </c>
      <c r="D322" s="663" t="s">
        <v>3544</v>
      </c>
      <c r="E322" s="662" t="s">
        <v>7351</v>
      </c>
      <c r="F322" s="663" t="s">
        <v>7352</v>
      </c>
      <c r="G322" s="662" t="s">
        <v>6415</v>
      </c>
      <c r="H322" s="662" t="s">
        <v>6416</v>
      </c>
      <c r="I322" s="664">
        <v>1.7522222222222221</v>
      </c>
      <c r="J322" s="664">
        <v>1500</v>
      </c>
      <c r="K322" s="665">
        <v>2629</v>
      </c>
    </row>
    <row r="323" spans="1:11" ht="14.4" customHeight="1" x14ac:dyDescent="0.3">
      <c r="A323" s="660" t="s">
        <v>600</v>
      </c>
      <c r="B323" s="661" t="s">
        <v>3542</v>
      </c>
      <c r="C323" s="662" t="s">
        <v>611</v>
      </c>
      <c r="D323" s="663" t="s">
        <v>3544</v>
      </c>
      <c r="E323" s="662" t="s">
        <v>7351</v>
      </c>
      <c r="F323" s="663" t="s">
        <v>7352</v>
      </c>
      <c r="G323" s="662" t="s">
        <v>6647</v>
      </c>
      <c r="H323" s="662" t="s">
        <v>6648</v>
      </c>
      <c r="I323" s="664">
        <v>132.68</v>
      </c>
      <c r="J323" s="664">
        <v>25</v>
      </c>
      <c r="K323" s="665">
        <v>3316.92</v>
      </c>
    </row>
    <row r="324" spans="1:11" ht="14.4" customHeight="1" x14ac:dyDescent="0.3">
      <c r="A324" s="660" t="s">
        <v>600</v>
      </c>
      <c r="B324" s="661" t="s">
        <v>3542</v>
      </c>
      <c r="C324" s="662" t="s">
        <v>611</v>
      </c>
      <c r="D324" s="663" t="s">
        <v>3544</v>
      </c>
      <c r="E324" s="662" t="s">
        <v>7353</v>
      </c>
      <c r="F324" s="663" t="s">
        <v>7354</v>
      </c>
      <c r="G324" s="662" t="s">
        <v>6649</v>
      </c>
      <c r="H324" s="662" t="s">
        <v>6650</v>
      </c>
      <c r="I324" s="664">
        <v>11.01</v>
      </c>
      <c r="J324" s="664">
        <v>50</v>
      </c>
      <c r="K324" s="665">
        <v>550.5</v>
      </c>
    </row>
    <row r="325" spans="1:11" ht="14.4" customHeight="1" x14ac:dyDescent="0.3">
      <c r="A325" s="660" t="s">
        <v>600</v>
      </c>
      <c r="B325" s="661" t="s">
        <v>3542</v>
      </c>
      <c r="C325" s="662" t="s">
        <v>611</v>
      </c>
      <c r="D325" s="663" t="s">
        <v>3544</v>
      </c>
      <c r="E325" s="662" t="s">
        <v>7353</v>
      </c>
      <c r="F325" s="663" t="s">
        <v>7354</v>
      </c>
      <c r="G325" s="662" t="s">
        <v>6417</v>
      </c>
      <c r="H325" s="662" t="s">
        <v>6418</v>
      </c>
      <c r="I325" s="664">
        <v>11.02</v>
      </c>
      <c r="J325" s="664">
        <v>80</v>
      </c>
      <c r="K325" s="665">
        <v>881.6</v>
      </c>
    </row>
    <row r="326" spans="1:11" ht="14.4" customHeight="1" x14ac:dyDescent="0.3">
      <c r="A326" s="660" t="s">
        <v>600</v>
      </c>
      <c r="B326" s="661" t="s">
        <v>3542</v>
      </c>
      <c r="C326" s="662" t="s">
        <v>611</v>
      </c>
      <c r="D326" s="663" t="s">
        <v>3544</v>
      </c>
      <c r="E326" s="662" t="s">
        <v>7353</v>
      </c>
      <c r="F326" s="663" t="s">
        <v>7354</v>
      </c>
      <c r="G326" s="662" t="s">
        <v>6651</v>
      </c>
      <c r="H326" s="662" t="s">
        <v>6652</v>
      </c>
      <c r="I326" s="664">
        <v>11.01</v>
      </c>
      <c r="J326" s="664">
        <v>40</v>
      </c>
      <c r="K326" s="665">
        <v>440.4</v>
      </c>
    </row>
    <row r="327" spans="1:11" ht="14.4" customHeight="1" x14ac:dyDescent="0.3">
      <c r="A327" s="660" t="s">
        <v>600</v>
      </c>
      <c r="B327" s="661" t="s">
        <v>3542</v>
      </c>
      <c r="C327" s="662" t="s">
        <v>611</v>
      </c>
      <c r="D327" s="663" t="s">
        <v>3544</v>
      </c>
      <c r="E327" s="662" t="s">
        <v>7353</v>
      </c>
      <c r="F327" s="663" t="s">
        <v>7354</v>
      </c>
      <c r="G327" s="662" t="s">
        <v>6421</v>
      </c>
      <c r="H327" s="662" t="s">
        <v>6422</v>
      </c>
      <c r="I327" s="664">
        <v>0.77333333333333343</v>
      </c>
      <c r="J327" s="664">
        <v>1500</v>
      </c>
      <c r="K327" s="665">
        <v>1160</v>
      </c>
    </row>
    <row r="328" spans="1:11" ht="14.4" customHeight="1" x14ac:dyDescent="0.3">
      <c r="A328" s="660" t="s">
        <v>600</v>
      </c>
      <c r="B328" s="661" t="s">
        <v>3542</v>
      </c>
      <c r="C328" s="662" t="s">
        <v>611</v>
      </c>
      <c r="D328" s="663" t="s">
        <v>3544</v>
      </c>
      <c r="E328" s="662" t="s">
        <v>7353</v>
      </c>
      <c r="F328" s="663" t="s">
        <v>7354</v>
      </c>
      <c r="G328" s="662" t="s">
        <v>6423</v>
      </c>
      <c r="H328" s="662" t="s">
        <v>6424</v>
      </c>
      <c r="I328" s="664">
        <v>0.77250000000000008</v>
      </c>
      <c r="J328" s="664">
        <v>10500</v>
      </c>
      <c r="K328" s="665">
        <v>8105</v>
      </c>
    </row>
    <row r="329" spans="1:11" ht="14.4" customHeight="1" x14ac:dyDescent="0.3">
      <c r="A329" s="660" t="s">
        <v>600</v>
      </c>
      <c r="B329" s="661" t="s">
        <v>3542</v>
      </c>
      <c r="C329" s="662" t="s">
        <v>611</v>
      </c>
      <c r="D329" s="663" t="s">
        <v>3544</v>
      </c>
      <c r="E329" s="662" t="s">
        <v>7353</v>
      </c>
      <c r="F329" s="663" t="s">
        <v>7354</v>
      </c>
      <c r="G329" s="662" t="s">
        <v>6425</v>
      </c>
      <c r="H329" s="662" t="s">
        <v>6426</v>
      </c>
      <c r="I329" s="664">
        <v>0.71</v>
      </c>
      <c r="J329" s="664">
        <v>7000</v>
      </c>
      <c r="K329" s="665">
        <v>4970</v>
      </c>
    </row>
    <row r="330" spans="1:11" ht="14.4" customHeight="1" x14ac:dyDescent="0.3">
      <c r="A330" s="660" t="s">
        <v>600</v>
      </c>
      <c r="B330" s="661" t="s">
        <v>3542</v>
      </c>
      <c r="C330" s="662" t="s">
        <v>611</v>
      </c>
      <c r="D330" s="663" t="s">
        <v>3544</v>
      </c>
      <c r="E330" s="662" t="s">
        <v>7353</v>
      </c>
      <c r="F330" s="663" t="s">
        <v>7354</v>
      </c>
      <c r="G330" s="662" t="s">
        <v>6425</v>
      </c>
      <c r="H330" s="662" t="s">
        <v>6427</v>
      </c>
      <c r="I330" s="664">
        <v>0.71</v>
      </c>
      <c r="J330" s="664">
        <v>18600</v>
      </c>
      <c r="K330" s="665">
        <v>13206</v>
      </c>
    </row>
    <row r="331" spans="1:11" ht="14.4" customHeight="1" x14ac:dyDescent="0.3">
      <c r="A331" s="660" t="s">
        <v>600</v>
      </c>
      <c r="B331" s="661" t="s">
        <v>3542</v>
      </c>
      <c r="C331" s="662" t="s">
        <v>611</v>
      </c>
      <c r="D331" s="663" t="s">
        <v>3544</v>
      </c>
      <c r="E331" s="662" t="s">
        <v>7353</v>
      </c>
      <c r="F331" s="663" t="s">
        <v>7354</v>
      </c>
      <c r="G331" s="662" t="s">
        <v>6653</v>
      </c>
      <c r="H331" s="662" t="s">
        <v>6654</v>
      </c>
      <c r="I331" s="664">
        <v>0.71</v>
      </c>
      <c r="J331" s="664">
        <v>540</v>
      </c>
      <c r="K331" s="665">
        <v>383.4</v>
      </c>
    </row>
    <row r="332" spans="1:11" ht="14.4" customHeight="1" x14ac:dyDescent="0.3">
      <c r="A332" s="660" t="s">
        <v>600</v>
      </c>
      <c r="B332" s="661" t="s">
        <v>3542</v>
      </c>
      <c r="C332" s="662" t="s">
        <v>611</v>
      </c>
      <c r="D332" s="663" t="s">
        <v>3544</v>
      </c>
      <c r="E332" s="662" t="s">
        <v>7353</v>
      </c>
      <c r="F332" s="663" t="s">
        <v>7354</v>
      </c>
      <c r="G332" s="662" t="s">
        <v>6428</v>
      </c>
      <c r="H332" s="662" t="s">
        <v>6429</v>
      </c>
      <c r="I332" s="664">
        <v>0.71</v>
      </c>
      <c r="J332" s="664">
        <v>1400</v>
      </c>
      <c r="K332" s="665">
        <v>994</v>
      </c>
    </row>
    <row r="333" spans="1:11" ht="14.4" customHeight="1" x14ac:dyDescent="0.3">
      <c r="A333" s="660" t="s">
        <v>600</v>
      </c>
      <c r="B333" s="661" t="s">
        <v>3542</v>
      </c>
      <c r="C333" s="662" t="s">
        <v>611</v>
      </c>
      <c r="D333" s="663" t="s">
        <v>3544</v>
      </c>
      <c r="E333" s="662" t="s">
        <v>7353</v>
      </c>
      <c r="F333" s="663" t="s">
        <v>7354</v>
      </c>
      <c r="G333" s="662" t="s">
        <v>6428</v>
      </c>
      <c r="H333" s="662" t="s">
        <v>6430</v>
      </c>
      <c r="I333" s="664">
        <v>0.71</v>
      </c>
      <c r="J333" s="664">
        <v>2400</v>
      </c>
      <c r="K333" s="665">
        <v>1704</v>
      </c>
    </row>
    <row r="334" spans="1:11" ht="14.4" customHeight="1" x14ac:dyDescent="0.3">
      <c r="A334" s="660" t="s">
        <v>600</v>
      </c>
      <c r="B334" s="661" t="s">
        <v>3542</v>
      </c>
      <c r="C334" s="662" t="s">
        <v>611</v>
      </c>
      <c r="D334" s="663" t="s">
        <v>3544</v>
      </c>
      <c r="E334" s="662" t="s">
        <v>7355</v>
      </c>
      <c r="F334" s="663" t="s">
        <v>7356</v>
      </c>
      <c r="G334" s="662" t="s">
        <v>6431</v>
      </c>
      <c r="H334" s="662" t="s">
        <v>6432</v>
      </c>
      <c r="I334" s="664">
        <v>139.43888888888893</v>
      </c>
      <c r="J334" s="664">
        <v>43</v>
      </c>
      <c r="K334" s="665">
        <v>5995.81</v>
      </c>
    </row>
    <row r="335" spans="1:11" ht="14.4" customHeight="1" x14ac:dyDescent="0.3">
      <c r="A335" s="660" t="s">
        <v>600</v>
      </c>
      <c r="B335" s="661" t="s">
        <v>3542</v>
      </c>
      <c r="C335" s="662" t="s">
        <v>611</v>
      </c>
      <c r="D335" s="663" t="s">
        <v>3544</v>
      </c>
      <c r="E335" s="662" t="s">
        <v>7355</v>
      </c>
      <c r="F335" s="663" t="s">
        <v>7356</v>
      </c>
      <c r="G335" s="662" t="s">
        <v>6433</v>
      </c>
      <c r="H335" s="662" t="s">
        <v>6434</v>
      </c>
      <c r="I335" s="664">
        <v>139.4366666666667</v>
      </c>
      <c r="J335" s="664">
        <v>43</v>
      </c>
      <c r="K335" s="665">
        <v>5995.6900000000005</v>
      </c>
    </row>
    <row r="336" spans="1:11" ht="14.4" customHeight="1" x14ac:dyDescent="0.3">
      <c r="A336" s="660" t="s">
        <v>600</v>
      </c>
      <c r="B336" s="661" t="s">
        <v>3542</v>
      </c>
      <c r="C336" s="662" t="s">
        <v>611</v>
      </c>
      <c r="D336" s="663" t="s">
        <v>3544</v>
      </c>
      <c r="E336" s="662" t="s">
        <v>7355</v>
      </c>
      <c r="F336" s="663" t="s">
        <v>7356</v>
      </c>
      <c r="G336" s="662" t="s">
        <v>6435</v>
      </c>
      <c r="H336" s="662" t="s">
        <v>6436</v>
      </c>
      <c r="I336" s="664">
        <v>152.46</v>
      </c>
      <c r="J336" s="664">
        <v>2</v>
      </c>
      <c r="K336" s="665">
        <v>304.92</v>
      </c>
    </row>
    <row r="337" spans="1:11" ht="14.4" customHeight="1" x14ac:dyDescent="0.3">
      <c r="A337" s="660" t="s">
        <v>600</v>
      </c>
      <c r="B337" s="661" t="s">
        <v>3542</v>
      </c>
      <c r="C337" s="662" t="s">
        <v>614</v>
      </c>
      <c r="D337" s="663" t="s">
        <v>3545</v>
      </c>
      <c r="E337" s="662" t="s">
        <v>7343</v>
      </c>
      <c r="F337" s="663" t="s">
        <v>7344</v>
      </c>
      <c r="G337" s="662" t="s">
        <v>6185</v>
      </c>
      <c r="H337" s="662" t="s">
        <v>6186</v>
      </c>
      <c r="I337" s="664">
        <v>2.4</v>
      </c>
      <c r="J337" s="664">
        <v>400</v>
      </c>
      <c r="K337" s="665">
        <v>960</v>
      </c>
    </row>
    <row r="338" spans="1:11" ht="14.4" customHeight="1" x14ac:dyDescent="0.3">
      <c r="A338" s="660" t="s">
        <v>600</v>
      </c>
      <c r="B338" s="661" t="s">
        <v>3542</v>
      </c>
      <c r="C338" s="662" t="s">
        <v>614</v>
      </c>
      <c r="D338" s="663" t="s">
        <v>3545</v>
      </c>
      <c r="E338" s="662" t="s">
        <v>7343</v>
      </c>
      <c r="F338" s="663" t="s">
        <v>7344</v>
      </c>
      <c r="G338" s="662" t="s">
        <v>6441</v>
      </c>
      <c r="H338" s="662" t="s">
        <v>6442</v>
      </c>
      <c r="I338" s="664">
        <v>3.79</v>
      </c>
      <c r="J338" s="664">
        <v>20</v>
      </c>
      <c r="K338" s="665">
        <v>75.8</v>
      </c>
    </row>
    <row r="339" spans="1:11" ht="14.4" customHeight="1" x14ac:dyDescent="0.3">
      <c r="A339" s="660" t="s">
        <v>600</v>
      </c>
      <c r="B339" s="661" t="s">
        <v>3542</v>
      </c>
      <c r="C339" s="662" t="s">
        <v>614</v>
      </c>
      <c r="D339" s="663" t="s">
        <v>3545</v>
      </c>
      <c r="E339" s="662" t="s">
        <v>7343</v>
      </c>
      <c r="F339" s="663" t="s">
        <v>7344</v>
      </c>
      <c r="G339" s="662" t="s">
        <v>6655</v>
      </c>
      <c r="H339" s="662" t="s">
        <v>6656</v>
      </c>
      <c r="I339" s="664">
        <v>13.376666666666667</v>
      </c>
      <c r="J339" s="664">
        <v>50</v>
      </c>
      <c r="K339" s="665">
        <v>668.90000000000009</v>
      </c>
    </row>
    <row r="340" spans="1:11" ht="14.4" customHeight="1" x14ac:dyDescent="0.3">
      <c r="A340" s="660" t="s">
        <v>600</v>
      </c>
      <c r="B340" s="661" t="s">
        <v>3542</v>
      </c>
      <c r="C340" s="662" t="s">
        <v>614</v>
      </c>
      <c r="D340" s="663" t="s">
        <v>3545</v>
      </c>
      <c r="E340" s="662" t="s">
        <v>7343</v>
      </c>
      <c r="F340" s="663" t="s">
        <v>7344</v>
      </c>
      <c r="G340" s="662" t="s">
        <v>6191</v>
      </c>
      <c r="H340" s="662" t="s">
        <v>6192</v>
      </c>
      <c r="I340" s="664">
        <v>27.517777777777781</v>
      </c>
      <c r="J340" s="664">
        <v>300</v>
      </c>
      <c r="K340" s="665">
        <v>8237</v>
      </c>
    </row>
    <row r="341" spans="1:11" ht="14.4" customHeight="1" x14ac:dyDescent="0.3">
      <c r="A341" s="660" t="s">
        <v>600</v>
      </c>
      <c r="B341" s="661" t="s">
        <v>3542</v>
      </c>
      <c r="C341" s="662" t="s">
        <v>614</v>
      </c>
      <c r="D341" s="663" t="s">
        <v>3545</v>
      </c>
      <c r="E341" s="662" t="s">
        <v>7343</v>
      </c>
      <c r="F341" s="663" t="s">
        <v>7344</v>
      </c>
      <c r="G341" s="662" t="s">
        <v>6193</v>
      </c>
      <c r="H341" s="662" t="s">
        <v>6194</v>
      </c>
      <c r="I341" s="664">
        <v>2.0500000000000003</v>
      </c>
      <c r="J341" s="664">
        <v>1900</v>
      </c>
      <c r="K341" s="665">
        <v>3898.21</v>
      </c>
    </row>
    <row r="342" spans="1:11" ht="14.4" customHeight="1" x14ac:dyDescent="0.3">
      <c r="A342" s="660" t="s">
        <v>600</v>
      </c>
      <c r="B342" s="661" t="s">
        <v>3542</v>
      </c>
      <c r="C342" s="662" t="s">
        <v>614</v>
      </c>
      <c r="D342" s="663" t="s">
        <v>3545</v>
      </c>
      <c r="E342" s="662" t="s">
        <v>7343</v>
      </c>
      <c r="F342" s="663" t="s">
        <v>7344</v>
      </c>
      <c r="G342" s="662" t="s">
        <v>6455</v>
      </c>
      <c r="H342" s="662" t="s">
        <v>6456</v>
      </c>
      <c r="I342" s="664">
        <v>3.0042857142857144</v>
      </c>
      <c r="J342" s="664">
        <v>4500</v>
      </c>
      <c r="K342" s="665">
        <v>13520</v>
      </c>
    </row>
    <row r="343" spans="1:11" ht="14.4" customHeight="1" x14ac:dyDescent="0.3">
      <c r="A343" s="660" t="s">
        <v>600</v>
      </c>
      <c r="B343" s="661" t="s">
        <v>3542</v>
      </c>
      <c r="C343" s="662" t="s">
        <v>614</v>
      </c>
      <c r="D343" s="663" t="s">
        <v>3545</v>
      </c>
      <c r="E343" s="662" t="s">
        <v>7343</v>
      </c>
      <c r="F343" s="663" t="s">
        <v>7344</v>
      </c>
      <c r="G343" s="662" t="s">
        <v>6457</v>
      </c>
      <c r="H343" s="662" t="s">
        <v>6458</v>
      </c>
      <c r="I343" s="664">
        <v>0.86999999999999988</v>
      </c>
      <c r="J343" s="664">
        <v>7500</v>
      </c>
      <c r="K343" s="665">
        <v>6525</v>
      </c>
    </row>
    <row r="344" spans="1:11" ht="14.4" customHeight="1" x14ac:dyDescent="0.3">
      <c r="A344" s="660" t="s">
        <v>600</v>
      </c>
      <c r="B344" s="661" t="s">
        <v>3542</v>
      </c>
      <c r="C344" s="662" t="s">
        <v>614</v>
      </c>
      <c r="D344" s="663" t="s">
        <v>3545</v>
      </c>
      <c r="E344" s="662" t="s">
        <v>7343</v>
      </c>
      <c r="F344" s="663" t="s">
        <v>7344</v>
      </c>
      <c r="G344" s="662" t="s">
        <v>6459</v>
      </c>
      <c r="H344" s="662" t="s">
        <v>6460</v>
      </c>
      <c r="I344" s="664">
        <v>86.38</v>
      </c>
      <c r="J344" s="664">
        <v>80</v>
      </c>
      <c r="K344" s="665">
        <v>6910.24</v>
      </c>
    </row>
    <row r="345" spans="1:11" ht="14.4" customHeight="1" x14ac:dyDescent="0.3">
      <c r="A345" s="660" t="s">
        <v>600</v>
      </c>
      <c r="B345" s="661" t="s">
        <v>3542</v>
      </c>
      <c r="C345" s="662" t="s">
        <v>614</v>
      </c>
      <c r="D345" s="663" t="s">
        <v>3545</v>
      </c>
      <c r="E345" s="662" t="s">
        <v>7343</v>
      </c>
      <c r="F345" s="663" t="s">
        <v>7344</v>
      </c>
      <c r="G345" s="662" t="s">
        <v>6657</v>
      </c>
      <c r="H345" s="662" t="s">
        <v>6658</v>
      </c>
      <c r="I345" s="664">
        <v>437</v>
      </c>
      <c r="J345" s="664">
        <v>6</v>
      </c>
      <c r="K345" s="665">
        <v>2622</v>
      </c>
    </row>
    <row r="346" spans="1:11" ht="14.4" customHeight="1" x14ac:dyDescent="0.3">
      <c r="A346" s="660" t="s">
        <v>600</v>
      </c>
      <c r="B346" s="661" t="s">
        <v>3542</v>
      </c>
      <c r="C346" s="662" t="s">
        <v>614</v>
      </c>
      <c r="D346" s="663" t="s">
        <v>3545</v>
      </c>
      <c r="E346" s="662" t="s">
        <v>7343</v>
      </c>
      <c r="F346" s="663" t="s">
        <v>7344</v>
      </c>
      <c r="G346" s="662" t="s">
        <v>6659</v>
      </c>
      <c r="H346" s="662" t="s">
        <v>6660</v>
      </c>
      <c r="I346" s="664">
        <v>10.614999999999998</v>
      </c>
      <c r="J346" s="664">
        <v>200</v>
      </c>
      <c r="K346" s="665">
        <v>2123</v>
      </c>
    </row>
    <row r="347" spans="1:11" ht="14.4" customHeight="1" x14ac:dyDescent="0.3">
      <c r="A347" s="660" t="s">
        <v>600</v>
      </c>
      <c r="B347" s="661" t="s">
        <v>3542</v>
      </c>
      <c r="C347" s="662" t="s">
        <v>614</v>
      </c>
      <c r="D347" s="663" t="s">
        <v>3545</v>
      </c>
      <c r="E347" s="662" t="s">
        <v>7343</v>
      </c>
      <c r="F347" s="663" t="s">
        <v>7344</v>
      </c>
      <c r="G347" s="662" t="s">
        <v>6195</v>
      </c>
      <c r="H347" s="662" t="s">
        <v>6196</v>
      </c>
      <c r="I347" s="664">
        <v>2.7385714285714289</v>
      </c>
      <c r="J347" s="664">
        <v>2300</v>
      </c>
      <c r="K347" s="665">
        <v>6293.3400000000011</v>
      </c>
    </row>
    <row r="348" spans="1:11" ht="14.4" customHeight="1" x14ac:dyDescent="0.3">
      <c r="A348" s="660" t="s">
        <v>600</v>
      </c>
      <c r="B348" s="661" t="s">
        <v>3542</v>
      </c>
      <c r="C348" s="662" t="s">
        <v>614</v>
      </c>
      <c r="D348" s="663" t="s">
        <v>3545</v>
      </c>
      <c r="E348" s="662" t="s">
        <v>7343</v>
      </c>
      <c r="F348" s="663" t="s">
        <v>7344</v>
      </c>
      <c r="G348" s="662" t="s">
        <v>6465</v>
      </c>
      <c r="H348" s="662" t="s">
        <v>6466</v>
      </c>
      <c r="I348" s="664">
        <v>233.79250000000002</v>
      </c>
      <c r="J348" s="664">
        <v>25</v>
      </c>
      <c r="K348" s="665">
        <v>5844.85</v>
      </c>
    </row>
    <row r="349" spans="1:11" ht="14.4" customHeight="1" x14ac:dyDescent="0.3">
      <c r="A349" s="660" t="s">
        <v>600</v>
      </c>
      <c r="B349" s="661" t="s">
        <v>3542</v>
      </c>
      <c r="C349" s="662" t="s">
        <v>614</v>
      </c>
      <c r="D349" s="663" t="s">
        <v>3545</v>
      </c>
      <c r="E349" s="662" t="s">
        <v>7343</v>
      </c>
      <c r="F349" s="663" t="s">
        <v>7344</v>
      </c>
      <c r="G349" s="662" t="s">
        <v>6467</v>
      </c>
      <c r="H349" s="662" t="s">
        <v>6468</v>
      </c>
      <c r="I349" s="664">
        <v>0.40499999999999997</v>
      </c>
      <c r="J349" s="664">
        <v>18000</v>
      </c>
      <c r="K349" s="665">
        <v>7290</v>
      </c>
    </row>
    <row r="350" spans="1:11" ht="14.4" customHeight="1" x14ac:dyDescent="0.3">
      <c r="A350" s="660" t="s">
        <v>600</v>
      </c>
      <c r="B350" s="661" t="s">
        <v>3542</v>
      </c>
      <c r="C350" s="662" t="s">
        <v>614</v>
      </c>
      <c r="D350" s="663" t="s">
        <v>3545</v>
      </c>
      <c r="E350" s="662" t="s">
        <v>7343</v>
      </c>
      <c r="F350" s="663" t="s">
        <v>7344</v>
      </c>
      <c r="G350" s="662" t="s">
        <v>6199</v>
      </c>
      <c r="H350" s="662" t="s">
        <v>6200</v>
      </c>
      <c r="I350" s="664">
        <v>30.176000000000005</v>
      </c>
      <c r="J350" s="664">
        <v>210</v>
      </c>
      <c r="K350" s="665">
        <v>6336.8000000000011</v>
      </c>
    </row>
    <row r="351" spans="1:11" ht="14.4" customHeight="1" x14ac:dyDescent="0.3">
      <c r="A351" s="660" t="s">
        <v>600</v>
      </c>
      <c r="B351" s="661" t="s">
        <v>3542</v>
      </c>
      <c r="C351" s="662" t="s">
        <v>614</v>
      </c>
      <c r="D351" s="663" t="s">
        <v>3545</v>
      </c>
      <c r="E351" s="662" t="s">
        <v>7343</v>
      </c>
      <c r="F351" s="663" t="s">
        <v>7344</v>
      </c>
      <c r="G351" s="662" t="s">
        <v>6661</v>
      </c>
      <c r="H351" s="662" t="s">
        <v>6662</v>
      </c>
      <c r="I351" s="664">
        <v>1.1499999999999999</v>
      </c>
      <c r="J351" s="664">
        <v>1500</v>
      </c>
      <c r="K351" s="665">
        <v>1718.2</v>
      </c>
    </row>
    <row r="352" spans="1:11" ht="14.4" customHeight="1" x14ac:dyDescent="0.3">
      <c r="A352" s="660" t="s">
        <v>600</v>
      </c>
      <c r="B352" s="661" t="s">
        <v>3542</v>
      </c>
      <c r="C352" s="662" t="s">
        <v>614</v>
      </c>
      <c r="D352" s="663" t="s">
        <v>3545</v>
      </c>
      <c r="E352" s="662" t="s">
        <v>7343</v>
      </c>
      <c r="F352" s="663" t="s">
        <v>7344</v>
      </c>
      <c r="G352" s="662" t="s">
        <v>6663</v>
      </c>
      <c r="H352" s="662" t="s">
        <v>6664</v>
      </c>
      <c r="I352" s="664">
        <v>2.13</v>
      </c>
      <c r="J352" s="664">
        <v>1200</v>
      </c>
      <c r="K352" s="665">
        <v>2553</v>
      </c>
    </row>
    <row r="353" spans="1:11" ht="14.4" customHeight="1" x14ac:dyDescent="0.3">
      <c r="A353" s="660" t="s">
        <v>600</v>
      </c>
      <c r="B353" s="661" t="s">
        <v>3542</v>
      </c>
      <c r="C353" s="662" t="s">
        <v>614</v>
      </c>
      <c r="D353" s="663" t="s">
        <v>3545</v>
      </c>
      <c r="E353" s="662" t="s">
        <v>7343</v>
      </c>
      <c r="F353" s="663" t="s">
        <v>7344</v>
      </c>
      <c r="G353" s="662" t="s">
        <v>6479</v>
      </c>
      <c r="H353" s="662" t="s">
        <v>6480</v>
      </c>
      <c r="I353" s="664">
        <v>0.44000000000000011</v>
      </c>
      <c r="J353" s="664">
        <v>50000</v>
      </c>
      <c r="K353" s="665">
        <v>22000</v>
      </c>
    </row>
    <row r="354" spans="1:11" ht="14.4" customHeight="1" x14ac:dyDescent="0.3">
      <c r="A354" s="660" t="s">
        <v>600</v>
      </c>
      <c r="B354" s="661" t="s">
        <v>3542</v>
      </c>
      <c r="C354" s="662" t="s">
        <v>614</v>
      </c>
      <c r="D354" s="663" t="s">
        <v>3545</v>
      </c>
      <c r="E354" s="662" t="s">
        <v>7343</v>
      </c>
      <c r="F354" s="663" t="s">
        <v>7344</v>
      </c>
      <c r="G354" s="662" t="s">
        <v>6207</v>
      </c>
      <c r="H354" s="662" t="s">
        <v>6208</v>
      </c>
      <c r="I354" s="664">
        <v>8.58</v>
      </c>
      <c r="J354" s="664">
        <v>360</v>
      </c>
      <c r="K354" s="665">
        <v>3088.8</v>
      </c>
    </row>
    <row r="355" spans="1:11" ht="14.4" customHeight="1" x14ac:dyDescent="0.3">
      <c r="A355" s="660" t="s">
        <v>600</v>
      </c>
      <c r="B355" s="661" t="s">
        <v>3542</v>
      </c>
      <c r="C355" s="662" t="s">
        <v>614</v>
      </c>
      <c r="D355" s="663" t="s">
        <v>3545</v>
      </c>
      <c r="E355" s="662" t="s">
        <v>7343</v>
      </c>
      <c r="F355" s="663" t="s">
        <v>7344</v>
      </c>
      <c r="G355" s="662" t="s">
        <v>6481</v>
      </c>
      <c r="H355" s="662" t="s">
        <v>6482</v>
      </c>
      <c r="I355" s="664">
        <v>13.02</v>
      </c>
      <c r="J355" s="664">
        <v>3</v>
      </c>
      <c r="K355" s="665">
        <v>39.06</v>
      </c>
    </row>
    <row r="356" spans="1:11" ht="14.4" customHeight="1" x14ac:dyDescent="0.3">
      <c r="A356" s="660" t="s">
        <v>600</v>
      </c>
      <c r="B356" s="661" t="s">
        <v>3542</v>
      </c>
      <c r="C356" s="662" t="s">
        <v>614</v>
      </c>
      <c r="D356" s="663" t="s">
        <v>3545</v>
      </c>
      <c r="E356" s="662" t="s">
        <v>7343</v>
      </c>
      <c r="F356" s="663" t="s">
        <v>7344</v>
      </c>
      <c r="G356" s="662" t="s">
        <v>6209</v>
      </c>
      <c r="H356" s="662" t="s">
        <v>6210</v>
      </c>
      <c r="I356" s="664">
        <v>27.944999999999997</v>
      </c>
      <c r="J356" s="664">
        <v>36</v>
      </c>
      <c r="K356" s="665">
        <v>1006.02</v>
      </c>
    </row>
    <row r="357" spans="1:11" ht="14.4" customHeight="1" x14ac:dyDescent="0.3">
      <c r="A357" s="660" t="s">
        <v>600</v>
      </c>
      <c r="B357" s="661" t="s">
        <v>3542</v>
      </c>
      <c r="C357" s="662" t="s">
        <v>614</v>
      </c>
      <c r="D357" s="663" t="s">
        <v>3545</v>
      </c>
      <c r="E357" s="662" t="s">
        <v>7343</v>
      </c>
      <c r="F357" s="663" t="s">
        <v>7344</v>
      </c>
      <c r="G357" s="662" t="s">
        <v>6665</v>
      </c>
      <c r="H357" s="662" t="s">
        <v>6666</v>
      </c>
      <c r="I357" s="664">
        <v>159.55000000000001</v>
      </c>
      <c r="J357" s="664">
        <v>20</v>
      </c>
      <c r="K357" s="665">
        <v>3191.02</v>
      </c>
    </row>
    <row r="358" spans="1:11" ht="14.4" customHeight="1" x14ac:dyDescent="0.3">
      <c r="A358" s="660" t="s">
        <v>600</v>
      </c>
      <c r="B358" s="661" t="s">
        <v>3542</v>
      </c>
      <c r="C358" s="662" t="s">
        <v>614</v>
      </c>
      <c r="D358" s="663" t="s">
        <v>3545</v>
      </c>
      <c r="E358" s="662" t="s">
        <v>7343</v>
      </c>
      <c r="F358" s="663" t="s">
        <v>7344</v>
      </c>
      <c r="G358" s="662" t="s">
        <v>6215</v>
      </c>
      <c r="H358" s="662" t="s">
        <v>6216</v>
      </c>
      <c r="I358" s="664">
        <v>46</v>
      </c>
      <c r="J358" s="664">
        <v>3</v>
      </c>
      <c r="K358" s="665">
        <v>138</v>
      </c>
    </row>
    <row r="359" spans="1:11" ht="14.4" customHeight="1" x14ac:dyDescent="0.3">
      <c r="A359" s="660" t="s">
        <v>600</v>
      </c>
      <c r="B359" s="661" t="s">
        <v>3542</v>
      </c>
      <c r="C359" s="662" t="s">
        <v>614</v>
      </c>
      <c r="D359" s="663" t="s">
        <v>3545</v>
      </c>
      <c r="E359" s="662" t="s">
        <v>7343</v>
      </c>
      <c r="F359" s="663" t="s">
        <v>7344</v>
      </c>
      <c r="G359" s="662" t="s">
        <v>6217</v>
      </c>
      <c r="H359" s="662" t="s">
        <v>6218</v>
      </c>
      <c r="I359" s="664">
        <v>98.38</v>
      </c>
      <c r="J359" s="664">
        <v>3</v>
      </c>
      <c r="K359" s="665">
        <v>295.14</v>
      </c>
    </row>
    <row r="360" spans="1:11" ht="14.4" customHeight="1" x14ac:dyDescent="0.3">
      <c r="A360" s="660" t="s">
        <v>600</v>
      </c>
      <c r="B360" s="661" t="s">
        <v>3542</v>
      </c>
      <c r="C360" s="662" t="s">
        <v>614</v>
      </c>
      <c r="D360" s="663" t="s">
        <v>3545</v>
      </c>
      <c r="E360" s="662" t="s">
        <v>7343</v>
      </c>
      <c r="F360" s="663" t="s">
        <v>7344</v>
      </c>
      <c r="G360" s="662" t="s">
        <v>6488</v>
      </c>
      <c r="H360" s="662" t="s">
        <v>6489</v>
      </c>
      <c r="I360" s="664">
        <v>283.02</v>
      </c>
      <c r="J360" s="664">
        <v>25</v>
      </c>
      <c r="K360" s="665">
        <v>7075.3899999999994</v>
      </c>
    </row>
    <row r="361" spans="1:11" ht="14.4" customHeight="1" x14ac:dyDescent="0.3">
      <c r="A361" s="660" t="s">
        <v>600</v>
      </c>
      <c r="B361" s="661" t="s">
        <v>3542</v>
      </c>
      <c r="C361" s="662" t="s">
        <v>614</v>
      </c>
      <c r="D361" s="663" t="s">
        <v>3545</v>
      </c>
      <c r="E361" s="662" t="s">
        <v>7343</v>
      </c>
      <c r="F361" s="663" t="s">
        <v>7344</v>
      </c>
      <c r="G361" s="662" t="s">
        <v>6667</v>
      </c>
      <c r="H361" s="662" t="s">
        <v>6668</v>
      </c>
      <c r="I361" s="664">
        <v>0.87</v>
      </c>
      <c r="J361" s="664">
        <v>600</v>
      </c>
      <c r="K361" s="665">
        <v>523.68000000000006</v>
      </c>
    </row>
    <row r="362" spans="1:11" ht="14.4" customHeight="1" x14ac:dyDescent="0.3">
      <c r="A362" s="660" t="s">
        <v>600</v>
      </c>
      <c r="B362" s="661" t="s">
        <v>3542</v>
      </c>
      <c r="C362" s="662" t="s">
        <v>614</v>
      </c>
      <c r="D362" s="663" t="s">
        <v>3545</v>
      </c>
      <c r="E362" s="662" t="s">
        <v>7343</v>
      </c>
      <c r="F362" s="663" t="s">
        <v>7344</v>
      </c>
      <c r="G362" s="662" t="s">
        <v>6219</v>
      </c>
      <c r="H362" s="662" t="s">
        <v>6220</v>
      </c>
      <c r="I362" s="664">
        <v>8.01</v>
      </c>
      <c r="J362" s="664">
        <v>900</v>
      </c>
      <c r="K362" s="665">
        <v>7209.03</v>
      </c>
    </row>
    <row r="363" spans="1:11" ht="14.4" customHeight="1" x14ac:dyDescent="0.3">
      <c r="A363" s="660" t="s">
        <v>600</v>
      </c>
      <c r="B363" s="661" t="s">
        <v>3542</v>
      </c>
      <c r="C363" s="662" t="s">
        <v>614</v>
      </c>
      <c r="D363" s="663" t="s">
        <v>3545</v>
      </c>
      <c r="E363" s="662" t="s">
        <v>7343</v>
      </c>
      <c r="F363" s="663" t="s">
        <v>7344</v>
      </c>
      <c r="G363" s="662" t="s">
        <v>6221</v>
      </c>
      <c r="H363" s="662" t="s">
        <v>6222</v>
      </c>
      <c r="I363" s="664">
        <v>122.07</v>
      </c>
      <c r="J363" s="664">
        <v>30</v>
      </c>
      <c r="K363" s="665">
        <v>3662.2</v>
      </c>
    </row>
    <row r="364" spans="1:11" ht="14.4" customHeight="1" x14ac:dyDescent="0.3">
      <c r="A364" s="660" t="s">
        <v>600</v>
      </c>
      <c r="B364" s="661" t="s">
        <v>3542</v>
      </c>
      <c r="C364" s="662" t="s">
        <v>614</v>
      </c>
      <c r="D364" s="663" t="s">
        <v>3545</v>
      </c>
      <c r="E364" s="662" t="s">
        <v>7343</v>
      </c>
      <c r="F364" s="663" t="s">
        <v>7344</v>
      </c>
      <c r="G364" s="662" t="s">
        <v>6669</v>
      </c>
      <c r="H364" s="662" t="s">
        <v>6670</v>
      </c>
      <c r="I364" s="664">
        <v>13.16</v>
      </c>
      <c r="J364" s="664">
        <v>72</v>
      </c>
      <c r="K364" s="665">
        <v>947.23</v>
      </c>
    </row>
    <row r="365" spans="1:11" ht="14.4" customHeight="1" x14ac:dyDescent="0.3">
      <c r="A365" s="660" t="s">
        <v>600</v>
      </c>
      <c r="B365" s="661" t="s">
        <v>3542</v>
      </c>
      <c r="C365" s="662" t="s">
        <v>614</v>
      </c>
      <c r="D365" s="663" t="s">
        <v>3545</v>
      </c>
      <c r="E365" s="662" t="s">
        <v>7343</v>
      </c>
      <c r="F365" s="663" t="s">
        <v>7344</v>
      </c>
      <c r="G365" s="662" t="s">
        <v>6671</v>
      </c>
      <c r="H365" s="662" t="s">
        <v>6672</v>
      </c>
      <c r="I365" s="664">
        <v>26.37</v>
      </c>
      <c r="J365" s="664">
        <v>288</v>
      </c>
      <c r="K365" s="665">
        <v>7594.3000000000011</v>
      </c>
    </row>
    <row r="366" spans="1:11" ht="14.4" customHeight="1" x14ac:dyDescent="0.3">
      <c r="A366" s="660" t="s">
        <v>600</v>
      </c>
      <c r="B366" s="661" t="s">
        <v>3542</v>
      </c>
      <c r="C366" s="662" t="s">
        <v>614</v>
      </c>
      <c r="D366" s="663" t="s">
        <v>3545</v>
      </c>
      <c r="E366" s="662" t="s">
        <v>7343</v>
      </c>
      <c r="F366" s="663" t="s">
        <v>7344</v>
      </c>
      <c r="G366" s="662" t="s">
        <v>6495</v>
      </c>
      <c r="H366" s="662" t="s">
        <v>6496</v>
      </c>
      <c r="I366" s="664">
        <v>2.0625</v>
      </c>
      <c r="J366" s="664">
        <v>800</v>
      </c>
      <c r="K366" s="665">
        <v>1650</v>
      </c>
    </row>
    <row r="367" spans="1:11" ht="14.4" customHeight="1" x14ac:dyDescent="0.3">
      <c r="A367" s="660" t="s">
        <v>600</v>
      </c>
      <c r="B367" s="661" t="s">
        <v>3542</v>
      </c>
      <c r="C367" s="662" t="s">
        <v>614</v>
      </c>
      <c r="D367" s="663" t="s">
        <v>3545</v>
      </c>
      <c r="E367" s="662" t="s">
        <v>7343</v>
      </c>
      <c r="F367" s="663" t="s">
        <v>7344</v>
      </c>
      <c r="G367" s="662" t="s">
        <v>6497</v>
      </c>
      <c r="H367" s="662" t="s">
        <v>6498</v>
      </c>
      <c r="I367" s="664">
        <v>3.3650000000000002</v>
      </c>
      <c r="J367" s="664">
        <v>600</v>
      </c>
      <c r="K367" s="665">
        <v>2019</v>
      </c>
    </row>
    <row r="368" spans="1:11" ht="14.4" customHeight="1" x14ac:dyDescent="0.3">
      <c r="A368" s="660" t="s">
        <v>600</v>
      </c>
      <c r="B368" s="661" t="s">
        <v>3542</v>
      </c>
      <c r="C368" s="662" t="s">
        <v>614</v>
      </c>
      <c r="D368" s="663" t="s">
        <v>3545</v>
      </c>
      <c r="E368" s="662" t="s">
        <v>7343</v>
      </c>
      <c r="F368" s="663" t="s">
        <v>7344</v>
      </c>
      <c r="G368" s="662" t="s">
        <v>6673</v>
      </c>
      <c r="H368" s="662" t="s">
        <v>6674</v>
      </c>
      <c r="I368" s="664">
        <v>110.26</v>
      </c>
      <c r="J368" s="664">
        <v>5</v>
      </c>
      <c r="K368" s="665">
        <v>551.29999999999995</v>
      </c>
    </row>
    <row r="369" spans="1:11" ht="14.4" customHeight="1" x14ac:dyDescent="0.3">
      <c r="A369" s="660" t="s">
        <v>600</v>
      </c>
      <c r="B369" s="661" t="s">
        <v>3542</v>
      </c>
      <c r="C369" s="662" t="s">
        <v>614</v>
      </c>
      <c r="D369" s="663" t="s">
        <v>3545</v>
      </c>
      <c r="E369" s="662" t="s">
        <v>7343</v>
      </c>
      <c r="F369" s="663" t="s">
        <v>7344</v>
      </c>
      <c r="G369" s="662" t="s">
        <v>6675</v>
      </c>
      <c r="H369" s="662" t="s">
        <v>6676</v>
      </c>
      <c r="I369" s="664">
        <v>191.13</v>
      </c>
      <c r="J369" s="664">
        <v>69</v>
      </c>
      <c r="K369" s="665">
        <v>13187.97</v>
      </c>
    </row>
    <row r="370" spans="1:11" ht="14.4" customHeight="1" x14ac:dyDescent="0.3">
      <c r="A370" s="660" t="s">
        <v>600</v>
      </c>
      <c r="B370" s="661" t="s">
        <v>3542</v>
      </c>
      <c r="C370" s="662" t="s">
        <v>614</v>
      </c>
      <c r="D370" s="663" t="s">
        <v>3545</v>
      </c>
      <c r="E370" s="662" t="s">
        <v>7343</v>
      </c>
      <c r="F370" s="663" t="s">
        <v>7344</v>
      </c>
      <c r="G370" s="662" t="s">
        <v>6677</v>
      </c>
      <c r="H370" s="662" t="s">
        <v>6678</v>
      </c>
      <c r="I370" s="664">
        <v>35.32</v>
      </c>
      <c r="J370" s="664">
        <v>100</v>
      </c>
      <c r="K370" s="665">
        <v>3531.65</v>
      </c>
    </row>
    <row r="371" spans="1:11" ht="14.4" customHeight="1" x14ac:dyDescent="0.3">
      <c r="A371" s="660" t="s">
        <v>600</v>
      </c>
      <c r="B371" s="661" t="s">
        <v>3542</v>
      </c>
      <c r="C371" s="662" t="s">
        <v>614</v>
      </c>
      <c r="D371" s="663" t="s">
        <v>3545</v>
      </c>
      <c r="E371" s="662" t="s">
        <v>7343</v>
      </c>
      <c r="F371" s="663" t="s">
        <v>7344</v>
      </c>
      <c r="G371" s="662" t="s">
        <v>6679</v>
      </c>
      <c r="H371" s="662" t="s">
        <v>6680</v>
      </c>
      <c r="I371" s="664">
        <v>93.45</v>
      </c>
      <c r="J371" s="664">
        <v>20</v>
      </c>
      <c r="K371" s="665">
        <v>1869</v>
      </c>
    </row>
    <row r="372" spans="1:11" ht="14.4" customHeight="1" x14ac:dyDescent="0.3">
      <c r="A372" s="660" t="s">
        <v>600</v>
      </c>
      <c r="B372" s="661" t="s">
        <v>3542</v>
      </c>
      <c r="C372" s="662" t="s">
        <v>614</v>
      </c>
      <c r="D372" s="663" t="s">
        <v>3545</v>
      </c>
      <c r="E372" s="662" t="s">
        <v>7343</v>
      </c>
      <c r="F372" s="663" t="s">
        <v>7344</v>
      </c>
      <c r="G372" s="662" t="s">
        <v>6681</v>
      </c>
      <c r="H372" s="662" t="s">
        <v>6682</v>
      </c>
      <c r="I372" s="664">
        <v>112.82</v>
      </c>
      <c r="J372" s="664">
        <v>15</v>
      </c>
      <c r="K372" s="665">
        <v>1692.23</v>
      </c>
    </row>
    <row r="373" spans="1:11" ht="14.4" customHeight="1" x14ac:dyDescent="0.3">
      <c r="A373" s="660" t="s">
        <v>600</v>
      </c>
      <c r="B373" s="661" t="s">
        <v>3542</v>
      </c>
      <c r="C373" s="662" t="s">
        <v>614</v>
      </c>
      <c r="D373" s="663" t="s">
        <v>3545</v>
      </c>
      <c r="E373" s="662" t="s">
        <v>7343</v>
      </c>
      <c r="F373" s="663" t="s">
        <v>7344</v>
      </c>
      <c r="G373" s="662" t="s">
        <v>6683</v>
      </c>
      <c r="H373" s="662" t="s">
        <v>6684</v>
      </c>
      <c r="I373" s="664">
        <v>16.329999999999998</v>
      </c>
      <c r="J373" s="664">
        <v>50</v>
      </c>
      <c r="K373" s="665">
        <v>816.5</v>
      </c>
    </row>
    <row r="374" spans="1:11" ht="14.4" customHeight="1" x14ac:dyDescent="0.3">
      <c r="A374" s="660" t="s">
        <v>600</v>
      </c>
      <c r="B374" s="661" t="s">
        <v>3542</v>
      </c>
      <c r="C374" s="662" t="s">
        <v>614</v>
      </c>
      <c r="D374" s="663" t="s">
        <v>3545</v>
      </c>
      <c r="E374" s="662" t="s">
        <v>7343</v>
      </c>
      <c r="F374" s="663" t="s">
        <v>7344</v>
      </c>
      <c r="G374" s="662" t="s">
        <v>6234</v>
      </c>
      <c r="H374" s="662" t="s">
        <v>6235</v>
      </c>
      <c r="I374" s="664">
        <v>796.38</v>
      </c>
      <c r="J374" s="664">
        <v>2</v>
      </c>
      <c r="K374" s="665">
        <v>1592.76</v>
      </c>
    </row>
    <row r="375" spans="1:11" ht="14.4" customHeight="1" x14ac:dyDescent="0.3">
      <c r="A375" s="660" t="s">
        <v>600</v>
      </c>
      <c r="B375" s="661" t="s">
        <v>3542</v>
      </c>
      <c r="C375" s="662" t="s">
        <v>614</v>
      </c>
      <c r="D375" s="663" t="s">
        <v>3545</v>
      </c>
      <c r="E375" s="662" t="s">
        <v>7343</v>
      </c>
      <c r="F375" s="663" t="s">
        <v>7344</v>
      </c>
      <c r="G375" s="662" t="s">
        <v>6236</v>
      </c>
      <c r="H375" s="662" t="s">
        <v>6237</v>
      </c>
      <c r="I375" s="664">
        <v>5.1785714285714288</v>
      </c>
      <c r="J375" s="664">
        <v>2000</v>
      </c>
      <c r="K375" s="665">
        <v>10351.4</v>
      </c>
    </row>
    <row r="376" spans="1:11" ht="14.4" customHeight="1" x14ac:dyDescent="0.3">
      <c r="A376" s="660" t="s">
        <v>600</v>
      </c>
      <c r="B376" s="661" t="s">
        <v>3542</v>
      </c>
      <c r="C376" s="662" t="s">
        <v>614</v>
      </c>
      <c r="D376" s="663" t="s">
        <v>3545</v>
      </c>
      <c r="E376" s="662" t="s">
        <v>7343</v>
      </c>
      <c r="F376" s="663" t="s">
        <v>7344</v>
      </c>
      <c r="G376" s="662" t="s">
        <v>6240</v>
      </c>
      <c r="H376" s="662" t="s">
        <v>6241</v>
      </c>
      <c r="I376" s="664">
        <v>0.31</v>
      </c>
      <c r="J376" s="664">
        <v>60</v>
      </c>
      <c r="K376" s="665">
        <v>18.600000000000001</v>
      </c>
    </row>
    <row r="377" spans="1:11" ht="14.4" customHeight="1" x14ac:dyDescent="0.3">
      <c r="A377" s="660" t="s">
        <v>600</v>
      </c>
      <c r="B377" s="661" t="s">
        <v>3542</v>
      </c>
      <c r="C377" s="662" t="s">
        <v>614</v>
      </c>
      <c r="D377" s="663" t="s">
        <v>3545</v>
      </c>
      <c r="E377" s="662" t="s">
        <v>7343</v>
      </c>
      <c r="F377" s="663" t="s">
        <v>7344</v>
      </c>
      <c r="G377" s="662" t="s">
        <v>6242</v>
      </c>
      <c r="H377" s="662" t="s">
        <v>6243</v>
      </c>
      <c r="I377" s="664">
        <v>43</v>
      </c>
      <c r="J377" s="664">
        <v>10</v>
      </c>
      <c r="K377" s="665">
        <v>429.98</v>
      </c>
    </row>
    <row r="378" spans="1:11" ht="14.4" customHeight="1" x14ac:dyDescent="0.3">
      <c r="A378" s="660" t="s">
        <v>600</v>
      </c>
      <c r="B378" s="661" t="s">
        <v>3542</v>
      </c>
      <c r="C378" s="662" t="s">
        <v>614</v>
      </c>
      <c r="D378" s="663" t="s">
        <v>3545</v>
      </c>
      <c r="E378" s="662" t="s">
        <v>7343</v>
      </c>
      <c r="F378" s="663" t="s">
        <v>7344</v>
      </c>
      <c r="G378" s="662" t="s">
        <v>6685</v>
      </c>
      <c r="H378" s="662" t="s">
        <v>6686</v>
      </c>
      <c r="I378" s="664">
        <v>69.7</v>
      </c>
      <c r="J378" s="664">
        <v>10</v>
      </c>
      <c r="K378" s="665">
        <v>697</v>
      </c>
    </row>
    <row r="379" spans="1:11" ht="14.4" customHeight="1" x14ac:dyDescent="0.3">
      <c r="A379" s="660" t="s">
        <v>600</v>
      </c>
      <c r="B379" s="661" t="s">
        <v>3542</v>
      </c>
      <c r="C379" s="662" t="s">
        <v>614</v>
      </c>
      <c r="D379" s="663" t="s">
        <v>3545</v>
      </c>
      <c r="E379" s="662" t="s">
        <v>7343</v>
      </c>
      <c r="F379" s="663" t="s">
        <v>7344</v>
      </c>
      <c r="G379" s="662" t="s">
        <v>6687</v>
      </c>
      <c r="H379" s="662" t="s">
        <v>6688</v>
      </c>
      <c r="I379" s="664">
        <v>170.63</v>
      </c>
      <c r="J379" s="664">
        <v>2</v>
      </c>
      <c r="K379" s="665">
        <v>341.26</v>
      </c>
    </row>
    <row r="380" spans="1:11" ht="14.4" customHeight="1" x14ac:dyDescent="0.3">
      <c r="A380" s="660" t="s">
        <v>600</v>
      </c>
      <c r="B380" s="661" t="s">
        <v>3542</v>
      </c>
      <c r="C380" s="662" t="s">
        <v>614</v>
      </c>
      <c r="D380" s="663" t="s">
        <v>3545</v>
      </c>
      <c r="E380" s="662" t="s">
        <v>7343</v>
      </c>
      <c r="F380" s="663" t="s">
        <v>7344</v>
      </c>
      <c r="G380" s="662" t="s">
        <v>6517</v>
      </c>
      <c r="H380" s="662" t="s">
        <v>6518</v>
      </c>
      <c r="I380" s="664">
        <v>784.95</v>
      </c>
      <c r="J380" s="664">
        <v>5</v>
      </c>
      <c r="K380" s="665">
        <v>3924.75</v>
      </c>
    </row>
    <row r="381" spans="1:11" ht="14.4" customHeight="1" x14ac:dyDescent="0.3">
      <c r="A381" s="660" t="s">
        <v>600</v>
      </c>
      <c r="B381" s="661" t="s">
        <v>3542</v>
      </c>
      <c r="C381" s="662" t="s">
        <v>614</v>
      </c>
      <c r="D381" s="663" t="s">
        <v>3545</v>
      </c>
      <c r="E381" s="662" t="s">
        <v>7343</v>
      </c>
      <c r="F381" s="663" t="s">
        <v>7344</v>
      </c>
      <c r="G381" s="662" t="s">
        <v>6519</v>
      </c>
      <c r="H381" s="662" t="s">
        <v>6520</v>
      </c>
      <c r="I381" s="664">
        <v>990</v>
      </c>
      <c r="J381" s="664">
        <v>6</v>
      </c>
      <c r="K381" s="665">
        <v>5939.99</v>
      </c>
    </row>
    <row r="382" spans="1:11" ht="14.4" customHeight="1" x14ac:dyDescent="0.3">
      <c r="A382" s="660" t="s">
        <v>600</v>
      </c>
      <c r="B382" s="661" t="s">
        <v>3542</v>
      </c>
      <c r="C382" s="662" t="s">
        <v>614</v>
      </c>
      <c r="D382" s="663" t="s">
        <v>3545</v>
      </c>
      <c r="E382" s="662" t="s">
        <v>7343</v>
      </c>
      <c r="F382" s="663" t="s">
        <v>7344</v>
      </c>
      <c r="G382" s="662" t="s">
        <v>6521</v>
      </c>
      <c r="H382" s="662" t="s">
        <v>6523</v>
      </c>
      <c r="I382" s="664">
        <v>1250</v>
      </c>
      <c r="J382" s="664">
        <v>10</v>
      </c>
      <c r="K382" s="665">
        <v>12500.02</v>
      </c>
    </row>
    <row r="383" spans="1:11" ht="14.4" customHeight="1" x14ac:dyDescent="0.3">
      <c r="A383" s="660" t="s">
        <v>600</v>
      </c>
      <c r="B383" s="661" t="s">
        <v>3542</v>
      </c>
      <c r="C383" s="662" t="s">
        <v>614</v>
      </c>
      <c r="D383" s="663" t="s">
        <v>3545</v>
      </c>
      <c r="E383" s="662" t="s">
        <v>7343</v>
      </c>
      <c r="F383" s="663" t="s">
        <v>7344</v>
      </c>
      <c r="G383" s="662" t="s">
        <v>6248</v>
      </c>
      <c r="H383" s="662" t="s">
        <v>6249</v>
      </c>
      <c r="I383" s="664">
        <v>1106.0650000000001</v>
      </c>
      <c r="J383" s="664">
        <v>7</v>
      </c>
      <c r="K383" s="665">
        <v>7742.4400000000005</v>
      </c>
    </row>
    <row r="384" spans="1:11" ht="14.4" customHeight="1" x14ac:dyDescent="0.3">
      <c r="A384" s="660" t="s">
        <v>600</v>
      </c>
      <c r="B384" s="661" t="s">
        <v>3542</v>
      </c>
      <c r="C384" s="662" t="s">
        <v>614</v>
      </c>
      <c r="D384" s="663" t="s">
        <v>3545</v>
      </c>
      <c r="E384" s="662" t="s">
        <v>7343</v>
      </c>
      <c r="F384" s="663" t="s">
        <v>7344</v>
      </c>
      <c r="G384" s="662" t="s">
        <v>6689</v>
      </c>
      <c r="H384" s="662" t="s">
        <v>6690</v>
      </c>
      <c r="I384" s="664">
        <v>120.61</v>
      </c>
      <c r="J384" s="664">
        <v>5</v>
      </c>
      <c r="K384" s="665">
        <v>603.05999999999995</v>
      </c>
    </row>
    <row r="385" spans="1:11" ht="14.4" customHeight="1" x14ac:dyDescent="0.3">
      <c r="A385" s="660" t="s">
        <v>600</v>
      </c>
      <c r="B385" s="661" t="s">
        <v>3542</v>
      </c>
      <c r="C385" s="662" t="s">
        <v>614</v>
      </c>
      <c r="D385" s="663" t="s">
        <v>3545</v>
      </c>
      <c r="E385" s="662" t="s">
        <v>7343</v>
      </c>
      <c r="F385" s="663" t="s">
        <v>7344</v>
      </c>
      <c r="G385" s="662" t="s">
        <v>6691</v>
      </c>
      <c r="H385" s="662" t="s">
        <v>6692</v>
      </c>
      <c r="I385" s="664">
        <v>140.46</v>
      </c>
      <c r="J385" s="664">
        <v>1</v>
      </c>
      <c r="K385" s="665">
        <v>140.46</v>
      </c>
    </row>
    <row r="386" spans="1:11" ht="14.4" customHeight="1" x14ac:dyDescent="0.3">
      <c r="A386" s="660" t="s">
        <v>600</v>
      </c>
      <c r="B386" s="661" t="s">
        <v>3542</v>
      </c>
      <c r="C386" s="662" t="s">
        <v>614</v>
      </c>
      <c r="D386" s="663" t="s">
        <v>3545</v>
      </c>
      <c r="E386" s="662" t="s">
        <v>7343</v>
      </c>
      <c r="F386" s="663" t="s">
        <v>7344</v>
      </c>
      <c r="G386" s="662" t="s">
        <v>6693</v>
      </c>
      <c r="H386" s="662" t="s">
        <v>6694</v>
      </c>
      <c r="I386" s="664">
        <v>135.02000000000001</v>
      </c>
      <c r="J386" s="664">
        <v>10</v>
      </c>
      <c r="K386" s="665">
        <v>1350.22</v>
      </c>
    </row>
    <row r="387" spans="1:11" ht="14.4" customHeight="1" x14ac:dyDescent="0.3">
      <c r="A387" s="660" t="s">
        <v>600</v>
      </c>
      <c r="B387" s="661" t="s">
        <v>3542</v>
      </c>
      <c r="C387" s="662" t="s">
        <v>614</v>
      </c>
      <c r="D387" s="663" t="s">
        <v>3545</v>
      </c>
      <c r="E387" s="662" t="s">
        <v>7343</v>
      </c>
      <c r="F387" s="663" t="s">
        <v>7344</v>
      </c>
      <c r="G387" s="662" t="s">
        <v>6254</v>
      </c>
      <c r="H387" s="662" t="s">
        <v>6255</v>
      </c>
      <c r="I387" s="664">
        <v>410.36</v>
      </c>
      <c r="J387" s="664">
        <v>2</v>
      </c>
      <c r="K387" s="665">
        <v>820.71</v>
      </c>
    </row>
    <row r="388" spans="1:11" ht="14.4" customHeight="1" x14ac:dyDescent="0.3">
      <c r="A388" s="660" t="s">
        <v>600</v>
      </c>
      <c r="B388" s="661" t="s">
        <v>3542</v>
      </c>
      <c r="C388" s="662" t="s">
        <v>614</v>
      </c>
      <c r="D388" s="663" t="s">
        <v>3545</v>
      </c>
      <c r="E388" s="662" t="s">
        <v>7343</v>
      </c>
      <c r="F388" s="663" t="s">
        <v>7344</v>
      </c>
      <c r="G388" s="662" t="s">
        <v>6695</v>
      </c>
      <c r="H388" s="662" t="s">
        <v>6696</v>
      </c>
      <c r="I388" s="664">
        <v>61.75</v>
      </c>
      <c r="J388" s="664">
        <v>20</v>
      </c>
      <c r="K388" s="665">
        <v>1235.0999999999999</v>
      </c>
    </row>
    <row r="389" spans="1:11" ht="14.4" customHeight="1" x14ac:dyDescent="0.3">
      <c r="A389" s="660" t="s">
        <v>600</v>
      </c>
      <c r="B389" s="661" t="s">
        <v>3542</v>
      </c>
      <c r="C389" s="662" t="s">
        <v>614</v>
      </c>
      <c r="D389" s="663" t="s">
        <v>3545</v>
      </c>
      <c r="E389" s="662" t="s">
        <v>7343</v>
      </c>
      <c r="F389" s="663" t="s">
        <v>7344</v>
      </c>
      <c r="G389" s="662" t="s">
        <v>6697</v>
      </c>
      <c r="H389" s="662" t="s">
        <v>6698</v>
      </c>
      <c r="I389" s="664">
        <v>153</v>
      </c>
      <c r="J389" s="664">
        <v>20</v>
      </c>
      <c r="K389" s="665">
        <v>3059.96</v>
      </c>
    </row>
    <row r="390" spans="1:11" ht="14.4" customHeight="1" x14ac:dyDescent="0.3">
      <c r="A390" s="660" t="s">
        <v>600</v>
      </c>
      <c r="B390" s="661" t="s">
        <v>3542</v>
      </c>
      <c r="C390" s="662" t="s">
        <v>614</v>
      </c>
      <c r="D390" s="663" t="s">
        <v>3545</v>
      </c>
      <c r="E390" s="662" t="s">
        <v>7343</v>
      </c>
      <c r="F390" s="663" t="s">
        <v>7344</v>
      </c>
      <c r="G390" s="662" t="s">
        <v>6699</v>
      </c>
      <c r="H390" s="662" t="s">
        <v>6700</v>
      </c>
      <c r="I390" s="664">
        <v>280.33999999999997</v>
      </c>
      <c r="J390" s="664">
        <v>1</v>
      </c>
      <c r="K390" s="665">
        <v>280.33999999999997</v>
      </c>
    </row>
    <row r="391" spans="1:11" ht="14.4" customHeight="1" x14ac:dyDescent="0.3">
      <c r="A391" s="660" t="s">
        <v>600</v>
      </c>
      <c r="B391" s="661" t="s">
        <v>3542</v>
      </c>
      <c r="C391" s="662" t="s">
        <v>614</v>
      </c>
      <c r="D391" s="663" t="s">
        <v>3545</v>
      </c>
      <c r="E391" s="662" t="s">
        <v>7343</v>
      </c>
      <c r="F391" s="663" t="s">
        <v>7344</v>
      </c>
      <c r="G391" s="662" t="s">
        <v>6258</v>
      </c>
      <c r="H391" s="662" t="s">
        <v>6259</v>
      </c>
      <c r="I391" s="664">
        <v>5.0199999999999996</v>
      </c>
      <c r="J391" s="664">
        <v>2500</v>
      </c>
      <c r="K391" s="665">
        <v>12541.5</v>
      </c>
    </row>
    <row r="392" spans="1:11" ht="14.4" customHeight="1" x14ac:dyDescent="0.3">
      <c r="A392" s="660" t="s">
        <v>600</v>
      </c>
      <c r="B392" s="661" t="s">
        <v>3542</v>
      </c>
      <c r="C392" s="662" t="s">
        <v>614</v>
      </c>
      <c r="D392" s="663" t="s">
        <v>3545</v>
      </c>
      <c r="E392" s="662" t="s">
        <v>7343</v>
      </c>
      <c r="F392" s="663" t="s">
        <v>7344</v>
      </c>
      <c r="G392" s="662" t="s">
        <v>6701</v>
      </c>
      <c r="H392" s="662" t="s">
        <v>6702</v>
      </c>
      <c r="I392" s="664">
        <v>508.8966666666667</v>
      </c>
      <c r="J392" s="664">
        <v>5</v>
      </c>
      <c r="K392" s="665">
        <v>2539.6</v>
      </c>
    </row>
    <row r="393" spans="1:11" ht="14.4" customHeight="1" x14ac:dyDescent="0.3">
      <c r="A393" s="660" t="s">
        <v>600</v>
      </c>
      <c r="B393" s="661" t="s">
        <v>3542</v>
      </c>
      <c r="C393" s="662" t="s">
        <v>614</v>
      </c>
      <c r="D393" s="663" t="s">
        <v>3545</v>
      </c>
      <c r="E393" s="662" t="s">
        <v>7343</v>
      </c>
      <c r="F393" s="663" t="s">
        <v>7344</v>
      </c>
      <c r="G393" s="662" t="s">
        <v>6703</v>
      </c>
      <c r="H393" s="662" t="s">
        <v>6704</v>
      </c>
      <c r="I393" s="664">
        <v>250.79</v>
      </c>
      <c r="J393" s="664">
        <v>5</v>
      </c>
      <c r="K393" s="665">
        <v>1253.93</v>
      </c>
    </row>
    <row r="394" spans="1:11" ht="14.4" customHeight="1" x14ac:dyDescent="0.3">
      <c r="A394" s="660" t="s">
        <v>600</v>
      </c>
      <c r="B394" s="661" t="s">
        <v>3542</v>
      </c>
      <c r="C394" s="662" t="s">
        <v>614</v>
      </c>
      <c r="D394" s="663" t="s">
        <v>3545</v>
      </c>
      <c r="E394" s="662" t="s">
        <v>7343</v>
      </c>
      <c r="F394" s="663" t="s">
        <v>7344</v>
      </c>
      <c r="G394" s="662" t="s">
        <v>6705</v>
      </c>
      <c r="H394" s="662" t="s">
        <v>6706</v>
      </c>
      <c r="I394" s="664">
        <v>1392.58</v>
      </c>
      <c r="J394" s="664">
        <v>2</v>
      </c>
      <c r="K394" s="665">
        <v>2785.16</v>
      </c>
    </row>
    <row r="395" spans="1:11" ht="14.4" customHeight="1" x14ac:dyDescent="0.3">
      <c r="A395" s="660" t="s">
        <v>600</v>
      </c>
      <c r="B395" s="661" t="s">
        <v>3542</v>
      </c>
      <c r="C395" s="662" t="s">
        <v>614</v>
      </c>
      <c r="D395" s="663" t="s">
        <v>3545</v>
      </c>
      <c r="E395" s="662" t="s">
        <v>7343</v>
      </c>
      <c r="F395" s="663" t="s">
        <v>7344</v>
      </c>
      <c r="G395" s="662" t="s">
        <v>6705</v>
      </c>
      <c r="H395" s="662" t="s">
        <v>6707</v>
      </c>
      <c r="I395" s="664">
        <v>1392.58</v>
      </c>
      <c r="J395" s="664">
        <v>1</v>
      </c>
      <c r="K395" s="665">
        <v>1392.58</v>
      </c>
    </row>
    <row r="396" spans="1:11" ht="14.4" customHeight="1" x14ac:dyDescent="0.3">
      <c r="A396" s="660" t="s">
        <v>600</v>
      </c>
      <c r="B396" s="661" t="s">
        <v>3542</v>
      </c>
      <c r="C396" s="662" t="s">
        <v>614</v>
      </c>
      <c r="D396" s="663" t="s">
        <v>3545</v>
      </c>
      <c r="E396" s="662" t="s">
        <v>7343</v>
      </c>
      <c r="F396" s="663" t="s">
        <v>7344</v>
      </c>
      <c r="G396" s="662" t="s">
        <v>6708</v>
      </c>
      <c r="H396" s="662" t="s">
        <v>6709</v>
      </c>
      <c r="I396" s="664">
        <v>66.59</v>
      </c>
      <c r="J396" s="664">
        <v>20</v>
      </c>
      <c r="K396" s="665">
        <v>1331.7</v>
      </c>
    </row>
    <row r="397" spans="1:11" ht="14.4" customHeight="1" x14ac:dyDescent="0.3">
      <c r="A397" s="660" t="s">
        <v>600</v>
      </c>
      <c r="B397" s="661" t="s">
        <v>3542</v>
      </c>
      <c r="C397" s="662" t="s">
        <v>614</v>
      </c>
      <c r="D397" s="663" t="s">
        <v>3545</v>
      </c>
      <c r="E397" s="662" t="s">
        <v>7343</v>
      </c>
      <c r="F397" s="663" t="s">
        <v>7344</v>
      </c>
      <c r="G397" s="662" t="s">
        <v>6710</v>
      </c>
      <c r="H397" s="662" t="s">
        <v>6711</v>
      </c>
      <c r="I397" s="664">
        <v>847</v>
      </c>
      <c r="J397" s="664">
        <v>10</v>
      </c>
      <c r="K397" s="665">
        <v>8470</v>
      </c>
    </row>
    <row r="398" spans="1:11" ht="14.4" customHeight="1" x14ac:dyDescent="0.3">
      <c r="A398" s="660" t="s">
        <v>600</v>
      </c>
      <c r="B398" s="661" t="s">
        <v>3542</v>
      </c>
      <c r="C398" s="662" t="s">
        <v>614</v>
      </c>
      <c r="D398" s="663" t="s">
        <v>3545</v>
      </c>
      <c r="E398" s="662" t="s">
        <v>7345</v>
      </c>
      <c r="F398" s="663" t="s">
        <v>7346</v>
      </c>
      <c r="G398" s="662" t="s">
        <v>6549</v>
      </c>
      <c r="H398" s="662" t="s">
        <v>6550</v>
      </c>
      <c r="I398" s="664">
        <v>43.22</v>
      </c>
      <c r="J398" s="664">
        <v>20</v>
      </c>
      <c r="K398" s="665">
        <v>864.42</v>
      </c>
    </row>
    <row r="399" spans="1:11" ht="14.4" customHeight="1" x14ac:dyDescent="0.3">
      <c r="A399" s="660" t="s">
        <v>600</v>
      </c>
      <c r="B399" s="661" t="s">
        <v>3542</v>
      </c>
      <c r="C399" s="662" t="s">
        <v>614</v>
      </c>
      <c r="D399" s="663" t="s">
        <v>3545</v>
      </c>
      <c r="E399" s="662" t="s">
        <v>7345</v>
      </c>
      <c r="F399" s="663" t="s">
        <v>7346</v>
      </c>
      <c r="G399" s="662" t="s">
        <v>6262</v>
      </c>
      <c r="H399" s="662" t="s">
        <v>6263</v>
      </c>
      <c r="I399" s="664">
        <v>3.13</v>
      </c>
      <c r="J399" s="664">
        <v>80</v>
      </c>
      <c r="K399" s="665">
        <v>235.2</v>
      </c>
    </row>
    <row r="400" spans="1:11" ht="14.4" customHeight="1" x14ac:dyDescent="0.3">
      <c r="A400" s="660" t="s">
        <v>600</v>
      </c>
      <c r="B400" s="661" t="s">
        <v>3542</v>
      </c>
      <c r="C400" s="662" t="s">
        <v>614</v>
      </c>
      <c r="D400" s="663" t="s">
        <v>3545</v>
      </c>
      <c r="E400" s="662" t="s">
        <v>7345</v>
      </c>
      <c r="F400" s="663" t="s">
        <v>7346</v>
      </c>
      <c r="G400" s="662" t="s">
        <v>6266</v>
      </c>
      <c r="H400" s="662" t="s">
        <v>6267</v>
      </c>
      <c r="I400" s="664">
        <v>11.144444444444446</v>
      </c>
      <c r="J400" s="664">
        <v>600</v>
      </c>
      <c r="K400" s="665">
        <v>6687</v>
      </c>
    </row>
    <row r="401" spans="1:11" ht="14.4" customHeight="1" x14ac:dyDescent="0.3">
      <c r="A401" s="660" t="s">
        <v>600</v>
      </c>
      <c r="B401" s="661" t="s">
        <v>3542</v>
      </c>
      <c r="C401" s="662" t="s">
        <v>614</v>
      </c>
      <c r="D401" s="663" t="s">
        <v>3545</v>
      </c>
      <c r="E401" s="662" t="s">
        <v>7345</v>
      </c>
      <c r="F401" s="663" t="s">
        <v>7346</v>
      </c>
      <c r="G401" s="662" t="s">
        <v>6268</v>
      </c>
      <c r="H401" s="662" t="s">
        <v>6269</v>
      </c>
      <c r="I401" s="664">
        <v>1.0154545454545454</v>
      </c>
      <c r="J401" s="664">
        <v>9000</v>
      </c>
      <c r="K401" s="665">
        <v>9154</v>
      </c>
    </row>
    <row r="402" spans="1:11" ht="14.4" customHeight="1" x14ac:dyDescent="0.3">
      <c r="A402" s="660" t="s">
        <v>600</v>
      </c>
      <c r="B402" s="661" t="s">
        <v>3542</v>
      </c>
      <c r="C402" s="662" t="s">
        <v>614</v>
      </c>
      <c r="D402" s="663" t="s">
        <v>3545</v>
      </c>
      <c r="E402" s="662" t="s">
        <v>7345</v>
      </c>
      <c r="F402" s="663" t="s">
        <v>7346</v>
      </c>
      <c r="G402" s="662" t="s">
        <v>6270</v>
      </c>
      <c r="H402" s="662" t="s">
        <v>6271</v>
      </c>
      <c r="I402" s="664">
        <v>1.6177777777777775</v>
      </c>
      <c r="J402" s="664">
        <v>7400</v>
      </c>
      <c r="K402" s="665">
        <v>11985.43</v>
      </c>
    </row>
    <row r="403" spans="1:11" ht="14.4" customHeight="1" x14ac:dyDescent="0.3">
      <c r="A403" s="660" t="s">
        <v>600</v>
      </c>
      <c r="B403" s="661" t="s">
        <v>3542</v>
      </c>
      <c r="C403" s="662" t="s">
        <v>614</v>
      </c>
      <c r="D403" s="663" t="s">
        <v>3545</v>
      </c>
      <c r="E403" s="662" t="s">
        <v>7345</v>
      </c>
      <c r="F403" s="663" t="s">
        <v>7346</v>
      </c>
      <c r="G403" s="662" t="s">
        <v>6272</v>
      </c>
      <c r="H403" s="662" t="s">
        <v>6273</v>
      </c>
      <c r="I403" s="664">
        <v>0.46799999999999997</v>
      </c>
      <c r="J403" s="664">
        <v>2600</v>
      </c>
      <c r="K403" s="665">
        <v>1212</v>
      </c>
    </row>
    <row r="404" spans="1:11" ht="14.4" customHeight="1" x14ac:dyDescent="0.3">
      <c r="A404" s="660" t="s">
        <v>600</v>
      </c>
      <c r="B404" s="661" t="s">
        <v>3542</v>
      </c>
      <c r="C404" s="662" t="s">
        <v>614</v>
      </c>
      <c r="D404" s="663" t="s">
        <v>3545</v>
      </c>
      <c r="E404" s="662" t="s">
        <v>7345</v>
      </c>
      <c r="F404" s="663" t="s">
        <v>7346</v>
      </c>
      <c r="G404" s="662" t="s">
        <v>6274</v>
      </c>
      <c r="H404" s="662" t="s">
        <v>6275</v>
      </c>
      <c r="I404" s="664">
        <v>0.63545454545454549</v>
      </c>
      <c r="J404" s="664">
        <v>8200</v>
      </c>
      <c r="K404" s="665">
        <v>5172</v>
      </c>
    </row>
    <row r="405" spans="1:11" ht="14.4" customHeight="1" x14ac:dyDescent="0.3">
      <c r="A405" s="660" t="s">
        <v>600</v>
      </c>
      <c r="B405" s="661" t="s">
        <v>3542</v>
      </c>
      <c r="C405" s="662" t="s">
        <v>614</v>
      </c>
      <c r="D405" s="663" t="s">
        <v>3545</v>
      </c>
      <c r="E405" s="662" t="s">
        <v>7345</v>
      </c>
      <c r="F405" s="663" t="s">
        <v>7346</v>
      </c>
      <c r="G405" s="662" t="s">
        <v>6712</v>
      </c>
      <c r="H405" s="662" t="s">
        <v>6713</v>
      </c>
      <c r="I405" s="664">
        <v>22.53</v>
      </c>
      <c r="J405" s="664">
        <v>26</v>
      </c>
      <c r="K405" s="665">
        <v>585.78</v>
      </c>
    </row>
    <row r="406" spans="1:11" ht="14.4" customHeight="1" x14ac:dyDescent="0.3">
      <c r="A406" s="660" t="s">
        <v>600</v>
      </c>
      <c r="B406" s="661" t="s">
        <v>3542</v>
      </c>
      <c r="C406" s="662" t="s">
        <v>614</v>
      </c>
      <c r="D406" s="663" t="s">
        <v>3545</v>
      </c>
      <c r="E406" s="662" t="s">
        <v>7345</v>
      </c>
      <c r="F406" s="663" t="s">
        <v>7346</v>
      </c>
      <c r="G406" s="662" t="s">
        <v>6714</v>
      </c>
      <c r="H406" s="662" t="s">
        <v>6715</v>
      </c>
      <c r="I406" s="664">
        <v>6.19</v>
      </c>
      <c r="J406" s="664">
        <v>40</v>
      </c>
      <c r="K406" s="665">
        <v>247.6</v>
      </c>
    </row>
    <row r="407" spans="1:11" ht="14.4" customHeight="1" x14ac:dyDescent="0.3">
      <c r="A407" s="660" t="s">
        <v>600</v>
      </c>
      <c r="B407" s="661" t="s">
        <v>3542</v>
      </c>
      <c r="C407" s="662" t="s">
        <v>614</v>
      </c>
      <c r="D407" s="663" t="s">
        <v>3545</v>
      </c>
      <c r="E407" s="662" t="s">
        <v>7345</v>
      </c>
      <c r="F407" s="663" t="s">
        <v>7346</v>
      </c>
      <c r="G407" s="662" t="s">
        <v>6557</v>
      </c>
      <c r="H407" s="662" t="s">
        <v>6558</v>
      </c>
      <c r="I407" s="664">
        <v>5.3250000000000002</v>
      </c>
      <c r="J407" s="664">
        <v>600</v>
      </c>
      <c r="K407" s="665">
        <v>3195.6</v>
      </c>
    </row>
    <row r="408" spans="1:11" ht="14.4" customHeight="1" x14ac:dyDescent="0.3">
      <c r="A408" s="660" t="s">
        <v>600</v>
      </c>
      <c r="B408" s="661" t="s">
        <v>3542</v>
      </c>
      <c r="C408" s="662" t="s">
        <v>614</v>
      </c>
      <c r="D408" s="663" t="s">
        <v>3545</v>
      </c>
      <c r="E408" s="662" t="s">
        <v>7345</v>
      </c>
      <c r="F408" s="663" t="s">
        <v>7346</v>
      </c>
      <c r="G408" s="662" t="s">
        <v>6280</v>
      </c>
      <c r="H408" s="662" t="s">
        <v>6281</v>
      </c>
      <c r="I408" s="664">
        <v>5.95</v>
      </c>
      <c r="J408" s="664">
        <v>40</v>
      </c>
      <c r="K408" s="665">
        <v>238</v>
      </c>
    </row>
    <row r="409" spans="1:11" ht="14.4" customHeight="1" x14ac:dyDescent="0.3">
      <c r="A409" s="660" t="s">
        <v>600</v>
      </c>
      <c r="B409" s="661" t="s">
        <v>3542</v>
      </c>
      <c r="C409" s="662" t="s">
        <v>614</v>
      </c>
      <c r="D409" s="663" t="s">
        <v>3545</v>
      </c>
      <c r="E409" s="662" t="s">
        <v>7345</v>
      </c>
      <c r="F409" s="663" t="s">
        <v>7346</v>
      </c>
      <c r="G409" s="662" t="s">
        <v>6280</v>
      </c>
      <c r="H409" s="662" t="s">
        <v>6282</v>
      </c>
      <c r="I409" s="664">
        <v>6.2166666666666677</v>
      </c>
      <c r="J409" s="664">
        <v>60</v>
      </c>
      <c r="K409" s="665">
        <v>373</v>
      </c>
    </row>
    <row r="410" spans="1:11" ht="14.4" customHeight="1" x14ac:dyDescent="0.3">
      <c r="A410" s="660" t="s">
        <v>600</v>
      </c>
      <c r="B410" s="661" t="s">
        <v>3542</v>
      </c>
      <c r="C410" s="662" t="s">
        <v>614</v>
      </c>
      <c r="D410" s="663" t="s">
        <v>3545</v>
      </c>
      <c r="E410" s="662" t="s">
        <v>7345</v>
      </c>
      <c r="F410" s="663" t="s">
        <v>7346</v>
      </c>
      <c r="G410" s="662" t="s">
        <v>6285</v>
      </c>
      <c r="H410" s="662" t="s">
        <v>6286</v>
      </c>
      <c r="I410" s="664">
        <v>80.569999999999993</v>
      </c>
      <c r="J410" s="664">
        <v>40</v>
      </c>
      <c r="K410" s="665">
        <v>3222.8</v>
      </c>
    </row>
    <row r="411" spans="1:11" ht="14.4" customHeight="1" x14ac:dyDescent="0.3">
      <c r="A411" s="660" t="s">
        <v>600</v>
      </c>
      <c r="B411" s="661" t="s">
        <v>3542</v>
      </c>
      <c r="C411" s="662" t="s">
        <v>614</v>
      </c>
      <c r="D411" s="663" t="s">
        <v>3545</v>
      </c>
      <c r="E411" s="662" t="s">
        <v>7345</v>
      </c>
      <c r="F411" s="663" t="s">
        <v>7346</v>
      </c>
      <c r="G411" s="662" t="s">
        <v>6716</v>
      </c>
      <c r="H411" s="662" t="s">
        <v>6717</v>
      </c>
      <c r="I411" s="664">
        <v>13.94</v>
      </c>
      <c r="J411" s="664">
        <v>20</v>
      </c>
      <c r="K411" s="665">
        <v>278.8</v>
      </c>
    </row>
    <row r="412" spans="1:11" ht="14.4" customHeight="1" x14ac:dyDescent="0.3">
      <c r="A412" s="660" t="s">
        <v>600</v>
      </c>
      <c r="B412" s="661" t="s">
        <v>3542</v>
      </c>
      <c r="C412" s="662" t="s">
        <v>614</v>
      </c>
      <c r="D412" s="663" t="s">
        <v>3545</v>
      </c>
      <c r="E412" s="662" t="s">
        <v>7345</v>
      </c>
      <c r="F412" s="663" t="s">
        <v>7346</v>
      </c>
      <c r="G412" s="662" t="s">
        <v>6718</v>
      </c>
      <c r="H412" s="662" t="s">
        <v>6719</v>
      </c>
      <c r="I412" s="664">
        <v>94.38</v>
      </c>
      <c r="J412" s="664">
        <v>8</v>
      </c>
      <c r="K412" s="665">
        <v>755.04</v>
      </c>
    </row>
    <row r="413" spans="1:11" ht="14.4" customHeight="1" x14ac:dyDescent="0.3">
      <c r="A413" s="660" t="s">
        <v>600</v>
      </c>
      <c r="B413" s="661" t="s">
        <v>3542</v>
      </c>
      <c r="C413" s="662" t="s">
        <v>614</v>
      </c>
      <c r="D413" s="663" t="s">
        <v>3545</v>
      </c>
      <c r="E413" s="662" t="s">
        <v>7345</v>
      </c>
      <c r="F413" s="663" t="s">
        <v>7346</v>
      </c>
      <c r="G413" s="662" t="s">
        <v>6287</v>
      </c>
      <c r="H413" s="662" t="s">
        <v>6288</v>
      </c>
      <c r="I413" s="664">
        <v>5.5679999999999996</v>
      </c>
      <c r="J413" s="664">
        <v>1400</v>
      </c>
      <c r="K413" s="665">
        <v>7795.2000000000007</v>
      </c>
    </row>
    <row r="414" spans="1:11" ht="14.4" customHeight="1" x14ac:dyDescent="0.3">
      <c r="A414" s="660" t="s">
        <v>600</v>
      </c>
      <c r="B414" s="661" t="s">
        <v>3542</v>
      </c>
      <c r="C414" s="662" t="s">
        <v>614</v>
      </c>
      <c r="D414" s="663" t="s">
        <v>3545</v>
      </c>
      <c r="E414" s="662" t="s">
        <v>7345</v>
      </c>
      <c r="F414" s="663" t="s">
        <v>7346</v>
      </c>
      <c r="G414" s="662" t="s">
        <v>6565</v>
      </c>
      <c r="H414" s="662" t="s">
        <v>6566</v>
      </c>
      <c r="I414" s="664">
        <v>175.26499999999999</v>
      </c>
      <c r="J414" s="664">
        <v>36</v>
      </c>
      <c r="K414" s="665">
        <v>6317.7999999999993</v>
      </c>
    </row>
    <row r="415" spans="1:11" ht="14.4" customHeight="1" x14ac:dyDescent="0.3">
      <c r="A415" s="660" t="s">
        <v>600</v>
      </c>
      <c r="B415" s="661" t="s">
        <v>3542</v>
      </c>
      <c r="C415" s="662" t="s">
        <v>614</v>
      </c>
      <c r="D415" s="663" t="s">
        <v>3545</v>
      </c>
      <c r="E415" s="662" t="s">
        <v>7345</v>
      </c>
      <c r="F415" s="663" t="s">
        <v>7346</v>
      </c>
      <c r="G415" s="662" t="s">
        <v>6293</v>
      </c>
      <c r="H415" s="662" t="s">
        <v>6294</v>
      </c>
      <c r="I415" s="664">
        <v>1.8679999999999999</v>
      </c>
      <c r="J415" s="664">
        <v>1650</v>
      </c>
      <c r="K415" s="665">
        <v>3093</v>
      </c>
    </row>
    <row r="416" spans="1:11" ht="14.4" customHeight="1" x14ac:dyDescent="0.3">
      <c r="A416" s="660" t="s">
        <v>600</v>
      </c>
      <c r="B416" s="661" t="s">
        <v>3542</v>
      </c>
      <c r="C416" s="662" t="s">
        <v>614</v>
      </c>
      <c r="D416" s="663" t="s">
        <v>3545</v>
      </c>
      <c r="E416" s="662" t="s">
        <v>7345</v>
      </c>
      <c r="F416" s="663" t="s">
        <v>7346</v>
      </c>
      <c r="G416" s="662" t="s">
        <v>6295</v>
      </c>
      <c r="H416" s="662" t="s">
        <v>6296</v>
      </c>
      <c r="I416" s="664">
        <v>1.77</v>
      </c>
      <c r="J416" s="664">
        <v>200</v>
      </c>
      <c r="K416" s="665">
        <v>354</v>
      </c>
    </row>
    <row r="417" spans="1:11" ht="14.4" customHeight="1" x14ac:dyDescent="0.3">
      <c r="A417" s="660" t="s">
        <v>600</v>
      </c>
      <c r="B417" s="661" t="s">
        <v>3542</v>
      </c>
      <c r="C417" s="662" t="s">
        <v>614</v>
      </c>
      <c r="D417" s="663" t="s">
        <v>3545</v>
      </c>
      <c r="E417" s="662" t="s">
        <v>7345</v>
      </c>
      <c r="F417" s="663" t="s">
        <v>7346</v>
      </c>
      <c r="G417" s="662" t="s">
        <v>6297</v>
      </c>
      <c r="H417" s="662" t="s">
        <v>6298</v>
      </c>
      <c r="I417" s="664">
        <v>2.92</v>
      </c>
      <c r="J417" s="664">
        <v>250</v>
      </c>
      <c r="K417" s="665">
        <v>726.5</v>
      </c>
    </row>
    <row r="418" spans="1:11" ht="14.4" customHeight="1" x14ac:dyDescent="0.3">
      <c r="A418" s="660" t="s">
        <v>600</v>
      </c>
      <c r="B418" s="661" t="s">
        <v>3542</v>
      </c>
      <c r="C418" s="662" t="s">
        <v>614</v>
      </c>
      <c r="D418" s="663" t="s">
        <v>3545</v>
      </c>
      <c r="E418" s="662" t="s">
        <v>7345</v>
      </c>
      <c r="F418" s="663" t="s">
        <v>7346</v>
      </c>
      <c r="G418" s="662" t="s">
        <v>6720</v>
      </c>
      <c r="H418" s="662" t="s">
        <v>6721</v>
      </c>
      <c r="I418" s="664">
        <v>1.77</v>
      </c>
      <c r="J418" s="664">
        <v>150</v>
      </c>
      <c r="K418" s="665">
        <v>265.5</v>
      </c>
    </row>
    <row r="419" spans="1:11" ht="14.4" customHeight="1" x14ac:dyDescent="0.3">
      <c r="A419" s="660" t="s">
        <v>600</v>
      </c>
      <c r="B419" s="661" t="s">
        <v>3542</v>
      </c>
      <c r="C419" s="662" t="s">
        <v>614</v>
      </c>
      <c r="D419" s="663" t="s">
        <v>3545</v>
      </c>
      <c r="E419" s="662" t="s">
        <v>7345</v>
      </c>
      <c r="F419" s="663" t="s">
        <v>7346</v>
      </c>
      <c r="G419" s="662" t="s">
        <v>6299</v>
      </c>
      <c r="H419" s="662" t="s">
        <v>6300</v>
      </c>
      <c r="I419" s="664">
        <v>0.01</v>
      </c>
      <c r="J419" s="664">
        <v>1200</v>
      </c>
      <c r="K419" s="665">
        <v>12</v>
      </c>
    </row>
    <row r="420" spans="1:11" ht="14.4" customHeight="1" x14ac:dyDescent="0.3">
      <c r="A420" s="660" t="s">
        <v>600</v>
      </c>
      <c r="B420" s="661" t="s">
        <v>3542</v>
      </c>
      <c r="C420" s="662" t="s">
        <v>614</v>
      </c>
      <c r="D420" s="663" t="s">
        <v>3545</v>
      </c>
      <c r="E420" s="662" t="s">
        <v>7345</v>
      </c>
      <c r="F420" s="663" t="s">
        <v>7346</v>
      </c>
      <c r="G420" s="662" t="s">
        <v>6301</v>
      </c>
      <c r="H420" s="662" t="s">
        <v>6302</v>
      </c>
      <c r="I420" s="664">
        <v>2.0433333333333334</v>
      </c>
      <c r="J420" s="664">
        <v>300</v>
      </c>
      <c r="K420" s="665">
        <v>613</v>
      </c>
    </row>
    <row r="421" spans="1:11" ht="14.4" customHeight="1" x14ac:dyDescent="0.3">
      <c r="A421" s="660" t="s">
        <v>600</v>
      </c>
      <c r="B421" s="661" t="s">
        <v>3542</v>
      </c>
      <c r="C421" s="662" t="s">
        <v>614</v>
      </c>
      <c r="D421" s="663" t="s">
        <v>3545</v>
      </c>
      <c r="E421" s="662" t="s">
        <v>7345</v>
      </c>
      <c r="F421" s="663" t="s">
        <v>7346</v>
      </c>
      <c r="G421" s="662" t="s">
        <v>6569</v>
      </c>
      <c r="H421" s="662" t="s">
        <v>6570</v>
      </c>
      <c r="I421" s="664">
        <v>2.8525</v>
      </c>
      <c r="J421" s="664">
        <v>1100</v>
      </c>
      <c r="K421" s="665">
        <v>3143</v>
      </c>
    </row>
    <row r="422" spans="1:11" ht="14.4" customHeight="1" x14ac:dyDescent="0.3">
      <c r="A422" s="660" t="s">
        <v>600</v>
      </c>
      <c r="B422" s="661" t="s">
        <v>3542</v>
      </c>
      <c r="C422" s="662" t="s">
        <v>614</v>
      </c>
      <c r="D422" s="663" t="s">
        <v>3545</v>
      </c>
      <c r="E422" s="662" t="s">
        <v>7345</v>
      </c>
      <c r="F422" s="663" t="s">
        <v>7346</v>
      </c>
      <c r="G422" s="662" t="s">
        <v>6303</v>
      </c>
      <c r="H422" s="662" t="s">
        <v>6304</v>
      </c>
      <c r="I422" s="664">
        <v>2.06</v>
      </c>
      <c r="J422" s="664">
        <v>500</v>
      </c>
      <c r="K422" s="665">
        <v>1024</v>
      </c>
    </row>
    <row r="423" spans="1:11" ht="14.4" customHeight="1" x14ac:dyDescent="0.3">
      <c r="A423" s="660" t="s">
        <v>600</v>
      </c>
      <c r="B423" s="661" t="s">
        <v>3542</v>
      </c>
      <c r="C423" s="662" t="s">
        <v>614</v>
      </c>
      <c r="D423" s="663" t="s">
        <v>3545</v>
      </c>
      <c r="E423" s="662" t="s">
        <v>7345</v>
      </c>
      <c r="F423" s="663" t="s">
        <v>7346</v>
      </c>
      <c r="G423" s="662" t="s">
        <v>6305</v>
      </c>
      <c r="H423" s="662" t="s">
        <v>6306</v>
      </c>
      <c r="I423" s="664">
        <v>2.41</v>
      </c>
      <c r="J423" s="664">
        <v>300</v>
      </c>
      <c r="K423" s="665">
        <v>723</v>
      </c>
    </row>
    <row r="424" spans="1:11" ht="14.4" customHeight="1" x14ac:dyDescent="0.3">
      <c r="A424" s="660" t="s">
        <v>600</v>
      </c>
      <c r="B424" s="661" t="s">
        <v>3542</v>
      </c>
      <c r="C424" s="662" t="s">
        <v>614</v>
      </c>
      <c r="D424" s="663" t="s">
        <v>3545</v>
      </c>
      <c r="E424" s="662" t="s">
        <v>7345</v>
      </c>
      <c r="F424" s="663" t="s">
        <v>7346</v>
      </c>
      <c r="G424" s="662" t="s">
        <v>6722</v>
      </c>
      <c r="H424" s="662" t="s">
        <v>6723</v>
      </c>
      <c r="I424" s="664">
        <v>90.99</v>
      </c>
      <c r="J424" s="664">
        <v>50</v>
      </c>
      <c r="K424" s="665">
        <v>4549.5</v>
      </c>
    </row>
    <row r="425" spans="1:11" ht="14.4" customHeight="1" x14ac:dyDescent="0.3">
      <c r="A425" s="660" t="s">
        <v>600</v>
      </c>
      <c r="B425" s="661" t="s">
        <v>3542</v>
      </c>
      <c r="C425" s="662" t="s">
        <v>614</v>
      </c>
      <c r="D425" s="663" t="s">
        <v>3545</v>
      </c>
      <c r="E425" s="662" t="s">
        <v>7345</v>
      </c>
      <c r="F425" s="663" t="s">
        <v>7346</v>
      </c>
      <c r="G425" s="662" t="s">
        <v>6309</v>
      </c>
      <c r="H425" s="662" t="s">
        <v>6310</v>
      </c>
      <c r="I425" s="664">
        <v>2.1779999999999999</v>
      </c>
      <c r="J425" s="664">
        <v>3460</v>
      </c>
      <c r="K425" s="665">
        <v>7535.6</v>
      </c>
    </row>
    <row r="426" spans="1:11" ht="14.4" customHeight="1" x14ac:dyDescent="0.3">
      <c r="A426" s="660" t="s">
        <v>600</v>
      </c>
      <c r="B426" s="661" t="s">
        <v>3542</v>
      </c>
      <c r="C426" s="662" t="s">
        <v>614</v>
      </c>
      <c r="D426" s="663" t="s">
        <v>3545</v>
      </c>
      <c r="E426" s="662" t="s">
        <v>7345</v>
      </c>
      <c r="F426" s="663" t="s">
        <v>7346</v>
      </c>
      <c r="G426" s="662" t="s">
        <v>6724</v>
      </c>
      <c r="H426" s="662" t="s">
        <v>6725</v>
      </c>
      <c r="I426" s="664">
        <v>29.9</v>
      </c>
      <c r="J426" s="664">
        <v>10</v>
      </c>
      <c r="K426" s="665">
        <v>299</v>
      </c>
    </row>
    <row r="427" spans="1:11" ht="14.4" customHeight="1" x14ac:dyDescent="0.3">
      <c r="A427" s="660" t="s">
        <v>600</v>
      </c>
      <c r="B427" s="661" t="s">
        <v>3542</v>
      </c>
      <c r="C427" s="662" t="s">
        <v>614</v>
      </c>
      <c r="D427" s="663" t="s">
        <v>3545</v>
      </c>
      <c r="E427" s="662" t="s">
        <v>7345</v>
      </c>
      <c r="F427" s="663" t="s">
        <v>7346</v>
      </c>
      <c r="G427" s="662" t="s">
        <v>6726</v>
      </c>
      <c r="H427" s="662" t="s">
        <v>6727</v>
      </c>
      <c r="I427" s="664">
        <v>2.91</v>
      </c>
      <c r="J427" s="664">
        <v>25</v>
      </c>
      <c r="K427" s="665">
        <v>72.75</v>
      </c>
    </row>
    <row r="428" spans="1:11" ht="14.4" customHeight="1" x14ac:dyDescent="0.3">
      <c r="A428" s="660" t="s">
        <v>600</v>
      </c>
      <c r="B428" s="661" t="s">
        <v>3542</v>
      </c>
      <c r="C428" s="662" t="s">
        <v>614</v>
      </c>
      <c r="D428" s="663" t="s">
        <v>3545</v>
      </c>
      <c r="E428" s="662" t="s">
        <v>7345</v>
      </c>
      <c r="F428" s="663" t="s">
        <v>7346</v>
      </c>
      <c r="G428" s="662" t="s">
        <v>6315</v>
      </c>
      <c r="H428" s="662" t="s">
        <v>6316</v>
      </c>
      <c r="I428" s="664">
        <v>2.06</v>
      </c>
      <c r="J428" s="664">
        <v>50</v>
      </c>
      <c r="K428" s="665">
        <v>103</v>
      </c>
    </row>
    <row r="429" spans="1:11" ht="14.4" customHeight="1" x14ac:dyDescent="0.3">
      <c r="A429" s="660" t="s">
        <v>600</v>
      </c>
      <c r="B429" s="661" t="s">
        <v>3542</v>
      </c>
      <c r="C429" s="662" t="s">
        <v>614</v>
      </c>
      <c r="D429" s="663" t="s">
        <v>3545</v>
      </c>
      <c r="E429" s="662" t="s">
        <v>7345</v>
      </c>
      <c r="F429" s="663" t="s">
        <v>7346</v>
      </c>
      <c r="G429" s="662" t="s">
        <v>6581</v>
      </c>
      <c r="H429" s="662" t="s">
        <v>6582</v>
      </c>
      <c r="I429" s="664">
        <v>5.13</v>
      </c>
      <c r="J429" s="664">
        <v>1620</v>
      </c>
      <c r="K429" s="665">
        <v>8310.6</v>
      </c>
    </row>
    <row r="430" spans="1:11" ht="14.4" customHeight="1" x14ac:dyDescent="0.3">
      <c r="A430" s="660" t="s">
        <v>600</v>
      </c>
      <c r="B430" s="661" t="s">
        <v>3542</v>
      </c>
      <c r="C430" s="662" t="s">
        <v>614</v>
      </c>
      <c r="D430" s="663" t="s">
        <v>3545</v>
      </c>
      <c r="E430" s="662" t="s">
        <v>7345</v>
      </c>
      <c r="F430" s="663" t="s">
        <v>7346</v>
      </c>
      <c r="G430" s="662" t="s">
        <v>6728</v>
      </c>
      <c r="H430" s="662" t="s">
        <v>6729</v>
      </c>
      <c r="I430" s="664">
        <v>32.67</v>
      </c>
      <c r="J430" s="664">
        <v>10</v>
      </c>
      <c r="K430" s="665">
        <v>326.7</v>
      </c>
    </row>
    <row r="431" spans="1:11" ht="14.4" customHeight="1" x14ac:dyDescent="0.3">
      <c r="A431" s="660" t="s">
        <v>600</v>
      </c>
      <c r="B431" s="661" t="s">
        <v>3542</v>
      </c>
      <c r="C431" s="662" t="s">
        <v>614</v>
      </c>
      <c r="D431" s="663" t="s">
        <v>3545</v>
      </c>
      <c r="E431" s="662" t="s">
        <v>7345</v>
      </c>
      <c r="F431" s="663" t="s">
        <v>7346</v>
      </c>
      <c r="G431" s="662" t="s">
        <v>6317</v>
      </c>
      <c r="H431" s="662" t="s">
        <v>6318</v>
      </c>
      <c r="I431" s="664">
        <v>7.95</v>
      </c>
      <c r="J431" s="664">
        <v>100</v>
      </c>
      <c r="K431" s="665">
        <v>795</v>
      </c>
    </row>
    <row r="432" spans="1:11" ht="14.4" customHeight="1" x14ac:dyDescent="0.3">
      <c r="A432" s="660" t="s">
        <v>600</v>
      </c>
      <c r="B432" s="661" t="s">
        <v>3542</v>
      </c>
      <c r="C432" s="662" t="s">
        <v>614</v>
      </c>
      <c r="D432" s="663" t="s">
        <v>3545</v>
      </c>
      <c r="E432" s="662" t="s">
        <v>7345</v>
      </c>
      <c r="F432" s="663" t="s">
        <v>7346</v>
      </c>
      <c r="G432" s="662" t="s">
        <v>6730</v>
      </c>
      <c r="H432" s="662" t="s">
        <v>6731</v>
      </c>
      <c r="I432" s="664">
        <v>8.3833333333333346</v>
      </c>
      <c r="J432" s="664">
        <v>550</v>
      </c>
      <c r="K432" s="665">
        <v>4595.2700000000004</v>
      </c>
    </row>
    <row r="433" spans="1:11" ht="14.4" customHeight="1" x14ac:dyDescent="0.3">
      <c r="A433" s="660" t="s">
        <v>600</v>
      </c>
      <c r="B433" s="661" t="s">
        <v>3542</v>
      </c>
      <c r="C433" s="662" t="s">
        <v>614</v>
      </c>
      <c r="D433" s="663" t="s">
        <v>3545</v>
      </c>
      <c r="E433" s="662" t="s">
        <v>7345</v>
      </c>
      <c r="F433" s="663" t="s">
        <v>7346</v>
      </c>
      <c r="G433" s="662" t="s">
        <v>6322</v>
      </c>
      <c r="H433" s="662" t="s">
        <v>6323</v>
      </c>
      <c r="I433" s="664">
        <v>17.98</v>
      </c>
      <c r="J433" s="664">
        <v>100</v>
      </c>
      <c r="K433" s="665">
        <v>1798</v>
      </c>
    </row>
    <row r="434" spans="1:11" ht="14.4" customHeight="1" x14ac:dyDescent="0.3">
      <c r="A434" s="660" t="s">
        <v>600</v>
      </c>
      <c r="B434" s="661" t="s">
        <v>3542</v>
      </c>
      <c r="C434" s="662" t="s">
        <v>614</v>
      </c>
      <c r="D434" s="663" t="s">
        <v>3545</v>
      </c>
      <c r="E434" s="662" t="s">
        <v>7345</v>
      </c>
      <c r="F434" s="663" t="s">
        <v>7346</v>
      </c>
      <c r="G434" s="662" t="s">
        <v>6324</v>
      </c>
      <c r="H434" s="662" t="s">
        <v>6325</v>
      </c>
      <c r="I434" s="664">
        <v>17.98</v>
      </c>
      <c r="J434" s="664">
        <v>450</v>
      </c>
      <c r="K434" s="665">
        <v>8091</v>
      </c>
    </row>
    <row r="435" spans="1:11" ht="14.4" customHeight="1" x14ac:dyDescent="0.3">
      <c r="A435" s="660" t="s">
        <v>600</v>
      </c>
      <c r="B435" s="661" t="s">
        <v>3542</v>
      </c>
      <c r="C435" s="662" t="s">
        <v>614</v>
      </c>
      <c r="D435" s="663" t="s">
        <v>3545</v>
      </c>
      <c r="E435" s="662" t="s">
        <v>7345</v>
      </c>
      <c r="F435" s="663" t="s">
        <v>7346</v>
      </c>
      <c r="G435" s="662" t="s">
        <v>6326</v>
      </c>
      <c r="H435" s="662" t="s">
        <v>6327</v>
      </c>
      <c r="I435" s="664">
        <v>12.108571428571429</v>
      </c>
      <c r="J435" s="664">
        <v>190</v>
      </c>
      <c r="K435" s="665">
        <v>2300.6</v>
      </c>
    </row>
    <row r="436" spans="1:11" ht="14.4" customHeight="1" x14ac:dyDescent="0.3">
      <c r="A436" s="660" t="s">
        <v>600</v>
      </c>
      <c r="B436" s="661" t="s">
        <v>3542</v>
      </c>
      <c r="C436" s="662" t="s">
        <v>614</v>
      </c>
      <c r="D436" s="663" t="s">
        <v>3545</v>
      </c>
      <c r="E436" s="662" t="s">
        <v>7345</v>
      </c>
      <c r="F436" s="663" t="s">
        <v>7346</v>
      </c>
      <c r="G436" s="662" t="s">
        <v>6328</v>
      </c>
      <c r="H436" s="662" t="s">
        <v>6595</v>
      </c>
      <c r="I436" s="664">
        <v>2.84</v>
      </c>
      <c r="J436" s="664">
        <v>50</v>
      </c>
      <c r="K436" s="665">
        <v>142</v>
      </c>
    </row>
    <row r="437" spans="1:11" ht="14.4" customHeight="1" x14ac:dyDescent="0.3">
      <c r="A437" s="660" t="s">
        <v>600</v>
      </c>
      <c r="B437" s="661" t="s">
        <v>3542</v>
      </c>
      <c r="C437" s="662" t="s">
        <v>614</v>
      </c>
      <c r="D437" s="663" t="s">
        <v>3545</v>
      </c>
      <c r="E437" s="662" t="s">
        <v>7345</v>
      </c>
      <c r="F437" s="663" t="s">
        <v>7346</v>
      </c>
      <c r="G437" s="662" t="s">
        <v>6328</v>
      </c>
      <c r="H437" s="662" t="s">
        <v>6329</v>
      </c>
      <c r="I437" s="664">
        <v>2.7450000000000001</v>
      </c>
      <c r="J437" s="664">
        <v>250</v>
      </c>
      <c r="K437" s="665">
        <v>696</v>
      </c>
    </row>
    <row r="438" spans="1:11" ht="14.4" customHeight="1" x14ac:dyDescent="0.3">
      <c r="A438" s="660" t="s">
        <v>600</v>
      </c>
      <c r="B438" s="661" t="s">
        <v>3542</v>
      </c>
      <c r="C438" s="662" t="s">
        <v>614</v>
      </c>
      <c r="D438" s="663" t="s">
        <v>3545</v>
      </c>
      <c r="E438" s="662" t="s">
        <v>7345</v>
      </c>
      <c r="F438" s="663" t="s">
        <v>7346</v>
      </c>
      <c r="G438" s="662" t="s">
        <v>6330</v>
      </c>
      <c r="H438" s="662" t="s">
        <v>6331</v>
      </c>
      <c r="I438" s="664">
        <v>1.94</v>
      </c>
      <c r="J438" s="664">
        <v>600</v>
      </c>
      <c r="K438" s="665">
        <v>1164</v>
      </c>
    </row>
    <row r="439" spans="1:11" ht="14.4" customHeight="1" x14ac:dyDescent="0.3">
      <c r="A439" s="660" t="s">
        <v>600</v>
      </c>
      <c r="B439" s="661" t="s">
        <v>3542</v>
      </c>
      <c r="C439" s="662" t="s">
        <v>614</v>
      </c>
      <c r="D439" s="663" t="s">
        <v>3545</v>
      </c>
      <c r="E439" s="662" t="s">
        <v>7345</v>
      </c>
      <c r="F439" s="663" t="s">
        <v>7346</v>
      </c>
      <c r="G439" s="662" t="s">
        <v>6330</v>
      </c>
      <c r="H439" s="662" t="s">
        <v>6332</v>
      </c>
      <c r="I439" s="664">
        <v>1.9379999999999999</v>
      </c>
      <c r="J439" s="664">
        <v>2900</v>
      </c>
      <c r="K439" s="665">
        <v>5620</v>
      </c>
    </row>
    <row r="440" spans="1:11" ht="14.4" customHeight="1" x14ac:dyDescent="0.3">
      <c r="A440" s="660" t="s">
        <v>600</v>
      </c>
      <c r="B440" s="661" t="s">
        <v>3542</v>
      </c>
      <c r="C440" s="662" t="s">
        <v>614</v>
      </c>
      <c r="D440" s="663" t="s">
        <v>3545</v>
      </c>
      <c r="E440" s="662" t="s">
        <v>7345</v>
      </c>
      <c r="F440" s="663" t="s">
        <v>7346</v>
      </c>
      <c r="G440" s="662" t="s">
        <v>6333</v>
      </c>
      <c r="H440" s="662" t="s">
        <v>6334</v>
      </c>
      <c r="I440" s="664">
        <v>5.2</v>
      </c>
      <c r="J440" s="664">
        <v>60</v>
      </c>
      <c r="K440" s="665">
        <v>312</v>
      </c>
    </row>
    <row r="441" spans="1:11" ht="14.4" customHeight="1" x14ac:dyDescent="0.3">
      <c r="A441" s="660" t="s">
        <v>600</v>
      </c>
      <c r="B441" s="661" t="s">
        <v>3542</v>
      </c>
      <c r="C441" s="662" t="s">
        <v>614</v>
      </c>
      <c r="D441" s="663" t="s">
        <v>3545</v>
      </c>
      <c r="E441" s="662" t="s">
        <v>7345</v>
      </c>
      <c r="F441" s="663" t="s">
        <v>7346</v>
      </c>
      <c r="G441" s="662" t="s">
        <v>6335</v>
      </c>
      <c r="H441" s="662" t="s">
        <v>6336</v>
      </c>
      <c r="I441" s="664">
        <v>13.200000000000001</v>
      </c>
      <c r="J441" s="664">
        <v>180</v>
      </c>
      <c r="K441" s="665">
        <v>2376</v>
      </c>
    </row>
    <row r="442" spans="1:11" ht="14.4" customHeight="1" x14ac:dyDescent="0.3">
      <c r="A442" s="660" t="s">
        <v>600</v>
      </c>
      <c r="B442" s="661" t="s">
        <v>3542</v>
      </c>
      <c r="C442" s="662" t="s">
        <v>614</v>
      </c>
      <c r="D442" s="663" t="s">
        <v>3545</v>
      </c>
      <c r="E442" s="662" t="s">
        <v>7345</v>
      </c>
      <c r="F442" s="663" t="s">
        <v>7346</v>
      </c>
      <c r="G442" s="662" t="s">
        <v>6337</v>
      </c>
      <c r="H442" s="662" t="s">
        <v>6338</v>
      </c>
      <c r="I442" s="664">
        <v>13.200000000000001</v>
      </c>
      <c r="J442" s="664">
        <v>210</v>
      </c>
      <c r="K442" s="665">
        <v>2772</v>
      </c>
    </row>
    <row r="443" spans="1:11" ht="14.4" customHeight="1" x14ac:dyDescent="0.3">
      <c r="A443" s="660" t="s">
        <v>600</v>
      </c>
      <c r="B443" s="661" t="s">
        <v>3542</v>
      </c>
      <c r="C443" s="662" t="s">
        <v>614</v>
      </c>
      <c r="D443" s="663" t="s">
        <v>3545</v>
      </c>
      <c r="E443" s="662" t="s">
        <v>7345</v>
      </c>
      <c r="F443" s="663" t="s">
        <v>7346</v>
      </c>
      <c r="G443" s="662" t="s">
        <v>6598</v>
      </c>
      <c r="H443" s="662" t="s">
        <v>6599</v>
      </c>
      <c r="I443" s="664">
        <v>13.21</v>
      </c>
      <c r="J443" s="664">
        <v>10</v>
      </c>
      <c r="K443" s="665">
        <v>132.1</v>
      </c>
    </row>
    <row r="444" spans="1:11" ht="14.4" customHeight="1" x14ac:dyDescent="0.3">
      <c r="A444" s="660" t="s">
        <v>600</v>
      </c>
      <c r="B444" s="661" t="s">
        <v>3542</v>
      </c>
      <c r="C444" s="662" t="s">
        <v>614</v>
      </c>
      <c r="D444" s="663" t="s">
        <v>3545</v>
      </c>
      <c r="E444" s="662" t="s">
        <v>7345</v>
      </c>
      <c r="F444" s="663" t="s">
        <v>7346</v>
      </c>
      <c r="G444" s="662" t="s">
        <v>6339</v>
      </c>
      <c r="H444" s="662" t="s">
        <v>6340</v>
      </c>
      <c r="I444" s="664">
        <v>1.5550000000000002</v>
      </c>
      <c r="J444" s="664">
        <v>450</v>
      </c>
      <c r="K444" s="665">
        <v>699.75</v>
      </c>
    </row>
    <row r="445" spans="1:11" ht="14.4" customHeight="1" x14ac:dyDescent="0.3">
      <c r="A445" s="660" t="s">
        <v>600</v>
      </c>
      <c r="B445" s="661" t="s">
        <v>3542</v>
      </c>
      <c r="C445" s="662" t="s">
        <v>614</v>
      </c>
      <c r="D445" s="663" t="s">
        <v>3545</v>
      </c>
      <c r="E445" s="662" t="s">
        <v>7345</v>
      </c>
      <c r="F445" s="663" t="s">
        <v>7346</v>
      </c>
      <c r="G445" s="662" t="s">
        <v>6341</v>
      </c>
      <c r="H445" s="662" t="s">
        <v>6342</v>
      </c>
      <c r="I445" s="664">
        <v>21.047999999999995</v>
      </c>
      <c r="J445" s="664">
        <v>200</v>
      </c>
      <c r="K445" s="665">
        <v>4200</v>
      </c>
    </row>
    <row r="446" spans="1:11" ht="14.4" customHeight="1" x14ac:dyDescent="0.3">
      <c r="A446" s="660" t="s">
        <v>600</v>
      </c>
      <c r="B446" s="661" t="s">
        <v>3542</v>
      </c>
      <c r="C446" s="662" t="s">
        <v>614</v>
      </c>
      <c r="D446" s="663" t="s">
        <v>3545</v>
      </c>
      <c r="E446" s="662" t="s">
        <v>7345</v>
      </c>
      <c r="F446" s="663" t="s">
        <v>7346</v>
      </c>
      <c r="G446" s="662" t="s">
        <v>6343</v>
      </c>
      <c r="H446" s="662" t="s">
        <v>6344</v>
      </c>
      <c r="I446" s="664">
        <v>21.24</v>
      </c>
      <c r="J446" s="664">
        <v>200</v>
      </c>
      <c r="K446" s="665">
        <v>4248</v>
      </c>
    </row>
    <row r="447" spans="1:11" ht="14.4" customHeight="1" x14ac:dyDescent="0.3">
      <c r="A447" s="660" t="s">
        <v>600</v>
      </c>
      <c r="B447" s="661" t="s">
        <v>3542</v>
      </c>
      <c r="C447" s="662" t="s">
        <v>614</v>
      </c>
      <c r="D447" s="663" t="s">
        <v>3545</v>
      </c>
      <c r="E447" s="662" t="s">
        <v>7345</v>
      </c>
      <c r="F447" s="663" t="s">
        <v>7346</v>
      </c>
      <c r="G447" s="662" t="s">
        <v>6345</v>
      </c>
      <c r="H447" s="662" t="s">
        <v>6346</v>
      </c>
      <c r="I447" s="664">
        <v>10.199999999999999</v>
      </c>
      <c r="J447" s="664">
        <v>20</v>
      </c>
      <c r="K447" s="665">
        <v>204</v>
      </c>
    </row>
    <row r="448" spans="1:11" ht="14.4" customHeight="1" x14ac:dyDescent="0.3">
      <c r="A448" s="660" t="s">
        <v>600</v>
      </c>
      <c r="B448" s="661" t="s">
        <v>3542</v>
      </c>
      <c r="C448" s="662" t="s">
        <v>614</v>
      </c>
      <c r="D448" s="663" t="s">
        <v>3545</v>
      </c>
      <c r="E448" s="662" t="s">
        <v>7345</v>
      </c>
      <c r="F448" s="663" t="s">
        <v>7346</v>
      </c>
      <c r="G448" s="662" t="s">
        <v>6347</v>
      </c>
      <c r="H448" s="662" t="s">
        <v>6348</v>
      </c>
      <c r="I448" s="664">
        <v>6.66</v>
      </c>
      <c r="J448" s="664">
        <v>50</v>
      </c>
      <c r="K448" s="665">
        <v>333</v>
      </c>
    </row>
    <row r="449" spans="1:11" ht="14.4" customHeight="1" x14ac:dyDescent="0.3">
      <c r="A449" s="660" t="s">
        <v>600</v>
      </c>
      <c r="B449" s="661" t="s">
        <v>3542</v>
      </c>
      <c r="C449" s="662" t="s">
        <v>614</v>
      </c>
      <c r="D449" s="663" t="s">
        <v>3545</v>
      </c>
      <c r="E449" s="662" t="s">
        <v>7345</v>
      </c>
      <c r="F449" s="663" t="s">
        <v>7346</v>
      </c>
      <c r="G449" s="662" t="s">
        <v>6349</v>
      </c>
      <c r="H449" s="662" t="s">
        <v>6350</v>
      </c>
      <c r="I449" s="664">
        <v>6.66</v>
      </c>
      <c r="J449" s="664">
        <v>50</v>
      </c>
      <c r="K449" s="665">
        <v>333</v>
      </c>
    </row>
    <row r="450" spans="1:11" ht="14.4" customHeight="1" x14ac:dyDescent="0.3">
      <c r="A450" s="660" t="s">
        <v>600</v>
      </c>
      <c r="B450" s="661" t="s">
        <v>3542</v>
      </c>
      <c r="C450" s="662" t="s">
        <v>614</v>
      </c>
      <c r="D450" s="663" t="s">
        <v>3545</v>
      </c>
      <c r="E450" s="662" t="s">
        <v>7345</v>
      </c>
      <c r="F450" s="663" t="s">
        <v>7346</v>
      </c>
      <c r="G450" s="662" t="s">
        <v>6600</v>
      </c>
      <c r="H450" s="662" t="s">
        <v>6601</v>
      </c>
      <c r="I450" s="664">
        <v>0.46999999999999992</v>
      </c>
      <c r="J450" s="664">
        <v>4800</v>
      </c>
      <c r="K450" s="665">
        <v>2256</v>
      </c>
    </row>
    <row r="451" spans="1:11" ht="14.4" customHeight="1" x14ac:dyDescent="0.3">
      <c r="A451" s="660" t="s">
        <v>600</v>
      </c>
      <c r="B451" s="661" t="s">
        <v>3542</v>
      </c>
      <c r="C451" s="662" t="s">
        <v>614</v>
      </c>
      <c r="D451" s="663" t="s">
        <v>3545</v>
      </c>
      <c r="E451" s="662" t="s">
        <v>7345</v>
      </c>
      <c r="F451" s="663" t="s">
        <v>7346</v>
      </c>
      <c r="G451" s="662" t="s">
        <v>6355</v>
      </c>
      <c r="H451" s="662" t="s">
        <v>6356</v>
      </c>
      <c r="I451" s="664">
        <v>4.03</v>
      </c>
      <c r="J451" s="664">
        <v>150</v>
      </c>
      <c r="K451" s="665">
        <v>604.5</v>
      </c>
    </row>
    <row r="452" spans="1:11" ht="14.4" customHeight="1" x14ac:dyDescent="0.3">
      <c r="A452" s="660" t="s">
        <v>600</v>
      </c>
      <c r="B452" s="661" t="s">
        <v>3542</v>
      </c>
      <c r="C452" s="662" t="s">
        <v>614</v>
      </c>
      <c r="D452" s="663" t="s">
        <v>3545</v>
      </c>
      <c r="E452" s="662" t="s">
        <v>7345</v>
      </c>
      <c r="F452" s="663" t="s">
        <v>7346</v>
      </c>
      <c r="G452" s="662" t="s">
        <v>6602</v>
      </c>
      <c r="H452" s="662" t="s">
        <v>6604</v>
      </c>
      <c r="I452" s="664">
        <v>2.605</v>
      </c>
      <c r="J452" s="664">
        <v>100</v>
      </c>
      <c r="K452" s="665">
        <v>260.5</v>
      </c>
    </row>
    <row r="453" spans="1:11" ht="14.4" customHeight="1" x14ac:dyDescent="0.3">
      <c r="A453" s="660" t="s">
        <v>600</v>
      </c>
      <c r="B453" s="661" t="s">
        <v>3542</v>
      </c>
      <c r="C453" s="662" t="s">
        <v>614</v>
      </c>
      <c r="D453" s="663" t="s">
        <v>3545</v>
      </c>
      <c r="E453" s="662" t="s">
        <v>7345</v>
      </c>
      <c r="F453" s="663" t="s">
        <v>7346</v>
      </c>
      <c r="G453" s="662" t="s">
        <v>6365</v>
      </c>
      <c r="H453" s="662" t="s">
        <v>6367</v>
      </c>
      <c r="I453" s="664">
        <v>158.69</v>
      </c>
      <c r="J453" s="664">
        <v>15</v>
      </c>
      <c r="K453" s="665">
        <v>2380.37</v>
      </c>
    </row>
    <row r="454" spans="1:11" ht="14.4" customHeight="1" x14ac:dyDescent="0.3">
      <c r="A454" s="660" t="s">
        <v>600</v>
      </c>
      <c r="B454" s="661" t="s">
        <v>3542</v>
      </c>
      <c r="C454" s="662" t="s">
        <v>614</v>
      </c>
      <c r="D454" s="663" t="s">
        <v>3545</v>
      </c>
      <c r="E454" s="662" t="s">
        <v>7345</v>
      </c>
      <c r="F454" s="663" t="s">
        <v>7346</v>
      </c>
      <c r="G454" s="662" t="s">
        <v>6732</v>
      </c>
      <c r="H454" s="662" t="s">
        <v>6733</v>
      </c>
      <c r="I454" s="664">
        <v>188.745</v>
      </c>
      <c r="J454" s="664">
        <v>8</v>
      </c>
      <c r="K454" s="665">
        <v>1509.98</v>
      </c>
    </row>
    <row r="455" spans="1:11" ht="14.4" customHeight="1" x14ac:dyDescent="0.3">
      <c r="A455" s="660" t="s">
        <v>600</v>
      </c>
      <c r="B455" s="661" t="s">
        <v>3542</v>
      </c>
      <c r="C455" s="662" t="s">
        <v>614</v>
      </c>
      <c r="D455" s="663" t="s">
        <v>3545</v>
      </c>
      <c r="E455" s="662" t="s">
        <v>7345</v>
      </c>
      <c r="F455" s="663" t="s">
        <v>7346</v>
      </c>
      <c r="G455" s="662" t="s">
        <v>6734</v>
      </c>
      <c r="H455" s="662" t="s">
        <v>6735</v>
      </c>
      <c r="I455" s="664">
        <v>699.38</v>
      </c>
      <c r="J455" s="664">
        <v>3</v>
      </c>
      <c r="K455" s="665">
        <v>2098.14</v>
      </c>
    </row>
    <row r="456" spans="1:11" ht="14.4" customHeight="1" x14ac:dyDescent="0.3">
      <c r="A456" s="660" t="s">
        <v>600</v>
      </c>
      <c r="B456" s="661" t="s">
        <v>3542</v>
      </c>
      <c r="C456" s="662" t="s">
        <v>614</v>
      </c>
      <c r="D456" s="663" t="s">
        <v>3545</v>
      </c>
      <c r="E456" s="662" t="s">
        <v>7345</v>
      </c>
      <c r="F456" s="663" t="s">
        <v>7346</v>
      </c>
      <c r="G456" s="662" t="s">
        <v>6378</v>
      </c>
      <c r="H456" s="662" t="s">
        <v>6380</v>
      </c>
      <c r="I456" s="664">
        <v>9.6</v>
      </c>
      <c r="J456" s="664">
        <v>400</v>
      </c>
      <c r="K456" s="665">
        <v>3840</v>
      </c>
    </row>
    <row r="457" spans="1:11" ht="14.4" customHeight="1" x14ac:dyDescent="0.3">
      <c r="A457" s="660" t="s">
        <v>600</v>
      </c>
      <c r="B457" s="661" t="s">
        <v>3542</v>
      </c>
      <c r="C457" s="662" t="s">
        <v>614</v>
      </c>
      <c r="D457" s="663" t="s">
        <v>3545</v>
      </c>
      <c r="E457" s="662" t="s">
        <v>7345</v>
      </c>
      <c r="F457" s="663" t="s">
        <v>7346</v>
      </c>
      <c r="G457" s="662" t="s">
        <v>6383</v>
      </c>
      <c r="H457" s="662" t="s">
        <v>6384</v>
      </c>
      <c r="I457" s="664">
        <v>9.2000000000000011</v>
      </c>
      <c r="J457" s="664">
        <v>2200</v>
      </c>
      <c r="K457" s="665">
        <v>20240</v>
      </c>
    </row>
    <row r="458" spans="1:11" ht="14.4" customHeight="1" x14ac:dyDescent="0.3">
      <c r="A458" s="660" t="s">
        <v>600</v>
      </c>
      <c r="B458" s="661" t="s">
        <v>3542</v>
      </c>
      <c r="C458" s="662" t="s">
        <v>614</v>
      </c>
      <c r="D458" s="663" t="s">
        <v>3545</v>
      </c>
      <c r="E458" s="662" t="s">
        <v>7345</v>
      </c>
      <c r="F458" s="663" t="s">
        <v>7346</v>
      </c>
      <c r="G458" s="662" t="s">
        <v>6387</v>
      </c>
      <c r="H458" s="662" t="s">
        <v>6388</v>
      </c>
      <c r="I458" s="664">
        <v>9.68</v>
      </c>
      <c r="J458" s="664">
        <v>600</v>
      </c>
      <c r="K458" s="665">
        <v>5808</v>
      </c>
    </row>
    <row r="459" spans="1:11" ht="14.4" customHeight="1" x14ac:dyDescent="0.3">
      <c r="A459" s="660" t="s">
        <v>600</v>
      </c>
      <c r="B459" s="661" t="s">
        <v>3542</v>
      </c>
      <c r="C459" s="662" t="s">
        <v>614</v>
      </c>
      <c r="D459" s="663" t="s">
        <v>3545</v>
      </c>
      <c r="E459" s="662" t="s">
        <v>7345</v>
      </c>
      <c r="F459" s="663" t="s">
        <v>7346</v>
      </c>
      <c r="G459" s="662" t="s">
        <v>6736</v>
      </c>
      <c r="H459" s="662" t="s">
        <v>6737</v>
      </c>
      <c r="I459" s="664">
        <v>58.7</v>
      </c>
      <c r="J459" s="664">
        <v>1</v>
      </c>
      <c r="K459" s="665">
        <v>58.7</v>
      </c>
    </row>
    <row r="460" spans="1:11" ht="14.4" customHeight="1" x14ac:dyDescent="0.3">
      <c r="A460" s="660" t="s">
        <v>600</v>
      </c>
      <c r="B460" s="661" t="s">
        <v>3542</v>
      </c>
      <c r="C460" s="662" t="s">
        <v>614</v>
      </c>
      <c r="D460" s="663" t="s">
        <v>3545</v>
      </c>
      <c r="E460" s="662" t="s">
        <v>7345</v>
      </c>
      <c r="F460" s="663" t="s">
        <v>7346</v>
      </c>
      <c r="G460" s="662" t="s">
        <v>6738</v>
      </c>
      <c r="H460" s="662" t="s">
        <v>6739</v>
      </c>
      <c r="I460" s="664">
        <v>29.77</v>
      </c>
      <c r="J460" s="664">
        <v>3</v>
      </c>
      <c r="K460" s="665">
        <v>89.3</v>
      </c>
    </row>
    <row r="461" spans="1:11" ht="14.4" customHeight="1" x14ac:dyDescent="0.3">
      <c r="A461" s="660" t="s">
        <v>600</v>
      </c>
      <c r="B461" s="661" t="s">
        <v>3542</v>
      </c>
      <c r="C461" s="662" t="s">
        <v>614</v>
      </c>
      <c r="D461" s="663" t="s">
        <v>3545</v>
      </c>
      <c r="E461" s="662" t="s">
        <v>7345</v>
      </c>
      <c r="F461" s="663" t="s">
        <v>7346</v>
      </c>
      <c r="G461" s="662" t="s">
        <v>6740</v>
      </c>
      <c r="H461" s="662" t="s">
        <v>6741</v>
      </c>
      <c r="I461" s="664">
        <v>6184.3</v>
      </c>
      <c r="J461" s="664">
        <v>1</v>
      </c>
      <c r="K461" s="665">
        <v>6184.3</v>
      </c>
    </row>
    <row r="462" spans="1:11" ht="14.4" customHeight="1" x14ac:dyDescent="0.3">
      <c r="A462" s="660" t="s">
        <v>600</v>
      </c>
      <c r="B462" s="661" t="s">
        <v>3542</v>
      </c>
      <c r="C462" s="662" t="s">
        <v>614</v>
      </c>
      <c r="D462" s="663" t="s">
        <v>3545</v>
      </c>
      <c r="E462" s="662" t="s">
        <v>7345</v>
      </c>
      <c r="F462" s="663" t="s">
        <v>7346</v>
      </c>
      <c r="G462" s="662" t="s">
        <v>6742</v>
      </c>
      <c r="H462" s="662" t="s">
        <v>6743</v>
      </c>
      <c r="I462" s="664">
        <v>43.56</v>
      </c>
      <c r="J462" s="664">
        <v>5</v>
      </c>
      <c r="K462" s="665">
        <v>217.8</v>
      </c>
    </row>
    <row r="463" spans="1:11" ht="14.4" customHeight="1" x14ac:dyDescent="0.3">
      <c r="A463" s="660" t="s">
        <v>600</v>
      </c>
      <c r="B463" s="661" t="s">
        <v>3542</v>
      </c>
      <c r="C463" s="662" t="s">
        <v>614</v>
      </c>
      <c r="D463" s="663" t="s">
        <v>3545</v>
      </c>
      <c r="E463" s="662" t="s">
        <v>7345</v>
      </c>
      <c r="F463" s="663" t="s">
        <v>7346</v>
      </c>
      <c r="G463" s="662" t="s">
        <v>6744</v>
      </c>
      <c r="H463" s="662" t="s">
        <v>6745</v>
      </c>
      <c r="I463" s="664">
        <v>32.409999999999997</v>
      </c>
      <c r="J463" s="664">
        <v>8</v>
      </c>
      <c r="K463" s="665">
        <v>259.26</v>
      </c>
    </row>
    <row r="464" spans="1:11" ht="14.4" customHeight="1" x14ac:dyDescent="0.3">
      <c r="A464" s="660" t="s">
        <v>600</v>
      </c>
      <c r="B464" s="661" t="s">
        <v>3542</v>
      </c>
      <c r="C464" s="662" t="s">
        <v>614</v>
      </c>
      <c r="D464" s="663" t="s">
        <v>3545</v>
      </c>
      <c r="E464" s="662" t="s">
        <v>7347</v>
      </c>
      <c r="F464" s="663" t="s">
        <v>7348</v>
      </c>
      <c r="G464" s="662" t="s">
        <v>6395</v>
      </c>
      <c r="H464" s="662" t="s">
        <v>6396</v>
      </c>
      <c r="I464" s="664">
        <v>267.78714285714284</v>
      </c>
      <c r="J464" s="664">
        <v>245</v>
      </c>
      <c r="K464" s="665">
        <v>65608.22</v>
      </c>
    </row>
    <row r="465" spans="1:11" ht="14.4" customHeight="1" x14ac:dyDescent="0.3">
      <c r="A465" s="660" t="s">
        <v>600</v>
      </c>
      <c r="B465" s="661" t="s">
        <v>3542</v>
      </c>
      <c r="C465" s="662" t="s">
        <v>614</v>
      </c>
      <c r="D465" s="663" t="s">
        <v>3545</v>
      </c>
      <c r="E465" s="662" t="s">
        <v>7347</v>
      </c>
      <c r="F465" s="663" t="s">
        <v>7348</v>
      </c>
      <c r="G465" s="662" t="s">
        <v>6746</v>
      </c>
      <c r="H465" s="662" t="s">
        <v>6747</v>
      </c>
      <c r="I465" s="664">
        <v>5477.63</v>
      </c>
      <c r="J465" s="664">
        <v>1</v>
      </c>
      <c r="K465" s="665">
        <v>5477.63</v>
      </c>
    </row>
    <row r="466" spans="1:11" ht="14.4" customHeight="1" x14ac:dyDescent="0.3">
      <c r="A466" s="660" t="s">
        <v>600</v>
      </c>
      <c r="B466" s="661" t="s">
        <v>3542</v>
      </c>
      <c r="C466" s="662" t="s">
        <v>614</v>
      </c>
      <c r="D466" s="663" t="s">
        <v>3545</v>
      </c>
      <c r="E466" s="662" t="s">
        <v>7349</v>
      </c>
      <c r="F466" s="663" t="s">
        <v>7350</v>
      </c>
      <c r="G466" s="662" t="s">
        <v>6397</v>
      </c>
      <c r="H466" s="662" t="s">
        <v>6398</v>
      </c>
      <c r="I466" s="664">
        <v>8.17</v>
      </c>
      <c r="J466" s="664">
        <v>400</v>
      </c>
      <c r="K466" s="665">
        <v>3268</v>
      </c>
    </row>
    <row r="467" spans="1:11" ht="14.4" customHeight="1" x14ac:dyDescent="0.3">
      <c r="A467" s="660" t="s">
        <v>600</v>
      </c>
      <c r="B467" s="661" t="s">
        <v>3542</v>
      </c>
      <c r="C467" s="662" t="s">
        <v>614</v>
      </c>
      <c r="D467" s="663" t="s">
        <v>3545</v>
      </c>
      <c r="E467" s="662" t="s">
        <v>7349</v>
      </c>
      <c r="F467" s="663" t="s">
        <v>7350</v>
      </c>
      <c r="G467" s="662" t="s">
        <v>6397</v>
      </c>
      <c r="H467" s="662" t="s">
        <v>6399</v>
      </c>
      <c r="I467" s="664">
        <v>8.17</v>
      </c>
      <c r="J467" s="664">
        <v>2800</v>
      </c>
      <c r="K467" s="665">
        <v>22876</v>
      </c>
    </row>
    <row r="468" spans="1:11" ht="14.4" customHeight="1" x14ac:dyDescent="0.3">
      <c r="A468" s="660" t="s">
        <v>600</v>
      </c>
      <c r="B468" s="661" t="s">
        <v>3542</v>
      </c>
      <c r="C468" s="662" t="s">
        <v>614</v>
      </c>
      <c r="D468" s="663" t="s">
        <v>3545</v>
      </c>
      <c r="E468" s="662" t="s">
        <v>7349</v>
      </c>
      <c r="F468" s="663" t="s">
        <v>7350</v>
      </c>
      <c r="G468" s="662" t="s">
        <v>6400</v>
      </c>
      <c r="H468" s="662" t="s">
        <v>6401</v>
      </c>
      <c r="I468" s="664">
        <v>7.0100000000000007</v>
      </c>
      <c r="J468" s="664">
        <v>80</v>
      </c>
      <c r="K468" s="665">
        <v>560.79999999999995</v>
      </c>
    </row>
    <row r="469" spans="1:11" ht="14.4" customHeight="1" x14ac:dyDescent="0.3">
      <c r="A469" s="660" t="s">
        <v>600</v>
      </c>
      <c r="B469" s="661" t="s">
        <v>3542</v>
      </c>
      <c r="C469" s="662" t="s">
        <v>614</v>
      </c>
      <c r="D469" s="663" t="s">
        <v>3545</v>
      </c>
      <c r="E469" s="662" t="s">
        <v>7357</v>
      </c>
      <c r="F469" s="663" t="s">
        <v>7358</v>
      </c>
      <c r="G469" s="662" t="s">
        <v>6748</v>
      </c>
      <c r="H469" s="662" t="s">
        <v>6749</v>
      </c>
      <c r="I469" s="664">
        <v>34.5</v>
      </c>
      <c r="J469" s="664">
        <v>36</v>
      </c>
      <c r="K469" s="665">
        <v>1242</v>
      </c>
    </row>
    <row r="470" spans="1:11" ht="14.4" customHeight="1" x14ac:dyDescent="0.3">
      <c r="A470" s="660" t="s">
        <v>600</v>
      </c>
      <c r="B470" s="661" t="s">
        <v>3542</v>
      </c>
      <c r="C470" s="662" t="s">
        <v>614</v>
      </c>
      <c r="D470" s="663" t="s">
        <v>3545</v>
      </c>
      <c r="E470" s="662" t="s">
        <v>7357</v>
      </c>
      <c r="F470" s="663" t="s">
        <v>7358</v>
      </c>
      <c r="G470" s="662" t="s">
        <v>6750</v>
      </c>
      <c r="H470" s="662" t="s">
        <v>6751</v>
      </c>
      <c r="I470" s="664">
        <v>40.57</v>
      </c>
      <c r="J470" s="664">
        <v>36</v>
      </c>
      <c r="K470" s="665">
        <v>1460.5</v>
      </c>
    </row>
    <row r="471" spans="1:11" ht="14.4" customHeight="1" x14ac:dyDescent="0.3">
      <c r="A471" s="660" t="s">
        <v>600</v>
      </c>
      <c r="B471" s="661" t="s">
        <v>3542</v>
      </c>
      <c r="C471" s="662" t="s">
        <v>614</v>
      </c>
      <c r="D471" s="663" t="s">
        <v>3545</v>
      </c>
      <c r="E471" s="662" t="s">
        <v>7351</v>
      </c>
      <c r="F471" s="663" t="s">
        <v>7352</v>
      </c>
      <c r="G471" s="662" t="s">
        <v>6404</v>
      </c>
      <c r="H471" s="662" t="s">
        <v>6405</v>
      </c>
      <c r="I471" s="664">
        <v>0.3</v>
      </c>
      <c r="J471" s="664">
        <v>1000</v>
      </c>
      <c r="K471" s="665">
        <v>300</v>
      </c>
    </row>
    <row r="472" spans="1:11" ht="14.4" customHeight="1" x14ac:dyDescent="0.3">
      <c r="A472" s="660" t="s">
        <v>600</v>
      </c>
      <c r="B472" s="661" t="s">
        <v>3542</v>
      </c>
      <c r="C472" s="662" t="s">
        <v>614</v>
      </c>
      <c r="D472" s="663" t="s">
        <v>3545</v>
      </c>
      <c r="E472" s="662" t="s">
        <v>7351</v>
      </c>
      <c r="F472" s="663" t="s">
        <v>7352</v>
      </c>
      <c r="G472" s="662" t="s">
        <v>6406</v>
      </c>
      <c r="H472" s="662" t="s">
        <v>6407</v>
      </c>
      <c r="I472" s="664">
        <v>0.3</v>
      </c>
      <c r="J472" s="664">
        <v>2500</v>
      </c>
      <c r="K472" s="665">
        <v>750</v>
      </c>
    </row>
    <row r="473" spans="1:11" ht="14.4" customHeight="1" x14ac:dyDescent="0.3">
      <c r="A473" s="660" t="s">
        <v>600</v>
      </c>
      <c r="B473" s="661" t="s">
        <v>3542</v>
      </c>
      <c r="C473" s="662" t="s">
        <v>614</v>
      </c>
      <c r="D473" s="663" t="s">
        <v>3545</v>
      </c>
      <c r="E473" s="662" t="s">
        <v>7351</v>
      </c>
      <c r="F473" s="663" t="s">
        <v>7352</v>
      </c>
      <c r="G473" s="662" t="s">
        <v>6411</v>
      </c>
      <c r="H473" s="662" t="s">
        <v>6412</v>
      </c>
      <c r="I473" s="664">
        <v>0.48</v>
      </c>
      <c r="J473" s="664">
        <v>1151</v>
      </c>
      <c r="K473" s="665">
        <v>552.48</v>
      </c>
    </row>
    <row r="474" spans="1:11" ht="14.4" customHeight="1" x14ac:dyDescent="0.3">
      <c r="A474" s="660" t="s">
        <v>600</v>
      </c>
      <c r="B474" s="661" t="s">
        <v>3542</v>
      </c>
      <c r="C474" s="662" t="s">
        <v>614</v>
      </c>
      <c r="D474" s="663" t="s">
        <v>3545</v>
      </c>
      <c r="E474" s="662" t="s">
        <v>7351</v>
      </c>
      <c r="F474" s="663" t="s">
        <v>7352</v>
      </c>
      <c r="G474" s="662" t="s">
        <v>6413</v>
      </c>
      <c r="H474" s="662" t="s">
        <v>6414</v>
      </c>
      <c r="I474" s="664">
        <v>0.40800000000000003</v>
      </c>
      <c r="J474" s="664">
        <v>11500</v>
      </c>
      <c r="K474" s="665">
        <v>4805</v>
      </c>
    </row>
    <row r="475" spans="1:11" ht="14.4" customHeight="1" x14ac:dyDescent="0.3">
      <c r="A475" s="660" t="s">
        <v>600</v>
      </c>
      <c r="B475" s="661" t="s">
        <v>3542</v>
      </c>
      <c r="C475" s="662" t="s">
        <v>614</v>
      </c>
      <c r="D475" s="663" t="s">
        <v>3545</v>
      </c>
      <c r="E475" s="662" t="s">
        <v>7351</v>
      </c>
      <c r="F475" s="663" t="s">
        <v>7352</v>
      </c>
      <c r="G475" s="662" t="s">
        <v>6415</v>
      </c>
      <c r="H475" s="662" t="s">
        <v>6416</v>
      </c>
      <c r="I475" s="664">
        <v>1.7566666666666666</v>
      </c>
      <c r="J475" s="664">
        <v>500</v>
      </c>
      <c r="K475" s="665">
        <v>877</v>
      </c>
    </row>
    <row r="476" spans="1:11" ht="14.4" customHeight="1" x14ac:dyDescent="0.3">
      <c r="A476" s="660" t="s">
        <v>600</v>
      </c>
      <c r="B476" s="661" t="s">
        <v>3542</v>
      </c>
      <c r="C476" s="662" t="s">
        <v>614</v>
      </c>
      <c r="D476" s="663" t="s">
        <v>3545</v>
      </c>
      <c r="E476" s="662" t="s">
        <v>7353</v>
      </c>
      <c r="F476" s="663" t="s">
        <v>7354</v>
      </c>
      <c r="G476" s="662" t="s">
        <v>6752</v>
      </c>
      <c r="H476" s="662" t="s">
        <v>6753</v>
      </c>
      <c r="I476" s="664">
        <v>7.51</v>
      </c>
      <c r="J476" s="664">
        <v>100</v>
      </c>
      <c r="K476" s="665">
        <v>751</v>
      </c>
    </row>
    <row r="477" spans="1:11" ht="14.4" customHeight="1" x14ac:dyDescent="0.3">
      <c r="A477" s="660" t="s">
        <v>600</v>
      </c>
      <c r="B477" s="661" t="s">
        <v>3542</v>
      </c>
      <c r="C477" s="662" t="s">
        <v>614</v>
      </c>
      <c r="D477" s="663" t="s">
        <v>3545</v>
      </c>
      <c r="E477" s="662" t="s">
        <v>7353</v>
      </c>
      <c r="F477" s="663" t="s">
        <v>7354</v>
      </c>
      <c r="G477" s="662" t="s">
        <v>6754</v>
      </c>
      <c r="H477" s="662" t="s">
        <v>6755</v>
      </c>
      <c r="I477" s="664">
        <v>7.5</v>
      </c>
      <c r="J477" s="664">
        <v>100</v>
      </c>
      <c r="K477" s="665">
        <v>750</v>
      </c>
    </row>
    <row r="478" spans="1:11" ht="14.4" customHeight="1" x14ac:dyDescent="0.3">
      <c r="A478" s="660" t="s">
        <v>600</v>
      </c>
      <c r="B478" s="661" t="s">
        <v>3542</v>
      </c>
      <c r="C478" s="662" t="s">
        <v>614</v>
      </c>
      <c r="D478" s="663" t="s">
        <v>3545</v>
      </c>
      <c r="E478" s="662" t="s">
        <v>7353</v>
      </c>
      <c r="F478" s="663" t="s">
        <v>7354</v>
      </c>
      <c r="G478" s="662" t="s">
        <v>6421</v>
      </c>
      <c r="H478" s="662" t="s">
        <v>6422</v>
      </c>
      <c r="I478" s="664">
        <v>0.78</v>
      </c>
      <c r="J478" s="664">
        <v>2000</v>
      </c>
      <c r="K478" s="665">
        <v>1560</v>
      </c>
    </row>
    <row r="479" spans="1:11" ht="14.4" customHeight="1" x14ac:dyDescent="0.3">
      <c r="A479" s="660" t="s">
        <v>600</v>
      </c>
      <c r="B479" s="661" t="s">
        <v>3542</v>
      </c>
      <c r="C479" s="662" t="s">
        <v>614</v>
      </c>
      <c r="D479" s="663" t="s">
        <v>3545</v>
      </c>
      <c r="E479" s="662" t="s">
        <v>7353</v>
      </c>
      <c r="F479" s="663" t="s">
        <v>7354</v>
      </c>
      <c r="G479" s="662" t="s">
        <v>6423</v>
      </c>
      <c r="H479" s="662" t="s">
        <v>6424</v>
      </c>
      <c r="I479" s="664">
        <v>0.77</v>
      </c>
      <c r="J479" s="664">
        <v>2000</v>
      </c>
      <c r="K479" s="665">
        <v>1540</v>
      </c>
    </row>
    <row r="480" spans="1:11" ht="14.4" customHeight="1" x14ac:dyDescent="0.3">
      <c r="A480" s="660" t="s">
        <v>600</v>
      </c>
      <c r="B480" s="661" t="s">
        <v>3542</v>
      </c>
      <c r="C480" s="662" t="s">
        <v>614</v>
      </c>
      <c r="D480" s="663" t="s">
        <v>3545</v>
      </c>
      <c r="E480" s="662" t="s">
        <v>7353</v>
      </c>
      <c r="F480" s="663" t="s">
        <v>7354</v>
      </c>
      <c r="G480" s="662" t="s">
        <v>6756</v>
      </c>
      <c r="H480" s="662" t="s">
        <v>6757</v>
      </c>
      <c r="I480" s="664">
        <v>0.78</v>
      </c>
      <c r="J480" s="664">
        <v>2000</v>
      </c>
      <c r="K480" s="665">
        <v>1560</v>
      </c>
    </row>
    <row r="481" spans="1:11" ht="14.4" customHeight="1" x14ac:dyDescent="0.3">
      <c r="A481" s="660" t="s">
        <v>600</v>
      </c>
      <c r="B481" s="661" t="s">
        <v>3542</v>
      </c>
      <c r="C481" s="662" t="s">
        <v>614</v>
      </c>
      <c r="D481" s="663" t="s">
        <v>3545</v>
      </c>
      <c r="E481" s="662" t="s">
        <v>7353</v>
      </c>
      <c r="F481" s="663" t="s">
        <v>7354</v>
      </c>
      <c r="G481" s="662" t="s">
        <v>6425</v>
      </c>
      <c r="H481" s="662" t="s">
        <v>6426</v>
      </c>
      <c r="I481" s="664">
        <v>0.71</v>
      </c>
      <c r="J481" s="664">
        <v>5000</v>
      </c>
      <c r="K481" s="665">
        <v>3550</v>
      </c>
    </row>
    <row r="482" spans="1:11" ht="14.4" customHeight="1" x14ac:dyDescent="0.3">
      <c r="A482" s="660" t="s">
        <v>600</v>
      </c>
      <c r="B482" s="661" t="s">
        <v>3542</v>
      </c>
      <c r="C482" s="662" t="s">
        <v>614</v>
      </c>
      <c r="D482" s="663" t="s">
        <v>3545</v>
      </c>
      <c r="E482" s="662" t="s">
        <v>7353</v>
      </c>
      <c r="F482" s="663" t="s">
        <v>7354</v>
      </c>
      <c r="G482" s="662" t="s">
        <v>6425</v>
      </c>
      <c r="H482" s="662" t="s">
        <v>6427</v>
      </c>
      <c r="I482" s="664">
        <v>0.71</v>
      </c>
      <c r="J482" s="664">
        <v>20000</v>
      </c>
      <c r="K482" s="665">
        <v>14200</v>
      </c>
    </row>
    <row r="483" spans="1:11" ht="14.4" customHeight="1" x14ac:dyDescent="0.3">
      <c r="A483" s="660" t="s">
        <v>600</v>
      </c>
      <c r="B483" s="661" t="s">
        <v>3542</v>
      </c>
      <c r="C483" s="662" t="s">
        <v>614</v>
      </c>
      <c r="D483" s="663" t="s">
        <v>3545</v>
      </c>
      <c r="E483" s="662" t="s">
        <v>7353</v>
      </c>
      <c r="F483" s="663" t="s">
        <v>7354</v>
      </c>
      <c r="G483" s="662" t="s">
        <v>6758</v>
      </c>
      <c r="H483" s="662" t="s">
        <v>6759</v>
      </c>
      <c r="I483" s="664">
        <v>0.71</v>
      </c>
      <c r="J483" s="664">
        <v>2200</v>
      </c>
      <c r="K483" s="665">
        <v>1562</v>
      </c>
    </row>
    <row r="484" spans="1:11" ht="14.4" customHeight="1" x14ac:dyDescent="0.3">
      <c r="A484" s="660" t="s">
        <v>600</v>
      </c>
      <c r="B484" s="661" t="s">
        <v>3542</v>
      </c>
      <c r="C484" s="662" t="s">
        <v>614</v>
      </c>
      <c r="D484" s="663" t="s">
        <v>3545</v>
      </c>
      <c r="E484" s="662" t="s">
        <v>7353</v>
      </c>
      <c r="F484" s="663" t="s">
        <v>7354</v>
      </c>
      <c r="G484" s="662" t="s">
        <v>6758</v>
      </c>
      <c r="H484" s="662" t="s">
        <v>6760</v>
      </c>
      <c r="I484" s="664">
        <v>0.71</v>
      </c>
      <c r="J484" s="664">
        <v>7200</v>
      </c>
      <c r="K484" s="665">
        <v>5112</v>
      </c>
    </row>
    <row r="485" spans="1:11" ht="14.4" customHeight="1" x14ac:dyDescent="0.3">
      <c r="A485" s="660" t="s">
        <v>600</v>
      </c>
      <c r="B485" s="661" t="s">
        <v>3542</v>
      </c>
      <c r="C485" s="662" t="s">
        <v>614</v>
      </c>
      <c r="D485" s="663" t="s">
        <v>3545</v>
      </c>
      <c r="E485" s="662" t="s">
        <v>7353</v>
      </c>
      <c r="F485" s="663" t="s">
        <v>7354</v>
      </c>
      <c r="G485" s="662" t="s">
        <v>6428</v>
      </c>
      <c r="H485" s="662" t="s">
        <v>6429</v>
      </c>
      <c r="I485" s="664">
        <v>0.71</v>
      </c>
      <c r="J485" s="664">
        <v>2000</v>
      </c>
      <c r="K485" s="665">
        <v>1420</v>
      </c>
    </row>
    <row r="486" spans="1:11" ht="14.4" customHeight="1" x14ac:dyDescent="0.3">
      <c r="A486" s="660" t="s">
        <v>600</v>
      </c>
      <c r="B486" s="661" t="s">
        <v>3542</v>
      </c>
      <c r="C486" s="662" t="s">
        <v>614</v>
      </c>
      <c r="D486" s="663" t="s">
        <v>3545</v>
      </c>
      <c r="E486" s="662" t="s">
        <v>7353</v>
      </c>
      <c r="F486" s="663" t="s">
        <v>7354</v>
      </c>
      <c r="G486" s="662" t="s">
        <v>6428</v>
      </c>
      <c r="H486" s="662" t="s">
        <v>6430</v>
      </c>
      <c r="I486" s="664">
        <v>0.71</v>
      </c>
      <c r="J486" s="664">
        <v>9000</v>
      </c>
      <c r="K486" s="665">
        <v>6390</v>
      </c>
    </row>
    <row r="487" spans="1:11" ht="14.4" customHeight="1" x14ac:dyDescent="0.3">
      <c r="A487" s="660" t="s">
        <v>600</v>
      </c>
      <c r="B487" s="661" t="s">
        <v>3542</v>
      </c>
      <c r="C487" s="662" t="s">
        <v>614</v>
      </c>
      <c r="D487" s="663" t="s">
        <v>3545</v>
      </c>
      <c r="E487" s="662" t="s">
        <v>7355</v>
      </c>
      <c r="F487" s="663" t="s">
        <v>7356</v>
      </c>
      <c r="G487" s="662" t="s">
        <v>6431</v>
      </c>
      <c r="H487" s="662" t="s">
        <v>6432</v>
      </c>
      <c r="I487" s="664">
        <v>139.44000000000003</v>
      </c>
      <c r="J487" s="664">
        <v>48</v>
      </c>
      <c r="K487" s="665">
        <v>6693.1</v>
      </c>
    </row>
    <row r="488" spans="1:11" ht="14.4" customHeight="1" x14ac:dyDescent="0.3">
      <c r="A488" s="660" t="s">
        <v>600</v>
      </c>
      <c r="B488" s="661" t="s">
        <v>3542</v>
      </c>
      <c r="C488" s="662" t="s">
        <v>614</v>
      </c>
      <c r="D488" s="663" t="s">
        <v>3545</v>
      </c>
      <c r="E488" s="662" t="s">
        <v>7355</v>
      </c>
      <c r="F488" s="663" t="s">
        <v>7356</v>
      </c>
      <c r="G488" s="662" t="s">
        <v>6433</v>
      </c>
      <c r="H488" s="662" t="s">
        <v>6434</v>
      </c>
      <c r="I488" s="664">
        <v>139.43750000000003</v>
      </c>
      <c r="J488" s="664">
        <v>48</v>
      </c>
      <c r="K488" s="665">
        <v>6692.9600000000009</v>
      </c>
    </row>
    <row r="489" spans="1:11" ht="14.4" customHeight="1" x14ac:dyDescent="0.3">
      <c r="A489" s="660" t="s">
        <v>600</v>
      </c>
      <c r="B489" s="661" t="s">
        <v>3542</v>
      </c>
      <c r="C489" s="662" t="s">
        <v>614</v>
      </c>
      <c r="D489" s="663" t="s">
        <v>3545</v>
      </c>
      <c r="E489" s="662" t="s">
        <v>7355</v>
      </c>
      <c r="F489" s="663" t="s">
        <v>7356</v>
      </c>
      <c r="G489" s="662" t="s">
        <v>6435</v>
      </c>
      <c r="H489" s="662" t="s">
        <v>6436</v>
      </c>
      <c r="I489" s="664">
        <v>152.46</v>
      </c>
      <c r="J489" s="664">
        <v>4</v>
      </c>
      <c r="K489" s="665">
        <v>609.84</v>
      </c>
    </row>
    <row r="490" spans="1:11" ht="14.4" customHeight="1" x14ac:dyDescent="0.3">
      <c r="A490" s="660" t="s">
        <v>600</v>
      </c>
      <c r="B490" s="661" t="s">
        <v>3542</v>
      </c>
      <c r="C490" s="662" t="s">
        <v>617</v>
      </c>
      <c r="D490" s="663" t="s">
        <v>3546</v>
      </c>
      <c r="E490" s="662" t="s">
        <v>7343</v>
      </c>
      <c r="F490" s="663" t="s">
        <v>7344</v>
      </c>
      <c r="G490" s="662" t="s">
        <v>6761</v>
      </c>
      <c r="H490" s="662" t="s">
        <v>6762</v>
      </c>
      <c r="I490" s="664">
        <v>99.05</v>
      </c>
      <c r="J490" s="664">
        <v>3</v>
      </c>
      <c r="K490" s="665">
        <v>297.14999999999998</v>
      </c>
    </row>
    <row r="491" spans="1:11" ht="14.4" customHeight="1" x14ac:dyDescent="0.3">
      <c r="A491" s="660" t="s">
        <v>600</v>
      </c>
      <c r="B491" s="661" t="s">
        <v>3542</v>
      </c>
      <c r="C491" s="662" t="s">
        <v>617</v>
      </c>
      <c r="D491" s="663" t="s">
        <v>3546</v>
      </c>
      <c r="E491" s="662" t="s">
        <v>7343</v>
      </c>
      <c r="F491" s="663" t="s">
        <v>7344</v>
      </c>
      <c r="G491" s="662" t="s">
        <v>6763</v>
      </c>
      <c r="H491" s="662" t="s">
        <v>6764</v>
      </c>
      <c r="I491" s="664">
        <v>156.11000000000001</v>
      </c>
      <c r="J491" s="664">
        <v>2</v>
      </c>
      <c r="K491" s="665">
        <v>312.22000000000003</v>
      </c>
    </row>
    <row r="492" spans="1:11" ht="14.4" customHeight="1" x14ac:dyDescent="0.3">
      <c r="A492" s="660" t="s">
        <v>600</v>
      </c>
      <c r="B492" s="661" t="s">
        <v>3542</v>
      </c>
      <c r="C492" s="662" t="s">
        <v>617</v>
      </c>
      <c r="D492" s="663" t="s">
        <v>3546</v>
      </c>
      <c r="E492" s="662" t="s">
        <v>7343</v>
      </c>
      <c r="F492" s="663" t="s">
        <v>7344</v>
      </c>
      <c r="G492" s="662" t="s">
        <v>6765</v>
      </c>
      <c r="H492" s="662" t="s">
        <v>6766</v>
      </c>
      <c r="I492" s="664">
        <v>166.81</v>
      </c>
      <c r="J492" s="664">
        <v>2</v>
      </c>
      <c r="K492" s="665">
        <v>333.62</v>
      </c>
    </row>
    <row r="493" spans="1:11" ht="14.4" customHeight="1" x14ac:dyDescent="0.3">
      <c r="A493" s="660" t="s">
        <v>600</v>
      </c>
      <c r="B493" s="661" t="s">
        <v>3542</v>
      </c>
      <c r="C493" s="662" t="s">
        <v>617</v>
      </c>
      <c r="D493" s="663" t="s">
        <v>3546</v>
      </c>
      <c r="E493" s="662" t="s">
        <v>7343</v>
      </c>
      <c r="F493" s="663" t="s">
        <v>7344</v>
      </c>
      <c r="G493" s="662" t="s">
        <v>6767</v>
      </c>
      <c r="H493" s="662" t="s">
        <v>6768</v>
      </c>
      <c r="I493" s="664">
        <v>4.3</v>
      </c>
      <c r="J493" s="664">
        <v>36</v>
      </c>
      <c r="K493" s="665">
        <v>154.80000000000001</v>
      </c>
    </row>
    <row r="494" spans="1:11" ht="14.4" customHeight="1" x14ac:dyDescent="0.3">
      <c r="A494" s="660" t="s">
        <v>600</v>
      </c>
      <c r="B494" s="661" t="s">
        <v>3542</v>
      </c>
      <c r="C494" s="662" t="s">
        <v>617</v>
      </c>
      <c r="D494" s="663" t="s">
        <v>3546</v>
      </c>
      <c r="E494" s="662" t="s">
        <v>7343</v>
      </c>
      <c r="F494" s="663" t="s">
        <v>7344</v>
      </c>
      <c r="G494" s="662" t="s">
        <v>6769</v>
      </c>
      <c r="H494" s="662" t="s">
        <v>6770</v>
      </c>
      <c r="I494" s="664">
        <v>4.62</v>
      </c>
      <c r="J494" s="664">
        <v>1</v>
      </c>
      <c r="K494" s="665">
        <v>4.62</v>
      </c>
    </row>
    <row r="495" spans="1:11" ht="14.4" customHeight="1" x14ac:dyDescent="0.3">
      <c r="A495" s="660" t="s">
        <v>600</v>
      </c>
      <c r="B495" s="661" t="s">
        <v>3542</v>
      </c>
      <c r="C495" s="662" t="s">
        <v>617</v>
      </c>
      <c r="D495" s="663" t="s">
        <v>3546</v>
      </c>
      <c r="E495" s="662" t="s">
        <v>7343</v>
      </c>
      <c r="F495" s="663" t="s">
        <v>7344</v>
      </c>
      <c r="G495" s="662" t="s">
        <v>6185</v>
      </c>
      <c r="H495" s="662" t="s">
        <v>6186</v>
      </c>
      <c r="I495" s="664">
        <v>2.39</v>
      </c>
      <c r="J495" s="664">
        <v>700</v>
      </c>
      <c r="K495" s="665">
        <v>1673</v>
      </c>
    </row>
    <row r="496" spans="1:11" ht="14.4" customHeight="1" x14ac:dyDescent="0.3">
      <c r="A496" s="660" t="s">
        <v>600</v>
      </c>
      <c r="B496" s="661" t="s">
        <v>3542</v>
      </c>
      <c r="C496" s="662" t="s">
        <v>617</v>
      </c>
      <c r="D496" s="663" t="s">
        <v>3546</v>
      </c>
      <c r="E496" s="662" t="s">
        <v>7343</v>
      </c>
      <c r="F496" s="663" t="s">
        <v>7344</v>
      </c>
      <c r="G496" s="662" t="s">
        <v>6439</v>
      </c>
      <c r="H496" s="662" t="s">
        <v>6440</v>
      </c>
      <c r="I496" s="664">
        <v>3.105</v>
      </c>
      <c r="J496" s="664">
        <v>520</v>
      </c>
      <c r="K496" s="665">
        <v>1615</v>
      </c>
    </row>
    <row r="497" spans="1:11" ht="14.4" customHeight="1" x14ac:dyDescent="0.3">
      <c r="A497" s="660" t="s">
        <v>600</v>
      </c>
      <c r="B497" s="661" t="s">
        <v>3542</v>
      </c>
      <c r="C497" s="662" t="s">
        <v>617</v>
      </c>
      <c r="D497" s="663" t="s">
        <v>3546</v>
      </c>
      <c r="E497" s="662" t="s">
        <v>7343</v>
      </c>
      <c r="F497" s="663" t="s">
        <v>7344</v>
      </c>
      <c r="G497" s="662" t="s">
        <v>6655</v>
      </c>
      <c r="H497" s="662" t="s">
        <v>6656</v>
      </c>
      <c r="I497" s="664">
        <v>13.484999999999999</v>
      </c>
      <c r="J497" s="664">
        <v>30</v>
      </c>
      <c r="K497" s="665">
        <v>405.7</v>
      </c>
    </row>
    <row r="498" spans="1:11" ht="14.4" customHeight="1" x14ac:dyDescent="0.3">
      <c r="A498" s="660" t="s">
        <v>600</v>
      </c>
      <c r="B498" s="661" t="s">
        <v>3542</v>
      </c>
      <c r="C498" s="662" t="s">
        <v>617</v>
      </c>
      <c r="D498" s="663" t="s">
        <v>3546</v>
      </c>
      <c r="E498" s="662" t="s">
        <v>7343</v>
      </c>
      <c r="F498" s="663" t="s">
        <v>7344</v>
      </c>
      <c r="G498" s="662" t="s">
        <v>6187</v>
      </c>
      <c r="H498" s="662" t="s">
        <v>6188</v>
      </c>
      <c r="I498" s="664">
        <v>12.08</v>
      </c>
      <c r="J498" s="664">
        <v>10</v>
      </c>
      <c r="K498" s="665">
        <v>120.8</v>
      </c>
    </row>
    <row r="499" spans="1:11" ht="14.4" customHeight="1" x14ac:dyDescent="0.3">
      <c r="A499" s="660" t="s">
        <v>600</v>
      </c>
      <c r="B499" s="661" t="s">
        <v>3542</v>
      </c>
      <c r="C499" s="662" t="s">
        <v>617</v>
      </c>
      <c r="D499" s="663" t="s">
        <v>3546</v>
      </c>
      <c r="E499" s="662" t="s">
        <v>7343</v>
      </c>
      <c r="F499" s="663" t="s">
        <v>7344</v>
      </c>
      <c r="G499" s="662" t="s">
        <v>6445</v>
      </c>
      <c r="H499" s="662" t="s">
        <v>6446</v>
      </c>
      <c r="I499" s="664">
        <v>210.64</v>
      </c>
      <c r="J499" s="664">
        <v>1</v>
      </c>
      <c r="K499" s="665">
        <v>210.64</v>
      </c>
    </row>
    <row r="500" spans="1:11" ht="14.4" customHeight="1" x14ac:dyDescent="0.3">
      <c r="A500" s="660" t="s">
        <v>600</v>
      </c>
      <c r="B500" s="661" t="s">
        <v>3542</v>
      </c>
      <c r="C500" s="662" t="s">
        <v>617</v>
      </c>
      <c r="D500" s="663" t="s">
        <v>3546</v>
      </c>
      <c r="E500" s="662" t="s">
        <v>7343</v>
      </c>
      <c r="F500" s="663" t="s">
        <v>7344</v>
      </c>
      <c r="G500" s="662" t="s">
        <v>6447</v>
      </c>
      <c r="H500" s="662" t="s">
        <v>6448</v>
      </c>
      <c r="I500" s="664">
        <v>124.45</v>
      </c>
      <c r="J500" s="664">
        <v>2</v>
      </c>
      <c r="K500" s="665">
        <v>248.9</v>
      </c>
    </row>
    <row r="501" spans="1:11" ht="14.4" customHeight="1" x14ac:dyDescent="0.3">
      <c r="A501" s="660" t="s">
        <v>600</v>
      </c>
      <c r="B501" s="661" t="s">
        <v>3542</v>
      </c>
      <c r="C501" s="662" t="s">
        <v>617</v>
      </c>
      <c r="D501" s="663" t="s">
        <v>3546</v>
      </c>
      <c r="E501" s="662" t="s">
        <v>7343</v>
      </c>
      <c r="F501" s="663" t="s">
        <v>7344</v>
      </c>
      <c r="G501" s="662" t="s">
        <v>6191</v>
      </c>
      <c r="H501" s="662" t="s">
        <v>6192</v>
      </c>
      <c r="I501" s="664">
        <v>27.550000000000004</v>
      </c>
      <c r="J501" s="664">
        <v>114</v>
      </c>
      <c r="K501" s="665">
        <v>3145.3899999999994</v>
      </c>
    </row>
    <row r="502" spans="1:11" ht="14.4" customHeight="1" x14ac:dyDescent="0.3">
      <c r="A502" s="660" t="s">
        <v>600</v>
      </c>
      <c r="B502" s="661" t="s">
        <v>3542</v>
      </c>
      <c r="C502" s="662" t="s">
        <v>617</v>
      </c>
      <c r="D502" s="663" t="s">
        <v>3546</v>
      </c>
      <c r="E502" s="662" t="s">
        <v>7343</v>
      </c>
      <c r="F502" s="663" t="s">
        <v>7344</v>
      </c>
      <c r="G502" s="662" t="s">
        <v>6771</v>
      </c>
      <c r="H502" s="662" t="s">
        <v>6772</v>
      </c>
      <c r="I502" s="664">
        <v>1.92</v>
      </c>
      <c r="J502" s="664">
        <v>500</v>
      </c>
      <c r="K502" s="665">
        <v>957.61</v>
      </c>
    </row>
    <row r="503" spans="1:11" ht="14.4" customHeight="1" x14ac:dyDescent="0.3">
      <c r="A503" s="660" t="s">
        <v>600</v>
      </c>
      <c r="B503" s="661" t="s">
        <v>3542</v>
      </c>
      <c r="C503" s="662" t="s">
        <v>617</v>
      </c>
      <c r="D503" s="663" t="s">
        <v>3546</v>
      </c>
      <c r="E503" s="662" t="s">
        <v>7343</v>
      </c>
      <c r="F503" s="663" t="s">
        <v>7344</v>
      </c>
      <c r="G503" s="662" t="s">
        <v>6193</v>
      </c>
      <c r="H503" s="662" t="s">
        <v>6194</v>
      </c>
      <c r="I503" s="664">
        <v>2.0499999999999998</v>
      </c>
      <c r="J503" s="664">
        <v>950</v>
      </c>
      <c r="K503" s="665">
        <v>1949.44</v>
      </c>
    </row>
    <row r="504" spans="1:11" ht="14.4" customHeight="1" x14ac:dyDescent="0.3">
      <c r="A504" s="660" t="s">
        <v>600</v>
      </c>
      <c r="B504" s="661" t="s">
        <v>3542</v>
      </c>
      <c r="C504" s="662" t="s">
        <v>617</v>
      </c>
      <c r="D504" s="663" t="s">
        <v>3546</v>
      </c>
      <c r="E504" s="662" t="s">
        <v>7343</v>
      </c>
      <c r="F504" s="663" t="s">
        <v>7344</v>
      </c>
      <c r="G504" s="662" t="s">
        <v>6459</v>
      </c>
      <c r="H504" s="662" t="s">
        <v>6460</v>
      </c>
      <c r="I504" s="664">
        <v>86.375</v>
      </c>
      <c r="J504" s="664">
        <v>40</v>
      </c>
      <c r="K504" s="665">
        <v>3454.9</v>
      </c>
    </row>
    <row r="505" spans="1:11" ht="14.4" customHeight="1" x14ac:dyDescent="0.3">
      <c r="A505" s="660" t="s">
        <v>600</v>
      </c>
      <c r="B505" s="661" t="s">
        <v>3542</v>
      </c>
      <c r="C505" s="662" t="s">
        <v>617</v>
      </c>
      <c r="D505" s="663" t="s">
        <v>3546</v>
      </c>
      <c r="E505" s="662" t="s">
        <v>7343</v>
      </c>
      <c r="F505" s="663" t="s">
        <v>7344</v>
      </c>
      <c r="G505" s="662" t="s">
        <v>6657</v>
      </c>
      <c r="H505" s="662" t="s">
        <v>6658</v>
      </c>
      <c r="I505" s="664">
        <v>437</v>
      </c>
      <c r="J505" s="664">
        <v>1</v>
      </c>
      <c r="K505" s="665">
        <v>437</v>
      </c>
    </row>
    <row r="506" spans="1:11" ht="14.4" customHeight="1" x14ac:dyDescent="0.3">
      <c r="A506" s="660" t="s">
        <v>600</v>
      </c>
      <c r="B506" s="661" t="s">
        <v>3542</v>
      </c>
      <c r="C506" s="662" t="s">
        <v>617</v>
      </c>
      <c r="D506" s="663" t="s">
        <v>3546</v>
      </c>
      <c r="E506" s="662" t="s">
        <v>7343</v>
      </c>
      <c r="F506" s="663" t="s">
        <v>7344</v>
      </c>
      <c r="G506" s="662" t="s">
        <v>6195</v>
      </c>
      <c r="H506" s="662" t="s">
        <v>6196</v>
      </c>
      <c r="I506" s="664">
        <v>2.74</v>
      </c>
      <c r="J506" s="664">
        <v>100</v>
      </c>
      <c r="K506" s="665">
        <v>274</v>
      </c>
    </row>
    <row r="507" spans="1:11" ht="14.4" customHeight="1" x14ac:dyDescent="0.3">
      <c r="A507" s="660" t="s">
        <v>600</v>
      </c>
      <c r="B507" s="661" t="s">
        <v>3542</v>
      </c>
      <c r="C507" s="662" t="s">
        <v>617</v>
      </c>
      <c r="D507" s="663" t="s">
        <v>3546</v>
      </c>
      <c r="E507" s="662" t="s">
        <v>7343</v>
      </c>
      <c r="F507" s="663" t="s">
        <v>7344</v>
      </c>
      <c r="G507" s="662" t="s">
        <v>6199</v>
      </c>
      <c r="H507" s="662" t="s">
        <v>6200</v>
      </c>
      <c r="I507" s="664">
        <v>30.178333333333331</v>
      </c>
      <c r="J507" s="664">
        <v>155</v>
      </c>
      <c r="K507" s="665">
        <v>4677.8499999999995</v>
      </c>
    </row>
    <row r="508" spans="1:11" ht="14.4" customHeight="1" x14ac:dyDescent="0.3">
      <c r="A508" s="660" t="s">
        <v>600</v>
      </c>
      <c r="B508" s="661" t="s">
        <v>3542</v>
      </c>
      <c r="C508" s="662" t="s">
        <v>617</v>
      </c>
      <c r="D508" s="663" t="s">
        <v>3546</v>
      </c>
      <c r="E508" s="662" t="s">
        <v>7343</v>
      </c>
      <c r="F508" s="663" t="s">
        <v>7344</v>
      </c>
      <c r="G508" s="662" t="s">
        <v>6773</v>
      </c>
      <c r="H508" s="662" t="s">
        <v>6774</v>
      </c>
      <c r="I508" s="664">
        <v>272.43</v>
      </c>
      <c r="J508" s="664">
        <v>6</v>
      </c>
      <c r="K508" s="665">
        <v>1634.58</v>
      </c>
    </row>
    <row r="509" spans="1:11" ht="14.4" customHeight="1" x14ac:dyDescent="0.3">
      <c r="A509" s="660" t="s">
        <v>600</v>
      </c>
      <c r="B509" s="661" t="s">
        <v>3542</v>
      </c>
      <c r="C509" s="662" t="s">
        <v>617</v>
      </c>
      <c r="D509" s="663" t="s">
        <v>3546</v>
      </c>
      <c r="E509" s="662" t="s">
        <v>7343</v>
      </c>
      <c r="F509" s="663" t="s">
        <v>7344</v>
      </c>
      <c r="G509" s="662" t="s">
        <v>6775</v>
      </c>
      <c r="H509" s="662" t="s">
        <v>6776</v>
      </c>
      <c r="I509" s="664">
        <v>1.2549999999999999</v>
      </c>
      <c r="J509" s="664">
        <v>600</v>
      </c>
      <c r="K509" s="665">
        <v>753</v>
      </c>
    </row>
    <row r="510" spans="1:11" ht="14.4" customHeight="1" x14ac:dyDescent="0.3">
      <c r="A510" s="660" t="s">
        <v>600</v>
      </c>
      <c r="B510" s="661" t="s">
        <v>3542</v>
      </c>
      <c r="C510" s="662" t="s">
        <v>617</v>
      </c>
      <c r="D510" s="663" t="s">
        <v>3546</v>
      </c>
      <c r="E510" s="662" t="s">
        <v>7343</v>
      </c>
      <c r="F510" s="663" t="s">
        <v>7344</v>
      </c>
      <c r="G510" s="662" t="s">
        <v>6777</v>
      </c>
      <c r="H510" s="662" t="s">
        <v>6778</v>
      </c>
      <c r="I510" s="664">
        <v>8.18</v>
      </c>
      <c r="J510" s="664">
        <v>240</v>
      </c>
      <c r="K510" s="665">
        <v>1963.56</v>
      </c>
    </row>
    <row r="511" spans="1:11" ht="14.4" customHeight="1" x14ac:dyDescent="0.3">
      <c r="A511" s="660" t="s">
        <v>600</v>
      </c>
      <c r="B511" s="661" t="s">
        <v>3542</v>
      </c>
      <c r="C511" s="662" t="s">
        <v>617</v>
      </c>
      <c r="D511" s="663" t="s">
        <v>3546</v>
      </c>
      <c r="E511" s="662" t="s">
        <v>7343</v>
      </c>
      <c r="F511" s="663" t="s">
        <v>7344</v>
      </c>
      <c r="G511" s="662" t="s">
        <v>6779</v>
      </c>
      <c r="H511" s="662" t="s">
        <v>6780</v>
      </c>
      <c r="I511" s="664">
        <v>2.76</v>
      </c>
      <c r="J511" s="664">
        <v>200</v>
      </c>
      <c r="K511" s="665">
        <v>552</v>
      </c>
    </row>
    <row r="512" spans="1:11" ht="14.4" customHeight="1" x14ac:dyDescent="0.3">
      <c r="A512" s="660" t="s">
        <v>600</v>
      </c>
      <c r="B512" s="661" t="s">
        <v>3542</v>
      </c>
      <c r="C512" s="662" t="s">
        <v>617</v>
      </c>
      <c r="D512" s="663" t="s">
        <v>3546</v>
      </c>
      <c r="E512" s="662" t="s">
        <v>7343</v>
      </c>
      <c r="F512" s="663" t="s">
        <v>7344</v>
      </c>
      <c r="G512" s="662" t="s">
        <v>6201</v>
      </c>
      <c r="H512" s="662" t="s">
        <v>6202</v>
      </c>
      <c r="I512" s="664">
        <v>0.6</v>
      </c>
      <c r="J512" s="664">
        <v>650</v>
      </c>
      <c r="K512" s="665">
        <v>390</v>
      </c>
    </row>
    <row r="513" spans="1:11" ht="14.4" customHeight="1" x14ac:dyDescent="0.3">
      <c r="A513" s="660" t="s">
        <v>600</v>
      </c>
      <c r="B513" s="661" t="s">
        <v>3542</v>
      </c>
      <c r="C513" s="662" t="s">
        <v>617</v>
      </c>
      <c r="D513" s="663" t="s">
        <v>3546</v>
      </c>
      <c r="E513" s="662" t="s">
        <v>7343</v>
      </c>
      <c r="F513" s="663" t="s">
        <v>7344</v>
      </c>
      <c r="G513" s="662" t="s">
        <v>6477</v>
      </c>
      <c r="H513" s="662" t="s">
        <v>6478</v>
      </c>
      <c r="I513" s="664">
        <v>1.25</v>
      </c>
      <c r="J513" s="664">
        <v>500</v>
      </c>
      <c r="K513" s="665">
        <v>625</v>
      </c>
    </row>
    <row r="514" spans="1:11" ht="14.4" customHeight="1" x14ac:dyDescent="0.3">
      <c r="A514" s="660" t="s">
        <v>600</v>
      </c>
      <c r="B514" s="661" t="s">
        <v>3542</v>
      </c>
      <c r="C514" s="662" t="s">
        <v>617</v>
      </c>
      <c r="D514" s="663" t="s">
        <v>3546</v>
      </c>
      <c r="E514" s="662" t="s">
        <v>7343</v>
      </c>
      <c r="F514" s="663" t="s">
        <v>7344</v>
      </c>
      <c r="G514" s="662" t="s">
        <v>6479</v>
      </c>
      <c r="H514" s="662" t="s">
        <v>6480</v>
      </c>
      <c r="I514" s="664">
        <v>0.44</v>
      </c>
      <c r="J514" s="664">
        <v>9500</v>
      </c>
      <c r="K514" s="665">
        <v>4180</v>
      </c>
    </row>
    <row r="515" spans="1:11" ht="14.4" customHeight="1" x14ac:dyDescent="0.3">
      <c r="A515" s="660" t="s">
        <v>600</v>
      </c>
      <c r="B515" s="661" t="s">
        <v>3542</v>
      </c>
      <c r="C515" s="662" t="s">
        <v>617</v>
      </c>
      <c r="D515" s="663" t="s">
        <v>3546</v>
      </c>
      <c r="E515" s="662" t="s">
        <v>7343</v>
      </c>
      <c r="F515" s="663" t="s">
        <v>7344</v>
      </c>
      <c r="G515" s="662" t="s">
        <v>6205</v>
      </c>
      <c r="H515" s="662" t="s">
        <v>6206</v>
      </c>
      <c r="I515" s="664">
        <v>450</v>
      </c>
      <c r="J515" s="664">
        <v>2</v>
      </c>
      <c r="K515" s="665">
        <v>900</v>
      </c>
    </row>
    <row r="516" spans="1:11" ht="14.4" customHeight="1" x14ac:dyDescent="0.3">
      <c r="A516" s="660" t="s">
        <v>600</v>
      </c>
      <c r="B516" s="661" t="s">
        <v>3542</v>
      </c>
      <c r="C516" s="662" t="s">
        <v>617</v>
      </c>
      <c r="D516" s="663" t="s">
        <v>3546</v>
      </c>
      <c r="E516" s="662" t="s">
        <v>7343</v>
      </c>
      <c r="F516" s="663" t="s">
        <v>7344</v>
      </c>
      <c r="G516" s="662" t="s">
        <v>6207</v>
      </c>
      <c r="H516" s="662" t="s">
        <v>6208</v>
      </c>
      <c r="I516" s="664">
        <v>8.58</v>
      </c>
      <c r="J516" s="664">
        <v>36</v>
      </c>
      <c r="K516" s="665">
        <v>308.88</v>
      </c>
    </row>
    <row r="517" spans="1:11" ht="14.4" customHeight="1" x14ac:dyDescent="0.3">
      <c r="A517" s="660" t="s">
        <v>600</v>
      </c>
      <c r="B517" s="661" t="s">
        <v>3542</v>
      </c>
      <c r="C517" s="662" t="s">
        <v>617</v>
      </c>
      <c r="D517" s="663" t="s">
        <v>3546</v>
      </c>
      <c r="E517" s="662" t="s">
        <v>7343</v>
      </c>
      <c r="F517" s="663" t="s">
        <v>7344</v>
      </c>
      <c r="G517" s="662" t="s">
        <v>6209</v>
      </c>
      <c r="H517" s="662" t="s">
        <v>6210</v>
      </c>
      <c r="I517" s="664">
        <v>29.01</v>
      </c>
      <c r="J517" s="664">
        <v>20</v>
      </c>
      <c r="K517" s="665">
        <v>580.20000000000005</v>
      </c>
    </row>
    <row r="518" spans="1:11" ht="14.4" customHeight="1" x14ac:dyDescent="0.3">
      <c r="A518" s="660" t="s">
        <v>600</v>
      </c>
      <c r="B518" s="661" t="s">
        <v>3542</v>
      </c>
      <c r="C518" s="662" t="s">
        <v>617</v>
      </c>
      <c r="D518" s="663" t="s">
        <v>3546</v>
      </c>
      <c r="E518" s="662" t="s">
        <v>7343</v>
      </c>
      <c r="F518" s="663" t="s">
        <v>7344</v>
      </c>
      <c r="G518" s="662" t="s">
        <v>6665</v>
      </c>
      <c r="H518" s="662" t="s">
        <v>6666</v>
      </c>
      <c r="I518" s="664">
        <v>159.55000000000001</v>
      </c>
      <c r="J518" s="664">
        <v>5</v>
      </c>
      <c r="K518" s="665">
        <v>797.76</v>
      </c>
    </row>
    <row r="519" spans="1:11" ht="14.4" customHeight="1" x14ac:dyDescent="0.3">
      <c r="A519" s="660" t="s">
        <v>600</v>
      </c>
      <c r="B519" s="661" t="s">
        <v>3542</v>
      </c>
      <c r="C519" s="662" t="s">
        <v>617</v>
      </c>
      <c r="D519" s="663" t="s">
        <v>3546</v>
      </c>
      <c r="E519" s="662" t="s">
        <v>7343</v>
      </c>
      <c r="F519" s="663" t="s">
        <v>7344</v>
      </c>
      <c r="G519" s="662" t="s">
        <v>6211</v>
      </c>
      <c r="H519" s="662" t="s">
        <v>6212</v>
      </c>
      <c r="I519" s="664">
        <v>1.29</v>
      </c>
      <c r="J519" s="664">
        <v>1000</v>
      </c>
      <c r="K519" s="665">
        <v>1290</v>
      </c>
    </row>
    <row r="520" spans="1:11" ht="14.4" customHeight="1" x14ac:dyDescent="0.3">
      <c r="A520" s="660" t="s">
        <v>600</v>
      </c>
      <c r="B520" s="661" t="s">
        <v>3542</v>
      </c>
      <c r="C520" s="662" t="s">
        <v>617</v>
      </c>
      <c r="D520" s="663" t="s">
        <v>3546</v>
      </c>
      <c r="E520" s="662" t="s">
        <v>7343</v>
      </c>
      <c r="F520" s="663" t="s">
        <v>7344</v>
      </c>
      <c r="G520" s="662" t="s">
        <v>6217</v>
      </c>
      <c r="H520" s="662" t="s">
        <v>6218</v>
      </c>
      <c r="I520" s="664">
        <v>98.37</v>
      </c>
      <c r="J520" s="664">
        <v>4</v>
      </c>
      <c r="K520" s="665">
        <v>393.48</v>
      </c>
    </row>
    <row r="521" spans="1:11" ht="14.4" customHeight="1" x14ac:dyDescent="0.3">
      <c r="A521" s="660" t="s">
        <v>600</v>
      </c>
      <c r="B521" s="661" t="s">
        <v>3542</v>
      </c>
      <c r="C521" s="662" t="s">
        <v>617</v>
      </c>
      <c r="D521" s="663" t="s">
        <v>3546</v>
      </c>
      <c r="E521" s="662" t="s">
        <v>7343</v>
      </c>
      <c r="F521" s="663" t="s">
        <v>7344</v>
      </c>
      <c r="G521" s="662" t="s">
        <v>6781</v>
      </c>
      <c r="H521" s="662" t="s">
        <v>6782</v>
      </c>
      <c r="I521" s="664">
        <v>0.92666666666666675</v>
      </c>
      <c r="J521" s="664">
        <v>6100</v>
      </c>
      <c r="K521" s="665">
        <v>5657</v>
      </c>
    </row>
    <row r="522" spans="1:11" ht="14.4" customHeight="1" x14ac:dyDescent="0.3">
      <c r="A522" s="660" t="s">
        <v>600</v>
      </c>
      <c r="B522" s="661" t="s">
        <v>3542</v>
      </c>
      <c r="C522" s="662" t="s">
        <v>617</v>
      </c>
      <c r="D522" s="663" t="s">
        <v>3546</v>
      </c>
      <c r="E522" s="662" t="s">
        <v>7343</v>
      </c>
      <c r="F522" s="663" t="s">
        <v>7344</v>
      </c>
      <c r="G522" s="662" t="s">
        <v>6783</v>
      </c>
      <c r="H522" s="662" t="s">
        <v>6784</v>
      </c>
      <c r="I522" s="664">
        <v>0.5625</v>
      </c>
      <c r="J522" s="664">
        <v>3400</v>
      </c>
      <c r="K522" s="665">
        <v>1910</v>
      </c>
    </row>
    <row r="523" spans="1:11" ht="14.4" customHeight="1" x14ac:dyDescent="0.3">
      <c r="A523" s="660" t="s">
        <v>600</v>
      </c>
      <c r="B523" s="661" t="s">
        <v>3542</v>
      </c>
      <c r="C523" s="662" t="s">
        <v>617</v>
      </c>
      <c r="D523" s="663" t="s">
        <v>3546</v>
      </c>
      <c r="E523" s="662" t="s">
        <v>7343</v>
      </c>
      <c r="F523" s="663" t="s">
        <v>7344</v>
      </c>
      <c r="G523" s="662" t="s">
        <v>6785</v>
      </c>
      <c r="H523" s="662" t="s">
        <v>6786</v>
      </c>
      <c r="I523" s="664">
        <v>0.88</v>
      </c>
      <c r="J523" s="664">
        <v>1000</v>
      </c>
      <c r="K523" s="665">
        <v>876.8</v>
      </c>
    </row>
    <row r="524" spans="1:11" ht="14.4" customHeight="1" x14ac:dyDescent="0.3">
      <c r="A524" s="660" t="s">
        <v>600</v>
      </c>
      <c r="B524" s="661" t="s">
        <v>3542</v>
      </c>
      <c r="C524" s="662" t="s">
        <v>617</v>
      </c>
      <c r="D524" s="663" t="s">
        <v>3546</v>
      </c>
      <c r="E524" s="662" t="s">
        <v>7343</v>
      </c>
      <c r="F524" s="663" t="s">
        <v>7344</v>
      </c>
      <c r="G524" s="662" t="s">
        <v>6221</v>
      </c>
      <c r="H524" s="662" t="s">
        <v>6222</v>
      </c>
      <c r="I524" s="664">
        <v>122.07</v>
      </c>
      <c r="J524" s="664">
        <v>30</v>
      </c>
      <c r="K524" s="665">
        <v>3662.16</v>
      </c>
    </row>
    <row r="525" spans="1:11" ht="14.4" customHeight="1" x14ac:dyDescent="0.3">
      <c r="A525" s="660" t="s">
        <v>600</v>
      </c>
      <c r="B525" s="661" t="s">
        <v>3542</v>
      </c>
      <c r="C525" s="662" t="s">
        <v>617</v>
      </c>
      <c r="D525" s="663" t="s">
        <v>3546</v>
      </c>
      <c r="E525" s="662" t="s">
        <v>7343</v>
      </c>
      <c r="F525" s="663" t="s">
        <v>7344</v>
      </c>
      <c r="G525" s="662" t="s">
        <v>6787</v>
      </c>
      <c r="H525" s="662" t="s">
        <v>6788</v>
      </c>
      <c r="I525" s="664">
        <v>0.3</v>
      </c>
      <c r="J525" s="664">
        <v>500</v>
      </c>
      <c r="K525" s="665">
        <v>151.65</v>
      </c>
    </row>
    <row r="526" spans="1:11" ht="14.4" customHeight="1" x14ac:dyDescent="0.3">
      <c r="A526" s="660" t="s">
        <v>600</v>
      </c>
      <c r="B526" s="661" t="s">
        <v>3542</v>
      </c>
      <c r="C526" s="662" t="s">
        <v>617</v>
      </c>
      <c r="D526" s="663" t="s">
        <v>3546</v>
      </c>
      <c r="E526" s="662" t="s">
        <v>7343</v>
      </c>
      <c r="F526" s="663" t="s">
        <v>7344</v>
      </c>
      <c r="G526" s="662" t="s">
        <v>6669</v>
      </c>
      <c r="H526" s="662" t="s">
        <v>6670</v>
      </c>
      <c r="I526" s="664">
        <v>13.16</v>
      </c>
      <c r="J526" s="664">
        <v>48</v>
      </c>
      <c r="K526" s="665">
        <v>631.57999999999993</v>
      </c>
    </row>
    <row r="527" spans="1:11" ht="14.4" customHeight="1" x14ac:dyDescent="0.3">
      <c r="A527" s="660" t="s">
        <v>600</v>
      </c>
      <c r="B527" s="661" t="s">
        <v>3542</v>
      </c>
      <c r="C527" s="662" t="s">
        <v>617</v>
      </c>
      <c r="D527" s="663" t="s">
        <v>3546</v>
      </c>
      <c r="E527" s="662" t="s">
        <v>7343</v>
      </c>
      <c r="F527" s="663" t="s">
        <v>7344</v>
      </c>
      <c r="G527" s="662" t="s">
        <v>6671</v>
      </c>
      <c r="H527" s="662" t="s">
        <v>6672</v>
      </c>
      <c r="I527" s="664">
        <v>26.369999999999997</v>
      </c>
      <c r="J527" s="664">
        <v>108</v>
      </c>
      <c r="K527" s="665">
        <v>2847.86</v>
      </c>
    </row>
    <row r="528" spans="1:11" ht="14.4" customHeight="1" x14ac:dyDescent="0.3">
      <c r="A528" s="660" t="s">
        <v>600</v>
      </c>
      <c r="B528" s="661" t="s">
        <v>3542</v>
      </c>
      <c r="C528" s="662" t="s">
        <v>617</v>
      </c>
      <c r="D528" s="663" t="s">
        <v>3546</v>
      </c>
      <c r="E528" s="662" t="s">
        <v>7343</v>
      </c>
      <c r="F528" s="663" t="s">
        <v>7344</v>
      </c>
      <c r="G528" s="662" t="s">
        <v>6227</v>
      </c>
      <c r="H528" s="662" t="s">
        <v>6228</v>
      </c>
      <c r="I528" s="664">
        <v>0.86</v>
      </c>
      <c r="J528" s="664">
        <v>500</v>
      </c>
      <c r="K528" s="665">
        <v>430</v>
      </c>
    </row>
    <row r="529" spans="1:11" ht="14.4" customHeight="1" x14ac:dyDescent="0.3">
      <c r="A529" s="660" t="s">
        <v>600</v>
      </c>
      <c r="B529" s="661" t="s">
        <v>3542</v>
      </c>
      <c r="C529" s="662" t="s">
        <v>617</v>
      </c>
      <c r="D529" s="663" t="s">
        <v>3546</v>
      </c>
      <c r="E529" s="662" t="s">
        <v>7343</v>
      </c>
      <c r="F529" s="663" t="s">
        <v>7344</v>
      </c>
      <c r="G529" s="662" t="s">
        <v>6227</v>
      </c>
      <c r="H529" s="662" t="s">
        <v>6229</v>
      </c>
      <c r="I529" s="664">
        <v>0.85499999999999998</v>
      </c>
      <c r="J529" s="664">
        <v>500</v>
      </c>
      <c r="K529" s="665">
        <v>427</v>
      </c>
    </row>
    <row r="530" spans="1:11" ht="14.4" customHeight="1" x14ac:dyDescent="0.3">
      <c r="A530" s="660" t="s">
        <v>600</v>
      </c>
      <c r="B530" s="661" t="s">
        <v>3542</v>
      </c>
      <c r="C530" s="662" t="s">
        <v>617</v>
      </c>
      <c r="D530" s="663" t="s">
        <v>3546</v>
      </c>
      <c r="E530" s="662" t="s">
        <v>7343</v>
      </c>
      <c r="F530" s="663" t="s">
        <v>7344</v>
      </c>
      <c r="G530" s="662" t="s">
        <v>6230</v>
      </c>
      <c r="H530" s="662" t="s">
        <v>6231</v>
      </c>
      <c r="I530" s="664">
        <v>1.52</v>
      </c>
      <c r="J530" s="664">
        <v>700</v>
      </c>
      <c r="K530" s="665">
        <v>1064</v>
      </c>
    </row>
    <row r="531" spans="1:11" ht="14.4" customHeight="1" x14ac:dyDescent="0.3">
      <c r="A531" s="660" t="s">
        <v>600</v>
      </c>
      <c r="B531" s="661" t="s">
        <v>3542</v>
      </c>
      <c r="C531" s="662" t="s">
        <v>617</v>
      </c>
      <c r="D531" s="663" t="s">
        <v>3546</v>
      </c>
      <c r="E531" s="662" t="s">
        <v>7343</v>
      </c>
      <c r="F531" s="663" t="s">
        <v>7344</v>
      </c>
      <c r="G531" s="662" t="s">
        <v>6495</v>
      </c>
      <c r="H531" s="662" t="s">
        <v>6496</v>
      </c>
      <c r="I531" s="664">
        <v>2.06</v>
      </c>
      <c r="J531" s="664">
        <v>10</v>
      </c>
      <c r="K531" s="665">
        <v>20.6</v>
      </c>
    </row>
    <row r="532" spans="1:11" ht="14.4" customHeight="1" x14ac:dyDescent="0.3">
      <c r="A532" s="660" t="s">
        <v>600</v>
      </c>
      <c r="B532" s="661" t="s">
        <v>3542</v>
      </c>
      <c r="C532" s="662" t="s">
        <v>617</v>
      </c>
      <c r="D532" s="663" t="s">
        <v>3546</v>
      </c>
      <c r="E532" s="662" t="s">
        <v>7343</v>
      </c>
      <c r="F532" s="663" t="s">
        <v>7344</v>
      </c>
      <c r="G532" s="662" t="s">
        <v>6503</v>
      </c>
      <c r="H532" s="662" t="s">
        <v>6504</v>
      </c>
      <c r="I532" s="664">
        <v>64.150000000000006</v>
      </c>
      <c r="J532" s="664">
        <v>10</v>
      </c>
      <c r="K532" s="665">
        <v>641.5</v>
      </c>
    </row>
    <row r="533" spans="1:11" ht="14.4" customHeight="1" x14ac:dyDescent="0.3">
      <c r="A533" s="660" t="s">
        <v>600</v>
      </c>
      <c r="B533" s="661" t="s">
        <v>3542</v>
      </c>
      <c r="C533" s="662" t="s">
        <v>617</v>
      </c>
      <c r="D533" s="663" t="s">
        <v>3546</v>
      </c>
      <c r="E533" s="662" t="s">
        <v>7343</v>
      </c>
      <c r="F533" s="663" t="s">
        <v>7344</v>
      </c>
      <c r="G533" s="662" t="s">
        <v>6789</v>
      </c>
      <c r="H533" s="662" t="s">
        <v>6790</v>
      </c>
      <c r="I533" s="664">
        <v>1.59</v>
      </c>
      <c r="J533" s="664">
        <v>200</v>
      </c>
      <c r="K533" s="665">
        <v>317.5</v>
      </c>
    </row>
    <row r="534" spans="1:11" ht="14.4" customHeight="1" x14ac:dyDescent="0.3">
      <c r="A534" s="660" t="s">
        <v>600</v>
      </c>
      <c r="B534" s="661" t="s">
        <v>3542</v>
      </c>
      <c r="C534" s="662" t="s">
        <v>617</v>
      </c>
      <c r="D534" s="663" t="s">
        <v>3546</v>
      </c>
      <c r="E534" s="662" t="s">
        <v>7343</v>
      </c>
      <c r="F534" s="663" t="s">
        <v>7344</v>
      </c>
      <c r="G534" s="662" t="s">
        <v>6791</v>
      </c>
      <c r="H534" s="662" t="s">
        <v>6792</v>
      </c>
      <c r="I534" s="664">
        <v>0.91</v>
      </c>
      <c r="J534" s="664">
        <v>250</v>
      </c>
      <c r="K534" s="665">
        <v>227.7</v>
      </c>
    </row>
    <row r="535" spans="1:11" ht="14.4" customHeight="1" x14ac:dyDescent="0.3">
      <c r="A535" s="660" t="s">
        <v>600</v>
      </c>
      <c r="B535" s="661" t="s">
        <v>3542</v>
      </c>
      <c r="C535" s="662" t="s">
        <v>617</v>
      </c>
      <c r="D535" s="663" t="s">
        <v>3546</v>
      </c>
      <c r="E535" s="662" t="s">
        <v>7343</v>
      </c>
      <c r="F535" s="663" t="s">
        <v>7344</v>
      </c>
      <c r="G535" s="662" t="s">
        <v>6677</v>
      </c>
      <c r="H535" s="662" t="s">
        <v>6678</v>
      </c>
      <c r="I535" s="664">
        <v>35.32</v>
      </c>
      <c r="J535" s="664">
        <v>200</v>
      </c>
      <c r="K535" s="665">
        <v>7063.3</v>
      </c>
    </row>
    <row r="536" spans="1:11" ht="14.4" customHeight="1" x14ac:dyDescent="0.3">
      <c r="A536" s="660" t="s">
        <v>600</v>
      </c>
      <c r="B536" s="661" t="s">
        <v>3542</v>
      </c>
      <c r="C536" s="662" t="s">
        <v>617</v>
      </c>
      <c r="D536" s="663" t="s">
        <v>3546</v>
      </c>
      <c r="E536" s="662" t="s">
        <v>7343</v>
      </c>
      <c r="F536" s="663" t="s">
        <v>7344</v>
      </c>
      <c r="G536" s="662" t="s">
        <v>6677</v>
      </c>
      <c r="H536" s="662" t="s">
        <v>6793</v>
      </c>
      <c r="I536" s="664">
        <v>35.32</v>
      </c>
      <c r="J536" s="664">
        <v>200</v>
      </c>
      <c r="K536" s="665">
        <v>7063.65</v>
      </c>
    </row>
    <row r="537" spans="1:11" ht="14.4" customHeight="1" x14ac:dyDescent="0.3">
      <c r="A537" s="660" t="s">
        <v>600</v>
      </c>
      <c r="B537" s="661" t="s">
        <v>3542</v>
      </c>
      <c r="C537" s="662" t="s">
        <v>617</v>
      </c>
      <c r="D537" s="663" t="s">
        <v>3546</v>
      </c>
      <c r="E537" s="662" t="s">
        <v>7343</v>
      </c>
      <c r="F537" s="663" t="s">
        <v>7344</v>
      </c>
      <c r="G537" s="662" t="s">
        <v>6681</v>
      </c>
      <c r="H537" s="662" t="s">
        <v>6682</v>
      </c>
      <c r="I537" s="664">
        <v>112.82</v>
      </c>
      <c r="J537" s="664">
        <v>5</v>
      </c>
      <c r="K537" s="665">
        <v>564.08000000000004</v>
      </c>
    </row>
    <row r="538" spans="1:11" ht="14.4" customHeight="1" x14ac:dyDescent="0.3">
      <c r="A538" s="660" t="s">
        <v>600</v>
      </c>
      <c r="B538" s="661" t="s">
        <v>3542</v>
      </c>
      <c r="C538" s="662" t="s">
        <v>617</v>
      </c>
      <c r="D538" s="663" t="s">
        <v>3546</v>
      </c>
      <c r="E538" s="662" t="s">
        <v>7343</v>
      </c>
      <c r="F538" s="663" t="s">
        <v>7344</v>
      </c>
      <c r="G538" s="662" t="s">
        <v>6234</v>
      </c>
      <c r="H538" s="662" t="s">
        <v>6235</v>
      </c>
      <c r="I538" s="664">
        <v>796.37</v>
      </c>
      <c r="J538" s="664">
        <v>1</v>
      </c>
      <c r="K538" s="665">
        <v>796.37</v>
      </c>
    </row>
    <row r="539" spans="1:11" ht="14.4" customHeight="1" x14ac:dyDescent="0.3">
      <c r="A539" s="660" t="s">
        <v>600</v>
      </c>
      <c r="B539" s="661" t="s">
        <v>3542</v>
      </c>
      <c r="C539" s="662" t="s">
        <v>617</v>
      </c>
      <c r="D539" s="663" t="s">
        <v>3546</v>
      </c>
      <c r="E539" s="662" t="s">
        <v>7343</v>
      </c>
      <c r="F539" s="663" t="s">
        <v>7344</v>
      </c>
      <c r="G539" s="662" t="s">
        <v>6236</v>
      </c>
      <c r="H539" s="662" t="s">
        <v>6237</v>
      </c>
      <c r="I539" s="664">
        <v>5.17</v>
      </c>
      <c r="J539" s="664">
        <v>50</v>
      </c>
      <c r="K539" s="665">
        <v>258.5</v>
      </c>
    </row>
    <row r="540" spans="1:11" ht="14.4" customHeight="1" x14ac:dyDescent="0.3">
      <c r="A540" s="660" t="s">
        <v>600</v>
      </c>
      <c r="B540" s="661" t="s">
        <v>3542</v>
      </c>
      <c r="C540" s="662" t="s">
        <v>617</v>
      </c>
      <c r="D540" s="663" t="s">
        <v>3546</v>
      </c>
      <c r="E540" s="662" t="s">
        <v>7343</v>
      </c>
      <c r="F540" s="663" t="s">
        <v>7344</v>
      </c>
      <c r="G540" s="662" t="s">
        <v>6240</v>
      </c>
      <c r="H540" s="662" t="s">
        <v>6241</v>
      </c>
      <c r="I540" s="664">
        <v>0.31</v>
      </c>
      <c r="J540" s="664">
        <v>300</v>
      </c>
      <c r="K540" s="665">
        <v>93</v>
      </c>
    </row>
    <row r="541" spans="1:11" ht="14.4" customHeight="1" x14ac:dyDescent="0.3">
      <c r="A541" s="660" t="s">
        <v>600</v>
      </c>
      <c r="B541" s="661" t="s">
        <v>3542</v>
      </c>
      <c r="C541" s="662" t="s">
        <v>617</v>
      </c>
      <c r="D541" s="663" t="s">
        <v>3546</v>
      </c>
      <c r="E541" s="662" t="s">
        <v>7343</v>
      </c>
      <c r="F541" s="663" t="s">
        <v>7344</v>
      </c>
      <c r="G541" s="662" t="s">
        <v>6244</v>
      </c>
      <c r="H541" s="662" t="s">
        <v>6245</v>
      </c>
      <c r="I541" s="664">
        <v>7.1</v>
      </c>
      <c r="J541" s="664">
        <v>2</v>
      </c>
      <c r="K541" s="665">
        <v>14.2</v>
      </c>
    </row>
    <row r="542" spans="1:11" ht="14.4" customHeight="1" x14ac:dyDescent="0.3">
      <c r="A542" s="660" t="s">
        <v>600</v>
      </c>
      <c r="B542" s="661" t="s">
        <v>3542</v>
      </c>
      <c r="C542" s="662" t="s">
        <v>617</v>
      </c>
      <c r="D542" s="663" t="s">
        <v>3546</v>
      </c>
      <c r="E542" s="662" t="s">
        <v>7343</v>
      </c>
      <c r="F542" s="663" t="s">
        <v>7344</v>
      </c>
      <c r="G542" s="662" t="s">
        <v>6250</v>
      </c>
      <c r="H542" s="662" t="s">
        <v>6251</v>
      </c>
      <c r="I542" s="664">
        <v>5.92</v>
      </c>
      <c r="J542" s="664">
        <v>2</v>
      </c>
      <c r="K542" s="665">
        <v>11.84</v>
      </c>
    </row>
    <row r="543" spans="1:11" ht="14.4" customHeight="1" x14ac:dyDescent="0.3">
      <c r="A543" s="660" t="s">
        <v>600</v>
      </c>
      <c r="B543" s="661" t="s">
        <v>3542</v>
      </c>
      <c r="C543" s="662" t="s">
        <v>617</v>
      </c>
      <c r="D543" s="663" t="s">
        <v>3546</v>
      </c>
      <c r="E543" s="662" t="s">
        <v>7343</v>
      </c>
      <c r="F543" s="663" t="s">
        <v>7344</v>
      </c>
      <c r="G543" s="662" t="s">
        <v>6794</v>
      </c>
      <c r="H543" s="662" t="s">
        <v>6795</v>
      </c>
      <c r="I543" s="664">
        <v>38.4</v>
      </c>
      <c r="J543" s="664">
        <v>20</v>
      </c>
      <c r="K543" s="665">
        <v>768.02</v>
      </c>
    </row>
    <row r="544" spans="1:11" ht="14.4" customHeight="1" x14ac:dyDescent="0.3">
      <c r="A544" s="660" t="s">
        <v>600</v>
      </c>
      <c r="B544" s="661" t="s">
        <v>3542</v>
      </c>
      <c r="C544" s="662" t="s">
        <v>617</v>
      </c>
      <c r="D544" s="663" t="s">
        <v>3546</v>
      </c>
      <c r="E544" s="662" t="s">
        <v>7343</v>
      </c>
      <c r="F544" s="663" t="s">
        <v>7344</v>
      </c>
      <c r="G544" s="662" t="s">
        <v>6527</v>
      </c>
      <c r="H544" s="662" t="s">
        <v>6528</v>
      </c>
      <c r="I544" s="664">
        <v>5.27</v>
      </c>
      <c r="J544" s="664">
        <v>200</v>
      </c>
      <c r="K544" s="665">
        <v>1054</v>
      </c>
    </row>
    <row r="545" spans="1:11" ht="14.4" customHeight="1" x14ac:dyDescent="0.3">
      <c r="A545" s="660" t="s">
        <v>600</v>
      </c>
      <c r="B545" s="661" t="s">
        <v>3542</v>
      </c>
      <c r="C545" s="662" t="s">
        <v>617</v>
      </c>
      <c r="D545" s="663" t="s">
        <v>3546</v>
      </c>
      <c r="E545" s="662" t="s">
        <v>7343</v>
      </c>
      <c r="F545" s="663" t="s">
        <v>7344</v>
      </c>
      <c r="G545" s="662" t="s">
        <v>6796</v>
      </c>
      <c r="H545" s="662" t="s">
        <v>6797</v>
      </c>
      <c r="I545" s="664">
        <v>121.65</v>
      </c>
      <c r="J545" s="664">
        <v>10</v>
      </c>
      <c r="K545" s="665">
        <v>1216.5</v>
      </c>
    </row>
    <row r="546" spans="1:11" ht="14.4" customHeight="1" x14ac:dyDescent="0.3">
      <c r="A546" s="660" t="s">
        <v>600</v>
      </c>
      <c r="B546" s="661" t="s">
        <v>3542</v>
      </c>
      <c r="C546" s="662" t="s">
        <v>617</v>
      </c>
      <c r="D546" s="663" t="s">
        <v>3546</v>
      </c>
      <c r="E546" s="662" t="s">
        <v>7343</v>
      </c>
      <c r="F546" s="663" t="s">
        <v>7344</v>
      </c>
      <c r="G546" s="662" t="s">
        <v>6798</v>
      </c>
      <c r="H546" s="662" t="s">
        <v>6799</v>
      </c>
      <c r="I546" s="664">
        <v>56.36</v>
      </c>
      <c r="J546" s="664">
        <v>3</v>
      </c>
      <c r="K546" s="665">
        <v>169.07999999999998</v>
      </c>
    </row>
    <row r="547" spans="1:11" ht="14.4" customHeight="1" x14ac:dyDescent="0.3">
      <c r="A547" s="660" t="s">
        <v>600</v>
      </c>
      <c r="B547" s="661" t="s">
        <v>3542</v>
      </c>
      <c r="C547" s="662" t="s">
        <v>617</v>
      </c>
      <c r="D547" s="663" t="s">
        <v>3546</v>
      </c>
      <c r="E547" s="662" t="s">
        <v>7343</v>
      </c>
      <c r="F547" s="663" t="s">
        <v>7344</v>
      </c>
      <c r="G547" s="662" t="s">
        <v>6697</v>
      </c>
      <c r="H547" s="662" t="s">
        <v>6698</v>
      </c>
      <c r="I547" s="664">
        <v>153</v>
      </c>
      <c r="J547" s="664">
        <v>10</v>
      </c>
      <c r="K547" s="665">
        <v>1529.96</v>
      </c>
    </row>
    <row r="548" spans="1:11" ht="14.4" customHeight="1" x14ac:dyDescent="0.3">
      <c r="A548" s="660" t="s">
        <v>600</v>
      </c>
      <c r="B548" s="661" t="s">
        <v>3542</v>
      </c>
      <c r="C548" s="662" t="s">
        <v>617</v>
      </c>
      <c r="D548" s="663" t="s">
        <v>3546</v>
      </c>
      <c r="E548" s="662" t="s">
        <v>7343</v>
      </c>
      <c r="F548" s="663" t="s">
        <v>7344</v>
      </c>
      <c r="G548" s="662" t="s">
        <v>6258</v>
      </c>
      <c r="H548" s="662" t="s">
        <v>6259</v>
      </c>
      <c r="I548" s="664">
        <v>5.0199999999999996</v>
      </c>
      <c r="J548" s="664">
        <v>100</v>
      </c>
      <c r="K548" s="665">
        <v>501.8</v>
      </c>
    </row>
    <row r="549" spans="1:11" ht="14.4" customHeight="1" x14ac:dyDescent="0.3">
      <c r="A549" s="660" t="s">
        <v>600</v>
      </c>
      <c r="B549" s="661" t="s">
        <v>3542</v>
      </c>
      <c r="C549" s="662" t="s">
        <v>617</v>
      </c>
      <c r="D549" s="663" t="s">
        <v>3546</v>
      </c>
      <c r="E549" s="662" t="s">
        <v>7343</v>
      </c>
      <c r="F549" s="663" t="s">
        <v>7344</v>
      </c>
      <c r="G549" s="662" t="s">
        <v>6701</v>
      </c>
      <c r="H549" s="662" t="s">
        <v>6702</v>
      </c>
      <c r="I549" s="664">
        <v>508.89999999999992</v>
      </c>
      <c r="J549" s="664">
        <v>4</v>
      </c>
      <c r="K549" s="665">
        <v>2033.1599999999999</v>
      </c>
    </row>
    <row r="550" spans="1:11" ht="14.4" customHeight="1" x14ac:dyDescent="0.3">
      <c r="A550" s="660" t="s">
        <v>600</v>
      </c>
      <c r="B550" s="661" t="s">
        <v>3542</v>
      </c>
      <c r="C550" s="662" t="s">
        <v>617</v>
      </c>
      <c r="D550" s="663" t="s">
        <v>3546</v>
      </c>
      <c r="E550" s="662" t="s">
        <v>7343</v>
      </c>
      <c r="F550" s="663" t="s">
        <v>7344</v>
      </c>
      <c r="G550" s="662" t="s">
        <v>6800</v>
      </c>
      <c r="H550" s="662" t="s">
        <v>6801</v>
      </c>
      <c r="I550" s="664">
        <v>97.03</v>
      </c>
      <c r="J550" s="664">
        <v>2</v>
      </c>
      <c r="K550" s="665">
        <v>194.05</v>
      </c>
    </row>
    <row r="551" spans="1:11" ht="14.4" customHeight="1" x14ac:dyDescent="0.3">
      <c r="A551" s="660" t="s">
        <v>600</v>
      </c>
      <c r="B551" s="661" t="s">
        <v>3542</v>
      </c>
      <c r="C551" s="662" t="s">
        <v>617</v>
      </c>
      <c r="D551" s="663" t="s">
        <v>3546</v>
      </c>
      <c r="E551" s="662" t="s">
        <v>7343</v>
      </c>
      <c r="F551" s="663" t="s">
        <v>7344</v>
      </c>
      <c r="G551" s="662" t="s">
        <v>6541</v>
      </c>
      <c r="H551" s="662" t="s">
        <v>6542</v>
      </c>
      <c r="I551" s="664">
        <v>85.16</v>
      </c>
      <c r="J551" s="664">
        <v>3</v>
      </c>
      <c r="K551" s="665">
        <v>255.48</v>
      </c>
    </row>
    <row r="552" spans="1:11" ht="14.4" customHeight="1" x14ac:dyDescent="0.3">
      <c r="A552" s="660" t="s">
        <v>600</v>
      </c>
      <c r="B552" s="661" t="s">
        <v>3542</v>
      </c>
      <c r="C552" s="662" t="s">
        <v>617</v>
      </c>
      <c r="D552" s="663" t="s">
        <v>3546</v>
      </c>
      <c r="E552" s="662" t="s">
        <v>7343</v>
      </c>
      <c r="F552" s="663" t="s">
        <v>7344</v>
      </c>
      <c r="G552" s="662" t="s">
        <v>6802</v>
      </c>
      <c r="H552" s="662" t="s">
        <v>6803</v>
      </c>
      <c r="I552" s="664">
        <v>68.58</v>
      </c>
      <c r="J552" s="664">
        <v>3</v>
      </c>
      <c r="K552" s="665">
        <v>205.74</v>
      </c>
    </row>
    <row r="553" spans="1:11" ht="14.4" customHeight="1" x14ac:dyDescent="0.3">
      <c r="A553" s="660" t="s">
        <v>600</v>
      </c>
      <c r="B553" s="661" t="s">
        <v>3542</v>
      </c>
      <c r="C553" s="662" t="s">
        <v>617</v>
      </c>
      <c r="D553" s="663" t="s">
        <v>3546</v>
      </c>
      <c r="E553" s="662" t="s">
        <v>7343</v>
      </c>
      <c r="F553" s="663" t="s">
        <v>7344</v>
      </c>
      <c r="G553" s="662" t="s">
        <v>6804</v>
      </c>
      <c r="H553" s="662" t="s">
        <v>6805</v>
      </c>
      <c r="I553" s="664">
        <v>0.62</v>
      </c>
      <c r="J553" s="664">
        <v>2400</v>
      </c>
      <c r="K553" s="665">
        <v>1490.3</v>
      </c>
    </row>
    <row r="554" spans="1:11" ht="14.4" customHeight="1" x14ac:dyDescent="0.3">
      <c r="A554" s="660" t="s">
        <v>600</v>
      </c>
      <c r="B554" s="661" t="s">
        <v>3542</v>
      </c>
      <c r="C554" s="662" t="s">
        <v>617</v>
      </c>
      <c r="D554" s="663" t="s">
        <v>3546</v>
      </c>
      <c r="E554" s="662" t="s">
        <v>7343</v>
      </c>
      <c r="F554" s="663" t="s">
        <v>7344</v>
      </c>
      <c r="G554" s="662" t="s">
        <v>6806</v>
      </c>
      <c r="H554" s="662" t="s">
        <v>6807</v>
      </c>
      <c r="I554" s="664">
        <v>0.77</v>
      </c>
      <c r="J554" s="664">
        <v>625</v>
      </c>
      <c r="K554" s="665">
        <v>483</v>
      </c>
    </row>
    <row r="555" spans="1:11" ht="14.4" customHeight="1" x14ac:dyDescent="0.3">
      <c r="A555" s="660" t="s">
        <v>600</v>
      </c>
      <c r="B555" s="661" t="s">
        <v>3542</v>
      </c>
      <c r="C555" s="662" t="s">
        <v>617</v>
      </c>
      <c r="D555" s="663" t="s">
        <v>3546</v>
      </c>
      <c r="E555" s="662" t="s">
        <v>7345</v>
      </c>
      <c r="F555" s="663" t="s">
        <v>7346</v>
      </c>
      <c r="G555" s="662" t="s">
        <v>6266</v>
      </c>
      <c r="H555" s="662" t="s">
        <v>6267</v>
      </c>
      <c r="I555" s="664">
        <v>11.14</v>
      </c>
      <c r="J555" s="664">
        <v>50</v>
      </c>
      <c r="K555" s="665">
        <v>557</v>
      </c>
    </row>
    <row r="556" spans="1:11" ht="14.4" customHeight="1" x14ac:dyDescent="0.3">
      <c r="A556" s="660" t="s">
        <v>600</v>
      </c>
      <c r="B556" s="661" t="s">
        <v>3542</v>
      </c>
      <c r="C556" s="662" t="s">
        <v>617</v>
      </c>
      <c r="D556" s="663" t="s">
        <v>3546</v>
      </c>
      <c r="E556" s="662" t="s">
        <v>7345</v>
      </c>
      <c r="F556" s="663" t="s">
        <v>7346</v>
      </c>
      <c r="G556" s="662" t="s">
        <v>6808</v>
      </c>
      <c r="H556" s="662" t="s">
        <v>6809</v>
      </c>
      <c r="I556" s="664">
        <v>6.31</v>
      </c>
      <c r="J556" s="664">
        <v>100</v>
      </c>
      <c r="K556" s="665">
        <v>631.16999999999996</v>
      </c>
    </row>
    <row r="557" spans="1:11" ht="14.4" customHeight="1" x14ac:dyDescent="0.3">
      <c r="A557" s="660" t="s">
        <v>600</v>
      </c>
      <c r="B557" s="661" t="s">
        <v>3542</v>
      </c>
      <c r="C557" s="662" t="s">
        <v>617</v>
      </c>
      <c r="D557" s="663" t="s">
        <v>3546</v>
      </c>
      <c r="E557" s="662" t="s">
        <v>7345</v>
      </c>
      <c r="F557" s="663" t="s">
        <v>7346</v>
      </c>
      <c r="G557" s="662" t="s">
        <v>6268</v>
      </c>
      <c r="H557" s="662" t="s">
        <v>6269</v>
      </c>
      <c r="I557" s="664">
        <v>1.0525</v>
      </c>
      <c r="J557" s="664">
        <v>900</v>
      </c>
      <c r="K557" s="665">
        <v>966</v>
      </c>
    </row>
    <row r="558" spans="1:11" ht="14.4" customHeight="1" x14ac:dyDescent="0.3">
      <c r="A558" s="660" t="s">
        <v>600</v>
      </c>
      <c r="B558" s="661" t="s">
        <v>3542</v>
      </c>
      <c r="C558" s="662" t="s">
        <v>617</v>
      </c>
      <c r="D558" s="663" t="s">
        <v>3546</v>
      </c>
      <c r="E558" s="662" t="s">
        <v>7345</v>
      </c>
      <c r="F558" s="663" t="s">
        <v>7346</v>
      </c>
      <c r="G558" s="662" t="s">
        <v>6270</v>
      </c>
      <c r="H558" s="662" t="s">
        <v>6271</v>
      </c>
      <c r="I558" s="664">
        <v>1.67</v>
      </c>
      <c r="J558" s="664">
        <v>200</v>
      </c>
      <c r="K558" s="665">
        <v>334</v>
      </c>
    </row>
    <row r="559" spans="1:11" ht="14.4" customHeight="1" x14ac:dyDescent="0.3">
      <c r="A559" s="660" t="s">
        <v>600</v>
      </c>
      <c r="B559" s="661" t="s">
        <v>3542</v>
      </c>
      <c r="C559" s="662" t="s">
        <v>617</v>
      </c>
      <c r="D559" s="663" t="s">
        <v>3546</v>
      </c>
      <c r="E559" s="662" t="s">
        <v>7345</v>
      </c>
      <c r="F559" s="663" t="s">
        <v>7346</v>
      </c>
      <c r="G559" s="662" t="s">
        <v>6272</v>
      </c>
      <c r="H559" s="662" t="s">
        <v>6273</v>
      </c>
      <c r="I559" s="664">
        <v>0.47499999999999998</v>
      </c>
      <c r="J559" s="664">
        <v>300</v>
      </c>
      <c r="K559" s="665">
        <v>142</v>
      </c>
    </row>
    <row r="560" spans="1:11" ht="14.4" customHeight="1" x14ac:dyDescent="0.3">
      <c r="A560" s="660" t="s">
        <v>600</v>
      </c>
      <c r="B560" s="661" t="s">
        <v>3542</v>
      </c>
      <c r="C560" s="662" t="s">
        <v>617</v>
      </c>
      <c r="D560" s="663" t="s">
        <v>3546</v>
      </c>
      <c r="E560" s="662" t="s">
        <v>7345</v>
      </c>
      <c r="F560" s="663" t="s">
        <v>7346</v>
      </c>
      <c r="G560" s="662" t="s">
        <v>6274</v>
      </c>
      <c r="H560" s="662" t="s">
        <v>6275</v>
      </c>
      <c r="I560" s="664">
        <v>0.66500000000000004</v>
      </c>
      <c r="J560" s="664">
        <v>300</v>
      </c>
      <c r="K560" s="665">
        <v>199</v>
      </c>
    </row>
    <row r="561" spans="1:11" ht="14.4" customHeight="1" x14ac:dyDescent="0.3">
      <c r="A561" s="660" t="s">
        <v>600</v>
      </c>
      <c r="B561" s="661" t="s">
        <v>3542</v>
      </c>
      <c r="C561" s="662" t="s">
        <v>617</v>
      </c>
      <c r="D561" s="663" t="s">
        <v>3546</v>
      </c>
      <c r="E561" s="662" t="s">
        <v>7345</v>
      </c>
      <c r="F561" s="663" t="s">
        <v>7346</v>
      </c>
      <c r="G561" s="662" t="s">
        <v>6276</v>
      </c>
      <c r="H561" s="662" t="s">
        <v>6277</v>
      </c>
      <c r="I561" s="664">
        <v>3.14</v>
      </c>
      <c r="J561" s="664">
        <v>100</v>
      </c>
      <c r="K561" s="665">
        <v>314</v>
      </c>
    </row>
    <row r="562" spans="1:11" ht="14.4" customHeight="1" x14ac:dyDescent="0.3">
      <c r="A562" s="660" t="s">
        <v>600</v>
      </c>
      <c r="B562" s="661" t="s">
        <v>3542</v>
      </c>
      <c r="C562" s="662" t="s">
        <v>617</v>
      </c>
      <c r="D562" s="663" t="s">
        <v>3546</v>
      </c>
      <c r="E562" s="662" t="s">
        <v>7345</v>
      </c>
      <c r="F562" s="663" t="s">
        <v>7346</v>
      </c>
      <c r="G562" s="662" t="s">
        <v>6293</v>
      </c>
      <c r="H562" s="662" t="s">
        <v>6294</v>
      </c>
      <c r="I562" s="664">
        <v>1.8800000000000001</v>
      </c>
      <c r="J562" s="664">
        <v>700</v>
      </c>
      <c r="K562" s="665">
        <v>1312</v>
      </c>
    </row>
    <row r="563" spans="1:11" ht="14.4" customHeight="1" x14ac:dyDescent="0.3">
      <c r="A563" s="660" t="s">
        <v>600</v>
      </c>
      <c r="B563" s="661" t="s">
        <v>3542</v>
      </c>
      <c r="C563" s="662" t="s">
        <v>617</v>
      </c>
      <c r="D563" s="663" t="s">
        <v>3546</v>
      </c>
      <c r="E563" s="662" t="s">
        <v>7345</v>
      </c>
      <c r="F563" s="663" t="s">
        <v>7346</v>
      </c>
      <c r="G563" s="662" t="s">
        <v>6295</v>
      </c>
      <c r="H563" s="662" t="s">
        <v>6296</v>
      </c>
      <c r="I563" s="664">
        <v>1.8140000000000001</v>
      </c>
      <c r="J563" s="664">
        <v>720</v>
      </c>
      <c r="K563" s="665">
        <v>1299.8600000000001</v>
      </c>
    </row>
    <row r="564" spans="1:11" ht="14.4" customHeight="1" x14ac:dyDescent="0.3">
      <c r="A564" s="660" t="s">
        <v>600</v>
      </c>
      <c r="B564" s="661" t="s">
        <v>3542</v>
      </c>
      <c r="C564" s="662" t="s">
        <v>617</v>
      </c>
      <c r="D564" s="663" t="s">
        <v>3546</v>
      </c>
      <c r="E564" s="662" t="s">
        <v>7345</v>
      </c>
      <c r="F564" s="663" t="s">
        <v>7346</v>
      </c>
      <c r="G564" s="662" t="s">
        <v>6720</v>
      </c>
      <c r="H564" s="662" t="s">
        <v>6721</v>
      </c>
      <c r="I564" s="664">
        <v>1.7650000000000001</v>
      </c>
      <c r="J564" s="664">
        <v>150</v>
      </c>
      <c r="K564" s="665">
        <v>265</v>
      </c>
    </row>
    <row r="565" spans="1:11" ht="14.4" customHeight="1" x14ac:dyDescent="0.3">
      <c r="A565" s="660" t="s">
        <v>600</v>
      </c>
      <c r="B565" s="661" t="s">
        <v>3542</v>
      </c>
      <c r="C565" s="662" t="s">
        <v>617</v>
      </c>
      <c r="D565" s="663" t="s">
        <v>3546</v>
      </c>
      <c r="E565" s="662" t="s">
        <v>7345</v>
      </c>
      <c r="F565" s="663" t="s">
        <v>7346</v>
      </c>
      <c r="G565" s="662" t="s">
        <v>6810</v>
      </c>
      <c r="H565" s="662" t="s">
        <v>6811</v>
      </c>
      <c r="I565" s="664">
        <v>1.81</v>
      </c>
      <c r="J565" s="664">
        <v>250</v>
      </c>
      <c r="K565" s="665">
        <v>460</v>
      </c>
    </row>
    <row r="566" spans="1:11" ht="14.4" customHeight="1" x14ac:dyDescent="0.3">
      <c r="A566" s="660" t="s">
        <v>600</v>
      </c>
      <c r="B566" s="661" t="s">
        <v>3542</v>
      </c>
      <c r="C566" s="662" t="s">
        <v>617</v>
      </c>
      <c r="D566" s="663" t="s">
        <v>3546</v>
      </c>
      <c r="E566" s="662" t="s">
        <v>7345</v>
      </c>
      <c r="F566" s="663" t="s">
        <v>7346</v>
      </c>
      <c r="G566" s="662" t="s">
        <v>6299</v>
      </c>
      <c r="H566" s="662" t="s">
        <v>6300</v>
      </c>
      <c r="I566" s="664">
        <v>0.01</v>
      </c>
      <c r="J566" s="664">
        <v>100</v>
      </c>
      <c r="K566" s="665">
        <v>1</v>
      </c>
    </row>
    <row r="567" spans="1:11" ht="14.4" customHeight="1" x14ac:dyDescent="0.3">
      <c r="A567" s="660" t="s">
        <v>600</v>
      </c>
      <c r="B567" s="661" t="s">
        <v>3542</v>
      </c>
      <c r="C567" s="662" t="s">
        <v>617</v>
      </c>
      <c r="D567" s="663" t="s">
        <v>3546</v>
      </c>
      <c r="E567" s="662" t="s">
        <v>7345</v>
      </c>
      <c r="F567" s="663" t="s">
        <v>7346</v>
      </c>
      <c r="G567" s="662" t="s">
        <v>6301</v>
      </c>
      <c r="H567" s="662" t="s">
        <v>6302</v>
      </c>
      <c r="I567" s="664">
        <v>2.06</v>
      </c>
      <c r="J567" s="664">
        <v>100</v>
      </c>
      <c r="K567" s="665">
        <v>206</v>
      </c>
    </row>
    <row r="568" spans="1:11" ht="14.4" customHeight="1" x14ac:dyDescent="0.3">
      <c r="A568" s="660" t="s">
        <v>600</v>
      </c>
      <c r="B568" s="661" t="s">
        <v>3542</v>
      </c>
      <c r="C568" s="662" t="s">
        <v>617</v>
      </c>
      <c r="D568" s="663" t="s">
        <v>3546</v>
      </c>
      <c r="E568" s="662" t="s">
        <v>7345</v>
      </c>
      <c r="F568" s="663" t="s">
        <v>7346</v>
      </c>
      <c r="G568" s="662" t="s">
        <v>6569</v>
      </c>
      <c r="H568" s="662" t="s">
        <v>6570</v>
      </c>
      <c r="I568" s="664">
        <v>2.8340000000000005</v>
      </c>
      <c r="J568" s="664">
        <v>750</v>
      </c>
      <c r="K568" s="665">
        <v>2129</v>
      </c>
    </row>
    <row r="569" spans="1:11" ht="14.4" customHeight="1" x14ac:dyDescent="0.3">
      <c r="A569" s="660" t="s">
        <v>600</v>
      </c>
      <c r="B569" s="661" t="s">
        <v>3542</v>
      </c>
      <c r="C569" s="662" t="s">
        <v>617</v>
      </c>
      <c r="D569" s="663" t="s">
        <v>3546</v>
      </c>
      <c r="E569" s="662" t="s">
        <v>7345</v>
      </c>
      <c r="F569" s="663" t="s">
        <v>7346</v>
      </c>
      <c r="G569" s="662" t="s">
        <v>6303</v>
      </c>
      <c r="H569" s="662" t="s">
        <v>6304</v>
      </c>
      <c r="I569" s="664">
        <v>2.08</v>
      </c>
      <c r="J569" s="664">
        <v>400</v>
      </c>
      <c r="K569" s="665">
        <v>824</v>
      </c>
    </row>
    <row r="570" spans="1:11" ht="14.4" customHeight="1" x14ac:dyDescent="0.3">
      <c r="A570" s="660" t="s">
        <v>600</v>
      </c>
      <c r="B570" s="661" t="s">
        <v>3542</v>
      </c>
      <c r="C570" s="662" t="s">
        <v>617</v>
      </c>
      <c r="D570" s="663" t="s">
        <v>3546</v>
      </c>
      <c r="E570" s="662" t="s">
        <v>7345</v>
      </c>
      <c r="F570" s="663" t="s">
        <v>7346</v>
      </c>
      <c r="G570" s="662" t="s">
        <v>6305</v>
      </c>
      <c r="H570" s="662" t="s">
        <v>6306</v>
      </c>
      <c r="I570" s="664">
        <v>2.41</v>
      </c>
      <c r="J570" s="664">
        <v>900</v>
      </c>
      <c r="K570" s="665">
        <v>2169</v>
      </c>
    </row>
    <row r="571" spans="1:11" ht="14.4" customHeight="1" x14ac:dyDescent="0.3">
      <c r="A571" s="660" t="s">
        <v>600</v>
      </c>
      <c r="B571" s="661" t="s">
        <v>3542</v>
      </c>
      <c r="C571" s="662" t="s">
        <v>617</v>
      </c>
      <c r="D571" s="663" t="s">
        <v>3546</v>
      </c>
      <c r="E571" s="662" t="s">
        <v>7345</v>
      </c>
      <c r="F571" s="663" t="s">
        <v>7346</v>
      </c>
      <c r="G571" s="662" t="s">
        <v>6571</v>
      </c>
      <c r="H571" s="662" t="s">
        <v>6572</v>
      </c>
      <c r="I571" s="664">
        <v>2.86</v>
      </c>
      <c r="J571" s="664">
        <v>100</v>
      </c>
      <c r="K571" s="665">
        <v>286</v>
      </c>
    </row>
    <row r="572" spans="1:11" ht="14.4" customHeight="1" x14ac:dyDescent="0.3">
      <c r="A572" s="660" t="s">
        <v>600</v>
      </c>
      <c r="B572" s="661" t="s">
        <v>3542</v>
      </c>
      <c r="C572" s="662" t="s">
        <v>617</v>
      </c>
      <c r="D572" s="663" t="s">
        <v>3546</v>
      </c>
      <c r="E572" s="662" t="s">
        <v>7345</v>
      </c>
      <c r="F572" s="663" t="s">
        <v>7346</v>
      </c>
      <c r="G572" s="662" t="s">
        <v>6313</v>
      </c>
      <c r="H572" s="662" t="s">
        <v>6314</v>
      </c>
      <c r="I572" s="664">
        <v>0.59833333333333327</v>
      </c>
      <c r="J572" s="664">
        <v>9000</v>
      </c>
      <c r="K572" s="665">
        <v>5390</v>
      </c>
    </row>
    <row r="573" spans="1:11" ht="14.4" customHeight="1" x14ac:dyDescent="0.3">
      <c r="A573" s="660" t="s">
        <v>600</v>
      </c>
      <c r="B573" s="661" t="s">
        <v>3542</v>
      </c>
      <c r="C573" s="662" t="s">
        <v>617</v>
      </c>
      <c r="D573" s="663" t="s">
        <v>3546</v>
      </c>
      <c r="E573" s="662" t="s">
        <v>7345</v>
      </c>
      <c r="F573" s="663" t="s">
        <v>7346</v>
      </c>
      <c r="G573" s="662" t="s">
        <v>6726</v>
      </c>
      <c r="H573" s="662" t="s">
        <v>6727</v>
      </c>
      <c r="I573" s="664">
        <v>2.91</v>
      </c>
      <c r="J573" s="664">
        <v>300</v>
      </c>
      <c r="K573" s="665">
        <v>873</v>
      </c>
    </row>
    <row r="574" spans="1:11" ht="14.4" customHeight="1" x14ac:dyDescent="0.3">
      <c r="A574" s="660" t="s">
        <v>600</v>
      </c>
      <c r="B574" s="661" t="s">
        <v>3542</v>
      </c>
      <c r="C574" s="662" t="s">
        <v>617</v>
      </c>
      <c r="D574" s="663" t="s">
        <v>3546</v>
      </c>
      <c r="E574" s="662" t="s">
        <v>7345</v>
      </c>
      <c r="F574" s="663" t="s">
        <v>7346</v>
      </c>
      <c r="G574" s="662" t="s">
        <v>6812</v>
      </c>
      <c r="H574" s="662" t="s">
        <v>6813</v>
      </c>
      <c r="I574" s="664">
        <v>2.9025000000000003</v>
      </c>
      <c r="J574" s="664">
        <v>400</v>
      </c>
      <c r="K574" s="665">
        <v>1161</v>
      </c>
    </row>
    <row r="575" spans="1:11" ht="14.4" customHeight="1" x14ac:dyDescent="0.3">
      <c r="A575" s="660" t="s">
        <v>600</v>
      </c>
      <c r="B575" s="661" t="s">
        <v>3542</v>
      </c>
      <c r="C575" s="662" t="s">
        <v>617</v>
      </c>
      <c r="D575" s="663" t="s">
        <v>3546</v>
      </c>
      <c r="E575" s="662" t="s">
        <v>7345</v>
      </c>
      <c r="F575" s="663" t="s">
        <v>7346</v>
      </c>
      <c r="G575" s="662" t="s">
        <v>6814</v>
      </c>
      <c r="H575" s="662" t="s">
        <v>6815</v>
      </c>
      <c r="I575" s="664">
        <v>176.42</v>
      </c>
      <c r="J575" s="664">
        <v>7</v>
      </c>
      <c r="K575" s="665">
        <v>1234.94</v>
      </c>
    </row>
    <row r="576" spans="1:11" ht="14.4" customHeight="1" x14ac:dyDescent="0.3">
      <c r="A576" s="660" t="s">
        <v>600</v>
      </c>
      <c r="B576" s="661" t="s">
        <v>3542</v>
      </c>
      <c r="C576" s="662" t="s">
        <v>617</v>
      </c>
      <c r="D576" s="663" t="s">
        <v>3546</v>
      </c>
      <c r="E576" s="662" t="s">
        <v>7345</v>
      </c>
      <c r="F576" s="663" t="s">
        <v>7346</v>
      </c>
      <c r="G576" s="662" t="s">
        <v>6579</v>
      </c>
      <c r="H576" s="662" t="s">
        <v>6580</v>
      </c>
      <c r="I576" s="664">
        <v>149.6</v>
      </c>
      <c r="J576" s="664">
        <v>3</v>
      </c>
      <c r="K576" s="665">
        <v>448.79999999999995</v>
      </c>
    </row>
    <row r="577" spans="1:11" ht="14.4" customHeight="1" x14ac:dyDescent="0.3">
      <c r="A577" s="660" t="s">
        <v>600</v>
      </c>
      <c r="B577" s="661" t="s">
        <v>3542</v>
      </c>
      <c r="C577" s="662" t="s">
        <v>617</v>
      </c>
      <c r="D577" s="663" t="s">
        <v>3546</v>
      </c>
      <c r="E577" s="662" t="s">
        <v>7345</v>
      </c>
      <c r="F577" s="663" t="s">
        <v>7346</v>
      </c>
      <c r="G577" s="662" t="s">
        <v>6326</v>
      </c>
      <c r="H577" s="662" t="s">
        <v>6327</v>
      </c>
      <c r="I577" s="664">
        <v>12.1</v>
      </c>
      <c r="J577" s="664">
        <v>50</v>
      </c>
      <c r="K577" s="665">
        <v>605</v>
      </c>
    </row>
    <row r="578" spans="1:11" ht="14.4" customHeight="1" x14ac:dyDescent="0.3">
      <c r="A578" s="660" t="s">
        <v>600</v>
      </c>
      <c r="B578" s="661" t="s">
        <v>3542</v>
      </c>
      <c r="C578" s="662" t="s">
        <v>617</v>
      </c>
      <c r="D578" s="663" t="s">
        <v>3546</v>
      </c>
      <c r="E578" s="662" t="s">
        <v>7345</v>
      </c>
      <c r="F578" s="663" t="s">
        <v>7346</v>
      </c>
      <c r="G578" s="662" t="s">
        <v>6328</v>
      </c>
      <c r="H578" s="662" t="s">
        <v>6595</v>
      </c>
      <c r="I578" s="664">
        <v>2.875</v>
      </c>
      <c r="J578" s="664">
        <v>300</v>
      </c>
      <c r="K578" s="665">
        <v>859</v>
      </c>
    </row>
    <row r="579" spans="1:11" ht="14.4" customHeight="1" x14ac:dyDescent="0.3">
      <c r="A579" s="660" t="s">
        <v>600</v>
      </c>
      <c r="B579" s="661" t="s">
        <v>3542</v>
      </c>
      <c r="C579" s="662" t="s">
        <v>617</v>
      </c>
      <c r="D579" s="663" t="s">
        <v>3546</v>
      </c>
      <c r="E579" s="662" t="s">
        <v>7345</v>
      </c>
      <c r="F579" s="663" t="s">
        <v>7346</v>
      </c>
      <c r="G579" s="662" t="s">
        <v>6328</v>
      </c>
      <c r="H579" s="662" t="s">
        <v>6329</v>
      </c>
      <c r="I579" s="664">
        <v>3.29</v>
      </c>
      <c r="J579" s="664">
        <v>150</v>
      </c>
      <c r="K579" s="665">
        <v>493.5</v>
      </c>
    </row>
    <row r="580" spans="1:11" ht="14.4" customHeight="1" x14ac:dyDescent="0.3">
      <c r="A580" s="660" t="s">
        <v>600</v>
      </c>
      <c r="B580" s="661" t="s">
        <v>3542</v>
      </c>
      <c r="C580" s="662" t="s">
        <v>617</v>
      </c>
      <c r="D580" s="663" t="s">
        <v>3546</v>
      </c>
      <c r="E580" s="662" t="s">
        <v>7345</v>
      </c>
      <c r="F580" s="663" t="s">
        <v>7346</v>
      </c>
      <c r="G580" s="662" t="s">
        <v>6341</v>
      </c>
      <c r="H580" s="662" t="s">
        <v>6342</v>
      </c>
      <c r="I580" s="664">
        <v>18.488571428571426</v>
      </c>
      <c r="J580" s="664">
        <v>205</v>
      </c>
      <c r="K580" s="665">
        <v>3781.1</v>
      </c>
    </row>
    <row r="581" spans="1:11" ht="14.4" customHeight="1" x14ac:dyDescent="0.3">
      <c r="A581" s="660" t="s">
        <v>600</v>
      </c>
      <c r="B581" s="661" t="s">
        <v>3542</v>
      </c>
      <c r="C581" s="662" t="s">
        <v>617</v>
      </c>
      <c r="D581" s="663" t="s">
        <v>3546</v>
      </c>
      <c r="E581" s="662" t="s">
        <v>7345</v>
      </c>
      <c r="F581" s="663" t="s">
        <v>7346</v>
      </c>
      <c r="G581" s="662" t="s">
        <v>6343</v>
      </c>
      <c r="H581" s="662" t="s">
        <v>6344</v>
      </c>
      <c r="I581" s="664">
        <v>21.24</v>
      </c>
      <c r="J581" s="664">
        <v>100</v>
      </c>
      <c r="K581" s="665">
        <v>2124</v>
      </c>
    </row>
    <row r="582" spans="1:11" ht="14.4" customHeight="1" x14ac:dyDescent="0.3">
      <c r="A582" s="660" t="s">
        <v>600</v>
      </c>
      <c r="B582" s="661" t="s">
        <v>3542</v>
      </c>
      <c r="C582" s="662" t="s">
        <v>617</v>
      </c>
      <c r="D582" s="663" t="s">
        <v>3546</v>
      </c>
      <c r="E582" s="662" t="s">
        <v>7345</v>
      </c>
      <c r="F582" s="663" t="s">
        <v>7346</v>
      </c>
      <c r="G582" s="662" t="s">
        <v>6816</v>
      </c>
      <c r="H582" s="662" t="s">
        <v>6817</v>
      </c>
      <c r="I582" s="664">
        <v>2.6</v>
      </c>
      <c r="J582" s="664">
        <v>10</v>
      </c>
      <c r="K582" s="665">
        <v>26</v>
      </c>
    </row>
    <row r="583" spans="1:11" ht="14.4" customHeight="1" x14ac:dyDescent="0.3">
      <c r="A583" s="660" t="s">
        <v>600</v>
      </c>
      <c r="B583" s="661" t="s">
        <v>3542</v>
      </c>
      <c r="C583" s="662" t="s">
        <v>617</v>
      </c>
      <c r="D583" s="663" t="s">
        <v>3546</v>
      </c>
      <c r="E583" s="662" t="s">
        <v>7345</v>
      </c>
      <c r="F583" s="663" t="s">
        <v>7346</v>
      </c>
      <c r="G583" s="662" t="s">
        <v>6357</v>
      </c>
      <c r="H583" s="662" t="s">
        <v>6358</v>
      </c>
      <c r="I583" s="664">
        <v>2.6</v>
      </c>
      <c r="J583" s="664">
        <v>10</v>
      </c>
      <c r="K583" s="665">
        <v>26</v>
      </c>
    </row>
    <row r="584" spans="1:11" ht="14.4" customHeight="1" x14ac:dyDescent="0.3">
      <c r="A584" s="660" t="s">
        <v>600</v>
      </c>
      <c r="B584" s="661" t="s">
        <v>3542</v>
      </c>
      <c r="C584" s="662" t="s">
        <v>617</v>
      </c>
      <c r="D584" s="663" t="s">
        <v>3546</v>
      </c>
      <c r="E584" s="662" t="s">
        <v>7345</v>
      </c>
      <c r="F584" s="663" t="s">
        <v>7346</v>
      </c>
      <c r="G584" s="662" t="s">
        <v>6602</v>
      </c>
      <c r="H584" s="662" t="s">
        <v>6604</v>
      </c>
      <c r="I584" s="664">
        <v>2.57</v>
      </c>
      <c r="J584" s="664">
        <v>100</v>
      </c>
      <c r="K584" s="665">
        <v>257</v>
      </c>
    </row>
    <row r="585" spans="1:11" ht="14.4" customHeight="1" x14ac:dyDescent="0.3">
      <c r="A585" s="660" t="s">
        <v>600</v>
      </c>
      <c r="B585" s="661" t="s">
        <v>3542</v>
      </c>
      <c r="C585" s="662" t="s">
        <v>617</v>
      </c>
      <c r="D585" s="663" t="s">
        <v>3546</v>
      </c>
      <c r="E585" s="662" t="s">
        <v>7345</v>
      </c>
      <c r="F585" s="663" t="s">
        <v>7346</v>
      </c>
      <c r="G585" s="662" t="s">
        <v>6818</v>
      </c>
      <c r="H585" s="662" t="s">
        <v>6819</v>
      </c>
      <c r="I585" s="664">
        <v>486</v>
      </c>
      <c r="J585" s="664">
        <v>3</v>
      </c>
      <c r="K585" s="665">
        <v>1457.99</v>
      </c>
    </row>
    <row r="586" spans="1:11" ht="14.4" customHeight="1" x14ac:dyDescent="0.3">
      <c r="A586" s="660" t="s">
        <v>600</v>
      </c>
      <c r="B586" s="661" t="s">
        <v>3542</v>
      </c>
      <c r="C586" s="662" t="s">
        <v>617</v>
      </c>
      <c r="D586" s="663" t="s">
        <v>3546</v>
      </c>
      <c r="E586" s="662" t="s">
        <v>7345</v>
      </c>
      <c r="F586" s="663" t="s">
        <v>7346</v>
      </c>
      <c r="G586" s="662" t="s">
        <v>6820</v>
      </c>
      <c r="H586" s="662" t="s">
        <v>6821</v>
      </c>
      <c r="I586" s="664">
        <v>0.62</v>
      </c>
      <c r="J586" s="664">
        <v>1000</v>
      </c>
      <c r="K586" s="665">
        <v>620</v>
      </c>
    </row>
    <row r="587" spans="1:11" ht="14.4" customHeight="1" x14ac:dyDescent="0.3">
      <c r="A587" s="660" t="s">
        <v>600</v>
      </c>
      <c r="B587" s="661" t="s">
        <v>3542</v>
      </c>
      <c r="C587" s="662" t="s">
        <v>617</v>
      </c>
      <c r="D587" s="663" t="s">
        <v>3546</v>
      </c>
      <c r="E587" s="662" t="s">
        <v>7345</v>
      </c>
      <c r="F587" s="663" t="s">
        <v>7346</v>
      </c>
      <c r="G587" s="662" t="s">
        <v>6822</v>
      </c>
      <c r="H587" s="662" t="s">
        <v>6823</v>
      </c>
      <c r="I587" s="664">
        <v>176.8</v>
      </c>
      <c r="J587" s="664">
        <v>10</v>
      </c>
      <c r="K587" s="665">
        <v>1768</v>
      </c>
    </row>
    <row r="588" spans="1:11" ht="14.4" customHeight="1" x14ac:dyDescent="0.3">
      <c r="A588" s="660" t="s">
        <v>600</v>
      </c>
      <c r="B588" s="661" t="s">
        <v>3542</v>
      </c>
      <c r="C588" s="662" t="s">
        <v>617</v>
      </c>
      <c r="D588" s="663" t="s">
        <v>3546</v>
      </c>
      <c r="E588" s="662" t="s">
        <v>7345</v>
      </c>
      <c r="F588" s="663" t="s">
        <v>7346</v>
      </c>
      <c r="G588" s="662" t="s">
        <v>6824</v>
      </c>
      <c r="H588" s="662" t="s">
        <v>6825</v>
      </c>
      <c r="I588" s="664">
        <v>163.9</v>
      </c>
      <c r="J588" s="664">
        <v>10</v>
      </c>
      <c r="K588" s="665">
        <v>1639</v>
      </c>
    </row>
    <row r="589" spans="1:11" ht="14.4" customHeight="1" x14ac:dyDescent="0.3">
      <c r="A589" s="660" t="s">
        <v>600</v>
      </c>
      <c r="B589" s="661" t="s">
        <v>3542</v>
      </c>
      <c r="C589" s="662" t="s">
        <v>617</v>
      </c>
      <c r="D589" s="663" t="s">
        <v>3546</v>
      </c>
      <c r="E589" s="662" t="s">
        <v>7345</v>
      </c>
      <c r="F589" s="663" t="s">
        <v>7346</v>
      </c>
      <c r="G589" s="662" t="s">
        <v>6826</v>
      </c>
      <c r="H589" s="662" t="s">
        <v>6827</v>
      </c>
      <c r="I589" s="664">
        <v>21.4</v>
      </c>
      <c r="J589" s="664">
        <v>5</v>
      </c>
      <c r="K589" s="665">
        <v>107</v>
      </c>
    </row>
    <row r="590" spans="1:11" ht="14.4" customHeight="1" x14ac:dyDescent="0.3">
      <c r="A590" s="660" t="s">
        <v>600</v>
      </c>
      <c r="B590" s="661" t="s">
        <v>3542</v>
      </c>
      <c r="C590" s="662" t="s">
        <v>617</v>
      </c>
      <c r="D590" s="663" t="s">
        <v>3546</v>
      </c>
      <c r="E590" s="662" t="s">
        <v>7345</v>
      </c>
      <c r="F590" s="663" t="s">
        <v>7346</v>
      </c>
      <c r="G590" s="662" t="s">
        <v>6828</v>
      </c>
      <c r="H590" s="662" t="s">
        <v>6829</v>
      </c>
      <c r="I590" s="664">
        <v>200.86</v>
      </c>
      <c r="J590" s="664">
        <v>10</v>
      </c>
      <c r="K590" s="665">
        <v>2008.6</v>
      </c>
    </row>
    <row r="591" spans="1:11" ht="14.4" customHeight="1" x14ac:dyDescent="0.3">
      <c r="A591" s="660" t="s">
        <v>600</v>
      </c>
      <c r="B591" s="661" t="s">
        <v>3542</v>
      </c>
      <c r="C591" s="662" t="s">
        <v>617</v>
      </c>
      <c r="D591" s="663" t="s">
        <v>3546</v>
      </c>
      <c r="E591" s="662" t="s">
        <v>7345</v>
      </c>
      <c r="F591" s="663" t="s">
        <v>7346</v>
      </c>
      <c r="G591" s="662" t="s">
        <v>6628</v>
      </c>
      <c r="H591" s="662" t="s">
        <v>6629</v>
      </c>
      <c r="I591" s="664">
        <v>14.16</v>
      </c>
      <c r="J591" s="664">
        <v>5</v>
      </c>
      <c r="K591" s="665">
        <v>70.8</v>
      </c>
    </row>
    <row r="592" spans="1:11" ht="14.4" customHeight="1" x14ac:dyDescent="0.3">
      <c r="A592" s="660" t="s">
        <v>600</v>
      </c>
      <c r="B592" s="661" t="s">
        <v>3542</v>
      </c>
      <c r="C592" s="662" t="s">
        <v>617</v>
      </c>
      <c r="D592" s="663" t="s">
        <v>3546</v>
      </c>
      <c r="E592" s="662" t="s">
        <v>7345</v>
      </c>
      <c r="F592" s="663" t="s">
        <v>7346</v>
      </c>
      <c r="G592" s="662" t="s">
        <v>6830</v>
      </c>
      <c r="H592" s="662" t="s">
        <v>6831</v>
      </c>
      <c r="I592" s="664">
        <v>297.66000000000003</v>
      </c>
      <c r="J592" s="664">
        <v>3</v>
      </c>
      <c r="K592" s="665">
        <v>892.98</v>
      </c>
    </row>
    <row r="593" spans="1:11" ht="14.4" customHeight="1" x14ac:dyDescent="0.3">
      <c r="A593" s="660" t="s">
        <v>600</v>
      </c>
      <c r="B593" s="661" t="s">
        <v>3542</v>
      </c>
      <c r="C593" s="662" t="s">
        <v>617</v>
      </c>
      <c r="D593" s="663" t="s">
        <v>3546</v>
      </c>
      <c r="E593" s="662" t="s">
        <v>7357</v>
      </c>
      <c r="F593" s="663" t="s">
        <v>7358</v>
      </c>
      <c r="G593" s="662" t="s">
        <v>6748</v>
      </c>
      <c r="H593" s="662" t="s">
        <v>6832</v>
      </c>
      <c r="I593" s="664">
        <v>34.5</v>
      </c>
      <c r="J593" s="664">
        <v>36</v>
      </c>
      <c r="K593" s="665">
        <v>1242</v>
      </c>
    </row>
    <row r="594" spans="1:11" ht="14.4" customHeight="1" x14ac:dyDescent="0.3">
      <c r="A594" s="660" t="s">
        <v>600</v>
      </c>
      <c r="B594" s="661" t="s">
        <v>3542</v>
      </c>
      <c r="C594" s="662" t="s">
        <v>617</v>
      </c>
      <c r="D594" s="663" t="s">
        <v>3546</v>
      </c>
      <c r="E594" s="662" t="s">
        <v>7357</v>
      </c>
      <c r="F594" s="663" t="s">
        <v>7358</v>
      </c>
      <c r="G594" s="662" t="s">
        <v>6748</v>
      </c>
      <c r="H594" s="662" t="s">
        <v>6749</v>
      </c>
      <c r="I594" s="664">
        <v>34.5</v>
      </c>
      <c r="J594" s="664">
        <v>144</v>
      </c>
      <c r="K594" s="665">
        <v>4968</v>
      </c>
    </row>
    <row r="595" spans="1:11" ht="14.4" customHeight="1" x14ac:dyDescent="0.3">
      <c r="A595" s="660" t="s">
        <v>600</v>
      </c>
      <c r="B595" s="661" t="s">
        <v>3542</v>
      </c>
      <c r="C595" s="662" t="s">
        <v>617</v>
      </c>
      <c r="D595" s="663" t="s">
        <v>3546</v>
      </c>
      <c r="E595" s="662" t="s">
        <v>7357</v>
      </c>
      <c r="F595" s="663" t="s">
        <v>7358</v>
      </c>
      <c r="G595" s="662" t="s">
        <v>6833</v>
      </c>
      <c r="H595" s="662" t="s">
        <v>6834</v>
      </c>
      <c r="I595" s="664">
        <v>33.729999999999997</v>
      </c>
      <c r="J595" s="664">
        <v>36</v>
      </c>
      <c r="K595" s="665">
        <v>1214.26</v>
      </c>
    </row>
    <row r="596" spans="1:11" ht="14.4" customHeight="1" x14ac:dyDescent="0.3">
      <c r="A596" s="660" t="s">
        <v>600</v>
      </c>
      <c r="B596" s="661" t="s">
        <v>3542</v>
      </c>
      <c r="C596" s="662" t="s">
        <v>617</v>
      </c>
      <c r="D596" s="663" t="s">
        <v>3546</v>
      </c>
      <c r="E596" s="662" t="s">
        <v>7357</v>
      </c>
      <c r="F596" s="663" t="s">
        <v>7358</v>
      </c>
      <c r="G596" s="662" t="s">
        <v>6833</v>
      </c>
      <c r="H596" s="662" t="s">
        <v>6835</v>
      </c>
      <c r="I596" s="664">
        <v>33.729999999999997</v>
      </c>
      <c r="J596" s="664">
        <v>108</v>
      </c>
      <c r="K596" s="665">
        <v>3642.78</v>
      </c>
    </row>
    <row r="597" spans="1:11" ht="14.4" customHeight="1" x14ac:dyDescent="0.3">
      <c r="A597" s="660" t="s">
        <v>600</v>
      </c>
      <c r="B597" s="661" t="s">
        <v>3542</v>
      </c>
      <c r="C597" s="662" t="s">
        <v>617</v>
      </c>
      <c r="D597" s="663" t="s">
        <v>3546</v>
      </c>
      <c r="E597" s="662" t="s">
        <v>7357</v>
      </c>
      <c r="F597" s="663" t="s">
        <v>7358</v>
      </c>
      <c r="G597" s="662" t="s">
        <v>6836</v>
      </c>
      <c r="H597" s="662" t="s">
        <v>6837</v>
      </c>
      <c r="I597" s="664">
        <v>50.118000000000002</v>
      </c>
      <c r="J597" s="664">
        <v>252</v>
      </c>
      <c r="K597" s="665">
        <v>12629.16</v>
      </c>
    </row>
    <row r="598" spans="1:11" ht="14.4" customHeight="1" x14ac:dyDescent="0.3">
      <c r="A598" s="660" t="s">
        <v>600</v>
      </c>
      <c r="B598" s="661" t="s">
        <v>3542</v>
      </c>
      <c r="C598" s="662" t="s">
        <v>617</v>
      </c>
      <c r="D598" s="663" t="s">
        <v>3546</v>
      </c>
      <c r="E598" s="662" t="s">
        <v>7357</v>
      </c>
      <c r="F598" s="663" t="s">
        <v>7358</v>
      </c>
      <c r="G598" s="662" t="s">
        <v>6838</v>
      </c>
      <c r="H598" s="662" t="s">
        <v>6839</v>
      </c>
      <c r="I598" s="664">
        <v>34.876666666666665</v>
      </c>
      <c r="J598" s="664">
        <v>108</v>
      </c>
      <c r="K598" s="665">
        <v>3766.6400000000003</v>
      </c>
    </row>
    <row r="599" spans="1:11" ht="14.4" customHeight="1" x14ac:dyDescent="0.3">
      <c r="A599" s="660" t="s">
        <v>600</v>
      </c>
      <c r="B599" s="661" t="s">
        <v>3542</v>
      </c>
      <c r="C599" s="662" t="s">
        <v>617</v>
      </c>
      <c r="D599" s="663" t="s">
        <v>3546</v>
      </c>
      <c r="E599" s="662" t="s">
        <v>7357</v>
      </c>
      <c r="F599" s="663" t="s">
        <v>7358</v>
      </c>
      <c r="G599" s="662" t="s">
        <v>6840</v>
      </c>
      <c r="H599" s="662" t="s">
        <v>6841</v>
      </c>
      <c r="I599" s="664">
        <v>50.105000000000004</v>
      </c>
      <c r="J599" s="664">
        <v>72</v>
      </c>
      <c r="K599" s="665">
        <v>3607.34</v>
      </c>
    </row>
    <row r="600" spans="1:11" ht="14.4" customHeight="1" x14ac:dyDescent="0.3">
      <c r="A600" s="660" t="s">
        <v>600</v>
      </c>
      <c r="B600" s="661" t="s">
        <v>3542</v>
      </c>
      <c r="C600" s="662" t="s">
        <v>617</v>
      </c>
      <c r="D600" s="663" t="s">
        <v>3546</v>
      </c>
      <c r="E600" s="662" t="s">
        <v>7357</v>
      </c>
      <c r="F600" s="663" t="s">
        <v>7358</v>
      </c>
      <c r="G600" s="662" t="s">
        <v>6842</v>
      </c>
      <c r="H600" s="662" t="s">
        <v>6843</v>
      </c>
      <c r="I600" s="664">
        <v>38.200000000000003</v>
      </c>
      <c r="J600" s="664">
        <v>36</v>
      </c>
      <c r="K600" s="665">
        <v>1375.31</v>
      </c>
    </row>
    <row r="601" spans="1:11" ht="14.4" customHeight="1" x14ac:dyDescent="0.3">
      <c r="A601" s="660" t="s">
        <v>600</v>
      </c>
      <c r="B601" s="661" t="s">
        <v>3542</v>
      </c>
      <c r="C601" s="662" t="s">
        <v>617</v>
      </c>
      <c r="D601" s="663" t="s">
        <v>3546</v>
      </c>
      <c r="E601" s="662" t="s">
        <v>7357</v>
      </c>
      <c r="F601" s="663" t="s">
        <v>7358</v>
      </c>
      <c r="G601" s="662" t="s">
        <v>6844</v>
      </c>
      <c r="H601" s="662" t="s">
        <v>6845</v>
      </c>
      <c r="I601" s="664">
        <v>34.119999999999997</v>
      </c>
      <c r="J601" s="664">
        <v>252</v>
      </c>
      <c r="K601" s="665">
        <v>8598.369999999999</v>
      </c>
    </row>
    <row r="602" spans="1:11" ht="14.4" customHeight="1" x14ac:dyDescent="0.3">
      <c r="A602" s="660" t="s">
        <v>600</v>
      </c>
      <c r="B602" s="661" t="s">
        <v>3542</v>
      </c>
      <c r="C602" s="662" t="s">
        <v>617</v>
      </c>
      <c r="D602" s="663" t="s">
        <v>3546</v>
      </c>
      <c r="E602" s="662" t="s">
        <v>7357</v>
      </c>
      <c r="F602" s="663" t="s">
        <v>7358</v>
      </c>
      <c r="G602" s="662" t="s">
        <v>6846</v>
      </c>
      <c r="H602" s="662" t="s">
        <v>6847</v>
      </c>
      <c r="I602" s="664">
        <v>45.03</v>
      </c>
      <c r="J602" s="664">
        <v>36</v>
      </c>
      <c r="K602" s="665">
        <v>1621.19</v>
      </c>
    </row>
    <row r="603" spans="1:11" ht="14.4" customHeight="1" x14ac:dyDescent="0.3">
      <c r="A603" s="660" t="s">
        <v>600</v>
      </c>
      <c r="B603" s="661" t="s">
        <v>3542</v>
      </c>
      <c r="C603" s="662" t="s">
        <v>617</v>
      </c>
      <c r="D603" s="663" t="s">
        <v>3546</v>
      </c>
      <c r="E603" s="662" t="s">
        <v>7357</v>
      </c>
      <c r="F603" s="663" t="s">
        <v>7358</v>
      </c>
      <c r="G603" s="662" t="s">
        <v>6848</v>
      </c>
      <c r="H603" s="662" t="s">
        <v>6849</v>
      </c>
      <c r="I603" s="664">
        <v>44.53</v>
      </c>
      <c r="J603" s="664">
        <v>108</v>
      </c>
      <c r="K603" s="665">
        <v>4809.0200000000004</v>
      </c>
    </row>
    <row r="604" spans="1:11" ht="14.4" customHeight="1" x14ac:dyDescent="0.3">
      <c r="A604" s="660" t="s">
        <v>600</v>
      </c>
      <c r="B604" s="661" t="s">
        <v>3542</v>
      </c>
      <c r="C604" s="662" t="s">
        <v>617</v>
      </c>
      <c r="D604" s="663" t="s">
        <v>3546</v>
      </c>
      <c r="E604" s="662" t="s">
        <v>7357</v>
      </c>
      <c r="F604" s="663" t="s">
        <v>7358</v>
      </c>
      <c r="G604" s="662" t="s">
        <v>6850</v>
      </c>
      <c r="H604" s="662" t="s">
        <v>6851</v>
      </c>
      <c r="I604" s="664">
        <v>34.270000000000003</v>
      </c>
      <c r="J604" s="664">
        <v>36</v>
      </c>
      <c r="K604" s="665">
        <v>1233.72</v>
      </c>
    </row>
    <row r="605" spans="1:11" ht="14.4" customHeight="1" x14ac:dyDescent="0.3">
      <c r="A605" s="660" t="s">
        <v>600</v>
      </c>
      <c r="B605" s="661" t="s">
        <v>3542</v>
      </c>
      <c r="C605" s="662" t="s">
        <v>617</v>
      </c>
      <c r="D605" s="663" t="s">
        <v>3546</v>
      </c>
      <c r="E605" s="662" t="s">
        <v>7351</v>
      </c>
      <c r="F605" s="663" t="s">
        <v>7352</v>
      </c>
      <c r="G605" s="662" t="s">
        <v>6415</v>
      </c>
      <c r="H605" s="662" t="s">
        <v>6416</v>
      </c>
      <c r="I605" s="664">
        <v>1.7549999999999999</v>
      </c>
      <c r="J605" s="664">
        <v>600</v>
      </c>
      <c r="K605" s="665">
        <v>1053</v>
      </c>
    </row>
    <row r="606" spans="1:11" ht="14.4" customHeight="1" x14ac:dyDescent="0.3">
      <c r="A606" s="660" t="s">
        <v>600</v>
      </c>
      <c r="B606" s="661" t="s">
        <v>3542</v>
      </c>
      <c r="C606" s="662" t="s">
        <v>617</v>
      </c>
      <c r="D606" s="663" t="s">
        <v>3546</v>
      </c>
      <c r="E606" s="662" t="s">
        <v>7353</v>
      </c>
      <c r="F606" s="663" t="s">
        <v>7354</v>
      </c>
      <c r="G606" s="662" t="s">
        <v>6852</v>
      </c>
      <c r="H606" s="662" t="s">
        <v>6853</v>
      </c>
      <c r="I606" s="664">
        <v>2.44</v>
      </c>
      <c r="J606" s="664">
        <v>200</v>
      </c>
      <c r="K606" s="665">
        <v>488.43</v>
      </c>
    </row>
    <row r="607" spans="1:11" ht="14.4" customHeight="1" x14ac:dyDescent="0.3">
      <c r="A607" s="660" t="s">
        <v>600</v>
      </c>
      <c r="B607" s="661" t="s">
        <v>3542</v>
      </c>
      <c r="C607" s="662" t="s">
        <v>617</v>
      </c>
      <c r="D607" s="663" t="s">
        <v>3546</v>
      </c>
      <c r="E607" s="662" t="s">
        <v>7353</v>
      </c>
      <c r="F607" s="663" t="s">
        <v>7354</v>
      </c>
      <c r="G607" s="662" t="s">
        <v>6852</v>
      </c>
      <c r="H607" s="662" t="s">
        <v>6854</v>
      </c>
      <c r="I607" s="664">
        <v>2.44</v>
      </c>
      <c r="J607" s="664">
        <v>200</v>
      </c>
      <c r="K607" s="665">
        <v>488.43</v>
      </c>
    </row>
    <row r="608" spans="1:11" ht="14.4" customHeight="1" x14ac:dyDescent="0.3">
      <c r="A608" s="660" t="s">
        <v>600</v>
      </c>
      <c r="B608" s="661" t="s">
        <v>3542</v>
      </c>
      <c r="C608" s="662" t="s">
        <v>617</v>
      </c>
      <c r="D608" s="663" t="s">
        <v>3546</v>
      </c>
      <c r="E608" s="662" t="s">
        <v>7353</v>
      </c>
      <c r="F608" s="663" t="s">
        <v>7354</v>
      </c>
      <c r="G608" s="662" t="s">
        <v>6855</v>
      </c>
      <c r="H608" s="662" t="s">
        <v>6856</v>
      </c>
      <c r="I608" s="664">
        <v>2.44</v>
      </c>
      <c r="J608" s="664">
        <v>2900</v>
      </c>
      <c r="K608" s="665">
        <v>7082.2099999999991</v>
      </c>
    </row>
    <row r="609" spans="1:11" ht="14.4" customHeight="1" x14ac:dyDescent="0.3">
      <c r="A609" s="660" t="s">
        <v>600</v>
      </c>
      <c r="B609" s="661" t="s">
        <v>3542</v>
      </c>
      <c r="C609" s="662" t="s">
        <v>617</v>
      </c>
      <c r="D609" s="663" t="s">
        <v>3546</v>
      </c>
      <c r="E609" s="662" t="s">
        <v>7353</v>
      </c>
      <c r="F609" s="663" t="s">
        <v>7354</v>
      </c>
      <c r="G609" s="662" t="s">
        <v>6855</v>
      </c>
      <c r="H609" s="662" t="s">
        <v>6857</v>
      </c>
      <c r="I609" s="664">
        <v>2.44</v>
      </c>
      <c r="J609" s="664">
        <v>1400</v>
      </c>
      <c r="K609" s="665">
        <v>3419.01</v>
      </c>
    </row>
    <row r="610" spans="1:11" ht="14.4" customHeight="1" x14ac:dyDescent="0.3">
      <c r="A610" s="660" t="s">
        <v>600</v>
      </c>
      <c r="B610" s="661" t="s">
        <v>3542</v>
      </c>
      <c r="C610" s="662" t="s">
        <v>617</v>
      </c>
      <c r="D610" s="663" t="s">
        <v>3546</v>
      </c>
      <c r="E610" s="662" t="s">
        <v>7353</v>
      </c>
      <c r="F610" s="663" t="s">
        <v>7354</v>
      </c>
      <c r="G610" s="662" t="s">
        <v>6858</v>
      </c>
      <c r="H610" s="662" t="s">
        <v>6859</v>
      </c>
      <c r="I610" s="664">
        <v>2.44</v>
      </c>
      <c r="J610" s="664">
        <v>500</v>
      </c>
      <c r="K610" s="665">
        <v>1221.07</v>
      </c>
    </row>
    <row r="611" spans="1:11" ht="14.4" customHeight="1" x14ac:dyDescent="0.3">
      <c r="A611" s="660" t="s">
        <v>600</v>
      </c>
      <c r="B611" s="661" t="s">
        <v>3542</v>
      </c>
      <c r="C611" s="662" t="s">
        <v>617</v>
      </c>
      <c r="D611" s="663" t="s">
        <v>3546</v>
      </c>
      <c r="E611" s="662" t="s">
        <v>7353</v>
      </c>
      <c r="F611" s="663" t="s">
        <v>7354</v>
      </c>
      <c r="G611" s="662" t="s">
        <v>6860</v>
      </c>
      <c r="H611" s="662" t="s">
        <v>6861</v>
      </c>
      <c r="I611" s="664">
        <v>0.65</v>
      </c>
      <c r="J611" s="664">
        <v>200</v>
      </c>
      <c r="K611" s="665">
        <v>130.86000000000001</v>
      </c>
    </row>
    <row r="612" spans="1:11" ht="14.4" customHeight="1" x14ac:dyDescent="0.3">
      <c r="A612" s="660" t="s">
        <v>600</v>
      </c>
      <c r="B612" s="661" t="s">
        <v>3542</v>
      </c>
      <c r="C612" s="662" t="s">
        <v>617</v>
      </c>
      <c r="D612" s="663" t="s">
        <v>3546</v>
      </c>
      <c r="E612" s="662" t="s">
        <v>7353</v>
      </c>
      <c r="F612" s="663" t="s">
        <v>7354</v>
      </c>
      <c r="G612" s="662" t="s">
        <v>6752</v>
      </c>
      <c r="H612" s="662" t="s">
        <v>6862</v>
      </c>
      <c r="I612" s="664">
        <v>7.5</v>
      </c>
      <c r="J612" s="664">
        <v>60</v>
      </c>
      <c r="K612" s="665">
        <v>450</v>
      </c>
    </row>
    <row r="613" spans="1:11" ht="14.4" customHeight="1" x14ac:dyDescent="0.3">
      <c r="A613" s="660" t="s">
        <v>600</v>
      </c>
      <c r="B613" s="661" t="s">
        <v>3542</v>
      </c>
      <c r="C613" s="662" t="s">
        <v>617</v>
      </c>
      <c r="D613" s="663" t="s">
        <v>3546</v>
      </c>
      <c r="E613" s="662" t="s">
        <v>7353</v>
      </c>
      <c r="F613" s="663" t="s">
        <v>7354</v>
      </c>
      <c r="G613" s="662" t="s">
        <v>6863</v>
      </c>
      <c r="H613" s="662" t="s">
        <v>6864</v>
      </c>
      <c r="I613" s="664">
        <v>7.5</v>
      </c>
      <c r="J613" s="664">
        <v>60</v>
      </c>
      <c r="K613" s="665">
        <v>450</v>
      </c>
    </row>
    <row r="614" spans="1:11" ht="14.4" customHeight="1" x14ac:dyDescent="0.3">
      <c r="A614" s="660" t="s">
        <v>600</v>
      </c>
      <c r="B614" s="661" t="s">
        <v>3542</v>
      </c>
      <c r="C614" s="662" t="s">
        <v>617</v>
      </c>
      <c r="D614" s="663" t="s">
        <v>3546</v>
      </c>
      <c r="E614" s="662" t="s">
        <v>7353</v>
      </c>
      <c r="F614" s="663" t="s">
        <v>7354</v>
      </c>
      <c r="G614" s="662" t="s">
        <v>6754</v>
      </c>
      <c r="H614" s="662" t="s">
        <v>6865</v>
      </c>
      <c r="I614" s="664">
        <v>7.5</v>
      </c>
      <c r="J614" s="664">
        <v>120</v>
      </c>
      <c r="K614" s="665">
        <v>900</v>
      </c>
    </row>
    <row r="615" spans="1:11" ht="14.4" customHeight="1" x14ac:dyDescent="0.3">
      <c r="A615" s="660" t="s">
        <v>600</v>
      </c>
      <c r="B615" s="661" t="s">
        <v>3542</v>
      </c>
      <c r="C615" s="662" t="s">
        <v>617</v>
      </c>
      <c r="D615" s="663" t="s">
        <v>3546</v>
      </c>
      <c r="E615" s="662" t="s">
        <v>7353</v>
      </c>
      <c r="F615" s="663" t="s">
        <v>7354</v>
      </c>
      <c r="G615" s="662" t="s">
        <v>6754</v>
      </c>
      <c r="H615" s="662" t="s">
        <v>6866</v>
      </c>
      <c r="I615" s="664">
        <v>7.5</v>
      </c>
      <c r="J615" s="664">
        <v>60</v>
      </c>
      <c r="K615" s="665">
        <v>450</v>
      </c>
    </row>
    <row r="616" spans="1:11" ht="14.4" customHeight="1" x14ac:dyDescent="0.3">
      <c r="A616" s="660" t="s">
        <v>600</v>
      </c>
      <c r="B616" s="661" t="s">
        <v>3542</v>
      </c>
      <c r="C616" s="662" t="s">
        <v>617</v>
      </c>
      <c r="D616" s="663" t="s">
        <v>3546</v>
      </c>
      <c r="E616" s="662" t="s">
        <v>7353</v>
      </c>
      <c r="F616" s="663" t="s">
        <v>7354</v>
      </c>
      <c r="G616" s="662" t="s">
        <v>6417</v>
      </c>
      <c r="H616" s="662" t="s">
        <v>6418</v>
      </c>
      <c r="I616" s="664">
        <v>11.01</v>
      </c>
      <c r="J616" s="664">
        <v>20</v>
      </c>
      <c r="K616" s="665">
        <v>220.2</v>
      </c>
    </row>
    <row r="617" spans="1:11" ht="14.4" customHeight="1" x14ac:dyDescent="0.3">
      <c r="A617" s="660" t="s">
        <v>600</v>
      </c>
      <c r="B617" s="661" t="s">
        <v>3542</v>
      </c>
      <c r="C617" s="662" t="s">
        <v>617</v>
      </c>
      <c r="D617" s="663" t="s">
        <v>3546</v>
      </c>
      <c r="E617" s="662" t="s">
        <v>7353</v>
      </c>
      <c r="F617" s="663" t="s">
        <v>7354</v>
      </c>
      <c r="G617" s="662" t="s">
        <v>6421</v>
      </c>
      <c r="H617" s="662" t="s">
        <v>6422</v>
      </c>
      <c r="I617" s="664">
        <v>0.77</v>
      </c>
      <c r="J617" s="664">
        <v>2000</v>
      </c>
      <c r="K617" s="665">
        <v>1540</v>
      </c>
    </row>
    <row r="618" spans="1:11" ht="14.4" customHeight="1" x14ac:dyDescent="0.3">
      <c r="A618" s="660" t="s">
        <v>600</v>
      </c>
      <c r="B618" s="661" t="s">
        <v>3542</v>
      </c>
      <c r="C618" s="662" t="s">
        <v>617</v>
      </c>
      <c r="D618" s="663" t="s">
        <v>3546</v>
      </c>
      <c r="E618" s="662" t="s">
        <v>7353</v>
      </c>
      <c r="F618" s="663" t="s">
        <v>7354</v>
      </c>
      <c r="G618" s="662" t="s">
        <v>6423</v>
      </c>
      <c r="H618" s="662" t="s">
        <v>6424</v>
      </c>
      <c r="I618" s="664">
        <v>0.77</v>
      </c>
      <c r="J618" s="664">
        <v>500</v>
      </c>
      <c r="K618" s="665">
        <v>385</v>
      </c>
    </row>
    <row r="619" spans="1:11" ht="14.4" customHeight="1" x14ac:dyDescent="0.3">
      <c r="A619" s="660" t="s">
        <v>600</v>
      </c>
      <c r="B619" s="661" t="s">
        <v>3542</v>
      </c>
      <c r="C619" s="662" t="s">
        <v>617</v>
      </c>
      <c r="D619" s="663" t="s">
        <v>3546</v>
      </c>
      <c r="E619" s="662" t="s">
        <v>7353</v>
      </c>
      <c r="F619" s="663" t="s">
        <v>7354</v>
      </c>
      <c r="G619" s="662" t="s">
        <v>6425</v>
      </c>
      <c r="H619" s="662" t="s">
        <v>6426</v>
      </c>
      <c r="I619" s="664">
        <v>0.71</v>
      </c>
      <c r="J619" s="664">
        <v>1000</v>
      </c>
      <c r="K619" s="665">
        <v>710</v>
      </c>
    </row>
    <row r="620" spans="1:11" ht="14.4" customHeight="1" x14ac:dyDescent="0.3">
      <c r="A620" s="660" t="s">
        <v>600</v>
      </c>
      <c r="B620" s="661" t="s">
        <v>3542</v>
      </c>
      <c r="C620" s="662" t="s">
        <v>617</v>
      </c>
      <c r="D620" s="663" t="s">
        <v>3546</v>
      </c>
      <c r="E620" s="662" t="s">
        <v>7353</v>
      </c>
      <c r="F620" s="663" t="s">
        <v>7354</v>
      </c>
      <c r="G620" s="662" t="s">
        <v>6425</v>
      </c>
      <c r="H620" s="662" t="s">
        <v>6427</v>
      </c>
      <c r="I620" s="664">
        <v>0.71</v>
      </c>
      <c r="J620" s="664">
        <v>1000</v>
      </c>
      <c r="K620" s="665">
        <v>710</v>
      </c>
    </row>
    <row r="621" spans="1:11" ht="14.4" customHeight="1" x14ac:dyDescent="0.3">
      <c r="A621" s="660" t="s">
        <v>600</v>
      </c>
      <c r="B621" s="661" t="s">
        <v>3542</v>
      </c>
      <c r="C621" s="662" t="s">
        <v>617</v>
      </c>
      <c r="D621" s="663" t="s">
        <v>3546</v>
      </c>
      <c r="E621" s="662" t="s">
        <v>7353</v>
      </c>
      <c r="F621" s="663" t="s">
        <v>7354</v>
      </c>
      <c r="G621" s="662" t="s">
        <v>6653</v>
      </c>
      <c r="H621" s="662" t="s">
        <v>6867</v>
      </c>
      <c r="I621" s="664">
        <v>0.71</v>
      </c>
      <c r="J621" s="664">
        <v>360</v>
      </c>
      <c r="K621" s="665">
        <v>255.6</v>
      </c>
    </row>
    <row r="622" spans="1:11" ht="14.4" customHeight="1" x14ac:dyDescent="0.3">
      <c r="A622" s="660" t="s">
        <v>600</v>
      </c>
      <c r="B622" s="661" t="s">
        <v>3542</v>
      </c>
      <c r="C622" s="662" t="s">
        <v>617</v>
      </c>
      <c r="D622" s="663" t="s">
        <v>3546</v>
      </c>
      <c r="E622" s="662" t="s">
        <v>7353</v>
      </c>
      <c r="F622" s="663" t="s">
        <v>7354</v>
      </c>
      <c r="G622" s="662" t="s">
        <v>6653</v>
      </c>
      <c r="H622" s="662" t="s">
        <v>6654</v>
      </c>
      <c r="I622" s="664">
        <v>0.71</v>
      </c>
      <c r="J622" s="664">
        <v>360</v>
      </c>
      <c r="K622" s="665">
        <v>255.6</v>
      </c>
    </row>
    <row r="623" spans="1:11" ht="14.4" customHeight="1" x14ac:dyDescent="0.3">
      <c r="A623" s="660" t="s">
        <v>600</v>
      </c>
      <c r="B623" s="661" t="s">
        <v>3542</v>
      </c>
      <c r="C623" s="662" t="s">
        <v>617</v>
      </c>
      <c r="D623" s="663" t="s">
        <v>3546</v>
      </c>
      <c r="E623" s="662" t="s">
        <v>7353</v>
      </c>
      <c r="F623" s="663" t="s">
        <v>7354</v>
      </c>
      <c r="G623" s="662" t="s">
        <v>6758</v>
      </c>
      <c r="H623" s="662" t="s">
        <v>6760</v>
      </c>
      <c r="I623" s="664">
        <v>0.71</v>
      </c>
      <c r="J623" s="664">
        <v>1000</v>
      </c>
      <c r="K623" s="665">
        <v>710</v>
      </c>
    </row>
    <row r="624" spans="1:11" ht="14.4" customHeight="1" x14ac:dyDescent="0.3">
      <c r="A624" s="660" t="s">
        <v>600</v>
      </c>
      <c r="B624" s="661" t="s">
        <v>3542</v>
      </c>
      <c r="C624" s="662" t="s">
        <v>617</v>
      </c>
      <c r="D624" s="663" t="s">
        <v>3546</v>
      </c>
      <c r="E624" s="662" t="s">
        <v>7353</v>
      </c>
      <c r="F624" s="663" t="s">
        <v>7354</v>
      </c>
      <c r="G624" s="662" t="s">
        <v>6428</v>
      </c>
      <c r="H624" s="662" t="s">
        <v>6429</v>
      </c>
      <c r="I624" s="664">
        <v>0.71</v>
      </c>
      <c r="J624" s="664">
        <v>2000</v>
      </c>
      <c r="K624" s="665">
        <v>1420</v>
      </c>
    </row>
    <row r="625" spans="1:11" ht="14.4" customHeight="1" x14ac:dyDescent="0.3">
      <c r="A625" s="660" t="s">
        <v>600</v>
      </c>
      <c r="B625" s="661" t="s">
        <v>3542</v>
      </c>
      <c r="C625" s="662" t="s">
        <v>617</v>
      </c>
      <c r="D625" s="663" t="s">
        <v>3546</v>
      </c>
      <c r="E625" s="662" t="s">
        <v>7353</v>
      </c>
      <c r="F625" s="663" t="s">
        <v>7354</v>
      </c>
      <c r="G625" s="662" t="s">
        <v>6428</v>
      </c>
      <c r="H625" s="662" t="s">
        <v>6430</v>
      </c>
      <c r="I625" s="664">
        <v>0.71</v>
      </c>
      <c r="J625" s="664">
        <v>5800</v>
      </c>
      <c r="K625" s="665">
        <v>4118</v>
      </c>
    </row>
    <row r="626" spans="1:11" ht="14.4" customHeight="1" x14ac:dyDescent="0.3">
      <c r="A626" s="660" t="s">
        <v>600</v>
      </c>
      <c r="B626" s="661" t="s">
        <v>3542</v>
      </c>
      <c r="C626" s="662" t="s">
        <v>620</v>
      </c>
      <c r="D626" s="663" t="s">
        <v>3547</v>
      </c>
      <c r="E626" s="662" t="s">
        <v>7343</v>
      </c>
      <c r="F626" s="663" t="s">
        <v>7344</v>
      </c>
      <c r="G626" s="662" t="s">
        <v>6769</v>
      </c>
      <c r="H626" s="662" t="s">
        <v>6770</v>
      </c>
      <c r="I626" s="664">
        <v>4.6100000000000003</v>
      </c>
      <c r="J626" s="664">
        <v>190</v>
      </c>
      <c r="K626" s="665">
        <v>875.90000000000009</v>
      </c>
    </row>
    <row r="627" spans="1:11" ht="14.4" customHeight="1" x14ac:dyDescent="0.3">
      <c r="A627" s="660" t="s">
        <v>600</v>
      </c>
      <c r="B627" s="661" t="s">
        <v>3542</v>
      </c>
      <c r="C627" s="662" t="s">
        <v>620</v>
      </c>
      <c r="D627" s="663" t="s">
        <v>3547</v>
      </c>
      <c r="E627" s="662" t="s">
        <v>7343</v>
      </c>
      <c r="F627" s="663" t="s">
        <v>7344</v>
      </c>
      <c r="G627" s="662" t="s">
        <v>6185</v>
      </c>
      <c r="H627" s="662" t="s">
        <v>6186</v>
      </c>
      <c r="I627" s="664">
        <v>2.39</v>
      </c>
      <c r="J627" s="664">
        <v>80</v>
      </c>
      <c r="K627" s="665">
        <v>191.2</v>
      </c>
    </row>
    <row r="628" spans="1:11" ht="14.4" customHeight="1" x14ac:dyDescent="0.3">
      <c r="A628" s="660" t="s">
        <v>600</v>
      </c>
      <c r="B628" s="661" t="s">
        <v>3542</v>
      </c>
      <c r="C628" s="662" t="s">
        <v>620</v>
      </c>
      <c r="D628" s="663" t="s">
        <v>3547</v>
      </c>
      <c r="E628" s="662" t="s">
        <v>7343</v>
      </c>
      <c r="F628" s="663" t="s">
        <v>7344</v>
      </c>
      <c r="G628" s="662" t="s">
        <v>6439</v>
      </c>
      <c r="H628" s="662" t="s">
        <v>6440</v>
      </c>
      <c r="I628" s="664">
        <v>3.105</v>
      </c>
      <c r="J628" s="664">
        <v>40</v>
      </c>
      <c r="K628" s="665">
        <v>124.2</v>
      </c>
    </row>
    <row r="629" spans="1:11" ht="14.4" customHeight="1" x14ac:dyDescent="0.3">
      <c r="A629" s="660" t="s">
        <v>600</v>
      </c>
      <c r="B629" s="661" t="s">
        <v>3542</v>
      </c>
      <c r="C629" s="662" t="s">
        <v>620</v>
      </c>
      <c r="D629" s="663" t="s">
        <v>3547</v>
      </c>
      <c r="E629" s="662" t="s">
        <v>7343</v>
      </c>
      <c r="F629" s="663" t="s">
        <v>7344</v>
      </c>
      <c r="G629" s="662" t="s">
        <v>6441</v>
      </c>
      <c r="H629" s="662" t="s">
        <v>6442</v>
      </c>
      <c r="I629" s="664">
        <v>3.7850000000000001</v>
      </c>
      <c r="J629" s="664">
        <v>40</v>
      </c>
      <c r="K629" s="665">
        <v>151.39999999999998</v>
      </c>
    </row>
    <row r="630" spans="1:11" ht="14.4" customHeight="1" x14ac:dyDescent="0.3">
      <c r="A630" s="660" t="s">
        <v>600</v>
      </c>
      <c r="B630" s="661" t="s">
        <v>3542</v>
      </c>
      <c r="C630" s="662" t="s">
        <v>620</v>
      </c>
      <c r="D630" s="663" t="s">
        <v>3547</v>
      </c>
      <c r="E630" s="662" t="s">
        <v>7343</v>
      </c>
      <c r="F630" s="663" t="s">
        <v>7344</v>
      </c>
      <c r="G630" s="662" t="s">
        <v>6187</v>
      </c>
      <c r="H630" s="662" t="s">
        <v>6188</v>
      </c>
      <c r="I630" s="664">
        <v>12.08</v>
      </c>
      <c r="J630" s="664">
        <v>20</v>
      </c>
      <c r="K630" s="665">
        <v>241.6</v>
      </c>
    </row>
    <row r="631" spans="1:11" ht="14.4" customHeight="1" x14ac:dyDescent="0.3">
      <c r="A631" s="660" t="s">
        <v>600</v>
      </c>
      <c r="B631" s="661" t="s">
        <v>3542</v>
      </c>
      <c r="C631" s="662" t="s">
        <v>620</v>
      </c>
      <c r="D631" s="663" t="s">
        <v>3547</v>
      </c>
      <c r="E631" s="662" t="s">
        <v>7343</v>
      </c>
      <c r="F631" s="663" t="s">
        <v>7344</v>
      </c>
      <c r="G631" s="662" t="s">
        <v>6447</v>
      </c>
      <c r="H631" s="662" t="s">
        <v>6448</v>
      </c>
      <c r="I631" s="664">
        <v>124.44</v>
      </c>
      <c r="J631" s="664">
        <v>1</v>
      </c>
      <c r="K631" s="665">
        <v>124.44</v>
      </c>
    </row>
    <row r="632" spans="1:11" ht="14.4" customHeight="1" x14ac:dyDescent="0.3">
      <c r="A632" s="660" t="s">
        <v>600</v>
      </c>
      <c r="B632" s="661" t="s">
        <v>3542</v>
      </c>
      <c r="C632" s="662" t="s">
        <v>620</v>
      </c>
      <c r="D632" s="663" t="s">
        <v>3547</v>
      </c>
      <c r="E632" s="662" t="s">
        <v>7343</v>
      </c>
      <c r="F632" s="663" t="s">
        <v>7344</v>
      </c>
      <c r="G632" s="662" t="s">
        <v>6449</v>
      </c>
      <c r="H632" s="662" t="s">
        <v>6450</v>
      </c>
      <c r="I632" s="664">
        <v>7.59</v>
      </c>
      <c r="J632" s="664">
        <v>3</v>
      </c>
      <c r="K632" s="665">
        <v>22.77</v>
      </c>
    </row>
    <row r="633" spans="1:11" ht="14.4" customHeight="1" x14ac:dyDescent="0.3">
      <c r="A633" s="660" t="s">
        <v>600</v>
      </c>
      <c r="B633" s="661" t="s">
        <v>3542</v>
      </c>
      <c r="C633" s="662" t="s">
        <v>620</v>
      </c>
      <c r="D633" s="663" t="s">
        <v>3547</v>
      </c>
      <c r="E633" s="662" t="s">
        <v>7343</v>
      </c>
      <c r="F633" s="663" t="s">
        <v>7344</v>
      </c>
      <c r="G633" s="662" t="s">
        <v>6189</v>
      </c>
      <c r="H633" s="662" t="s">
        <v>6190</v>
      </c>
      <c r="I633" s="664">
        <v>0.40300000000000002</v>
      </c>
      <c r="J633" s="664">
        <v>9100</v>
      </c>
      <c r="K633" s="665">
        <v>3682</v>
      </c>
    </row>
    <row r="634" spans="1:11" ht="14.4" customHeight="1" x14ac:dyDescent="0.3">
      <c r="A634" s="660" t="s">
        <v>600</v>
      </c>
      <c r="B634" s="661" t="s">
        <v>3542</v>
      </c>
      <c r="C634" s="662" t="s">
        <v>620</v>
      </c>
      <c r="D634" s="663" t="s">
        <v>3547</v>
      </c>
      <c r="E634" s="662" t="s">
        <v>7343</v>
      </c>
      <c r="F634" s="663" t="s">
        <v>7344</v>
      </c>
      <c r="G634" s="662" t="s">
        <v>6191</v>
      </c>
      <c r="H634" s="662" t="s">
        <v>6192</v>
      </c>
      <c r="I634" s="664">
        <v>27.505000000000003</v>
      </c>
      <c r="J634" s="664">
        <v>290</v>
      </c>
      <c r="K634" s="665">
        <v>7991.6999999999989</v>
      </c>
    </row>
    <row r="635" spans="1:11" ht="14.4" customHeight="1" x14ac:dyDescent="0.3">
      <c r="A635" s="660" t="s">
        <v>600</v>
      </c>
      <c r="B635" s="661" t="s">
        <v>3542</v>
      </c>
      <c r="C635" s="662" t="s">
        <v>620</v>
      </c>
      <c r="D635" s="663" t="s">
        <v>3547</v>
      </c>
      <c r="E635" s="662" t="s">
        <v>7343</v>
      </c>
      <c r="F635" s="663" t="s">
        <v>7344</v>
      </c>
      <c r="G635" s="662" t="s">
        <v>6868</v>
      </c>
      <c r="H635" s="662" t="s">
        <v>6869</v>
      </c>
      <c r="I635" s="664">
        <v>3.9350000000000001</v>
      </c>
      <c r="J635" s="664">
        <v>200</v>
      </c>
      <c r="K635" s="665">
        <v>787</v>
      </c>
    </row>
    <row r="636" spans="1:11" ht="14.4" customHeight="1" x14ac:dyDescent="0.3">
      <c r="A636" s="660" t="s">
        <v>600</v>
      </c>
      <c r="B636" s="661" t="s">
        <v>3542</v>
      </c>
      <c r="C636" s="662" t="s">
        <v>620</v>
      </c>
      <c r="D636" s="663" t="s">
        <v>3547</v>
      </c>
      <c r="E636" s="662" t="s">
        <v>7343</v>
      </c>
      <c r="F636" s="663" t="s">
        <v>7344</v>
      </c>
      <c r="G636" s="662" t="s">
        <v>6453</v>
      </c>
      <c r="H636" s="662" t="s">
        <v>6454</v>
      </c>
      <c r="I636" s="664">
        <v>6.0125000000000002</v>
      </c>
      <c r="J636" s="664">
        <v>400</v>
      </c>
      <c r="K636" s="665">
        <v>2405</v>
      </c>
    </row>
    <row r="637" spans="1:11" ht="14.4" customHeight="1" x14ac:dyDescent="0.3">
      <c r="A637" s="660" t="s">
        <v>600</v>
      </c>
      <c r="B637" s="661" t="s">
        <v>3542</v>
      </c>
      <c r="C637" s="662" t="s">
        <v>620</v>
      </c>
      <c r="D637" s="663" t="s">
        <v>3547</v>
      </c>
      <c r="E637" s="662" t="s">
        <v>7343</v>
      </c>
      <c r="F637" s="663" t="s">
        <v>7344</v>
      </c>
      <c r="G637" s="662" t="s">
        <v>6457</v>
      </c>
      <c r="H637" s="662" t="s">
        <v>6458</v>
      </c>
      <c r="I637" s="664">
        <v>0.86899999999999999</v>
      </c>
      <c r="J637" s="664">
        <v>10000</v>
      </c>
      <c r="K637" s="665">
        <v>8690</v>
      </c>
    </row>
    <row r="638" spans="1:11" ht="14.4" customHeight="1" x14ac:dyDescent="0.3">
      <c r="A638" s="660" t="s">
        <v>600</v>
      </c>
      <c r="B638" s="661" t="s">
        <v>3542</v>
      </c>
      <c r="C638" s="662" t="s">
        <v>620</v>
      </c>
      <c r="D638" s="663" t="s">
        <v>3547</v>
      </c>
      <c r="E638" s="662" t="s">
        <v>7343</v>
      </c>
      <c r="F638" s="663" t="s">
        <v>7344</v>
      </c>
      <c r="G638" s="662" t="s">
        <v>6459</v>
      </c>
      <c r="H638" s="662" t="s">
        <v>6460</v>
      </c>
      <c r="I638" s="664">
        <v>86.38</v>
      </c>
      <c r="J638" s="664">
        <v>40</v>
      </c>
      <c r="K638" s="665">
        <v>3455.1</v>
      </c>
    </row>
    <row r="639" spans="1:11" ht="14.4" customHeight="1" x14ac:dyDescent="0.3">
      <c r="A639" s="660" t="s">
        <v>600</v>
      </c>
      <c r="B639" s="661" t="s">
        <v>3542</v>
      </c>
      <c r="C639" s="662" t="s">
        <v>620</v>
      </c>
      <c r="D639" s="663" t="s">
        <v>3547</v>
      </c>
      <c r="E639" s="662" t="s">
        <v>7343</v>
      </c>
      <c r="F639" s="663" t="s">
        <v>7344</v>
      </c>
      <c r="G639" s="662" t="s">
        <v>6465</v>
      </c>
      <c r="H639" s="662" t="s">
        <v>6466</v>
      </c>
      <c r="I639" s="664">
        <v>233.79333333333332</v>
      </c>
      <c r="J639" s="664">
        <v>20</v>
      </c>
      <c r="K639" s="665">
        <v>4675.8599999999997</v>
      </c>
    </row>
    <row r="640" spans="1:11" ht="14.4" customHeight="1" x14ac:dyDescent="0.3">
      <c r="A640" s="660" t="s">
        <v>600</v>
      </c>
      <c r="B640" s="661" t="s">
        <v>3542</v>
      </c>
      <c r="C640" s="662" t="s">
        <v>620</v>
      </c>
      <c r="D640" s="663" t="s">
        <v>3547</v>
      </c>
      <c r="E640" s="662" t="s">
        <v>7343</v>
      </c>
      <c r="F640" s="663" t="s">
        <v>7344</v>
      </c>
      <c r="G640" s="662" t="s">
        <v>6471</v>
      </c>
      <c r="H640" s="662" t="s">
        <v>6472</v>
      </c>
      <c r="I640" s="664">
        <v>54.86</v>
      </c>
      <c r="J640" s="664">
        <v>10</v>
      </c>
      <c r="K640" s="665">
        <v>548.6</v>
      </c>
    </row>
    <row r="641" spans="1:11" ht="14.4" customHeight="1" x14ac:dyDescent="0.3">
      <c r="A641" s="660" t="s">
        <v>600</v>
      </c>
      <c r="B641" s="661" t="s">
        <v>3542</v>
      </c>
      <c r="C641" s="662" t="s">
        <v>620</v>
      </c>
      <c r="D641" s="663" t="s">
        <v>3547</v>
      </c>
      <c r="E641" s="662" t="s">
        <v>7343</v>
      </c>
      <c r="F641" s="663" t="s">
        <v>7344</v>
      </c>
      <c r="G641" s="662" t="s">
        <v>6199</v>
      </c>
      <c r="H641" s="662" t="s">
        <v>6200</v>
      </c>
      <c r="I641" s="664">
        <v>30.18</v>
      </c>
      <c r="J641" s="664">
        <v>50</v>
      </c>
      <c r="K641" s="665">
        <v>1509</v>
      </c>
    </row>
    <row r="642" spans="1:11" ht="14.4" customHeight="1" x14ac:dyDescent="0.3">
      <c r="A642" s="660" t="s">
        <v>600</v>
      </c>
      <c r="B642" s="661" t="s">
        <v>3542</v>
      </c>
      <c r="C642" s="662" t="s">
        <v>620</v>
      </c>
      <c r="D642" s="663" t="s">
        <v>3547</v>
      </c>
      <c r="E642" s="662" t="s">
        <v>7343</v>
      </c>
      <c r="F642" s="663" t="s">
        <v>7344</v>
      </c>
      <c r="G642" s="662" t="s">
        <v>6473</v>
      </c>
      <c r="H642" s="662" t="s">
        <v>6474</v>
      </c>
      <c r="I642" s="664">
        <v>12.42</v>
      </c>
      <c r="J642" s="664">
        <v>140</v>
      </c>
      <c r="K642" s="665">
        <v>1738.8000000000002</v>
      </c>
    </row>
    <row r="643" spans="1:11" ht="14.4" customHeight="1" x14ac:dyDescent="0.3">
      <c r="A643" s="660" t="s">
        <v>600</v>
      </c>
      <c r="B643" s="661" t="s">
        <v>3542</v>
      </c>
      <c r="C643" s="662" t="s">
        <v>620</v>
      </c>
      <c r="D643" s="663" t="s">
        <v>3547</v>
      </c>
      <c r="E643" s="662" t="s">
        <v>7343</v>
      </c>
      <c r="F643" s="663" t="s">
        <v>7344</v>
      </c>
      <c r="G643" s="662" t="s">
        <v>6870</v>
      </c>
      <c r="H643" s="662" t="s">
        <v>6871</v>
      </c>
      <c r="I643" s="664">
        <v>109.31666666666666</v>
      </c>
      <c r="J643" s="664">
        <v>12</v>
      </c>
      <c r="K643" s="665">
        <v>1311.8</v>
      </c>
    </row>
    <row r="644" spans="1:11" ht="14.4" customHeight="1" x14ac:dyDescent="0.3">
      <c r="A644" s="660" t="s">
        <v>600</v>
      </c>
      <c r="B644" s="661" t="s">
        <v>3542</v>
      </c>
      <c r="C644" s="662" t="s">
        <v>620</v>
      </c>
      <c r="D644" s="663" t="s">
        <v>3547</v>
      </c>
      <c r="E644" s="662" t="s">
        <v>7343</v>
      </c>
      <c r="F644" s="663" t="s">
        <v>7344</v>
      </c>
      <c r="G644" s="662" t="s">
        <v>6201</v>
      </c>
      <c r="H644" s="662" t="s">
        <v>6202</v>
      </c>
      <c r="I644" s="664">
        <v>0.6</v>
      </c>
      <c r="J644" s="664">
        <v>1000</v>
      </c>
      <c r="K644" s="665">
        <v>600</v>
      </c>
    </row>
    <row r="645" spans="1:11" ht="14.4" customHeight="1" x14ac:dyDescent="0.3">
      <c r="A645" s="660" t="s">
        <v>600</v>
      </c>
      <c r="B645" s="661" t="s">
        <v>3542</v>
      </c>
      <c r="C645" s="662" t="s">
        <v>620</v>
      </c>
      <c r="D645" s="663" t="s">
        <v>3547</v>
      </c>
      <c r="E645" s="662" t="s">
        <v>7343</v>
      </c>
      <c r="F645" s="663" t="s">
        <v>7344</v>
      </c>
      <c r="G645" s="662" t="s">
        <v>6207</v>
      </c>
      <c r="H645" s="662" t="s">
        <v>6208</v>
      </c>
      <c r="I645" s="664">
        <v>8.5790909090909082</v>
      </c>
      <c r="J645" s="664">
        <v>444</v>
      </c>
      <c r="K645" s="665">
        <v>3809.1600000000003</v>
      </c>
    </row>
    <row r="646" spans="1:11" ht="14.4" customHeight="1" x14ac:dyDescent="0.3">
      <c r="A646" s="660" t="s">
        <v>600</v>
      </c>
      <c r="B646" s="661" t="s">
        <v>3542</v>
      </c>
      <c r="C646" s="662" t="s">
        <v>620</v>
      </c>
      <c r="D646" s="663" t="s">
        <v>3547</v>
      </c>
      <c r="E646" s="662" t="s">
        <v>7343</v>
      </c>
      <c r="F646" s="663" t="s">
        <v>7344</v>
      </c>
      <c r="G646" s="662" t="s">
        <v>6481</v>
      </c>
      <c r="H646" s="662" t="s">
        <v>6482</v>
      </c>
      <c r="I646" s="664">
        <v>13.019999999999998</v>
      </c>
      <c r="J646" s="664">
        <v>18</v>
      </c>
      <c r="K646" s="665">
        <v>234.36</v>
      </c>
    </row>
    <row r="647" spans="1:11" ht="14.4" customHeight="1" x14ac:dyDescent="0.3">
      <c r="A647" s="660" t="s">
        <v>600</v>
      </c>
      <c r="B647" s="661" t="s">
        <v>3542</v>
      </c>
      <c r="C647" s="662" t="s">
        <v>620</v>
      </c>
      <c r="D647" s="663" t="s">
        <v>3547</v>
      </c>
      <c r="E647" s="662" t="s">
        <v>7343</v>
      </c>
      <c r="F647" s="663" t="s">
        <v>7344</v>
      </c>
      <c r="G647" s="662" t="s">
        <v>6481</v>
      </c>
      <c r="H647" s="662" t="s">
        <v>6483</v>
      </c>
      <c r="I647" s="664">
        <v>13.02</v>
      </c>
      <c r="J647" s="664">
        <v>12</v>
      </c>
      <c r="K647" s="665">
        <v>156.23999999999998</v>
      </c>
    </row>
    <row r="648" spans="1:11" ht="14.4" customHeight="1" x14ac:dyDescent="0.3">
      <c r="A648" s="660" t="s">
        <v>600</v>
      </c>
      <c r="B648" s="661" t="s">
        <v>3542</v>
      </c>
      <c r="C648" s="662" t="s">
        <v>620</v>
      </c>
      <c r="D648" s="663" t="s">
        <v>3547</v>
      </c>
      <c r="E648" s="662" t="s">
        <v>7343</v>
      </c>
      <c r="F648" s="663" t="s">
        <v>7344</v>
      </c>
      <c r="G648" s="662" t="s">
        <v>6209</v>
      </c>
      <c r="H648" s="662" t="s">
        <v>6210</v>
      </c>
      <c r="I648" s="664">
        <v>28.054545454545458</v>
      </c>
      <c r="J648" s="664">
        <v>54</v>
      </c>
      <c r="K648" s="665">
        <v>1515.6399999999999</v>
      </c>
    </row>
    <row r="649" spans="1:11" ht="14.4" customHeight="1" x14ac:dyDescent="0.3">
      <c r="A649" s="660" t="s">
        <v>600</v>
      </c>
      <c r="B649" s="661" t="s">
        <v>3542</v>
      </c>
      <c r="C649" s="662" t="s">
        <v>620</v>
      </c>
      <c r="D649" s="663" t="s">
        <v>3547</v>
      </c>
      <c r="E649" s="662" t="s">
        <v>7343</v>
      </c>
      <c r="F649" s="663" t="s">
        <v>7344</v>
      </c>
      <c r="G649" s="662" t="s">
        <v>6872</v>
      </c>
      <c r="H649" s="662" t="s">
        <v>6873</v>
      </c>
      <c r="I649" s="664">
        <v>3.03</v>
      </c>
      <c r="J649" s="664">
        <v>210</v>
      </c>
      <c r="K649" s="665">
        <v>637.1</v>
      </c>
    </row>
    <row r="650" spans="1:11" ht="14.4" customHeight="1" x14ac:dyDescent="0.3">
      <c r="A650" s="660" t="s">
        <v>600</v>
      </c>
      <c r="B650" s="661" t="s">
        <v>3542</v>
      </c>
      <c r="C650" s="662" t="s">
        <v>620</v>
      </c>
      <c r="D650" s="663" t="s">
        <v>3547</v>
      </c>
      <c r="E650" s="662" t="s">
        <v>7343</v>
      </c>
      <c r="F650" s="663" t="s">
        <v>7344</v>
      </c>
      <c r="G650" s="662" t="s">
        <v>6211</v>
      </c>
      <c r="H650" s="662" t="s">
        <v>6212</v>
      </c>
      <c r="I650" s="664">
        <v>1.29</v>
      </c>
      <c r="J650" s="664">
        <v>13600</v>
      </c>
      <c r="K650" s="665">
        <v>17544</v>
      </c>
    </row>
    <row r="651" spans="1:11" ht="14.4" customHeight="1" x14ac:dyDescent="0.3">
      <c r="A651" s="660" t="s">
        <v>600</v>
      </c>
      <c r="B651" s="661" t="s">
        <v>3542</v>
      </c>
      <c r="C651" s="662" t="s">
        <v>620</v>
      </c>
      <c r="D651" s="663" t="s">
        <v>3547</v>
      </c>
      <c r="E651" s="662" t="s">
        <v>7343</v>
      </c>
      <c r="F651" s="663" t="s">
        <v>7344</v>
      </c>
      <c r="G651" s="662" t="s">
        <v>6213</v>
      </c>
      <c r="H651" s="662" t="s">
        <v>6214</v>
      </c>
      <c r="I651" s="664">
        <v>8.59</v>
      </c>
      <c r="J651" s="664">
        <v>240</v>
      </c>
      <c r="K651" s="665">
        <v>2061.6</v>
      </c>
    </row>
    <row r="652" spans="1:11" ht="14.4" customHeight="1" x14ac:dyDescent="0.3">
      <c r="A652" s="660" t="s">
        <v>600</v>
      </c>
      <c r="B652" s="661" t="s">
        <v>3542</v>
      </c>
      <c r="C652" s="662" t="s">
        <v>620</v>
      </c>
      <c r="D652" s="663" t="s">
        <v>3547</v>
      </c>
      <c r="E652" s="662" t="s">
        <v>7343</v>
      </c>
      <c r="F652" s="663" t="s">
        <v>7344</v>
      </c>
      <c r="G652" s="662" t="s">
        <v>6874</v>
      </c>
      <c r="H652" s="662" t="s">
        <v>6875</v>
      </c>
      <c r="I652" s="664">
        <v>1.171111111111111</v>
      </c>
      <c r="J652" s="664">
        <v>2200</v>
      </c>
      <c r="K652" s="665">
        <v>2576</v>
      </c>
    </row>
    <row r="653" spans="1:11" ht="14.4" customHeight="1" x14ac:dyDescent="0.3">
      <c r="A653" s="660" t="s">
        <v>600</v>
      </c>
      <c r="B653" s="661" t="s">
        <v>3542</v>
      </c>
      <c r="C653" s="662" t="s">
        <v>620</v>
      </c>
      <c r="D653" s="663" t="s">
        <v>3547</v>
      </c>
      <c r="E653" s="662" t="s">
        <v>7343</v>
      </c>
      <c r="F653" s="663" t="s">
        <v>7344</v>
      </c>
      <c r="G653" s="662" t="s">
        <v>6217</v>
      </c>
      <c r="H653" s="662" t="s">
        <v>6218</v>
      </c>
      <c r="I653" s="664">
        <v>98.38</v>
      </c>
      <c r="J653" s="664">
        <v>10</v>
      </c>
      <c r="K653" s="665">
        <v>983.8</v>
      </c>
    </row>
    <row r="654" spans="1:11" ht="14.4" customHeight="1" x14ac:dyDescent="0.3">
      <c r="A654" s="660" t="s">
        <v>600</v>
      </c>
      <c r="B654" s="661" t="s">
        <v>3542</v>
      </c>
      <c r="C654" s="662" t="s">
        <v>620</v>
      </c>
      <c r="D654" s="663" t="s">
        <v>3547</v>
      </c>
      <c r="E654" s="662" t="s">
        <v>7343</v>
      </c>
      <c r="F654" s="663" t="s">
        <v>7344</v>
      </c>
      <c r="G654" s="662" t="s">
        <v>6488</v>
      </c>
      <c r="H654" s="662" t="s">
        <v>6489</v>
      </c>
      <c r="I654" s="664">
        <v>283.02</v>
      </c>
      <c r="J654" s="664">
        <v>15</v>
      </c>
      <c r="K654" s="665">
        <v>4245.2299999999996</v>
      </c>
    </row>
    <row r="655" spans="1:11" ht="14.4" customHeight="1" x14ac:dyDescent="0.3">
      <c r="A655" s="660" t="s">
        <v>600</v>
      </c>
      <c r="B655" s="661" t="s">
        <v>3542</v>
      </c>
      <c r="C655" s="662" t="s">
        <v>620</v>
      </c>
      <c r="D655" s="663" t="s">
        <v>3547</v>
      </c>
      <c r="E655" s="662" t="s">
        <v>7343</v>
      </c>
      <c r="F655" s="663" t="s">
        <v>7344</v>
      </c>
      <c r="G655" s="662" t="s">
        <v>6219</v>
      </c>
      <c r="H655" s="662" t="s">
        <v>6220</v>
      </c>
      <c r="I655" s="664">
        <v>8.01</v>
      </c>
      <c r="J655" s="664">
        <v>450</v>
      </c>
      <c r="K655" s="665">
        <v>3604.62</v>
      </c>
    </row>
    <row r="656" spans="1:11" ht="14.4" customHeight="1" x14ac:dyDescent="0.3">
      <c r="A656" s="660" t="s">
        <v>600</v>
      </c>
      <c r="B656" s="661" t="s">
        <v>3542</v>
      </c>
      <c r="C656" s="662" t="s">
        <v>620</v>
      </c>
      <c r="D656" s="663" t="s">
        <v>3547</v>
      </c>
      <c r="E656" s="662" t="s">
        <v>7343</v>
      </c>
      <c r="F656" s="663" t="s">
        <v>7344</v>
      </c>
      <c r="G656" s="662" t="s">
        <v>6492</v>
      </c>
      <c r="H656" s="662" t="s">
        <v>6494</v>
      </c>
      <c r="I656" s="664">
        <v>9.5419999999999998</v>
      </c>
      <c r="J656" s="664">
        <v>250</v>
      </c>
      <c r="K656" s="665">
        <v>2385.5</v>
      </c>
    </row>
    <row r="657" spans="1:11" ht="14.4" customHeight="1" x14ac:dyDescent="0.3">
      <c r="A657" s="660" t="s">
        <v>600</v>
      </c>
      <c r="B657" s="661" t="s">
        <v>3542</v>
      </c>
      <c r="C657" s="662" t="s">
        <v>620</v>
      </c>
      <c r="D657" s="663" t="s">
        <v>3547</v>
      </c>
      <c r="E657" s="662" t="s">
        <v>7343</v>
      </c>
      <c r="F657" s="663" t="s">
        <v>7344</v>
      </c>
      <c r="G657" s="662" t="s">
        <v>6221</v>
      </c>
      <c r="H657" s="662" t="s">
        <v>6222</v>
      </c>
      <c r="I657" s="664">
        <v>122.07</v>
      </c>
      <c r="J657" s="664">
        <v>20</v>
      </c>
      <c r="K657" s="665">
        <v>2441.48</v>
      </c>
    </row>
    <row r="658" spans="1:11" ht="14.4" customHeight="1" x14ac:dyDescent="0.3">
      <c r="A658" s="660" t="s">
        <v>600</v>
      </c>
      <c r="B658" s="661" t="s">
        <v>3542</v>
      </c>
      <c r="C658" s="662" t="s">
        <v>620</v>
      </c>
      <c r="D658" s="663" t="s">
        <v>3547</v>
      </c>
      <c r="E658" s="662" t="s">
        <v>7343</v>
      </c>
      <c r="F658" s="663" t="s">
        <v>7344</v>
      </c>
      <c r="G658" s="662" t="s">
        <v>6225</v>
      </c>
      <c r="H658" s="662" t="s">
        <v>6226</v>
      </c>
      <c r="I658" s="664">
        <v>7.5019999999999998</v>
      </c>
      <c r="J658" s="664">
        <v>80</v>
      </c>
      <c r="K658" s="665">
        <v>600.07999999999993</v>
      </c>
    </row>
    <row r="659" spans="1:11" ht="14.4" customHeight="1" x14ac:dyDescent="0.3">
      <c r="A659" s="660" t="s">
        <v>600</v>
      </c>
      <c r="B659" s="661" t="s">
        <v>3542</v>
      </c>
      <c r="C659" s="662" t="s">
        <v>620</v>
      </c>
      <c r="D659" s="663" t="s">
        <v>3547</v>
      </c>
      <c r="E659" s="662" t="s">
        <v>7343</v>
      </c>
      <c r="F659" s="663" t="s">
        <v>7344</v>
      </c>
      <c r="G659" s="662" t="s">
        <v>6227</v>
      </c>
      <c r="H659" s="662" t="s">
        <v>6229</v>
      </c>
      <c r="I659" s="664">
        <v>0.85499999999999998</v>
      </c>
      <c r="J659" s="664">
        <v>400</v>
      </c>
      <c r="K659" s="665">
        <v>342</v>
      </c>
    </row>
    <row r="660" spans="1:11" ht="14.4" customHeight="1" x14ac:dyDescent="0.3">
      <c r="A660" s="660" t="s">
        <v>600</v>
      </c>
      <c r="B660" s="661" t="s">
        <v>3542</v>
      </c>
      <c r="C660" s="662" t="s">
        <v>620</v>
      </c>
      <c r="D660" s="663" t="s">
        <v>3547</v>
      </c>
      <c r="E660" s="662" t="s">
        <v>7343</v>
      </c>
      <c r="F660" s="663" t="s">
        <v>7344</v>
      </c>
      <c r="G660" s="662" t="s">
        <v>6503</v>
      </c>
      <c r="H660" s="662" t="s">
        <v>6504</v>
      </c>
      <c r="I660" s="664">
        <v>63.92</v>
      </c>
      <c r="J660" s="664">
        <v>10</v>
      </c>
      <c r="K660" s="665">
        <v>639.20000000000005</v>
      </c>
    </row>
    <row r="661" spans="1:11" ht="14.4" customHeight="1" x14ac:dyDescent="0.3">
      <c r="A661" s="660" t="s">
        <v>600</v>
      </c>
      <c r="B661" s="661" t="s">
        <v>3542</v>
      </c>
      <c r="C661" s="662" t="s">
        <v>620</v>
      </c>
      <c r="D661" s="663" t="s">
        <v>3547</v>
      </c>
      <c r="E661" s="662" t="s">
        <v>7343</v>
      </c>
      <c r="F661" s="663" t="s">
        <v>7344</v>
      </c>
      <c r="G661" s="662" t="s">
        <v>6232</v>
      </c>
      <c r="H661" s="662" t="s">
        <v>6233</v>
      </c>
      <c r="I661" s="664">
        <v>2.92</v>
      </c>
      <c r="J661" s="664">
        <v>50</v>
      </c>
      <c r="K661" s="665">
        <v>146.1</v>
      </c>
    </row>
    <row r="662" spans="1:11" ht="14.4" customHeight="1" x14ac:dyDescent="0.3">
      <c r="A662" s="660" t="s">
        <v>600</v>
      </c>
      <c r="B662" s="661" t="s">
        <v>3542</v>
      </c>
      <c r="C662" s="662" t="s">
        <v>620</v>
      </c>
      <c r="D662" s="663" t="s">
        <v>3547</v>
      </c>
      <c r="E662" s="662" t="s">
        <v>7343</v>
      </c>
      <c r="F662" s="663" t="s">
        <v>7344</v>
      </c>
      <c r="G662" s="662" t="s">
        <v>6876</v>
      </c>
      <c r="H662" s="662" t="s">
        <v>6877</v>
      </c>
      <c r="I662" s="664">
        <v>69.05</v>
      </c>
      <c r="J662" s="664">
        <v>10</v>
      </c>
      <c r="K662" s="665">
        <v>690.52</v>
      </c>
    </row>
    <row r="663" spans="1:11" ht="14.4" customHeight="1" x14ac:dyDescent="0.3">
      <c r="A663" s="660" t="s">
        <v>600</v>
      </c>
      <c r="B663" s="661" t="s">
        <v>3542</v>
      </c>
      <c r="C663" s="662" t="s">
        <v>620</v>
      </c>
      <c r="D663" s="663" t="s">
        <v>3547</v>
      </c>
      <c r="E663" s="662" t="s">
        <v>7343</v>
      </c>
      <c r="F663" s="663" t="s">
        <v>7344</v>
      </c>
      <c r="G663" s="662" t="s">
        <v>6677</v>
      </c>
      <c r="H663" s="662" t="s">
        <v>6793</v>
      </c>
      <c r="I663" s="664">
        <v>35.32</v>
      </c>
      <c r="J663" s="664">
        <v>100</v>
      </c>
      <c r="K663" s="665">
        <v>3532</v>
      </c>
    </row>
    <row r="664" spans="1:11" ht="14.4" customHeight="1" x14ac:dyDescent="0.3">
      <c r="A664" s="660" t="s">
        <v>600</v>
      </c>
      <c r="B664" s="661" t="s">
        <v>3542</v>
      </c>
      <c r="C664" s="662" t="s">
        <v>620</v>
      </c>
      <c r="D664" s="663" t="s">
        <v>3547</v>
      </c>
      <c r="E664" s="662" t="s">
        <v>7343</v>
      </c>
      <c r="F664" s="663" t="s">
        <v>7344</v>
      </c>
      <c r="G664" s="662" t="s">
        <v>6234</v>
      </c>
      <c r="H664" s="662" t="s">
        <v>6235</v>
      </c>
      <c r="I664" s="664">
        <v>837.58500000000004</v>
      </c>
      <c r="J664" s="664">
        <v>12</v>
      </c>
      <c r="K664" s="665">
        <v>10051.02</v>
      </c>
    </row>
    <row r="665" spans="1:11" ht="14.4" customHeight="1" x14ac:dyDescent="0.3">
      <c r="A665" s="660" t="s">
        <v>600</v>
      </c>
      <c r="B665" s="661" t="s">
        <v>3542</v>
      </c>
      <c r="C665" s="662" t="s">
        <v>620</v>
      </c>
      <c r="D665" s="663" t="s">
        <v>3547</v>
      </c>
      <c r="E665" s="662" t="s">
        <v>7343</v>
      </c>
      <c r="F665" s="663" t="s">
        <v>7344</v>
      </c>
      <c r="G665" s="662" t="s">
        <v>6527</v>
      </c>
      <c r="H665" s="662" t="s">
        <v>6528</v>
      </c>
      <c r="I665" s="664">
        <v>5.27</v>
      </c>
      <c r="J665" s="664">
        <v>90</v>
      </c>
      <c r="K665" s="665">
        <v>474.29999999999995</v>
      </c>
    </row>
    <row r="666" spans="1:11" ht="14.4" customHeight="1" x14ac:dyDescent="0.3">
      <c r="A666" s="660" t="s">
        <v>600</v>
      </c>
      <c r="B666" s="661" t="s">
        <v>3542</v>
      </c>
      <c r="C666" s="662" t="s">
        <v>620</v>
      </c>
      <c r="D666" s="663" t="s">
        <v>3547</v>
      </c>
      <c r="E666" s="662" t="s">
        <v>7343</v>
      </c>
      <c r="F666" s="663" t="s">
        <v>7344</v>
      </c>
      <c r="G666" s="662" t="s">
        <v>6254</v>
      </c>
      <c r="H666" s="662" t="s">
        <v>6255</v>
      </c>
      <c r="I666" s="664">
        <v>410.36</v>
      </c>
      <c r="J666" s="664">
        <v>2</v>
      </c>
      <c r="K666" s="665">
        <v>820.71</v>
      </c>
    </row>
    <row r="667" spans="1:11" ht="14.4" customHeight="1" x14ac:dyDescent="0.3">
      <c r="A667" s="660" t="s">
        <v>600</v>
      </c>
      <c r="B667" s="661" t="s">
        <v>3542</v>
      </c>
      <c r="C667" s="662" t="s">
        <v>620</v>
      </c>
      <c r="D667" s="663" t="s">
        <v>3547</v>
      </c>
      <c r="E667" s="662" t="s">
        <v>7343</v>
      </c>
      <c r="F667" s="663" t="s">
        <v>7344</v>
      </c>
      <c r="G667" s="662" t="s">
        <v>6701</v>
      </c>
      <c r="H667" s="662" t="s">
        <v>6702</v>
      </c>
      <c r="I667" s="664">
        <v>510.12</v>
      </c>
      <c r="J667" s="664">
        <v>2</v>
      </c>
      <c r="K667" s="665">
        <v>1020.23</v>
      </c>
    </row>
    <row r="668" spans="1:11" ht="14.4" customHeight="1" x14ac:dyDescent="0.3">
      <c r="A668" s="660" t="s">
        <v>600</v>
      </c>
      <c r="B668" s="661" t="s">
        <v>3542</v>
      </c>
      <c r="C668" s="662" t="s">
        <v>620</v>
      </c>
      <c r="D668" s="663" t="s">
        <v>3547</v>
      </c>
      <c r="E668" s="662" t="s">
        <v>7343</v>
      </c>
      <c r="F668" s="663" t="s">
        <v>7344</v>
      </c>
      <c r="G668" s="662" t="s">
        <v>6878</v>
      </c>
      <c r="H668" s="662" t="s">
        <v>6879</v>
      </c>
      <c r="I668" s="664">
        <v>13.23</v>
      </c>
      <c r="J668" s="664">
        <v>40</v>
      </c>
      <c r="K668" s="665">
        <v>529</v>
      </c>
    </row>
    <row r="669" spans="1:11" ht="14.4" customHeight="1" x14ac:dyDescent="0.3">
      <c r="A669" s="660" t="s">
        <v>600</v>
      </c>
      <c r="B669" s="661" t="s">
        <v>3542</v>
      </c>
      <c r="C669" s="662" t="s">
        <v>620</v>
      </c>
      <c r="D669" s="663" t="s">
        <v>3547</v>
      </c>
      <c r="E669" s="662" t="s">
        <v>7343</v>
      </c>
      <c r="F669" s="663" t="s">
        <v>7344</v>
      </c>
      <c r="G669" s="662" t="s">
        <v>6880</v>
      </c>
      <c r="H669" s="662" t="s">
        <v>6881</v>
      </c>
      <c r="I669" s="664">
        <v>15.76</v>
      </c>
      <c r="J669" s="664">
        <v>40</v>
      </c>
      <c r="K669" s="665">
        <v>630.20000000000005</v>
      </c>
    </row>
    <row r="670" spans="1:11" ht="14.4" customHeight="1" x14ac:dyDescent="0.3">
      <c r="A670" s="660" t="s">
        <v>600</v>
      </c>
      <c r="B670" s="661" t="s">
        <v>3542</v>
      </c>
      <c r="C670" s="662" t="s">
        <v>620</v>
      </c>
      <c r="D670" s="663" t="s">
        <v>3547</v>
      </c>
      <c r="E670" s="662" t="s">
        <v>7343</v>
      </c>
      <c r="F670" s="663" t="s">
        <v>7344</v>
      </c>
      <c r="G670" s="662" t="s">
        <v>6882</v>
      </c>
      <c r="H670" s="662" t="s">
        <v>6883</v>
      </c>
      <c r="I670" s="664">
        <v>18.86</v>
      </c>
      <c r="J670" s="664">
        <v>10</v>
      </c>
      <c r="K670" s="665">
        <v>188.6</v>
      </c>
    </row>
    <row r="671" spans="1:11" ht="14.4" customHeight="1" x14ac:dyDescent="0.3">
      <c r="A671" s="660" t="s">
        <v>600</v>
      </c>
      <c r="B671" s="661" t="s">
        <v>3542</v>
      </c>
      <c r="C671" s="662" t="s">
        <v>620</v>
      </c>
      <c r="D671" s="663" t="s">
        <v>3547</v>
      </c>
      <c r="E671" s="662" t="s">
        <v>7345</v>
      </c>
      <c r="F671" s="663" t="s">
        <v>7346</v>
      </c>
      <c r="G671" s="662" t="s">
        <v>6884</v>
      </c>
      <c r="H671" s="662" t="s">
        <v>6885</v>
      </c>
      <c r="I671" s="664">
        <v>58.37</v>
      </c>
      <c r="J671" s="664">
        <v>110</v>
      </c>
      <c r="K671" s="665">
        <v>6420.7</v>
      </c>
    </row>
    <row r="672" spans="1:11" ht="14.4" customHeight="1" x14ac:dyDescent="0.3">
      <c r="A672" s="660" t="s">
        <v>600</v>
      </c>
      <c r="B672" s="661" t="s">
        <v>3542</v>
      </c>
      <c r="C672" s="662" t="s">
        <v>620</v>
      </c>
      <c r="D672" s="663" t="s">
        <v>3547</v>
      </c>
      <c r="E672" s="662" t="s">
        <v>7345</v>
      </c>
      <c r="F672" s="663" t="s">
        <v>7346</v>
      </c>
      <c r="G672" s="662" t="s">
        <v>6551</v>
      </c>
      <c r="H672" s="662" t="s">
        <v>6552</v>
      </c>
      <c r="I672" s="664">
        <v>37.51</v>
      </c>
      <c r="J672" s="664">
        <v>1400</v>
      </c>
      <c r="K672" s="665">
        <v>52514</v>
      </c>
    </row>
    <row r="673" spans="1:11" ht="14.4" customHeight="1" x14ac:dyDescent="0.3">
      <c r="A673" s="660" t="s">
        <v>600</v>
      </c>
      <c r="B673" s="661" t="s">
        <v>3542</v>
      </c>
      <c r="C673" s="662" t="s">
        <v>620</v>
      </c>
      <c r="D673" s="663" t="s">
        <v>3547</v>
      </c>
      <c r="E673" s="662" t="s">
        <v>7345</v>
      </c>
      <c r="F673" s="663" t="s">
        <v>7346</v>
      </c>
      <c r="G673" s="662" t="s">
        <v>6262</v>
      </c>
      <c r="H673" s="662" t="s">
        <v>6263</v>
      </c>
      <c r="I673" s="664">
        <v>2.9033333333333338</v>
      </c>
      <c r="J673" s="664">
        <v>130</v>
      </c>
      <c r="K673" s="665">
        <v>383.5</v>
      </c>
    </row>
    <row r="674" spans="1:11" ht="14.4" customHeight="1" x14ac:dyDescent="0.3">
      <c r="A674" s="660" t="s">
        <v>600</v>
      </c>
      <c r="B674" s="661" t="s">
        <v>3542</v>
      </c>
      <c r="C674" s="662" t="s">
        <v>620</v>
      </c>
      <c r="D674" s="663" t="s">
        <v>3547</v>
      </c>
      <c r="E674" s="662" t="s">
        <v>7345</v>
      </c>
      <c r="F674" s="663" t="s">
        <v>7346</v>
      </c>
      <c r="G674" s="662" t="s">
        <v>6264</v>
      </c>
      <c r="H674" s="662" t="s">
        <v>6265</v>
      </c>
      <c r="I674" s="664">
        <v>15.924999999999997</v>
      </c>
      <c r="J674" s="664">
        <v>1500</v>
      </c>
      <c r="K674" s="665">
        <v>23888.5</v>
      </c>
    </row>
    <row r="675" spans="1:11" ht="14.4" customHeight="1" x14ac:dyDescent="0.3">
      <c r="A675" s="660" t="s">
        <v>600</v>
      </c>
      <c r="B675" s="661" t="s">
        <v>3542</v>
      </c>
      <c r="C675" s="662" t="s">
        <v>620</v>
      </c>
      <c r="D675" s="663" t="s">
        <v>3547</v>
      </c>
      <c r="E675" s="662" t="s">
        <v>7345</v>
      </c>
      <c r="F675" s="663" t="s">
        <v>7346</v>
      </c>
      <c r="G675" s="662" t="s">
        <v>6555</v>
      </c>
      <c r="H675" s="662" t="s">
        <v>6556</v>
      </c>
      <c r="I675" s="664">
        <v>7.4290909090909087</v>
      </c>
      <c r="J675" s="664">
        <v>2300</v>
      </c>
      <c r="K675" s="665">
        <v>17087</v>
      </c>
    </row>
    <row r="676" spans="1:11" ht="14.4" customHeight="1" x14ac:dyDescent="0.3">
      <c r="A676" s="660" t="s">
        <v>600</v>
      </c>
      <c r="B676" s="661" t="s">
        <v>3542</v>
      </c>
      <c r="C676" s="662" t="s">
        <v>620</v>
      </c>
      <c r="D676" s="663" t="s">
        <v>3547</v>
      </c>
      <c r="E676" s="662" t="s">
        <v>7345</v>
      </c>
      <c r="F676" s="663" t="s">
        <v>7346</v>
      </c>
      <c r="G676" s="662" t="s">
        <v>6886</v>
      </c>
      <c r="H676" s="662" t="s">
        <v>6887</v>
      </c>
      <c r="I676" s="664">
        <v>33.983333333333334</v>
      </c>
      <c r="J676" s="664">
        <v>8</v>
      </c>
      <c r="K676" s="665">
        <v>254.00000000000003</v>
      </c>
    </row>
    <row r="677" spans="1:11" ht="14.4" customHeight="1" x14ac:dyDescent="0.3">
      <c r="A677" s="660" t="s">
        <v>600</v>
      </c>
      <c r="B677" s="661" t="s">
        <v>3542</v>
      </c>
      <c r="C677" s="662" t="s">
        <v>620</v>
      </c>
      <c r="D677" s="663" t="s">
        <v>3547</v>
      </c>
      <c r="E677" s="662" t="s">
        <v>7345</v>
      </c>
      <c r="F677" s="663" t="s">
        <v>7346</v>
      </c>
      <c r="G677" s="662" t="s">
        <v>6268</v>
      </c>
      <c r="H677" s="662" t="s">
        <v>6269</v>
      </c>
      <c r="I677" s="664">
        <v>1.0154545454545454</v>
      </c>
      <c r="J677" s="664">
        <v>22300</v>
      </c>
      <c r="K677" s="665">
        <v>22571</v>
      </c>
    </row>
    <row r="678" spans="1:11" ht="14.4" customHeight="1" x14ac:dyDescent="0.3">
      <c r="A678" s="660" t="s">
        <v>600</v>
      </c>
      <c r="B678" s="661" t="s">
        <v>3542</v>
      </c>
      <c r="C678" s="662" t="s">
        <v>620</v>
      </c>
      <c r="D678" s="663" t="s">
        <v>3547</v>
      </c>
      <c r="E678" s="662" t="s">
        <v>7345</v>
      </c>
      <c r="F678" s="663" t="s">
        <v>7346</v>
      </c>
      <c r="G678" s="662" t="s">
        <v>6270</v>
      </c>
      <c r="H678" s="662" t="s">
        <v>6271</v>
      </c>
      <c r="I678" s="664">
        <v>1.5645454545454547</v>
      </c>
      <c r="J678" s="664">
        <v>10300</v>
      </c>
      <c r="K678" s="665">
        <v>15922</v>
      </c>
    </row>
    <row r="679" spans="1:11" ht="14.4" customHeight="1" x14ac:dyDescent="0.3">
      <c r="A679" s="660" t="s">
        <v>600</v>
      </c>
      <c r="B679" s="661" t="s">
        <v>3542</v>
      </c>
      <c r="C679" s="662" t="s">
        <v>620</v>
      </c>
      <c r="D679" s="663" t="s">
        <v>3547</v>
      </c>
      <c r="E679" s="662" t="s">
        <v>7345</v>
      </c>
      <c r="F679" s="663" t="s">
        <v>7346</v>
      </c>
      <c r="G679" s="662" t="s">
        <v>6272</v>
      </c>
      <c r="H679" s="662" t="s">
        <v>6273</v>
      </c>
      <c r="I679" s="664">
        <v>0.45777777777777778</v>
      </c>
      <c r="J679" s="664">
        <v>5100</v>
      </c>
      <c r="K679" s="665">
        <v>2308</v>
      </c>
    </row>
    <row r="680" spans="1:11" ht="14.4" customHeight="1" x14ac:dyDescent="0.3">
      <c r="A680" s="660" t="s">
        <v>600</v>
      </c>
      <c r="B680" s="661" t="s">
        <v>3542</v>
      </c>
      <c r="C680" s="662" t="s">
        <v>620</v>
      </c>
      <c r="D680" s="663" t="s">
        <v>3547</v>
      </c>
      <c r="E680" s="662" t="s">
        <v>7345</v>
      </c>
      <c r="F680" s="663" t="s">
        <v>7346</v>
      </c>
      <c r="G680" s="662" t="s">
        <v>6274</v>
      </c>
      <c r="H680" s="662" t="s">
        <v>6275</v>
      </c>
      <c r="I680" s="664">
        <v>0.63</v>
      </c>
      <c r="J680" s="664">
        <v>11000</v>
      </c>
      <c r="K680" s="665">
        <v>6775</v>
      </c>
    </row>
    <row r="681" spans="1:11" ht="14.4" customHeight="1" x14ac:dyDescent="0.3">
      <c r="A681" s="660" t="s">
        <v>600</v>
      </c>
      <c r="B681" s="661" t="s">
        <v>3542</v>
      </c>
      <c r="C681" s="662" t="s">
        <v>620</v>
      </c>
      <c r="D681" s="663" t="s">
        <v>3547</v>
      </c>
      <c r="E681" s="662" t="s">
        <v>7345</v>
      </c>
      <c r="F681" s="663" t="s">
        <v>7346</v>
      </c>
      <c r="G681" s="662" t="s">
        <v>6712</v>
      </c>
      <c r="H681" s="662" t="s">
        <v>6888</v>
      </c>
      <c r="I681" s="664">
        <v>22.53</v>
      </c>
      <c r="J681" s="664">
        <v>20</v>
      </c>
      <c r="K681" s="665">
        <v>450.6</v>
      </c>
    </row>
    <row r="682" spans="1:11" ht="14.4" customHeight="1" x14ac:dyDescent="0.3">
      <c r="A682" s="660" t="s">
        <v>600</v>
      </c>
      <c r="B682" s="661" t="s">
        <v>3542</v>
      </c>
      <c r="C682" s="662" t="s">
        <v>620</v>
      </c>
      <c r="D682" s="663" t="s">
        <v>3547</v>
      </c>
      <c r="E682" s="662" t="s">
        <v>7345</v>
      </c>
      <c r="F682" s="663" t="s">
        <v>7346</v>
      </c>
      <c r="G682" s="662" t="s">
        <v>6712</v>
      </c>
      <c r="H682" s="662" t="s">
        <v>6713</v>
      </c>
      <c r="I682" s="664">
        <v>22.53</v>
      </c>
      <c r="J682" s="664">
        <v>45</v>
      </c>
      <c r="K682" s="665">
        <v>1013.85</v>
      </c>
    </row>
    <row r="683" spans="1:11" ht="14.4" customHeight="1" x14ac:dyDescent="0.3">
      <c r="A683" s="660" t="s">
        <v>600</v>
      </c>
      <c r="B683" s="661" t="s">
        <v>3542</v>
      </c>
      <c r="C683" s="662" t="s">
        <v>620</v>
      </c>
      <c r="D683" s="663" t="s">
        <v>3547</v>
      </c>
      <c r="E683" s="662" t="s">
        <v>7345</v>
      </c>
      <c r="F683" s="663" t="s">
        <v>7346</v>
      </c>
      <c r="G683" s="662" t="s">
        <v>6276</v>
      </c>
      <c r="H683" s="662" t="s">
        <v>6277</v>
      </c>
      <c r="I683" s="664">
        <v>3.1383333333333336</v>
      </c>
      <c r="J683" s="664">
        <v>300</v>
      </c>
      <c r="K683" s="665">
        <v>941.5</v>
      </c>
    </row>
    <row r="684" spans="1:11" ht="14.4" customHeight="1" x14ac:dyDescent="0.3">
      <c r="A684" s="660" t="s">
        <v>600</v>
      </c>
      <c r="B684" s="661" t="s">
        <v>3542</v>
      </c>
      <c r="C684" s="662" t="s">
        <v>620</v>
      </c>
      <c r="D684" s="663" t="s">
        <v>3547</v>
      </c>
      <c r="E684" s="662" t="s">
        <v>7345</v>
      </c>
      <c r="F684" s="663" t="s">
        <v>7346</v>
      </c>
      <c r="G684" s="662" t="s">
        <v>6714</v>
      </c>
      <c r="H684" s="662" t="s">
        <v>6715</v>
      </c>
      <c r="I684" s="664">
        <v>6.26</v>
      </c>
      <c r="J684" s="664">
        <v>20</v>
      </c>
      <c r="K684" s="665">
        <v>125.2</v>
      </c>
    </row>
    <row r="685" spans="1:11" ht="14.4" customHeight="1" x14ac:dyDescent="0.3">
      <c r="A685" s="660" t="s">
        <v>600</v>
      </c>
      <c r="B685" s="661" t="s">
        <v>3542</v>
      </c>
      <c r="C685" s="662" t="s">
        <v>620</v>
      </c>
      <c r="D685" s="663" t="s">
        <v>3547</v>
      </c>
      <c r="E685" s="662" t="s">
        <v>7345</v>
      </c>
      <c r="F685" s="663" t="s">
        <v>7346</v>
      </c>
      <c r="G685" s="662" t="s">
        <v>6278</v>
      </c>
      <c r="H685" s="662" t="s">
        <v>6279</v>
      </c>
      <c r="I685" s="664">
        <v>6.29</v>
      </c>
      <c r="J685" s="664">
        <v>20</v>
      </c>
      <c r="K685" s="665">
        <v>125.8</v>
      </c>
    </row>
    <row r="686" spans="1:11" ht="14.4" customHeight="1" x14ac:dyDescent="0.3">
      <c r="A686" s="660" t="s">
        <v>600</v>
      </c>
      <c r="B686" s="661" t="s">
        <v>3542</v>
      </c>
      <c r="C686" s="662" t="s">
        <v>620</v>
      </c>
      <c r="D686" s="663" t="s">
        <v>3547</v>
      </c>
      <c r="E686" s="662" t="s">
        <v>7345</v>
      </c>
      <c r="F686" s="663" t="s">
        <v>7346</v>
      </c>
      <c r="G686" s="662" t="s">
        <v>6557</v>
      </c>
      <c r="H686" s="662" t="s">
        <v>6558</v>
      </c>
      <c r="I686" s="664">
        <v>5.32</v>
      </c>
      <c r="J686" s="664">
        <v>600</v>
      </c>
      <c r="K686" s="665">
        <v>3193.2</v>
      </c>
    </row>
    <row r="687" spans="1:11" ht="14.4" customHeight="1" x14ac:dyDescent="0.3">
      <c r="A687" s="660" t="s">
        <v>600</v>
      </c>
      <c r="B687" s="661" t="s">
        <v>3542</v>
      </c>
      <c r="C687" s="662" t="s">
        <v>620</v>
      </c>
      <c r="D687" s="663" t="s">
        <v>3547</v>
      </c>
      <c r="E687" s="662" t="s">
        <v>7345</v>
      </c>
      <c r="F687" s="663" t="s">
        <v>7346</v>
      </c>
      <c r="G687" s="662" t="s">
        <v>6280</v>
      </c>
      <c r="H687" s="662" t="s">
        <v>6281</v>
      </c>
      <c r="I687" s="664">
        <v>6.17</v>
      </c>
      <c r="J687" s="664">
        <v>30</v>
      </c>
      <c r="K687" s="665">
        <v>185.1</v>
      </c>
    </row>
    <row r="688" spans="1:11" ht="14.4" customHeight="1" x14ac:dyDescent="0.3">
      <c r="A688" s="660" t="s">
        <v>600</v>
      </c>
      <c r="B688" s="661" t="s">
        <v>3542</v>
      </c>
      <c r="C688" s="662" t="s">
        <v>620</v>
      </c>
      <c r="D688" s="663" t="s">
        <v>3547</v>
      </c>
      <c r="E688" s="662" t="s">
        <v>7345</v>
      </c>
      <c r="F688" s="663" t="s">
        <v>7346</v>
      </c>
      <c r="G688" s="662" t="s">
        <v>6280</v>
      </c>
      <c r="H688" s="662" t="s">
        <v>6282</v>
      </c>
      <c r="I688" s="664">
        <v>6.2200000000000006</v>
      </c>
      <c r="J688" s="664">
        <v>150</v>
      </c>
      <c r="K688" s="665">
        <v>932.5</v>
      </c>
    </row>
    <row r="689" spans="1:11" ht="14.4" customHeight="1" x14ac:dyDescent="0.3">
      <c r="A689" s="660" t="s">
        <v>600</v>
      </c>
      <c r="B689" s="661" t="s">
        <v>3542</v>
      </c>
      <c r="C689" s="662" t="s">
        <v>620</v>
      </c>
      <c r="D689" s="663" t="s">
        <v>3547</v>
      </c>
      <c r="E689" s="662" t="s">
        <v>7345</v>
      </c>
      <c r="F689" s="663" t="s">
        <v>7346</v>
      </c>
      <c r="G689" s="662" t="s">
        <v>6559</v>
      </c>
      <c r="H689" s="662" t="s">
        <v>6560</v>
      </c>
      <c r="I689" s="664">
        <v>203.762</v>
      </c>
      <c r="J689" s="664">
        <v>30</v>
      </c>
      <c r="K689" s="665">
        <v>6112.9</v>
      </c>
    </row>
    <row r="690" spans="1:11" ht="14.4" customHeight="1" x14ac:dyDescent="0.3">
      <c r="A690" s="660" t="s">
        <v>600</v>
      </c>
      <c r="B690" s="661" t="s">
        <v>3542</v>
      </c>
      <c r="C690" s="662" t="s">
        <v>620</v>
      </c>
      <c r="D690" s="663" t="s">
        <v>3547</v>
      </c>
      <c r="E690" s="662" t="s">
        <v>7345</v>
      </c>
      <c r="F690" s="663" t="s">
        <v>7346</v>
      </c>
      <c r="G690" s="662" t="s">
        <v>6889</v>
      </c>
      <c r="H690" s="662" t="s">
        <v>6890</v>
      </c>
      <c r="I690" s="664">
        <v>484.03999999999996</v>
      </c>
      <c r="J690" s="664">
        <v>10</v>
      </c>
      <c r="K690" s="665">
        <v>4840.37</v>
      </c>
    </row>
    <row r="691" spans="1:11" ht="14.4" customHeight="1" x14ac:dyDescent="0.3">
      <c r="A691" s="660" t="s">
        <v>600</v>
      </c>
      <c r="B691" s="661" t="s">
        <v>3542</v>
      </c>
      <c r="C691" s="662" t="s">
        <v>620</v>
      </c>
      <c r="D691" s="663" t="s">
        <v>3547</v>
      </c>
      <c r="E691" s="662" t="s">
        <v>7345</v>
      </c>
      <c r="F691" s="663" t="s">
        <v>7346</v>
      </c>
      <c r="G691" s="662" t="s">
        <v>6561</v>
      </c>
      <c r="H691" s="662" t="s">
        <v>6891</v>
      </c>
      <c r="I691" s="664">
        <v>13.29</v>
      </c>
      <c r="J691" s="664">
        <v>20</v>
      </c>
      <c r="K691" s="665">
        <v>265.8</v>
      </c>
    </row>
    <row r="692" spans="1:11" ht="14.4" customHeight="1" x14ac:dyDescent="0.3">
      <c r="A692" s="660" t="s">
        <v>600</v>
      </c>
      <c r="B692" s="661" t="s">
        <v>3542</v>
      </c>
      <c r="C692" s="662" t="s">
        <v>620</v>
      </c>
      <c r="D692" s="663" t="s">
        <v>3547</v>
      </c>
      <c r="E692" s="662" t="s">
        <v>7345</v>
      </c>
      <c r="F692" s="663" t="s">
        <v>7346</v>
      </c>
      <c r="G692" s="662" t="s">
        <v>6561</v>
      </c>
      <c r="H692" s="662" t="s">
        <v>6562</v>
      </c>
      <c r="I692" s="664">
        <v>15.04</v>
      </c>
      <c r="J692" s="664">
        <v>90</v>
      </c>
      <c r="K692" s="665">
        <v>1353.6000000000001</v>
      </c>
    </row>
    <row r="693" spans="1:11" ht="14.4" customHeight="1" x14ac:dyDescent="0.3">
      <c r="A693" s="660" t="s">
        <v>600</v>
      </c>
      <c r="B693" s="661" t="s">
        <v>3542</v>
      </c>
      <c r="C693" s="662" t="s">
        <v>620</v>
      </c>
      <c r="D693" s="663" t="s">
        <v>3547</v>
      </c>
      <c r="E693" s="662" t="s">
        <v>7345</v>
      </c>
      <c r="F693" s="663" t="s">
        <v>7346</v>
      </c>
      <c r="G693" s="662" t="s">
        <v>6285</v>
      </c>
      <c r="H693" s="662" t="s">
        <v>6286</v>
      </c>
      <c r="I693" s="664">
        <v>80.576666666666668</v>
      </c>
      <c r="J693" s="664">
        <v>100</v>
      </c>
      <c r="K693" s="665">
        <v>8057.5999999999995</v>
      </c>
    </row>
    <row r="694" spans="1:11" ht="14.4" customHeight="1" x14ac:dyDescent="0.3">
      <c r="A694" s="660" t="s">
        <v>600</v>
      </c>
      <c r="B694" s="661" t="s">
        <v>3542</v>
      </c>
      <c r="C694" s="662" t="s">
        <v>620</v>
      </c>
      <c r="D694" s="663" t="s">
        <v>3547</v>
      </c>
      <c r="E694" s="662" t="s">
        <v>7345</v>
      </c>
      <c r="F694" s="663" t="s">
        <v>7346</v>
      </c>
      <c r="G694" s="662" t="s">
        <v>6716</v>
      </c>
      <c r="H694" s="662" t="s">
        <v>6717</v>
      </c>
      <c r="I694" s="664">
        <v>13.997142857142858</v>
      </c>
      <c r="J694" s="664">
        <v>310</v>
      </c>
      <c r="K694" s="665">
        <v>4341.3999999999996</v>
      </c>
    </row>
    <row r="695" spans="1:11" ht="14.4" customHeight="1" x14ac:dyDescent="0.3">
      <c r="A695" s="660" t="s">
        <v>600</v>
      </c>
      <c r="B695" s="661" t="s">
        <v>3542</v>
      </c>
      <c r="C695" s="662" t="s">
        <v>620</v>
      </c>
      <c r="D695" s="663" t="s">
        <v>3547</v>
      </c>
      <c r="E695" s="662" t="s">
        <v>7345</v>
      </c>
      <c r="F695" s="663" t="s">
        <v>7346</v>
      </c>
      <c r="G695" s="662" t="s">
        <v>6287</v>
      </c>
      <c r="H695" s="662" t="s">
        <v>6288</v>
      </c>
      <c r="I695" s="664">
        <v>5.5646153846153847</v>
      </c>
      <c r="J695" s="664">
        <v>1500</v>
      </c>
      <c r="K695" s="665">
        <v>8347.4</v>
      </c>
    </row>
    <row r="696" spans="1:11" ht="14.4" customHeight="1" x14ac:dyDescent="0.3">
      <c r="A696" s="660" t="s">
        <v>600</v>
      </c>
      <c r="B696" s="661" t="s">
        <v>3542</v>
      </c>
      <c r="C696" s="662" t="s">
        <v>620</v>
      </c>
      <c r="D696" s="663" t="s">
        <v>3547</v>
      </c>
      <c r="E696" s="662" t="s">
        <v>7345</v>
      </c>
      <c r="F696" s="663" t="s">
        <v>7346</v>
      </c>
      <c r="G696" s="662" t="s">
        <v>6892</v>
      </c>
      <c r="H696" s="662" t="s">
        <v>6893</v>
      </c>
      <c r="I696" s="664">
        <v>102.85</v>
      </c>
      <c r="J696" s="664">
        <v>10</v>
      </c>
      <c r="K696" s="665">
        <v>1028.5</v>
      </c>
    </row>
    <row r="697" spans="1:11" ht="14.4" customHeight="1" x14ac:dyDescent="0.3">
      <c r="A697" s="660" t="s">
        <v>600</v>
      </c>
      <c r="B697" s="661" t="s">
        <v>3542</v>
      </c>
      <c r="C697" s="662" t="s">
        <v>620</v>
      </c>
      <c r="D697" s="663" t="s">
        <v>3547</v>
      </c>
      <c r="E697" s="662" t="s">
        <v>7345</v>
      </c>
      <c r="F697" s="663" t="s">
        <v>7346</v>
      </c>
      <c r="G697" s="662" t="s">
        <v>6894</v>
      </c>
      <c r="H697" s="662" t="s">
        <v>6895</v>
      </c>
      <c r="I697" s="664">
        <v>17.760000000000002</v>
      </c>
      <c r="J697" s="664">
        <v>10</v>
      </c>
      <c r="K697" s="665">
        <v>177.6</v>
      </c>
    </row>
    <row r="698" spans="1:11" ht="14.4" customHeight="1" x14ac:dyDescent="0.3">
      <c r="A698" s="660" t="s">
        <v>600</v>
      </c>
      <c r="B698" s="661" t="s">
        <v>3542</v>
      </c>
      <c r="C698" s="662" t="s">
        <v>620</v>
      </c>
      <c r="D698" s="663" t="s">
        <v>3547</v>
      </c>
      <c r="E698" s="662" t="s">
        <v>7345</v>
      </c>
      <c r="F698" s="663" t="s">
        <v>7346</v>
      </c>
      <c r="G698" s="662" t="s">
        <v>6896</v>
      </c>
      <c r="H698" s="662" t="s">
        <v>6897</v>
      </c>
      <c r="I698" s="664">
        <v>108.91199999999999</v>
      </c>
      <c r="J698" s="664">
        <v>34</v>
      </c>
      <c r="K698" s="665">
        <v>3702.7</v>
      </c>
    </row>
    <row r="699" spans="1:11" ht="14.4" customHeight="1" x14ac:dyDescent="0.3">
      <c r="A699" s="660" t="s">
        <v>600</v>
      </c>
      <c r="B699" s="661" t="s">
        <v>3542</v>
      </c>
      <c r="C699" s="662" t="s">
        <v>620</v>
      </c>
      <c r="D699" s="663" t="s">
        <v>3547</v>
      </c>
      <c r="E699" s="662" t="s">
        <v>7345</v>
      </c>
      <c r="F699" s="663" t="s">
        <v>7346</v>
      </c>
      <c r="G699" s="662" t="s">
        <v>6898</v>
      </c>
      <c r="H699" s="662" t="s">
        <v>6899</v>
      </c>
      <c r="I699" s="664">
        <v>195.15</v>
      </c>
      <c r="J699" s="664">
        <v>20</v>
      </c>
      <c r="K699" s="665">
        <v>3903</v>
      </c>
    </row>
    <row r="700" spans="1:11" ht="14.4" customHeight="1" x14ac:dyDescent="0.3">
      <c r="A700" s="660" t="s">
        <v>600</v>
      </c>
      <c r="B700" s="661" t="s">
        <v>3542</v>
      </c>
      <c r="C700" s="662" t="s">
        <v>620</v>
      </c>
      <c r="D700" s="663" t="s">
        <v>3547</v>
      </c>
      <c r="E700" s="662" t="s">
        <v>7345</v>
      </c>
      <c r="F700" s="663" t="s">
        <v>7346</v>
      </c>
      <c r="G700" s="662" t="s">
        <v>6565</v>
      </c>
      <c r="H700" s="662" t="s">
        <v>6566</v>
      </c>
      <c r="I700" s="664">
        <v>173.76499999999996</v>
      </c>
      <c r="J700" s="664">
        <v>41</v>
      </c>
      <c r="K700" s="665">
        <v>7121.4099999999989</v>
      </c>
    </row>
    <row r="701" spans="1:11" ht="14.4" customHeight="1" x14ac:dyDescent="0.3">
      <c r="A701" s="660" t="s">
        <v>600</v>
      </c>
      <c r="B701" s="661" t="s">
        <v>3542</v>
      </c>
      <c r="C701" s="662" t="s">
        <v>620</v>
      </c>
      <c r="D701" s="663" t="s">
        <v>3547</v>
      </c>
      <c r="E701" s="662" t="s">
        <v>7345</v>
      </c>
      <c r="F701" s="663" t="s">
        <v>7346</v>
      </c>
      <c r="G701" s="662" t="s">
        <v>6289</v>
      </c>
      <c r="H701" s="662" t="s">
        <v>6900</v>
      </c>
      <c r="I701" s="664">
        <v>9.68</v>
      </c>
      <c r="J701" s="664">
        <v>20</v>
      </c>
      <c r="K701" s="665">
        <v>193.6</v>
      </c>
    </row>
    <row r="702" spans="1:11" ht="14.4" customHeight="1" x14ac:dyDescent="0.3">
      <c r="A702" s="660" t="s">
        <v>600</v>
      </c>
      <c r="B702" s="661" t="s">
        <v>3542</v>
      </c>
      <c r="C702" s="662" t="s">
        <v>620</v>
      </c>
      <c r="D702" s="663" t="s">
        <v>3547</v>
      </c>
      <c r="E702" s="662" t="s">
        <v>7345</v>
      </c>
      <c r="F702" s="663" t="s">
        <v>7346</v>
      </c>
      <c r="G702" s="662" t="s">
        <v>6901</v>
      </c>
      <c r="H702" s="662" t="s">
        <v>6902</v>
      </c>
      <c r="I702" s="664">
        <v>2.37</v>
      </c>
      <c r="J702" s="664">
        <v>170</v>
      </c>
      <c r="K702" s="665">
        <v>402.9</v>
      </c>
    </row>
    <row r="703" spans="1:11" ht="14.4" customHeight="1" x14ac:dyDescent="0.3">
      <c r="A703" s="660" t="s">
        <v>600</v>
      </c>
      <c r="B703" s="661" t="s">
        <v>3542</v>
      </c>
      <c r="C703" s="662" t="s">
        <v>620</v>
      </c>
      <c r="D703" s="663" t="s">
        <v>3547</v>
      </c>
      <c r="E703" s="662" t="s">
        <v>7345</v>
      </c>
      <c r="F703" s="663" t="s">
        <v>7346</v>
      </c>
      <c r="G703" s="662" t="s">
        <v>6293</v>
      </c>
      <c r="H703" s="662" t="s">
        <v>6294</v>
      </c>
      <c r="I703" s="664">
        <v>1.8666666666666663</v>
      </c>
      <c r="J703" s="664">
        <v>3350</v>
      </c>
      <c r="K703" s="665">
        <v>6231</v>
      </c>
    </row>
    <row r="704" spans="1:11" ht="14.4" customHeight="1" x14ac:dyDescent="0.3">
      <c r="A704" s="660" t="s">
        <v>600</v>
      </c>
      <c r="B704" s="661" t="s">
        <v>3542</v>
      </c>
      <c r="C704" s="662" t="s">
        <v>620</v>
      </c>
      <c r="D704" s="663" t="s">
        <v>3547</v>
      </c>
      <c r="E704" s="662" t="s">
        <v>7345</v>
      </c>
      <c r="F704" s="663" t="s">
        <v>7346</v>
      </c>
      <c r="G704" s="662" t="s">
        <v>6295</v>
      </c>
      <c r="H704" s="662" t="s">
        <v>6296</v>
      </c>
      <c r="I704" s="664">
        <v>1.79</v>
      </c>
      <c r="J704" s="664">
        <v>100</v>
      </c>
      <c r="K704" s="665">
        <v>179</v>
      </c>
    </row>
    <row r="705" spans="1:11" ht="14.4" customHeight="1" x14ac:dyDescent="0.3">
      <c r="A705" s="660" t="s">
        <v>600</v>
      </c>
      <c r="B705" s="661" t="s">
        <v>3542</v>
      </c>
      <c r="C705" s="662" t="s">
        <v>620</v>
      </c>
      <c r="D705" s="663" t="s">
        <v>3547</v>
      </c>
      <c r="E705" s="662" t="s">
        <v>7345</v>
      </c>
      <c r="F705" s="663" t="s">
        <v>7346</v>
      </c>
      <c r="G705" s="662" t="s">
        <v>6297</v>
      </c>
      <c r="H705" s="662" t="s">
        <v>6298</v>
      </c>
      <c r="I705" s="664">
        <v>2.8940000000000001</v>
      </c>
      <c r="J705" s="664">
        <v>300</v>
      </c>
      <c r="K705" s="665">
        <v>866</v>
      </c>
    </row>
    <row r="706" spans="1:11" ht="14.4" customHeight="1" x14ac:dyDescent="0.3">
      <c r="A706" s="660" t="s">
        <v>600</v>
      </c>
      <c r="B706" s="661" t="s">
        <v>3542</v>
      </c>
      <c r="C706" s="662" t="s">
        <v>620</v>
      </c>
      <c r="D706" s="663" t="s">
        <v>3547</v>
      </c>
      <c r="E706" s="662" t="s">
        <v>7345</v>
      </c>
      <c r="F706" s="663" t="s">
        <v>7346</v>
      </c>
      <c r="G706" s="662" t="s">
        <v>6903</v>
      </c>
      <c r="H706" s="662" t="s">
        <v>6904</v>
      </c>
      <c r="I706" s="664">
        <v>1.75</v>
      </c>
      <c r="J706" s="664">
        <v>100</v>
      </c>
      <c r="K706" s="665">
        <v>175</v>
      </c>
    </row>
    <row r="707" spans="1:11" ht="14.4" customHeight="1" x14ac:dyDescent="0.3">
      <c r="A707" s="660" t="s">
        <v>600</v>
      </c>
      <c r="B707" s="661" t="s">
        <v>3542</v>
      </c>
      <c r="C707" s="662" t="s">
        <v>620</v>
      </c>
      <c r="D707" s="663" t="s">
        <v>3547</v>
      </c>
      <c r="E707" s="662" t="s">
        <v>7345</v>
      </c>
      <c r="F707" s="663" t="s">
        <v>7346</v>
      </c>
      <c r="G707" s="662" t="s">
        <v>6905</v>
      </c>
      <c r="H707" s="662" t="s">
        <v>6906</v>
      </c>
      <c r="I707" s="664">
        <v>4.8160000000000007</v>
      </c>
      <c r="J707" s="664">
        <v>1500</v>
      </c>
      <c r="K707" s="665">
        <v>7224</v>
      </c>
    </row>
    <row r="708" spans="1:11" ht="14.4" customHeight="1" x14ac:dyDescent="0.3">
      <c r="A708" s="660" t="s">
        <v>600</v>
      </c>
      <c r="B708" s="661" t="s">
        <v>3542</v>
      </c>
      <c r="C708" s="662" t="s">
        <v>620</v>
      </c>
      <c r="D708" s="663" t="s">
        <v>3547</v>
      </c>
      <c r="E708" s="662" t="s">
        <v>7345</v>
      </c>
      <c r="F708" s="663" t="s">
        <v>7346</v>
      </c>
      <c r="G708" s="662" t="s">
        <v>6299</v>
      </c>
      <c r="H708" s="662" t="s">
        <v>6300</v>
      </c>
      <c r="I708" s="664">
        <v>0.01</v>
      </c>
      <c r="J708" s="664">
        <v>450</v>
      </c>
      <c r="K708" s="665">
        <v>4.5</v>
      </c>
    </row>
    <row r="709" spans="1:11" ht="14.4" customHeight="1" x14ac:dyDescent="0.3">
      <c r="A709" s="660" t="s">
        <v>600</v>
      </c>
      <c r="B709" s="661" t="s">
        <v>3542</v>
      </c>
      <c r="C709" s="662" t="s">
        <v>620</v>
      </c>
      <c r="D709" s="663" t="s">
        <v>3547</v>
      </c>
      <c r="E709" s="662" t="s">
        <v>7345</v>
      </c>
      <c r="F709" s="663" t="s">
        <v>7346</v>
      </c>
      <c r="G709" s="662" t="s">
        <v>6301</v>
      </c>
      <c r="H709" s="662" t="s">
        <v>6302</v>
      </c>
      <c r="I709" s="664">
        <v>2.0499999999999998</v>
      </c>
      <c r="J709" s="664">
        <v>200</v>
      </c>
      <c r="K709" s="665">
        <v>410</v>
      </c>
    </row>
    <row r="710" spans="1:11" ht="14.4" customHeight="1" x14ac:dyDescent="0.3">
      <c r="A710" s="660" t="s">
        <v>600</v>
      </c>
      <c r="B710" s="661" t="s">
        <v>3542</v>
      </c>
      <c r="C710" s="662" t="s">
        <v>620</v>
      </c>
      <c r="D710" s="663" t="s">
        <v>3547</v>
      </c>
      <c r="E710" s="662" t="s">
        <v>7345</v>
      </c>
      <c r="F710" s="663" t="s">
        <v>7346</v>
      </c>
      <c r="G710" s="662" t="s">
        <v>6907</v>
      </c>
      <c r="H710" s="662" t="s">
        <v>6908</v>
      </c>
      <c r="I710" s="664">
        <v>1.99</v>
      </c>
      <c r="J710" s="664">
        <v>50</v>
      </c>
      <c r="K710" s="665">
        <v>99.5</v>
      </c>
    </row>
    <row r="711" spans="1:11" ht="14.4" customHeight="1" x14ac:dyDescent="0.3">
      <c r="A711" s="660" t="s">
        <v>600</v>
      </c>
      <c r="B711" s="661" t="s">
        <v>3542</v>
      </c>
      <c r="C711" s="662" t="s">
        <v>620</v>
      </c>
      <c r="D711" s="663" t="s">
        <v>3547</v>
      </c>
      <c r="E711" s="662" t="s">
        <v>7345</v>
      </c>
      <c r="F711" s="663" t="s">
        <v>7346</v>
      </c>
      <c r="G711" s="662" t="s">
        <v>6303</v>
      </c>
      <c r="H711" s="662" t="s">
        <v>6304</v>
      </c>
      <c r="I711" s="664">
        <v>2.0516666666666663</v>
      </c>
      <c r="J711" s="664">
        <v>400</v>
      </c>
      <c r="K711" s="665">
        <v>815.5</v>
      </c>
    </row>
    <row r="712" spans="1:11" ht="14.4" customHeight="1" x14ac:dyDescent="0.3">
      <c r="A712" s="660" t="s">
        <v>600</v>
      </c>
      <c r="B712" s="661" t="s">
        <v>3542</v>
      </c>
      <c r="C712" s="662" t="s">
        <v>620</v>
      </c>
      <c r="D712" s="663" t="s">
        <v>3547</v>
      </c>
      <c r="E712" s="662" t="s">
        <v>7345</v>
      </c>
      <c r="F712" s="663" t="s">
        <v>7346</v>
      </c>
      <c r="G712" s="662" t="s">
        <v>6305</v>
      </c>
      <c r="H712" s="662" t="s">
        <v>6306</v>
      </c>
      <c r="I712" s="664">
        <v>2.41</v>
      </c>
      <c r="J712" s="664">
        <v>2150</v>
      </c>
      <c r="K712" s="665">
        <v>5181.5</v>
      </c>
    </row>
    <row r="713" spans="1:11" ht="14.4" customHeight="1" x14ac:dyDescent="0.3">
      <c r="A713" s="660" t="s">
        <v>600</v>
      </c>
      <c r="B713" s="661" t="s">
        <v>3542</v>
      </c>
      <c r="C713" s="662" t="s">
        <v>620</v>
      </c>
      <c r="D713" s="663" t="s">
        <v>3547</v>
      </c>
      <c r="E713" s="662" t="s">
        <v>7345</v>
      </c>
      <c r="F713" s="663" t="s">
        <v>7346</v>
      </c>
      <c r="G713" s="662" t="s">
        <v>6307</v>
      </c>
      <c r="H713" s="662" t="s">
        <v>6308</v>
      </c>
      <c r="I713" s="664">
        <v>4.2333333333333334</v>
      </c>
      <c r="J713" s="664">
        <v>65</v>
      </c>
      <c r="K713" s="665">
        <v>275.14999999999998</v>
      </c>
    </row>
    <row r="714" spans="1:11" ht="14.4" customHeight="1" x14ac:dyDescent="0.3">
      <c r="A714" s="660" t="s">
        <v>600</v>
      </c>
      <c r="B714" s="661" t="s">
        <v>3542</v>
      </c>
      <c r="C714" s="662" t="s">
        <v>620</v>
      </c>
      <c r="D714" s="663" t="s">
        <v>3547</v>
      </c>
      <c r="E714" s="662" t="s">
        <v>7345</v>
      </c>
      <c r="F714" s="663" t="s">
        <v>7346</v>
      </c>
      <c r="G714" s="662" t="s">
        <v>6309</v>
      </c>
      <c r="H714" s="662" t="s">
        <v>6310</v>
      </c>
      <c r="I714" s="664">
        <v>2.177</v>
      </c>
      <c r="J714" s="664">
        <v>2850</v>
      </c>
      <c r="K714" s="665">
        <v>6205</v>
      </c>
    </row>
    <row r="715" spans="1:11" ht="14.4" customHeight="1" x14ac:dyDescent="0.3">
      <c r="A715" s="660" t="s">
        <v>600</v>
      </c>
      <c r="B715" s="661" t="s">
        <v>3542</v>
      </c>
      <c r="C715" s="662" t="s">
        <v>620</v>
      </c>
      <c r="D715" s="663" t="s">
        <v>3547</v>
      </c>
      <c r="E715" s="662" t="s">
        <v>7345</v>
      </c>
      <c r="F715" s="663" t="s">
        <v>7346</v>
      </c>
      <c r="G715" s="662" t="s">
        <v>6571</v>
      </c>
      <c r="H715" s="662" t="s">
        <v>6572</v>
      </c>
      <c r="I715" s="664">
        <v>2.8525</v>
      </c>
      <c r="J715" s="664">
        <v>400</v>
      </c>
      <c r="K715" s="665">
        <v>1141</v>
      </c>
    </row>
    <row r="716" spans="1:11" ht="14.4" customHeight="1" x14ac:dyDescent="0.3">
      <c r="A716" s="660" t="s">
        <v>600</v>
      </c>
      <c r="B716" s="661" t="s">
        <v>3542</v>
      </c>
      <c r="C716" s="662" t="s">
        <v>620</v>
      </c>
      <c r="D716" s="663" t="s">
        <v>3547</v>
      </c>
      <c r="E716" s="662" t="s">
        <v>7345</v>
      </c>
      <c r="F716" s="663" t="s">
        <v>7346</v>
      </c>
      <c r="G716" s="662" t="s">
        <v>6573</v>
      </c>
      <c r="H716" s="662" t="s">
        <v>6574</v>
      </c>
      <c r="I716" s="664">
        <v>34.729999999999997</v>
      </c>
      <c r="J716" s="664">
        <v>80</v>
      </c>
      <c r="K716" s="665">
        <v>2778.1</v>
      </c>
    </row>
    <row r="717" spans="1:11" ht="14.4" customHeight="1" x14ac:dyDescent="0.3">
      <c r="A717" s="660" t="s">
        <v>600</v>
      </c>
      <c r="B717" s="661" t="s">
        <v>3542</v>
      </c>
      <c r="C717" s="662" t="s">
        <v>620</v>
      </c>
      <c r="D717" s="663" t="s">
        <v>3547</v>
      </c>
      <c r="E717" s="662" t="s">
        <v>7345</v>
      </c>
      <c r="F717" s="663" t="s">
        <v>7346</v>
      </c>
      <c r="G717" s="662" t="s">
        <v>6724</v>
      </c>
      <c r="H717" s="662" t="s">
        <v>6725</v>
      </c>
      <c r="I717" s="664">
        <v>29.900000000000002</v>
      </c>
      <c r="J717" s="664">
        <v>210</v>
      </c>
      <c r="K717" s="665">
        <v>6279</v>
      </c>
    </row>
    <row r="718" spans="1:11" ht="14.4" customHeight="1" x14ac:dyDescent="0.3">
      <c r="A718" s="660" t="s">
        <v>600</v>
      </c>
      <c r="B718" s="661" t="s">
        <v>3542</v>
      </c>
      <c r="C718" s="662" t="s">
        <v>620</v>
      </c>
      <c r="D718" s="663" t="s">
        <v>3547</v>
      </c>
      <c r="E718" s="662" t="s">
        <v>7345</v>
      </c>
      <c r="F718" s="663" t="s">
        <v>7346</v>
      </c>
      <c r="G718" s="662" t="s">
        <v>6909</v>
      </c>
      <c r="H718" s="662" t="s">
        <v>6910</v>
      </c>
      <c r="I718" s="664">
        <v>1.6100000000000003</v>
      </c>
      <c r="J718" s="664">
        <v>2500</v>
      </c>
      <c r="K718" s="665">
        <v>4022</v>
      </c>
    </row>
    <row r="719" spans="1:11" ht="14.4" customHeight="1" x14ac:dyDescent="0.3">
      <c r="A719" s="660" t="s">
        <v>600</v>
      </c>
      <c r="B719" s="661" t="s">
        <v>3542</v>
      </c>
      <c r="C719" s="662" t="s">
        <v>620</v>
      </c>
      <c r="D719" s="663" t="s">
        <v>3547</v>
      </c>
      <c r="E719" s="662" t="s">
        <v>7345</v>
      </c>
      <c r="F719" s="663" t="s">
        <v>7346</v>
      </c>
      <c r="G719" s="662" t="s">
        <v>6814</v>
      </c>
      <c r="H719" s="662" t="s">
        <v>6815</v>
      </c>
      <c r="I719" s="664">
        <v>176.63</v>
      </c>
      <c r="J719" s="664">
        <v>4</v>
      </c>
      <c r="K719" s="665">
        <v>706.52</v>
      </c>
    </row>
    <row r="720" spans="1:11" ht="14.4" customHeight="1" x14ac:dyDescent="0.3">
      <c r="A720" s="660" t="s">
        <v>600</v>
      </c>
      <c r="B720" s="661" t="s">
        <v>3542</v>
      </c>
      <c r="C720" s="662" t="s">
        <v>620</v>
      </c>
      <c r="D720" s="663" t="s">
        <v>3547</v>
      </c>
      <c r="E720" s="662" t="s">
        <v>7345</v>
      </c>
      <c r="F720" s="663" t="s">
        <v>7346</v>
      </c>
      <c r="G720" s="662" t="s">
        <v>6315</v>
      </c>
      <c r="H720" s="662" t="s">
        <v>6316</v>
      </c>
      <c r="I720" s="664">
        <v>2.0580000000000003</v>
      </c>
      <c r="J720" s="664">
        <v>120</v>
      </c>
      <c r="K720" s="665">
        <v>247.00000000000003</v>
      </c>
    </row>
    <row r="721" spans="1:11" ht="14.4" customHeight="1" x14ac:dyDescent="0.3">
      <c r="A721" s="660" t="s">
        <v>600</v>
      </c>
      <c r="B721" s="661" t="s">
        <v>3542</v>
      </c>
      <c r="C721" s="662" t="s">
        <v>620</v>
      </c>
      <c r="D721" s="663" t="s">
        <v>3547</v>
      </c>
      <c r="E721" s="662" t="s">
        <v>7345</v>
      </c>
      <c r="F721" s="663" t="s">
        <v>7346</v>
      </c>
      <c r="G721" s="662" t="s">
        <v>6581</v>
      </c>
      <c r="H721" s="662" t="s">
        <v>6582</v>
      </c>
      <c r="I721" s="664">
        <v>5.13</v>
      </c>
      <c r="J721" s="664">
        <v>120</v>
      </c>
      <c r="K721" s="665">
        <v>615.6</v>
      </c>
    </row>
    <row r="722" spans="1:11" ht="14.4" customHeight="1" x14ac:dyDescent="0.3">
      <c r="A722" s="660" t="s">
        <v>600</v>
      </c>
      <c r="B722" s="661" t="s">
        <v>3542</v>
      </c>
      <c r="C722" s="662" t="s">
        <v>620</v>
      </c>
      <c r="D722" s="663" t="s">
        <v>3547</v>
      </c>
      <c r="E722" s="662" t="s">
        <v>7345</v>
      </c>
      <c r="F722" s="663" t="s">
        <v>7346</v>
      </c>
      <c r="G722" s="662" t="s">
        <v>6317</v>
      </c>
      <c r="H722" s="662" t="s">
        <v>6318</v>
      </c>
      <c r="I722" s="664">
        <v>7.9500000000000011</v>
      </c>
      <c r="J722" s="664">
        <v>3900</v>
      </c>
      <c r="K722" s="665">
        <v>31005</v>
      </c>
    </row>
    <row r="723" spans="1:11" ht="14.4" customHeight="1" x14ac:dyDescent="0.3">
      <c r="A723" s="660" t="s">
        <v>600</v>
      </c>
      <c r="B723" s="661" t="s">
        <v>3542</v>
      </c>
      <c r="C723" s="662" t="s">
        <v>620</v>
      </c>
      <c r="D723" s="663" t="s">
        <v>3547</v>
      </c>
      <c r="E723" s="662" t="s">
        <v>7345</v>
      </c>
      <c r="F723" s="663" t="s">
        <v>7346</v>
      </c>
      <c r="G723" s="662" t="s">
        <v>6911</v>
      </c>
      <c r="H723" s="662" t="s">
        <v>6912</v>
      </c>
      <c r="I723" s="664">
        <v>0.55000000000000004</v>
      </c>
      <c r="J723" s="664">
        <v>300</v>
      </c>
      <c r="K723" s="665">
        <v>165</v>
      </c>
    </row>
    <row r="724" spans="1:11" ht="14.4" customHeight="1" x14ac:dyDescent="0.3">
      <c r="A724" s="660" t="s">
        <v>600</v>
      </c>
      <c r="B724" s="661" t="s">
        <v>3542</v>
      </c>
      <c r="C724" s="662" t="s">
        <v>620</v>
      </c>
      <c r="D724" s="663" t="s">
        <v>3547</v>
      </c>
      <c r="E724" s="662" t="s">
        <v>7345</v>
      </c>
      <c r="F724" s="663" t="s">
        <v>7346</v>
      </c>
      <c r="G724" s="662" t="s">
        <v>6911</v>
      </c>
      <c r="H724" s="662" t="s">
        <v>6913</v>
      </c>
      <c r="I724" s="664">
        <v>0.55000000000000004</v>
      </c>
      <c r="J724" s="664">
        <v>150</v>
      </c>
      <c r="K724" s="665">
        <v>82.5</v>
      </c>
    </row>
    <row r="725" spans="1:11" ht="14.4" customHeight="1" x14ac:dyDescent="0.3">
      <c r="A725" s="660" t="s">
        <v>600</v>
      </c>
      <c r="B725" s="661" t="s">
        <v>3542</v>
      </c>
      <c r="C725" s="662" t="s">
        <v>620</v>
      </c>
      <c r="D725" s="663" t="s">
        <v>3547</v>
      </c>
      <c r="E725" s="662" t="s">
        <v>7345</v>
      </c>
      <c r="F725" s="663" t="s">
        <v>7346</v>
      </c>
      <c r="G725" s="662" t="s">
        <v>6585</v>
      </c>
      <c r="H725" s="662" t="s">
        <v>6586</v>
      </c>
      <c r="I725" s="664">
        <v>126.94</v>
      </c>
      <c r="J725" s="664">
        <v>2</v>
      </c>
      <c r="K725" s="665">
        <v>253.88</v>
      </c>
    </row>
    <row r="726" spans="1:11" ht="14.4" customHeight="1" x14ac:dyDescent="0.3">
      <c r="A726" s="660" t="s">
        <v>600</v>
      </c>
      <c r="B726" s="661" t="s">
        <v>3542</v>
      </c>
      <c r="C726" s="662" t="s">
        <v>620</v>
      </c>
      <c r="D726" s="663" t="s">
        <v>3547</v>
      </c>
      <c r="E726" s="662" t="s">
        <v>7345</v>
      </c>
      <c r="F726" s="663" t="s">
        <v>7346</v>
      </c>
      <c r="G726" s="662" t="s">
        <v>6914</v>
      </c>
      <c r="H726" s="662" t="s">
        <v>6915</v>
      </c>
      <c r="I726" s="664">
        <v>434.47</v>
      </c>
      <c r="J726" s="664">
        <v>4</v>
      </c>
      <c r="K726" s="665">
        <v>1737.88</v>
      </c>
    </row>
    <row r="727" spans="1:11" ht="14.4" customHeight="1" x14ac:dyDescent="0.3">
      <c r="A727" s="660" t="s">
        <v>600</v>
      </c>
      <c r="B727" s="661" t="s">
        <v>3542</v>
      </c>
      <c r="C727" s="662" t="s">
        <v>620</v>
      </c>
      <c r="D727" s="663" t="s">
        <v>3547</v>
      </c>
      <c r="E727" s="662" t="s">
        <v>7345</v>
      </c>
      <c r="F727" s="663" t="s">
        <v>7346</v>
      </c>
      <c r="G727" s="662" t="s">
        <v>6319</v>
      </c>
      <c r="H727" s="662" t="s">
        <v>6320</v>
      </c>
      <c r="I727" s="664">
        <v>34.501999999999995</v>
      </c>
      <c r="J727" s="664">
        <v>110</v>
      </c>
      <c r="K727" s="665">
        <v>3795.37</v>
      </c>
    </row>
    <row r="728" spans="1:11" ht="14.4" customHeight="1" x14ac:dyDescent="0.3">
      <c r="A728" s="660" t="s">
        <v>600</v>
      </c>
      <c r="B728" s="661" t="s">
        <v>3542</v>
      </c>
      <c r="C728" s="662" t="s">
        <v>620</v>
      </c>
      <c r="D728" s="663" t="s">
        <v>3547</v>
      </c>
      <c r="E728" s="662" t="s">
        <v>7345</v>
      </c>
      <c r="F728" s="663" t="s">
        <v>7346</v>
      </c>
      <c r="G728" s="662" t="s">
        <v>6319</v>
      </c>
      <c r="H728" s="662" t="s">
        <v>6321</v>
      </c>
      <c r="I728" s="664">
        <v>34.5</v>
      </c>
      <c r="J728" s="664">
        <v>20</v>
      </c>
      <c r="K728" s="665">
        <v>689.97</v>
      </c>
    </row>
    <row r="729" spans="1:11" ht="14.4" customHeight="1" x14ac:dyDescent="0.3">
      <c r="A729" s="660" t="s">
        <v>600</v>
      </c>
      <c r="B729" s="661" t="s">
        <v>3542</v>
      </c>
      <c r="C729" s="662" t="s">
        <v>620</v>
      </c>
      <c r="D729" s="663" t="s">
        <v>3547</v>
      </c>
      <c r="E729" s="662" t="s">
        <v>7345</v>
      </c>
      <c r="F729" s="663" t="s">
        <v>7346</v>
      </c>
      <c r="G729" s="662" t="s">
        <v>6322</v>
      </c>
      <c r="H729" s="662" t="s">
        <v>6323</v>
      </c>
      <c r="I729" s="664">
        <v>17.98</v>
      </c>
      <c r="J729" s="664">
        <v>350</v>
      </c>
      <c r="K729" s="665">
        <v>6293</v>
      </c>
    </row>
    <row r="730" spans="1:11" ht="14.4" customHeight="1" x14ac:dyDescent="0.3">
      <c r="A730" s="660" t="s">
        <v>600</v>
      </c>
      <c r="B730" s="661" t="s">
        <v>3542</v>
      </c>
      <c r="C730" s="662" t="s">
        <v>620</v>
      </c>
      <c r="D730" s="663" t="s">
        <v>3547</v>
      </c>
      <c r="E730" s="662" t="s">
        <v>7345</v>
      </c>
      <c r="F730" s="663" t="s">
        <v>7346</v>
      </c>
      <c r="G730" s="662" t="s">
        <v>6324</v>
      </c>
      <c r="H730" s="662" t="s">
        <v>6325</v>
      </c>
      <c r="I730" s="664">
        <v>17.98</v>
      </c>
      <c r="J730" s="664">
        <v>230</v>
      </c>
      <c r="K730" s="665">
        <v>4135.3999999999996</v>
      </c>
    </row>
    <row r="731" spans="1:11" ht="14.4" customHeight="1" x14ac:dyDescent="0.3">
      <c r="A731" s="660" t="s">
        <v>600</v>
      </c>
      <c r="B731" s="661" t="s">
        <v>3542</v>
      </c>
      <c r="C731" s="662" t="s">
        <v>620</v>
      </c>
      <c r="D731" s="663" t="s">
        <v>3547</v>
      </c>
      <c r="E731" s="662" t="s">
        <v>7345</v>
      </c>
      <c r="F731" s="663" t="s">
        <v>7346</v>
      </c>
      <c r="G731" s="662" t="s">
        <v>6916</v>
      </c>
      <c r="H731" s="662" t="s">
        <v>6917</v>
      </c>
      <c r="I731" s="664">
        <v>12.08</v>
      </c>
      <c r="J731" s="664">
        <v>22</v>
      </c>
      <c r="K731" s="665">
        <v>265.76</v>
      </c>
    </row>
    <row r="732" spans="1:11" ht="14.4" customHeight="1" x14ac:dyDescent="0.3">
      <c r="A732" s="660" t="s">
        <v>600</v>
      </c>
      <c r="B732" s="661" t="s">
        <v>3542</v>
      </c>
      <c r="C732" s="662" t="s">
        <v>620</v>
      </c>
      <c r="D732" s="663" t="s">
        <v>3547</v>
      </c>
      <c r="E732" s="662" t="s">
        <v>7345</v>
      </c>
      <c r="F732" s="663" t="s">
        <v>7346</v>
      </c>
      <c r="G732" s="662" t="s">
        <v>6918</v>
      </c>
      <c r="H732" s="662" t="s">
        <v>6919</v>
      </c>
      <c r="I732" s="664">
        <v>4.43</v>
      </c>
      <c r="J732" s="664">
        <v>60</v>
      </c>
      <c r="K732" s="665">
        <v>265.8</v>
      </c>
    </row>
    <row r="733" spans="1:11" ht="14.4" customHeight="1" x14ac:dyDescent="0.3">
      <c r="A733" s="660" t="s">
        <v>600</v>
      </c>
      <c r="B733" s="661" t="s">
        <v>3542</v>
      </c>
      <c r="C733" s="662" t="s">
        <v>620</v>
      </c>
      <c r="D733" s="663" t="s">
        <v>3547</v>
      </c>
      <c r="E733" s="662" t="s">
        <v>7345</v>
      </c>
      <c r="F733" s="663" t="s">
        <v>7346</v>
      </c>
      <c r="G733" s="662" t="s">
        <v>6326</v>
      </c>
      <c r="H733" s="662" t="s">
        <v>6327</v>
      </c>
      <c r="I733" s="664">
        <v>12.105454545454545</v>
      </c>
      <c r="J733" s="664">
        <v>250</v>
      </c>
      <c r="K733" s="665">
        <v>3026.3</v>
      </c>
    </row>
    <row r="734" spans="1:11" ht="14.4" customHeight="1" x14ac:dyDescent="0.3">
      <c r="A734" s="660" t="s">
        <v>600</v>
      </c>
      <c r="B734" s="661" t="s">
        <v>3542</v>
      </c>
      <c r="C734" s="662" t="s">
        <v>620</v>
      </c>
      <c r="D734" s="663" t="s">
        <v>3547</v>
      </c>
      <c r="E734" s="662" t="s">
        <v>7345</v>
      </c>
      <c r="F734" s="663" t="s">
        <v>7346</v>
      </c>
      <c r="G734" s="662" t="s">
        <v>6920</v>
      </c>
      <c r="H734" s="662" t="s">
        <v>6921</v>
      </c>
      <c r="I734" s="664">
        <v>8.9499999999999993</v>
      </c>
      <c r="J734" s="664">
        <v>30</v>
      </c>
      <c r="K734" s="665">
        <v>268.5</v>
      </c>
    </row>
    <row r="735" spans="1:11" ht="14.4" customHeight="1" x14ac:dyDescent="0.3">
      <c r="A735" s="660" t="s">
        <v>600</v>
      </c>
      <c r="B735" s="661" t="s">
        <v>3542</v>
      </c>
      <c r="C735" s="662" t="s">
        <v>620</v>
      </c>
      <c r="D735" s="663" t="s">
        <v>3547</v>
      </c>
      <c r="E735" s="662" t="s">
        <v>7345</v>
      </c>
      <c r="F735" s="663" t="s">
        <v>7346</v>
      </c>
      <c r="G735" s="662" t="s">
        <v>6922</v>
      </c>
      <c r="H735" s="662" t="s">
        <v>6923</v>
      </c>
      <c r="I735" s="664">
        <v>179.56599999999997</v>
      </c>
      <c r="J735" s="664">
        <v>46</v>
      </c>
      <c r="K735" s="665">
        <v>8266.35</v>
      </c>
    </row>
    <row r="736" spans="1:11" ht="14.4" customHeight="1" x14ac:dyDescent="0.3">
      <c r="A736" s="660" t="s">
        <v>600</v>
      </c>
      <c r="B736" s="661" t="s">
        <v>3542</v>
      </c>
      <c r="C736" s="662" t="s">
        <v>620</v>
      </c>
      <c r="D736" s="663" t="s">
        <v>3547</v>
      </c>
      <c r="E736" s="662" t="s">
        <v>7345</v>
      </c>
      <c r="F736" s="663" t="s">
        <v>7346</v>
      </c>
      <c r="G736" s="662" t="s">
        <v>6328</v>
      </c>
      <c r="H736" s="662" t="s">
        <v>6329</v>
      </c>
      <c r="I736" s="664">
        <v>3.0566666666666666</v>
      </c>
      <c r="J736" s="664">
        <v>200</v>
      </c>
      <c r="K736" s="665">
        <v>623</v>
      </c>
    </row>
    <row r="737" spans="1:11" ht="14.4" customHeight="1" x14ac:dyDescent="0.3">
      <c r="A737" s="660" t="s">
        <v>600</v>
      </c>
      <c r="B737" s="661" t="s">
        <v>3542</v>
      </c>
      <c r="C737" s="662" t="s">
        <v>620</v>
      </c>
      <c r="D737" s="663" t="s">
        <v>3547</v>
      </c>
      <c r="E737" s="662" t="s">
        <v>7345</v>
      </c>
      <c r="F737" s="663" t="s">
        <v>7346</v>
      </c>
      <c r="G737" s="662" t="s">
        <v>6330</v>
      </c>
      <c r="H737" s="662" t="s">
        <v>6331</v>
      </c>
      <c r="I737" s="664">
        <v>1.94</v>
      </c>
      <c r="J737" s="664">
        <v>100</v>
      </c>
      <c r="K737" s="665">
        <v>194</v>
      </c>
    </row>
    <row r="738" spans="1:11" ht="14.4" customHeight="1" x14ac:dyDescent="0.3">
      <c r="A738" s="660" t="s">
        <v>600</v>
      </c>
      <c r="B738" s="661" t="s">
        <v>3542</v>
      </c>
      <c r="C738" s="662" t="s">
        <v>620</v>
      </c>
      <c r="D738" s="663" t="s">
        <v>3547</v>
      </c>
      <c r="E738" s="662" t="s">
        <v>7345</v>
      </c>
      <c r="F738" s="663" t="s">
        <v>7346</v>
      </c>
      <c r="G738" s="662" t="s">
        <v>6330</v>
      </c>
      <c r="H738" s="662" t="s">
        <v>6332</v>
      </c>
      <c r="I738" s="664">
        <v>1.9333333333333333</v>
      </c>
      <c r="J738" s="664">
        <v>300</v>
      </c>
      <c r="K738" s="665">
        <v>580</v>
      </c>
    </row>
    <row r="739" spans="1:11" ht="14.4" customHeight="1" x14ac:dyDescent="0.3">
      <c r="A739" s="660" t="s">
        <v>600</v>
      </c>
      <c r="B739" s="661" t="s">
        <v>3542</v>
      </c>
      <c r="C739" s="662" t="s">
        <v>620</v>
      </c>
      <c r="D739" s="663" t="s">
        <v>3547</v>
      </c>
      <c r="E739" s="662" t="s">
        <v>7345</v>
      </c>
      <c r="F739" s="663" t="s">
        <v>7346</v>
      </c>
      <c r="G739" s="662" t="s">
        <v>6335</v>
      </c>
      <c r="H739" s="662" t="s">
        <v>6336</v>
      </c>
      <c r="I739" s="664">
        <v>13.2</v>
      </c>
      <c r="J739" s="664">
        <v>20</v>
      </c>
      <c r="K739" s="665">
        <v>264</v>
      </c>
    </row>
    <row r="740" spans="1:11" ht="14.4" customHeight="1" x14ac:dyDescent="0.3">
      <c r="A740" s="660" t="s">
        <v>600</v>
      </c>
      <c r="B740" s="661" t="s">
        <v>3542</v>
      </c>
      <c r="C740" s="662" t="s">
        <v>620</v>
      </c>
      <c r="D740" s="663" t="s">
        <v>3547</v>
      </c>
      <c r="E740" s="662" t="s">
        <v>7345</v>
      </c>
      <c r="F740" s="663" t="s">
        <v>7346</v>
      </c>
      <c r="G740" s="662" t="s">
        <v>6924</v>
      </c>
      <c r="H740" s="662" t="s">
        <v>6925</v>
      </c>
      <c r="I740" s="664">
        <v>194.3</v>
      </c>
      <c r="J740" s="664">
        <v>5</v>
      </c>
      <c r="K740" s="665">
        <v>971.5</v>
      </c>
    </row>
    <row r="741" spans="1:11" ht="14.4" customHeight="1" x14ac:dyDescent="0.3">
      <c r="A741" s="660" t="s">
        <v>600</v>
      </c>
      <c r="B741" s="661" t="s">
        <v>3542</v>
      </c>
      <c r="C741" s="662" t="s">
        <v>620</v>
      </c>
      <c r="D741" s="663" t="s">
        <v>3547</v>
      </c>
      <c r="E741" s="662" t="s">
        <v>7345</v>
      </c>
      <c r="F741" s="663" t="s">
        <v>7346</v>
      </c>
      <c r="G741" s="662" t="s">
        <v>6924</v>
      </c>
      <c r="H741" s="662" t="s">
        <v>6926</v>
      </c>
      <c r="I741" s="664">
        <v>194.30599999999998</v>
      </c>
      <c r="J741" s="664">
        <v>32</v>
      </c>
      <c r="K741" s="665">
        <v>6217.8099999999995</v>
      </c>
    </row>
    <row r="742" spans="1:11" ht="14.4" customHeight="1" x14ac:dyDescent="0.3">
      <c r="A742" s="660" t="s">
        <v>600</v>
      </c>
      <c r="B742" s="661" t="s">
        <v>3542</v>
      </c>
      <c r="C742" s="662" t="s">
        <v>620</v>
      </c>
      <c r="D742" s="663" t="s">
        <v>3547</v>
      </c>
      <c r="E742" s="662" t="s">
        <v>7345</v>
      </c>
      <c r="F742" s="663" t="s">
        <v>7346</v>
      </c>
      <c r="G742" s="662" t="s">
        <v>6337</v>
      </c>
      <c r="H742" s="662" t="s">
        <v>6338</v>
      </c>
      <c r="I742" s="664">
        <v>13.2</v>
      </c>
      <c r="J742" s="664">
        <v>20</v>
      </c>
      <c r="K742" s="665">
        <v>264</v>
      </c>
    </row>
    <row r="743" spans="1:11" ht="14.4" customHeight="1" x14ac:dyDescent="0.3">
      <c r="A743" s="660" t="s">
        <v>600</v>
      </c>
      <c r="B743" s="661" t="s">
        <v>3542</v>
      </c>
      <c r="C743" s="662" t="s">
        <v>620</v>
      </c>
      <c r="D743" s="663" t="s">
        <v>3547</v>
      </c>
      <c r="E743" s="662" t="s">
        <v>7345</v>
      </c>
      <c r="F743" s="663" t="s">
        <v>7346</v>
      </c>
      <c r="G743" s="662" t="s">
        <v>6339</v>
      </c>
      <c r="H743" s="662" t="s">
        <v>6340</v>
      </c>
      <c r="I743" s="664">
        <v>1.5409090909090912</v>
      </c>
      <c r="J743" s="664">
        <v>1125</v>
      </c>
      <c r="K743" s="665">
        <v>1738.5</v>
      </c>
    </row>
    <row r="744" spans="1:11" ht="14.4" customHeight="1" x14ac:dyDescent="0.3">
      <c r="A744" s="660" t="s">
        <v>600</v>
      </c>
      <c r="B744" s="661" t="s">
        <v>3542</v>
      </c>
      <c r="C744" s="662" t="s">
        <v>620</v>
      </c>
      <c r="D744" s="663" t="s">
        <v>3547</v>
      </c>
      <c r="E744" s="662" t="s">
        <v>7345</v>
      </c>
      <c r="F744" s="663" t="s">
        <v>7346</v>
      </c>
      <c r="G744" s="662" t="s">
        <v>6341</v>
      </c>
      <c r="H744" s="662" t="s">
        <v>6342</v>
      </c>
      <c r="I744" s="664">
        <v>18.95</v>
      </c>
      <c r="J744" s="664">
        <v>110</v>
      </c>
      <c r="K744" s="665">
        <v>2153</v>
      </c>
    </row>
    <row r="745" spans="1:11" ht="14.4" customHeight="1" x14ac:dyDescent="0.3">
      <c r="A745" s="660" t="s">
        <v>600</v>
      </c>
      <c r="B745" s="661" t="s">
        <v>3542</v>
      </c>
      <c r="C745" s="662" t="s">
        <v>620</v>
      </c>
      <c r="D745" s="663" t="s">
        <v>3547</v>
      </c>
      <c r="E745" s="662" t="s">
        <v>7345</v>
      </c>
      <c r="F745" s="663" t="s">
        <v>7346</v>
      </c>
      <c r="G745" s="662" t="s">
        <v>6343</v>
      </c>
      <c r="H745" s="662" t="s">
        <v>6344</v>
      </c>
      <c r="I745" s="664">
        <v>21.24</v>
      </c>
      <c r="J745" s="664">
        <v>40</v>
      </c>
      <c r="K745" s="665">
        <v>849.6</v>
      </c>
    </row>
    <row r="746" spans="1:11" ht="14.4" customHeight="1" x14ac:dyDescent="0.3">
      <c r="A746" s="660" t="s">
        <v>600</v>
      </c>
      <c r="B746" s="661" t="s">
        <v>3542</v>
      </c>
      <c r="C746" s="662" t="s">
        <v>620</v>
      </c>
      <c r="D746" s="663" t="s">
        <v>3547</v>
      </c>
      <c r="E746" s="662" t="s">
        <v>7345</v>
      </c>
      <c r="F746" s="663" t="s">
        <v>7346</v>
      </c>
      <c r="G746" s="662" t="s">
        <v>6345</v>
      </c>
      <c r="H746" s="662" t="s">
        <v>6346</v>
      </c>
      <c r="I746" s="664">
        <v>10.297272727272727</v>
      </c>
      <c r="J746" s="664">
        <v>550</v>
      </c>
      <c r="K746" s="665">
        <v>5663.5</v>
      </c>
    </row>
    <row r="747" spans="1:11" ht="14.4" customHeight="1" x14ac:dyDescent="0.3">
      <c r="A747" s="660" t="s">
        <v>600</v>
      </c>
      <c r="B747" s="661" t="s">
        <v>3542</v>
      </c>
      <c r="C747" s="662" t="s">
        <v>620</v>
      </c>
      <c r="D747" s="663" t="s">
        <v>3547</v>
      </c>
      <c r="E747" s="662" t="s">
        <v>7345</v>
      </c>
      <c r="F747" s="663" t="s">
        <v>7346</v>
      </c>
      <c r="G747" s="662" t="s">
        <v>6927</v>
      </c>
      <c r="H747" s="662" t="s">
        <v>6928</v>
      </c>
      <c r="I747" s="664">
        <v>13.2</v>
      </c>
      <c r="J747" s="664">
        <v>10</v>
      </c>
      <c r="K747" s="665">
        <v>132</v>
      </c>
    </row>
    <row r="748" spans="1:11" ht="14.4" customHeight="1" x14ac:dyDescent="0.3">
      <c r="A748" s="660" t="s">
        <v>600</v>
      </c>
      <c r="B748" s="661" t="s">
        <v>3542</v>
      </c>
      <c r="C748" s="662" t="s">
        <v>620</v>
      </c>
      <c r="D748" s="663" t="s">
        <v>3547</v>
      </c>
      <c r="E748" s="662" t="s">
        <v>7345</v>
      </c>
      <c r="F748" s="663" t="s">
        <v>7346</v>
      </c>
      <c r="G748" s="662" t="s">
        <v>6349</v>
      </c>
      <c r="H748" s="662" t="s">
        <v>6350</v>
      </c>
      <c r="I748" s="664">
        <v>6.6550000000000002</v>
      </c>
      <c r="J748" s="664">
        <v>30</v>
      </c>
      <c r="K748" s="665">
        <v>199.6</v>
      </c>
    </row>
    <row r="749" spans="1:11" ht="14.4" customHeight="1" x14ac:dyDescent="0.3">
      <c r="A749" s="660" t="s">
        <v>600</v>
      </c>
      <c r="B749" s="661" t="s">
        <v>3542</v>
      </c>
      <c r="C749" s="662" t="s">
        <v>620</v>
      </c>
      <c r="D749" s="663" t="s">
        <v>3547</v>
      </c>
      <c r="E749" s="662" t="s">
        <v>7345</v>
      </c>
      <c r="F749" s="663" t="s">
        <v>7346</v>
      </c>
      <c r="G749" s="662" t="s">
        <v>6600</v>
      </c>
      <c r="H749" s="662" t="s">
        <v>6601</v>
      </c>
      <c r="I749" s="664">
        <v>0.46999999999999986</v>
      </c>
      <c r="J749" s="664">
        <v>3900</v>
      </c>
      <c r="K749" s="665">
        <v>1833</v>
      </c>
    </row>
    <row r="750" spans="1:11" ht="14.4" customHeight="1" x14ac:dyDescent="0.3">
      <c r="A750" s="660" t="s">
        <v>600</v>
      </c>
      <c r="B750" s="661" t="s">
        <v>3542</v>
      </c>
      <c r="C750" s="662" t="s">
        <v>620</v>
      </c>
      <c r="D750" s="663" t="s">
        <v>3547</v>
      </c>
      <c r="E750" s="662" t="s">
        <v>7345</v>
      </c>
      <c r="F750" s="663" t="s">
        <v>7346</v>
      </c>
      <c r="G750" s="662" t="s">
        <v>6355</v>
      </c>
      <c r="H750" s="662" t="s">
        <v>6356</v>
      </c>
      <c r="I750" s="664">
        <v>4.03</v>
      </c>
      <c r="J750" s="664">
        <v>4800</v>
      </c>
      <c r="K750" s="665">
        <v>19344</v>
      </c>
    </row>
    <row r="751" spans="1:11" ht="14.4" customHeight="1" x14ac:dyDescent="0.3">
      <c r="A751" s="660" t="s">
        <v>600</v>
      </c>
      <c r="B751" s="661" t="s">
        <v>3542</v>
      </c>
      <c r="C751" s="662" t="s">
        <v>620</v>
      </c>
      <c r="D751" s="663" t="s">
        <v>3547</v>
      </c>
      <c r="E751" s="662" t="s">
        <v>7345</v>
      </c>
      <c r="F751" s="663" t="s">
        <v>7346</v>
      </c>
      <c r="G751" s="662" t="s">
        <v>6357</v>
      </c>
      <c r="H751" s="662" t="s">
        <v>6358</v>
      </c>
      <c r="I751" s="664">
        <v>2.6019999999999999</v>
      </c>
      <c r="J751" s="664">
        <v>1300</v>
      </c>
      <c r="K751" s="665">
        <v>3382</v>
      </c>
    </row>
    <row r="752" spans="1:11" ht="14.4" customHeight="1" x14ac:dyDescent="0.3">
      <c r="A752" s="660" t="s">
        <v>600</v>
      </c>
      <c r="B752" s="661" t="s">
        <v>3542</v>
      </c>
      <c r="C752" s="662" t="s">
        <v>620</v>
      </c>
      <c r="D752" s="663" t="s">
        <v>3547</v>
      </c>
      <c r="E752" s="662" t="s">
        <v>7345</v>
      </c>
      <c r="F752" s="663" t="s">
        <v>7346</v>
      </c>
      <c r="G752" s="662" t="s">
        <v>6359</v>
      </c>
      <c r="H752" s="662" t="s">
        <v>6360</v>
      </c>
      <c r="I752" s="664">
        <v>2.6</v>
      </c>
      <c r="J752" s="664">
        <v>1000</v>
      </c>
      <c r="K752" s="665">
        <v>2600</v>
      </c>
    </row>
    <row r="753" spans="1:11" ht="14.4" customHeight="1" x14ac:dyDescent="0.3">
      <c r="A753" s="660" t="s">
        <v>600</v>
      </c>
      <c r="B753" s="661" t="s">
        <v>3542</v>
      </c>
      <c r="C753" s="662" t="s">
        <v>620</v>
      </c>
      <c r="D753" s="663" t="s">
        <v>3547</v>
      </c>
      <c r="E753" s="662" t="s">
        <v>7345</v>
      </c>
      <c r="F753" s="663" t="s">
        <v>7346</v>
      </c>
      <c r="G753" s="662" t="s">
        <v>6602</v>
      </c>
      <c r="H753" s="662" t="s">
        <v>6604</v>
      </c>
      <c r="I753" s="664">
        <v>2.7450000000000001</v>
      </c>
      <c r="J753" s="664">
        <v>100</v>
      </c>
      <c r="K753" s="665">
        <v>274.5</v>
      </c>
    </row>
    <row r="754" spans="1:11" ht="14.4" customHeight="1" x14ac:dyDescent="0.3">
      <c r="A754" s="660" t="s">
        <v>600</v>
      </c>
      <c r="B754" s="661" t="s">
        <v>3542</v>
      </c>
      <c r="C754" s="662" t="s">
        <v>620</v>
      </c>
      <c r="D754" s="663" t="s">
        <v>3547</v>
      </c>
      <c r="E754" s="662" t="s">
        <v>7345</v>
      </c>
      <c r="F754" s="663" t="s">
        <v>7346</v>
      </c>
      <c r="G754" s="662" t="s">
        <v>6929</v>
      </c>
      <c r="H754" s="662" t="s">
        <v>6930</v>
      </c>
      <c r="I754" s="664">
        <v>15.39</v>
      </c>
      <c r="J754" s="664">
        <v>50</v>
      </c>
      <c r="K754" s="665">
        <v>769.5</v>
      </c>
    </row>
    <row r="755" spans="1:11" ht="14.4" customHeight="1" x14ac:dyDescent="0.3">
      <c r="A755" s="660" t="s">
        <v>600</v>
      </c>
      <c r="B755" s="661" t="s">
        <v>3542</v>
      </c>
      <c r="C755" s="662" t="s">
        <v>620</v>
      </c>
      <c r="D755" s="663" t="s">
        <v>3547</v>
      </c>
      <c r="E755" s="662" t="s">
        <v>7345</v>
      </c>
      <c r="F755" s="663" t="s">
        <v>7346</v>
      </c>
      <c r="G755" s="662" t="s">
        <v>6361</v>
      </c>
      <c r="H755" s="662" t="s">
        <v>6362</v>
      </c>
      <c r="I755" s="664">
        <v>11.98</v>
      </c>
      <c r="J755" s="664">
        <v>750</v>
      </c>
      <c r="K755" s="665">
        <v>8984.4</v>
      </c>
    </row>
    <row r="756" spans="1:11" ht="14.4" customHeight="1" x14ac:dyDescent="0.3">
      <c r="A756" s="660" t="s">
        <v>600</v>
      </c>
      <c r="B756" s="661" t="s">
        <v>3542</v>
      </c>
      <c r="C756" s="662" t="s">
        <v>620</v>
      </c>
      <c r="D756" s="663" t="s">
        <v>3547</v>
      </c>
      <c r="E756" s="662" t="s">
        <v>7345</v>
      </c>
      <c r="F756" s="663" t="s">
        <v>7346</v>
      </c>
      <c r="G756" s="662" t="s">
        <v>6931</v>
      </c>
      <c r="H756" s="662" t="s">
        <v>6932</v>
      </c>
      <c r="I756" s="664">
        <v>170.25</v>
      </c>
      <c r="J756" s="664">
        <v>1</v>
      </c>
      <c r="K756" s="665">
        <v>170.25</v>
      </c>
    </row>
    <row r="757" spans="1:11" ht="14.4" customHeight="1" x14ac:dyDescent="0.3">
      <c r="A757" s="660" t="s">
        <v>600</v>
      </c>
      <c r="B757" s="661" t="s">
        <v>3542</v>
      </c>
      <c r="C757" s="662" t="s">
        <v>620</v>
      </c>
      <c r="D757" s="663" t="s">
        <v>3547</v>
      </c>
      <c r="E757" s="662" t="s">
        <v>7345</v>
      </c>
      <c r="F757" s="663" t="s">
        <v>7346</v>
      </c>
      <c r="G757" s="662" t="s">
        <v>6363</v>
      </c>
      <c r="H757" s="662" t="s">
        <v>6364</v>
      </c>
      <c r="I757" s="664">
        <v>62.92</v>
      </c>
      <c r="J757" s="664">
        <v>200</v>
      </c>
      <c r="K757" s="665">
        <v>12584</v>
      </c>
    </row>
    <row r="758" spans="1:11" ht="14.4" customHeight="1" x14ac:dyDescent="0.3">
      <c r="A758" s="660" t="s">
        <v>600</v>
      </c>
      <c r="B758" s="661" t="s">
        <v>3542</v>
      </c>
      <c r="C758" s="662" t="s">
        <v>620</v>
      </c>
      <c r="D758" s="663" t="s">
        <v>3547</v>
      </c>
      <c r="E758" s="662" t="s">
        <v>7345</v>
      </c>
      <c r="F758" s="663" t="s">
        <v>7346</v>
      </c>
      <c r="G758" s="662" t="s">
        <v>6933</v>
      </c>
      <c r="H758" s="662" t="s">
        <v>6934</v>
      </c>
      <c r="I758" s="664">
        <v>168.19</v>
      </c>
      <c r="J758" s="664">
        <v>10</v>
      </c>
      <c r="K758" s="665">
        <v>1681.9</v>
      </c>
    </row>
    <row r="759" spans="1:11" ht="14.4" customHeight="1" x14ac:dyDescent="0.3">
      <c r="A759" s="660" t="s">
        <v>600</v>
      </c>
      <c r="B759" s="661" t="s">
        <v>3542</v>
      </c>
      <c r="C759" s="662" t="s">
        <v>620</v>
      </c>
      <c r="D759" s="663" t="s">
        <v>3547</v>
      </c>
      <c r="E759" s="662" t="s">
        <v>7345</v>
      </c>
      <c r="F759" s="663" t="s">
        <v>7346</v>
      </c>
      <c r="G759" s="662" t="s">
        <v>6935</v>
      </c>
      <c r="H759" s="662" t="s">
        <v>6936</v>
      </c>
      <c r="I759" s="664">
        <v>484.04</v>
      </c>
      <c r="J759" s="664">
        <v>10</v>
      </c>
      <c r="K759" s="665">
        <v>4840.3999999999996</v>
      </c>
    </row>
    <row r="760" spans="1:11" ht="14.4" customHeight="1" x14ac:dyDescent="0.3">
      <c r="A760" s="660" t="s">
        <v>600</v>
      </c>
      <c r="B760" s="661" t="s">
        <v>3542</v>
      </c>
      <c r="C760" s="662" t="s">
        <v>620</v>
      </c>
      <c r="D760" s="663" t="s">
        <v>3547</v>
      </c>
      <c r="E760" s="662" t="s">
        <v>7345</v>
      </c>
      <c r="F760" s="663" t="s">
        <v>7346</v>
      </c>
      <c r="G760" s="662" t="s">
        <v>6937</v>
      </c>
      <c r="H760" s="662" t="s">
        <v>6938</v>
      </c>
      <c r="I760" s="664">
        <v>484.03</v>
      </c>
      <c r="J760" s="664">
        <v>10</v>
      </c>
      <c r="K760" s="665">
        <v>4840.3099999999995</v>
      </c>
    </row>
    <row r="761" spans="1:11" ht="14.4" customHeight="1" x14ac:dyDescent="0.3">
      <c r="A761" s="660" t="s">
        <v>600</v>
      </c>
      <c r="B761" s="661" t="s">
        <v>3542</v>
      </c>
      <c r="C761" s="662" t="s">
        <v>620</v>
      </c>
      <c r="D761" s="663" t="s">
        <v>3547</v>
      </c>
      <c r="E761" s="662" t="s">
        <v>7345</v>
      </c>
      <c r="F761" s="663" t="s">
        <v>7346</v>
      </c>
      <c r="G761" s="662" t="s">
        <v>6607</v>
      </c>
      <c r="H761" s="662" t="s">
        <v>6608</v>
      </c>
      <c r="I761" s="664">
        <v>8.8699999999999992</v>
      </c>
      <c r="J761" s="664">
        <v>40</v>
      </c>
      <c r="K761" s="665">
        <v>354.8</v>
      </c>
    </row>
    <row r="762" spans="1:11" ht="14.4" customHeight="1" x14ac:dyDescent="0.3">
      <c r="A762" s="660" t="s">
        <v>600</v>
      </c>
      <c r="B762" s="661" t="s">
        <v>3542</v>
      </c>
      <c r="C762" s="662" t="s">
        <v>620</v>
      </c>
      <c r="D762" s="663" t="s">
        <v>3547</v>
      </c>
      <c r="E762" s="662" t="s">
        <v>7345</v>
      </c>
      <c r="F762" s="663" t="s">
        <v>7346</v>
      </c>
      <c r="G762" s="662" t="s">
        <v>6368</v>
      </c>
      <c r="H762" s="662" t="s">
        <v>6369</v>
      </c>
      <c r="I762" s="664">
        <v>1072.06</v>
      </c>
      <c r="J762" s="664">
        <v>10</v>
      </c>
      <c r="K762" s="665">
        <v>10720.6</v>
      </c>
    </row>
    <row r="763" spans="1:11" ht="14.4" customHeight="1" x14ac:dyDescent="0.3">
      <c r="A763" s="660" t="s">
        <v>600</v>
      </c>
      <c r="B763" s="661" t="s">
        <v>3542</v>
      </c>
      <c r="C763" s="662" t="s">
        <v>620</v>
      </c>
      <c r="D763" s="663" t="s">
        <v>3547</v>
      </c>
      <c r="E763" s="662" t="s">
        <v>7345</v>
      </c>
      <c r="F763" s="663" t="s">
        <v>7346</v>
      </c>
      <c r="G763" s="662" t="s">
        <v>6370</v>
      </c>
      <c r="H763" s="662" t="s">
        <v>6371</v>
      </c>
      <c r="I763" s="664">
        <v>2.34</v>
      </c>
      <c r="J763" s="664">
        <v>50</v>
      </c>
      <c r="K763" s="665">
        <v>117</v>
      </c>
    </row>
    <row r="764" spans="1:11" ht="14.4" customHeight="1" x14ac:dyDescent="0.3">
      <c r="A764" s="660" t="s">
        <v>600</v>
      </c>
      <c r="B764" s="661" t="s">
        <v>3542</v>
      </c>
      <c r="C764" s="662" t="s">
        <v>620</v>
      </c>
      <c r="D764" s="663" t="s">
        <v>3547</v>
      </c>
      <c r="E764" s="662" t="s">
        <v>7345</v>
      </c>
      <c r="F764" s="663" t="s">
        <v>7346</v>
      </c>
      <c r="G764" s="662" t="s">
        <v>6939</v>
      </c>
      <c r="H764" s="662" t="s">
        <v>6940</v>
      </c>
      <c r="I764" s="664">
        <v>1672.22</v>
      </c>
      <c r="J764" s="664">
        <v>1</v>
      </c>
      <c r="K764" s="665">
        <v>1672.22</v>
      </c>
    </row>
    <row r="765" spans="1:11" ht="14.4" customHeight="1" x14ac:dyDescent="0.3">
      <c r="A765" s="660" t="s">
        <v>600</v>
      </c>
      <c r="B765" s="661" t="s">
        <v>3542</v>
      </c>
      <c r="C765" s="662" t="s">
        <v>620</v>
      </c>
      <c r="D765" s="663" t="s">
        <v>3547</v>
      </c>
      <c r="E765" s="662" t="s">
        <v>7345</v>
      </c>
      <c r="F765" s="663" t="s">
        <v>7346</v>
      </c>
      <c r="G765" s="662" t="s">
        <v>6372</v>
      </c>
      <c r="H765" s="662" t="s">
        <v>6373</v>
      </c>
      <c r="I765" s="664">
        <v>363</v>
      </c>
      <c r="J765" s="664">
        <v>1</v>
      </c>
      <c r="K765" s="665">
        <v>363</v>
      </c>
    </row>
    <row r="766" spans="1:11" ht="14.4" customHeight="1" x14ac:dyDescent="0.3">
      <c r="A766" s="660" t="s">
        <v>600</v>
      </c>
      <c r="B766" s="661" t="s">
        <v>3542</v>
      </c>
      <c r="C766" s="662" t="s">
        <v>620</v>
      </c>
      <c r="D766" s="663" t="s">
        <v>3547</v>
      </c>
      <c r="E766" s="662" t="s">
        <v>7345</v>
      </c>
      <c r="F766" s="663" t="s">
        <v>7346</v>
      </c>
      <c r="G766" s="662" t="s">
        <v>6374</v>
      </c>
      <c r="H766" s="662" t="s">
        <v>6375</v>
      </c>
      <c r="I766" s="664">
        <v>168.19</v>
      </c>
      <c r="J766" s="664">
        <v>10</v>
      </c>
      <c r="K766" s="665">
        <v>1681.9</v>
      </c>
    </row>
    <row r="767" spans="1:11" ht="14.4" customHeight="1" x14ac:dyDescent="0.3">
      <c r="A767" s="660" t="s">
        <v>600</v>
      </c>
      <c r="B767" s="661" t="s">
        <v>3542</v>
      </c>
      <c r="C767" s="662" t="s">
        <v>620</v>
      </c>
      <c r="D767" s="663" t="s">
        <v>3547</v>
      </c>
      <c r="E767" s="662" t="s">
        <v>7345</v>
      </c>
      <c r="F767" s="663" t="s">
        <v>7346</v>
      </c>
      <c r="G767" s="662" t="s">
        <v>6941</v>
      </c>
      <c r="H767" s="662" t="s">
        <v>6942</v>
      </c>
      <c r="I767" s="664">
        <v>36</v>
      </c>
      <c r="J767" s="664">
        <v>50</v>
      </c>
      <c r="K767" s="665">
        <v>1799.75</v>
      </c>
    </row>
    <row r="768" spans="1:11" ht="14.4" customHeight="1" x14ac:dyDescent="0.3">
      <c r="A768" s="660" t="s">
        <v>600</v>
      </c>
      <c r="B768" s="661" t="s">
        <v>3542</v>
      </c>
      <c r="C768" s="662" t="s">
        <v>620</v>
      </c>
      <c r="D768" s="663" t="s">
        <v>3547</v>
      </c>
      <c r="E768" s="662" t="s">
        <v>7345</v>
      </c>
      <c r="F768" s="663" t="s">
        <v>7346</v>
      </c>
      <c r="G768" s="662" t="s">
        <v>6732</v>
      </c>
      <c r="H768" s="662" t="s">
        <v>6733</v>
      </c>
      <c r="I768" s="664">
        <v>188.76</v>
      </c>
      <c r="J768" s="664">
        <v>10</v>
      </c>
      <c r="K768" s="665">
        <v>1887.6</v>
      </c>
    </row>
    <row r="769" spans="1:11" ht="14.4" customHeight="1" x14ac:dyDescent="0.3">
      <c r="A769" s="660" t="s">
        <v>600</v>
      </c>
      <c r="B769" s="661" t="s">
        <v>3542</v>
      </c>
      <c r="C769" s="662" t="s">
        <v>620</v>
      </c>
      <c r="D769" s="663" t="s">
        <v>3547</v>
      </c>
      <c r="E769" s="662" t="s">
        <v>7345</v>
      </c>
      <c r="F769" s="663" t="s">
        <v>7346</v>
      </c>
      <c r="G769" s="662" t="s">
        <v>6943</v>
      </c>
      <c r="H769" s="662" t="s">
        <v>6944</v>
      </c>
      <c r="I769" s="664">
        <v>1109.27</v>
      </c>
      <c r="J769" s="664">
        <v>3</v>
      </c>
      <c r="K769" s="665">
        <v>3327.81</v>
      </c>
    </row>
    <row r="770" spans="1:11" ht="14.4" customHeight="1" x14ac:dyDescent="0.3">
      <c r="A770" s="660" t="s">
        <v>600</v>
      </c>
      <c r="B770" s="661" t="s">
        <v>3542</v>
      </c>
      <c r="C770" s="662" t="s">
        <v>620</v>
      </c>
      <c r="D770" s="663" t="s">
        <v>3547</v>
      </c>
      <c r="E770" s="662" t="s">
        <v>7345</v>
      </c>
      <c r="F770" s="663" t="s">
        <v>7346</v>
      </c>
      <c r="G770" s="662" t="s">
        <v>6943</v>
      </c>
      <c r="H770" s="662" t="s">
        <v>6945</v>
      </c>
      <c r="I770" s="664">
        <v>1109.27</v>
      </c>
      <c r="J770" s="664">
        <v>3</v>
      </c>
      <c r="K770" s="665">
        <v>3327.81</v>
      </c>
    </row>
    <row r="771" spans="1:11" ht="14.4" customHeight="1" x14ac:dyDescent="0.3">
      <c r="A771" s="660" t="s">
        <v>600</v>
      </c>
      <c r="B771" s="661" t="s">
        <v>3542</v>
      </c>
      <c r="C771" s="662" t="s">
        <v>620</v>
      </c>
      <c r="D771" s="663" t="s">
        <v>3547</v>
      </c>
      <c r="E771" s="662" t="s">
        <v>7345</v>
      </c>
      <c r="F771" s="663" t="s">
        <v>7346</v>
      </c>
      <c r="G771" s="662" t="s">
        <v>6946</v>
      </c>
      <c r="H771" s="662" t="s">
        <v>6947</v>
      </c>
      <c r="I771" s="664">
        <v>229.9</v>
      </c>
      <c r="J771" s="664">
        <v>20</v>
      </c>
      <c r="K771" s="665">
        <v>4598</v>
      </c>
    </row>
    <row r="772" spans="1:11" ht="14.4" customHeight="1" x14ac:dyDescent="0.3">
      <c r="A772" s="660" t="s">
        <v>600</v>
      </c>
      <c r="B772" s="661" t="s">
        <v>3542</v>
      </c>
      <c r="C772" s="662" t="s">
        <v>620</v>
      </c>
      <c r="D772" s="663" t="s">
        <v>3547</v>
      </c>
      <c r="E772" s="662" t="s">
        <v>7345</v>
      </c>
      <c r="F772" s="663" t="s">
        <v>7346</v>
      </c>
      <c r="G772" s="662" t="s">
        <v>6610</v>
      </c>
      <c r="H772" s="662" t="s">
        <v>6611</v>
      </c>
      <c r="I772" s="664">
        <v>618.08000000000004</v>
      </c>
      <c r="J772" s="664">
        <v>1</v>
      </c>
      <c r="K772" s="665">
        <v>618.08000000000004</v>
      </c>
    </row>
    <row r="773" spans="1:11" ht="14.4" customHeight="1" x14ac:dyDescent="0.3">
      <c r="A773" s="660" t="s">
        <v>600</v>
      </c>
      <c r="B773" s="661" t="s">
        <v>3542</v>
      </c>
      <c r="C773" s="662" t="s">
        <v>620</v>
      </c>
      <c r="D773" s="663" t="s">
        <v>3547</v>
      </c>
      <c r="E773" s="662" t="s">
        <v>7345</v>
      </c>
      <c r="F773" s="663" t="s">
        <v>7346</v>
      </c>
      <c r="G773" s="662" t="s">
        <v>6948</v>
      </c>
      <c r="H773" s="662" t="s">
        <v>6949</v>
      </c>
      <c r="I773" s="664">
        <v>60.54</v>
      </c>
      <c r="J773" s="664">
        <v>75</v>
      </c>
      <c r="K773" s="665">
        <v>4540.3</v>
      </c>
    </row>
    <row r="774" spans="1:11" ht="14.4" customHeight="1" x14ac:dyDescent="0.3">
      <c r="A774" s="660" t="s">
        <v>600</v>
      </c>
      <c r="B774" s="661" t="s">
        <v>3542</v>
      </c>
      <c r="C774" s="662" t="s">
        <v>620</v>
      </c>
      <c r="D774" s="663" t="s">
        <v>3547</v>
      </c>
      <c r="E774" s="662" t="s">
        <v>7345</v>
      </c>
      <c r="F774" s="663" t="s">
        <v>7346</v>
      </c>
      <c r="G774" s="662" t="s">
        <v>6950</v>
      </c>
      <c r="H774" s="662" t="s">
        <v>6951</v>
      </c>
      <c r="I774" s="664">
        <v>60.5</v>
      </c>
      <c r="J774" s="664">
        <v>3</v>
      </c>
      <c r="K774" s="665">
        <v>181.5</v>
      </c>
    </row>
    <row r="775" spans="1:11" ht="14.4" customHeight="1" x14ac:dyDescent="0.3">
      <c r="A775" s="660" t="s">
        <v>600</v>
      </c>
      <c r="B775" s="661" t="s">
        <v>3542</v>
      </c>
      <c r="C775" s="662" t="s">
        <v>620</v>
      </c>
      <c r="D775" s="663" t="s">
        <v>3547</v>
      </c>
      <c r="E775" s="662" t="s">
        <v>7345</v>
      </c>
      <c r="F775" s="663" t="s">
        <v>7346</v>
      </c>
      <c r="G775" s="662" t="s">
        <v>6952</v>
      </c>
      <c r="H775" s="662" t="s">
        <v>6953</v>
      </c>
      <c r="I775" s="664">
        <v>168.19</v>
      </c>
      <c r="J775" s="664">
        <v>10</v>
      </c>
      <c r="K775" s="665">
        <v>1681.9</v>
      </c>
    </row>
    <row r="776" spans="1:11" ht="14.4" customHeight="1" x14ac:dyDescent="0.3">
      <c r="A776" s="660" t="s">
        <v>600</v>
      </c>
      <c r="B776" s="661" t="s">
        <v>3542</v>
      </c>
      <c r="C776" s="662" t="s">
        <v>620</v>
      </c>
      <c r="D776" s="663" t="s">
        <v>3547</v>
      </c>
      <c r="E776" s="662" t="s">
        <v>7345</v>
      </c>
      <c r="F776" s="663" t="s">
        <v>7346</v>
      </c>
      <c r="G776" s="662" t="s">
        <v>6378</v>
      </c>
      <c r="H776" s="662" t="s">
        <v>6379</v>
      </c>
      <c r="I776" s="664">
        <v>9.5949999999999989</v>
      </c>
      <c r="J776" s="664">
        <v>400</v>
      </c>
      <c r="K776" s="665">
        <v>3838</v>
      </c>
    </row>
    <row r="777" spans="1:11" ht="14.4" customHeight="1" x14ac:dyDescent="0.3">
      <c r="A777" s="660" t="s">
        <v>600</v>
      </c>
      <c r="B777" s="661" t="s">
        <v>3542</v>
      </c>
      <c r="C777" s="662" t="s">
        <v>620</v>
      </c>
      <c r="D777" s="663" t="s">
        <v>3547</v>
      </c>
      <c r="E777" s="662" t="s">
        <v>7345</v>
      </c>
      <c r="F777" s="663" t="s">
        <v>7346</v>
      </c>
      <c r="G777" s="662" t="s">
        <v>6378</v>
      </c>
      <c r="H777" s="662" t="s">
        <v>6380</v>
      </c>
      <c r="I777" s="664">
        <v>9.5960000000000001</v>
      </c>
      <c r="J777" s="664">
        <v>700</v>
      </c>
      <c r="K777" s="665">
        <v>6718</v>
      </c>
    </row>
    <row r="778" spans="1:11" ht="14.4" customHeight="1" x14ac:dyDescent="0.3">
      <c r="A778" s="660" t="s">
        <v>600</v>
      </c>
      <c r="B778" s="661" t="s">
        <v>3542</v>
      </c>
      <c r="C778" s="662" t="s">
        <v>620</v>
      </c>
      <c r="D778" s="663" t="s">
        <v>3547</v>
      </c>
      <c r="E778" s="662" t="s">
        <v>7345</v>
      </c>
      <c r="F778" s="663" t="s">
        <v>7346</v>
      </c>
      <c r="G778" s="662" t="s">
        <v>6381</v>
      </c>
      <c r="H778" s="662" t="s">
        <v>6382</v>
      </c>
      <c r="I778" s="664">
        <v>24.2</v>
      </c>
      <c r="J778" s="664">
        <v>20</v>
      </c>
      <c r="K778" s="665">
        <v>484</v>
      </c>
    </row>
    <row r="779" spans="1:11" ht="14.4" customHeight="1" x14ac:dyDescent="0.3">
      <c r="A779" s="660" t="s">
        <v>600</v>
      </c>
      <c r="B779" s="661" t="s">
        <v>3542</v>
      </c>
      <c r="C779" s="662" t="s">
        <v>620</v>
      </c>
      <c r="D779" s="663" t="s">
        <v>3547</v>
      </c>
      <c r="E779" s="662" t="s">
        <v>7345</v>
      </c>
      <c r="F779" s="663" t="s">
        <v>7346</v>
      </c>
      <c r="G779" s="662" t="s">
        <v>6383</v>
      </c>
      <c r="H779" s="662" t="s">
        <v>6384</v>
      </c>
      <c r="I779" s="664">
        <v>9.2000000000000011</v>
      </c>
      <c r="J779" s="664">
        <v>2850</v>
      </c>
      <c r="K779" s="665">
        <v>26220</v>
      </c>
    </row>
    <row r="780" spans="1:11" ht="14.4" customHeight="1" x14ac:dyDescent="0.3">
      <c r="A780" s="660" t="s">
        <v>600</v>
      </c>
      <c r="B780" s="661" t="s">
        <v>3542</v>
      </c>
      <c r="C780" s="662" t="s">
        <v>620</v>
      </c>
      <c r="D780" s="663" t="s">
        <v>3547</v>
      </c>
      <c r="E780" s="662" t="s">
        <v>7345</v>
      </c>
      <c r="F780" s="663" t="s">
        <v>7346</v>
      </c>
      <c r="G780" s="662" t="s">
        <v>6385</v>
      </c>
      <c r="H780" s="662" t="s">
        <v>6386</v>
      </c>
      <c r="I780" s="664">
        <v>172.5</v>
      </c>
      <c r="J780" s="664">
        <v>2</v>
      </c>
      <c r="K780" s="665">
        <v>345</v>
      </c>
    </row>
    <row r="781" spans="1:11" ht="14.4" customHeight="1" x14ac:dyDescent="0.3">
      <c r="A781" s="660" t="s">
        <v>600</v>
      </c>
      <c r="B781" s="661" t="s">
        <v>3542</v>
      </c>
      <c r="C781" s="662" t="s">
        <v>620</v>
      </c>
      <c r="D781" s="663" t="s">
        <v>3547</v>
      </c>
      <c r="E781" s="662" t="s">
        <v>7345</v>
      </c>
      <c r="F781" s="663" t="s">
        <v>7346</v>
      </c>
      <c r="G781" s="662" t="s">
        <v>6387</v>
      </c>
      <c r="H781" s="662" t="s">
        <v>6388</v>
      </c>
      <c r="I781" s="664">
        <v>9.68</v>
      </c>
      <c r="J781" s="664">
        <v>500</v>
      </c>
      <c r="K781" s="665">
        <v>4840</v>
      </c>
    </row>
    <row r="782" spans="1:11" ht="14.4" customHeight="1" x14ac:dyDescent="0.3">
      <c r="A782" s="660" t="s">
        <v>600</v>
      </c>
      <c r="B782" s="661" t="s">
        <v>3542</v>
      </c>
      <c r="C782" s="662" t="s">
        <v>620</v>
      </c>
      <c r="D782" s="663" t="s">
        <v>3547</v>
      </c>
      <c r="E782" s="662" t="s">
        <v>7345</v>
      </c>
      <c r="F782" s="663" t="s">
        <v>7346</v>
      </c>
      <c r="G782" s="662" t="s">
        <v>6954</v>
      </c>
      <c r="H782" s="662" t="s">
        <v>6955</v>
      </c>
      <c r="I782" s="664">
        <v>168.19</v>
      </c>
      <c r="J782" s="664">
        <v>10</v>
      </c>
      <c r="K782" s="665">
        <v>1681.9</v>
      </c>
    </row>
    <row r="783" spans="1:11" ht="14.4" customHeight="1" x14ac:dyDescent="0.3">
      <c r="A783" s="660" t="s">
        <v>600</v>
      </c>
      <c r="B783" s="661" t="s">
        <v>3542</v>
      </c>
      <c r="C783" s="662" t="s">
        <v>620</v>
      </c>
      <c r="D783" s="663" t="s">
        <v>3547</v>
      </c>
      <c r="E783" s="662" t="s">
        <v>7345</v>
      </c>
      <c r="F783" s="663" t="s">
        <v>7346</v>
      </c>
      <c r="G783" s="662" t="s">
        <v>6956</v>
      </c>
      <c r="H783" s="662" t="s">
        <v>6957</v>
      </c>
      <c r="I783" s="664">
        <v>217.8</v>
      </c>
      <c r="J783" s="664">
        <v>9</v>
      </c>
      <c r="K783" s="665">
        <v>1960.1999999999998</v>
      </c>
    </row>
    <row r="784" spans="1:11" ht="14.4" customHeight="1" x14ac:dyDescent="0.3">
      <c r="A784" s="660" t="s">
        <v>600</v>
      </c>
      <c r="B784" s="661" t="s">
        <v>3542</v>
      </c>
      <c r="C784" s="662" t="s">
        <v>620</v>
      </c>
      <c r="D784" s="663" t="s">
        <v>3547</v>
      </c>
      <c r="E784" s="662" t="s">
        <v>7345</v>
      </c>
      <c r="F784" s="663" t="s">
        <v>7346</v>
      </c>
      <c r="G784" s="662" t="s">
        <v>6618</v>
      </c>
      <c r="H784" s="662" t="s">
        <v>6619</v>
      </c>
      <c r="I784" s="664">
        <v>12.705</v>
      </c>
      <c r="J784" s="664">
        <v>70</v>
      </c>
      <c r="K784" s="665">
        <v>907.5</v>
      </c>
    </row>
    <row r="785" spans="1:11" ht="14.4" customHeight="1" x14ac:dyDescent="0.3">
      <c r="A785" s="660" t="s">
        <v>600</v>
      </c>
      <c r="B785" s="661" t="s">
        <v>3542</v>
      </c>
      <c r="C785" s="662" t="s">
        <v>620</v>
      </c>
      <c r="D785" s="663" t="s">
        <v>3547</v>
      </c>
      <c r="E785" s="662" t="s">
        <v>7345</v>
      </c>
      <c r="F785" s="663" t="s">
        <v>7346</v>
      </c>
      <c r="G785" s="662" t="s">
        <v>6958</v>
      </c>
      <c r="H785" s="662" t="s">
        <v>6959</v>
      </c>
      <c r="I785" s="664">
        <v>298.76799999999997</v>
      </c>
      <c r="J785" s="664">
        <v>50</v>
      </c>
      <c r="K785" s="665">
        <v>14938.32</v>
      </c>
    </row>
    <row r="786" spans="1:11" ht="14.4" customHeight="1" x14ac:dyDescent="0.3">
      <c r="A786" s="660" t="s">
        <v>600</v>
      </c>
      <c r="B786" s="661" t="s">
        <v>3542</v>
      </c>
      <c r="C786" s="662" t="s">
        <v>620</v>
      </c>
      <c r="D786" s="663" t="s">
        <v>3547</v>
      </c>
      <c r="E786" s="662" t="s">
        <v>7345</v>
      </c>
      <c r="F786" s="663" t="s">
        <v>7346</v>
      </c>
      <c r="G786" s="662" t="s">
        <v>6960</v>
      </c>
      <c r="H786" s="662" t="s">
        <v>6961</v>
      </c>
      <c r="I786" s="664">
        <v>302.75</v>
      </c>
      <c r="J786" s="664">
        <v>3</v>
      </c>
      <c r="K786" s="665">
        <v>908</v>
      </c>
    </row>
    <row r="787" spans="1:11" ht="14.4" customHeight="1" x14ac:dyDescent="0.3">
      <c r="A787" s="660" t="s">
        <v>600</v>
      </c>
      <c r="B787" s="661" t="s">
        <v>3542</v>
      </c>
      <c r="C787" s="662" t="s">
        <v>620</v>
      </c>
      <c r="D787" s="663" t="s">
        <v>3547</v>
      </c>
      <c r="E787" s="662" t="s">
        <v>7345</v>
      </c>
      <c r="F787" s="663" t="s">
        <v>7346</v>
      </c>
      <c r="G787" s="662" t="s">
        <v>6962</v>
      </c>
      <c r="H787" s="662" t="s">
        <v>6963</v>
      </c>
      <c r="I787" s="664">
        <v>312.08</v>
      </c>
      <c r="J787" s="664">
        <v>9</v>
      </c>
      <c r="K787" s="665">
        <v>2751.24</v>
      </c>
    </row>
    <row r="788" spans="1:11" ht="14.4" customHeight="1" x14ac:dyDescent="0.3">
      <c r="A788" s="660" t="s">
        <v>600</v>
      </c>
      <c r="B788" s="661" t="s">
        <v>3542</v>
      </c>
      <c r="C788" s="662" t="s">
        <v>620</v>
      </c>
      <c r="D788" s="663" t="s">
        <v>3547</v>
      </c>
      <c r="E788" s="662" t="s">
        <v>7345</v>
      </c>
      <c r="F788" s="663" t="s">
        <v>7346</v>
      </c>
      <c r="G788" s="662" t="s">
        <v>6624</v>
      </c>
      <c r="H788" s="662" t="s">
        <v>6625</v>
      </c>
      <c r="I788" s="664">
        <v>75.459999999999994</v>
      </c>
      <c r="J788" s="664">
        <v>30</v>
      </c>
      <c r="K788" s="665">
        <v>2263.94</v>
      </c>
    </row>
    <row r="789" spans="1:11" ht="14.4" customHeight="1" x14ac:dyDescent="0.3">
      <c r="A789" s="660" t="s">
        <v>600</v>
      </c>
      <c r="B789" s="661" t="s">
        <v>3542</v>
      </c>
      <c r="C789" s="662" t="s">
        <v>620</v>
      </c>
      <c r="D789" s="663" t="s">
        <v>3547</v>
      </c>
      <c r="E789" s="662" t="s">
        <v>7345</v>
      </c>
      <c r="F789" s="663" t="s">
        <v>7346</v>
      </c>
      <c r="G789" s="662" t="s">
        <v>6964</v>
      </c>
      <c r="H789" s="662" t="s">
        <v>6965</v>
      </c>
      <c r="I789" s="664">
        <v>2.81</v>
      </c>
      <c r="J789" s="664">
        <v>50</v>
      </c>
      <c r="K789" s="665">
        <v>140.5</v>
      </c>
    </row>
    <row r="790" spans="1:11" ht="14.4" customHeight="1" x14ac:dyDescent="0.3">
      <c r="A790" s="660" t="s">
        <v>600</v>
      </c>
      <c r="B790" s="661" t="s">
        <v>3542</v>
      </c>
      <c r="C790" s="662" t="s">
        <v>620</v>
      </c>
      <c r="D790" s="663" t="s">
        <v>3547</v>
      </c>
      <c r="E790" s="662" t="s">
        <v>7345</v>
      </c>
      <c r="F790" s="663" t="s">
        <v>7346</v>
      </c>
      <c r="G790" s="662" t="s">
        <v>6826</v>
      </c>
      <c r="H790" s="662" t="s">
        <v>6827</v>
      </c>
      <c r="I790" s="664">
        <v>21.403333333333332</v>
      </c>
      <c r="J790" s="664">
        <v>6</v>
      </c>
      <c r="K790" s="665">
        <v>128.41999999999999</v>
      </c>
    </row>
    <row r="791" spans="1:11" ht="14.4" customHeight="1" x14ac:dyDescent="0.3">
      <c r="A791" s="660" t="s">
        <v>600</v>
      </c>
      <c r="B791" s="661" t="s">
        <v>3542</v>
      </c>
      <c r="C791" s="662" t="s">
        <v>620</v>
      </c>
      <c r="D791" s="663" t="s">
        <v>3547</v>
      </c>
      <c r="E791" s="662" t="s">
        <v>7345</v>
      </c>
      <c r="F791" s="663" t="s">
        <v>7346</v>
      </c>
      <c r="G791" s="662" t="s">
        <v>6740</v>
      </c>
      <c r="H791" s="662" t="s">
        <v>6741</v>
      </c>
      <c r="I791" s="664">
        <v>6184.1</v>
      </c>
      <c r="J791" s="664">
        <v>1</v>
      </c>
      <c r="K791" s="665">
        <v>6184.1</v>
      </c>
    </row>
    <row r="792" spans="1:11" ht="14.4" customHeight="1" x14ac:dyDescent="0.3">
      <c r="A792" s="660" t="s">
        <v>600</v>
      </c>
      <c r="B792" s="661" t="s">
        <v>3542</v>
      </c>
      <c r="C792" s="662" t="s">
        <v>620</v>
      </c>
      <c r="D792" s="663" t="s">
        <v>3547</v>
      </c>
      <c r="E792" s="662" t="s">
        <v>7345</v>
      </c>
      <c r="F792" s="663" t="s">
        <v>7346</v>
      </c>
      <c r="G792" s="662" t="s">
        <v>6966</v>
      </c>
      <c r="H792" s="662" t="s">
        <v>6967</v>
      </c>
      <c r="I792" s="664">
        <v>324.68333333333334</v>
      </c>
      <c r="J792" s="664">
        <v>26</v>
      </c>
      <c r="K792" s="665">
        <v>8439.44</v>
      </c>
    </row>
    <row r="793" spans="1:11" ht="14.4" customHeight="1" x14ac:dyDescent="0.3">
      <c r="A793" s="660" t="s">
        <v>600</v>
      </c>
      <c r="B793" s="661" t="s">
        <v>3542</v>
      </c>
      <c r="C793" s="662" t="s">
        <v>620</v>
      </c>
      <c r="D793" s="663" t="s">
        <v>3547</v>
      </c>
      <c r="E793" s="662" t="s">
        <v>7345</v>
      </c>
      <c r="F793" s="663" t="s">
        <v>7346</v>
      </c>
      <c r="G793" s="662" t="s">
        <v>6630</v>
      </c>
      <c r="H793" s="662" t="s">
        <v>6631</v>
      </c>
      <c r="I793" s="664">
        <v>58.27</v>
      </c>
      <c r="J793" s="664">
        <v>40</v>
      </c>
      <c r="K793" s="665">
        <v>2330.8000000000002</v>
      </c>
    </row>
    <row r="794" spans="1:11" ht="14.4" customHeight="1" x14ac:dyDescent="0.3">
      <c r="A794" s="660" t="s">
        <v>600</v>
      </c>
      <c r="B794" s="661" t="s">
        <v>3542</v>
      </c>
      <c r="C794" s="662" t="s">
        <v>620</v>
      </c>
      <c r="D794" s="663" t="s">
        <v>3547</v>
      </c>
      <c r="E794" s="662" t="s">
        <v>7345</v>
      </c>
      <c r="F794" s="663" t="s">
        <v>7346</v>
      </c>
      <c r="G794" s="662" t="s">
        <v>6389</v>
      </c>
      <c r="H794" s="662" t="s">
        <v>6390</v>
      </c>
      <c r="I794" s="664">
        <v>37.76</v>
      </c>
      <c r="J794" s="664">
        <v>40</v>
      </c>
      <c r="K794" s="665">
        <v>1510.2</v>
      </c>
    </row>
    <row r="795" spans="1:11" ht="14.4" customHeight="1" x14ac:dyDescent="0.3">
      <c r="A795" s="660" t="s">
        <v>600</v>
      </c>
      <c r="B795" s="661" t="s">
        <v>3542</v>
      </c>
      <c r="C795" s="662" t="s">
        <v>620</v>
      </c>
      <c r="D795" s="663" t="s">
        <v>3547</v>
      </c>
      <c r="E795" s="662" t="s">
        <v>7345</v>
      </c>
      <c r="F795" s="663" t="s">
        <v>7346</v>
      </c>
      <c r="G795" s="662" t="s">
        <v>6968</v>
      </c>
      <c r="H795" s="662" t="s">
        <v>6969</v>
      </c>
      <c r="I795" s="664">
        <v>147.78</v>
      </c>
      <c r="J795" s="664">
        <v>20</v>
      </c>
      <c r="K795" s="665">
        <v>2955.65</v>
      </c>
    </row>
    <row r="796" spans="1:11" ht="14.4" customHeight="1" x14ac:dyDescent="0.3">
      <c r="A796" s="660" t="s">
        <v>600</v>
      </c>
      <c r="B796" s="661" t="s">
        <v>3542</v>
      </c>
      <c r="C796" s="662" t="s">
        <v>620</v>
      </c>
      <c r="D796" s="663" t="s">
        <v>3547</v>
      </c>
      <c r="E796" s="662" t="s">
        <v>7345</v>
      </c>
      <c r="F796" s="663" t="s">
        <v>7346</v>
      </c>
      <c r="G796" s="662" t="s">
        <v>6970</v>
      </c>
      <c r="H796" s="662" t="s">
        <v>6971</v>
      </c>
      <c r="I796" s="664">
        <v>111.3</v>
      </c>
      <c r="J796" s="664">
        <v>1</v>
      </c>
      <c r="K796" s="665">
        <v>111.3</v>
      </c>
    </row>
    <row r="797" spans="1:11" ht="14.4" customHeight="1" x14ac:dyDescent="0.3">
      <c r="A797" s="660" t="s">
        <v>600</v>
      </c>
      <c r="B797" s="661" t="s">
        <v>3542</v>
      </c>
      <c r="C797" s="662" t="s">
        <v>620</v>
      </c>
      <c r="D797" s="663" t="s">
        <v>3547</v>
      </c>
      <c r="E797" s="662" t="s">
        <v>7345</v>
      </c>
      <c r="F797" s="663" t="s">
        <v>7346</v>
      </c>
      <c r="G797" s="662" t="s">
        <v>6742</v>
      </c>
      <c r="H797" s="662" t="s">
        <v>6743</v>
      </c>
      <c r="I797" s="664">
        <v>43.56</v>
      </c>
      <c r="J797" s="664">
        <v>10</v>
      </c>
      <c r="K797" s="665">
        <v>435.6</v>
      </c>
    </row>
    <row r="798" spans="1:11" ht="14.4" customHeight="1" x14ac:dyDescent="0.3">
      <c r="A798" s="660" t="s">
        <v>600</v>
      </c>
      <c r="B798" s="661" t="s">
        <v>3542</v>
      </c>
      <c r="C798" s="662" t="s">
        <v>620</v>
      </c>
      <c r="D798" s="663" t="s">
        <v>3547</v>
      </c>
      <c r="E798" s="662" t="s">
        <v>7345</v>
      </c>
      <c r="F798" s="663" t="s">
        <v>7346</v>
      </c>
      <c r="G798" s="662" t="s">
        <v>6972</v>
      </c>
      <c r="H798" s="662" t="s">
        <v>6973</v>
      </c>
      <c r="I798" s="664">
        <v>26.62</v>
      </c>
      <c r="J798" s="664">
        <v>25</v>
      </c>
      <c r="K798" s="665">
        <v>665.5</v>
      </c>
    </row>
    <row r="799" spans="1:11" ht="14.4" customHeight="1" x14ac:dyDescent="0.3">
      <c r="A799" s="660" t="s">
        <v>600</v>
      </c>
      <c r="B799" s="661" t="s">
        <v>3542</v>
      </c>
      <c r="C799" s="662" t="s">
        <v>620</v>
      </c>
      <c r="D799" s="663" t="s">
        <v>3547</v>
      </c>
      <c r="E799" s="662" t="s">
        <v>7345</v>
      </c>
      <c r="F799" s="663" t="s">
        <v>7346</v>
      </c>
      <c r="G799" s="662" t="s">
        <v>6974</v>
      </c>
      <c r="H799" s="662" t="s">
        <v>6975</v>
      </c>
      <c r="I799" s="664">
        <v>1393.9</v>
      </c>
      <c r="J799" s="664">
        <v>1</v>
      </c>
      <c r="K799" s="665">
        <v>1393.9</v>
      </c>
    </row>
    <row r="800" spans="1:11" ht="14.4" customHeight="1" x14ac:dyDescent="0.3">
      <c r="A800" s="660" t="s">
        <v>600</v>
      </c>
      <c r="B800" s="661" t="s">
        <v>3542</v>
      </c>
      <c r="C800" s="662" t="s">
        <v>620</v>
      </c>
      <c r="D800" s="663" t="s">
        <v>3547</v>
      </c>
      <c r="E800" s="662" t="s">
        <v>7345</v>
      </c>
      <c r="F800" s="663" t="s">
        <v>7346</v>
      </c>
      <c r="G800" s="662" t="s">
        <v>6976</v>
      </c>
      <c r="H800" s="662" t="s">
        <v>6977</v>
      </c>
      <c r="I800" s="664">
        <v>373.65</v>
      </c>
      <c r="J800" s="664">
        <v>3</v>
      </c>
      <c r="K800" s="665">
        <v>1120.95</v>
      </c>
    </row>
    <row r="801" spans="1:11" ht="14.4" customHeight="1" x14ac:dyDescent="0.3">
      <c r="A801" s="660" t="s">
        <v>600</v>
      </c>
      <c r="B801" s="661" t="s">
        <v>3542</v>
      </c>
      <c r="C801" s="662" t="s">
        <v>620</v>
      </c>
      <c r="D801" s="663" t="s">
        <v>3547</v>
      </c>
      <c r="E801" s="662" t="s">
        <v>7345</v>
      </c>
      <c r="F801" s="663" t="s">
        <v>7346</v>
      </c>
      <c r="G801" s="662" t="s">
        <v>6978</v>
      </c>
      <c r="H801" s="662" t="s">
        <v>6979</v>
      </c>
      <c r="I801" s="664">
        <v>168.19</v>
      </c>
      <c r="J801" s="664">
        <v>10</v>
      </c>
      <c r="K801" s="665">
        <v>1681.9</v>
      </c>
    </row>
    <row r="802" spans="1:11" ht="14.4" customHeight="1" x14ac:dyDescent="0.3">
      <c r="A802" s="660" t="s">
        <v>600</v>
      </c>
      <c r="B802" s="661" t="s">
        <v>3542</v>
      </c>
      <c r="C802" s="662" t="s">
        <v>620</v>
      </c>
      <c r="D802" s="663" t="s">
        <v>3547</v>
      </c>
      <c r="E802" s="662" t="s">
        <v>7345</v>
      </c>
      <c r="F802" s="663" t="s">
        <v>7346</v>
      </c>
      <c r="G802" s="662" t="s">
        <v>6980</v>
      </c>
      <c r="H802" s="662" t="s">
        <v>6981</v>
      </c>
      <c r="I802" s="664">
        <v>1377.83</v>
      </c>
      <c r="J802" s="664">
        <v>4</v>
      </c>
      <c r="K802" s="665">
        <v>5511.3</v>
      </c>
    </row>
    <row r="803" spans="1:11" ht="14.4" customHeight="1" x14ac:dyDescent="0.3">
      <c r="A803" s="660" t="s">
        <v>600</v>
      </c>
      <c r="B803" s="661" t="s">
        <v>3542</v>
      </c>
      <c r="C803" s="662" t="s">
        <v>620</v>
      </c>
      <c r="D803" s="663" t="s">
        <v>3547</v>
      </c>
      <c r="E803" s="662" t="s">
        <v>7345</v>
      </c>
      <c r="F803" s="663" t="s">
        <v>7346</v>
      </c>
      <c r="G803" s="662" t="s">
        <v>6982</v>
      </c>
      <c r="H803" s="662" t="s">
        <v>6983</v>
      </c>
      <c r="I803" s="664">
        <v>1106.93</v>
      </c>
      <c r="J803" s="664">
        <v>4</v>
      </c>
      <c r="K803" s="665">
        <v>4427.72</v>
      </c>
    </row>
    <row r="804" spans="1:11" ht="14.4" customHeight="1" x14ac:dyDescent="0.3">
      <c r="A804" s="660" t="s">
        <v>600</v>
      </c>
      <c r="B804" s="661" t="s">
        <v>3542</v>
      </c>
      <c r="C804" s="662" t="s">
        <v>620</v>
      </c>
      <c r="D804" s="663" t="s">
        <v>3547</v>
      </c>
      <c r="E804" s="662" t="s">
        <v>7359</v>
      </c>
      <c r="F804" s="663" t="s">
        <v>7360</v>
      </c>
      <c r="G804" s="662" t="s">
        <v>6984</v>
      </c>
      <c r="H804" s="662" t="s">
        <v>6985</v>
      </c>
      <c r="I804" s="664">
        <v>101.815</v>
      </c>
      <c r="J804" s="664">
        <v>4</v>
      </c>
      <c r="K804" s="665">
        <v>407.27</v>
      </c>
    </row>
    <row r="805" spans="1:11" ht="14.4" customHeight="1" x14ac:dyDescent="0.3">
      <c r="A805" s="660" t="s">
        <v>600</v>
      </c>
      <c r="B805" s="661" t="s">
        <v>3542</v>
      </c>
      <c r="C805" s="662" t="s">
        <v>620</v>
      </c>
      <c r="D805" s="663" t="s">
        <v>3547</v>
      </c>
      <c r="E805" s="662" t="s">
        <v>7359</v>
      </c>
      <c r="F805" s="663" t="s">
        <v>7360</v>
      </c>
      <c r="G805" s="662" t="s">
        <v>6986</v>
      </c>
      <c r="H805" s="662" t="s">
        <v>6987</v>
      </c>
      <c r="I805" s="664">
        <v>3.1550000000000002</v>
      </c>
      <c r="J805" s="664">
        <v>225</v>
      </c>
      <c r="K805" s="665">
        <v>708.75</v>
      </c>
    </row>
    <row r="806" spans="1:11" ht="14.4" customHeight="1" x14ac:dyDescent="0.3">
      <c r="A806" s="660" t="s">
        <v>600</v>
      </c>
      <c r="B806" s="661" t="s">
        <v>3542</v>
      </c>
      <c r="C806" s="662" t="s">
        <v>620</v>
      </c>
      <c r="D806" s="663" t="s">
        <v>3547</v>
      </c>
      <c r="E806" s="662" t="s">
        <v>7359</v>
      </c>
      <c r="F806" s="663" t="s">
        <v>7360</v>
      </c>
      <c r="G806" s="662" t="s">
        <v>6988</v>
      </c>
      <c r="H806" s="662" t="s">
        <v>6989</v>
      </c>
      <c r="I806" s="664">
        <v>158.52499999999998</v>
      </c>
      <c r="J806" s="664">
        <v>5</v>
      </c>
      <c r="K806" s="665">
        <v>789.26</v>
      </c>
    </row>
    <row r="807" spans="1:11" ht="14.4" customHeight="1" x14ac:dyDescent="0.3">
      <c r="A807" s="660" t="s">
        <v>600</v>
      </c>
      <c r="B807" s="661" t="s">
        <v>3542</v>
      </c>
      <c r="C807" s="662" t="s">
        <v>620</v>
      </c>
      <c r="D807" s="663" t="s">
        <v>3547</v>
      </c>
      <c r="E807" s="662" t="s">
        <v>7347</v>
      </c>
      <c r="F807" s="663" t="s">
        <v>7348</v>
      </c>
      <c r="G807" s="662" t="s">
        <v>6393</v>
      </c>
      <c r="H807" s="662" t="s">
        <v>6394</v>
      </c>
      <c r="I807" s="664">
        <v>442.39</v>
      </c>
      <c r="J807" s="664">
        <v>30</v>
      </c>
      <c r="K807" s="665">
        <v>13271.619999999999</v>
      </c>
    </row>
    <row r="808" spans="1:11" ht="14.4" customHeight="1" x14ac:dyDescent="0.3">
      <c r="A808" s="660" t="s">
        <v>600</v>
      </c>
      <c r="B808" s="661" t="s">
        <v>3542</v>
      </c>
      <c r="C808" s="662" t="s">
        <v>620</v>
      </c>
      <c r="D808" s="663" t="s">
        <v>3547</v>
      </c>
      <c r="E808" s="662" t="s">
        <v>7347</v>
      </c>
      <c r="F808" s="663" t="s">
        <v>7348</v>
      </c>
      <c r="G808" s="662" t="s">
        <v>6990</v>
      </c>
      <c r="H808" s="662" t="s">
        <v>6991</v>
      </c>
      <c r="I808" s="664">
        <v>568.79</v>
      </c>
      <c r="J808" s="664">
        <v>10</v>
      </c>
      <c r="K808" s="665">
        <v>5687.85</v>
      </c>
    </row>
    <row r="809" spans="1:11" ht="14.4" customHeight="1" x14ac:dyDescent="0.3">
      <c r="A809" s="660" t="s">
        <v>600</v>
      </c>
      <c r="B809" s="661" t="s">
        <v>3542</v>
      </c>
      <c r="C809" s="662" t="s">
        <v>620</v>
      </c>
      <c r="D809" s="663" t="s">
        <v>3547</v>
      </c>
      <c r="E809" s="662" t="s">
        <v>7349</v>
      </c>
      <c r="F809" s="663" t="s">
        <v>7350</v>
      </c>
      <c r="G809" s="662" t="s">
        <v>6397</v>
      </c>
      <c r="H809" s="662" t="s">
        <v>6398</v>
      </c>
      <c r="I809" s="664">
        <v>8.17</v>
      </c>
      <c r="J809" s="664">
        <v>1400</v>
      </c>
      <c r="K809" s="665">
        <v>11438</v>
      </c>
    </row>
    <row r="810" spans="1:11" ht="14.4" customHeight="1" x14ac:dyDescent="0.3">
      <c r="A810" s="660" t="s">
        <v>600</v>
      </c>
      <c r="B810" s="661" t="s">
        <v>3542</v>
      </c>
      <c r="C810" s="662" t="s">
        <v>620</v>
      </c>
      <c r="D810" s="663" t="s">
        <v>3547</v>
      </c>
      <c r="E810" s="662" t="s">
        <v>7349</v>
      </c>
      <c r="F810" s="663" t="s">
        <v>7350</v>
      </c>
      <c r="G810" s="662" t="s">
        <v>6397</v>
      </c>
      <c r="H810" s="662" t="s">
        <v>6399</v>
      </c>
      <c r="I810" s="664">
        <v>8.17</v>
      </c>
      <c r="J810" s="664">
        <v>3700</v>
      </c>
      <c r="K810" s="665">
        <v>30229</v>
      </c>
    </row>
    <row r="811" spans="1:11" ht="14.4" customHeight="1" x14ac:dyDescent="0.3">
      <c r="A811" s="660" t="s">
        <v>600</v>
      </c>
      <c r="B811" s="661" t="s">
        <v>3542</v>
      </c>
      <c r="C811" s="662" t="s">
        <v>620</v>
      </c>
      <c r="D811" s="663" t="s">
        <v>3547</v>
      </c>
      <c r="E811" s="662" t="s">
        <v>7349</v>
      </c>
      <c r="F811" s="663" t="s">
        <v>7350</v>
      </c>
      <c r="G811" s="662" t="s">
        <v>6644</v>
      </c>
      <c r="H811" s="662" t="s">
        <v>6645</v>
      </c>
      <c r="I811" s="664">
        <v>12.705000000000002</v>
      </c>
      <c r="J811" s="664">
        <v>320</v>
      </c>
      <c r="K811" s="665">
        <v>4065.8</v>
      </c>
    </row>
    <row r="812" spans="1:11" ht="14.4" customHeight="1" x14ac:dyDescent="0.3">
      <c r="A812" s="660" t="s">
        <v>600</v>
      </c>
      <c r="B812" s="661" t="s">
        <v>3542</v>
      </c>
      <c r="C812" s="662" t="s">
        <v>620</v>
      </c>
      <c r="D812" s="663" t="s">
        <v>3547</v>
      </c>
      <c r="E812" s="662" t="s">
        <v>7357</v>
      </c>
      <c r="F812" s="663" t="s">
        <v>7358</v>
      </c>
      <c r="G812" s="662" t="s">
        <v>6838</v>
      </c>
      <c r="H812" s="662" t="s">
        <v>6839</v>
      </c>
      <c r="I812" s="664">
        <v>34.880000000000003</v>
      </c>
      <c r="J812" s="664">
        <v>36</v>
      </c>
      <c r="K812" s="665">
        <v>1255.6099999999999</v>
      </c>
    </row>
    <row r="813" spans="1:11" ht="14.4" customHeight="1" x14ac:dyDescent="0.3">
      <c r="A813" s="660" t="s">
        <v>600</v>
      </c>
      <c r="B813" s="661" t="s">
        <v>3542</v>
      </c>
      <c r="C813" s="662" t="s">
        <v>620</v>
      </c>
      <c r="D813" s="663" t="s">
        <v>3547</v>
      </c>
      <c r="E813" s="662" t="s">
        <v>7351</v>
      </c>
      <c r="F813" s="663" t="s">
        <v>7352</v>
      </c>
      <c r="G813" s="662" t="s">
        <v>6992</v>
      </c>
      <c r="H813" s="662" t="s">
        <v>6993</v>
      </c>
      <c r="I813" s="664">
        <v>0.29999999999999993</v>
      </c>
      <c r="J813" s="664">
        <v>2200</v>
      </c>
      <c r="K813" s="665">
        <v>660</v>
      </c>
    </row>
    <row r="814" spans="1:11" ht="14.4" customHeight="1" x14ac:dyDescent="0.3">
      <c r="A814" s="660" t="s">
        <v>600</v>
      </c>
      <c r="B814" s="661" t="s">
        <v>3542</v>
      </c>
      <c r="C814" s="662" t="s">
        <v>620</v>
      </c>
      <c r="D814" s="663" t="s">
        <v>3547</v>
      </c>
      <c r="E814" s="662" t="s">
        <v>7351</v>
      </c>
      <c r="F814" s="663" t="s">
        <v>7352</v>
      </c>
      <c r="G814" s="662" t="s">
        <v>6402</v>
      </c>
      <c r="H814" s="662" t="s">
        <v>6994</v>
      </c>
      <c r="I814" s="664">
        <v>0.30499999999999999</v>
      </c>
      <c r="J814" s="664">
        <v>400</v>
      </c>
      <c r="K814" s="665">
        <v>122</v>
      </c>
    </row>
    <row r="815" spans="1:11" ht="14.4" customHeight="1" x14ac:dyDescent="0.3">
      <c r="A815" s="660" t="s">
        <v>600</v>
      </c>
      <c r="B815" s="661" t="s">
        <v>3542</v>
      </c>
      <c r="C815" s="662" t="s">
        <v>620</v>
      </c>
      <c r="D815" s="663" t="s">
        <v>3547</v>
      </c>
      <c r="E815" s="662" t="s">
        <v>7351</v>
      </c>
      <c r="F815" s="663" t="s">
        <v>7352</v>
      </c>
      <c r="G815" s="662" t="s">
        <v>6404</v>
      </c>
      <c r="H815" s="662" t="s">
        <v>6995</v>
      </c>
      <c r="I815" s="664">
        <v>0.30666666666666664</v>
      </c>
      <c r="J815" s="664">
        <v>400</v>
      </c>
      <c r="K815" s="665">
        <v>122</v>
      </c>
    </row>
    <row r="816" spans="1:11" ht="14.4" customHeight="1" x14ac:dyDescent="0.3">
      <c r="A816" s="660" t="s">
        <v>600</v>
      </c>
      <c r="B816" s="661" t="s">
        <v>3542</v>
      </c>
      <c r="C816" s="662" t="s">
        <v>620</v>
      </c>
      <c r="D816" s="663" t="s">
        <v>3547</v>
      </c>
      <c r="E816" s="662" t="s">
        <v>7351</v>
      </c>
      <c r="F816" s="663" t="s">
        <v>7352</v>
      </c>
      <c r="G816" s="662" t="s">
        <v>6404</v>
      </c>
      <c r="H816" s="662" t="s">
        <v>6405</v>
      </c>
      <c r="I816" s="664">
        <v>0.3</v>
      </c>
      <c r="J816" s="664">
        <v>100</v>
      </c>
      <c r="K816" s="665">
        <v>30</v>
      </c>
    </row>
    <row r="817" spans="1:11" ht="14.4" customHeight="1" x14ac:dyDescent="0.3">
      <c r="A817" s="660" t="s">
        <v>600</v>
      </c>
      <c r="B817" s="661" t="s">
        <v>3542</v>
      </c>
      <c r="C817" s="662" t="s">
        <v>620</v>
      </c>
      <c r="D817" s="663" t="s">
        <v>3547</v>
      </c>
      <c r="E817" s="662" t="s">
        <v>7351</v>
      </c>
      <c r="F817" s="663" t="s">
        <v>7352</v>
      </c>
      <c r="G817" s="662" t="s">
        <v>6406</v>
      </c>
      <c r="H817" s="662" t="s">
        <v>6407</v>
      </c>
      <c r="I817" s="664">
        <v>0.30333333333333334</v>
      </c>
      <c r="J817" s="664">
        <v>1600</v>
      </c>
      <c r="K817" s="665">
        <v>485</v>
      </c>
    </row>
    <row r="818" spans="1:11" ht="14.4" customHeight="1" x14ac:dyDescent="0.3">
      <c r="A818" s="660" t="s">
        <v>600</v>
      </c>
      <c r="B818" s="661" t="s">
        <v>3542</v>
      </c>
      <c r="C818" s="662" t="s">
        <v>620</v>
      </c>
      <c r="D818" s="663" t="s">
        <v>3547</v>
      </c>
      <c r="E818" s="662" t="s">
        <v>7351</v>
      </c>
      <c r="F818" s="663" t="s">
        <v>7352</v>
      </c>
      <c r="G818" s="662" t="s">
        <v>6406</v>
      </c>
      <c r="H818" s="662" t="s">
        <v>6408</v>
      </c>
      <c r="I818" s="664">
        <v>0.3</v>
      </c>
      <c r="J818" s="664">
        <v>1100</v>
      </c>
      <c r="K818" s="665">
        <v>330</v>
      </c>
    </row>
    <row r="819" spans="1:11" ht="14.4" customHeight="1" x14ac:dyDescent="0.3">
      <c r="A819" s="660" t="s">
        <v>600</v>
      </c>
      <c r="B819" s="661" t="s">
        <v>3542</v>
      </c>
      <c r="C819" s="662" t="s">
        <v>620</v>
      </c>
      <c r="D819" s="663" t="s">
        <v>3547</v>
      </c>
      <c r="E819" s="662" t="s">
        <v>7351</v>
      </c>
      <c r="F819" s="663" t="s">
        <v>7352</v>
      </c>
      <c r="G819" s="662" t="s">
        <v>6996</v>
      </c>
      <c r="H819" s="662" t="s">
        <v>6997</v>
      </c>
      <c r="I819" s="664">
        <v>0.30333333333333329</v>
      </c>
      <c r="J819" s="664">
        <v>300</v>
      </c>
      <c r="K819" s="665">
        <v>91</v>
      </c>
    </row>
    <row r="820" spans="1:11" ht="14.4" customHeight="1" x14ac:dyDescent="0.3">
      <c r="A820" s="660" t="s">
        <v>600</v>
      </c>
      <c r="B820" s="661" t="s">
        <v>3542</v>
      </c>
      <c r="C820" s="662" t="s">
        <v>620</v>
      </c>
      <c r="D820" s="663" t="s">
        <v>3547</v>
      </c>
      <c r="E820" s="662" t="s">
        <v>7351</v>
      </c>
      <c r="F820" s="663" t="s">
        <v>7352</v>
      </c>
      <c r="G820" s="662" t="s">
        <v>6996</v>
      </c>
      <c r="H820" s="662" t="s">
        <v>6998</v>
      </c>
      <c r="I820" s="664">
        <v>0.30499999999999999</v>
      </c>
      <c r="J820" s="664">
        <v>200</v>
      </c>
      <c r="K820" s="665">
        <v>61</v>
      </c>
    </row>
    <row r="821" spans="1:11" ht="14.4" customHeight="1" x14ac:dyDescent="0.3">
      <c r="A821" s="660" t="s">
        <v>600</v>
      </c>
      <c r="B821" s="661" t="s">
        <v>3542</v>
      </c>
      <c r="C821" s="662" t="s">
        <v>620</v>
      </c>
      <c r="D821" s="663" t="s">
        <v>3547</v>
      </c>
      <c r="E821" s="662" t="s">
        <v>7351</v>
      </c>
      <c r="F821" s="663" t="s">
        <v>7352</v>
      </c>
      <c r="G821" s="662" t="s">
        <v>6413</v>
      </c>
      <c r="H821" s="662" t="s">
        <v>6414</v>
      </c>
      <c r="I821" s="664">
        <v>0.39545454545454545</v>
      </c>
      <c r="J821" s="664">
        <v>25500</v>
      </c>
      <c r="K821" s="665">
        <v>10170</v>
      </c>
    </row>
    <row r="822" spans="1:11" ht="14.4" customHeight="1" x14ac:dyDescent="0.3">
      <c r="A822" s="660" t="s">
        <v>600</v>
      </c>
      <c r="B822" s="661" t="s">
        <v>3542</v>
      </c>
      <c r="C822" s="662" t="s">
        <v>620</v>
      </c>
      <c r="D822" s="663" t="s">
        <v>3547</v>
      </c>
      <c r="E822" s="662" t="s">
        <v>7351</v>
      </c>
      <c r="F822" s="663" t="s">
        <v>7352</v>
      </c>
      <c r="G822" s="662" t="s">
        <v>6415</v>
      </c>
      <c r="H822" s="662" t="s">
        <v>6416</v>
      </c>
      <c r="I822" s="664">
        <v>1.7533333333333332</v>
      </c>
      <c r="J822" s="664">
        <v>1100</v>
      </c>
      <c r="K822" s="665">
        <v>1927</v>
      </c>
    </row>
    <row r="823" spans="1:11" ht="14.4" customHeight="1" x14ac:dyDescent="0.3">
      <c r="A823" s="660" t="s">
        <v>600</v>
      </c>
      <c r="B823" s="661" t="s">
        <v>3542</v>
      </c>
      <c r="C823" s="662" t="s">
        <v>620</v>
      </c>
      <c r="D823" s="663" t="s">
        <v>3547</v>
      </c>
      <c r="E823" s="662" t="s">
        <v>7351</v>
      </c>
      <c r="F823" s="663" t="s">
        <v>7352</v>
      </c>
      <c r="G823" s="662" t="s">
        <v>6999</v>
      </c>
      <c r="H823" s="662" t="s">
        <v>7000</v>
      </c>
      <c r="I823" s="664">
        <v>1.75</v>
      </c>
      <c r="J823" s="664">
        <v>100</v>
      </c>
      <c r="K823" s="665">
        <v>175</v>
      </c>
    </row>
    <row r="824" spans="1:11" ht="14.4" customHeight="1" x14ac:dyDescent="0.3">
      <c r="A824" s="660" t="s">
        <v>600</v>
      </c>
      <c r="B824" s="661" t="s">
        <v>3542</v>
      </c>
      <c r="C824" s="662" t="s">
        <v>620</v>
      </c>
      <c r="D824" s="663" t="s">
        <v>3547</v>
      </c>
      <c r="E824" s="662" t="s">
        <v>7353</v>
      </c>
      <c r="F824" s="663" t="s">
        <v>7354</v>
      </c>
      <c r="G824" s="662" t="s">
        <v>7001</v>
      </c>
      <c r="H824" s="662" t="s">
        <v>7002</v>
      </c>
      <c r="I824" s="664">
        <v>11.02</v>
      </c>
      <c r="J824" s="664">
        <v>30</v>
      </c>
      <c r="K824" s="665">
        <v>330.6</v>
      </c>
    </row>
    <row r="825" spans="1:11" ht="14.4" customHeight="1" x14ac:dyDescent="0.3">
      <c r="A825" s="660" t="s">
        <v>600</v>
      </c>
      <c r="B825" s="661" t="s">
        <v>3542</v>
      </c>
      <c r="C825" s="662" t="s">
        <v>620</v>
      </c>
      <c r="D825" s="663" t="s">
        <v>3547</v>
      </c>
      <c r="E825" s="662" t="s">
        <v>7353</v>
      </c>
      <c r="F825" s="663" t="s">
        <v>7354</v>
      </c>
      <c r="G825" s="662" t="s">
        <v>6649</v>
      </c>
      <c r="H825" s="662" t="s">
        <v>6650</v>
      </c>
      <c r="I825" s="664">
        <v>11.01</v>
      </c>
      <c r="J825" s="664">
        <v>50</v>
      </c>
      <c r="K825" s="665">
        <v>550.5</v>
      </c>
    </row>
    <row r="826" spans="1:11" ht="14.4" customHeight="1" x14ac:dyDescent="0.3">
      <c r="A826" s="660" t="s">
        <v>600</v>
      </c>
      <c r="B826" s="661" t="s">
        <v>3542</v>
      </c>
      <c r="C826" s="662" t="s">
        <v>620</v>
      </c>
      <c r="D826" s="663" t="s">
        <v>3547</v>
      </c>
      <c r="E826" s="662" t="s">
        <v>7353</v>
      </c>
      <c r="F826" s="663" t="s">
        <v>7354</v>
      </c>
      <c r="G826" s="662" t="s">
        <v>7003</v>
      </c>
      <c r="H826" s="662" t="s">
        <v>7004</v>
      </c>
      <c r="I826" s="664">
        <v>11.02</v>
      </c>
      <c r="J826" s="664">
        <v>30</v>
      </c>
      <c r="K826" s="665">
        <v>330.6</v>
      </c>
    </row>
    <row r="827" spans="1:11" ht="14.4" customHeight="1" x14ac:dyDescent="0.3">
      <c r="A827" s="660" t="s">
        <v>600</v>
      </c>
      <c r="B827" s="661" t="s">
        <v>3542</v>
      </c>
      <c r="C827" s="662" t="s">
        <v>620</v>
      </c>
      <c r="D827" s="663" t="s">
        <v>3547</v>
      </c>
      <c r="E827" s="662" t="s">
        <v>7353</v>
      </c>
      <c r="F827" s="663" t="s">
        <v>7354</v>
      </c>
      <c r="G827" s="662" t="s">
        <v>6417</v>
      </c>
      <c r="H827" s="662" t="s">
        <v>6418</v>
      </c>
      <c r="I827" s="664">
        <v>11.01</v>
      </c>
      <c r="J827" s="664">
        <v>20</v>
      </c>
      <c r="K827" s="665">
        <v>220.2</v>
      </c>
    </row>
    <row r="828" spans="1:11" ht="14.4" customHeight="1" x14ac:dyDescent="0.3">
      <c r="A828" s="660" t="s">
        <v>600</v>
      </c>
      <c r="B828" s="661" t="s">
        <v>3542</v>
      </c>
      <c r="C828" s="662" t="s">
        <v>620</v>
      </c>
      <c r="D828" s="663" t="s">
        <v>3547</v>
      </c>
      <c r="E828" s="662" t="s">
        <v>7353</v>
      </c>
      <c r="F828" s="663" t="s">
        <v>7354</v>
      </c>
      <c r="G828" s="662" t="s">
        <v>6421</v>
      </c>
      <c r="H828" s="662" t="s">
        <v>6422</v>
      </c>
      <c r="I828" s="664">
        <v>0.77500000000000013</v>
      </c>
      <c r="J828" s="664">
        <v>12000</v>
      </c>
      <c r="K828" s="665">
        <v>9310</v>
      </c>
    </row>
    <row r="829" spans="1:11" ht="14.4" customHeight="1" x14ac:dyDescent="0.3">
      <c r="A829" s="660" t="s">
        <v>600</v>
      </c>
      <c r="B829" s="661" t="s">
        <v>3542</v>
      </c>
      <c r="C829" s="662" t="s">
        <v>620</v>
      </c>
      <c r="D829" s="663" t="s">
        <v>3547</v>
      </c>
      <c r="E829" s="662" t="s">
        <v>7353</v>
      </c>
      <c r="F829" s="663" t="s">
        <v>7354</v>
      </c>
      <c r="G829" s="662" t="s">
        <v>6423</v>
      </c>
      <c r="H829" s="662" t="s">
        <v>6424</v>
      </c>
      <c r="I829" s="664">
        <v>0.77</v>
      </c>
      <c r="J829" s="664">
        <v>23000</v>
      </c>
      <c r="K829" s="665">
        <v>17730</v>
      </c>
    </row>
    <row r="830" spans="1:11" ht="14.4" customHeight="1" x14ac:dyDescent="0.3">
      <c r="A830" s="660" t="s">
        <v>600</v>
      </c>
      <c r="B830" s="661" t="s">
        <v>3542</v>
      </c>
      <c r="C830" s="662" t="s">
        <v>620</v>
      </c>
      <c r="D830" s="663" t="s">
        <v>3547</v>
      </c>
      <c r="E830" s="662" t="s">
        <v>7353</v>
      </c>
      <c r="F830" s="663" t="s">
        <v>7354</v>
      </c>
      <c r="G830" s="662" t="s">
        <v>6756</v>
      </c>
      <c r="H830" s="662" t="s">
        <v>6757</v>
      </c>
      <c r="I830" s="664">
        <v>0.77249999999999996</v>
      </c>
      <c r="J830" s="664">
        <v>8000</v>
      </c>
      <c r="K830" s="665">
        <v>6180</v>
      </c>
    </row>
    <row r="831" spans="1:11" ht="14.4" customHeight="1" x14ac:dyDescent="0.3">
      <c r="A831" s="660" t="s">
        <v>600</v>
      </c>
      <c r="B831" s="661" t="s">
        <v>3542</v>
      </c>
      <c r="C831" s="662" t="s">
        <v>620</v>
      </c>
      <c r="D831" s="663" t="s">
        <v>3547</v>
      </c>
      <c r="E831" s="662" t="s">
        <v>7353</v>
      </c>
      <c r="F831" s="663" t="s">
        <v>7354</v>
      </c>
      <c r="G831" s="662" t="s">
        <v>6425</v>
      </c>
      <c r="H831" s="662" t="s">
        <v>6426</v>
      </c>
      <c r="I831" s="664">
        <v>0.71</v>
      </c>
      <c r="J831" s="664">
        <v>20000</v>
      </c>
      <c r="K831" s="665">
        <v>14200</v>
      </c>
    </row>
    <row r="832" spans="1:11" ht="14.4" customHeight="1" x14ac:dyDescent="0.3">
      <c r="A832" s="660" t="s">
        <v>600</v>
      </c>
      <c r="B832" s="661" t="s">
        <v>3542</v>
      </c>
      <c r="C832" s="662" t="s">
        <v>620</v>
      </c>
      <c r="D832" s="663" t="s">
        <v>3547</v>
      </c>
      <c r="E832" s="662" t="s">
        <v>7353</v>
      </c>
      <c r="F832" s="663" t="s">
        <v>7354</v>
      </c>
      <c r="G832" s="662" t="s">
        <v>6425</v>
      </c>
      <c r="H832" s="662" t="s">
        <v>6427</v>
      </c>
      <c r="I832" s="664">
        <v>0.71</v>
      </c>
      <c r="J832" s="664">
        <v>30000</v>
      </c>
      <c r="K832" s="665">
        <v>21300</v>
      </c>
    </row>
    <row r="833" spans="1:11" ht="14.4" customHeight="1" x14ac:dyDescent="0.3">
      <c r="A833" s="660" t="s">
        <v>600</v>
      </c>
      <c r="B833" s="661" t="s">
        <v>3542</v>
      </c>
      <c r="C833" s="662" t="s">
        <v>620</v>
      </c>
      <c r="D833" s="663" t="s">
        <v>3547</v>
      </c>
      <c r="E833" s="662" t="s">
        <v>7353</v>
      </c>
      <c r="F833" s="663" t="s">
        <v>7354</v>
      </c>
      <c r="G833" s="662" t="s">
        <v>6758</v>
      </c>
      <c r="H833" s="662" t="s">
        <v>6759</v>
      </c>
      <c r="I833" s="664">
        <v>0.71</v>
      </c>
      <c r="J833" s="664">
        <v>5000</v>
      </c>
      <c r="K833" s="665">
        <v>3550</v>
      </c>
    </row>
    <row r="834" spans="1:11" ht="14.4" customHeight="1" x14ac:dyDescent="0.3">
      <c r="A834" s="660" t="s">
        <v>600</v>
      </c>
      <c r="B834" s="661" t="s">
        <v>3542</v>
      </c>
      <c r="C834" s="662" t="s">
        <v>620</v>
      </c>
      <c r="D834" s="663" t="s">
        <v>3547</v>
      </c>
      <c r="E834" s="662" t="s">
        <v>7353</v>
      </c>
      <c r="F834" s="663" t="s">
        <v>7354</v>
      </c>
      <c r="G834" s="662" t="s">
        <v>6758</v>
      </c>
      <c r="H834" s="662" t="s">
        <v>6760</v>
      </c>
      <c r="I834" s="664">
        <v>0.71</v>
      </c>
      <c r="J834" s="664">
        <v>12000</v>
      </c>
      <c r="K834" s="665">
        <v>8520</v>
      </c>
    </row>
    <row r="835" spans="1:11" ht="14.4" customHeight="1" x14ac:dyDescent="0.3">
      <c r="A835" s="660" t="s">
        <v>600</v>
      </c>
      <c r="B835" s="661" t="s">
        <v>3542</v>
      </c>
      <c r="C835" s="662" t="s">
        <v>620</v>
      </c>
      <c r="D835" s="663" t="s">
        <v>3547</v>
      </c>
      <c r="E835" s="662" t="s">
        <v>7353</v>
      </c>
      <c r="F835" s="663" t="s">
        <v>7354</v>
      </c>
      <c r="G835" s="662" t="s">
        <v>6428</v>
      </c>
      <c r="H835" s="662" t="s">
        <v>6429</v>
      </c>
      <c r="I835" s="664">
        <v>0.71</v>
      </c>
      <c r="J835" s="664">
        <v>8000</v>
      </c>
      <c r="K835" s="665">
        <v>5680</v>
      </c>
    </row>
    <row r="836" spans="1:11" ht="14.4" customHeight="1" x14ac:dyDescent="0.3">
      <c r="A836" s="660" t="s">
        <v>600</v>
      </c>
      <c r="B836" s="661" t="s">
        <v>3542</v>
      </c>
      <c r="C836" s="662" t="s">
        <v>620</v>
      </c>
      <c r="D836" s="663" t="s">
        <v>3547</v>
      </c>
      <c r="E836" s="662" t="s">
        <v>7353</v>
      </c>
      <c r="F836" s="663" t="s">
        <v>7354</v>
      </c>
      <c r="G836" s="662" t="s">
        <v>6428</v>
      </c>
      <c r="H836" s="662" t="s">
        <v>6430</v>
      </c>
      <c r="I836" s="664">
        <v>0.71</v>
      </c>
      <c r="J836" s="664">
        <v>7200</v>
      </c>
      <c r="K836" s="665">
        <v>5112</v>
      </c>
    </row>
    <row r="837" spans="1:11" ht="14.4" customHeight="1" x14ac:dyDescent="0.3">
      <c r="A837" s="660" t="s">
        <v>600</v>
      </c>
      <c r="B837" s="661" t="s">
        <v>3542</v>
      </c>
      <c r="C837" s="662" t="s">
        <v>620</v>
      </c>
      <c r="D837" s="663" t="s">
        <v>3547</v>
      </c>
      <c r="E837" s="662" t="s">
        <v>7355</v>
      </c>
      <c r="F837" s="663" t="s">
        <v>7356</v>
      </c>
      <c r="G837" s="662" t="s">
        <v>6431</v>
      </c>
      <c r="H837" s="662" t="s">
        <v>6432</v>
      </c>
      <c r="I837" s="664">
        <v>139.43857142857146</v>
      </c>
      <c r="J837" s="664">
        <v>111</v>
      </c>
      <c r="K837" s="665">
        <v>15477.590000000002</v>
      </c>
    </row>
    <row r="838" spans="1:11" ht="14.4" customHeight="1" x14ac:dyDescent="0.3">
      <c r="A838" s="660" t="s">
        <v>600</v>
      </c>
      <c r="B838" s="661" t="s">
        <v>3542</v>
      </c>
      <c r="C838" s="662" t="s">
        <v>620</v>
      </c>
      <c r="D838" s="663" t="s">
        <v>3547</v>
      </c>
      <c r="E838" s="662" t="s">
        <v>7355</v>
      </c>
      <c r="F838" s="663" t="s">
        <v>7356</v>
      </c>
      <c r="G838" s="662" t="s">
        <v>6433</v>
      </c>
      <c r="H838" s="662" t="s">
        <v>6434</v>
      </c>
      <c r="I838" s="664">
        <v>139.43571428571434</v>
      </c>
      <c r="J838" s="664">
        <v>111</v>
      </c>
      <c r="K838" s="665">
        <v>15477.12</v>
      </c>
    </row>
    <row r="839" spans="1:11" ht="14.4" customHeight="1" x14ac:dyDescent="0.3">
      <c r="A839" s="660" t="s">
        <v>600</v>
      </c>
      <c r="B839" s="661" t="s">
        <v>3542</v>
      </c>
      <c r="C839" s="662" t="s">
        <v>620</v>
      </c>
      <c r="D839" s="663" t="s">
        <v>3547</v>
      </c>
      <c r="E839" s="662" t="s">
        <v>7355</v>
      </c>
      <c r="F839" s="663" t="s">
        <v>7356</v>
      </c>
      <c r="G839" s="662" t="s">
        <v>6435</v>
      </c>
      <c r="H839" s="662" t="s">
        <v>6436</v>
      </c>
      <c r="I839" s="664">
        <v>152.46</v>
      </c>
      <c r="J839" s="664">
        <v>7</v>
      </c>
      <c r="K839" s="665">
        <v>1067.22</v>
      </c>
    </row>
    <row r="840" spans="1:11" ht="14.4" customHeight="1" x14ac:dyDescent="0.3">
      <c r="A840" s="660" t="s">
        <v>600</v>
      </c>
      <c r="B840" s="661" t="s">
        <v>3542</v>
      </c>
      <c r="C840" s="662" t="s">
        <v>623</v>
      </c>
      <c r="D840" s="663" t="s">
        <v>3548</v>
      </c>
      <c r="E840" s="662" t="s">
        <v>7343</v>
      </c>
      <c r="F840" s="663" t="s">
        <v>7344</v>
      </c>
      <c r="G840" s="662" t="s">
        <v>7005</v>
      </c>
      <c r="H840" s="662" t="s">
        <v>7006</v>
      </c>
      <c r="I840" s="664">
        <v>357.46</v>
      </c>
      <c r="J840" s="664">
        <v>12</v>
      </c>
      <c r="K840" s="665">
        <v>4289.5</v>
      </c>
    </row>
    <row r="841" spans="1:11" ht="14.4" customHeight="1" x14ac:dyDescent="0.3">
      <c r="A841" s="660" t="s">
        <v>600</v>
      </c>
      <c r="B841" s="661" t="s">
        <v>3542</v>
      </c>
      <c r="C841" s="662" t="s">
        <v>623</v>
      </c>
      <c r="D841" s="663" t="s">
        <v>3548</v>
      </c>
      <c r="E841" s="662" t="s">
        <v>7343</v>
      </c>
      <c r="F841" s="663" t="s">
        <v>7344</v>
      </c>
      <c r="G841" s="662" t="s">
        <v>7007</v>
      </c>
      <c r="H841" s="662" t="s">
        <v>7008</v>
      </c>
      <c r="I841" s="664">
        <v>1253.25</v>
      </c>
      <c r="J841" s="664">
        <v>2</v>
      </c>
      <c r="K841" s="665">
        <v>2506.5</v>
      </c>
    </row>
    <row r="842" spans="1:11" ht="14.4" customHeight="1" x14ac:dyDescent="0.3">
      <c r="A842" s="660" t="s">
        <v>600</v>
      </c>
      <c r="B842" s="661" t="s">
        <v>3542</v>
      </c>
      <c r="C842" s="662" t="s">
        <v>623</v>
      </c>
      <c r="D842" s="663" t="s">
        <v>3548</v>
      </c>
      <c r="E842" s="662" t="s">
        <v>7345</v>
      </c>
      <c r="F842" s="663" t="s">
        <v>7346</v>
      </c>
      <c r="G842" s="662" t="s">
        <v>7009</v>
      </c>
      <c r="H842" s="662" t="s">
        <v>7010</v>
      </c>
      <c r="I842" s="664">
        <v>12263.984545454545</v>
      </c>
      <c r="J842" s="664">
        <v>23</v>
      </c>
      <c r="K842" s="665">
        <v>282391.63999999996</v>
      </c>
    </row>
    <row r="843" spans="1:11" ht="14.4" customHeight="1" x14ac:dyDescent="0.3">
      <c r="A843" s="660" t="s">
        <v>600</v>
      </c>
      <c r="B843" s="661" t="s">
        <v>3542</v>
      </c>
      <c r="C843" s="662" t="s">
        <v>623</v>
      </c>
      <c r="D843" s="663" t="s">
        <v>3548</v>
      </c>
      <c r="E843" s="662" t="s">
        <v>7345</v>
      </c>
      <c r="F843" s="663" t="s">
        <v>7346</v>
      </c>
      <c r="G843" s="662" t="s">
        <v>7011</v>
      </c>
      <c r="H843" s="662" t="s">
        <v>7012</v>
      </c>
      <c r="I843" s="664">
        <v>5533.9880000000003</v>
      </c>
      <c r="J843" s="664">
        <v>7</v>
      </c>
      <c r="K843" s="665">
        <v>38446.559999999998</v>
      </c>
    </row>
    <row r="844" spans="1:11" ht="14.4" customHeight="1" x14ac:dyDescent="0.3">
      <c r="A844" s="660" t="s">
        <v>600</v>
      </c>
      <c r="B844" s="661" t="s">
        <v>3542</v>
      </c>
      <c r="C844" s="662" t="s">
        <v>623</v>
      </c>
      <c r="D844" s="663" t="s">
        <v>3548</v>
      </c>
      <c r="E844" s="662" t="s">
        <v>7345</v>
      </c>
      <c r="F844" s="663" t="s">
        <v>7346</v>
      </c>
      <c r="G844" s="662" t="s">
        <v>7013</v>
      </c>
      <c r="H844" s="662" t="s">
        <v>7014</v>
      </c>
      <c r="I844" s="664">
        <v>5867.372307692307</v>
      </c>
      <c r="J844" s="664">
        <v>64</v>
      </c>
      <c r="K844" s="665">
        <v>378710.43999999994</v>
      </c>
    </row>
    <row r="845" spans="1:11" ht="14.4" customHeight="1" x14ac:dyDescent="0.3">
      <c r="A845" s="660" t="s">
        <v>600</v>
      </c>
      <c r="B845" s="661" t="s">
        <v>3542</v>
      </c>
      <c r="C845" s="662" t="s">
        <v>623</v>
      </c>
      <c r="D845" s="663" t="s">
        <v>3548</v>
      </c>
      <c r="E845" s="662" t="s">
        <v>7345</v>
      </c>
      <c r="F845" s="663" t="s">
        <v>7346</v>
      </c>
      <c r="G845" s="662" t="s">
        <v>7015</v>
      </c>
      <c r="H845" s="662" t="s">
        <v>7016</v>
      </c>
      <c r="I845" s="664">
        <v>3820.2849999999999</v>
      </c>
      <c r="J845" s="664">
        <v>14</v>
      </c>
      <c r="K845" s="665">
        <v>53234.21</v>
      </c>
    </row>
    <row r="846" spans="1:11" ht="14.4" customHeight="1" x14ac:dyDescent="0.3">
      <c r="A846" s="660" t="s">
        <v>600</v>
      </c>
      <c r="B846" s="661" t="s">
        <v>3542</v>
      </c>
      <c r="C846" s="662" t="s">
        <v>623</v>
      </c>
      <c r="D846" s="663" t="s">
        <v>3548</v>
      </c>
      <c r="E846" s="662" t="s">
        <v>7345</v>
      </c>
      <c r="F846" s="663" t="s">
        <v>7346</v>
      </c>
      <c r="G846" s="662" t="s">
        <v>7017</v>
      </c>
      <c r="H846" s="662" t="s">
        <v>7018</v>
      </c>
      <c r="I846" s="664">
        <v>5663.9499999999989</v>
      </c>
      <c r="J846" s="664">
        <v>36</v>
      </c>
      <c r="K846" s="665">
        <v>203902.19</v>
      </c>
    </row>
    <row r="847" spans="1:11" ht="14.4" customHeight="1" x14ac:dyDescent="0.3">
      <c r="A847" s="660" t="s">
        <v>600</v>
      </c>
      <c r="B847" s="661" t="s">
        <v>3542</v>
      </c>
      <c r="C847" s="662" t="s">
        <v>623</v>
      </c>
      <c r="D847" s="663" t="s">
        <v>3548</v>
      </c>
      <c r="E847" s="662" t="s">
        <v>7345</v>
      </c>
      <c r="F847" s="663" t="s">
        <v>7346</v>
      </c>
      <c r="G847" s="662" t="s">
        <v>7019</v>
      </c>
      <c r="H847" s="662" t="s">
        <v>7020</v>
      </c>
      <c r="I847" s="664">
        <v>12008.616666666667</v>
      </c>
      <c r="J847" s="664">
        <v>41</v>
      </c>
      <c r="K847" s="665">
        <v>488818.74</v>
      </c>
    </row>
    <row r="848" spans="1:11" ht="14.4" customHeight="1" x14ac:dyDescent="0.3">
      <c r="A848" s="660" t="s">
        <v>600</v>
      </c>
      <c r="B848" s="661" t="s">
        <v>3542</v>
      </c>
      <c r="C848" s="662" t="s">
        <v>623</v>
      </c>
      <c r="D848" s="663" t="s">
        <v>3548</v>
      </c>
      <c r="E848" s="662" t="s">
        <v>7345</v>
      </c>
      <c r="F848" s="663" t="s">
        <v>7346</v>
      </c>
      <c r="G848" s="662" t="s">
        <v>7021</v>
      </c>
      <c r="H848" s="662" t="s">
        <v>7022</v>
      </c>
      <c r="I848" s="664">
        <v>5896.3</v>
      </c>
      <c r="J848" s="664">
        <v>8</v>
      </c>
      <c r="K848" s="665">
        <v>46704.740000000005</v>
      </c>
    </row>
    <row r="849" spans="1:11" ht="14.4" customHeight="1" x14ac:dyDescent="0.3">
      <c r="A849" s="660" t="s">
        <v>600</v>
      </c>
      <c r="B849" s="661" t="s">
        <v>3542</v>
      </c>
      <c r="C849" s="662" t="s">
        <v>623</v>
      </c>
      <c r="D849" s="663" t="s">
        <v>3548</v>
      </c>
      <c r="E849" s="662" t="s">
        <v>7345</v>
      </c>
      <c r="F849" s="663" t="s">
        <v>7346</v>
      </c>
      <c r="G849" s="662" t="s">
        <v>7023</v>
      </c>
      <c r="H849" s="662" t="s">
        <v>7024</v>
      </c>
      <c r="I849" s="664">
        <v>12290.652500000002</v>
      </c>
      <c r="J849" s="664">
        <v>4</v>
      </c>
      <c r="K849" s="665">
        <v>49162.610000000008</v>
      </c>
    </row>
    <row r="850" spans="1:11" ht="14.4" customHeight="1" x14ac:dyDescent="0.3">
      <c r="A850" s="660" t="s">
        <v>600</v>
      </c>
      <c r="B850" s="661" t="s">
        <v>3542</v>
      </c>
      <c r="C850" s="662" t="s">
        <v>623</v>
      </c>
      <c r="D850" s="663" t="s">
        <v>3548</v>
      </c>
      <c r="E850" s="662" t="s">
        <v>7345</v>
      </c>
      <c r="F850" s="663" t="s">
        <v>7346</v>
      </c>
      <c r="G850" s="662" t="s">
        <v>7025</v>
      </c>
      <c r="H850" s="662" t="s">
        <v>7026</v>
      </c>
      <c r="I850" s="664">
        <v>12192.87</v>
      </c>
      <c r="J850" s="664">
        <v>1</v>
      </c>
      <c r="K850" s="665">
        <v>12192.87</v>
      </c>
    </row>
    <row r="851" spans="1:11" ht="14.4" customHeight="1" x14ac:dyDescent="0.3">
      <c r="A851" s="660" t="s">
        <v>600</v>
      </c>
      <c r="B851" s="661" t="s">
        <v>3542</v>
      </c>
      <c r="C851" s="662" t="s">
        <v>623</v>
      </c>
      <c r="D851" s="663" t="s">
        <v>3548</v>
      </c>
      <c r="E851" s="662" t="s">
        <v>7345</v>
      </c>
      <c r="F851" s="663" t="s">
        <v>7346</v>
      </c>
      <c r="G851" s="662" t="s">
        <v>7027</v>
      </c>
      <c r="H851" s="662" t="s">
        <v>7028</v>
      </c>
      <c r="I851" s="664">
        <v>4679.6075000000001</v>
      </c>
      <c r="J851" s="664">
        <v>4</v>
      </c>
      <c r="K851" s="665">
        <v>18718.43</v>
      </c>
    </row>
    <row r="852" spans="1:11" ht="14.4" customHeight="1" x14ac:dyDescent="0.3">
      <c r="A852" s="660" t="s">
        <v>600</v>
      </c>
      <c r="B852" s="661" t="s">
        <v>3542</v>
      </c>
      <c r="C852" s="662" t="s">
        <v>623</v>
      </c>
      <c r="D852" s="663" t="s">
        <v>3548</v>
      </c>
      <c r="E852" s="662" t="s">
        <v>7345</v>
      </c>
      <c r="F852" s="663" t="s">
        <v>7346</v>
      </c>
      <c r="G852" s="662" t="s">
        <v>7029</v>
      </c>
      <c r="H852" s="662" t="s">
        <v>7030</v>
      </c>
      <c r="I852" s="664">
        <v>8383.7766666666666</v>
      </c>
      <c r="J852" s="664">
        <v>5</v>
      </c>
      <c r="K852" s="665">
        <v>41195.93</v>
      </c>
    </row>
    <row r="853" spans="1:11" ht="14.4" customHeight="1" x14ac:dyDescent="0.3">
      <c r="A853" s="660" t="s">
        <v>600</v>
      </c>
      <c r="B853" s="661" t="s">
        <v>3542</v>
      </c>
      <c r="C853" s="662" t="s">
        <v>623</v>
      </c>
      <c r="D853" s="663" t="s">
        <v>3548</v>
      </c>
      <c r="E853" s="662" t="s">
        <v>7345</v>
      </c>
      <c r="F853" s="663" t="s">
        <v>7346</v>
      </c>
      <c r="G853" s="662" t="s">
        <v>7031</v>
      </c>
      <c r="H853" s="662" t="s">
        <v>7032</v>
      </c>
      <c r="I853" s="664">
        <v>4393.7462500000001</v>
      </c>
      <c r="J853" s="664">
        <v>21</v>
      </c>
      <c r="K853" s="665">
        <v>93655.659999999989</v>
      </c>
    </row>
    <row r="854" spans="1:11" ht="14.4" customHeight="1" x14ac:dyDescent="0.3">
      <c r="A854" s="660" t="s">
        <v>600</v>
      </c>
      <c r="B854" s="661" t="s">
        <v>3542</v>
      </c>
      <c r="C854" s="662" t="s">
        <v>623</v>
      </c>
      <c r="D854" s="663" t="s">
        <v>3548</v>
      </c>
      <c r="E854" s="662" t="s">
        <v>7345</v>
      </c>
      <c r="F854" s="663" t="s">
        <v>7346</v>
      </c>
      <c r="G854" s="662" t="s">
        <v>7033</v>
      </c>
      <c r="H854" s="662" t="s">
        <v>7034</v>
      </c>
      <c r="I854" s="664">
        <v>563.45000000000005</v>
      </c>
      <c r="J854" s="664">
        <v>30</v>
      </c>
      <c r="K854" s="665">
        <v>16903.5</v>
      </c>
    </row>
    <row r="855" spans="1:11" ht="14.4" customHeight="1" x14ac:dyDescent="0.3">
      <c r="A855" s="660" t="s">
        <v>600</v>
      </c>
      <c r="B855" s="661" t="s">
        <v>3542</v>
      </c>
      <c r="C855" s="662" t="s">
        <v>623</v>
      </c>
      <c r="D855" s="663" t="s">
        <v>3548</v>
      </c>
      <c r="E855" s="662" t="s">
        <v>7345</v>
      </c>
      <c r="F855" s="663" t="s">
        <v>7346</v>
      </c>
      <c r="G855" s="662" t="s">
        <v>7035</v>
      </c>
      <c r="H855" s="662" t="s">
        <v>7036</v>
      </c>
      <c r="I855" s="664">
        <v>953.52</v>
      </c>
      <c r="J855" s="664">
        <v>40</v>
      </c>
      <c r="K855" s="665">
        <v>38140.869999999995</v>
      </c>
    </row>
    <row r="856" spans="1:11" ht="14.4" customHeight="1" x14ac:dyDescent="0.3">
      <c r="A856" s="660" t="s">
        <v>600</v>
      </c>
      <c r="B856" s="661" t="s">
        <v>3542</v>
      </c>
      <c r="C856" s="662" t="s">
        <v>623</v>
      </c>
      <c r="D856" s="663" t="s">
        <v>3548</v>
      </c>
      <c r="E856" s="662" t="s">
        <v>7345</v>
      </c>
      <c r="F856" s="663" t="s">
        <v>7346</v>
      </c>
      <c r="G856" s="662" t="s">
        <v>7037</v>
      </c>
      <c r="H856" s="662" t="s">
        <v>7038</v>
      </c>
      <c r="I856" s="664">
        <v>12006.95</v>
      </c>
      <c r="J856" s="664">
        <v>6</v>
      </c>
      <c r="K856" s="665">
        <v>72041.710000000006</v>
      </c>
    </row>
    <row r="857" spans="1:11" ht="14.4" customHeight="1" x14ac:dyDescent="0.3">
      <c r="A857" s="660" t="s">
        <v>600</v>
      </c>
      <c r="B857" s="661" t="s">
        <v>3542</v>
      </c>
      <c r="C857" s="662" t="s">
        <v>623</v>
      </c>
      <c r="D857" s="663" t="s">
        <v>3548</v>
      </c>
      <c r="E857" s="662" t="s">
        <v>7345</v>
      </c>
      <c r="F857" s="663" t="s">
        <v>7346</v>
      </c>
      <c r="G857" s="662" t="s">
        <v>7039</v>
      </c>
      <c r="H857" s="662" t="s">
        <v>7040</v>
      </c>
      <c r="I857" s="664">
        <v>233.44</v>
      </c>
      <c r="J857" s="664">
        <v>40</v>
      </c>
      <c r="K857" s="665">
        <v>9337.59</v>
      </c>
    </row>
    <row r="858" spans="1:11" ht="14.4" customHeight="1" x14ac:dyDescent="0.3">
      <c r="A858" s="660" t="s">
        <v>600</v>
      </c>
      <c r="B858" s="661" t="s">
        <v>3542</v>
      </c>
      <c r="C858" s="662" t="s">
        <v>623</v>
      </c>
      <c r="D858" s="663" t="s">
        <v>3548</v>
      </c>
      <c r="E858" s="662" t="s">
        <v>7345</v>
      </c>
      <c r="F858" s="663" t="s">
        <v>7346</v>
      </c>
      <c r="G858" s="662" t="s">
        <v>7041</v>
      </c>
      <c r="H858" s="662" t="s">
        <v>7042</v>
      </c>
      <c r="I858" s="664">
        <v>4466.7474999999995</v>
      </c>
      <c r="J858" s="664">
        <v>10</v>
      </c>
      <c r="K858" s="665">
        <v>44959.530000000006</v>
      </c>
    </row>
    <row r="859" spans="1:11" ht="14.4" customHeight="1" x14ac:dyDescent="0.3">
      <c r="A859" s="660" t="s">
        <v>600</v>
      </c>
      <c r="B859" s="661" t="s">
        <v>3542</v>
      </c>
      <c r="C859" s="662" t="s">
        <v>623</v>
      </c>
      <c r="D859" s="663" t="s">
        <v>3548</v>
      </c>
      <c r="E859" s="662" t="s">
        <v>7345</v>
      </c>
      <c r="F859" s="663" t="s">
        <v>7346</v>
      </c>
      <c r="G859" s="662" t="s">
        <v>7043</v>
      </c>
      <c r="H859" s="662" t="s">
        <v>7044</v>
      </c>
      <c r="I859" s="664">
        <v>14994.066666666668</v>
      </c>
      <c r="J859" s="664">
        <v>3</v>
      </c>
      <c r="K859" s="665">
        <v>44982.200000000004</v>
      </c>
    </row>
    <row r="860" spans="1:11" ht="14.4" customHeight="1" x14ac:dyDescent="0.3">
      <c r="A860" s="660" t="s">
        <v>600</v>
      </c>
      <c r="B860" s="661" t="s">
        <v>3542</v>
      </c>
      <c r="C860" s="662" t="s">
        <v>623</v>
      </c>
      <c r="D860" s="663" t="s">
        <v>3548</v>
      </c>
      <c r="E860" s="662" t="s">
        <v>7345</v>
      </c>
      <c r="F860" s="663" t="s">
        <v>7346</v>
      </c>
      <c r="G860" s="662" t="s">
        <v>7045</v>
      </c>
      <c r="H860" s="662" t="s">
        <v>7046</v>
      </c>
      <c r="I860" s="664">
        <v>3895.2599999999998</v>
      </c>
      <c r="J860" s="664">
        <v>9</v>
      </c>
      <c r="K860" s="665">
        <v>34757.659999999996</v>
      </c>
    </row>
    <row r="861" spans="1:11" ht="14.4" customHeight="1" x14ac:dyDescent="0.3">
      <c r="A861" s="660" t="s">
        <v>600</v>
      </c>
      <c r="B861" s="661" t="s">
        <v>3542</v>
      </c>
      <c r="C861" s="662" t="s">
        <v>623</v>
      </c>
      <c r="D861" s="663" t="s">
        <v>3548</v>
      </c>
      <c r="E861" s="662" t="s">
        <v>7345</v>
      </c>
      <c r="F861" s="663" t="s">
        <v>7346</v>
      </c>
      <c r="G861" s="662" t="s">
        <v>7047</v>
      </c>
      <c r="H861" s="662" t="s">
        <v>7048</v>
      </c>
      <c r="I861" s="664">
        <v>10576.070000000002</v>
      </c>
      <c r="J861" s="664">
        <v>21</v>
      </c>
      <c r="K861" s="665">
        <v>222097.41000000003</v>
      </c>
    </row>
    <row r="862" spans="1:11" ht="14.4" customHeight="1" x14ac:dyDescent="0.3">
      <c r="A862" s="660" t="s">
        <v>600</v>
      </c>
      <c r="B862" s="661" t="s">
        <v>3542</v>
      </c>
      <c r="C862" s="662" t="s">
        <v>623</v>
      </c>
      <c r="D862" s="663" t="s">
        <v>3548</v>
      </c>
      <c r="E862" s="662" t="s">
        <v>7345</v>
      </c>
      <c r="F862" s="663" t="s">
        <v>7346</v>
      </c>
      <c r="G862" s="662" t="s">
        <v>7049</v>
      </c>
      <c r="H862" s="662" t="s">
        <v>7050</v>
      </c>
      <c r="I862" s="664">
        <v>5607.38</v>
      </c>
      <c r="J862" s="664">
        <v>8</v>
      </c>
      <c r="K862" s="665">
        <v>44859.049999999996</v>
      </c>
    </row>
    <row r="863" spans="1:11" ht="14.4" customHeight="1" x14ac:dyDescent="0.3">
      <c r="A863" s="660" t="s">
        <v>600</v>
      </c>
      <c r="B863" s="661" t="s">
        <v>3542</v>
      </c>
      <c r="C863" s="662" t="s">
        <v>623</v>
      </c>
      <c r="D863" s="663" t="s">
        <v>3548</v>
      </c>
      <c r="E863" s="662" t="s">
        <v>7345</v>
      </c>
      <c r="F863" s="663" t="s">
        <v>7346</v>
      </c>
      <c r="G863" s="662" t="s">
        <v>7051</v>
      </c>
      <c r="H863" s="662" t="s">
        <v>7052</v>
      </c>
      <c r="I863" s="664">
        <v>4332.9624999999996</v>
      </c>
      <c r="J863" s="664">
        <v>5</v>
      </c>
      <c r="K863" s="665">
        <v>21664.82</v>
      </c>
    </row>
    <row r="864" spans="1:11" ht="14.4" customHeight="1" x14ac:dyDescent="0.3">
      <c r="A864" s="660" t="s">
        <v>600</v>
      </c>
      <c r="B864" s="661" t="s">
        <v>3542</v>
      </c>
      <c r="C864" s="662" t="s">
        <v>623</v>
      </c>
      <c r="D864" s="663" t="s">
        <v>3548</v>
      </c>
      <c r="E864" s="662" t="s">
        <v>7345</v>
      </c>
      <c r="F864" s="663" t="s">
        <v>7346</v>
      </c>
      <c r="G864" s="662" t="s">
        <v>7053</v>
      </c>
      <c r="H864" s="662" t="s">
        <v>7054</v>
      </c>
      <c r="I864" s="664">
        <v>432.3</v>
      </c>
      <c r="J864" s="664">
        <v>42</v>
      </c>
      <c r="K864" s="665">
        <v>18156.46</v>
      </c>
    </row>
    <row r="865" spans="1:11" ht="14.4" customHeight="1" x14ac:dyDescent="0.3">
      <c r="A865" s="660" t="s">
        <v>600</v>
      </c>
      <c r="B865" s="661" t="s">
        <v>3542</v>
      </c>
      <c r="C865" s="662" t="s">
        <v>623</v>
      </c>
      <c r="D865" s="663" t="s">
        <v>3548</v>
      </c>
      <c r="E865" s="662" t="s">
        <v>7345</v>
      </c>
      <c r="F865" s="663" t="s">
        <v>7346</v>
      </c>
      <c r="G865" s="662" t="s">
        <v>7055</v>
      </c>
      <c r="H865" s="662" t="s">
        <v>7056</v>
      </c>
      <c r="I865" s="664">
        <v>4271.8500000000004</v>
      </c>
      <c r="J865" s="664">
        <v>3</v>
      </c>
      <c r="K865" s="665">
        <v>12815.55</v>
      </c>
    </row>
    <row r="866" spans="1:11" ht="14.4" customHeight="1" x14ac:dyDescent="0.3">
      <c r="A866" s="660" t="s">
        <v>600</v>
      </c>
      <c r="B866" s="661" t="s">
        <v>3542</v>
      </c>
      <c r="C866" s="662" t="s">
        <v>623</v>
      </c>
      <c r="D866" s="663" t="s">
        <v>3548</v>
      </c>
      <c r="E866" s="662" t="s">
        <v>7345</v>
      </c>
      <c r="F866" s="663" t="s">
        <v>7346</v>
      </c>
      <c r="G866" s="662" t="s">
        <v>7057</v>
      </c>
      <c r="H866" s="662" t="s">
        <v>7058</v>
      </c>
      <c r="I866" s="664">
        <v>6736.31</v>
      </c>
      <c r="J866" s="664">
        <v>1</v>
      </c>
      <c r="K866" s="665">
        <v>6736.31</v>
      </c>
    </row>
    <row r="867" spans="1:11" ht="14.4" customHeight="1" x14ac:dyDescent="0.3">
      <c r="A867" s="660" t="s">
        <v>600</v>
      </c>
      <c r="B867" s="661" t="s">
        <v>3542</v>
      </c>
      <c r="C867" s="662" t="s">
        <v>623</v>
      </c>
      <c r="D867" s="663" t="s">
        <v>3548</v>
      </c>
      <c r="E867" s="662" t="s">
        <v>7345</v>
      </c>
      <c r="F867" s="663" t="s">
        <v>7346</v>
      </c>
      <c r="G867" s="662" t="s">
        <v>7059</v>
      </c>
      <c r="H867" s="662" t="s">
        <v>7060</v>
      </c>
      <c r="I867" s="664">
        <v>11119.11</v>
      </c>
      <c r="J867" s="664">
        <v>1</v>
      </c>
      <c r="K867" s="665">
        <v>11119.11</v>
      </c>
    </row>
    <row r="868" spans="1:11" ht="14.4" customHeight="1" x14ac:dyDescent="0.3">
      <c r="A868" s="660" t="s">
        <v>600</v>
      </c>
      <c r="B868" s="661" t="s">
        <v>3542</v>
      </c>
      <c r="C868" s="662" t="s">
        <v>623</v>
      </c>
      <c r="D868" s="663" t="s">
        <v>3548</v>
      </c>
      <c r="E868" s="662" t="s">
        <v>7345</v>
      </c>
      <c r="F868" s="663" t="s">
        <v>7346</v>
      </c>
      <c r="G868" s="662" t="s">
        <v>7061</v>
      </c>
      <c r="H868" s="662" t="s">
        <v>7062</v>
      </c>
      <c r="I868" s="664">
        <v>6322.19</v>
      </c>
      <c r="J868" s="664">
        <v>3</v>
      </c>
      <c r="K868" s="665">
        <v>18966.57</v>
      </c>
    </row>
    <row r="869" spans="1:11" ht="14.4" customHeight="1" x14ac:dyDescent="0.3">
      <c r="A869" s="660" t="s">
        <v>600</v>
      </c>
      <c r="B869" s="661" t="s">
        <v>3542</v>
      </c>
      <c r="C869" s="662" t="s">
        <v>623</v>
      </c>
      <c r="D869" s="663" t="s">
        <v>3548</v>
      </c>
      <c r="E869" s="662" t="s">
        <v>7345</v>
      </c>
      <c r="F869" s="663" t="s">
        <v>7346</v>
      </c>
      <c r="G869" s="662" t="s">
        <v>7063</v>
      </c>
      <c r="H869" s="662" t="s">
        <v>7064</v>
      </c>
      <c r="I869" s="664">
        <v>5663.95</v>
      </c>
      <c r="J869" s="664">
        <v>4</v>
      </c>
      <c r="K869" s="665">
        <v>22655.8</v>
      </c>
    </row>
    <row r="870" spans="1:11" ht="14.4" customHeight="1" x14ac:dyDescent="0.3">
      <c r="A870" s="660" t="s">
        <v>600</v>
      </c>
      <c r="B870" s="661" t="s">
        <v>3542</v>
      </c>
      <c r="C870" s="662" t="s">
        <v>623</v>
      </c>
      <c r="D870" s="663" t="s">
        <v>3548</v>
      </c>
      <c r="E870" s="662" t="s">
        <v>7345</v>
      </c>
      <c r="F870" s="663" t="s">
        <v>7346</v>
      </c>
      <c r="G870" s="662" t="s">
        <v>7065</v>
      </c>
      <c r="H870" s="662" t="s">
        <v>7066</v>
      </c>
      <c r="I870" s="664">
        <v>1395.13</v>
      </c>
      <c r="J870" s="664">
        <v>1</v>
      </c>
      <c r="K870" s="665">
        <v>1395.13</v>
      </c>
    </row>
    <row r="871" spans="1:11" ht="14.4" customHeight="1" x14ac:dyDescent="0.3">
      <c r="A871" s="660" t="s">
        <v>600</v>
      </c>
      <c r="B871" s="661" t="s">
        <v>3542</v>
      </c>
      <c r="C871" s="662" t="s">
        <v>623</v>
      </c>
      <c r="D871" s="663" t="s">
        <v>3548</v>
      </c>
      <c r="E871" s="662" t="s">
        <v>7345</v>
      </c>
      <c r="F871" s="663" t="s">
        <v>7346</v>
      </c>
      <c r="G871" s="662" t="s">
        <v>7067</v>
      </c>
      <c r="H871" s="662" t="s">
        <v>7068</v>
      </c>
      <c r="I871" s="664">
        <v>12192.87</v>
      </c>
      <c r="J871" s="664">
        <v>1</v>
      </c>
      <c r="K871" s="665">
        <v>12192.87</v>
      </c>
    </row>
    <row r="872" spans="1:11" ht="14.4" customHeight="1" x14ac:dyDescent="0.3">
      <c r="A872" s="660" t="s">
        <v>600</v>
      </c>
      <c r="B872" s="661" t="s">
        <v>3542</v>
      </c>
      <c r="C872" s="662" t="s">
        <v>623</v>
      </c>
      <c r="D872" s="663" t="s">
        <v>3548</v>
      </c>
      <c r="E872" s="662" t="s">
        <v>7345</v>
      </c>
      <c r="F872" s="663" t="s">
        <v>7346</v>
      </c>
      <c r="G872" s="662" t="s">
        <v>7069</v>
      </c>
      <c r="H872" s="662" t="s">
        <v>7070</v>
      </c>
      <c r="I872" s="664">
        <v>233.44</v>
      </c>
      <c r="J872" s="664">
        <v>20</v>
      </c>
      <c r="K872" s="665">
        <v>4668.79</v>
      </c>
    </row>
    <row r="873" spans="1:11" ht="14.4" customHeight="1" x14ac:dyDescent="0.3">
      <c r="A873" s="660" t="s">
        <v>600</v>
      </c>
      <c r="B873" s="661" t="s">
        <v>3542</v>
      </c>
      <c r="C873" s="662" t="s">
        <v>623</v>
      </c>
      <c r="D873" s="663" t="s">
        <v>3548</v>
      </c>
      <c r="E873" s="662" t="s">
        <v>7345</v>
      </c>
      <c r="F873" s="663" t="s">
        <v>7346</v>
      </c>
      <c r="G873" s="662" t="s">
        <v>7071</v>
      </c>
      <c r="H873" s="662" t="s">
        <v>7072</v>
      </c>
      <c r="I873" s="664">
        <v>16637.5</v>
      </c>
      <c r="J873" s="664">
        <v>2</v>
      </c>
      <c r="K873" s="665">
        <v>33275</v>
      </c>
    </row>
    <row r="874" spans="1:11" ht="14.4" customHeight="1" x14ac:dyDescent="0.3">
      <c r="A874" s="660" t="s">
        <v>600</v>
      </c>
      <c r="B874" s="661" t="s">
        <v>3542</v>
      </c>
      <c r="C874" s="662" t="s">
        <v>623</v>
      </c>
      <c r="D874" s="663" t="s">
        <v>3548</v>
      </c>
      <c r="E874" s="662" t="s">
        <v>7345</v>
      </c>
      <c r="F874" s="663" t="s">
        <v>7346</v>
      </c>
      <c r="G874" s="662" t="s">
        <v>7073</v>
      </c>
      <c r="H874" s="662" t="s">
        <v>7074</v>
      </c>
      <c r="I874" s="664">
        <v>858.4</v>
      </c>
      <c r="J874" s="664">
        <v>1</v>
      </c>
      <c r="K874" s="665">
        <v>858.4</v>
      </c>
    </row>
    <row r="875" spans="1:11" ht="14.4" customHeight="1" x14ac:dyDescent="0.3">
      <c r="A875" s="660" t="s">
        <v>600</v>
      </c>
      <c r="B875" s="661" t="s">
        <v>3542</v>
      </c>
      <c r="C875" s="662" t="s">
        <v>623</v>
      </c>
      <c r="D875" s="663" t="s">
        <v>3548</v>
      </c>
      <c r="E875" s="662" t="s">
        <v>7345</v>
      </c>
      <c r="F875" s="663" t="s">
        <v>7346</v>
      </c>
      <c r="G875" s="662" t="s">
        <v>7075</v>
      </c>
      <c r="H875" s="662" t="s">
        <v>7076</v>
      </c>
      <c r="I875" s="664">
        <v>1493.85</v>
      </c>
      <c r="J875" s="664">
        <v>24</v>
      </c>
      <c r="K875" s="665">
        <v>35852.49</v>
      </c>
    </row>
    <row r="876" spans="1:11" ht="14.4" customHeight="1" x14ac:dyDescent="0.3">
      <c r="A876" s="660" t="s">
        <v>600</v>
      </c>
      <c r="B876" s="661" t="s">
        <v>3542</v>
      </c>
      <c r="C876" s="662" t="s">
        <v>623</v>
      </c>
      <c r="D876" s="663" t="s">
        <v>3548</v>
      </c>
      <c r="E876" s="662" t="s">
        <v>7361</v>
      </c>
      <c r="F876" s="663" t="s">
        <v>7362</v>
      </c>
      <c r="G876" s="662" t="s">
        <v>7077</v>
      </c>
      <c r="H876" s="662" t="s">
        <v>7078</v>
      </c>
      <c r="I876" s="664">
        <v>471.96</v>
      </c>
      <c r="J876" s="664">
        <v>1</v>
      </c>
      <c r="K876" s="665">
        <v>471.96</v>
      </c>
    </row>
    <row r="877" spans="1:11" ht="14.4" customHeight="1" x14ac:dyDescent="0.3">
      <c r="A877" s="660" t="s">
        <v>600</v>
      </c>
      <c r="B877" s="661" t="s">
        <v>3542</v>
      </c>
      <c r="C877" s="662" t="s">
        <v>623</v>
      </c>
      <c r="D877" s="663" t="s">
        <v>3548</v>
      </c>
      <c r="E877" s="662" t="s">
        <v>7361</v>
      </c>
      <c r="F877" s="663" t="s">
        <v>7362</v>
      </c>
      <c r="G877" s="662" t="s">
        <v>7079</v>
      </c>
      <c r="H877" s="662" t="s">
        <v>7080</v>
      </c>
      <c r="I877" s="664">
        <v>471.95666666666665</v>
      </c>
      <c r="J877" s="664">
        <v>5</v>
      </c>
      <c r="K877" s="665">
        <v>2359.79</v>
      </c>
    </row>
    <row r="878" spans="1:11" ht="14.4" customHeight="1" x14ac:dyDescent="0.3">
      <c r="A878" s="660" t="s">
        <v>600</v>
      </c>
      <c r="B878" s="661" t="s">
        <v>3542</v>
      </c>
      <c r="C878" s="662" t="s">
        <v>623</v>
      </c>
      <c r="D878" s="663" t="s">
        <v>3548</v>
      </c>
      <c r="E878" s="662" t="s">
        <v>7361</v>
      </c>
      <c r="F878" s="663" t="s">
        <v>7362</v>
      </c>
      <c r="G878" s="662" t="s">
        <v>7081</v>
      </c>
      <c r="H878" s="662" t="s">
        <v>7082</v>
      </c>
      <c r="I878" s="664">
        <v>471.96</v>
      </c>
      <c r="J878" s="664">
        <v>6</v>
      </c>
      <c r="K878" s="665">
        <v>2831.76</v>
      </c>
    </row>
    <row r="879" spans="1:11" ht="14.4" customHeight="1" x14ac:dyDescent="0.3">
      <c r="A879" s="660" t="s">
        <v>600</v>
      </c>
      <c r="B879" s="661" t="s">
        <v>3542</v>
      </c>
      <c r="C879" s="662" t="s">
        <v>623</v>
      </c>
      <c r="D879" s="663" t="s">
        <v>3548</v>
      </c>
      <c r="E879" s="662" t="s">
        <v>7361</v>
      </c>
      <c r="F879" s="663" t="s">
        <v>7362</v>
      </c>
      <c r="G879" s="662" t="s">
        <v>7083</v>
      </c>
      <c r="H879" s="662" t="s">
        <v>7084</v>
      </c>
      <c r="I879" s="664">
        <v>471.96500000000003</v>
      </c>
      <c r="J879" s="664">
        <v>3</v>
      </c>
      <c r="K879" s="665">
        <v>1415.8899999999999</v>
      </c>
    </row>
    <row r="880" spans="1:11" ht="14.4" customHeight="1" x14ac:dyDescent="0.3">
      <c r="A880" s="660" t="s">
        <v>600</v>
      </c>
      <c r="B880" s="661" t="s">
        <v>3542</v>
      </c>
      <c r="C880" s="662" t="s">
        <v>623</v>
      </c>
      <c r="D880" s="663" t="s">
        <v>3548</v>
      </c>
      <c r="E880" s="662" t="s">
        <v>7361</v>
      </c>
      <c r="F880" s="663" t="s">
        <v>7362</v>
      </c>
      <c r="G880" s="662" t="s">
        <v>7085</v>
      </c>
      <c r="H880" s="662" t="s">
        <v>7086</v>
      </c>
      <c r="I880" s="664">
        <v>4124.5200000000004</v>
      </c>
      <c r="J880" s="664">
        <v>1</v>
      </c>
      <c r="K880" s="665">
        <v>4124.5200000000004</v>
      </c>
    </row>
    <row r="881" spans="1:11" ht="14.4" customHeight="1" x14ac:dyDescent="0.3">
      <c r="A881" s="660" t="s">
        <v>600</v>
      </c>
      <c r="B881" s="661" t="s">
        <v>3542</v>
      </c>
      <c r="C881" s="662" t="s">
        <v>623</v>
      </c>
      <c r="D881" s="663" t="s">
        <v>3548</v>
      </c>
      <c r="E881" s="662" t="s">
        <v>7361</v>
      </c>
      <c r="F881" s="663" t="s">
        <v>7362</v>
      </c>
      <c r="G881" s="662" t="s">
        <v>7085</v>
      </c>
      <c r="H881" s="662" t="s">
        <v>7087</v>
      </c>
      <c r="I881" s="664">
        <v>4124.51</v>
      </c>
      <c r="J881" s="664">
        <v>2</v>
      </c>
      <c r="K881" s="665">
        <v>8249.02</v>
      </c>
    </row>
    <row r="882" spans="1:11" ht="14.4" customHeight="1" x14ac:dyDescent="0.3">
      <c r="A882" s="660" t="s">
        <v>600</v>
      </c>
      <c r="B882" s="661" t="s">
        <v>3542</v>
      </c>
      <c r="C882" s="662" t="s">
        <v>623</v>
      </c>
      <c r="D882" s="663" t="s">
        <v>3548</v>
      </c>
      <c r="E882" s="662" t="s">
        <v>7361</v>
      </c>
      <c r="F882" s="663" t="s">
        <v>7362</v>
      </c>
      <c r="G882" s="662" t="s">
        <v>7088</v>
      </c>
      <c r="H882" s="662" t="s">
        <v>7089</v>
      </c>
      <c r="I882" s="664">
        <v>471.97</v>
      </c>
      <c r="J882" s="664">
        <v>2</v>
      </c>
      <c r="K882" s="665">
        <v>943.94</v>
      </c>
    </row>
    <row r="883" spans="1:11" ht="14.4" customHeight="1" x14ac:dyDescent="0.3">
      <c r="A883" s="660" t="s">
        <v>600</v>
      </c>
      <c r="B883" s="661" t="s">
        <v>3542</v>
      </c>
      <c r="C883" s="662" t="s">
        <v>623</v>
      </c>
      <c r="D883" s="663" t="s">
        <v>3548</v>
      </c>
      <c r="E883" s="662" t="s">
        <v>7361</v>
      </c>
      <c r="F883" s="663" t="s">
        <v>7362</v>
      </c>
      <c r="G883" s="662" t="s">
        <v>7090</v>
      </c>
      <c r="H883" s="662" t="s">
        <v>7091</v>
      </c>
      <c r="I883" s="664">
        <v>471.96</v>
      </c>
      <c r="J883" s="664">
        <v>2</v>
      </c>
      <c r="K883" s="665">
        <v>943.92</v>
      </c>
    </row>
    <row r="884" spans="1:11" ht="14.4" customHeight="1" x14ac:dyDescent="0.3">
      <c r="A884" s="660" t="s">
        <v>600</v>
      </c>
      <c r="B884" s="661" t="s">
        <v>3542</v>
      </c>
      <c r="C884" s="662" t="s">
        <v>623</v>
      </c>
      <c r="D884" s="663" t="s">
        <v>3548</v>
      </c>
      <c r="E884" s="662" t="s">
        <v>7361</v>
      </c>
      <c r="F884" s="663" t="s">
        <v>7362</v>
      </c>
      <c r="G884" s="662" t="s">
        <v>7092</v>
      </c>
      <c r="H884" s="662" t="s">
        <v>7093</v>
      </c>
      <c r="I884" s="664">
        <v>471.95499999999998</v>
      </c>
      <c r="J884" s="664">
        <v>5</v>
      </c>
      <c r="K884" s="665">
        <v>2359.7599999999998</v>
      </c>
    </row>
    <row r="885" spans="1:11" ht="14.4" customHeight="1" x14ac:dyDescent="0.3">
      <c r="A885" s="660" t="s">
        <v>600</v>
      </c>
      <c r="B885" s="661" t="s">
        <v>3542</v>
      </c>
      <c r="C885" s="662" t="s">
        <v>623</v>
      </c>
      <c r="D885" s="663" t="s">
        <v>3548</v>
      </c>
      <c r="E885" s="662" t="s">
        <v>7361</v>
      </c>
      <c r="F885" s="663" t="s">
        <v>7362</v>
      </c>
      <c r="G885" s="662" t="s">
        <v>7094</v>
      </c>
      <c r="H885" s="662" t="s">
        <v>7095</v>
      </c>
      <c r="I885" s="664">
        <v>68.97</v>
      </c>
      <c r="J885" s="664">
        <v>10</v>
      </c>
      <c r="K885" s="665">
        <v>689.71</v>
      </c>
    </row>
    <row r="886" spans="1:11" ht="14.4" customHeight="1" x14ac:dyDescent="0.3">
      <c r="A886" s="660" t="s">
        <v>600</v>
      </c>
      <c r="B886" s="661" t="s">
        <v>3542</v>
      </c>
      <c r="C886" s="662" t="s">
        <v>623</v>
      </c>
      <c r="D886" s="663" t="s">
        <v>3548</v>
      </c>
      <c r="E886" s="662" t="s">
        <v>7361</v>
      </c>
      <c r="F886" s="663" t="s">
        <v>7362</v>
      </c>
      <c r="G886" s="662" t="s">
        <v>7096</v>
      </c>
      <c r="H886" s="662" t="s">
        <v>7097</v>
      </c>
      <c r="I886" s="664">
        <v>471.97</v>
      </c>
      <c r="J886" s="664">
        <v>1</v>
      </c>
      <c r="K886" s="665">
        <v>471.97</v>
      </c>
    </row>
    <row r="887" spans="1:11" ht="14.4" customHeight="1" x14ac:dyDescent="0.3">
      <c r="A887" s="660" t="s">
        <v>600</v>
      </c>
      <c r="B887" s="661" t="s">
        <v>3542</v>
      </c>
      <c r="C887" s="662" t="s">
        <v>623</v>
      </c>
      <c r="D887" s="663" t="s">
        <v>3548</v>
      </c>
      <c r="E887" s="662" t="s">
        <v>7361</v>
      </c>
      <c r="F887" s="663" t="s">
        <v>7362</v>
      </c>
      <c r="G887" s="662" t="s">
        <v>7098</v>
      </c>
      <c r="H887" s="662" t="s">
        <v>7099</v>
      </c>
      <c r="I887" s="664">
        <v>466.27</v>
      </c>
      <c r="J887" s="664">
        <v>1</v>
      </c>
      <c r="K887" s="665">
        <v>466.27</v>
      </c>
    </row>
    <row r="888" spans="1:11" ht="14.4" customHeight="1" x14ac:dyDescent="0.3">
      <c r="A888" s="660" t="s">
        <v>600</v>
      </c>
      <c r="B888" s="661" t="s">
        <v>3542</v>
      </c>
      <c r="C888" s="662" t="s">
        <v>623</v>
      </c>
      <c r="D888" s="663" t="s">
        <v>3548</v>
      </c>
      <c r="E888" s="662" t="s">
        <v>7361</v>
      </c>
      <c r="F888" s="663" t="s">
        <v>7362</v>
      </c>
      <c r="G888" s="662" t="s">
        <v>7100</v>
      </c>
      <c r="H888" s="662" t="s">
        <v>7101</v>
      </c>
      <c r="I888" s="664">
        <v>471.96</v>
      </c>
      <c r="J888" s="664">
        <v>3</v>
      </c>
      <c r="K888" s="665">
        <v>1415.8899999999999</v>
      </c>
    </row>
    <row r="889" spans="1:11" ht="14.4" customHeight="1" x14ac:dyDescent="0.3">
      <c r="A889" s="660" t="s">
        <v>600</v>
      </c>
      <c r="B889" s="661" t="s">
        <v>3542</v>
      </c>
      <c r="C889" s="662" t="s">
        <v>623</v>
      </c>
      <c r="D889" s="663" t="s">
        <v>3548</v>
      </c>
      <c r="E889" s="662" t="s">
        <v>7361</v>
      </c>
      <c r="F889" s="663" t="s">
        <v>7362</v>
      </c>
      <c r="G889" s="662" t="s">
        <v>7102</v>
      </c>
      <c r="H889" s="662" t="s">
        <v>7103</v>
      </c>
      <c r="I889" s="664">
        <v>466.27</v>
      </c>
      <c r="J889" s="664">
        <v>1</v>
      </c>
      <c r="K889" s="665">
        <v>466.27</v>
      </c>
    </row>
    <row r="890" spans="1:11" ht="14.4" customHeight="1" x14ac:dyDescent="0.3">
      <c r="A890" s="660" t="s">
        <v>600</v>
      </c>
      <c r="B890" s="661" t="s">
        <v>3542</v>
      </c>
      <c r="C890" s="662" t="s">
        <v>623</v>
      </c>
      <c r="D890" s="663" t="s">
        <v>3548</v>
      </c>
      <c r="E890" s="662" t="s">
        <v>7361</v>
      </c>
      <c r="F890" s="663" t="s">
        <v>7362</v>
      </c>
      <c r="G890" s="662" t="s">
        <v>7104</v>
      </c>
      <c r="H890" s="662" t="s">
        <v>7105</v>
      </c>
      <c r="I890" s="664">
        <v>466.26249999999999</v>
      </c>
      <c r="J890" s="664">
        <v>9</v>
      </c>
      <c r="K890" s="665">
        <v>4196.2699999999995</v>
      </c>
    </row>
    <row r="891" spans="1:11" ht="14.4" customHeight="1" x14ac:dyDescent="0.3">
      <c r="A891" s="660" t="s">
        <v>600</v>
      </c>
      <c r="B891" s="661" t="s">
        <v>3542</v>
      </c>
      <c r="C891" s="662" t="s">
        <v>623</v>
      </c>
      <c r="D891" s="663" t="s">
        <v>3548</v>
      </c>
      <c r="E891" s="662" t="s">
        <v>7361</v>
      </c>
      <c r="F891" s="663" t="s">
        <v>7362</v>
      </c>
      <c r="G891" s="662" t="s">
        <v>7106</v>
      </c>
      <c r="H891" s="662" t="s">
        <v>7107</v>
      </c>
      <c r="I891" s="664">
        <v>466.26666666666665</v>
      </c>
      <c r="J891" s="664">
        <v>4</v>
      </c>
      <c r="K891" s="665">
        <v>1865.06</v>
      </c>
    </row>
    <row r="892" spans="1:11" ht="14.4" customHeight="1" x14ac:dyDescent="0.3">
      <c r="A892" s="660" t="s">
        <v>600</v>
      </c>
      <c r="B892" s="661" t="s">
        <v>3542</v>
      </c>
      <c r="C892" s="662" t="s">
        <v>623</v>
      </c>
      <c r="D892" s="663" t="s">
        <v>3548</v>
      </c>
      <c r="E892" s="662" t="s">
        <v>7361</v>
      </c>
      <c r="F892" s="663" t="s">
        <v>7362</v>
      </c>
      <c r="G892" s="662" t="s">
        <v>7108</v>
      </c>
      <c r="H892" s="662" t="s">
        <v>7109</v>
      </c>
      <c r="I892" s="664">
        <v>4435.75</v>
      </c>
      <c r="J892" s="664">
        <v>1</v>
      </c>
      <c r="K892" s="665">
        <v>4435.75</v>
      </c>
    </row>
    <row r="893" spans="1:11" ht="14.4" customHeight="1" x14ac:dyDescent="0.3">
      <c r="A893" s="660" t="s">
        <v>600</v>
      </c>
      <c r="B893" s="661" t="s">
        <v>3542</v>
      </c>
      <c r="C893" s="662" t="s">
        <v>623</v>
      </c>
      <c r="D893" s="663" t="s">
        <v>3548</v>
      </c>
      <c r="E893" s="662" t="s">
        <v>7361</v>
      </c>
      <c r="F893" s="663" t="s">
        <v>7362</v>
      </c>
      <c r="G893" s="662" t="s">
        <v>7110</v>
      </c>
      <c r="H893" s="662" t="s">
        <v>7111</v>
      </c>
      <c r="I893" s="664">
        <v>712.51</v>
      </c>
      <c r="J893" s="664">
        <v>1</v>
      </c>
      <c r="K893" s="665">
        <v>712.51</v>
      </c>
    </row>
    <row r="894" spans="1:11" ht="14.4" customHeight="1" x14ac:dyDescent="0.3">
      <c r="A894" s="660" t="s">
        <v>600</v>
      </c>
      <c r="B894" s="661" t="s">
        <v>3542</v>
      </c>
      <c r="C894" s="662" t="s">
        <v>623</v>
      </c>
      <c r="D894" s="663" t="s">
        <v>3548</v>
      </c>
      <c r="E894" s="662" t="s">
        <v>7361</v>
      </c>
      <c r="F894" s="663" t="s">
        <v>7362</v>
      </c>
      <c r="G894" s="662" t="s">
        <v>7112</v>
      </c>
      <c r="H894" s="662" t="s">
        <v>7113</v>
      </c>
      <c r="I894" s="664">
        <v>466.26</v>
      </c>
      <c r="J894" s="664">
        <v>4</v>
      </c>
      <c r="K894" s="665">
        <v>1865.04</v>
      </c>
    </row>
    <row r="895" spans="1:11" ht="14.4" customHeight="1" x14ac:dyDescent="0.3">
      <c r="A895" s="660" t="s">
        <v>600</v>
      </c>
      <c r="B895" s="661" t="s">
        <v>3542</v>
      </c>
      <c r="C895" s="662" t="s">
        <v>623</v>
      </c>
      <c r="D895" s="663" t="s">
        <v>3548</v>
      </c>
      <c r="E895" s="662" t="s">
        <v>7361</v>
      </c>
      <c r="F895" s="663" t="s">
        <v>7362</v>
      </c>
      <c r="G895" s="662" t="s">
        <v>7114</v>
      </c>
      <c r="H895" s="662" t="s">
        <v>7115</v>
      </c>
      <c r="I895" s="664">
        <v>2713.2</v>
      </c>
      <c r="J895" s="664">
        <v>2</v>
      </c>
      <c r="K895" s="665">
        <v>5426.4</v>
      </c>
    </row>
    <row r="896" spans="1:11" ht="14.4" customHeight="1" x14ac:dyDescent="0.3">
      <c r="A896" s="660" t="s">
        <v>600</v>
      </c>
      <c r="B896" s="661" t="s">
        <v>3542</v>
      </c>
      <c r="C896" s="662" t="s">
        <v>623</v>
      </c>
      <c r="D896" s="663" t="s">
        <v>3548</v>
      </c>
      <c r="E896" s="662" t="s">
        <v>7361</v>
      </c>
      <c r="F896" s="663" t="s">
        <v>7362</v>
      </c>
      <c r="G896" s="662" t="s">
        <v>7116</v>
      </c>
      <c r="H896" s="662" t="s">
        <v>7117</v>
      </c>
      <c r="I896" s="664">
        <v>466.25</v>
      </c>
      <c r="J896" s="664">
        <v>1</v>
      </c>
      <c r="K896" s="665">
        <v>466.25</v>
      </c>
    </row>
    <row r="897" spans="1:11" ht="14.4" customHeight="1" x14ac:dyDescent="0.3">
      <c r="A897" s="660" t="s">
        <v>600</v>
      </c>
      <c r="B897" s="661" t="s">
        <v>3542</v>
      </c>
      <c r="C897" s="662" t="s">
        <v>623</v>
      </c>
      <c r="D897" s="663" t="s">
        <v>3548</v>
      </c>
      <c r="E897" s="662" t="s">
        <v>7361</v>
      </c>
      <c r="F897" s="663" t="s">
        <v>7362</v>
      </c>
      <c r="G897" s="662" t="s">
        <v>7118</v>
      </c>
      <c r="H897" s="662" t="s">
        <v>7119</v>
      </c>
      <c r="I897" s="664">
        <v>5531.29</v>
      </c>
      <c r="J897" s="664">
        <v>2</v>
      </c>
      <c r="K897" s="665">
        <v>11062.58</v>
      </c>
    </row>
    <row r="898" spans="1:11" ht="14.4" customHeight="1" x14ac:dyDescent="0.3">
      <c r="A898" s="660" t="s">
        <v>600</v>
      </c>
      <c r="B898" s="661" t="s">
        <v>3542</v>
      </c>
      <c r="C898" s="662" t="s">
        <v>623</v>
      </c>
      <c r="D898" s="663" t="s">
        <v>3548</v>
      </c>
      <c r="E898" s="662" t="s">
        <v>7361</v>
      </c>
      <c r="F898" s="663" t="s">
        <v>7362</v>
      </c>
      <c r="G898" s="662" t="s">
        <v>7120</v>
      </c>
      <c r="H898" s="662" t="s">
        <v>7121</v>
      </c>
      <c r="I898" s="664">
        <v>471.96249999999998</v>
      </c>
      <c r="J898" s="664">
        <v>9</v>
      </c>
      <c r="K898" s="665">
        <v>4247.68</v>
      </c>
    </row>
    <row r="899" spans="1:11" ht="14.4" customHeight="1" x14ac:dyDescent="0.3">
      <c r="A899" s="660" t="s">
        <v>600</v>
      </c>
      <c r="B899" s="661" t="s">
        <v>3542</v>
      </c>
      <c r="C899" s="662" t="s">
        <v>623</v>
      </c>
      <c r="D899" s="663" t="s">
        <v>3548</v>
      </c>
      <c r="E899" s="662" t="s">
        <v>7361</v>
      </c>
      <c r="F899" s="663" t="s">
        <v>7362</v>
      </c>
      <c r="G899" s="662" t="s">
        <v>7122</v>
      </c>
      <c r="H899" s="662" t="s">
        <v>7123</v>
      </c>
      <c r="I899" s="664">
        <v>86.99</v>
      </c>
      <c r="J899" s="664">
        <v>10</v>
      </c>
      <c r="K899" s="665">
        <v>869.93</v>
      </c>
    </row>
    <row r="900" spans="1:11" ht="14.4" customHeight="1" x14ac:dyDescent="0.3">
      <c r="A900" s="660" t="s">
        <v>600</v>
      </c>
      <c r="B900" s="661" t="s">
        <v>3542</v>
      </c>
      <c r="C900" s="662" t="s">
        <v>623</v>
      </c>
      <c r="D900" s="663" t="s">
        <v>3548</v>
      </c>
      <c r="E900" s="662" t="s">
        <v>7361</v>
      </c>
      <c r="F900" s="663" t="s">
        <v>7362</v>
      </c>
      <c r="G900" s="662" t="s">
        <v>7124</v>
      </c>
      <c r="H900" s="662" t="s">
        <v>7125</v>
      </c>
      <c r="I900" s="664">
        <v>90.05</v>
      </c>
      <c r="J900" s="664">
        <v>10</v>
      </c>
      <c r="K900" s="665">
        <v>900.46</v>
      </c>
    </row>
    <row r="901" spans="1:11" ht="14.4" customHeight="1" x14ac:dyDescent="0.3">
      <c r="A901" s="660" t="s">
        <v>600</v>
      </c>
      <c r="B901" s="661" t="s">
        <v>3542</v>
      </c>
      <c r="C901" s="662" t="s">
        <v>623</v>
      </c>
      <c r="D901" s="663" t="s">
        <v>3548</v>
      </c>
      <c r="E901" s="662" t="s">
        <v>7361</v>
      </c>
      <c r="F901" s="663" t="s">
        <v>7362</v>
      </c>
      <c r="G901" s="662" t="s">
        <v>7126</v>
      </c>
      <c r="H901" s="662" t="s">
        <v>7127</v>
      </c>
      <c r="I901" s="664">
        <v>4039.02</v>
      </c>
      <c r="J901" s="664">
        <v>1</v>
      </c>
      <c r="K901" s="665">
        <v>4039.02</v>
      </c>
    </row>
    <row r="902" spans="1:11" ht="14.4" customHeight="1" x14ac:dyDescent="0.3">
      <c r="A902" s="660" t="s">
        <v>600</v>
      </c>
      <c r="B902" s="661" t="s">
        <v>3542</v>
      </c>
      <c r="C902" s="662" t="s">
        <v>623</v>
      </c>
      <c r="D902" s="663" t="s">
        <v>3548</v>
      </c>
      <c r="E902" s="662" t="s">
        <v>7361</v>
      </c>
      <c r="F902" s="663" t="s">
        <v>7362</v>
      </c>
      <c r="G902" s="662" t="s">
        <v>7128</v>
      </c>
      <c r="H902" s="662" t="s">
        <v>7129</v>
      </c>
      <c r="I902" s="664">
        <v>466.25</v>
      </c>
      <c r="J902" s="664">
        <v>1</v>
      </c>
      <c r="K902" s="665">
        <v>466.25</v>
      </c>
    </row>
    <row r="903" spans="1:11" ht="14.4" customHeight="1" x14ac:dyDescent="0.3">
      <c r="A903" s="660" t="s">
        <v>600</v>
      </c>
      <c r="B903" s="661" t="s">
        <v>3542</v>
      </c>
      <c r="C903" s="662" t="s">
        <v>623</v>
      </c>
      <c r="D903" s="663" t="s">
        <v>3548</v>
      </c>
      <c r="E903" s="662" t="s">
        <v>7361</v>
      </c>
      <c r="F903" s="663" t="s">
        <v>7362</v>
      </c>
      <c r="G903" s="662" t="s">
        <v>7130</v>
      </c>
      <c r="H903" s="662" t="s">
        <v>7131</v>
      </c>
      <c r="I903" s="664">
        <v>5531.25</v>
      </c>
      <c r="J903" s="664">
        <v>1</v>
      </c>
      <c r="K903" s="665">
        <v>5531.25</v>
      </c>
    </row>
    <row r="904" spans="1:11" ht="14.4" customHeight="1" x14ac:dyDescent="0.3">
      <c r="A904" s="660" t="s">
        <v>600</v>
      </c>
      <c r="B904" s="661" t="s">
        <v>3542</v>
      </c>
      <c r="C904" s="662" t="s">
        <v>623</v>
      </c>
      <c r="D904" s="663" t="s">
        <v>3548</v>
      </c>
      <c r="E904" s="662" t="s">
        <v>7361</v>
      </c>
      <c r="F904" s="663" t="s">
        <v>7362</v>
      </c>
      <c r="G904" s="662" t="s">
        <v>7132</v>
      </c>
      <c r="H904" s="662" t="s">
        <v>7133</v>
      </c>
      <c r="I904" s="664">
        <v>689.69</v>
      </c>
      <c r="J904" s="664">
        <v>2</v>
      </c>
      <c r="K904" s="665">
        <v>1379.38</v>
      </c>
    </row>
    <row r="905" spans="1:11" ht="14.4" customHeight="1" x14ac:dyDescent="0.3">
      <c r="A905" s="660" t="s">
        <v>600</v>
      </c>
      <c r="B905" s="661" t="s">
        <v>3542</v>
      </c>
      <c r="C905" s="662" t="s">
        <v>623</v>
      </c>
      <c r="D905" s="663" t="s">
        <v>3548</v>
      </c>
      <c r="E905" s="662" t="s">
        <v>7361</v>
      </c>
      <c r="F905" s="663" t="s">
        <v>7362</v>
      </c>
      <c r="G905" s="662" t="s">
        <v>7134</v>
      </c>
      <c r="H905" s="662" t="s">
        <v>7135</v>
      </c>
      <c r="I905" s="664">
        <v>322</v>
      </c>
      <c r="J905" s="664">
        <v>10</v>
      </c>
      <c r="K905" s="665">
        <v>3220</v>
      </c>
    </row>
    <row r="906" spans="1:11" ht="14.4" customHeight="1" x14ac:dyDescent="0.3">
      <c r="A906" s="660" t="s">
        <v>600</v>
      </c>
      <c r="B906" s="661" t="s">
        <v>3542</v>
      </c>
      <c r="C906" s="662" t="s">
        <v>623</v>
      </c>
      <c r="D906" s="663" t="s">
        <v>3548</v>
      </c>
      <c r="E906" s="662" t="s">
        <v>7361</v>
      </c>
      <c r="F906" s="663" t="s">
        <v>7362</v>
      </c>
      <c r="G906" s="662" t="s">
        <v>7136</v>
      </c>
      <c r="H906" s="662" t="s">
        <v>7137</v>
      </c>
      <c r="I906" s="664">
        <v>2713.2</v>
      </c>
      <c r="J906" s="664">
        <v>1</v>
      </c>
      <c r="K906" s="665">
        <v>2713.2</v>
      </c>
    </row>
    <row r="907" spans="1:11" ht="14.4" customHeight="1" x14ac:dyDescent="0.3">
      <c r="A907" s="660" t="s">
        <v>600</v>
      </c>
      <c r="B907" s="661" t="s">
        <v>3542</v>
      </c>
      <c r="C907" s="662" t="s">
        <v>623</v>
      </c>
      <c r="D907" s="663" t="s">
        <v>3548</v>
      </c>
      <c r="E907" s="662" t="s">
        <v>7361</v>
      </c>
      <c r="F907" s="663" t="s">
        <v>7362</v>
      </c>
      <c r="G907" s="662" t="s">
        <v>7138</v>
      </c>
      <c r="H907" s="662" t="s">
        <v>7139</v>
      </c>
      <c r="I907" s="664">
        <v>471.96</v>
      </c>
      <c r="J907" s="664">
        <v>1</v>
      </c>
      <c r="K907" s="665">
        <v>471.96</v>
      </c>
    </row>
    <row r="908" spans="1:11" ht="14.4" customHeight="1" x14ac:dyDescent="0.3">
      <c r="A908" s="660" t="s">
        <v>600</v>
      </c>
      <c r="B908" s="661" t="s">
        <v>3542</v>
      </c>
      <c r="C908" s="662" t="s">
        <v>623</v>
      </c>
      <c r="D908" s="663" t="s">
        <v>3548</v>
      </c>
      <c r="E908" s="662" t="s">
        <v>7347</v>
      </c>
      <c r="F908" s="663" t="s">
        <v>7348</v>
      </c>
      <c r="G908" s="662" t="s">
        <v>7140</v>
      </c>
      <c r="H908" s="662" t="s">
        <v>7141</v>
      </c>
      <c r="I908" s="664">
        <v>173.03</v>
      </c>
      <c r="J908" s="664">
        <v>5</v>
      </c>
      <c r="K908" s="665">
        <v>865.15</v>
      </c>
    </row>
    <row r="909" spans="1:11" ht="14.4" customHeight="1" x14ac:dyDescent="0.3">
      <c r="A909" s="660" t="s">
        <v>600</v>
      </c>
      <c r="B909" s="661" t="s">
        <v>3542</v>
      </c>
      <c r="C909" s="662" t="s">
        <v>623</v>
      </c>
      <c r="D909" s="663" t="s">
        <v>3548</v>
      </c>
      <c r="E909" s="662" t="s">
        <v>7347</v>
      </c>
      <c r="F909" s="663" t="s">
        <v>7348</v>
      </c>
      <c r="G909" s="662" t="s">
        <v>7142</v>
      </c>
      <c r="H909" s="662" t="s">
        <v>7143</v>
      </c>
      <c r="I909" s="664">
        <v>170.22</v>
      </c>
      <c r="J909" s="664">
        <v>2</v>
      </c>
      <c r="K909" s="665">
        <v>340.45</v>
      </c>
    </row>
    <row r="910" spans="1:11" ht="14.4" customHeight="1" x14ac:dyDescent="0.3">
      <c r="A910" s="660" t="s">
        <v>600</v>
      </c>
      <c r="B910" s="661" t="s">
        <v>3542</v>
      </c>
      <c r="C910" s="662" t="s">
        <v>623</v>
      </c>
      <c r="D910" s="663" t="s">
        <v>3548</v>
      </c>
      <c r="E910" s="662" t="s">
        <v>7347</v>
      </c>
      <c r="F910" s="663" t="s">
        <v>7348</v>
      </c>
      <c r="G910" s="662" t="s">
        <v>7144</v>
      </c>
      <c r="H910" s="662" t="s">
        <v>7145</v>
      </c>
      <c r="I910" s="664">
        <v>1671</v>
      </c>
      <c r="J910" s="664">
        <v>1</v>
      </c>
      <c r="K910" s="665">
        <v>1671</v>
      </c>
    </row>
    <row r="911" spans="1:11" ht="14.4" customHeight="1" x14ac:dyDescent="0.3">
      <c r="A911" s="660" t="s">
        <v>600</v>
      </c>
      <c r="B911" s="661" t="s">
        <v>3542</v>
      </c>
      <c r="C911" s="662" t="s">
        <v>623</v>
      </c>
      <c r="D911" s="663" t="s">
        <v>3548</v>
      </c>
      <c r="E911" s="662" t="s">
        <v>7347</v>
      </c>
      <c r="F911" s="663" t="s">
        <v>7348</v>
      </c>
      <c r="G911" s="662" t="s">
        <v>7146</v>
      </c>
      <c r="H911" s="662" t="s">
        <v>7147</v>
      </c>
      <c r="I911" s="664">
        <v>1079.53</v>
      </c>
      <c r="J911" s="664">
        <v>1</v>
      </c>
      <c r="K911" s="665">
        <v>1079.53</v>
      </c>
    </row>
    <row r="912" spans="1:11" ht="14.4" customHeight="1" x14ac:dyDescent="0.3">
      <c r="A912" s="660" t="s">
        <v>600</v>
      </c>
      <c r="B912" s="661" t="s">
        <v>3542</v>
      </c>
      <c r="C912" s="662" t="s">
        <v>623</v>
      </c>
      <c r="D912" s="663" t="s">
        <v>3548</v>
      </c>
      <c r="E912" s="662" t="s">
        <v>7363</v>
      </c>
      <c r="F912" s="663" t="s">
        <v>7364</v>
      </c>
      <c r="G912" s="662" t="s">
        <v>7148</v>
      </c>
      <c r="H912" s="662" t="s">
        <v>7149</v>
      </c>
      <c r="I912" s="664">
        <v>8702.3983333333308</v>
      </c>
      <c r="J912" s="664">
        <v>63</v>
      </c>
      <c r="K912" s="665">
        <v>544470.49000000011</v>
      </c>
    </row>
    <row r="913" spans="1:11" ht="14.4" customHeight="1" x14ac:dyDescent="0.3">
      <c r="A913" s="660" t="s">
        <v>600</v>
      </c>
      <c r="B913" s="661" t="s">
        <v>3542</v>
      </c>
      <c r="C913" s="662" t="s">
        <v>623</v>
      </c>
      <c r="D913" s="663" t="s">
        <v>3548</v>
      </c>
      <c r="E913" s="662" t="s">
        <v>7363</v>
      </c>
      <c r="F913" s="663" t="s">
        <v>7364</v>
      </c>
      <c r="G913" s="662" t="s">
        <v>7150</v>
      </c>
      <c r="H913" s="662" t="s">
        <v>7151</v>
      </c>
      <c r="I913" s="664">
        <v>4676.3275000000003</v>
      </c>
      <c r="J913" s="664">
        <v>50</v>
      </c>
      <c r="K913" s="665">
        <v>234334.55000000002</v>
      </c>
    </row>
    <row r="914" spans="1:11" ht="14.4" customHeight="1" x14ac:dyDescent="0.3">
      <c r="A914" s="660" t="s">
        <v>600</v>
      </c>
      <c r="B914" s="661" t="s">
        <v>3542</v>
      </c>
      <c r="C914" s="662" t="s">
        <v>623</v>
      </c>
      <c r="D914" s="663" t="s">
        <v>3548</v>
      </c>
      <c r="E914" s="662" t="s">
        <v>7363</v>
      </c>
      <c r="F914" s="663" t="s">
        <v>7364</v>
      </c>
      <c r="G914" s="662" t="s">
        <v>7152</v>
      </c>
      <c r="H914" s="662" t="s">
        <v>7153</v>
      </c>
      <c r="I914" s="664">
        <v>5668.6400000000012</v>
      </c>
      <c r="J914" s="664">
        <v>38</v>
      </c>
      <c r="K914" s="665">
        <v>215240.43999999997</v>
      </c>
    </row>
    <row r="915" spans="1:11" ht="14.4" customHeight="1" x14ac:dyDescent="0.3">
      <c r="A915" s="660" t="s">
        <v>600</v>
      </c>
      <c r="B915" s="661" t="s">
        <v>3542</v>
      </c>
      <c r="C915" s="662" t="s">
        <v>623</v>
      </c>
      <c r="D915" s="663" t="s">
        <v>3548</v>
      </c>
      <c r="E915" s="662" t="s">
        <v>7363</v>
      </c>
      <c r="F915" s="663" t="s">
        <v>7364</v>
      </c>
      <c r="G915" s="662" t="s">
        <v>7154</v>
      </c>
      <c r="H915" s="662" t="s">
        <v>7155</v>
      </c>
      <c r="I915" s="664">
        <v>418.62444444444441</v>
      </c>
      <c r="J915" s="664">
        <v>306</v>
      </c>
      <c r="K915" s="665">
        <v>129213.68</v>
      </c>
    </row>
    <row r="916" spans="1:11" ht="14.4" customHeight="1" x14ac:dyDescent="0.3">
      <c r="A916" s="660" t="s">
        <v>600</v>
      </c>
      <c r="B916" s="661" t="s">
        <v>3542</v>
      </c>
      <c r="C916" s="662" t="s">
        <v>623</v>
      </c>
      <c r="D916" s="663" t="s">
        <v>3548</v>
      </c>
      <c r="E916" s="662" t="s">
        <v>7363</v>
      </c>
      <c r="F916" s="663" t="s">
        <v>7364</v>
      </c>
      <c r="G916" s="662" t="s">
        <v>7156</v>
      </c>
      <c r="H916" s="662" t="s">
        <v>7157</v>
      </c>
      <c r="I916" s="664">
        <v>6698.79</v>
      </c>
      <c r="J916" s="664">
        <v>15</v>
      </c>
      <c r="K916" s="665">
        <v>100481.83</v>
      </c>
    </row>
    <row r="917" spans="1:11" ht="14.4" customHeight="1" x14ac:dyDescent="0.3">
      <c r="A917" s="660" t="s">
        <v>600</v>
      </c>
      <c r="B917" s="661" t="s">
        <v>3542</v>
      </c>
      <c r="C917" s="662" t="s">
        <v>623</v>
      </c>
      <c r="D917" s="663" t="s">
        <v>3548</v>
      </c>
      <c r="E917" s="662" t="s">
        <v>7363</v>
      </c>
      <c r="F917" s="663" t="s">
        <v>7364</v>
      </c>
      <c r="G917" s="662" t="s">
        <v>7158</v>
      </c>
      <c r="H917" s="662" t="s">
        <v>7159</v>
      </c>
      <c r="I917" s="664">
        <v>287.5</v>
      </c>
      <c r="J917" s="664">
        <v>63</v>
      </c>
      <c r="K917" s="665">
        <v>18112.5</v>
      </c>
    </row>
    <row r="918" spans="1:11" ht="14.4" customHeight="1" x14ac:dyDescent="0.3">
      <c r="A918" s="660" t="s">
        <v>600</v>
      </c>
      <c r="B918" s="661" t="s">
        <v>3542</v>
      </c>
      <c r="C918" s="662" t="s">
        <v>623</v>
      </c>
      <c r="D918" s="663" t="s">
        <v>3548</v>
      </c>
      <c r="E918" s="662" t="s">
        <v>7363</v>
      </c>
      <c r="F918" s="663" t="s">
        <v>7364</v>
      </c>
      <c r="G918" s="662" t="s">
        <v>7160</v>
      </c>
      <c r="H918" s="662" t="s">
        <v>7161</v>
      </c>
      <c r="I918" s="664">
        <v>2808.231666666667</v>
      </c>
      <c r="J918" s="664">
        <v>304</v>
      </c>
      <c r="K918" s="665">
        <v>851700.37</v>
      </c>
    </row>
    <row r="919" spans="1:11" ht="14.4" customHeight="1" x14ac:dyDescent="0.3">
      <c r="A919" s="660" t="s">
        <v>600</v>
      </c>
      <c r="B919" s="661" t="s">
        <v>3542</v>
      </c>
      <c r="C919" s="662" t="s">
        <v>623</v>
      </c>
      <c r="D919" s="663" t="s">
        <v>3548</v>
      </c>
      <c r="E919" s="662" t="s">
        <v>7363</v>
      </c>
      <c r="F919" s="663" t="s">
        <v>7364</v>
      </c>
      <c r="G919" s="662" t="s">
        <v>7162</v>
      </c>
      <c r="H919" s="662" t="s">
        <v>7163</v>
      </c>
      <c r="I919" s="664">
        <v>4841.37</v>
      </c>
      <c r="J919" s="664">
        <v>1</v>
      </c>
      <c r="K919" s="665">
        <v>4841.37</v>
      </c>
    </row>
    <row r="920" spans="1:11" ht="14.4" customHeight="1" x14ac:dyDescent="0.3">
      <c r="A920" s="660" t="s">
        <v>600</v>
      </c>
      <c r="B920" s="661" t="s">
        <v>3542</v>
      </c>
      <c r="C920" s="662" t="s">
        <v>623</v>
      </c>
      <c r="D920" s="663" t="s">
        <v>3548</v>
      </c>
      <c r="E920" s="662" t="s">
        <v>7363</v>
      </c>
      <c r="F920" s="663" t="s">
        <v>7364</v>
      </c>
      <c r="G920" s="662" t="s">
        <v>7164</v>
      </c>
      <c r="H920" s="662" t="s">
        <v>7165</v>
      </c>
      <c r="I920" s="664">
        <v>571.02250000000004</v>
      </c>
      <c r="J920" s="664">
        <v>11</v>
      </c>
      <c r="K920" s="665">
        <v>6281.27</v>
      </c>
    </row>
    <row r="921" spans="1:11" ht="14.4" customHeight="1" x14ac:dyDescent="0.3">
      <c r="A921" s="660" t="s">
        <v>600</v>
      </c>
      <c r="B921" s="661" t="s">
        <v>3542</v>
      </c>
      <c r="C921" s="662" t="s">
        <v>623</v>
      </c>
      <c r="D921" s="663" t="s">
        <v>3548</v>
      </c>
      <c r="E921" s="662" t="s">
        <v>7363</v>
      </c>
      <c r="F921" s="663" t="s">
        <v>7364</v>
      </c>
      <c r="G921" s="662" t="s">
        <v>7166</v>
      </c>
      <c r="H921" s="662" t="s">
        <v>7167</v>
      </c>
      <c r="I921" s="664">
        <v>13906.263999999999</v>
      </c>
      <c r="J921" s="664">
        <v>49</v>
      </c>
      <c r="K921" s="665">
        <v>681773.12000000011</v>
      </c>
    </row>
    <row r="922" spans="1:11" ht="14.4" customHeight="1" x14ac:dyDescent="0.3">
      <c r="A922" s="660" t="s">
        <v>600</v>
      </c>
      <c r="B922" s="661" t="s">
        <v>3542</v>
      </c>
      <c r="C922" s="662" t="s">
        <v>623</v>
      </c>
      <c r="D922" s="663" t="s">
        <v>3548</v>
      </c>
      <c r="E922" s="662" t="s">
        <v>7363</v>
      </c>
      <c r="F922" s="663" t="s">
        <v>7364</v>
      </c>
      <c r="G922" s="662" t="s">
        <v>7168</v>
      </c>
      <c r="H922" s="662" t="s">
        <v>7169</v>
      </c>
      <c r="I922" s="664">
        <v>14015.607857142861</v>
      </c>
      <c r="J922" s="664">
        <v>79</v>
      </c>
      <c r="K922" s="665">
        <v>1104452.0400000003</v>
      </c>
    </row>
    <row r="923" spans="1:11" ht="14.4" customHeight="1" x14ac:dyDescent="0.3">
      <c r="A923" s="660" t="s">
        <v>600</v>
      </c>
      <c r="B923" s="661" t="s">
        <v>3542</v>
      </c>
      <c r="C923" s="662" t="s">
        <v>623</v>
      </c>
      <c r="D923" s="663" t="s">
        <v>3548</v>
      </c>
      <c r="E923" s="662" t="s">
        <v>7363</v>
      </c>
      <c r="F923" s="663" t="s">
        <v>7364</v>
      </c>
      <c r="G923" s="662" t="s">
        <v>7170</v>
      </c>
      <c r="H923" s="662" t="s">
        <v>7171</v>
      </c>
      <c r="I923" s="664">
        <v>5668.641111111112</v>
      </c>
      <c r="J923" s="664">
        <v>20</v>
      </c>
      <c r="K923" s="665">
        <v>113204.98</v>
      </c>
    </row>
    <row r="924" spans="1:11" ht="14.4" customHeight="1" x14ac:dyDescent="0.3">
      <c r="A924" s="660" t="s">
        <v>600</v>
      </c>
      <c r="B924" s="661" t="s">
        <v>3542</v>
      </c>
      <c r="C924" s="662" t="s">
        <v>623</v>
      </c>
      <c r="D924" s="663" t="s">
        <v>3548</v>
      </c>
      <c r="E924" s="662" t="s">
        <v>7363</v>
      </c>
      <c r="F924" s="663" t="s">
        <v>7364</v>
      </c>
      <c r="G924" s="662" t="s">
        <v>7172</v>
      </c>
      <c r="H924" s="662" t="s">
        <v>7173</v>
      </c>
      <c r="I924" s="664">
        <v>7744</v>
      </c>
      <c r="J924" s="664">
        <v>7</v>
      </c>
      <c r="K924" s="665">
        <v>54208</v>
      </c>
    </row>
    <row r="925" spans="1:11" ht="14.4" customHeight="1" x14ac:dyDescent="0.3">
      <c r="A925" s="660" t="s">
        <v>600</v>
      </c>
      <c r="B925" s="661" t="s">
        <v>3542</v>
      </c>
      <c r="C925" s="662" t="s">
        <v>623</v>
      </c>
      <c r="D925" s="663" t="s">
        <v>3548</v>
      </c>
      <c r="E925" s="662" t="s">
        <v>7363</v>
      </c>
      <c r="F925" s="663" t="s">
        <v>7364</v>
      </c>
      <c r="G925" s="662" t="s">
        <v>7174</v>
      </c>
      <c r="H925" s="662" t="s">
        <v>7175</v>
      </c>
      <c r="I925" s="664">
        <v>215.15</v>
      </c>
      <c r="J925" s="664">
        <v>108</v>
      </c>
      <c r="K925" s="665">
        <v>23726.530000000002</v>
      </c>
    </row>
    <row r="926" spans="1:11" ht="14.4" customHeight="1" x14ac:dyDescent="0.3">
      <c r="A926" s="660" t="s">
        <v>600</v>
      </c>
      <c r="B926" s="661" t="s">
        <v>3542</v>
      </c>
      <c r="C926" s="662" t="s">
        <v>623</v>
      </c>
      <c r="D926" s="663" t="s">
        <v>3548</v>
      </c>
      <c r="E926" s="662" t="s">
        <v>7363</v>
      </c>
      <c r="F926" s="663" t="s">
        <v>7364</v>
      </c>
      <c r="G926" s="662" t="s">
        <v>7176</v>
      </c>
      <c r="H926" s="662" t="s">
        <v>7177</v>
      </c>
      <c r="I926" s="664">
        <v>933.44</v>
      </c>
      <c r="J926" s="664">
        <v>24</v>
      </c>
      <c r="K926" s="665">
        <v>22402.5</v>
      </c>
    </row>
    <row r="927" spans="1:11" ht="14.4" customHeight="1" x14ac:dyDescent="0.3">
      <c r="A927" s="660" t="s">
        <v>600</v>
      </c>
      <c r="B927" s="661" t="s">
        <v>3542</v>
      </c>
      <c r="C927" s="662" t="s">
        <v>623</v>
      </c>
      <c r="D927" s="663" t="s">
        <v>3548</v>
      </c>
      <c r="E927" s="662" t="s">
        <v>7363</v>
      </c>
      <c r="F927" s="663" t="s">
        <v>7364</v>
      </c>
      <c r="G927" s="662" t="s">
        <v>7178</v>
      </c>
      <c r="H927" s="662" t="s">
        <v>7179</v>
      </c>
      <c r="I927" s="664">
        <v>1372.7</v>
      </c>
      <c r="J927" s="664">
        <v>108</v>
      </c>
      <c r="K927" s="665">
        <v>148251.75</v>
      </c>
    </row>
    <row r="928" spans="1:11" ht="14.4" customHeight="1" x14ac:dyDescent="0.3">
      <c r="A928" s="660" t="s">
        <v>600</v>
      </c>
      <c r="B928" s="661" t="s">
        <v>3542</v>
      </c>
      <c r="C928" s="662" t="s">
        <v>623</v>
      </c>
      <c r="D928" s="663" t="s">
        <v>3548</v>
      </c>
      <c r="E928" s="662" t="s">
        <v>7363</v>
      </c>
      <c r="F928" s="663" t="s">
        <v>7364</v>
      </c>
      <c r="G928" s="662" t="s">
        <v>7180</v>
      </c>
      <c r="H928" s="662" t="s">
        <v>7181</v>
      </c>
      <c r="I928" s="664">
        <v>4780.4075000000003</v>
      </c>
      <c r="J928" s="664">
        <v>10</v>
      </c>
      <c r="K928" s="665">
        <v>48116.58</v>
      </c>
    </row>
    <row r="929" spans="1:11" ht="14.4" customHeight="1" x14ac:dyDescent="0.3">
      <c r="A929" s="660" t="s">
        <v>600</v>
      </c>
      <c r="B929" s="661" t="s">
        <v>3542</v>
      </c>
      <c r="C929" s="662" t="s">
        <v>623</v>
      </c>
      <c r="D929" s="663" t="s">
        <v>3548</v>
      </c>
      <c r="E929" s="662" t="s">
        <v>7363</v>
      </c>
      <c r="F929" s="663" t="s">
        <v>7364</v>
      </c>
      <c r="G929" s="662" t="s">
        <v>7182</v>
      </c>
      <c r="H929" s="662" t="s">
        <v>7183</v>
      </c>
      <c r="I929" s="664">
        <v>1213.06</v>
      </c>
      <c r="J929" s="664">
        <v>12</v>
      </c>
      <c r="K929" s="665">
        <v>14556.74</v>
      </c>
    </row>
    <row r="930" spans="1:11" ht="14.4" customHeight="1" x14ac:dyDescent="0.3">
      <c r="A930" s="660" t="s">
        <v>600</v>
      </c>
      <c r="B930" s="661" t="s">
        <v>3542</v>
      </c>
      <c r="C930" s="662" t="s">
        <v>623</v>
      </c>
      <c r="D930" s="663" t="s">
        <v>3548</v>
      </c>
      <c r="E930" s="662" t="s">
        <v>7363</v>
      </c>
      <c r="F930" s="663" t="s">
        <v>7364</v>
      </c>
      <c r="G930" s="662" t="s">
        <v>7184</v>
      </c>
      <c r="H930" s="662" t="s">
        <v>7185</v>
      </c>
      <c r="I930" s="664">
        <v>3031.73</v>
      </c>
      <c r="J930" s="664">
        <v>60</v>
      </c>
      <c r="K930" s="665">
        <v>182818.73000000004</v>
      </c>
    </row>
    <row r="931" spans="1:11" ht="14.4" customHeight="1" x14ac:dyDescent="0.3">
      <c r="A931" s="660" t="s">
        <v>600</v>
      </c>
      <c r="B931" s="661" t="s">
        <v>3542</v>
      </c>
      <c r="C931" s="662" t="s">
        <v>623</v>
      </c>
      <c r="D931" s="663" t="s">
        <v>3548</v>
      </c>
      <c r="E931" s="662" t="s">
        <v>7363</v>
      </c>
      <c r="F931" s="663" t="s">
        <v>7364</v>
      </c>
      <c r="G931" s="662" t="s">
        <v>7186</v>
      </c>
      <c r="H931" s="662" t="s">
        <v>7187</v>
      </c>
      <c r="I931" s="664">
        <v>3209.4949999999999</v>
      </c>
      <c r="J931" s="664">
        <v>12</v>
      </c>
      <c r="K931" s="665">
        <v>38513.93</v>
      </c>
    </row>
    <row r="932" spans="1:11" ht="14.4" customHeight="1" x14ac:dyDescent="0.3">
      <c r="A932" s="660" t="s">
        <v>600</v>
      </c>
      <c r="B932" s="661" t="s">
        <v>3542</v>
      </c>
      <c r="C932" s="662" t="s">
        <v>623</v>
      </c>
      <c r="D932" s="663" t="s">
        <v>3548</v>
      </c>
      <c r="E932" s="662" t="s">
        <v>7363</v>
      </c>
      <c r="F932" s="663" t="s">
        <v>7364</v>
      </c>
      <c r="G932" s="662" t="s">
        <v>7188</v>
      </c>
      <c r="H932" s="662" t="s">
        <v>7189</v>
      </c>
      <c r="I932" s="664">
        <v>14994.06</v>
      </c>
      <c r="J932" s="664">
        <v>10</v>
      </c>
      <c r="K932" s="665">
        <v>147354.66999999998</v>
      </c>
    </row>
    <row r="933" spans="1:11" ht="14.4" customHeight="1" x14ac:dyDescent="0.3">
      <c r="A933" s="660" t="s">
        <v>600</v>
      </c>
      <c r="B933" s="661" t="s">
        <v>3542</v>
      </c>
      <c r="C933" s="662" t="s">
        <v>623</v>
      </c>
      <c r="D933" s="663" t="s">
        <v>3548</v>
      </c>
      <c r="E933" s="662" t="s">
        <v>7363</v>
      </c>
      <c r="F933" s="663" t="s">
        <v>7364</v>
      </c>
      <c r="G933" s="662" t="s">
        <v>7190</v>
      </c>
      <c r="H933" s="662" t="s">
        <v>7191</v>
      </c>
      <c r="I933" s="664">
        <v>8184.3969999999999</v>
      </c>
      <c r="J933" s="664">
        <v>39</v>
      </c>
      <c r="K933" s="665">
        <v>318329.13000000006</v>
      </c>
    </row>
    <row r="934" spans="1:11" ht="14.4" customHeight="1" x14ac:dyDescent="0.3">
      <c r="A934" s="660" t="s">
        <v>600</v>
      </c>
      <c r="B934" s="661" t="s">
        <v>3542</v>
      </c>
      <c r="C934" s="662" t="s">
        <v>623</v>
      </c>
      <c r="D934" s="663" t="s">
        <v>3548</v>
      </c>
      <c r="E934" s="662" t="s">
        <v>7363</v>
      </c>
      <c r="F934" s="663" t="s">
        <v>7364</v>
      </c>
      <c r="G934" s="662" t="s">
        <v>7192</v>
      </c>
      <c r="H934" s="662" t="s">
        <v>7193</v>
      </c>
      <c r="I934" s="664">
        <v>788.86</v>
      </c>
      <c r="J934" s="664">
        <v>6</v>
      </c>
      <c r="K934" s="665">
        <v>4733.16</v>
      </c>
    </row>
    <row r="935" spans="1:11" ht="14.4" customHeight="1" x14ac:dyDescent="0.3">
      <c r="A935" s="660" t="s">
        <v>600</v>
      </c>
      <c r="B935" s="661" t="s">
        <v>3542</v>
      </c>
      <c r="C935" s="662" t="s">
        <v>623</v>
      </c>
      <c r="D935" s="663" t="s">
        <v>3548</v>
      </c>
      <c r="E935" s="662" t="s">
        <v>7363</v>
      </c>
      <c r="F935" s="663" t="s">
        <v>7364</v>
      </c>
      <c r="G935" s="662" t="s">
        <v>7194</v>
      </c>
      <c r="H935" s="662" t="s">
        <v>7195</v>
      </c>
      <c r="I935" s="664">
        <v>5380.9974999999995</v>
      </c>
      <c r="J935" s="664">
        <v>6</v>
      </c>
      <c r="K935" s="665">
        <v>32285.97</v>
      </c>
    </row>
    <row r="936" spans="1:11" ht="14.4" customHeight="1" x14ac:dyDescent="0.3">
      <c r="A936" s="660" t="s">
        <v>600</v>
      </c>
      <c r="B936" s="661" t="s">
        <v>3542</v>
      </c>
      <c r="C936" s="662" t="s">
        <v>623</v>
      </c>
      <c r="D936" s="663" t="s">
        <v>3548</v>
      </c>
      <c r="E936" s="662" t="s">
        <v>7363</v>
      </c>
      <c r="F936" s="663" t="s">
        <v>7364</v>
      </c>
      <c r="G936" s="662" t="s">
        <v>7196</v>
      </c>
      <c r="H936" s="662" t="s">
        <v>7197</v>
      </c>
      <c r="I936" s="664">
        <v>5860.04</v>
      </c>
      <c r="J936" s="664">
        <v>44</v>
      </c>
      <c r="K936" s="665">
        <v>262642.39</v>
      </c>
    </row>
    <row r="937" spans="1:11" ht="14.4" customHeight="1" x14ac:dyDescent="0.3">
      <c r="A937" s="660" t="s">
        <v>600</v>
      </c>
      <c r="B937" s="661" t="s">
        <v>3542</v>
      </c>
      <c r="C937" s="662" t="s">
        <v>623</v>
      </c>
      <c r="D937" s="663" t="s">
        <v>3548</v>
      </c>
      <c r="E937" s="662" t="s">
        <v>7363</v>
      </c>
      <c r="F937" s="663" t="s">
        <v>7364</v>
      </c>
      <c r="G937" s="662" t="s">
        <v>7198</v>
      </c>
      <c r="H937" s="662" t="s">
        <v>7199</v>
      </c>
      <c r="I937" s="664">
        <v>6957.5</v>
      </c>
      <c r="J937" s="664">
        <v>2</v>
      </c>
      <c r="K937" s="665">
        <v>13915</v>
      </c>
    </row>
    <row r="938" spans="1:11" ht="14.4" customHeight="1" x14ac:dyDescent="0.3">
      <c r="A938" s="660" t="s">
        <v>600</v>
      </c>
      <c r="B938" s="661" t="s">
        <v>3542</v>
      </c>
      <c r="C938" s="662" t="s">
        <v>623</v>
      </c>
      <c r="D938" s="663" t="s">
        <v>3548</v>
      </c>
      <c r="E938" s="662" t="s">
        <v>7363</v>
      </c>
      <c r="F938" s="663" t="s">
        <v>7364</v>
      </c>
      <c r="G938" s="662" t="s">
        <v>7200</v>
      </c>
      <c r="H938" s="662" t="s">
        <v>7201</v>
      </c>
      <c r="I938" s="664">
        <v>12390</v>
      </c>
      <c r="J938" s="664">
        <v>4</v>
      </c>
      <c r="K938" s="665">
        <v>49560</v>
      </c>
    </row>
    <row r="939" spans="1:11" ht="14.4" customHeight="1" x14ac:dyDescent="0.3">
      <c r="A939" s="660" t="s">
        <v>600</v>
      </c>
      <c r="B939" s="661" t="s">
        <v>3542</v>
      </c>
      <c r="C939" s="662" t="s">
        <v>623</v>
      </c>
      <c r="D939" s="663" t="s">
        <v>3548</v>
      </c>
      <c r="E939" s="662" t="s">
        <v>7363</v>
      </c>
      <c r="F939" s="663" t="s">
        <v>7364</v>
      </c>
      <c r="G939" s="662" t="s">
        <v>7202</v>
      </c>
      <c r="H939" s="662" t="s">
        <v>7203</v>
      </c>
      <c r="I939" s="664">
        <v>10023.24</v>
      </c>
      <c r="J939" s="664">
        <v>1</v>
      </c>
      <c r="K939" s="665">
        <v>10023.24</v>
      </c>
    </row>
    <row r="940" spans="1:11" ht="14.4" customHeight="1" x14ac:dyDescent="0.3">
      <c r="A940" s="660" t="s">
        <v>600</v>
      </c>
      <c r="B940" s="661" t="s">
        <v>3542</v>
      </c>
      <c r="C940" s="662" t="s">
        <v>623</v>
      </c>
      <c r="D940" s="663" t="s">
        <v>3548</v>
      </c>
      <c r="E940" s="662" t="s">
        <v>7363</v>
      </c>
      <c r="F940" s="663" t="s">
        <v>7364</v>
      </c>
      <c r="G940" s="662" t="s">
        <v>7204</v>
      </c>
      <c r="H940" s="662" t="s">
        <v>7205</v>
      </c>
      <c r="I940" s="664">
        <v>5702.1274999999996</v>
      </c>
      <c r="J940" s="664">
        <v>41</v>
      </c>
      <c r="K940" s="665">
        <v>230660.65</v>
      </c>
    </row>
    <row r="941" spans="1:11" ht="14.4" customHeight="1" x14ac:dyDescent="0.3">
      <c r="A941" s="660" t="s">
        <v>600</v>
      </c>
      <c r="B941" s="661" t="s">
        <v>3542</v>
      </c>
      <c r="C941" s="662" t="s">
        <v>623</v>
      </c>
      <c r="D941" s="663" t="s">
        <v>3548</v>
      </c>
      <c r="E941" s="662" t="s">
        <v>7363</v>
      </c>
      <c r="F941" s="663" t="s">
        <v>7364</v>
      </c>
      <c r="G941" s="662" t="s">
        <v>7206</v>
      </c>
      <c r="H941" s="662" t="s">
        <v>7207</v>
      </c>
      <c r="I941" s="664">
        <v>7825.5725000000002</v>
      </c>
      <c r="J941" s="664">
        <v>9</v>
      </c>
      <c r="K941" s="665">
        <v>71197.59</v>
      </c>
    </row>
    <row r="942" spans="1:11" ht="14.4" customHeight="1" x14ac:dyDescent="0.3">
      <c r="A942" s="660" t="s">
        <v>600</v>
      </c>
      <c r="B942" s="661" t="s">
        <v>3542</v>
      </c>
      <c r="C942" s="662" t="s">
        <v>623</v>
      </c>
      <c r="D942" s="663" t="s">
        <v>3548</v>
      </c>
      <c r="E942" s="662" t="s">
        <v>7363</v>
      </c>
      <c r="F942" s="663" t="s">
        <v>7364</v>
      </c>
      <c r="G942" s="662" t="s">
        <v>7208</v>
      </c>
      <c r="H942" s="662" t="s">
        <v>7209</v>
      </c>
      <c r="I942" s="664">
        <v>5225.8599999999997</v>
      </c>
      <c r="J942" s="664">
        <v>6</v>
      </c>
      <c r="K942" s="665">
        <v>31355.14</v>
      </c>
    </row>
    <row r="943" spans="1:11" ht="14.4" customHeight="1" x14ac:dyDescent="0.3">
      <c r="A943" s="660" t="s">
        <v>600</v>
      </c>
      <c r="B943" s="661" t="s">
        <v>3542</v>
      </c>
      <c r="C943" s="662" t="s">
        <v>623</v>
      </c>
      <c r="D943" s="663" t="s">
        <v>3548</v>
      </c>
      <c r="E943" s="662" t="s">
        <v>7363</v>
      </c>
      <c r="F943" s="663" t="s">
        <v>7364</v>
      </c>
      <c r="G943" s="662" t="s">
        <v>7210</v>
      </c>
      <c r="H943" s="662" t="s">
        <v>7211</v>
      </c>
      <c r="I943" s="664">
        <v>22055</v>
      </c>
      <c r="J943" s="664">
        <v>1</v>
      </c>
      <c r="K943" s="665">
        <v>22055</v>
      </c>
    </row>
    <row r="944" spans="1:11" ht="14.4" customHeight="1" x14ac:dyDescent="0.3">
      <c r="A944" s="660" t="s">
        <v>600</v>
      </c>
      <c r="B944" s="661" t="s">
        <v>3542</v>
      </c>
      <c r="C944" s="662" t="s">
        <v>623</v>
      </c>
      <c r="D944" s="663" t="s">
        <v>3548</v>
      </c>
      <c r="E944" s="662" t="s">
        <v>7363</v>
      </c>
      <c r="F944" s="663" t="s">
        <v>7364</v>
      </c>
      <c r="G944" s="662" t="s">
        <v>7212</v>
      </c>
      <c r="H944" s="662" t="s">
        <v>7213</v>
      </c>
      <c r="I944" s="664">
        <v>2543.48</v>
      </c>
      <c r="J944" s="664">
        <v>18</v>
      </c>
      <c r="K944" s="665">
        <v>45782.64</v>
      </c>
    </row>
    <row r="945" spans="1:11" ht="14.4" customHeight="1" x14ac:dyDescent="0.3">
      <c r="A945" s="660" t="s">
        <v>600</v>
      </c>
      <c r="B945" s="661" t="s">
        <v>3542</v>
      </c>
      <c r="C945" s="662" t="s">
        <v>623</v>
      </c>
      <c r="D945" s="663" t="s">
        <v>3548</v>
      </c>
      <c r="E945" s="662" t="s">
        <v>7363</v>
      </c>
      <c r="F945" s="663" t="s">
        <v>7364</v>
      </c>
      <c r="G945" s="662" t="s">
        <v>7214</v>
      </c>
      <c r="H945" s="662" t="s">
        <v>7215</v>
      </c>
      <c r="I945" s="664">
        <v>13656.88</v>
      </c>
      <c r="J945" s="664">
        <v>2</v>
      </c>
      <c r="K945" s="665">
        <v>27313.75</v>
      </c>
    </row>
    <row r="946" spans="1:11" ht="14.4" customHeight="1" x14ac:dyDescent="0.3">
      <c r="A946" s="660" t="s">
        <v>600</v>
      </c>
      <c r="B946" s="661" t="s">
        <v>3542</v>
      </c>
      <c r="C946" s="662" t="s">
        <v>623</v>
      </c>
      <c r="D946" s="663" t="s">
        <v>3548</v>
      </c>
      <c r="E946" s="662" t="s">
        <v>7363</v>
      </c>
      <c r="F946" s="663" t="s">
        <v>7364</v>
      </c>
      <c r="G946" s="662" t="s">
        <v>7216</v>
      </c>
      <c r="H946" s="662" t="s">
        <v>7217</v>
      </c>
      <c r="I946" s="664">
        <v>7247.8700000000008</v>
      </c>
      <c r="J946" s="664">
        <v>55</v>
      </c>
      <c r="K946" s="665">
        <v>398632.75999999995</v>
      </c>
    </row>
    <row r="947" spans="1:11" ht="14.4" customHeight="1" x14ac:dyDescent="0.3">
      <c r="A947" s="660" t="s">
        <v>600</v>
      </c>
      <c r="B947" s="661" t="s">
        <v>3542</v>
      </c>
      <c r="C947" s="662" t="s">
        <v>623</v>
      </c>
      <c r="D947" s="663" t="s">
        <v>3548</v>
      </c>
      <c r="E947" s="662" t="s">
        <v>7363</v>
      </c>
      <c r="F947" s="663" t="s">
        <v>7364</v>
      </c>
      <c r="G947" s="662" t="s">
        <v>7218</v>
      </c>
      <c r="H947" s="662" t="s">
        <v>7219</v>
      </c>
      <c r="I947" s="664">
        <v>10977.70125</v>
      </c>
      <c r="J947" s="664">
        <v>18</v>
      </c>
      <c r="K947" s="665">
        <v>198283.35</v>
      </c>
    </row>
    <row r="948" spans="1:11" ht="14.4" customHeight="1" x14ac:dyDescent="0.3">
      <c r="A948" s="660" t="s">
        <v>600</v>
      </c>
      <c r="B948" s="661" t="s">
        <v>3542</v>
      </c>
      <c r="C948" s="662" t="s">
        <v>623</v>
      </c>
      <c r="D948" s="663" t="s">
        <v>3548</v>
      </c>
      <c r="E948" s="662" t="s">
        <v>7363</v>
      </c>
      <c r="F948" s="663" t="s">
        <v>7364</v>
      </c>
      <c r="G948" s="662" t="s">
        <v>7220</v>
      </c>
      <c r="H948" s="662" t="s">
        <v>7221</v>
      </c>
      <c r="I948" s="664">
        <v>543.59</v>
      </c>
      <c r="J948" s="664">
        <v>8</v>
      </c>
      <c r="K948" s="665">
        <v>4348.72</v>
      </c>
    </row>
    <row r="949" spans="1:11" ht="14.4" customHeight="1" x14ac:dyDescent="0.3">
      <c r="A949" s="660" t="s">
        <v>600</v>
      </c>
      <c r="B949" s="661" t="s">
        <v>3542</v>
      </c>
      <c r="C949" s="662" t="s">
        <v>623</v>
      </c>
      <c r="D949" s="663" t="s">
        <v>3548</v>
      </c>
      <c r="E949" s="662" t="s">
        <v>7363</v>
      </c>
      <c r="F949" s="663" t="s">
        <v>7364</v>
      </c>
      <c r="G949" s="662" t="s">
        <v>7222</v>
      </c>
      <c r="H949" s="662" t="s">
        <v>7223</v>
      </c>
      <c r="I949" s="664">
        <v>1866.8758333333335</v>
      </c>
      <c r="J949" s="664">
        <v>66</v>
      </c>
      <c r="K949" s="665">
        <v>123213.76000000001</v>
      </c>
    </row>
    <row r="950" spans="1:11" ht="14.4" customHeight="1" x14ac:dyDescent="0.3">
      <c r="A950" s="660" t="s">
        <v>600</v>
      </c>
      <c r="B950" s="661" t="s">
        <v>3542</v>
      </c>
      <c r="C950" s="662" t="s">
        <v>623</v>
      </c>
      <c r="D950" s="663" t="s">
        <v>3548</v>
      </c>
      <c r="E950" s="662" t="s">
        <v>7363</v>
      </c>
      <c r="F950" s="663" t="s">
        <v>7364</v>
      </c>
      <c r="G950" s="662" t="s">
        <v>7224</v>
      </c>
      <c r="H950" s="662" t="s">
        <v>7225</v>
      </c>
      <c r="I950" s="664">
        <v>12705</v>
      </c>
      <c r="J950" s="664">
        <v>54</v>
      </c>
      <c r="K950" s="665">
        <v>686070</v>
      </c>
    </row>
    <row r="951" spans="1:11" ht="14.4" customHeight="1" x14ac:dyDescent="0.3">
      <c r="A951" s="660" t="s">
        <v>600</v>
      </c>
      <c r="B951" s="661" t="s">
        <v>3542</v>
      </c>
      <c r="C951" s="662" t="s">
        <v>623</v>
      </c>
      <c r="D951" s="663" t="s">
        <v>3548</v>
      </c>
      <c r="E951" s="662" t="s">
        <v>7363</v>
      </c>
      <c r="F951" s="663" t="s">
        <v>7364</v>
      </c>
      <c r="G951" s="662" t="s">
        <v>7226</v>
      </c>
      <c r="H951" s="662" t="s">
        <v>7227</v>
      </c>
      <c r="I951" s="664">
        <v>12947</v>
      </c>
      <c r="J951" s="664">
        <v>18</v>
      </c>
      <c r="K951" s="665">
        <v>233046</v>
      </c>
    </row>
    <row r="952" spans="1:11" ht="14.4" customHeight="1" x14ac:dyDescent="0.3">
      <c r="A952" s="660" t="s">
        <v>600</v>
      </c>
      <c r="B952" s="661" t="s">
        <v>3542</v>
      </c>
      <c r="C952" s="662" t="s">
        <v>623</v>
      </c>
      <c r="D952" s="663" t="s">
        <v>3548</v>
      </c>
      <c r="E952" s="662" t="s">
        <v>7363</v>
      </c>
      <c r="F952" s="663" t="s">
        <v>7364</v>
      </c>
      <c r="G952" s="662" t="s">
        <v>7228</v>
      </c>
      <c r="H952" s="662" t="s">
        <v>7229</v>
      </c>
      <c r="I952" s="664">
        <v>5490.8099999999995</v>
      </c>
      <c r="J952" s="664">
        <v>59</v>
      </c>
      <c r="K952" s="665">
        <v>323957.75999999995</v>
      </c>
    </row>
    <row r="953" spans="1:11" ht="14.4" customHeight="1" x14ac:dyDescent="0.3">
      <c r="A953" s="660" t="s">
        <v>600</v>
      </c>
      <c r="B953" s="661" t="s">
        <v>3542</v>
      </c>
      <c r="C953" s="662" t="s">
        <v>623</v>
      </c>
      <c r="D953" s="663" t="s">
        <v>3548</v>
      </c>
      <c r="E953" s="662" t="s">
        <v>7363</v>
      </c>
      <c r="F953" s="663" t="s">
        <v>7364</v>
      </c>
      <c r="G953" s="662" t="s">
        <v>7230</v>
      </c>
      <c r="H953" s="662" t="s">
        <v>7231</v>
      </c>
      <c r="I953" s="664">
        <v>5607.3950000000004</v>
      </c>
      <c r="J953" s="664">
        <v>23</v>
      </c>
      <c r="K953" s="665">
        <v>128970.38</v>
      </c>
    </row>
    <row r="954" spans="1:11" ht="14.4" customHeight="1" x14ac:dyDescent="0.3">
      <c r="A954" s="660" t="s">
        <v>600</v>
      </c>
      <c r="B954" s="661" t="s">
        <v>3542</v>
      </c>
      <c r="C954" s="662" t="s">
        <v>623</v>
      </c>
      <c r="D954" s="663" t="s">
        <v>3548</v>
      </c>
      <c r="E954" s="662" t="s">
        <v>7363</v>
      </c>
      <c r="F954" s="663" t="s">
        <v>7364</v>
      </c>
      <c r="G954" s="662" t="s">
        <v>7232</v>
      </c>
      <c r="H954" s="662" t="s">
        <v>7233</v>
      </c>
      <c r="I954" s="664">
        <v>201.53</v>
      </c>
      <c r="J954" s="664">
        <v>72</v>
      </c>
      <c r="K954" s="665">
        <v>14510.08</v>
      </c>
    </row>
    <row r="955" spans="1:11" ht="14.4" customHeight="1" x14ac:dyDescent="0.3">
      <c r="A955" s="660" t="s">
        <v>600</v>
      </c>
      <c r="B955" s="661" t="s">
        <v>3542</v>
      </c>
      <c r="C955" s="662" t="s">
        <v>623</v>
      </c>
      <c r="D955" s="663" t="s">
        <v>3548</v>
      </c>
      <c r="E955" s="662" t="s">
        <v>7363</v>
      </c>
      <c r="F955" s="663" t="s">
        <v>7364</v>
      </c>
      <c r="G955" s="662" t="s">
        <v>7234</v>
      </c>
      <c r="H955" s="662" t="s">
        <v>7235</v>
      </c>
      <c r="I955" s="664">
        <v>866.59</v>
      </c>
      <c r="J955" s="664">
        <v>48</v>
      </c>
      <c r="K955" s="665">
        <v>41596.400000000001</v>
      </c>
    </row>
    <row r="956" spans="1:11" ht="14.4" customHeight="1" x14ac:dyDescent="0.3">
      <c r="A956" s="660" t="s">
        <v>600</v>
      </c>
      <c r="B956" s="661" t="s">
        <v>3542</v>
      </c>
      <c r="C956" s="662" t="s">
        <v>623</v>
      </c>
      <c r="D956" s="663" t="s">
        <v>3548</v>
      </c>
      <c r="E956" s="662" t="s">
        <v>7363</v>
      </c>
      <c r="F956" s="663" t="s">
        <v>7364</v>
      </c>
      <c r="G956" s="662" t="s">
        <v>7236</v>
      </c>
      <c r="H956" s="662" t="s">
        <v>7237</v>
      </c>
      <c r="I956" s="664">
        <v>1713.5</v>
      </c>
      <c r="J956" s="664">
        <v>24</v>
      </c>
      <c r="K956" s="665">
        <v>41124</v>
      </c>
    </row>
    <row r="957" spans="1:11" ht="14.4" customHeight="1" x14ac:dyDescent="0.3">
      <c r="A957" s="660" t="s">
        <v>600</v>
      </c>
      <c r="B957" s="661" t="s">
        <v>3542</v>
      </c>
      <c r="C957" s="662" t="s">
        <v>623</v>
      </c>
      <c r="D957" s="663" t="s">
        <v>3548</v>
      </c>
      <c r="E957" s="662" t="s">
        <v>7363</v>
      </c>
      <c r="F957" s="663" t="s">
        <v>7364</v>
      </c>
      <c r="G957" s="662" t="s">
        <v>7238</v>
      </c>
      <c r="H957" s="662" t="s">
        <v>7239</v>
      </c>
      <c r="I957" s="664">
        <v>12705</v>
      </c>
      <c r="J957" s="664">
        <v>11</v>
      </c>
      <c r="K957" s="665">
        <v>139755</v>
      </c>
    </row>
    <row r="958" spans="1:11" ht="14.4" customHeight="1" x14ac:dyDescent="0.3">
      <c r="A958" s="660" t="s">
        <v>600</v>
      </c>
      <c r="B958" s="661" t="s">
        <v>3542</v>
      </c>
      <c r="C958" s="662" t="s">
        <v>623</v>
      </c>
      <c r="D958" s="663" t="s">
        <v>3548</v>
      </c>
      <c r="E958" s="662" t="s">
        <v>7363</v>
      </c>
      <c r="F958" s="663" t="s">
        <v>7364</v>
      </c>
      <c r="G958" s="662" t="s">
        <v>7240</v>
      </c>
      <c r="H958" s="662" t="s">
        <v>7241</v>
      </c>
      <c r="I958" s="664">
        <v>5245.77</v>
      </c>
      <c r="J958" s="664">
        <v>5</v>
      </c>
      <c r="K958" s="665">
        <v>26228.86</v>
      </c>
    </row>
    <row r="959" spans="1:11" ht="14.4" customHeight="1" x14ac:dyDescent="0.3">
      <c r="A959" s="660" t="s">
        <v>600</v>
      </c>
      <c r="B959" s="661" t="s">
        <v>3542</v>
      </c>
      <c r="C959" s="662" t="s">
        <v>623</v>
      </c>
      <c r="D959" s="663" t="s">
        <v>3548</v>
      </c>
      <c r="E959" s="662" t="s">
        <v>7363</v>
      </c>
      <c r="F959" s="663" t="s">
        <v>7364</v>
      </c>
      <c r="G959" s="662" t="s">
        <v>7242</v>
      </c>
      <c r="H959" s="662" t="s">
        <v>7243</v>
      </c>
      <c r="I959" s="664">
        <v>12705</v>
      </c>
      <c r="J959" s="664">
        <v>18</v>
      </c>
      <c r="K959" s="665">
        <v>228690</v>
      </c>
    </row>
    <row r="960" spans="1:11" ht="14.4" customHeight="1" x14ac:dyDescent="0.3">
      <c r="A960" s="660" t="s">
        <v>600</v>
      </c>
      <c r="B960" s="661" t="s">
        <v>3542</v>
      </c>
      <c r="C960" s="662" t="s">
        <v>623</v>
      </c>
      <c r="D960" s="663" t="s">
        <v>3548</v>
      </c>
      <c r="E960" s="662" t="s">
        <v>7363</v>
      </c>
      <c r="F960" s="663" t="s">
        <v>7364</v>
      </c>
      <c r="G960" s="662" t="s">
        <v>7244</v>
      </c>
      <c r="H960" s="662" t="s">
        <v>7245</v>
      </c>
      <c r="I960" s="664">
        <v>494.5</v>
      </c>
      <c r="J960" s="664">
        <v>12</v>
      </c>
      <c r="K960" s="665">
        <v>5934</v>
      </c>
    </row>
    <row r="961" spans="1:11" ht="14.4" customHeight="1" x14ac:dyDescent="0.3">
      <c r="A961" s="660" t="s">
        <v>600</v>
      </c>
      <c r="B961" s="661" t="s">
        <v>3542</v>
      </c>
      <c r="C961" s="662" t="s">
        <v>623</v>
      </c>
      <c r="D961" s="663" t="s">
        <v>3548</v>
      </c>
      <c r="E961" s="662" t="s">
        <v>7363</v>
      </c>
      <c r="F961" s="663" t="s">
        <v>7364</v>
      </c>
      <c r="G961" s="662" t="s">
        <v>7246</v>
      </c>
      <c r="H961" s="662" t="s">
        <v>7247</v>
      </c>
      <c r="I961" s="664">
        <v>1372.7</v>
      </c>
      <c r="J961" s="664">
        <v>132</v>
      </c>
      <c r="K961" s="665">
        <v>181196.63</v>
      </c>
    </row>
    <row r="962" spans="1:11" ht="14.4" customHeight="1" x14ac:dyDescent="0.3">
      <c r="A962" s="660" t="s">
        <v>600</v>
      </c>
      <c r="B962" s="661" t="s">
        <v>3542</v>
      </c>
      <c r="C962" s="662" t="s">
        <v>623</v>
      </c>
      <c r="D962" s="663" t="s">
        <v>3548</v>
      </c>
      <c r="E962" s="662" t="s">
        <v>7363</v>
      </c>
      <c r="F962" s="663" t="s">
        <v>7364</v>
      </c>
      <c r="G962" s="662" t="s">
        <v>7248</v>
      </c>
      <c r="H962" s="662" t="s">
        <v>7249</v>
      </c>
      <c r="I962" s="664">
        <v>5380.99</v>
      </c>
      <c r="J962" s="664">
        <v>2</v>
      </c>
      <c r="K962" s="665">
        <v>10761.98</v>
      </c>
    </row>
    <row r="963" spans="1:11" ht="14.4" customHeight="1" x14ac:dyDescent="0.3">
      <c r="A963" s="660" t="s">
        <v>600</v>
      </c>
      <c r="B963" s="661" t="s">
        <v>3542</v>
      </c>
      <c r="C963" s="662" t="s">
        <v>623</v>
      </c>
      <c r="D963" s="663" t="s">
        <v>3548</v>
      </c>
      <c r="E963" s="662" t="s">
        <v>7363</v>
      </c>
      <c r="F963" s="663" t="s">
        <v>7364</v>
      </c>
      <c r="G963" s="662" t="s">
        <v>7250</v>
      </c>
      <c r="H963" s="662" t="s">
        <v>7251</v>
      </c>
      <c r="I963" s="664">
        <v>866.59</v>
      </c>
      <c r="J963" s="664">
        <v>36</v>
      </c>
      <c r="K963" s="665">
        <v>31197.300000000003</v>
      </c>
    </row>
    <row r="964" spans="1:11" ht="14.4" customHeight="1" x14ac:dyDescent="0.3">
      <c r="A964" s="660" t="s">
        <v>600</v>
      </c>
      <c r="B964" s="661" t="s">
        <v>3542</v>
      </c>
      <c r="C964" s="662" t="s">
        <v>623</v>
      </c>
      <c r="D964" s="663" t="s">
        <v>3548</v>
      </c>
      <c r="E964" s="662" t="s">
        <v>7363</v>
      </c>
      <c r="F964" s="663" t="s">
        <v>7364</v>
      </c>
      <c r="G964" s="662" t="s">
        <v>7252</v>
      </c>
      <c r="H964" s="662" t="s">
        <v>7253</v>
      </c>
      <c r="I964" s="664">
        <v>11539.77</v>
      </c>
      <c r="J964" s="664">
        <v>1</v>
      </c>
      <c r="K964" s="665">
        <v>11539.77</v>
      </c>
    </row>
    <row r="965" spans="1:11" ht="14.4" customHeight="1" x14ac:dyDescent="0.3">
      <c r="A965" s="660" t="s">
        <v>600</v>
      </c>
      <c r="B965" s="661" t="s">
        <v>3542</v>
      </c>
      <c r="C965" s="662" t="s">
        <v>623</v>
      </c>
      <c r="D965" s="663" t="s">
        <v>3548</v>
      </c>
      <c r="E965" s="662" t="s">
        <v>7363</v>
      </c>
      <c r="F965" s="663" t="s">
        <v>7364</v>
      </c>
      <c r="G965" s="662" t="s">
        <v>7254</v>
      </c>
      <c r="H965" s="662" t="s">
        <v>7255</v>
      </c>
      <c r="I965" s="664">
        <v>5607.38</v>
      </c>
      <c r="J965" s="664">
        <v>3</v>
      </c>
      <c r="K965" s="665">
        <v>16822.150000000001</v>
      </c>
    </row>
    <row r="966" spans="1:11" ht="14.4" customHeight="1" x14ac:dyDescent="0.3">
      <c r="A966" s="660" t="s">
        <v>600</v>
      </c>
      <c r="B966" s="661" t="s">
        <v>3542</v>
      </c>
      <c r="C966" s="662" t="s">
        <v>623</v>
      </c>
      <c r="D966" s="663" t="s">
        <v>3548</v>
      </c>
      <c r="E966" s="662" t="s">
        <v>7363</v>
      </c>
      <c r="F966" s="663" t="s">
        <v>7364</v>
      </c>
      <c r="G966" s="662" t="s">
        <v>7256</v>
      </c>
      <c r="H966" s="662" t="s">
        <v>7257</v>
      </c>
      <c r="I966" s="664">
        <v>412.43</v>
      </c>
      <c r="J966" s="664">
        <v>18</v>
      </c>
      <c r="K966" s="665">
        <v>7423.71</v>
      </c>
    </row>
    <row r="967" spans="1:11" ht="14.4" customHeight="1" x14ac:dyDescent="0.3">
      <c r="A967" s="660" t="s">
        <v>600</v>
      </c>
      <c r="B967" s="661" t="s">
        <v>3542</v>
      </c>
      <c r="C967" s="662" t="s">
        <v>623</v>
      </c>
      <c r="D967" s="663" t="s">
        <v>3548</v>
      </c>
      <c r="E967" s="662" t="s">
        <v>7363</v>
      </c>
      <c r="F967" s="663" t="s">
        <v>7364</v>
      </c>
      <c r="G967" s="662" t="s">
        <v>7258</v>
      </c>
      <c r="H967" s="662" t="s">
        <v>7259</v>
      </c>
      <c r="I967" s="664">
        <v>5607.38</v>
      </c>
      <c r="J967" s="664">
        <v>5</v>
      </c>
      <c r="K967" s="665">
        <v>28036.910000000003</v>
      </c>
    </row>
    <row r="968" spans="1:11" ht="14.4" customHeight="1" x14ac:dyDescent="0.3">
      <c r="A968" s="660" t="s">
        <v>600</v>
      </c>
      <c r="B968" s="661" t="s">
        <v>3542</v>
      </c>
      <c r="C968" s="662" t="s">
        <v>623</v>
      </c>
      <c r="D968" s="663" t="s">
        <v>3548</v>
      </c>
      <c r="E968" s="662" t="s">
        <v>7363</v>
      </c>
      <c r="F968" s="663" t="s">
        <v>7364</v>
      </c>
      <c r="G968" s="662" t="s">
        <v>7260</v>
      </c>
      <c r="H968" s="662" t="s">
        <v>7261</v>
      </c>
      <c r="I968" s="664">
        <v>9029.6299999999992</v>
      </c>
      <c r="J968" s="664">
        <v>37</v>
      </c>
      <c r="K968" s="665">
        <v>334096.14</v>
      </c>
    </row>
    <row r="969" spans="1:11" ht="14.4" customHeight="1" x14ac:dyDescent="0.3">
      <c r="A969" s="660" t="s">
        <v>600</v>
      </c>
      <c r="B969" s="661" t="s">
        <v>3542</v>
      </c>
      <c r="C969" s="662" t="s">
        <v>623</v>
      </c>
      <c r="D969" s="663" t="s">
        <v>3548</v>
      </c>
      <c r="E969" s="662" t="s">
        <v>7363</v>
      </c>
      <c r="F969" s="663" t="s">
        <v>7364</v>
      </c>
      <c r="G969" s="662" t="s">
        <v>7262</v>
      </c>
      <c r="H969" s="662" t="s">
        <v>7263</v>
      </c>
      <c r="I969" s="664">
        <v>13848.75</v>
      </c>
      <c r="J969" s="664">
        <v>2</v>
      </c>
      <c r="K969" s="665">
        <v>27697.51</v>
      </c>
    </row>
    <row r="970" spans="1:11" ht="14.4" customHeight="1" x14ac:dyDescent="0.3">
      <c r="A970" s="660" t="s">
        <v>600</v>
      </c>
      <c r="B970" s="661" t="s">
        <v>3542</v>
      </c>
      <c r="C970" s="662" t="s">
        <v>623</v>
      </c>
      <c r="D970" s="663" t="s">
        <v>3548</v>
      </c>
      <c r="E970" s="662" t="s">
        <v>7363</v>
      </c>
      <c r="F970" s="663" t="s">
        <v>7364</v>
      </c>
      <c r="G970" s="662" t="s">
        <v>7264</v>
      </c>
      <c r="H970" s="662" t="s">
        <v>7265</v>
      </c>
      <c r="I970" s="664">
        <v>12947</v>
      </c>
      <c r="J970" s="664">
        <v>23</v>
      </c>
      <c r="K970" s="665">
        <v>297781</v>
      </c>
    </row>
    <row r="971" spans="1:11" ht="14.4" customHeight="1" x14ac:dyDescent="0.3">
      <c r="A971" s="660" t="s">
        <v>600</v>
      </c>
      <c r="B971" s="661" t="s">
        <v>3542</v>
      </c>
      <c r="C971" s="662" t="s">
        <v>623</v>
      </c>
      <c r="D971" s="663" t="s">
        <v>3548</v>
      </c>
      <c r="E971" s="662" t="s">
        <v>7363</v>
      </c>
      <c r="F971" s="663" t="s">
        <v>7364</v>
      </c>
      <c r="G971" s="662" t="s">
        <v>7266</v>
      </c>
      <c r="H971" s="662" t="s">
        <v>7267</v>
      </c>
      <c r="I971" s="664">
        <v>9546.9</v>
      </c>
      <c r="J971" s="664">
        <v>6</v>
      </c>
      <c r="K971" s="665">
        <v>57281.4</v>
      </c>
    </row>
    <row r="972" spans="1:11" ht="14.4" customHeight="1" x14ac:dyDescent="0.3">
      <c r="A972" s="660" t="s">
        <v>600</v>
      </c>
      <c r="B972" s="661" t="s">
        <v>3542</v>
      </c>
      <c r="C972" s="662" t="s">
        <v>623</v>
      </c>
      <c r="D972" s="663" t="s">
        <v>3548</v>
      </c>
      <c r="E972" s="662" t="s">
        <v>7363</v>
      </c>
      <c r="F972" s="663" t="s">
        <v>7364</v>
      </c>
      <c r="G972" s="662" t="s">
        <v>7268</v>
      </c>
      <c r="H972" s="662" t="s">
        <v>7269</v>
      </c>
      <c r="I972" s="664">
        <v>5607.38</v>
      </c>
      <c r="J972" s="664">
        <v>4</v>
      </c>
      <c r="K972" s="665">
        <v>22429.52</v>
      </c>
    </row>
    <row r="973" spans="1:11" ht="14.4" customHeight="1" x14ac:dyDescent="0.3">
      <c r="A973" s="660" t="s">
        <v>600</v>
      </c>
      <c r="B973" s="661" t="s">
        <v>3542</v>
      </c>
      <c r="C973" s="662" t="s">
        <v>623</v>
      </c>
      <c r="D973" s="663" t="s">
        <v>3548</v>
      </c>
      <c r="E973" s="662" t="s">
        <v>7363</v>
      </c>
      <c r="F973" s="663" t="s">
        <v>7364</v>
      </c>
      <c r="G973" s="662" t="s">
        <v>7270</v>
      </c>
      <c r="H973" s="662" t="s">
        <v>7271</v>
      </c>
      <c r="I973" s="664">
        <v>5479.83</v>
      </c>
      <c r="J973" s="664">
        <v>3</v>
      </c>
      <c r="K973" s="665">
        <v>16439.48</v>
      </c>
    </row>
    <row r="974" spans="1:11" ht="14.4" customHeight="1" x14ac:dyDescent="0.3">
      <c r="A974" s="660" t="s">
        <v>600</v>
      </c>
      <c r="B974" s="661" t="s">
        <v>3542</v>
      </c>
      <c r="C974" s="662" t="s">
        <v>623</v>
      </c>
      <c r="D974" s="663" t="s">
        <v>3548</v>
      </c>
      <c r="E974" s="662" t="s">
        <v>7363</v>
      </c>
      <c r="F974" s="663" t="s">
        <v>7364</v>
      </c>
      <c r="G974" s="662" t="s">
        <v>7272</v>
      </c>
      <c r="H974" s="662" t="s">
        <v>7273</v>
      </c>
      <c r="I974" s="664">
        <v>14193.3</v>
      </c>
      <c r="J974" s="664">
        <v>1</v>
      </c>
      <c r="K974" s="665">
        <v>14193.3</v>
      </c>
    </row>
    <row r="975" spans="1:11" ht="14.4" customHeight="1" x14ac:dyDescent="0.3">
      <c r="A975" s="660" t="s">
        <v>600</v>
      </c>
      <c r="B975" s="661" t="s">
        <v>3542</v>
      </c>
      <c r="C975" s="662" t="s">
        <v>623</v>
      </c>
      <c r="D975" s="663" t="s">
        <v>3548</v>
      </c>
      <c r="E975" s="662" t="s">
        <v>7363</v>
      </c>
      <c r="F975" s="663" t="s">
        <v>7364</v>
      </c>
      <c r="G975" s="662" t="s">
        <v>7274</v>
      </c>
      <c r="H975" s="662" t="s">
        <v>7275</v>
      </c>
      <c r="I975" s="664">
        <v>8030.43</v>
      </c>
      <c r="J975" s="664">
        <v>6</v>
      </c>
      <c r="K975" s="665">
        <v>48182.559999999998</v>
      </c>
    </row>
    <row r="976" spans="1:11" ht="14.4" customHeight="1" x14ac:dyDescent="0.3">
      <c r="A976" s="660" t="s">
        <v>600</v>
      </c>
      <c r="B976" s="661" t="s">
        <v>3542</v>
      </c>
      <c r="C976" s="662" t="s">
        <v>623</v>
      </c>
      <c r="D976" s="663" t="s">
        <v>3548</v>
      </c>
      <c r="E976" s="662" t="s">
        <v>7363</v>
      </c>
      <c r="F976" s="663" t="s">
        <v>7364</v>
      </c>
      <c r="G976" s="662" t="s">
        <v>7276</v>
      </c>
      <c r="H976" s="662" t="s">
        <v>7277</v>
      </c>
      <c r="I976" s="664">
        <v>7969.165</v>
      </c>
      <c r="J976" s="664">
        <v>3</v>
      </c>
      <c r="K976" s="665">
        <v>23907.15</v>
      </c>
    </row>
    <row r="977" spans="1:11" ht="14.4" customHeight="1" x14ac:dyDescent="0.3">
      <c r="A977" s="660" t="s">
        <v>600</v>
      </c>
      <c r="B977" s="661" t="s">
        <v>3542</v>
      </c>
      <c r="C977" s="662" t="s">
        <v>623</v>
      </c>
      <c r="D977" s="663" t="s">
        <v>3548</v>
      </c>
      <c r="E977" s="662" t="s">
        <v>7363</v>
      </c>
      <c r="F977" s="663" t="s">
        <v>7364</v>
      </c>
      <c r="G977" s="662" t="s">
        <v>7278</v>
      </c>
      <c r="H977" s="662" t="s">
        <v>7279</v>
      </c>
      <c r="I977" s="664">
        <v>13297.9</v>
      </c>
      <c r="J977" s="664">
        <v>1</v>
      </c>
      <c r="K977" s="665">
        <v>13297.9</v>
      </c>
    </row>
    <row r="978" spans="1:11" ht="14.4" customHeight="1" x14ac:dyDescent="0.3">
      <c r="A978" s="660" t="s">
        <v>600</v>
      </c>
      <c r="B978" s="661" t="s">
        <v>3542</v>
      </c>
      <c r="C978" s="662" t="s">
        <v>623</v>
      </c>
      <c r="D978" s="663" t="s">
        <v>3548</v>
      </c>
      <c r="E978" s="662" t="s">
        <v>7363</v>
      </c>
      <c r="F978" s="663" t="s">
        <v>7364</v>
      </c>
      <c r="G978" s="662" t="s">
        <v>7280</v>
      </c>
      <c r="H978" s="662" t="s">
        <v>7281</v>
      </c>
      <c r="I978" s="664">
        <v>4852.92</v>
      </c>
      <c r="J978" s="664">
        <v>6</v>
      </c>
      <c r="K978" s="665">
        <v>29117.52</v>
      </c>
    </row>
    <row r="979" spans="1:11" ht="14.4" customHeight="1" x14ac:dyDescent="0.3">
      <c r="A979" s="660" t="s">
        <v>600</v>
      </c>
      <c r="B979" s="661" t="s">
        <v>3542</v>
      </c>
      <c r="C979" s="662" t="s">
        <v>623</v>
      </c>
      <c r="D979" s="663" t="s">
        <v>3548</v>
      </c>
      <c r="E979" s="662" t="s">
        <v>7363</v>
      </c>
      <c r="F979" s="663" t="s">
        <v>7364</v>
      </c>
      <c r="G979" s="662" t="s">
        <v>7282</v>
      </c>
      <c r="H979" s="662" t="s">
        <v>7283</v>
      </c>
      <c r="I979" s="664">
        <v>788.86</v>
      </c>
      <c r="J979" s="664">
        <v>6</v>
      </c>
      <c r="K979" s="665">
        <v>4733.16</v>
      </c>
    </row>
    <row r="980" spans="1:11" ht="14.4" customHeight="1" x14ac:dyDescent="0.3">
      <c r="A980" s="660" t="s">
        <v>600</v>
      </c>
      <c r="B980" s="661" t="s">
        <v>3542</v>
      </c>
      <c r="C980" s="662" t="s">
        <v>623</v>
      </c>
      <c r="D980" s="663" t="s">
        <v>3548</v>
      </c>
      <c r="E980" s="662" t="s">
        <v>7363</v>
      </c>
      <c r="F980" s="663" t="s">
        <v>7364</v>
      </c>
      <c r="G980" s="662" t="s">
        <v>7284</v>
      </c>
      <c r="H980" s="662" t="s">
        <v>7285</v>
      </c>
      <c r="I980" s="664">
        <v>6355.02</v>
      </c>
      <c r="J980" s="664">
        <v>5</v>
      </c>
      <c r="K980" s="665">
        <v>31775.08</v>
      </c>
    </row>
    <row r="981" spans="1:11" ht="14.4" customHeight="1" x14ac:dyDescent="0.3">
      <c r="A981" s="660" t="s">
        <v>600</v>
      </c>
      <c r="B981" s="661" t="s">
        <v>3542</v>
      </c>
      <c r="C981" s="662" t="s">
        <v>623</v>
      </c>
      <c r="D981" s="663" t="s">
        <v>3548</v>
      </c>
      <c r="E981" s="662" t="s">
        <v>7363</v>
      </c>
      <c r="F981" s="663" t="s">
        <v>7364</v>
      </c>
      <c r="G981" s="662" t="s">
        <v>7286</v>
      </c>
      <c r="H981" s="662" t="s">
        <v>7287</v>
      </c>
      <c r="I981" s="664">
        <v>3496.9</v>
      </c>
      <c r="J981" s="664">
        <v>9</v>
      </c>
      <c r="K981" s="665">
        <v>31472.100000000002</v>
      </c>
    </row>
    <row r="982" spans="1:11" ht="14.4" customHeight="1" x14ac:dyDescent="0.3">
      <c r="A982" s="660" t="s">
        <v>600</v>
      </c>
      <c r="B982" s="661" t="s">
        <v>3542</v>
      </c>
      <c r="C982" s="662" t="s">
        <v>623</v>
      </c>
      <c r="D982" s="663" t="s">
        <v>3548</v>
      </c>
      <c r="E982" s="662" t="s">
        <v>7363</v>
      </c>
      <c r="F982" s="663" t="s">
        <v>7364</v>
      </c>
      <c r="G982" s="662" t="s">
        <v>7288</v>
      </c>
      <c r="H982" s="662" t="s">
        <v>7289</v>
      </c>
      <c r="I982" s="664">
        <v>14347.58</v>
      </c>
      <c r="J982" s="664">
        <v>5</v>
      </c>
      <c r="K982" s="665">
        <v>71737.88</v>
      </c>
    </row>
    <row r="983" spans="1:11" ht="14.4" customHeight="1" x14ac:dyDescent="0.3">
      <c r="A983" s="660" t="s">
        <v>600</v>
      </c>
      <c r="B983" s="661" t="s">
        <v>3542</v>
      </c>
      <c r="C983" s="662" t="s">
        <v>623</v>
      </c>
      <c r="D983" s="663" t="s">
        <v>3548</v>
      </c>
      <c r="E983" s="662" t="s">
        <v>7363</v>
      </c>
      <c r="F983" s="663" t="s">
        <v>7364</v>
      </c>
      <c r="G983" s="662" t="s">
        <v>7290</v>
      </c>
      <c r="H983" s="662" t="s">
        <v>7291</v>
      </c>
      <c r="I983" s="664">
        <v>7554.4</v>
      </c>
      <c r="J983" s="664">
        <v>2</v>
      </c>
      <c r="K983" s="665">
        <v>15108.8</v>
      </c>
    </row>
    <row r="984" spans="1:11" ht="14.4" customHeight="1" x14ac:dyDescent="0.3">
      <c r="A984" s="660" t="s">
        <v>600</v>
      </c>
      <c r="B984" s="661" t="s">
        <v>3542</v>
      </c>
      <c r="C984" s="662" t="s">
        <v>623</v>
      </c>
      <c r="D984" s="663" t="s">
        <v>3548</v>
      </c>
      <c r="E984" s="662" t="s">
        <v>7363</v>
      </c>
      <c r="F984" s="663" t="s">
        <v>7364</v>
      </c>
      <c r="G984" s="662" t="s">
        <v>7292</v>
      </c>
      <c r="H984" s="662" t="s">
        <v>7293</v>
      </c>
      <c r="I984" s="664">
        <v>8756.77</v>
      </c>
      <c r="J984" s="664">
        <v>2</v>
      </c>
      <c r="K984" s="665">
        <v>17513.54</v>
      </c>
    </row>
    <row r="985" spans="1:11" ht="14.4" customHeight="1" x14ac:dyDescent="0.3">
      <c r="A985" s="660" t="s">
        <v>600</v>
      </c>
      <c r="B985" s="661" t="s">
        <v>3542</v>
      </c>
      <c r="C985" s="662" t="s">
        <v>623</v>
      </c>
      <c r="D985" s="663" t="s">
        <v>3548</v>
      </c>
      <c r="E985" s="662" t="s">
        <v>7363</v>
      </c>
      <c r="F985" s="663" t="s">
        <v>7364</v>
      </c>
      <c r="G985" s="662" t="s">
        <v>7294</v>
      </c>
      <c r="H985" s="662" t="s">
        <v>7295</v>
      </c>
      <c r="I985" s="664">
        <v>8605.4599999999991</v>
      </c>
      <c r="J985" s="664">
        <v>1</v>
      </c>
      <c r="K985" s="665">
        <v>8605.4599999999991</v>
      </c>
    </row>
    <row r="986" spans="1:11" ht="14.4" customHeight="1" x14ac:dyDescent="0.3">
      <c r="A986" s="660" t="s">
        <v>600</v>
      </c>
      <c r="B986" s="661" t="s">
        <v>3542</v>
      </c>
      <c r="C986" s="662" t="s">
        <v>623</v>
      </c>
      <c r="D986" s="663" t="s">
        <v>3548</v>
      </c>
      <c r="E986" s="662" t="s">
        <v>7363</v>
      </c>
      <c r="F986" s="663" t="s">
        <v>7364</v>
      </c>
      <c r="G986" s="662" t="s">
        <v>7296</v>
      </c>
      <c r="H986" s="662" t="s">
        <v>7297</v>
      </c>
      <c r="I986" s="664">
        <v>8781.5</v>
      </c>
      <c r="J986" s="664">
        <v>6</v>
      </c>
      <c r="K986" s="665">
        <v>52689</v>
      </c>
    </row>
    <row r="987" spans="1:11" ht="14.4" customHeight="1" x14ac:dyDescent="0.3">
      <c r="A987" s="660" t="s">
        <v>600</v>
      </c>
      <c r="B987" s="661" t="s">
        <v>3542</v>
      </c>
      <c r="C987" s="662" t="s">
        <v>623</v>
      </c>
      <c r="D987" s="663" t="s">
        <v>3548</v>
      </c>
      <c r="E987" s="662" t="s">
        <v>7363</v>
      </c>
      <c r="F987" s="663" t="s">
        <v>7364</v>
      </c>
      <c r="G987" s="662" t="s">
        <v>7298</v>
      </c>
      <c r="H987" s="662" t="s">
        <v>7299</v>
      </c>
      <c r="I987" s="664">
        <v>2843.5</v>
      </c>
      <c r="J987" s="664">
        <v>2</v>
      </c>
      <c r="K987" s="665">
        <v>5687</v>
      </c>
    </row>
    <row r="988" spans="1:11" ht="14.4" customHeight="1" x14ac:dyDescent="0.3">
      <c r="A988" s="660" t="s">
        <v>600</v>
      </c>
      <c r="B988" s="661" t="s">
        <v>3542</v>
      </c>
      <c r="C988" s="662" t="s">
        <v>623</v>
      </c>
      <c r="D988" s="663" t="s">
        <v>3548</v>
      </c>
      <c r="E988" s="662" t="s">
        <v>7363</v>
      </c>
      <c r="F988" s="663" t="s">
        <v>7364</v>
      </c>
      <c r="G988" s="662" t="s">
        <v>7300</v>
      </c>
      <c r="H988" s="662" t="s">
        <v>7301</v>
      </c>
      <c r="I988" s="664">
        <v>5600.6</v>
      </c>
      <c r="J988" s="664">
        <v>2</v>
      </c>
      <c r="K988" s="665">
        <v>11201.19</v>
      </c>
    </row>
    <row r="989" spans="1:11" ht="14.4" customHeight="1" x14ac:dyDescent="0.3">
      <c r="A989" s="660" t="s">
        <v>600</v>
      </c>
      <c r="B989" s="661" t="s">
        <v>3542</v>
      </c>
      <c r="C989" s="662" t="s">
        <v>623</v>
      </c>
      <c r="D989" s="663" t="s">
        <v>3548</v>
      </c>
      <c r="E989" s="662" t="s">
        <v>7363</v>
      </c>
      <c r="F989" s="663" t="s">
        <v>7364</v>
      </c>
      <c r="G989" s="662" t="s">
        <v>7302</v>
      </c>
      <c r="H989" s="662" t="s">
        <v>7303</v>
      </c>
      <c r="I989" s="664">
        <v>4841.37</v>
      </c>
      <c r="J989" s="664">
        <v>3</v>
      </c>
      <c r="K989" s="665">
        <v>14524.1</v>
      </c>
    </row>
    <row r="990" spans="1:11" ht="14.4" customHeight="1" x14ac:dyDescent="0.3">
      <c r="A990" s="660" t="s">
        <v>600</v>
      </c>
      <c r="B990" s="661" t="s">
        <v>3542</v>
      </c>
      <c r="C990" s="662" t="s">
        <v>623</v>
      </c>
      <c r="D990" s="663" t="s">
        <v>3548</v>
      </c>
      <c r="E990" s="662" t="s">
        <v>7363</v>
      </c>
      <c r="F990" s="663" t="s">
        <v>7364</v>
      </c>
      <c r="G990" s="662" t="s">
        <v>7304</v>
      </c>
      <c r="H990" s="662" t="s">
        <v>7305</v>
      </c>
      <c r="I990" s="664">
        <v>6586.1</v>
      </c>
      <c r="J990" s="664">
        <v>1</v>
      </c>
      <c r="K990" s="665">
        <v>6586.1</v>
      </c>
    </row>
    <row r="991" spans="1:11" ht="14.4" customHeight="1" x14ac:dyDescent="0.3">
      <c r="A991" s="660" t="s">
        <v>600</v>
      </c>
      <c r="B991" s="661" t="s">
        <v>3542</v>
      </c>
      <c r="C991" s="662" t="s">
        <v>623</v>
      </c>
      <c r="D991" s="663" t="s">
        <v>3548</v>
      </c>
      <c r="E991" s="662" t="s">
        <v>7363</v>
      </c>
      <c r="F991" s="663" t="s">
        <v>7364</v>
      </c>
      <c r="G991" s="662" t="s">
        <v>7306</v>
      </c>
      <c r="H991" s="662" t="s">
        <v>7307</v>
      </c>
      <c r="I991" s="664">
        <v>14477.17</v>
      </c>
      <c r="J991" s="664">
        <v>2</v>
      </c>
      <c r="K991" s="665">
        <v>28954.33</v>
      </c>
    </row>
    <row r="992" spans="1:11" ht="14.4" customHeight="1" x14ac:dyDescent="0.3">
      <c r="A992" s="660" t="s">
        <v>600</v>
      </c>
      <c r="B992" s="661" t="s">
        <v>3542</v>
      </c>
      <c r="C992" s="662" t="s">
        <v>623</v>
      </c>
      <c r="D992" s="663" t="s">
        <v>3548</v>
      </c>
      <c r="E992" s="662" t="s">
        <v>7357</v>
      </c>
      <c r="F992" s="663" t="s">
        <v>7358</v>
      </c>
      <c r="G992" s="662" t="s">
        <v>6836</v>
      </c>
      <c r="H992" s="662" t="s">
        <v>6837</v>
      </c>
      <c r="I992" s="664">
        <v>50.12</v>
      </c>
      <c r="J992" s="664">
        <v>36</v>
      </c>
      <c r="K992" s="665">
        <v>1804.21</v>
      </c>
    </row>
    <row r="993" spans="1:11" ht="14.4" customHeight="1" x14ac:dyDescent="0.3">
      <c r="A993" s="660" t="s">
        <v>600</v>
      </c>
      <c r="B993" s="661" t="s">
        <v>3542</v>
      </c>
      <c r="C993" s="662" t="s">
        <v>623</v>
      </c>
      <c r="D993" s="663" t="s">
        <v>3548</v>
      </c>
      <c r="E993" s="662" t="s">
        <v>7357</v>
      </c>
      <c r="F993" s="663" t="s">
        <v>7358</v>
      </c>
      <c r="G993" s="662" t="s">
        <v>7308</v>
      </c>
      <c r="H993" s="662" t="s">
        <v>7309</v>
      </c>
      <c r="I993" s="664">
        <v>31.36</v>
      </c>
      <c r="J993" s="664">
        <v>252</v>
      </c>
      <c r="K993" s="665">
        <v>7902.72</v>
      </c>
    </row>
    <row r="994" spans="1:11" ht="14.4" customHeight="1" x14ac:dyDescent="0.3">
      <c r="A994" s="660" t="s">
        <v>600</v>
      </c>
      <c r="B994" s="661" t="s">
        <v>3542</v>
      </c>
      <c r="C994" s="662" t="s">
        <v>623</v>
      </c>
      <c r="D994" s="663" t="s">
        <v>3548</v>
      </c>
      <c r="E994" s="662" t="s">
        <v>7357</v>
      </c>
      <c r="F994" s="663" t="s">
        <v>7358</v>
      </c>
      <c r="G994" s="662" t="s">
        <v>7310</v>
      </c>
      <c r="H994" s="662" t="s">
        <v>7311</v>
      </c>
      <c r="I994" s="664">
        <v>161.16999999999999</v>
      </c>
      <c r="J994" s="664">
        <v>96</v>
      </c>
      <c r="K994" s="665">
        <v>15472.32</v>
      </c>
    </row>
    <row r="995" spans="1:11" ht="14.4" customHeight="1" x14ac:dyDescent="0.3">
      <c r="A995" s="660" t="s">
        <v>600</v>
      </c>
      <c r="B995" s="661" t="s">
        <v>3542</v>
      </c>
      <c r="C995" s="662" t="s">
        <v>623</v>
      </c>
      <c r="D995" s="663" t="s">
        <v>3548</v>
      </c>
      <c r="E995" s="662" t="s">
        <v>7365</v>
      </c>
      <c r="F995" s="663" t="s">
        <v>7366</v>
      </c>
      <c r="G995" s="662" t="s">
        <v>7312</v>
      </c>
      <c r="H995" s="662" t="s">
        <v>7313</v>
      </c>
      <c r="I995" s="664">
        <v>9545</v>
      </c>
      <c r="J995" s="664">
        <v>2</v>
      </c>
      <c r="K995" s="665">
        <v>19090</v>
      </c>
    </row>
    <row r="996" spans="1:11" ht="14.4" customHeight="1" x14ac:dyDescent="0.3">
      <c r="A996" s="660" t="s">
        <v>600</v>
      </c>
      <c r="B996" s="661" t="s">
        <v>3542</v>
      </c>
      <c r="C996" s="662" t="s">
        <v>623</v>
      </c>
      <c r="D996" s="663" t="s">
        <v>3548</v>
      </c>
      <c r="E996" s="662" t="s">
        <v>7365</v>
      </c>
      <c r="F996" s="663" t="s">
        <v>7366</v>
      </c>
      <c r="G996" s="662" t="s">
        <v>7314</v>
      </c>
      <c r="H996" s="662" t="s">
        <v>7315</v>
      </c>
      <c r="I996" s="664">
        <v>5565.93</v>
      </c>
      <c r="J996" s="664">
        <v>2</v>
      </c>
      <c r="K996" s="665">
        <v>11131.86</v>
      </c>
    </row>
    <row r="997" spans="1:11" ht="14.4" customHeight="1" x14ac:dyDescent="0.3">
      <c r="A997" s="660" t="s">
        <v>600</v>
      </c>
      <c r="B997" s="661" t="s">
        <v>3542</v>
      </c>
      <c r="C997" s="662" t="s">
        <v>623</v>
      </c>
      <c r="D997" s="663" t="s">
        <v>3548</v>
      </c>
      <c r="E997" s="662" t="s">
        <v>7365</v>
      </c>
      <c r="F997" s="663" t="s">
        <v>7366</v>
      </c>
      <c r="G997" s="662" t="s">
        <v>7316</v>
      </c>
      <c r="H997" s="662" t="s">
        <v>7317</v>
      </c>
      <c r="I997" s="664">
        <v>5565.93</v>
      </c>
      <c r="J997" s="664">
        <v>3</v>
      </c>
      <c r="K997" s="665">
        <v>16697.79</v>
      </c>
    </row>
    <row r="998" spans="1:11" ht="14.4" customHeight="1" x14ac:dyDescent="0.3">
      <c r="A998" s="660" t="s">
        <v>600</v>
      </c>
      <c r="B998" s="661" t="s">
        <v>3542</v>
      </c>
      <c r="C998" s="662" t="s">
        <v>626</v>
      </c>
      <c r="D998" s="663" t="s">
        <v>7367</v>
      </c>
      <c r="E998" s="662" t="s">
        <v>7345</v>
      </c>
      <c r="F998" s="663" t="s">
        <v>7346</v>
      </c>
      <c r="G998" s="662" t="s">
        <v>7013</v>
      </c>
      <c r="H998" s="662" t="s">
        <v>7014</v>
      </c>
      <c r="I998" s="664">
        <v>5806.91</v>
      </c>
      <c r="J998" s="664">
        <v>2</v>
      </c>
      <c r="K998" s="665">
        <v>11613.82</v>
      </c>
    </row>
    <row r="999" spans="1:11" ht="14.4" customHeight="1" x14ac:dyDescent="0.3">
      <c r="A999" s="660" t="s">
        <v>600</v>
      </c>
      <c r="B999" s="661" t="s">
        <v>3542</v>
      </c>
      <c r="C999" s="662" t="s">
        <v>626</v>
      </c>
      <c r="D999" s="663" t="s">
        <v>7367</v>
      </c>
      <c r="E999" s="662" t="s">
        <v>7345</v>
      </c>
      <c r="F999" s="663" t="s">
        <v>7346</v>
      </c>
      <c r="G999" s="662" t="s">
        <v>7019</v>
      </c>
      <c r="H999" s="662" t="s">
        <v>7020</v>
      </c>
      <c r="I999" s="664">
        <v>11615.88</v>
      </c>
      <c r="J999" s="664">
        <v>2</v>
      </c>
      <c r="K999" s="665">
        <v>23231.759999999998</v>
      </c>
    </row>
    <row r="1000" spans="1:11" ht="14.4" customHeight="1" x14ac:dyDescent="0.3">
      <c r="A1000" s="660" t="s">
        <v>600</v>
      </c>
      <c r="B1000" s="661" t="s">
        <v>3542</v>
      </c>
      <c r="C1000" s="662" t="s">
        <v>626</v>
      </c>
      <c r="D1000" s="663" t="s">
        <v>7367</v>
      </c>
      <c r="E1000" s="662" t="s">
        <v>7345</v>
      </c>
      <c r="F1000" s="663" t="s">
        <v>7346</v>
      </c>
      <c r="G1000" s="662" t="s">
        <v>7027</v>
      </c>
      <c r="H1000" s="662" t="s">
        <v>7028</v>
      </c>
      <c r="I1000" s="664">
        <v>4563.5750000000007</v>
      </c>
      <c r="J1000" s="664">
        <v>3</v>
      </c>
      <c r="K1000" s="665">
        <v>13806.75</v>
      </c>
    </row>
    <row r="1001" spans="1:11" ht="14.4" customHeight="1" x14ac:dyDescent="0.3">
      <c r="A1001" s="660" t="s">
        <v>600</v>
      </c>
      <c r="B1001" s="661" t="s">
        <v>3542</v>
      </c>
      <c r="C1001" s="662" t="s">
        <v>626</v>
      </c>
      <c r="D1001" s="663" t="s">
        <v>7367</v>
      </c>
      <c r="E1001" s="662" t="s">
        <v>7345</v>
      </c>
      <c r="F1001" s="663" t="s">
        <v>7346</v>
      </c>
      <c r="G1001" s="662" t="s">
        <v>7033</v>
      </c>
      <c r="H1001" s="662" t="s">
        <v>7034</v>
      </c>
      <c r="I1001" s="664">
        <v>563.45000000000005</v>
      </c>
      <c r="J1001" s="664">
        <v>10</v>
      </c>
      <c r="K1001" s="665">
        <v>5634.5</v>
      </c>
    </row>
    <row r="1002" spans="1:11" ht="14.4" customHeight="1" x14ac:dyDescent="0.3">
      <c r="A1002" s="660" t="s">
        <v>600</v>
      </c>
      <c r="B1002" s="661" t="s">
        <v>3542</v>
      </c>
      <c r="C1002" s="662" t="s">
        <v>626</v>
      </c>
      <c r="D1002" s="663" t="s">
        <v>7367</v>
      </c>
      <c r="E1002" s="662" t="s">
        <v>7345</v>
      </c>
      <c r="F1002" s="663" t="s">
        <v>7346</v>
      </c>
      <c r="G1002" s="662" t="s">
        <v>7051</v>
      </c>
      <c r="H1002" s="662" t="s">
        <v>7052</v>
      </c>
      <c r="I1002" s="664">
        <v>4279.2449999999999</v>
      </c>
      <c r="J1002" s="664">
        <v>5</v>
      </c>
      <c r="K1002" s="665">
        <v>21235.079999999998</v>
      </c>
    </row>
    <row r="1003" spans="1:11" ht="14.4" customHeight="1" x14ac:dyDescent="0.3">
      <c r="A1003" s="660" t="s">
        <v>600</v>
      </c>
      <c r="B1003" s="661" t="s">
        <v>3542</v>
      </c>
      <c r="C1003" s="662" t="s">
        <v>626</v>
      </c>
      <c r="D1003" s="663" t="s">
        <v>7367</v>
      </c>
      <c r="E1003" s="662" t="s">
        <v>7345</v>
      </c>
      <c r="F1003" s="663" t="s">
        <v>7346</v>
      </c>
      <c r="G1003" s="662" t="s">
        <v>7061</v>
      </c>
      <c r="H1003" s="662" t="s">
        <v>7062</v>
      </c>
      <c r="I1003" s="664">
        <v>6322.19</v>
      </c>
      <c r="J1003" s="664">
        <v>1</v>
      </c>
      <c r="K1003" s="665">
        <v>6322.19</v>
      </c>
    </row>
    <row r="1004" spans="1:11" ht="14.4" customHeight="1" x14ac:dyDescent="0.3">
      <c r="A1004" s="660" t="s">
        <v>600</v>
      </c>
      <c r="B1004" s="661" t="s">
        <v>3542</v>
      </c>
      <c r="C1004" s="662" t="s">
        <v>626</v>
      </c>
      <c r="D1004" s="663" t="s">
        <v>7367</v>
      </c>
      <c r="E1004" s="662" t="s">
        <v>7363</v>
      </c>
      <c r="F1004" s="663" t="s">
        <v>7364</v>
      </c>
      <c r="G1004" s="662" t="s">
        <v>7148</v>
      </c>
      <c r="H1004" s="662" t="s">
        <v>7149</v>
      </c>
      <c r="I1004" s="664">
        <v>9768.7199999999993</v>
      </c>
      <c r="J1004" s="664">
        <v>3</v>
      </c>
      <c r="K1004" s="665">
        <v>29306.15</v>
      </c>
    </row>
    <row r="1005" spans="1:11" ht="14.4" customHeight="1" x14ac:dyDescent="0.3">
      <c r="A1005" s="660" t="s">
        <v>600</v>
      </c>
      <c r="B1005" s="661" t="s">
        <v>3542</v>
      </c>
      <c r="C1005" s="662" t="s">
        <v>626</v>
      </c>
      <c r="D1005" s="663" t="s">
        <v>7367</v>
      </c>
      <c r="E1005" s="662" t="s">
        <v>7363</v>
      </c>
      <c r="F1005" s="663" t="s">
        <v>7364</v>
      </c>
      <c r="G1005" s="662" t="s">
        <v>7150</v>
      </c>
      <c r="H1005" s="662" t="s">
        <v>7151</v>
      </c>
      <c r="I1005" s="664">
        <v>5249.21</v>
      </c>
      <c r="J1005" s="664">
        <v>1</v>
      </c>
      <c r="K1005" s="665">
        <v>5249.21</v>
      </c>
    </row>
    <row r="1006" spans="1:11" ht="14.4" customHeight="1" x14ac:dyDescent="0.3">
      <c r="A1006" s="660" t="s">
        <v>600</v>
      </c>
      <c r="B1006" s="661" t="s">
        <v>3542</v>
      </c>
      <c r="C1006" s="662" t="s">
        <v>626</v>
      </c>
      <c r="D1006" s="663" t="s">
        <v>7367</v>
      </c>
      <c r="E1006" s="662" t="s">
        <v>7363</v>
      </c>
      <c r="F1006" s="663" t="s">
        <v>7364</v>
      </c>
      <c r="G1006" s="662" t="s">
        <v>7152</v>
      </c>
      <c r="H1006" s="662" t="s">
        <v>7153</v>
      </c>
      <c r="I1006" s="664">
        <v>5584.76</v>
      </c>
      <c r="J1006" s="664">
        <v>1</v>
      </c>
      <c r="K1006" s="665">
        <v>5584.76</v>
      </c>
    </row>
    <row r="1007" spans="1:11" ht="14.4" customHeight="1" x14ac:dyDescent="0.3">
      <c r="A1007" s="660" t="s">
        <v>600</v>
      </c>
      <c r="B1007" s="661" t="s">
        <v>3542</v>
      </c>
      <c r="C1007" s="662" t="s">
        <v>626</v>
      </c>
      <c r="D1007" s="663" t="s">
        <v>7367</v>
      </c>
      <c r="E1007" s="662" t="s">
        <v>7363</v>
      </c>
      <c r="F1007" s="663" t="s">
        <v>7364</v>
      </c>
      <c r="G1007" s="662" t="s">
        <v>7156</v>
      </c>
      <c r="H1007" s="662" t="s">
        <v>7157</v>
      </c>
      <c r="I1007" s="664">
        <v>6698.79</v>
      </c>
      <c r="J1007" s="664">
        <v>1</v>
      </c>
      <c r="K1007" s="665">
        <v>6698.79</v>
      </c>
    </row>
    <row r="1008" spans="1:11" ht="14.4" customHeight="1" x14ac:dyDescent="0.3">
      <c r="A1008" s="660" t="s">
        <v>600</v>
      </c>
      <c r="B1008" s="661" t="s">
        <v>3542</v>
      </c>
      <c r="C1008" s="662" t="s">
        <v>626</v>
      </c>
      <c r="D1008" s="663" t="s">
        <v>7367</v>
      </c>
      <c r="E1008" s="662" t="s">
        <v>7363</v>
      </c>
      <c r="F1008" s="663" t="s">
        <v>7364</v>
      </c>
      <c r="G1008" s="662" t="s">
        <v>7158</v>
      </c>
      <c r="H1008" s="662" t="s">
        <v>7159</v>
      </c>
      <c r="I1008" s="664">
        <v>284.39</v>
      </c>
      <c r="J1008" s="664">
        <v>35</v>
      </c>
      <c r="K1008" s="665">
        <v>9950.51</v>
      </c>
    </row>
    <row r="1009" spans="1:11" ht="14.4" customHeight="1" x14ac:dyDescent="0.3">
      <c r="A1009" s="660" t="s">
        <v>600</v>
      </c>
      <c r="B1009" s="661" t="s">
        <v>3542</v>
      </c>
      <c r="C1009" s="662" t="s">
        <v>626</v>
      </c>
      <c r="D1009" s="663" t="s">
        <v>7367</v>
      </c>
      <c r="E1009" s="662" t="s">
        <v>7363</v>
      </c>
      <c r="F1009" s="663" t="s">
        <v>7364</v>
      </c>
      <c r="G1009" s="662" t="s">
        <v>7164</v>
      </c>
      <c r="H1009" s="662" t="s">
        <v>7165</v>
      </c>
      <c r="I1009" s="664">
        <v>571.03</v>
      </c>
      <c r="J1009" s="664">
        <v>3</v>
      </c>
      <c r="K1009" s="665">
        <v>1713.08</v>
      </c>
    </row>
    <row r="1010" spans="1:11" ht="14.4" customHeight="1" x14ac:dyDescent="0.3">
      <c r="A1010" s="660" t="s">
        <v>600</v>
      </c>
      <c r="B1010" s="661" t="s">
        <v>3542</v>
      </c>
      <c r="C1010" s="662" t="s">
        <v>626</v>
      </c>
      <c r="D1010" s="663" t="s">
        <v>7367</v>
      </c>
      <c r="E1010" s="662" t="s">
        <v>7363</v>
      </c>
      <c r="F1010" s="663" t="s">
        <v>7364</v>
      </c>
      <c r="G1010" s="662" t="s">
        <v>7168</v>
      </c>
      <c r="H1010" s="662" t="s">
        <v>7169</v>
      </c>
      <c r="I1010" s="664">
        <v>13540.2</v>
      </c>
      <c r="J1010" s="664">
        <v>4</v>
      </c>
      <c r="K1010" s="665">
        <v>54160.81</v>
      </c>
    </row>
    <row r="1011" spans="1:11" ht="14.4" customHeight="1" x14ac:dyDescent="0.3">
      <c r="A1011" s="660" t="s">
        <v>600</v>
      </c>
      <c r="B1011" s="661" t="s">
        <v>3542</v>
      </c>
      <c r="C1011" s="662" t="s">
        <v>626</v>
      </c>
      <c r="D1011" s="663" t="s">
        <v>7367</v>
      </c>
      <c r="E1011" s="662" t="s">
        <v>7363</v>
      </c>
      <c r="F1011" s="663" t="s">
        <v>7364</v>
      </c>
      <c r="G1011" s="662" t="s">
        <v>7172</v>
      </c>
      <c r="H1011" s="662" t="s">
        <v>7173</v>
      </c>
      <c r="I1011" s="664">
        <v>7744</v>
      </c>
      <c r="J1011" s="664">
        <v>3</v>
      </c>
      <c r="K1011" s="665">
        <v>23232</v>
      </c>
    </row>
    <row r="1012" spans="1:11" ht="14.4" customHeight="1" x14ac:dyDescent="0.3">
      <c r="A1012" s="660" t="s">
        <v>600</v>
      </c>
      <c r="B1012" s="661" t="s">
        <v>3542</v>
      </c>
      <c r="C1012" s="662" t="s">
        <v>626</v>
      </c>
      <c r="D1012" s="663" t="s">
        <v>7367</v>
      </c>
      <c r="E1012" s="662" t="s">
        <v>7363</v>
      </c>
      <c r="F1012" s="663" t="s">
        <v>7364</v>
      </c>
      <c r="G1012" s="662" t="s">
        <v>7176</v>
      </c>
      <c r="H1012" s="662" t="s">
        <v>7177</v>
      </c>
      <c r="I1012" s="664">
        <v>893.03</v>
      </c>
      <c r="J1012" s="664">
        <v>9</v>
      </c>
      <c r="K1012" s="665">
        <v>8037.31</v>
      </c>
    </row>
    <row r="1013" spans="1:11" ht="14.4" customHeight="1" x14ac:dyDescent="0.3">
      <c r="A1013" s="660" t="s">
        <v>600</v>
      </c>
      <c r="B1013" s="661" t="s">
        <v>3542</v>
      </c>
      <c r="C1013" s="662" t="s">
        <v>626</v>
      </c>
      <c r="D1013" s="663" t="s">
        <v>7367</v>
      </c>
      <c r="E1013" s="662" t="s">
        <v>7363</v>
      </c>
      <c r="F1013" s="663" t="s">
        <v>7364</v>
      </c>
      <c r="G1013" s="662" t="s">
        <v>7178</v>
      </c>
      <c r="H1013" s="662" t="s">
        <v>7179</v>
      </c>
      <c r="I1013" s="664">
        <v>1313.29</v>
      </c>
      <c r="J1013" s="664">
        <v>12</v>
      </c>
      <c r="K1013" s="665">
        <v>15759.48</v>
      </c>
    </row>
    <row r="1014" spans="1:11" ht="14.4" customHeight="1" x14ac:dyDescent="0.3">
      <c r="A1014" s="660" t="s">
        <v>600</v>
      </c>
      <c r="B1014" s="661" t="s">
        <v>3542</v>
      </c>
      <c r="C1014" s="662" t="s">
        <v>626</v>
      </c>
      <c r="D1014" s="663" t="s">
        <v>7367</v>
      </c>
      <c r="E1014" s="662" t="s">
        <v>7363</v>
      </c>
      <c r="F1014" s="663" t="s">
        <v>7364</v>
      </c>
      <c r="G1014" s="662" t="s">
        <v>7180</v>
      </c>
      <c r="H1014" s="662" t="s">
        <v>7181</v>
      </c>
      <c r="I1014" s="664">
        <v>5249.21</v>
      </c>
      <c r="J1014" s="664">
        <v>2</v>
      </c>
      <c r="K1014" s="665">
        <v>10498.42</v>
      </c>
    </row>
    <row r="1015" spans="1:11" ht="14.4" customHeight="1" x14ac:dyDescent="0.3">
      <c r="A1015" s="660" t="s">
        <v>600</v>
      </c>
      <c r="B1015" s="661" t="s">
        <v>3542</v>
      </c>
      <c r="C1015" s="662" t="s">
        <v>626</v>
      </c>
      <c r="D1015" s="663" t="s">
        <v>7367</v>
      </c>
      <c r="E1015" s="662" t="s">
        <v>7363</v>
      </c>
      <c r="F1015" s="663" t="s">
        <v>7364</v>
      </c>
      <c r="G1015" s="662" t="s">
        <v>7198</v>
      </c>
      <c r="H1015" s="662" t="s">
        <v>7199</v>
      </c>
      <c r="I1015" s="664">
        <v>6957.5</v>
      </c>
      <c r="J1015" s="664">
        <v>1</v>
      </c>
      <c r="K1015" s="665">
        <v>6957.5</v>
      </c>
    </row>
    <row r="1016" spans="1:11" ht="14.4" customHeight="1" x14ac:dyDescent="0.3">
      <c r="A1016" s="660" t="s">
        <v>600</v>
      </c>
      <c r="B1016" s="661" t="s">
        <v>3542</v>
      </c>
      <c r="C1016" s="662" t="s">
        <v>626</v>
      </c>
      <c r="D1016" s="663" t="s">
        <v>7367</v>
      </c>
      <c r="E1016" s="662" t="s">
        <v>7363</v>
      </c>
      <c r="F1016" s="663" t="s">
        <v>7364</v>
      </c>
      <c r="G1016" s="662" t="s">
        <v>7206</v>
      </c>
      <c r="H1016" s="662" t="s">
        <v>7207</v>
      </c>
      <c r="I1016" s="664">
        <v>7569.76</v>
      </c>
      <c r="J1016" s="664">
        <v>2</v>
      </c>
      <c r="K1016" s="665">
        <v>15139.52</v>
      </c>
    </row>
    <row r="1017" spans="1:11" ht="14.4" customHeight="1" x14ac:dyDescent="0.3">
      <c r="A1017" s="660" t="s">
        <v>600</v>
      </c>
      <c r="B1017" s="661" t="s">
        <v>3542</v>
      </c>
      <c r="C1017" s="662" t="s">
        <v>626</v>
      </c>
      <c r="D1017" s="663" t="s">
        <v>7367</v>
      </c>
      <c r="E1017" s="662" t="s">
        <v>7363</v>
      </c>
      <c r="F1017" s="663" t="s">
        <v>7364</v>
      </c>
      <c r="G1017" s="662" t="s">
        <v>7216</v>
      </c>
      <c r="H1017" s="662" t="s">
        <v>7217</v>
      </c>
      <c r="I1017" s="664">
        <v>6934.18</v>
      </c>
      <c r="J1017" s="664">
        <v>2</v>
      </c>
      <c r="K1017" s="665">
        <v>13868.35</v>
      </c>
    </row>
    <row r="1018" spans="1:11" ht="14.4" customHeight="1" x14ac:dyDescent="0.3">
      <c r="A1018" s="660" t="s">
        <v>600</v>
      </c>
      <c r="B1018" s="661" t="s">
        <v>3542</v>
      </c>
      <c r="C1018" s="662" t="s">
        <v>626</v>
      </c>
      <c r="D1018" s="663" t="s">
        <v>7367</v>
      </c>
      <c r="E1018" s="662" t="s">
        <v>7363</v>
      </c>
      <c r="F1018" s="663" t="s">
        <v>7364</v>
      </c>
      <c r="G1018" s="662" t="s">
        <v>7220</v>
      </c>
      <c r="H1018" s="662" t="s">
        <v>7221</v>
      </c>
      <c r="I1018" s="664">
        <v>557.30500000000006</v>
      </c>
      <c r="J1018" s="664">
        <v>4</v>
      </c>
      <c r="K1018" s="665">
        <v>2201.79</v>
      </c>
    </row>
    <row r="1019" spans="1:11" ht="14.4" customHeight="1" x14ac:dyDescent="0.3">
      <c r="A1019" s="660" t="s">
        <v>600</v>
      </c>
      <c r="B1019" s="661" t="s">
        <v>3542</v>
      </c>
      <c r="C1019" s="662" t="s">
        <v>626</v>
      </c>
      <c r="D1019" s="663" t="s">
        <v>7367</v>
      </c>
      <c r="E1019" s="662" t="s">
        <v>7363</v>
      </c>
      <c r="F1019" s="663" t="s">
        <v>7364</v>
      </c>
      <c r="G1019" s="662" t="s">
        <v>7222</v>
      </c>
      <c r="H1019" s="662" t="s">
        <v>7318</v>
      </c>
      <c r="I1019" s="664">
        <v>1866.875</v>
      </c>
      <c r="J1019" s="664">
        <v>15</v>
      </c>
      <c r="K1019" s="665">
        <v>28003.1</v>
      </c>
    </row>
    <row r="1020" spans="1:11" ht="14.4" customHeight="1" x14ac:dyDescent="0.3">
      <c r="A1020" s="660" t="s">
        <v>600</v>
      </c>
      <c r="B1020" s="661" t="s">
        <v>3542</v>
      </c>
      <c r="C1020" s="662" t="s">
        <v>626</v>
      </c>
      <c r="D1020" s="663" t="s">
        <v>7367</v>
      </c>
      <c r="E1020" s="662" t="s">
        <v>7363</v>
      </c>
      <c r="F1020" s="663" t="s">
        <v>7364</v>
      </c>
      <c r="G1020" s="662" t="s">
        <v>7222</v>
      </c>
      <c r="H1020" s="662" t="s">
        <v>7223</v>
      </c>
      <c r="I1020" s="664">
        <v>1786.08</v>
      </c>
      <c r="J1020" s="664">
        <v>2</v>
      </c>
      <c r="K1020" s="665">
        <v>3572.15</v>
      </c>
    </row>
    <row r="1021" spans="1:11" ht="14.4" customHeight="1" x14ac:dyDescent="0.3">
      <c r="A1021" s="660" t="s">
        <v>600</v>
      </c>
      <c r="B1021" s="661" t="s">
        <v>3542</v>
      </c>
      <c r="C1021" s="662" t="s">
        <v>626</v>
      </c>
      <c r="D1021" s="663" t="s">
        <v>7367</v>
      </c>
      <c r="E1021" s="662" t="s">
        <v>7363</v>
      </c>
      <c r="F1021" s="663" t="s">
        <v>7364</v>
      </c>
      <c r="G1021" s="662" t="s">
        <v>7224</v>
      </c>
      <c r="H1021" s="662" t="s">
        <v>7225</v>
      </c>
      <c r="I1021" s="664">
        <v>12155.11</v>
      </c>
      <c r="J1021" s="664">
        <v>1</v>
      </c>
      <c r="K1021" s="665">
        <v>12155.11</v>
      </c>
    </row>
    <row r="1022" spans="1:11" ht="14.4" customHeight="1" x14ac:dyDescent="0.3">
      <c r="A1022" s="660" t="s">
        <v>600</v>
      </c>
      <c r="B1022" s="661" t="s">
        <v>3542</v>
      </c>
      <c r="C1022" s="662" t="s">
        <v>626</v>
      </c>
      <c r="D1022" s="663" t="s">
        <v>7367</v>
      </c>
      <c r="E1022" s="662" t="s">
        <v>7363</v>
      </c>
      <c r="F1022" s="663" t="s">
        <v>7364</v>
      </c>
      <c r="G1022" s="662" t="s">
        <v>7228</v>
      </c>
      <c r="H1022" s="662" t="s">
        <v>7229</v>
      </c>
      <c r="I1022" s="664">
        <v>5253.16</v>
      </c>
      <c r="J1022" s="664">
        <v>2</v>
      </c>
      <c r="K1022" s="665">
        <v>10506.32</v>
      </c>
    </row>
    <row r="1023" spans="1:11" ht="14.4" customHeight="1" x14ac:dyDescent="0.3">
      <c r="A1023" s="660" t="s">
        <v>600</v>
      </c>
      <c r="B1023" s="661" t="s">
        <v>3542</v>
      </c>
      <c r="C1023" s="662" t="s">
        <v>626</v>
      </c>
      <c r="D1023" s="663" t="s">
        <v>7367</v>
      </c>
      <c r="E1023" s="662" t="s">
        <v>7363</v>
      </c>
      <c r="F1023" s="663" t="s">
        <v>7364</v>
      </c>
      <c r="G1023" s="662" t="s">
        <v>7236</v>
      </c>
      <c r="H1023" s="662" t="s">
        <v>7237</v>
      </c>
      <c r="I1023" s="664">
        <v>1688.78</v>
      </c>
      <c r="J1023" s="664">
        <v>5</v>
      </c>
      <c r="K1023" s="665">
        <v>8493.34</v>
      </c>
    </row>
    <row r="1024" spans="1:11" ht="14.4" customHeight="1" x14ac:dyDescent="0.3">
      <c r="A1024" s="660" t="s">
        <v>600</v>
      </c>
      <c r="B1024" s="661" t="s">
        <v>3542</v>
      </c>
      <c r="C1024" s="662" t="s">
        <v>626</v>
      </c>
      <c r="D1024" s="663" t="s">
        <v>7367</v>
      </c>
      <c r="E1024" s="662" t="s">
        <v>7363</v>
      </c>
      <c r="F1024" s="663" t="s">
        <v>7364</v>
      </c>
      <c r="G1024" s="662" t="s">
        <v>7238</v>
      </c>
      <c r="H1024" s="662" t="s">
        <v>7239</v>
      </c>
      <c r="I1024" s="664">
        <v>12635</v>
      </c>
      <c r="J1024" s="664">
        <v>6</v>
      </c>
      <c r="K1024" s="665">
        <v>75600</v>
      </c>
    </row>
    <row r="1025" spans="1:11" ht="14.4" customHeight="1" x14ac:dyDescent="0.3">
      <c r="A1025" s="660" t="s">
        <v>600</v>
      </c>
      <c r="B1025" s="661" t="s">
        <v>3542</v>
      </c>
      <c r="C1025" s="662" t="s">
        <v>626</v>
      </c>
      <c r="D1025" s="663" t="s">
        <v>7367</v>
      </c>
      <c r="E1025" s="662" t="s">
        <v>7363</v>
      </c>
      <c r="F1025" s="663" t="s">
        <v>7364</v>
      </c>
      <c r="G1025" s="662" t="s">
        <v>7240</v>
      </c>
      <c r="H1025" s="662" t="s">
        <v>7241</v>
      </c>
      <c r="I1025" s="664">
        <v>5245.79</v>
      </c>
      <c r="J1025" s="664">
        <v>1</v>
      </c>
      <c r="K1025" s="665">
        <v>5245.79</v>
      </c>
    </row>
    <row r="1026" spans="1:11" ht="14.4" customHeight="1" x14ac:dyDescent="0.3">
      <c r="A1026" s="660" t="s">
        <v>600</v>
      </c>
      <c r="B1026" s="661" t="s">
        <v>3542</v>
      </c>
      <c r="C1026" s="662" t="s">
        <v>626</v>
      </c>
      <c r="D1026" s="663" t="s">
        <v>7367</v>
      </c>
      <c r="E1026" s="662" t="s">
        <v>7363</v>
      </c>
      <c r="F1026" s="663" t="s">
        <v>7364</v>
      </c>
      <c r="G1026" s="662" t="s">
        <v>7242</v>
      </c>
      <c r="H1026" s="662" t="s">
        <v>7243</v>
      </c>
      <c r="I1026" s="664">
        <v>12495</v>
      </c>
      <c r="J1026" s="664">
        <v>3</v>
      </c>
      <c r="K1026" s="665">
        <v>37485</v>
      </c>
    </row>
    <row r="1027" spans="1:11" ht="14.4" customHeight="1" x14ac:dyDescent="0.3">
      <c r="A1027" s="660" t="s">
        <v>600</v>
      </c>
      <c r="B1027" s="661" t="s">
        <v>3542</v>
      </c>
      <c r="C1027" s="662" t="s">
        <v>626</v>
      </c>
      <c r="D1027" s="663" t="s">
        <v>7367</v>
      </c>
      <c r="E1027" s="662" t="s">
        <v>7363</v>
      </c>
      <c r="F1027" s="663" t="s">
        <v>7364</v>
      </c>
      <c r="G1027" s="662" t="s">
        <v>7244</v>
      </c>
      <c r="H1027" s="662" t="s">
        <v>7245</v>
      </c>
      <c r="I1027" s="664">
        <v>483.8</v>
      </c>
      <c r="J1027" s="664">
        <v>9</v>
      </c>
      <c r="K1027" s="665">
        <v>4322.09</v>
      </c>
    </row>
    <row r="1028" spans="1:11" ht="14.4" customHeight="1" x14ac:dyDescent="0.3">
      <c r="A1028" s="660" t="s">
        <v>600</v>
      </c>
      <c r="B1028" s="661" t="s">
        <v>3542</v>
      </c>
      <c r="C1028" s="662" t="s">
        <v>626</v>
      </c>
      <c r="D1028" s="663" t="s">
        <v>7367</v>
      </c>
      <c r="E1028" s="662" t="s">
        <v>7363</v>
      </c>
      <c r="F1028" s="663" t="s">
        <v>7364</v>
      </c>
      <c r="G1028" s="662" t="s">
        <v>7258</v>
      </c>
      <c r="H1028" s="662" t="s">
        <v>7259</v>
      </c>
      <c r="I1028" s="664">
        <v>5606.17</v>
      </c>
      <c r="J1028" s="664">
        <v>1</v>
      </c>
      <c r="K1028" s="665">
        <v>5606.17</v>
      </c>
    </row>
    <row r="1029" spans="1:11" ht="14.4" customHeight="1" x14ac:dyDescent="0.3">
      <c r="A1029" s="660" t="s">
        <v>600</v>
      </c>
      <c r="B1029" s="661" t="s">
        <v>3542</v>
      </c>
      <c r="C1029" s="662" t="s">
        <v>626</v>
      </c>
      <c r="D1029" s="663" t="s">
        <v>7367</v>
      </c>
      <c r="E1029" s="662" t="s">
        <v>7363</v>
      </c>
      <c r="F1029" s="663" t="s">
        <v>7364</v>
      </c>
      <c r="G1029" s="662" t="s">
        <v>7260</v>
      </c>
      <c r="H1029" s="662" t="s">
        <v>7261</v>
      </c>
      <c r="I1029" s="664">
        <v>9029.6299999999992</v>
      </c>
      <c r="J1029" s="664">
        <v>2</v>
      </c>
      <c r="K1029" s="665">
        <v>18059.259999999998</v>
      </c>
    </row>
    <row r="1030" spans="1:11" ht="14.4" customHeight="1" x14ac:dyDescent="0.3">
      <c r="A1030" s="660" t="s">
        <v>600</v>
      </c>
      <c r="B1030" s="661" t="s">
        <v>3542</v>
      </c>
      <c r="C1030" s="662" t="s">
        <v>626</v>
      </c>
      <c r="D1030" s="663" t="s">
        <v>7367</v>
      </c>
      <c r="E1030" s="662" t="s">
        <v>7363</v>
      </c>
      <c r="F1030" s="663" t="s">
        <v>7364</v>
      </c>
      <c r="G1030" s="662" t="s">
        <v>7268</v>
      </c>
      <c r="H1030" s="662" t="s">
        <v>7269</v>
      </c>
      <c r="I1030" s="664">
        <v>5607.38</v>
      </c>
      <c r="J1030" s="664">
        <v>2</v>
      </c>
      <c r="K1030" s="665">
        <v>11214.76</v>
      </c>
    </row>
    <row r="1031" spans="1:11" ht="14.4" customHeight="1" x14ac:dyDescent="0.3">
      <c r="A1031" s="660" t="s">
        <v>600</v>
      </c>
      <c r="B1031" s="661" t="s">
        <v>3542</v>
      </c>
      <c r="C1031" s="662" t="s">
        <v>626</v>
      </c>
      <c r="D1031" s="663" t="s">
        <v>7367</v>
      </c>
      <c r="E1031" s="662" t="s">
        <v>7363</v>
      </c>
      <c r="F1031" s="663" t="s">
        <v>7364</v>
      </c>
      <c r="G1031" s="662" t="s">
        <v>7276</v>
      </c>
      <c r="H1031" s="662" t="s">
        <v>7277</v>
      </c>
      <c r="I1031" s="664">
        <v>7969.165</v>
      </c>
      <c r="J1031" s="664">
        <v>5</v>
      </c>
      <c r="K1031" s="665">
        <v>39845.47</v>
      </c>
    </row>
    <row r="1032" spans="1:11" ht="14.4" customHeight="1" x14ac:dyDescent="0.3">
      <c r="A1032" s="660" t="s">
        <v>600</v>
      </c>
      <c r="B1032" s="661" t="s">
        <v>3542</v>
      </c>
      <c r="C1032" s="662" t="s">
        <v>626</v>
      </c>
      <c r="D1032" s="663" t="s">
        <v>7367</v>
      </c>
      <c r="E1032" s="662" t="s">
        <v>7363</v>
      </c>
      <c r="F1032" s="663" t="s">
        <v>7364</v>
      </c>
      <c r="G1032" s="662" t="s">
        <v>7300</v>
      </c>
      <c r="H1032" s="662" t="s">
        <v>7301</v>
      </c>
      <c r="I1032" s="664">
        <v>5358.19</v>
      </c>
      <c r="J1032" s="664">
        <v>3</v>
      </c>
      <c r="K1032" s="665">
        <v>16074.57</v>
      </c>
    </row>
    <row r="1033" spans="1:11" ht="14.4" customHeight="1" x14ac:dyDescent="0.3">
      <c r="A1033" s="660" t="s">
        <v>600</v>
      </c>
      <c r="B1033" s="661" t="s">
        <v>3542</v>
      </c>
      <c r="C1033" s="662" t="s">
        <v>629</v>
      </c>
      <c r="D1033" s="663" t="s">
        <v>3549</v>
      </c>
      <c r="E1033" s="662" t="s">
        <v>7343</v>
      </c>
      <c r="F1033" s="663" t="s">
        <v>7344</v>
      </c>
      <c r="G1033" s="662" t="s">
        <v>6191</v>
      </c>
      <c r="H1033" s="662" t="s">
        <v>6192</v>
      </c>
      <c r="I1033" s="664">
        <v>27.552857142857142</v>
      </c>
      <c r="J1033" s="664">
        <v>32</v>
      </c>
      <c r="K1033" s="665">
        <v>883.5200000000001</v>
      </c>
    </row>
    <row r="1034" spans="1:11" ht="14.4" customHeight="1" x14ac:dyDescent="0.3">
      <c r="A1034" s="660" t="s">
        <v>600</v>
      </c>
      <c r="B1034" s="661" t="s">
        <v>3542</v>
      </c>
      <c r="C1034" s="662" t="s">
        <v>629</v>
      </c>
      <c r="D1034" s="663" t="s">
        <v>3549</v>
      </c>
      <c r="E1034" s="662" t="s">
        <v>7343</v>
      </c>
      <c r="F1034" s="663" t="s">
        <v>7344</v>
      </c>
      <c r="G1034" s="662" t="s">
        <v>6467</v>
      </c>
      <c r="H1034" s="662" t="s">
        <v>6468</v>
      </c>
      <c r="I1034" s="664">
        <v>0.43285714285714288</v>
      </c>
      <c r="J1034" s="664">
        <v>5900</v>
      </c>
      <c r="K1034" s="665">
        <v>2553</v>
      </c>
    </row>
    <row r="1035" spans="1:11" ht="14.4" customHeight="1" x14ac:dyDescent="0.3">
      <c r="A1035" s="660" t="s">
        <v>600</v>
      </c>
      <c r="B1035" s="661" t="s">
        <v>3542</v>
      </c>
      <c r="C1035" s="662" t="s">
        <v>629</v>
      </c>
      <c r="D1035" s="663" t="s">
        <v>3549</v>
      </c>
      <c r="E1035" s="662" t="s">
        <v>7343</v>
      </c>
      <c r="F1035" s="663" t="s">
        <v>7344</v>
      </c>
      <c r="G1035" s="662" t="s">
        <v>6475</v>
      </c>
      <c r="H1035" s="662" t="s">
        <v>6476</v>
      </c>
      <c r="I1035" s="664">
        <v>1.38</v>
      </c>
      <c r="J1035" s="664">
        <v>100</v>
      </c>
      <c r="K1035" s="665">
        <v>138</v>
      </c>
    </row>
    <row r="1036" spans="1:11" ht="14.4" customHeight="1" x14ac:dyDescent="0.3">
      <c r="A1036" s="660" t="s">
        <v>600</v>
      </c>
      <c r="B1036" s="661" t="s">
        <v>3542</v>
      </c>
      <c r="C1036" s="662" t="s">
        <v>629</v>
      </c>
      <c r="D1036" s="663" t="s">
        <v>3549</v>
      </c>
      <c r="E1036" s="662" t="s">
        <v>7343</v>
      </c>
      <c r="F1036" s="663" t="s">
        <v>7344</v>
      </c>
      <c r="G1036" s="662" t="s">
        <v>6209</v>
      </c>
      <c r="H1036" s="662" t="s">
        <v>6210</v>
      </c>
      <c r="I1036" s="664">
        <v>29.01</v>
      </c>
      <c r="J1036" s="664">
        <v>1</v>
      </c>
      <c r="K1036" s="665">
        <v>29.01</v>
      </c>
    </row>
    <row r="1037" spans="1:11" ht="14.4" customHeight="1" x14ac:dyDescent="0.3">
      <c r="A1037" s="660" t="s">
        <v>600</v>
      </c>
      <c r="B1037" s="661" t="s">
        <v>3542</v>
      </c>
      <c r="C1037" s="662" t="s">
        <v>629</v>
      </c>
      <c r="D1037" s="663" t="s">
        <v>3549</v>
      </c>
      <c r="E1037" s="662" t="s">
        <v>7343</v>
      </c>
      <c r="F1037" s="663" t="s">
        <v>7344</v>
      </c>
      <c r="G1037" s="662" t="s">
        <v>6227</v>
      </c>
      <c r="H1037" s="662" t="s">
        <v>6228</v>
      </c>
      <c r="I1037" s="664">
        <v>0.85</v>
      </c>
      <c r="J1037" s="664">
        <v>50</v>
      </c>
      <c r="K1037" s="665">
        <v>42.5</v>
      </c>
    </row>
    <row r="1038" spans="1:11" ht="14.4" customHeight="1" x14ac:dyDescent="0.3">
      <c r="A1038" s="660" t="s">
        <v>600</v>
      </c>
      <c r="B1038" s="661" t="s">
        <v>3542</v>
      </c>
      <c r="C1038" s="662" t="s">
        <v>629</v>
      </c>
      <c r="D1038" s="663" t="s">
        <v>3549</v>
      </c>
      <c r="E1038" s="662" t="s">
        <v>7343</v>
      </c>
      <c r="F1038" s="663" t="s">
        <v>7344</v>
      </c>
      <c r="G1038" s="662" t="s">
        <v>6673</v>
      </c>
      <c r="H1038" s="662" t="s">
        <v>6674</v>
      </c>
      <c r="I1038" s="664">
        <v>113.22</v>
      </c>
      <c r="J1038" s="664">
        <v>5</v>
      </c>
      <c r="K1038" s="665">
        <v>566.1</v>
      </c>
    </row>
    <row r="1039" spans="1:11" ht="14.4" customHeight="1" x14ac:dyDescent="0.3">
      <c r="A1039" s="660" t="s">
        <v>600</v>
      </c>
      <c r="B1039" s="661" t="s">
        <v>3542</v>
      </c>
      <c r="C1039" s="662" t="s">
        <v>629</v>
      </c>
      <c r="D1039" s="663" t="s">
        <v>3549</v>
      </c>
      <c r="E1039" s="662" t="s">
        <v>7343</v>
      </c>
      <c r="F1039" s="663" t="s">
        <v>7344</v>
      </c>
      <c r="G1039" s="662" t="s">
        <v>6791</v>
      </c>
      <c r="H1039" s="662" t="s">
        <v>6792</v>
      </c>
      <c r="I1039" s="664">
        <v>0.91</v>
      </c>
      <c r="J1039" s="664">
        <v>500</v>
      </c>
      <c r="K1039" s="665">
        <v>455.2</v>
      </c>
    </row>
    <row r="1040" spans="1:11" ht="14.4" customHeight="1" x14ac:dyDescent="0.3">
      <c r="A1040" s="660" t="s">
        <v>600</v>
      </c>
      <c r="B1040" s="661" t="s">
        <v>3542</v>
      </c>
      <c r="C1040" s="662" t="s">
        <v>629</v>
      </c>
      <c r="D1040" s="663" t="s">
        <v>3549</v>
      </c>
      <c r="E1040" s="662" t="s">
        <v>7343</v>
      </c>
      <c r="F1040" s="663" t="s">
        <v>7344</v>
      </c>
      <c r="G1040" s="662" t="s">
        <v>6234</v>
      </c>
      <c r="H1040" s="662" t="s">
        <v>6235</v>
      </c>
      <c r="I1040" s="664">
        <v>796.38</v>
      </c>
      <c r="J1040" s="664">
        <v>1</v>
      </c>
      <c r="K1040" s="665">
        <v>796.38</v>
      </c>
    </row>
    <row r="1041" spans="1:11" ht="14.4" customHeight="1" x14ac:dyDescent="0.3">
      <c r="A1041" s="660" t="s">
        <v>600</v>
      </c>
      <c r="B1041" s="661" t="s">
        <v>3542</v>
      </c>
      <c r="C1041" s="662" t="s">
        <v>629</v>
      </c>
      <c r="D1041" s="663" t="s">
        <v>3549</v>
      </c>
      <c r="E1041" s="662" t="s">
        <v>7345</v>
      </c>
      <c r="F1041" s="663" t="s">
        <v>7346</v>
      </c>
      <c r="G1041" s="662" t="s">
        <v>6260</v>
      </c>
      <c r="H1041" s="662" t="s">
        <v>6261</v>
      </c>
      <c r="I1041" s="664">
        <v>5.2</v>
      </c>
      <c r="J1041" s="664">
        <v>100</v>
      </c>
      <c r="K1041" s="665">
        <v>520</v>
      </c>
    </row>
    <row r="1042" spans="1:11" ht="14.4" customHeight="1" x14ac:dyDescent="0.3">
      <c r="A1042" s="660" t="s">
        <v>600</v>
      </c>
      <c r="B1042" s="661" t="s">
        <v>3542</v>
      </c>
      <c r="C1042" s="662" t="s">
        <v>629</v>
      </c>
      <c r="D1042" s="663" t="s">
        <v>3549</v>
      </c>
      <c r="E1042" s="662" t="s">
        <v>7345</v>
      </c>
      <c r="F1042" s="663" t="s">
        <v>7346</v>
      </c>
      <c r="G1042" s="662" t="s">
        <v>6266</v>
      </c>
      <c r="H1042" s="662" t="s">
        <v>6267</v>
      </c>
      <c r="I1042" s="664">
        <v>11.145</v>
      </c>
      <c r="J1042" s="664">
        <v>100</v>
      </c>
      <c r="K1042" s="665">
        <v>1114.5</v>
      </c>
    </row>
    <row r="1043" spans="1:11" ht="14.4" customHeight="1" x14ac:dyDescent="0.3">
      <c r="A1043" s="660" t="s">
        <v>600</v>
      </c>
      <c r="B1043" s="661" t="s">
        <v>3542</v>
      </c>
      <c r="C1043" s="662" t="s">
        <v>629</v>
      </c>
      <c r="D1043" s="663" t="s">
        <v>3549</v>
      </c>
      <c r="E1043" s="662" t="s">
        <v>7345</v>
      </c>
      <c r="F1043" s="663" t="s">
        <v>7346</v>
      </c>
      <c r="G1043" s="662" t="s">
        <v>6268</v>
      </c>
      <c r="H1043" s="662" t="s">
        <v>6269</v>
      </c>
      <c r="I1043" s="664">
        <v>1.0125</v>
      </c>
      <c r="J1043" s="664">
        <v>600</v>
      </c>
      <c r="K1043" s="665">
        <v>608</v>
      </c>
    </row>
    <row r="1044" spans="1:11" ht="14.4" customHeight="1" x14ac:dyDescent="0.3">
      <c r="A1044" s="660" t="s">
        <v>600</v>
      </c>
      <c r="B1044" s="661" t="s">
        <v>3542</v>
      </c>
      <c r="C1044" s="662" t="s">
        <v>629</v>
      </c>
      <c r="D1044" s="663" t="s">
        <v>3549</v>
      </c>
      <c r="E1044" s="662" t="s">
        <v>7345</v>
      </c>
      <c r="F1044" s="663" t="s">
        <v>7346</v>
      </c>
      <c r="G1044" s="662" t="s">
        <v>6270</v>
      </c>
      <c r="H1044" s="662" t="s">
        <v>6271</v>
      </c>
      <c r="I1044" s="664">
        <v>1.5549999999999999</v>
      </c>
      <c r="J1044" s="664">
        <v>200</v>
      </c>
      <c r="K1044" s="665">
        <v>311</v>
      </c>
    </row>
    <row r="1045" spans="1:11" ht="14.4" customHeight="1" x14ac:dyDescent="0.3">
      <c r="A1045" s="660" t="s">
        <v>600</v>
      </c>
      <c r="B1045" s="661" t="s">
        <v>3542</v>
      </c>
      <c r="C1045" s="662" t="s">
        <v>629</v>
      </c>
      <c r="D1045" s="663" t="s">
        <v>3549</v>
      </c>
      <c r="E1045" s="662" t="s">
        <v>7345</v>
      </c>
      <c r="F1045" s="663" t="s">
        <v>7346</v>
      </c>
      <c r="G1045" s="662" t="s">
        <v>6274</v>
      </c>
      <c r="H1045" s="662" t="s">
        <v>6275</v>
      </c>
      <c r="I1045" s="664">
        <v>0.67</v>
      </c>
      <c r="J1045" s="664">
        <v>100</v>
      </c>
      <c r="K1045" s="665">
        <v>67</v>
      </c>
    </row>
    <row r="1046" spans="1:11" ht="14.4" customHeight="1" x14ac:dyDescent="0.3">
      <c r="A1046" s="660" t="s">
        <v>600</v>
      </c>
      <c r="B1046" s="661" t="s">
        <v>3542</v>
      </c>
      <c r="C1046" s="662" t="s">
        <v>629</v>
      </c>
      <c r="D1046" s="663" t="s">
        <v>3549</v>
      </c>
      <c r="E1046" s="662" t="s">
        <v>7345</v>
      </c>
      <c r="F1046" s="663" t="s">
        <v>7346</v>
      </c>
      <c r="G1046" s="662" t="s">
        <v>6283</v>
      </c>
      <c r="H1046" s="662" t="s">
        <v>6284</v>
      </c>
      <c r="I1046" s="664">
        <v>81.739999999999995</v>
      </c>
      <c r="J1046" s="664">
        <v>11</v>
      </c>
      <c r="K1046" s="665">
        <v>899.14</v>
      </c>
    </row>
    <row r="1047" spans="1:11" ht="14.4" customHeight="1" x14ac:dyDescent="0.3">
      <c r="A1047" s="660" t="s">
        <v>600</v>
      </c>
      <c r="B1047" s="661" t="s">
        <v>3542</v>
      </c>
      <c r="C1047" s="662" t="s">
        <v>629</v>
      </c>
      <c r="D1047" s="663" t="s">
        <v>3549</v>
      </c>
      <c r="E1047" s="662" t="s">
        <v>7345</v>
      </c>
      <c r="F1047" s="663" t="s">
        <v>7346</v>
      </c>
      <c r="G1047" s="662" t="s">
        <v>6285</v>
      </c>
      <c r="H1047" s="662" t="s">
        <v>6286</v>
      </c>
      <c r="I1047" s="664">
        <v>80.571428571428569</v>
      </c>
      <c r="J1047" s="664">
        <v>140</v>
      </c>
      <c r="K1047" s="665">
        <v>11279.999999999998</v>
      </c>
    </row>
    <row r="1048" spans="1:11" ht="14.4" customHeight="1" x14ac:dyDescent="0.3">
      <c r="A1048" s="660" t="s">
        <v>600</v>
      </c>
      <c r="B1048" s="661" t="s">
        <v>3542</v>
      </c>
      <c r="C1048" s="662" t="s">
        <v>629</v>
      </c>
      <c r="D1048" s="663" t="s">
        <v>3549</v>
      </c>
      <c r="E1048" s="662" t="s">
        <v>7345</v>
      </c>
      <c r="F1048" s="663" t="s">
        <v>7346</v>
      </c>
      <c r="G1048" s="662" t="s">
        <v>6299</v>
      </c>
      <c r="H1048" s="662" t="s">
        <v>6300</v>
      </c>
      <c r="I1048" s="664">
        <v>0.01</v>
      </c>
      <c r="J1048" s="664">
        <v>130</v>
      </c>
      <c r="K1048" s="665">
        <v>1.3</v>
      </c>
    </row>
    <row r="1049" spans="1:11" ht="14.4" customHeight="1" x14ac:dyDescent="0.3">
      <c r="A1049" s="660" t="s">
        <v>600</v>
      </c>
      <c r="B1049" s="661" t="s">
        <v>3542</v>
      </c>
      <c r="C1049" s="662" t="s">
        <v>629</v>
      </c>
      <c r="D1049" s="663" t="s">
        <v>3549</v>
      </c>
      <c r="E1049" s="662" t="s">
        <v>7345</v>
      </c>
      <c r="F1049" s="663" t="s">
        <v>7346</v>
      </c>
      <c r="G1049" s="662" t="s">
        <v>6569</v>
      </c>
      <c r="H1049" s="662" t="s">
        <v>6570</v>
      </c>
      <c r="I1049" s="664">
        <v>2.8</v>
      </c>
      <c r="J1049" s="664">
        <v>50</v>
      </c>
      <c r="K1049" s="665">
        <v>140</v>
      </c>
    </row>
    <row r="1050" spans="1:11" ht="14.4" customHeight="1" x14ac:dyDescent="0.3">
      <c r="A1050" s="660" t="s">
        <v>600</v>
      </c>
      <c r="B1050" s="661" t="s">
        <v>3542</v>
      </c>
      <c r="C1050" s="662" t="s">
        <v>629</v>
      </c>
      <c r="D1050" s="663" t="s">
        <v>3549</v>
      </c>
      <c r="E1050" s="662" t="s">
        <v>7345</v>
      </c>
      <c r="F1050" s="663" t="s">
        <v>7346</v>
      </c>
      <c r="G1050" s="662" t="s">
        <v>6581</v>
      </c>
      <c r="H1050" s="662" t="s">
        <v>6582</v>
      </c>
      <c r="I1050" s="664">
        <v>5.13</v>
      </c>
      <c r="J1050" s="664">
        <v>100</v>
      </c>
      <c r="K1050" s="665">
        <v>513</v>
      </c>
    </row>
    <row r="1051" spans="1:11" ht="14.4" customHeight="1" x14ac:dyDescent="0.3">
      <c r="A1051" s="660" t="s">
        <v>600</v>
      </c>
      <c r="B1051" s="661" t="s">
        <v>3542</v>
      </c>
      <c r="C1051" s="662" t="s">
        <v>629</v>
      </c>
      <c r="D1051" s="663" t="s">
        <v>3549</v>
      </c>
      <c r="E1051" s="662" t="s">
        <v>7345</v>
      </c>
      <c r="F1051" s="663" t="s">
        <v>7346</v>
      </c>
      <c r="G1051" s="662" t="s">
        <v>6322</v>
      </c>
      <c r="H1051" s="662" t="s">
        <v>6323</v>
      </c>
      <c r="I1051" s="664">
        <v>17.98</v>
      </c>
      <c r="J1051" s="664">
        <v>100</v>
      </c>
      <c r="K1051" s="665">
        <v>1798</v>
      </c>
    </row>
    <row r="1052" spans="1:11" ht="14.4" customHeight="1" x14ac:dyDescent="0.3">
      <c r="A1052" s="660" t="s">
        <v>600</v>
      </c>
      <c r="B1052" s="661" t="s">
        <v>3542</v>
      </c>
      <c r="C1052" s="662" t="s">
        <v>629</v>
      </c>
      <c r="D1052" s="663" t="s">
        <v>3549</v>
      </c>
      <c r="E1052" s="662" t="s">
        <v>7345</v>
      </c>
      <c r="F1052" s="663" t="s">
        <v>7346</v>
      </c>
      <c r="G1052" s="662" t="s">
        <v>6326</v>
      </c>
      <c r="H1052" s="662" t="s">
        <v>6327</v>
      </c>
      <c r="I1052" s="664">
        <v>12.106666666666667</v>
      </c>
      <c r="J1052" s="664">
        <v>60</v>
      </c>
      <c r="K1052" s="665">
        <v>726.4</v>
      </c>
    </row>
    <row r="1053" spans="1:11" ht="14.4" customHeight="1" x14ac:dyDescent="0.3">
      <c r="A1053" s="660" t="s">
        <v>600</v>
      </c>
      <c r="B1053" s="661" t="s">
        <v>3542</v>
      </c>
      <c r="C1053" s="662" t="s">
        <v>629</v>
      </c>
      <c r="D1053" s="663" t="s">
        <v>3549</v>
      </c>
      <c r="E1053" s="662" t="s">
        <v>7345</v>
      </c>
      <c r="F1053" s="663" t="s">
        <v>7346</v>
      </c>
      <c r="G1053" s="662" t="s">
        <v>6341</v>
      </c>
      <c r="H1053" s="662" t="s">
        <v>6342</v>
      </c>
      <c r="I1053" s="664">
        <v>20.28</v>
      </c>
      <c r="J1053" s="664">
        <v>10</v>
      </c>
      <c r="K1053" s="665">
        <v>202.8</v>
      </c>
    </row>
    <row r="1054" spans="1:11" ht="14.4" customHeight="1" x14ac:dyDescent="0.3">
      <c r="A1054" s="660" t="s">
        <v>600</v>
      </c>
      <c r="B1054" s="661" t="s">
        <v>3542</v>
      </c>
      <c r="C1054" s="662" t="s">
        <v>629</v>
      </c>
      <c r="D1054" s="663" t="s">
        <v>3549</v>
      </c>
      <c r="E1054" s="662" t="s">
        <v>7345</v>
      </c>
      <c r="F1054" s="663" t="s">
        <v>7346</v>
      </c>
      <c r="G1054" s="662" t="s">
        <v>6600</v>
      </c>
      <c r="H1054" s="662" t="s">
        <v>6601</v>
      </c>
      <c r="I1054" s="664">
        <v>0.47</v>
      </c>
      <c r="J1054" s="664">
        <v>400</v>
      </c>
      <c r="K1054" s="665">
        <v>188</v>
      </c>
    </row>
    <row r="1055" spans="1:11" ht="14.4" customHeight="1" x14ac:dyDescent="0.3">
      <c r="A1055" s="660" t="s">
        <v>600</v>
      </c>
      <c r="B1055" s="661" t="s">
        <v>3542</v>
      </c>
      <c r="C1055" s="662" t="s">
        <v>629</v>
      </c>
      <c r="D1055" s="663" t="s">
        <v>3549</v>
      </c>
      <c r="E1055" s="662" t="s">
        <v>7345</v>
      </c>
      <c r="F1055" s="663" t="s">
        <v>7346</v>
      </c>
      <c r="G1055" s="662" t="s">
        <v>7319</v>
      </c>
      <c r="H1055" s="662" t="s">
        <v>7320</v>
      </c>
      <c r="I1055" s="664">
        <v>2.0099999999999998</v>
      </c>
      <c r="J1055" s="664">
        <v>340</v>
      </c>
      <c r="K1055" s="665">
        <v>683.4</v>
      </c>
    </row>
    <row r="1056" spans="1:11" ht="14.4" customHeight="1" x14ac:dyDescent="0.3">
      <c r="A1056" s="660" t="s">
        <v>600</v>
      </c>
      <c r="B1056" s="661" t="s">
        <v>3542</v>
      </c>
      <c r="C1056" s="662" t="s">
        <v>629</v>
      </c>
      <c r="D1056" s="663" t="s">
        <v>3549</v>
      </c>
      <c r="E1056" s="662" t="s">
        <v>7345</v>
      </c>
      <c r="F1056" s="663" t="s">
        <v>7346</v>
      </c>
      <c r="G1056" s="662" t="s">
        <v>7321</v>
      </c>
      <c r="H1056" s="662" t="s">
        <v>7322</v>
      </c>
      <c r="I1056" s="664">
        <v>24.2</v>
      </c>
      <c r="J1056" s="664">
        <v>50</v>
      </c>
      <c r="K1056" s="665">
        <v>1210</v>
      </c>
    </row>
    <row r="1057" spans="1:11" ht="14.4" customHeight="1" x14ac:dyDescent="0.3">
      <c r="A1057" s="660" t="s">
        <v>600</v>
      </c>
      <c r="B1057" s="661" t="s">
        <v>3542</v>
      </c>
      <c r="C1057" s="662" t="s">
        <v>629</v>
      </c>
      <c r="D1057" s="663" t="s">
        <v>3549</v>
      </c>
      <c r="E1057" s="662" t="s">
        <v>7345</v>
      </c>
      <c r="F1057" s="663" t="s">
        <v>7346</v>
      </c>
      <c r="G1057" s="662" t="s">
        <v>6381</v>
      </c>
      <c r="H1057" s="662" t="s">
        <v>6382</v>
      </c>
      <c r="I1057" s="664">
        <v>24.2</v>
      </c>
      <c r="J1057" s="664">
        <v>50</v>
      </c>
      <c r="K1057" s="665">
        <v>1210</v>
      </c>
    </row>
    <row r="1058" spans="1:11" ht="14.4" customHeight="1" x14ac:dyDescent="0.3">
      <c r="A1058" s="660" t="s">
        <v>600</v>
      </c>
      <c r="B1058" s="661" t="s">
        <v>3542</v>
      </c>
      <c r="C1058" s="662" t="s">
        <v>629</v>
      </c>
      <c r="D1058" s="663" t="s">
        <v>3549</v>
      </c>
      <c r="E1058" s="662" t="s">
        <v>7345</v>
      </c>
      <c r="F1058" s="663" t="s">
        <v>7346</v>
      </c>
      <c r="G1058" s="662" t="s">
        <v>7323</v>
      </c>
      <c r="H1058" s="662" t="s">
        <v>7324</v>
      </c>
      <c r="I1058" s="664">
        <v>272.25</v>
      </c>
      <c r="J1058" s="664">
        <v>40</v>
      </c>
      <c r="K1058" s="665">
        <v>10890</v>
      </c>
    </row>
    <row r="1059" spans="1:11" ht="14.4" customHeight="1" x14ac:dyDescent="0.3">
      <c r="A1059" s="660" t="s">
        <v>600</v>
      </c>
      <c r="B1059" s="661" t="s">
        <v>3542</v>
      </c>
      <c r="C1059" s="662" t="s">
        <v>629</v>
      </c>
      <c r="D1059" s="663" t="s">
        <v>3549</v>
      </c>
      <c r="E1059" s="662" t="s">
        <v>7345</v>
      </c>
      <c r="F1059" s="663" t="s">
        <v>7346</v>
      </c>
      <c r="G1059" s="662" t="s">
        <v>7325</v>
      </c>
      <c r="H1059" s="662" t="s">
        <v>7326</v>
      </c>
      <c r="I1059" s="664">
        <v>272.25</v>
      </c>
      <c r="J1059" s="664">
        <v>40</v>
      </c>
      <c r="K1059" s="665">
        <v>10890</v>
      </c>
    </row>
    <row r="1060" spans="1:11" ht="14.4" customHeight="1" x14ac:dyDescent="0.3">
      <c r="A1060" s="660" t="s">
        <v>600</v>
      </c>
      <c r="B1060" s="661" t="s">
        <v>3542</v>
      </c>
      <c r="C1060" s="662" t="s">
        <v>629</v>
      </c>
      <c r="D1060" s="663" t="s">
        <v>3549</v>
      </c>
      <c r="E1060" s="662" t="s">
        <v>7345</v>
      </c>
      <c r="F1060" s="663" t="s">
        <v>7346</v>
      </c>
      <c r="G1060" s="662" t="s">
        <v>7327</v>
      </c>
      <c r="H1060" s="662" t="s">
        <v>7328</v>
      </c>
      <c r="I1060" s="664">
        <v>272.25</v>
      </c>
      <c r="J1060" s="664">
        <v>60</v>
      </c>
      <c r="K1060" s="665">
        <v>16335</v>
      </c>
    </row>
    <row r="1061" spans="1:11" ht="14.4" customHeight="1" x14ac:dyDescent="0.3">
      <c r="A1061" s="660" t="s">
        <v>600</v>
      </c>
      <c r="B1061" s="661" t="s">
        <v>3542</v>
      </c>
      <c r="C1061" s="662" t="s">
        <v>629</v>
      </c>
      <c r="D1061" s="663" t="s">
        <v>3549</v>
      </c>
      <c r="E1061" s="662" t="s">
        <v>7345</v>
      </c>
      <c r="F1061" s="663" t="s">
        <v>7346</v>
      </c>
      <c r="G1061" s="662" t="s">
        <v>6630</v>
      </c>
      <c r="H1061" s="662" t="s">
        <v>6631</v>
      </c>
      <c r="I1061" s="664">
        <v>58.414999999999999</v>
      </c>
      <c r="J1061" s="664">
        <v>20</v>
      </c>
      <c r="K1061" s="665">
        <v>1194.97</v>
      </c>
    </row>
    <row r="1062" spans="1:11" ht="14.4" customHeight="1" x14ac:dyDescent="0.3">
      <c r="A1062" s="660" t="s">
        <v>600</v>
      </c>
      <c r="B1062" s="661" t="s">
        <v>3542</v>
      </c>
      <c r="C1062" s="662" t="s">
        <v>629</v>
      </c>
      <c r="D1062" s="663" t="s">
        <v>3549</v>
      </c>
      <c r="E1062" s="662" t="s">
        <v>7345</v>
      </c>
      <c r="F1062" s="663" t="s">
        <v>7346</v>
      </c>
      <c r="G1062" s="662" t="s">
        <v>7329</v>
      </c>
      <c r="H1062" s="662" t="s">
        <v>7330</v>
      </c>
      <c r="I1062" s="664">
        <v>66.55</v>
      </c>
      <c r="J1062" s="664">
        <v>29</v>
      </c>
      <c r="K1062" s="665">
        <v>1929.95</v>
      </c>
    </row>
    <row r="1063" spans="1:11" ht="14.4" customHeight="1" x14ac:dyDescent="0.3">
      <c r="A1063" s="660" t="s">
        <v>600</v>
      </c>
      <c r="B1063" s="661" t="s">
        <v>3542</v>
      </c>
      <c r="C1063" s="662" t="s">
        <v>629</v>
      </c>
      <c r="D1063" s="663" t="s">
        <v>3549</v>
      </c>
      <c r="E1063" s="662" t="s">
        <v>7345</v>
      </c>
      <c r="F1063" s="663" t="s">
        <v>7346</v>
      </c>
      <c r="G1063" s="662" t="s">
        <v>7331</v>
      </c>
      <c r="H1063" s="662" t="s">
        <v>7332</v>
      </c>
      <c r="I1063" s="664">
        <v>191.93999999999997</v>
      </c>
      <c r="J1063" s="664">
        <v>150</v>
      </c>
      <c r="K1063" s="665">
        <v>28791</v>
      </c>
    </row>
    <row r="1064" spans="1:11" ht="14.4" customHeight="1" x14ac:dyDescent="0.3">
      <c r="A1064" s="660" t="s">
        <v>600</v>
      </c>
      <c r="B1064" s="661" t="s">
        <v>3542</v>
      </c>
      <c r="C1064" s="662" t="s">
        <v>629</v>
      </c>
      <c r="D1064" s="663" t="s">
        <v>3549</v>
      </c>
      <c r="E1064" s="662" t="s">
        <v>7345</v>
      </c>
      <c r="F1064" s="663" t="s">
        <v>7346</v>
      </c>
      <c r="G1064" s="662" t="s">
        <v>7333</v>
      </c>
      <c r="H1064" s="662" t="s">
        <v>7334</v>
      </c>
      <c r="I1064" s="664">
        <v>2324.8150000000001</v>
      </c>
      <c r="J1064" s="664">
        <v>8</v>
      </c>
      <c r="K1064" s="665">
        <v>18585.599999999999</v>
      </c>
    </row>
    <row r="1065" spans="1:11" ht="14.4" customHeight="1" x14ac:dyDescent="0.3">
      <c r="A1065" s="660" t="s">
        <v>600</v>
      </c>
      <c r="B1065" s="661" t="s">
        <v>3542</v>
      </c>
      <c r="C1065" s="662" t="s">
        <v>629</v>
      </c>
      <c r="D1065" s="663" t="s">
        <v>3549</v>
      </c>
      <c r="E1065" s="662" t="s">
        <v>7359</v>
      </c>
      <c r="F1065" s="663" t="s">
        <v>7360</v>
      </c>
      <c r="G1065" s="662" t="s">
        <v>7335</v>
      </c>
      <c r="H1065" s="662" t="s">
        <v>7336</v>
      </c>
      <c r="I1065" s="664">
        <v>56.87</v>
      </c>
      <c r="J1065" s="664">
        <v>1</v>
      </c>
      <c r="K1065" s="665">
        <v>56.87</v>
      </c>
    </row>
    <row r="1066" spans="1:11" ht="14.4" customHeight="1" x14ac:dyDescent="0.3">
      <c r="A1066" s="660" t="s">
        <v>600</v>
      </c>
      <c r="B1066" s="661" t="s">
        <v>3542</v>
      </c>
      <c r="C1066" s="662" t="s">
        <v>629</v>
      </c>
      <c r="D1066" s="663" t="s">
        <v>3549</v>
      </c>
      <c r="E1066" s="662" t="s">
        <v>7359</v>
      </c>
      <c r="F1066" s="663" t="s">
        <v>7360</v>
      </c>
      <c r="G1066" s="662" t="s">
        <v>7337</v>
      </c>
      <c r="H1066" s="662" t="s">
        <v>7338</v>
      </c>
      <c r="I1066" s="664">
        <v>50.82</v>
      </c>
      <c r="J1066" s="664">
        <v>2</v>
      </c>
      <c r="K1066" s="665">
        <v>101.64</v>
      </c>
    </row>
    <row r="1067" spans="1:11" ht="14.4" customHeight="1" x14ac:dyDescent="0.3">
      <c r="A1067" s="660" t="s">
        <v>600</v>
      </c>
      <c r="B1067" s="661" t="s">
        <v>3542</v>
      </c>
      <c r="C1067" s="662" t="s">
        <v>629</v>
      </c>
      <c r="D1067" s="663" t="s">
        <v>3549</v>
      </c>
      <c r="E1067" s="662" t="s">
        <v>7351</v>
      </c>
      <c r="F1067" s="663" t="s">
        <v>7352</v>
      </c>
      <c r="G1067" s="662" t="s">
        <v>6415</v>
      </c>
      <c r="H1067" s="662" t="s">
        <v>6416</v>
      </c>
      <c r="I1067" s="664">
        <v>1.76</v>
      </c>
      <c r="J1067" s="664">
        <v>100</v>
      </c>
      <c r="K1067" s="665">
        <v>176</v>
      </c>
    </row>
    <row r="1068" spans="1:11" ht="14.4" customHeight="1" x14ac:dyDescent="0.3">
      <c r="A1068" s="660" t="s">
        <v>600</v>
      </c>
      <c r="B1068" s="661" t="s">
        <v>3542</v>
      </c>
      <c r="C1068" s="662" t="s">
        <v>629</v>
      </c>
      <c r="D1068" s="663" t="s">
        <v>3549</v>
      </c>
      <c r="E1068" s="662" t="s">
        <v>7355</v>
      </c>
      <c r="F1068" s="663" t="s">
        <v>7356</v>
      </c>
      <c r="G1068" s="662" t="s">
        <v>7339</v>
      </c>
      <c r="H1068" s="662" t="s">
        <v>7340</v>
      </c>
      <c r="I1068" s="664">
        <v>285.45799999999997</v>
      </c>
      <c r="J1068" s="664">
        <v>10</v>
      </c>
      <c r="K1068" s="665">
        <v>2854.59</v>
      </c>
    </row>
    <row r="1069" spans="1:11" ht="14.4" customHeight="1" thickBot="1" x14ac:dyDescent="0.35">
      <c r="A1069" s="666" t="s">
        <v>600</v>
      </c>
      <c r="B1069" s="667" t="s">
        <v>3542</v>
      </c>
      <c r="C1069" s="668" t="s">
        <v>629</v>
      </c>
      <c r="D1069" s="669" t="s">
        <v>3549</v>
      </c>
      <c r="E1069" s="668" t="s">
        <v>7355</v>
      </c>
      <c r="F1069" s="669" t="s">
        <v>7356</v>
      </c>
      <c r="G1069" s="668" t="s">
        <v>7341</v>
      </c>
      <c r="H1069" s="668" t="s">
        <v>7342</v>
      </c>
      <c r="I1069" s="670">
        <v>102.85</v>
      </c>
      <c r="J1069" s="670">
        <v>2</v>
      </c>
      <c r="K1069" s="671">
        <v>205.7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1" width="13.109375" hidden="1" customWidth="1"/>
    <col min="32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107.3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25.1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61.6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5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10.199999999999999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168769.84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43281.1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93343.520000000019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1230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8439.75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15547.5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6928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3152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3067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85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5567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4698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748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36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30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55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551</v>
      </c>
      <c r="C14" s="414">
        <f xml:space="preserve">
IF($A$4&lt;=12,SUMIFS('ON Data'!G:G,'ON Data'!$D:$D,$A$4,'ON Data'!$E:$E,5),SUMIFS('ON Data'!G:G,'ON Data'!$E:$E,5))</f>
        <v>551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539681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449681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55000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10000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25000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73000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73000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4500211</v>
      </c>
      <c r="C18" s="411">
        <f t="shared" ref="C18" si="0" xml:space="preserve">
C19-C16-C17</f>
        <v>0</v>
      </c>
      <c r="D18" s="412">
        <f t="shared" ref="D18:AG18" si="1" xml:space="preserve">
D19-D16-D17</f>
        <v>2804546</v>
      </c>
      <c r="E18" s="412">
        <f t="shared" si="1"/>
        <v>0</v>
      </c>
      <c r="F18" s="412">
        <f t="shared" si="1"/>
        <v>1398296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12136</v>
      </c>
      <c r="Y18" s="412">
        <f t="shared" si="1"/>
        <v>0</v>
      </c>
      <c r="Z18" s="412">
        <f t="shared" si="1"/>
        <v>73568</v>
      </c>
      <c r="AA18" s="412">
        <f t="shared" si="1"/>
        <v>0</v>
      </c>
      <c r="AB18" s="412">
        <f t="shared" si="1"/>
        <v>0</v>
      </c>
      <c r="AC18" s="412">
        <f t="shared" si="1"/>
        <v>127600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84065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5112892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3327227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1453296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10000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12136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73568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127600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25000</v>
      </c>
      <c r="AG19" s="771">
        <f xml:space="preserve">
IF($A$4&lt;=12,SUMIFS('ON Data'!AM:AM,'ON Data'!$D:$D,$A$4,'ON Data'!$E:$E,9),SUMIFS('ON Data'!AM:AM,'ON Data'!$E:$E,9))</f>
        <v>84065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49840865</v>
      </c>
      <c r="C20" s="423">
        <f xml:space="preserve">
IF($A$4&lt;=12,SUMIFS('ON Data'!G:G,'ON Data'!$D:$D,$A$4,'ON Data'!$E:$E,6),SUMIFS('ON Data'!G:G,'ON Data'!$E:$E,6))</f>
        <v>110200</v>
      </c>
      <c r="D20" s="424">
        <f xml:space="preserve">
IF($A$4&lt;=12,SUMIFS('ON Data'!H:H,'ON Data'!$D:$D,$A$4,'ON Data'!$E:$E,6),SUMIFS('ON Data'!H:H,'ON Data'!$E:$E,6))</f>
        <v>26805197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18753486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198962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1078724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1879851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1014445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49840865</v>
      </c>
      <c r="C23" s="414">
        <f t="shared" ref="C23:AG23" si="3" xml:space="preserve">
IF(C21="","",C20-C21)</f>
        <v>110200</v>
      </c>
      <c r="D23" s="415">
        <f t="shared" si="3"/>
        <v>26805197</v>
      </c>
      <c r="E23" s="415">
        <f t="shared" si="3"/>
        <v>0</v>
      </c>
      <c r="F23" s="415">
        <f t="shared" si="3"/>
        <v>18753486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198962</v>
      </c>
      <c r="Y23" s="415">
        <f t="shared" si="3"/>
        <v>0</v>
      </c>
      <c r="Z23" s="415">
        <f t="shared" si="3"/>
        <v>1078724</v>
      </c>
      <c r="AA23" s="415">
        <f t="shared" si="3"/>
        <v>0</v>
      </c>
      <c r="AB23" s="415">
        <f t="shared" si="3"/>
        <v>0</v>
      </c>
      <c r="AC23" s="415">
        <f t="shared" si="3"/>
        <v>1879851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1014445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57812</v>
      </c>
      <c r="C25" s="780">
        <f xml:space="preserve">
IF($A$4&lt;=12,SUMIFS('ON Data'!H:H,'ON Data'!$D:$D,$A$4,'ON Data'!$E:$E,10),SUMIFS('ON Data'!H:H,'ON Data'!$E:$E,10))</f>
        <v>20200</v>
      </c>
      <c r="D25" s="755"/>
      <c r="E25" s="756"/>
      <c r="F25" s="756">
        <f xml:space="preserve">
IF($A$4&lt;=12,SUMIFS('ON Data'!K:K,'ON Data'!$D:$D,$A$4,'ON Data'!$E:$E,10),SUMIFS('ON Data'!K:K,'ON Data'!$E:$E,10))</f>
        <v>37612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109292.33333333334</v>
      </c>
      <c r="C26" s="780">
        <f xml:space="preserve">
IF($A$4&lt;=12,SUMIFS('ON Data'!H:H,'ON Data'!$D:$D,$A$4,'ON Data'!$E:$E,11),SUMIFS('ON Data'!H:H,'ON Data'!$E:$E,11))</f>
        <v>81792.333333333343</v>
      </c>
      <c r="D26" s="755"/>
      <c r="E26" s="756"/>
      <c r="F26" s="757">
        <f xml:space="preserve">
IF($A$4&lt;=12,SUMIFS('ON Data'!K:K,'ON Data'!$D:$D,$A$4,'ON Data'!$E:$E,11),SUMIFS('ON Data'!K:K,'ON Data'!$E:$E,11))</f>
        <v>27500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0.52896665517861874</v>
      </c>
      <c r="C27" s="781">
        <f xml:space="preserve">
IF(C26=0,0,C25/C26)</f>
        <v>0.24696691213927952</v>
      </c>
      <c r="D27" s="758"/>
      <c r="E27" s="759"/>
      <c r="F27" s="759">
        <f xml:space="preserve">
IF(F26=0,0,F25/F26)</f>
        <v>1.367709090909091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51480.333333333343</v>
      </c>
      <c r="C28" s="782">
        <f xml:space="preserve">
C26-C25</f>
        <v>61592.333333333343</v>
      </c>
      <c r="D28" s="760"/>
      <c r="E28" s="761"/>
      <c r="F28" s="761">
        <f xml:space="preserve">
F26-F25</f>
        <v>-10112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97098.096908862397</v>
      </c>
      <c r="D4" s="287">
        <f ca="1">IF(ISERROR(VLOOKUP("Náklady celkem",INDIRECT("HI!$A:$G"),5,0)),0,VLOOKUP("Náklady celkem",INDIRECT("HI!$A:$G"),5,0))</f>
        <v>102036.61605000006</v>
      </c>
      <c r="E4" s="288">
        <f ca="1">IF(C4=0,0,D4/C4)</f>
        <v>1.0508611321782446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7059.4525536802512</v>
      </c>
      <c r="D7" s="295">
        <f>IF(ISERROR(HI!E5),"",HI!E5)</f>
        <v>7500.1133300000029</v>
      </c>
      <c r="E7" s="292">
        <f t="shared" ref="E7:E15" si="0">IF(C7=0,0,D7/C7)</f>
        <v>1.0624213808321477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0.9951584425602904</v>
      </c>
      <c r="E8" s="292">
        <f t="shared" si="0"/>
        <v>1.105731602844767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0.18734840399728339</v>
      </c>
      <c r="E9" s="292">
        <f>IF(C9=0,0,D9/C9)</f>
        <v>0.62449467999094466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0.83519200484573064</v>
      </c>
      <c r="E11" s="292">
        <f t="shared" si="0"/>
        <v>1.3919866747428844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0.83447421298855495</v>
      </c>
      <c r="E12" s="292">
        <f t="shared" si="0"/>
        <v>1.0430927662356937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15919.25011612036</v>
      </c>
      <c r="D15" s="295">
        <f>IF(ISERROR(HI!E6),"",HI!E6)</f>
        <v>15666.207690000005</v>
      </c>
      <c r="E15" s="292">
        <f t="shared" si="0"/>
        <v>0.98410462651980601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62348.307964545776</v>
      </c>
      <c r="D16" s="291">
        <f ca="1">IF(ISERROR(VLOOKUP("Osobní náklady (Kč) *",INDIRECT("HI!$A:$G"),5,0)),0,VLOOKUP("Osobní náklady (Kč) *",INDIRECT("HI!$A:$G"),5,0))</f>
        <v>66746.107860000033</v>
      </c>
      <c r="E16" s="292">
        <f ca="1">IF(C16=0,0,D16/C16)</f>
        <v>1.0705359943040484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155589.549</v>
      </c>
      <c r="D18" s="311">
        <f ca="1">IF(ISERROR(VLOOKUP("Výnosy celkem",INDIRECT("HI!$A:$G"),5,0)),0,VLOOKUP("Výnosy celkem",INDIRECT("HI!$A:$G"),5,0))</f>
        <v>155110.73399999997</v>
      </c>
      <c r="E18" s="312">
        <f t="shared" ref="E18:E28" ca="1" si="1">IF(C18=0,0,D18/C18)</f>
        <v>0.99692257607867973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3779.1990000000001</v>
      </c>
      <c r="D19" s="291">
        <f ca="1">IF(ISERROR(VLOOKUP("Ambulance *",INDIRECT("HI!$A:$G"),5,0)),0,VLOOKUP("Ambulance *",INDIRECT("HI!$A:$G"),5,0))</f>
        <v>3909.4740000000002</v>
      </c>
      <c r="E19" s="292">
        <f t="shared" ca="1" si="1"/>
        <v>1.0344715904084436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1.0344715904084436</v>
      </c>
      <c r="E20" s="292">
        <f t="shared" si="1"/>
        <v>1.0344715904084436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1.0045558958201335</v>
      </c>
      <c r="E21" s="292">
        <f t="shared" si="1"/>
        <v>1.1818304656707452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151810.35</v>
      </c>
      <c r="D22" s="291">
        <f ca="1">IF(ISERROR(VLOOKUP("Hospitalizace *",INDIRECT("HI!$A:$G"),5,0)),0,VLOOKUP("Hospitalizace *",INDIRECT("HI!$A:$G"),5,0))</f>
        <v>151201.25999999998</v>
      </c>
      <c r="E22" s="292">
        <f ca="1">IF(C22=0,0,D22/C22)</f>
        <v>0.99598782296463961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0.99598782296463961</v>
      </c>
      <c r="E23" s="292">
        <f t="shared" si="1"/>
        <v>0.99598782296463961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0.99598782296463961</v>
      </c>
      <c r="E24" s="292">
        <f t="shared" si="1"/>
        <v>0.99598782296463961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0.94355909694555118</v>
      </c>
      <c r="E26" s="292">
        <f t="shared" si="1"/>
        <v>0.99322010204794864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0.90728905927131276</v>
      </c>
      <c r="E27" s="292">
        <f t="shared" si="1"/>
        <v>0.90728905927131276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0.94197564592927918</v>
      </c>
      <c r="D28" s="297">
        <f>IF(ISERROR(VLOOKUP("Celkem:",'ZV Vyžád.'!$A:$M,7,0)),"",VLOOKUP("Celkem:",'ZV Vyžád.'!$A:$M,7,0))</f>
        <v>1.1377671731408063</v>
      </c>
      <c r="E28" s="292">
        <f t="shared" si="1"/>
        <v>1.2078520055774633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0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7369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11</v>
      </c>
      <c r="F3" s="380">
        <f>SUMIF($E5:$E1048576,"&lt;10",F5:F1048576)</f>
        <v>55745658.639999993</v>
      </c>
      <c r="G3" s="380">
        <f t="shared" ref="G3:AN3" si="0">SUMIF($E5:$E1048576,"&lt;10",G5:G1048576)</f>
        <v>110751</v>
      </c>
      <c r="H3" s="380">
        <f t="shared" si="0"/>
        <v>30706427.299999997</v>
      </c>
      <c r="I3" s="380">
        <f t="shared" si="0"/>
        <v>0</v>
      </c>
      <c r="J3" s="380">
        <f t="shared" si="0"/>
        <v>0</v>
      </c>
      <c r="K3" s="380">
        <f t="shared" si="0"/>
        <v>20356637.120000001</v>
      </c>
      <c r="L3" s="380">
        <f t="shared" si="0"/>
        <v>0</v>
      </c>
      <c r="M3" s="380">
        <f t="shared" si="0"/>
        <v>0</v>
      </c>
      <c r="N3" s="380">
        <f t="shared" si="0"/>
        <v>20000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212377</v>
      </c>
      <c r="AD3" s="380">
        <f t="shared" si="0"/>
        <v>0</v>
      </c>
      <c r="AE3" s="380">
        <f t="shared" si="0"/>
        <v>1160817.75</v>
      </c>
      <c r="AF3" s="380">
        <f t="shared" si="0"/>
        <v>0</v>
      </c>
      <c r="AG3" s="380">
        <f t="shared" si="0"/>
        <v>0</v>
      </c>
      <c r="AH3" s="380">
        <f t="shared" si="0"/>
        <v>2023166.5</v>
      </c>
      <c r="AI3" s="380">
        <f t="shared" si="0"/>
        <v>0</v>
      </c>
      <c r="AJ3" s="380">
        <f t="shared" si="0"/>
        <v>0</v>
      </c>
      <c r="AK3" s="380">
        <f t="shared" si="0"/>
        <v>50000</v>
      </c>
      <c r="AL3" s="380">
        <f t="shared" si="0"/>
        <v>0</v>
      </c>
      <c r="AM3" s="380">
        <f t="shared" si="0"/>
        <v>1105482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4</v>
      </c>
      <c r="D5" s="379">
        <v>1</v>
      </c>
      <c r="E5" s="379">
        <v>1</v>
      </c>
      <c r="F5" s="379">
        <v>108.3</v>
      </c>
      <c r="G5" s="379">
        <v>0</v>
      </c>
      <c r="H5" s="379">
        <v>25.2</v>
      </c>
      <c r="I5" s="379">
        <v>0</v>
      </c>
      <c r="J5" s="379">
        <v>0</v>
      </c>
      <c r="K5" s="379">
        <v>62.6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1</v>
      </c>
      <c r="AD5" s="379">
        <v>0</v>
      </c>
      <c r="AE5" s="379">
        <v>6</v>
      </c>
      <c r="AF5" s="379">
        <v>0</v>
      </c>
      <c r="AG5" s="379">
        <v>0</v>
      </c>
      <c r="AH5" s="379">
        <v>9.5</v>
      </c>
      <c r="AI5" s="379">
        <v>0</v>
      </c>
      <c r="AJ5" s="379">
        <v>0</v>
      </c>
      <c r="AK5" s="379">
        <v>0</v>
      </c>
      <c r="AL5" s="379">
        <v>0</v>
      </c>
      <c r="AM5" s="379">
        <v>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4</v>
      </c>
      <c r="D6" s="379">
        <v>1</v>
      </c>
      <c r="E6" s="379">
        <v>2</v>
      </c>
      <c r="F6" s="379">
        <v>16827.45</v>
      </c>
      <c r="G6" s="379">
        <v>0</v>
      </c>
      <c r="H6" s="379">
        <v>4375.2</v>
      </c>
      <c r="I6" s="379">
        <v>0</v>
      </c>
      <c r="J6" s="379">
        <v>0</v>
      </c>
      <c r="K6" s="379">
        <v>9396.25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172.5</v>
      </c>
      <c r="AD6" s="379">
        <v>0</v>
      </c>
      <c r="AE6" s="379">
        <v>860.25</v>
      </c>
      <c r="AF6" s="379">
        <v>0</v>
      </c>
      <c r="AG6" s="379">
        <v>0</v>
      </c>
      <c r="AH6" s="379">
        <v>1471.25</v>
      </c>
      <c r="AI6" s="379">
        <v>0</v>
      </c>
      <c r="AJ6" s="379">
        <v>0</v>
      </c>
      <c r="AK6" s="379">
        <v>0</v>
      </c>
      <c r="AL6" s="379">
        <v>0</v>
      </c>
      <c r="AM6" s="379">
        <v>552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4</v>
      </c>
      <c r="D7" s="379">
        <v>1</v>
      </c>
      <c r="E7" s="379">
        <v>3</v>
      </c>
      <c r="F7" s="379">
        <v>293</v>
      </c>
      <c r="G7" s="379">
        <v>0</v>
      </c>
      <c r="H7" s="379">
        <v>293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4</v>
      </c>
      <c r="D8" s="379">
        <v>1</v>
      </c>
      <c r="E8" s="379">
        <v>4</v>
      </c>
      <c r="F8" s="379">
        <v>650</v>
      </c>
      <c r="G8" s="379">
        <v>0</v>
      </c>
      <c r="H8" s="379">
        <v>650</v>
      </c>
      <c r="I8" s="379">
        <v>0</v>
      </c>
      <c r="J8" s="379">
        <v>0</v>
      </c>
      <c r="K8" s="379">
        <v>0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4</v>
      </c>
      <c r="D9" s="379">
        <v>1</v>
      </c>
      <c r="E9" s="379">
        <v>5</v>
      </c>
      <c r="F9" s="379">
        <v>44</v>
      </c>
      <c r="G9" s="379">
        <v>44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4</v>
      </c>
      <c r="D10" s="379">
        <v>1</v>
      </c>
      <c r="E10" s="379">
        <v>6</v>
      </c>
      <c r="F10" s="379">
        <v>3972288</v>
      </c>
      <c r="G10" s="379">
        <v>8800</v>
      </c>
      <c r="H10" s="379">
        <v>2091162</v>
      </c>
      <c r="I10" s="379">
        <v>0</v>
      </c>
      <c r="J10" s="379">
        <v>0</v>
      </c>
      <c r="K10" s="379">
        <v>1521517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20561</v>
      </c>
      <c r="AD10" s="379">
        <v>0</v>
      </c>
      <c r="AE10" s="379">
        <v>90655</v>
      </c>
      <c r="AF10" s="379">
        <v>0</v>
      </c>
      <c r="AG10" s="379">
        <v>0</v>
      </c>
      <c r="AH10" s="379">
        <v>147952</v>
      </c>
      <c r="AI10" s="379">
        <v>0</v>
      </c>
      <c r="AJ10" s="379">
        <v>0</v>
      </c>
      <c r="AK10" s="379">
        <v>0</v>
      </c>
      <c r="AL10" s="379">
        <v>0</v>
      </c>
      <c r="AM10" s="379">
        <v>91641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4</v>
      </c>
      <c r="D11" s="379">
        <v>1</v>
      </c>
      <c r="E11" s="379">
        <v>9</v>
      </c>
      <c r="F11" s="379">
        <v>15232</v>
      </c>
      <c r="G11" s="379">
        <v>0</v>
      </c>
      <c r="H11" s="379">
        <v>0</v>
      </c>
      <c r="I11" s="379">
        <v>0</v>
      </c>
      <c r="J11" s="379">
        <v>0</v>
      </c>
      <c r="K11" s="379">
        <v>9332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1968</v>
      </c>
      <c r="AF11" s="379">
        <v>0</v>
      </c>
      <c r="AG11" s="379">
        <v>0</v>
      </c>
      <c r="AH11" s="379">
        <v>3932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4</v>
      </c>
      <c r="D12" s="379">
        <v>1</v>
      </c>
      <c r="E12" s="379">
        <v>10</v>
      </c>
      <c r="F12" s="379">
        <v>8800</v>
      </c>
      <c r="G12" s="379">
        <v>0</v>
      </c>
      <c r="H12" s="379">
        <v>0</v>
      </c>
      <c r="I12" s="379">
        <v>0</v>
      </c>
      <c r="J12" s="379">
        <v>0</v>
      </c>
      <c r="K12" s="379">
        <v>8800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4</v>
      </c>
      <c r="D13" s="379">
        <v>1</v>
      </c>
      <c r="E13" s="379">
        <v>11</v>
      </c>
      <c r="F13" s="379">
        <v>9935.6666666666679</v>
      </c>
      <c r="G13" s="379">
        <v>0</v>
      </c>
      <c r="H13" s="379">
        <v>7435.666666666667</v>
      </c>
      <c r="I13" s="379">
        <v>0</v>
      </c>
      <c r="J13" s="379">
        <v>0</v>
      </c>
      <c r="K13" s="379">
        <v>2500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4</v>
      </c>
      <c r="D14" s="379">
        <v>2</v>
      </c>
      <c r="E14" s="379">
        <v>1</v>
      </c>
      <c r="F14" s="379">
        <v>106.3</v>
      </c>
      <c r="G14" s="379">
        <v>0</v>
      </c>
      <c r="H14" s="379">
        <v>25.2</v>
      </c>
      <c r="I14" s="379">
        <v>0</v>
      </c>
      <c r="J14" s="379">
        <v>0</v>
      </c>
      <c r="K14" s="379">
        <v>61.6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1</v>
      </c>
      <c r="AD14" s="379">
        <v>0</v>
      </c>
      <c r="AE14" s="379">
        <v>5</v>
      </c>
      <c r="AF14" s="379">
        <v>0</v>
      </c>
      <c r="AG14" s="379">
        <v>0</v>
      </c>
      <c r="AH14" s="379">
        <v>9.5</v>
      </c>
      <c r="AI14" s="379">
        <v>0</v>
      </c>
      <c r="AJ14" s="379">
        <v>0</v>
      </c>
      <c r="AK14" s="379">
        <v>0</v>
      </c>
      <c r="AL14" s="379">
        <v>0</v>
      </c>
      <c r="AM14" s="379">
        <v>4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4</v>
      </c>
      <c r="D15" s="379">
        <v>2</v>
      </c>
      <c r="E15" s="379">
        <v>2</v>
      </c>
      <c r="F15" s="379">
        <v>14433.28</v>
      </c>
      <c r="G15" s="379">
        <v>0</v>
      </c>
      <c r="H15" s="379">
        <v>3566.4</v>
      </c>
      <c r="I15" s="379">
        <v>0</v>
      </c>
      <c r="J15" s="379">
        <v>0</v>
      </c>
      <c r="K15" s="379">
        <v>7941.88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150</v>
      </c>
      <c r="AD15" s="379">
        <v>0</v>
      </c>
      <c r="AE15" s="379">
        <v>775</v>
      </c>
      <c r="AF15" s="379">
        <v>0</v>
      </c>
      <c r="AG15" s="379">
        <v>0</v>
      </c>
      <c r="AH15" s="379">
        <v>1400</v>
      </c>
      <c r="AI15" s="379">
        <v>0</v>
      </c>
      <c r="AJ15" s="379">
        <v>0</v>
      </c>
      <c r="AK15" s="379">
        <v>0</v>
      </c>
      <c r="AL15" s="379">
        <v>0</v>
      </c>
      <c r="AM15" s="379">
        <v>600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4</v>
      </c>
      <c r="D16" s="379">
        <v>2</v>
      </c>
      <c r="E16" s="379">
        <v>3</v>
      </c>
      <c r="F16" s="379">
        <v>267</v>
      </c>
      <c r="G16" s="379">
        <v>0</v>
      </c>
      <c r="H16" s="379">
        <v>267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4</v>
      </c>
      <c r="D17" s="379">
        <v>2</v>
      </c>
      <c r="E17" s="379">
        <v>4</v>
      </c>
      <c r="F17" s="379">
        <v>681</v>
      </c>
      <c r="G17" s="379">
        <v>0</v>
      </c>
      <c r="H17" s="379">
        <v>681</v>
      </c>
      <c r="I17" s="379">
        <v>0</v>
      </c>
      <c r="J17" s="379">
        <v>0</v>
      </c>
      <c r="K17" s="379">
        <v>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4</v>
      </c>
      <c r="D18" s="379">
        <v>2</v>
      </c>
      <c r="E18" s="379">
        <v>5</v>
      </c>
      <c r="F18" s="379">
        <v>56</v>
      </c>
      <c r="G18" s="379">
        <v>56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4</v>
      </c>
      <c r="D19" s="379">
        <v>2</v>
      </c>
      <c r="E19" s="379">
        <v>6</v>
      </c>
      <c r="F19" s="379">
        <v>3947632</v>
      </c>
      <c r="G19" s="379">
        <v>11200</v>
      </c>
      <c r="H19" s="379">
        <v>2085465</v>
      </c>
      <c r="I19" s="379">
        <v>0</v>
      </c>
      <c r="J19" s="379">
        <v>0</v>
      </c>
      <c r="K19" s="379">
        <v>1494301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22345</v>
      </c>
      <c r="AD19" s="379">
        <v>0</v>
      </c>
      <c r="AE19" s="379">
        <v>102021</v>
      </c>
      <c r="AF19" s="379">
        <v>0</v>
      </c>
      <c r="AG19" s="379">
        <v>0</v>
      </c>
      <c r="AH19" s="379">
        <v>148416</v>
      </c>
      <c r="AI19" s="379">
        <v>0</v>
      </c>
      <c r="AJ19" s="379">
        <v>0</v>
      </c>
      <c r="AK19" s="379">
        <v>0</v>
      </c>
      <c r="AL19" s="379">
        <v>0</v>
      </c>
      <c r="AM19" s="379">
        <v>83884</v>
      </c>
      <c r="AN19" s="379">
        <v>0</v>
      </c>
    </row>
    <row r="20" spans="3:40" x14ac:dyDescent="0.3">
      <c r="C20" s="379">
        <v>4</v>
      </c>
      <c r="D20" s="379">
        <v>2</v>
      </c>
      <c r="E20" s="379">
        <v>9</v>
      </c>
      <c r="F20" s="379">
        <v>9332</v>
      </c>
      <c r="G20" s="379">
        <v>0</v>
      </c>
      <c r="H20" s="379">
        <v>0</v>
      </c>
      <c r="I20" s="379">
        <v>0</v>
      </c>
      <c r="J20" s="379">
        <v>0</v>
      </c>
      <c r="K20" s="379">
        <v>7332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2000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4</v>
      </c>
      <c r="D21" s="379">
        <v>2</v>
      </c>
      <c r="E21" s="379">
        <v>11</v>
      </c>
      <c r="F21" s="379">
        <v>9935.6666666666679</v>
      </c>
      <c r="G21" s="379">
        <v>0</v>
      </c>
      <c r="H21" s="379">
        <v>7435.666666666667</v>
      </c>
      <c r="I21" s="379">
        <v>0</v>
      </c>
      <c r="J21" s="379">
        <v>0</v>
      </c>
      <c r="K21" s="379">
        <v>2500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4</v>
      </c>
      <c r="D22" s="379">
        <v>3</v>
      </c>
      <c r="E22" s="379">
        <v>1</v>
      </c>
      <c r="F22" s="379">
        <v>107.3</v>
      </c>
      <c r="G22" s="379">
        <v>0</v>
      </c>
      <c r="H22" s="379">
        <v>25.2</v>
      </c>
      <c r="I22" s="379">
        <v>0</v>
      </c>
      <c r="J22" s="379">
        <v>0</v>
      </c>
      <c r="K22" s="379">
        <v>61.6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1</v>
      </c>
      <c r="AD22" s="379">
        <v>0</v>
      </c>
      <c r="AE22" s="379">
        <v>5</v>
      </c>
      <c r="AF22" s="379">
        <v>0</v>
      </c>
      <c r="AG22" s="379">
        <v>0</v>
      </c>
      <c r="AH22" s="379">
        <v>10.5</v>
      </c>
      <c r="AI22" s="379">
        <v>0</v>
      </c>
      <c r="AJ22" s="379">
        <v>0</v>
      </c>
      <c r="AK22" s="379">
        <v>0</v>
      </c>
      <c r="AL22" s="379">
        <v>0</v>
      </c>
      <c r="AM22" s="379">
        <v>4</v>
      </c>
      <c r="AN22" s="379">
        <v>0</v>
      </c>
    </row>
    <row r="23" spans="3:40" x14ac:dyDescent="0.3">
      <c r="C23" s="379">
        <v>4</v>
      </c>
      <c r="D23" s="379">
        <v>3</v>
      </c>
      <c r="E23" s="379">
        <v>2</v>
      </c>
      <c r="F23" s="379">
        <v>16129.35</v>
      </c>
      <c r="G23" s="379">
        <v>0</v>
      </c>
      <c r="H23" s="379">
        <v>3985.6</v>
      </c>
      <c r="I23" s="379">
        <v>0</v>
      </c>
      <c r="J23" s="379">
        <v>0</v>
      </c>
      <c r="K23" s="379">
        <v>8940.25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82.5</v>
      </c>
      <c r="AD23" s="379">
        <v>0</v>
      </c>
      <c r="AE23" s="379">
        <v>813.75</v>
      </c>
      <c r="AF23" s="379">
        <v>0</v>
      </c>
      <c r="AG23" s="379">
        <v>0</v>
      </c>
      <c r="AH23" s="379">
        <v>1651.25</v>
      </c>
      <c r="AI23" s="379">
        <v>0</v>
      </c>
      <c r="AJ23" s="379">
        <v>0</v>
      </c>
      <c r="AK23" s="379">
        <v>0</v>
      </c>
      <c r="AL23" s="379">
        <v>0</v>
      </c>
      <c r="AM23" s="379">
        <v>656</v>
      </c>
      <c r="AN23" s="379">
        <v>0</v>
      </c>
    </row>
    <row r="24" spans="3:40" x14ac:dyDescent="0.3">
      <c r="C24" s="379">
        <v>4</v>
      </c>
      <c r="D24" s="379">
        <v>3</v>
      </c>
      <c r="E24" s="379">
        <v>3</v>
      </c>
      <c r="F24" s="379">
        <v>289</v>
      </c>
      <c r="G24" s="379">
        <v>0</v>
      </c>
      <c r="H24" s="379">
        <v>289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4</v>
      </c>
      <c r="D25" s="379">
        <v>3</v>
      </c>
      <c r="E25" s="379">
        <v>4</v>
      </c>
      <c r="F25" s="379">
        <v>731</v>
      </c>
      <c r="G25" s="379">
        <v>0</v>
      </c>
      <c r="H25" s="379">
        <v>727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4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4</v>
      </c>
      <c r="D26" s="379">
        <v>3</v>
      </c>
      <c r="E26" s="379">
        <v>5</v>
      </c>
      <c r="F26" s="379">
        <v>56</v>
      </c>
      <c r="G26" s="379">
        <v>56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4</v>
      </c>
      <c r="D27" s="379">
        <v>3</v>
      </c>
      <c r="E27" s="379">
        <v>6</v>
      </c>
      <c r="F27" s="379">
        <v>4096094</v>
      </c>
      <c r="G27" s="379">
        <v>11200</v>
      </c>
      <c r="H27" s="379">
        <v>2148200</v>
      </c>
      <c r="I27" s="379">
        <v>0</v>
      </c>
      <c r="J27" s="379">
        <v>0</v>
      </c>
      <c r="K27" s="379">
        <v>1572494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16473</v>
      </c>
      <c r="AD27" s="379">
        <v>0</v>
      </c>
      <c r="AE27" s="379">
        <v>90299</v>
      </c>
      <c r="AF27" s="379">
        <v>0</v>
      </c>
      <c r="AG27" s="379">
        <v>0</v>
      </c>
      <c r="AH27" s="379">
        <v>173556</v>
      </c>
      <c r="AI27" s="379">
        <v>0</v>
      </c>
      <c r="AJ27" s="379">
        <v>0</v>
      </c>
      <c r="AK27" s="379">
        <v>0</v>
      </c>
      <c r="AL27" s="379">
        <v>0</v>
      </c>
      <c r="AM27" s="379">
        <v>83872</v>
      </c>
      <c r="AN27" s="379">
        <v>0</v>
      </c>
    </row>
    <row r="28" spans="3:40" x14ac:dyDescent="0.3">
      <c r="C28" s="379">
        <v>4</v>
      </c>
      <c r="D28" s="379">
        <v>3</v>
      </c>
      <c r="E28" s="379">
        <v>9</v>
      </c>
      <c r="F28" s="379">
        <v>19600</v>
      </c>
      <c r="G28" s="379">
        <v>0</v>
      </c>
      <c r="H28" s="379">
        <v>19600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4</v>
      </c>
      <c r="D29" s="379">
        <v>3</v>
      </c>
      <c r="E29" s="379">
        <v>10</v>
      </c>
      <c r="F29" s="379">
        <v>200</v>
      </c>
      <c r="G29" s="379">
        <v>0</v>
      </c>
      <c r="H29" s="379">
        <v>200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4</v>
      </c>
      <c r="D30" s="379">
        <v>3</v>
      </c>
      <c r="E30" s="379">
        <v>11</v>
      </c>
      <c r="F30" s="379">
        <v>9935.6666666666679</v>
      </c>
      <c r="G30" s="379">
        <v>0</v>
      </c>
      <c r="H30" s="379">
        <v>7435.666666666667</v>
      </c>
      <c r="I30" s="379">
        <v>0</v>
      </c>
      <c r="J30" s="379">
        <v>0</v>
      </c>
      <c r="K30" s="379">
        <v>2500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4</v>
      </c>
      <c r="D31" s="379">
        <v>4</v>
      </c>
      <c r="E31" s="379">
        <v>1</v>
      </c>
      <c r="F31" s="379">
        <v>107.3</v>
      </c>
      <c r="G31" s="379">
        <v>0</v>
      </c>
      <c r="H31" s="379">
        <v>25.2</v>
      </c>
      <c r="I31" s="379">
        <v>0</v>
      </c>
      <c r="J31" s="379">
        <v>0</v>
      </c>
      <c r="K31" s="379">
        <v>61.6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1</v>
      </c>
      <c r="AD31" s="379">
        <v>0</v>
      </c>
      <c r="AE31" s="379">
        <v>5</v>
      </c>
      <c r="AF31" s="379">
        <v>0</v>
      </c>
      <c r="AG31" s="379">
        <v>0</v>
      </c>
      <c r="AH31" s="379">
        <v>10.5</v>
      </c>
      <c r="AI31" s="379">
        <v>0</v>
      </c>
      <c r="AJ31" s="379">
        <v>0</v>
      </c>
      <c r="AK31" s="379">
        <v>0</v>
      </c>
      <c r="AL31" s="379">
        <v>0</v>
      </c>
      <c r="AM31" s="379">
        <v>4</v>
      </c>
      <c r="AN31" s="379">
        <v>0</v>
      </c>
    </row>
    <row r="32" spans="3:40" x14ac:dyDescent="0.3">
      <c r="C32" s="379">
        <v>4</v>
      </c>
      <c r="D32" s="379">
        <v>4</v>
      </c>
      <c r="E32" s="379">
        <v>2</v>
      </c>
      <c r="F32" s="379">
        <v>16701.2</v>
      </c>
      <c r="G32" s="379">
        <v>0</v>
      </c>
      <c r="H32" s="379">
        <v>4345.2</v>
      </c>
      <c r="I32" s="379">
        <v>0</v>
      </c>
      <c r="J32" s="379">
        <v>0</v>
      </c>
      <c r="K32" s="379">
        <v>9259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813.75</v>
      </c>
      <c r="AF32" s="379">
        <v>0</v>
      </c>
      <c r="AG32" s="379">
        <v>0</v>
      </c>
      <c r="AH32" s="379">
        <v>1579.25</v>
      </c>
      <c r="AI32" s="379">
        <v>0</v>
      </c>
      <c r="AJ32" s="379">
        <v>0</v>
      </c>
      <c r="AK32" s="379">
        <v>0</v>
      </c>
      <c r="AL32" s="379">
        <v>0</v>
      </c>
      <c r="AM32" s="379">
        <v>704</v>
      </c>
      <c r="AN32" s="379">
        <v>0</v>
      </c>
    </row>
    <row r="33" spans="3:40" x14ac:dyDescent="0.3">
      <c r="C33" s="379">
        <v>4</v>
      </c>
      <c r="D33" s="379">
        <v>4</v>
      </c>
      <c r="E33" s="379">
        <v>3</v>
      </c>
      <c r="F33" s="379">
        <v>291</v>
      </c>
      <c r="G33" s="379">
        <v>0</v>
      </c>
      <c r="H33" s="379">
        <v>291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4</v>
      </c>
      <c r="D34" s="379">
        <v>4</v>
      </c>
      <c r="E34" s="379">
        <v>4</v>
      </c>
      <c r="F34" s="379">
        <v>691</v>
      </c>
      <c r="G34" s="379">
        <v>0</v>
      </c>
      <c r="H34" s="379">
        <v>674</v>
      </c>
      <c r="I34" s="379">
        <v>0</v>
      </c>
      <c r="J34" s="379">
        <v>0</v>
      </c>
      <c r="K34" s="379">
        <v>17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4</v>
      </c>
      <c r="D35" s="379">
        <v>4</v>
      </c>
      <c r="E35" s="379">
        <v>5</v>
      </c>
      <c r="F35" s="379">
        <v>56</v>
      </c>
      <c r="G35" s="379">
        <v>56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4</v>
      </c>
      <c r="D36" s="379">
        <v>4</v>
      </c>
      <c r="E36" s="379">
        <v>6</v>
      </c>
      <c r="F36" s="379">
        <v>3971082</v>
      </c>
      <c r="G36" s="379">
        <v>11200</v>
      </c>
      <c r="H36" s="379">
        <v>2046597</v>
      </c>
      <c r="I36" s="379">
        <v>0</v>
      </c>
      <c r="J36" s="379">
        <v>0</v>
      </c>
      <c r="K36" s="379">
        <v>1571103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1164</v>
      </c>
      <c r="AD36" s="379">
        <v>0</v>
      </c>
      <c r="AE36" s="379">
        <v>91956</v>
      </c>
      <c r="AF36" s="379">
        <v>0</v>
      </c>
      <c r="AG36" s="379">
        <v>0</v>
      </c>
      <c r="AH36" s="379">
        <v>165397</v>
      </c>
      <c r="AI36" s="379">
        <v>0</v>
      </c>
      <c r="AJ36" s="379">
        <v>0</v>
      </c>
      <c r="AK36" s="379">
        <v>0</v>
      </c>
      <c r="AL36" s="379">
        <v>0</v>
      </c>
      <c r="AM36" s="379">
        <v>83665</v>
      </c>
      <c r="AN36" s="379">
        <v>0</v>
      </c>
    </row>
    <row r="37" spans="3:40" x14ac:dyDescent="0.3">
      <c r="C37" s="379">
        <v>4</v>
      </c>
      <c r="D37" s="379">
        <v>4</v>
      </c>
      <c r="E37" s="379">
        <v>9</v>
      </c>
      <c r="F37" s="379">
        <v>11960</v>
      </c>
      <c r="G37" s="379">
        <v>0</v>
      </c>
      <c r="H37" s="379">
        <v>0</v>
      </c>
      <c r="I37" s="379">
        <v>0</v>
      </c>
      <c r="J37" s="379">
        <v>0</v>
      </c>
      <c r="K37" s="379">
        <v>6000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5960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4</v>
      </c>
      <c r="D38" s="379">
        <v>4</v>
      </c>
      <c r="E38" s="379">
        <v>10</v>
      </c>
      <c r="F38" s="379">
        <v>7300</v>
      </c>
      <c r="G38" s="379">
        <v>0</v>
      </c>
      <c r="H38" s="379">
        <v>0</v>
      </c>
      <c r="I38" s="379">
        <v>0</v>
      </c>
      <c r="J38" s="379">
        <v>0</v>
      </c>
      <c r="K38" s="379">
        <v>7300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4</v>
      </c>
      <c r="D39" s="379">
        <v>4</v>
      </c>
      <c r="E39" s="379">
        <v>11</v>
      </c>
      <c r="F39" s="379">
        <v>9935.6666666666679</v>
      </c>
      <c r="G39" s="379">
        <v>0</v>
      </c>
      <c r="H39" s="379">
        <v>7435.666666666667</v>
      </c>
      <c r="I39" s="379">
        <v>0</v>
      </c>
      <c r="J39" s="379">
        <v>0</v>
      </c>
      <c r="K39" s="379">
        <v>2500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4</v>
      </c>
      <c r="D40" s="379">
        <v>5</v>
      </c>
      <c r="E40" s="379">
        <v>1</v>
      </c>
      <c r="F40" s="379">
        <v>106.3</v>
      </c>
      <c r="G40" s="379">
        <v>0</v>
      </c>
      <c r="H40" s="379">
        <v>25.2</v>
      </c>
      <c r="I40" s="379">
        <v>0</v>
      </c>
      <c r="J40" s="379">
        <v>0</v>
      </c>
      <c r="K40" s="379">
        <v>60.6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1</v>
      </c>
      <c r="AD40" s="379">
        <v>0</v>
      </c>
      <c r="AE40" s="379">
        <v>5</v>
      </c>
      <c r="AF40" s="379">
        <v>0</v>
      </c>
      <c r="AG40" s="379">
        <v>0</v>
      </c>
      <c r="AH40" s="379">
        <v>10.5</v>
      </c>
      <c r="AI40" s="379">
        <v>0</v>
      </c>
      <c r="AJ40" s="379">
        <v>0</v>
      </c>
      <c r="AK40" s="379">
        <v>0</v>
      </c>
      <c r="AL40" s="379">
        <v>0</v>
      </c>
      <c r="AM40" s="379">
        <v>4</v>
      </c>
      <c r="AN40" s="379">
        <v>0</v>
      </c>
    </row>
    <row r="41" spans="3:40" x14ac:dyDescent="0.3">
      <c r="C41" s="379">
        <v>4</v>
      </c>
      <c r="D41" s="379">
        <v>5</v>
      </c>
      <c r="E41" s="379">
        <v>2</v>
      </c>
      <c r="F41" s="379">
        <v>15923.05</v>
      </c>
      <c r="G41" s="379">
        <v>0</v>
      </c>
      <c r="H41" s="379">
        <v>4076.8</v>
      </c>
      <c r="I41" s="379">
        <v>0</v>
      </c>
      <c r="J41" s="379">
        <v>0</v>
      </c>
      <c r="K41" s="379">
        <v>8720.5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165</v>
      </c>
      <c r="AD41" s="379">
        <v>0</v>
      </c>
      <c r="AE41" s="379">
        <v>775</v>
      </c>
      <c r="AF41" s="379">
        <v>0</v>
      </c>
      <c r="AG41" s="379">
        <v>0</v>
      </c>
      <c r="AH41" s="379">
        <v>1505.75</v>
      </c>
      <c r="AI41" s="379">
        <v>0</v>
      </c>
      <c r="AJ41" s="379">
        <v>0</v>
      </c>
      <c r="AK41" s="379">
        <v>0</v>
      </c>
      <c r="AL41" s="379">
        <v>0</v>
      </c>
      <c r="AM41" s="379">
        <v>680</v>
      </c>
      <c r="AN41" s="379">
        <v>0</v>
      </c>
    </row>
    <row r="42" spans="3:40" x14ac:dyDescent="0.3">
      <c r="C42" s="379">
        <v>4</v>
      </c>
      <c r="D42" s="379">
        <v>5</v>
      </c>
      <c r="E42" s="379">
        <v>3</v>
      </c>
      <c r="F42" s="379">
        <v>305</v>
      </c>
      <c r="G42" s="379">
        <v>0</v>
      </c>
      <c r="H42" s="379">
        <v>305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4</v>
      </c>
      <c r="D43" s="379">
        <v>5</v>
      </c>
      <c r="E43" s="379">
        <v>4</v>
      </c>
      <c r="F43" s="379">
        <v>291</v>
      </c>
      <c r="G43" s="379">
        <v>0</v>
      </c>
      <c r="H43" s="379">
        <v>291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4</v>
      </c>
      <c r="D44" s="379">
        <v>5</v>
      </c>
      <c r="E44" s="379">
        <v>5</v>
      </c>
      <c r="F44" s="379">
        <v>56</v>
      </c>
      <c r="G44" s="379">
        <v>56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4</v>
      </c>
      <c r="D45" s="379">
        <v>5</v>
      </c>
      <c r="E45" s="379">
        <v>6</v>
      </c>
      <c r="F45" s="379">
        <v>4649297</v>
      </c>
      <c r="G45" s="379">
        <v>11200</v>
      </c>
      <c r="H45" s="379">
        <v>2649308</v>
      </c>
      <c r="I45" s="379">
        <v>0</v>
      </c>
      <c r="J45" s="379">
        <v>0</v>
      </c>
      <c r="K45" s="379">
        <v>1620697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22131</v>
      </c>
      <c r="AD45" s="379">
        <v>0</v>
      </c>
      <c r="AE45" s="379">
        <v>94403</v>
      </c>
      <c r="AF45" s="379">
        <v>0</v>
      </c>
      <c r="AG45" s="379">
        <v>0</v>
      </c>
      <c r="AH45" s="379">
        <v>167352</v>
      </c>
      <c r="AI45" s="379">
        <v>0</v>
      </c>
      <c r="AJ45" s="379">
        <v>0</v>
      </c>
      <c r="AK45" s="379">
        <v>0</v>
      </c>
      <c r="AL45" s="379">
        <v>0</v>
      </c>
      <c r="AM45" s="379">
        <v>84206</v>
      </c>
      <c r="AN45" s="379">
        <v>0</v>
      </c>
    </row>
    <row r="46" spans="3:40" x14ac:dyDescent="0.3">
      <c r="C46" s="379">
        <v>4</v>
      </c>
      <c r="D46" s="379">
        <v>5</v>
      </c>
      <c r="E46" s="379">
        <v>9</v>
      </c>
      <c r="F46" s="379">
        <v>392568</v>
      </c>
      <c r="G46" s="379">
        <v>0</v>
      </c>
      <c r="H46" s="379">
        <v>386668</v>
      </c>
      <c r="I46" s="379">
        <v>0</v>
      </c>
      <c r="J46" s="379">
        <v>0</v>
      </c>
      <c r="K46" s="379">
        <v>2900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3000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4</v>
      </c>
      <c r="D47" s="379">
        <v>5</v>
      </c>
      <c r="E47" s="379">
        <v>10</v>
      </c>
      <c r="F47" s="379">
        <v>12000</v>
      </c>
      <c r="G47" s="379">
        <v>0</v>
      </c>
      <c r="H47" s="379">
        <v>10000</v>
      </c>
      <c r="I47" s="379">
        <v>0</v>
      </c>
      <c r="J47" s="379">
        <v>0</v>
      </c>
      <c r="K47" s="379">
        <v>2000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4</v>
      </c>
      <c r="D48" s="379">
        <v>5</v>
      </c>
      <c r="E48" s="379">
        <v>11</v>
      </c>
      <c r="F48" s="379">
        <v>9935.6666666666679</v>
      </c>
      <c r="G48" s="379">
        <v>0</v>
      </c>
      <c r="H48" s="379">
        <v>7435.666666666667</v>
      </c>
      <c r="I48" s="379">
        <v>0</v>
      </c>
      <c r="J48" s="379">
        <v>0</v>
      </c>
      <c r="K48" s="379">
        <v>2500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4</v>
      </c>
      <c r="D49" s="379">
        <v>6</v>
      </c>
      <c r="E49" s="379">
        <v>1</v>
      </c>
      <c r="F49" s="379">
        <v>106.3</v>
      </c>
      <c r="G49" s="379">
        <v>0</v>
      </c>
      <c r="H49" s="379">
        <v>25.2</v>
      </c>
      <c r="I49" s="379">
        <v>0</v>
      </c>
      <c r="J49" s="379">
        <v>0</v>
      </c>
      <c r="K49" s="379">
        <v>60.6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1</v>
      </c>
      <c r="AD49" s="379">
        <v>0</v>
      </c>
      <c r="AE49" s="379">
        <v>5</v>
      </c>
      <c r="AF49" s="379">
        <v>0</v>
      </c>
      <c r="AG49" s="379">
        <v>0</v>
      </c>
      <c r="AH49" s="379">
        <v>10.5</v>
      </c>
      <c r="AI49" s="379">
        <v>0</v>
      </c>
      <c r="AJ49" s="379">
        <v>0</v>
      </c>
      <c r="AK49" s="379">
        <v>0</v>
      </c>
      <c r="AL49" s="379">
        <v>0</v>
      </c>
      <c r="AM49" s="379">
        <v>4</v>
      </c>
      <c r="AN49" s="379">
        <v>0</v>
      </c>
    </row>
    <row r="50" spans="3:40" x14ac:dyDescent="0.3">
      <c r="C50" s="379">
        <v>4</v>
      </c>
      <c r="D50" s="379">
        <v>6</v>
      </c>
      <c r="E50" s="379">
        <v>2</v>
      </c>
      <c r="F50" s="379">
        <v>14839.35</v>
      </c>
      <c r="G50" s="379">
        <v>0</v>
      </c>
      <c r="H50" s="379">
        <v>4087.6</v>
      </c>
      <c r="I50" s="379">
        <v>0</v>
      </c>
      <c r="J50" s="379">
        <v>0</v>
      </c>
      <c r="K50" s="379">
        <v>7878.5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120</v>
      </c>
      <c r="AD50" s="379">
        <v>0</v>
      </c>
      <c r="AE50" s="379">
        <v>751.75</v>
      </c>
      <c r="AF50" s="379">
        <v>0</v>
      </c>
      <c r="AG50" s="379">
        <v>0</v>
      </c>
      <c r="AH50" s="379">
        <v>1353.5</v>
      </c>
      <c r="AI50" s="379">
        <v>0</v>
      </c>
      <c r="AJ50" s="379">
        <v>0</v>
      </c>
      <c r="AK50" s="379">
        <v>0</v>
      </c>
      <c r="AL50" s="379">
        <v>0</v>
      </c>
      <c r="AM50" s="379">
        <v>648</v>
      </c>
      <c r="AN50" s="379">
        <v>0</v>
      </c>
    </row>
    <row r="51" spans="3:40" x14ac:dyDescent="0.3">
      <c r="C51" s="379">
        <v>4</v>
      </c>
      <c r="D51" s="379">
        <v>6</v>
      </c>
      <c r="E51" s="379">
        <v>3</v>
      </c>
      <c r="F51" s="379">
        <v>295</v>
      </c>
      <c r="G51" s="379">
        <v>0</v>
      </c>
      <c r="H51" s="379">
        <v>295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4</v>
      </c>
      <c r="D52" s="379">
        <v>6</v>
      </c>
      <c r="E52" s="379">
        <v>4</v>
      </c>
      <c r="F52" s="379">
        <v>274</v>
      </c>
      <c r="G52" s="379">
        <v>0</v>
      </c>
      <c r="H52" s="379">
        <v>274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4</v>
      </c>
      <c r="D53" s="379">
        <v>6</v>
      </c>
      <c r="E53" s="379">
        <v>5</v>
      </c>
      <c r="F53" s="379">
        <v>48</v>
      </c>
      <c r="G53" s="379">
        <v>48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4</v>
      </c>
      <c r="D54" s="379">
        <v>6</v>
      </c>
      <c r="E54" s="379">
        <v>6</v>
      </c>
      <c r="F54" s="379">
        <v>4135416</v>
      </c>
      <c r="G54" s="379">
        <v>9600</v>
      </c>
      <c r="H54" s="379">
        <v>2230280</v>
      </c>
      <c r="I54" s="379">
        <v>0</v>
      </c>
      <c r="J54" s="379">
        <v>0</v>
      </c>
      <c r="K54" s="379">
        <v>1525448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22198</v>
      </c>
      <c r="AD54" s="379">
        <v>0</v>
      </c>
      <c r="AE54" s="379">
        <v>90312</v>
      </c>
      <c r="AF54" s="379">
        <v>0</v>
      </c>
      <c r="AG54" s="379">
        <v>0</v>
      </c>
      <c r="AH54" s="379">
        <v>173814</v>
      </c>
      <c r="AI54" s="379">
        <v>0</v>
      </c>
      <c r="AJ54" s="379">
        <v>0</v>
      </c>
      <c r="AK54" s="379">
        <v>0</v>
      </c>
      <c r="AL54" s="379">
        <v>0</v>
      </c>
      <c r="AM54" s="379">
        <v>83764</v>
      </c>
      <c r="AN54" s="379">
        <v>0</v>
      </c>
    </row>
    <row r="55" spans="3:40" x14ac:dyDescent="0.3">
      <c r="C55" s="379">
        <v>4</v>
      </c>
      <c r="D55" s="379">
        <v>6</v>
      </c>
      <c r="E55" s="379">
        <v>9</v>
      </c>
      <c r="F55" s="379">
        <v>32210</v>
      </c>
      <c r="G55" s="379">
        <v>0</v>
      </c>
      <c r="H55" s="379">
        <v>16910</v>
      </c>
      <c r="I55" s="379">
        <v>0</v>
      </c>
      <c r="J55" s="379">
        <v>0</v>
      </c>
      <c r="K55" s="379">
        <v>15300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4</v>
      </c>
      <c r="D56" s="379">
        <v>6</v>
      </c>
      <c r="E56" s="379">
        <v>10</v>
      </c>
      <c r="F56" s="379">
        <v>2900</v>
      </c>
      <c r="G56" s="379">
        <v>0</v>
      </c>
      <c r="H56" s="379">
        <v>2900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4</v>
      </c>
      <c r="D57" s="379">
        <v>6</v>
      </c>
      <c r="E57" s="379">
        <v>11</v>
      </c>
      <c r="F57" s="379">
        <v>9935.6666666666679</v>
      </c>
      <c r="G57" s="379">
        <v>0</v>
      </c>
      <c r="H57" s="379">
        <v>7435.666666666667</v>
      </c>
      <c r="I57" s="379">
        <v>0</v>
      </c>
      <c r="J57" s="379">
        <v>0</v>
      </c>
      <c r="K57" s="379">
        <v>2500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4</v>
      </c>
      <c r="D58" s="379">
        <v>7</v>
      </c>
      <c r="E58" s="379">
        <v>1</v>
      </c>
      <c r="F58" s="379">
        <v>105.8</v>
      </c>
      <c r="G58" s="379">
        <v>0</v>
      </c>
      <c r="H58" s="379">
        <v>24.7</v>
      </c>
      <c r="I58" s="379">
        <v>0</v>
      </c>
      <c r="J58" s="379">
        <v>0</v>
      </c>
      <c r="K58" s="379">
        <v>60.6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1</v>
      </c>
      <c r="AD58" s="379">
        <v>0</v>
      </c>
      <c r="AE58" s="379">
        <v>5</v>
      </c>
      <c r="AF58" s="379">
        <v>0</v>
      </c>
      <c r="AG58" s="379">
        <v>0</v>
      </c>
      <c r="AH58" s="379">
        <v>10.5</v>
      </c>
      <c r="AI58" s="379">
        <v>0</v>
      </c>
      <c r="AJ58" s="379">
        <v>0</v>
      </c>
      <c r="AK58" s="379">
        <v>0</v>
      </c>
      <c r="AL58" s="379">
        <v>0</v>
      </c>
      <c r="AM58" s="379">
        <v>4</v>
      </c>
      <c r="AN58" s="379">
        <v>0</v>
      </c>
    </row>
    <row r="59" spans="3:40" x14ac:dyDescent="0.3">
      <c r="C59" s="379">
        <v>4</v>
      </c>
      <c r="D59" s="379">
        <v>7</v>
      </c>
      <c r="E59" s="379">
        <v>2</v>
      </c>
      <c r="F59" s="379">
        <v>13655.5</v>
      </c>
      <c r="G59" s="379">
        <v>0</v>
      </c>
      <c r="H59" s="379">
        <v>3354</v>
      </c>
      <c r="I59" s="379">
        <v>0</v>
      </c>
      <c r="J59" s="379">
        <v>0</v>
      </c>
      <c r="K59" s="379">
        <v>7684.5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142.5</v>
      </c>
      <c r="AD59" s="379">
        <v>0</v>
      </c>
      <c r="AE59" s="379">
        <v>705.25</v>
      </c>
      <c r="AF59" s="379">
        <v>0</v>
      </c>
      <c r="AG59" s="379">
        <v>0</v>
      </c>
      <c r="AH59" s="379">
        <v>1233.25</v>
      </c>
      <c r="AI59" s="379">
        <v>0</v>
      </c>
      <c r="AJ59" s="379">
        <v>0</v>
      </c>
      <c r="AK59" s="379">
        <v>0</v>
      </c>
      <c r="AL59" s="379">
        <v>0</v>
      </c>
      <c r="AM59" s="379">
        <v>536</v>
      </c>
      <c r="AN59" s="379">
        <v>0</v>
      </c>
    </row>
    <row r="60" spans="3:40" x14ac:dyDescent="0.3">
      <c r="C60" s="379">
        <v>4</v>
      </c>
      <c r="D60" s="379">
        <v>7</v>
      </c>
      <c r="E60" s="379">
        <v>3</v>
      </c>
      <c r="F60" s="379">
        <v>298</v>
      </c>
      <c r="G60" s="379">
        <v>0</v>
      </c>
      <c r="H60" s="379">
        <v>298</v>
      </c>
      <c r="I60" s="379">
        <v>0</v>
      </c>
      <c r="J60" s="379">
        <v>0</v>
      </c>
      <c r="K60" s="379">
        <v>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4</v>
      </c>
      <c r="D61" s="379">
        <v>7</v>
      </c>
      <c r="E61" s="379">
        <v>4</v>
      </c>
      <c r="F61" s="379">
        <v>258</v>
      </c>
      <c r="G61" s="379">
        <v>0</v>
      </c>
      <c r="H61" s="379">
        <v>255</v>
      </c>
      <c r="I61" s="379">
        <v>0</v>
      </c>
      <c r="J61" s="379">
        <v>0</v>
      </c>
      <c r="K61" s="379">
        <v>3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4</v>
      </c>
      <c r="D62" s="379">
        <v>7</v>
      </c>
      <c r="E62" s="379">
        <v>5</v>
      </c>
      <c r="F62" s="379">
        <v>45</v>
      </c>
      <c r="G62" s="379">
        <v>45</v>
      </c>
      <c r="H62" s="379">
        <v>0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4</v>
      </c>
      <c r="D63" s="379">
        <v>7</v>
      </c>
      <c r="E63" s="379">
        <v>6</v>
      </c>
      <c r="F63" s="379">
        <v>5826476</v>
      </c>
      <c r="G63" s="379">
        <v>9000</v>
      </c>
      <c r="H63" s="379">
        <v>3054985</v>
      </c>
      <c r="I63" s="379">
        <v>0</v>
      </c>
      <c r="J63" s="379">
        <v>0</v>
      </c>
      <c r="K63" s="379">
        <v>2270084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29168</v>
      </c>
      <c r="AD63" s="379">
        <v>0</v>
      </c>
      <c r="AE63" s="379">
        <v>126814</v>
      </c>
      <c r="AF63" s="379">
        <v>0</v>
      </c>
      <c r="AG63" s="379">
        <v>0</v>
      </c>
      <c r="AH63" s="379">
        <v>214354</v>
      </c>
      <c r="AI63" s="379">
        <v>0</v>
      </c>
      <c r="AJ63" s="379">
        <v>0</v>
      </c>
      <c r="AK63" s="379">
        <v>0</v>
      </c>
      <c r="AL63" s="379">
        <v>0</v>
      </c>
      <c r="AM63" s="379">
        <v>122071</v>
      </c>
      <c r="AN63" s="379">
        <v>0</v>
      </c>
    </row>
    <row r="64" spans="3:40" x14ac:dyDescent="0.3">
      <c r="C64" s="379">
        <v>4</v>
      </c>
      <c r="D64" s="379">
        <v>7</v>
      </c>
      <c r="E64" s="379">
        <v>7</v>
      </c>
      <c r="F64" s="379">
        <v>325436</v>
      </c>
      <c r="G64" s="379">
        <v>0</v>
      </c>
      <c r="H64" s="379">
        <v>270436</v>
      </c>
      <c r="I64" s="379">
        <v>0</v>
      </c>
      <c r="J64" s="379">
        <v>0</v>
      </c>
      <c r="K64" s="379">
        <v>35000</v>
      </c>
      <c r="L64" s="379">
        <v>0</v>
      </c>
      <c r="M64" s="379">
        <v>0</v>
      </c>
      <c r="N64" s="379">
        <v>5000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15000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4</v>
      </c>
      <c r="D65" s="379">
        <v>7</v>
      </c>
      <c r="E65" s="379">
        <v>9</v>
      </c>
      <c r="F65" s="379">
        <v>1926985</v>
      </c>
      <c r="G65" s="379">
        <v>0</v>
      </c>
      <c r="H65" s="379">
        <v>1119577</v>
      </c>
      <c r="I65" s="379">
        <v>0</v>
      </c>
      <c r="J65" s="379">
        <v>0</v>
      </c>
      <c r="K65" s="379">
        <v>669660</v>
      </c>
      <c r="L65" s="379">
        <v>0</v>
      </c>
      <c r="M65" s="379">
        <v>0</v>
      </c>
      <c r="N65" s="379">
        <v>5000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8000</v>
      </c>
      <c r="AD65" s="379">
        <v>0</v>
      </c>
      <c r="AE65" s="379">
        <v>26800</v>
      </c>
      <c r="AF65" s="379">
        <v>0</v>
      </c>
      <c r="AG65" s="379">
        <v>0</v>
      </c>
      <c r="AH65" s="379">
        <v>45808</v>
      </c>
      <c r="AI65" s="379">
        <v>0</v>
      </c>
      <c r="AJ65" s="379">
        <v>0</v>
      </c>
      <c r="AK65" s="379">
        <v>15000</v>
      </c>
      <c r="AL65" s="379">
        <v>0</v>
      </c>
      <c r="AM65" s="379">
        <v>37140</v>
      </c>
      <c r="AN65" s="379">
        <v>0</v>
      </c>
    </row>
    <row r="66" spans="3:40" x14ac:dyDescent="0.3">
      <c r="C66" s="379">
        <v>4</v>
      </c>
      <c r="D66" s="379">
        <v>7</v>
      </c>
      <c r="E66" s="379">
        <v>10</v>
      </c>
      <c r="F66" s="379">
        <v>5900</v>
      </c>
      <c r="G66" s="379">
        <v>0</v>
      </c>
      <c r="H66" s="379">
        <v>1900</v>
      </c>
      <c r="I66" s="379">
        <v>0</v>
      </c>
      <c r="J66" s="379">
        <v>0</v>
      </c>
      <c r="K66" s="379">
        <v>4000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4</v>
      </c>
      <c r="D67" s="379">
        <v>7</v>
      </c>
      <c r="E67" s="379">
        <v>11</v>
      </c>
      <c r="F67" s="379">
        <v>9935.6666666666679</v>
      </c>
      <c r="G67" s="379">
        <v>0</v>
      </c>
      <c r="H67" s="379">
        <v>7435.666666666667</v>
      </c>
      <c r="I67" s="379">
        <v>0</v>
      </c>
      <c r="J67" s="379">
        <v>0</v>
      </c>
      <c r="K67" s="379">
        <v>2500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4</v>
      </c>
      <c r="D68" s="379">
        <v>8</v>
      </c>
      <c r="E68" s="379">
        <v>1</v>
      </c>
      <c r="F68" s="379">
        <v>105.3</v>
      </c>
      <c r="G68" s="379">
        <v>0</v>
      </c>
      <c r="H68" s="379">
        <v>24.7</v>
      </c>
      <c r="I68" s="379">
        <v>0</v>
      </c>
      <c r="J68" s="379">
        <v>0</v>
      </c>
      <c r="K68" s="379">
        <v>60.6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1</v>
      </c>
      <c r="AD68" s="379">
        <v>0</v>
      </c>
      <c r="AE68" s="379">
        <v>5</v>
      </c>
      <c r="AF68" s="379">
        <v>0</v>
      </c>
      <c r="AG68" s="379">
        <v>0</v>
      </c>
      <c r="AH68" s="379">
        <v>10</v>
      </c>
      <c r="AI68" s="379">
        <v>0</v>
      </c>
      <c r="AJ68" s="379">
        <v>0</v>
      </c>
      <c r="AK68" s="379">
        <v>0</v>
      </c>
      <c r="AL68" s="379">
        <v>0</v>
      </c>
      <c r="AM68" s="379">
        <v>4</v>
      </c>
      <c r="AN68" s="379">
        <v>0</v>
      </c>
    </row>
    <row r="69" spans="3:40" x14ac:dyDescent="0.3">
      <c r="C69" s="379">
        <v>4</v>
      </c>
      <c r="D69" s="379">
        <v>8</v>
      </c>
      <c r="E69" s="379">
        <v>2</v>
      </c>
      <c r="F69" s="379">
        <v>12320.17</v>
      </c>
      <c r="G69" s="379">
        <v>0</v>
      </c>
      <c r="H69" s="379">
        <v>3088.3</v>
      </c>
      <c r="I69" s="379">
        <v>0</v>
      </c>
      <c r="J69" s="379">
        <v>0</v>
      </c>
      <c r="K69" s="379">
        <v>6896.63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120</v>
      </c>
      <c r="AD69" s="379">
        <v>0</v>
      </c>
      <c r="AE69" s="379">
        <v>604.5</v>
      </c>
      <c r="AF69" s="379">
        <v>0</v>
      </c>
      <c r="AG69" s="379">
        <v>0</v>
      </c>
      <c r="AH69" s="379">
        <v>1074.75</v>
      </c>
      <c r="AI69" s="379">
        <v>0</v>
      </c>
      <c r="AJ69" s="379">
        <v>0</v>
      </c>
      <c r="AK69" s="379">
        <v>0</v>
      </c>
      <c r="AL69" s="379">
        <v>0</v>
      </c>
      <c r="AM69" s="379">
        <v>536</v>
      </c>
      <c r="AN69" s="379">
        <v>0</v>
      </c>
    </row>
    <row r="70" spans="3:40" x14ac:dyDescent="0.3">
      <c r="C70" s="379">
        <v>4</v>
      </c>
      <c r="D70" s="379">
        <v>8</v>
      </c>
      <c r="E70" s="379">
        <v>3</v>
      </c>
      <c r="F70" s="379">
        <v>323</v>
      </c>
      <c r="G70" s="379">
        <v>0</v>
      </c>
      <c r="H70" s="379">
        <v>323</v>
      </c>
      <c r="I70" s="379">
        <v>0</v>
      </c>
      <c r="J70" s="379">
        <v>0</v>
      </c>
      <c r="K70" s="379">
        <v>0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0</v>
      </c>
      <c r="AD70" s="379">
        <v>0</v>
      </c>
      <c r="AE70" s="379">
        <v>0</v>
      </c>
      <c r="AF70" s="379">
        <v>0</v>
      </c>
      <c r="AG70" s="379">
        <v>0</v>
      </c>
      <c r="AH70" s="379">
        <v>0</v>
      </c>
      <c r="AI70" s="379">
        <v>0</v>
      </c>
      <c r="AJ70" s="379">
        <v>0</v>
      </c>
      <c r="AK70" s="379">
        <v>0</v>
      </c>
      <c r="AL70" s="379">
        <v>0</v>
      </c>
      <c r="AM70" s="379">
        <v>0</v>
      </c>
      <c r="AN70" s="379">
        <v>0</v>
      </c>
    </row>
    <row r="71" spans="3:40" x14ac:dyDescent="0.3">
      <c r="C71" s="379">
        <v>4</v>
      </c>
      <c r="D71" s="379">
        <v>8</v>
      </c>
      <c r="E71" s="379">
        <v>4</v>
      </c>
      <c r="F71" s="379">
        <v>304</v>
      </c>
      <c r="G71" s="379">
        <v>0</v>
      </c>
      <c r="H71" s="379">
        <v>290</v>
      </c>
      <c r="I71" s="379">
        <v>0</v>
      </c>
      <c r="J71" s="379">
        <v>0</v>
      </c>
      <c r="K71" s="379">
        <v>14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4</v>
      </c>
      <c r="D72" s="379">
        <v>8</v>
      </c>
      <c r="E72" s="379">
        <v>5</v>
      </c>
      <c r="F72" s="379">
        <v>24</v>
      </c>
      <c r="G72" s="379">
        <v>24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4</v>
      </c>
      <c r="D73" s="379">
        <v>8</v>
      </c>
      <c r="E73" s="379">
        <v>6</v>
      </c>
      <c r="F73" s="379">
        <v>4038563</v>
      </c>
      <c r="G73" s="379">
        <v>4800</v>
      </c>
      <c r="H73" s="379">
        <v>2157879</v>
      </c>
      <c r="I73" s="379">
        <v>0</v>
      </c>
      <c r="J73" s="379">
        <v>0</v>
      </c>
      <c r="K73" s="379">
        <v>1534246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21039</v>
      </c>
      <c r="AD73" s="379">
        <v>0</v>
      </c>
      <c r="AE73" s="379">
        <v>82444</v>
      </c>
      <c r="AF73" s="379">
        <v>0</v>
      </c>
      <c r="AG73" s="379">
        <v>0</v>
      </c>
      <c r="AH73" s="379">
        <v>155028</v>
      </c>
      <c r="AI73" s="379">
        <v>0</v>
      </c>
      <c r="AJ73" s="379">
        <v>0</v>
      </c>
      <c r="AK73" s="379">
        <v>0</v>
      </c>
      <c r="AL73" s="379">
        <v>0</v>
      </c>
      <c r="AM73" s="379">
        <v>83127</v>
      </c>
      <c r="AN73" s="379">
        <v>0</v>
      </c>
    </row>
    <row r="74" spans="3:40" x14ac:dyDescent="0.3">
      <c r="C74" s="379">
        <v>4</v>
      </c>
      <c r="D74" s="379">
        <v>8</v>
      </c>
      <c r="E74" s="379">
        <v>9</v>
      </c>
      <c r="F74" s="379">
        <v>13308</v>
      </c>
      <c r="G74" s="379">
        <v>0</v>
      </c>
      <c r="H74" s="379">
        <v>0</v>
      </c>
      <c r="I74" s="379">
        <v>0</v>
      </c>
      <c r="J74" s="379">
        <v>0</v>
      </c>
      <c r="K74" s="379">
        <v>8500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4808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4</v>
      </c>
      <c r="D75" s="379">
        <v>8</v>
      </c>
      <c r="E75" s="379">
        <v>10</v>
      </c>
      <c r="F75" s="379">
        <v>759</v>
      </c>
      <c r="G75" s="379">
        <v>0</v>
      </c>
      <c r="H75" s="379">
        <v>0</v>
      </c>
      <c r="I75" s="379">
        <v>0</v>
      </c>
      <c r="J75" s="379">
        <v>0</v>
      </c>
      <c r="K75" s="379">
        <v>759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4</v>
      </c>
      <c r="D76" s="379">
        <v>8</v>
      </c>
      <c r="E76" s="379">
        <v>11</v>
      </c>
      <c r="F76" s="379">
        <v>9935.6666666666679</v>
      </c>
      <c r="G76" s="379">
        <v>0</v>
      </c>
      <c r="H76" s="379">
        <v>7435.666666666667</v>
      </c>
      <c r="I76" s="379">
        <v>0</v>
      </c>
      <c r="J76" s="379">
        <v>0</v>
      </c>
      <c r="K76" s="379">
        <v>2500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4</v>
      </c>
      <c r="D77" s="379">
        <v>9</v>
      </c>
      <c r="E77" s="379">
        <v>1</v>
      </c>
      <c r="F77" s="379">
        <v>108.3</v>
      </c>
      <c r="G77" s="379">
        <v>0</v>
      </c>
      <c r="H77" s="379">
        <v>25.2</v>
      </c>
      <c r="I77" s="379">
        <v>0</v>
      </c>
      <c r="J77" s="379">
        <v>0</v>
      </c>
      <c r="K77" s="379">
        <v>62.6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1</v>
      </c>
      <c r="AD77" s="379">
        <v>0</v>
      </c>
      <c r="AE77" s="379">
        <v>5</v>
      </c>
      <c r="AF77" s="379">
        <v>0</v>
      </c>
      <c r="AG77" s="379">
        <v>0</v>
      </c>
      <c r="AH77" s="379">
        <v>10.5</v>
      </c>
      <c r="AI77" s="379">
        <v>0</v>
      </c>
      <c r="AJ77" s="379">
        <v>0</v>
      </c>
      <c r="AK77" s="379">
        <v>0</v>
      </c>
      <c r="AL77" s="379">
        <v>0</v>
      </c>
      <c r="AM77" s="379">
        <v>4</v>
      </c>
      <c r="AN77" s="379">
        <v>0</v>
      </c>
    </row>
    <row r="78" spans="3:40" x14ac:dyDescent="0.3">
      <c r="C78" s="379">
        <v>4</v>
      </c>
      <c r="D78" s="379">
        <v>9</v>
      </c>
      <c r="E78" s="379">
        <v>2</v>
      </c>
      <c r="F78" s="379">
        <v>15602.37</v>
      </c>
      <c r="G78" s="379">
        <v>0</v>
      </c>
      <c r="H78" s="379">
        <v>4086</v>
      </c>
      <c r="I78" s="379">
        <v>0</v>
      </c>
      <c r="J78" s="379">
        <v>0</v>
      </c>
      <c r="K78" s="379">
        <v>8698.6299999999992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30</v>
      </c>
      <c r="AD78" s="379">
        <v>0</v>
      </c>
      <c r="AE78" s="379">
        <v>751.75</v>
      </c>
      <c r="AF78" s="379">
        <v>0</v>
      </c>
      <c r="AG78" s="379">
        <v>0</v>
      </c>
      <c r="AH78" s="379">
        <v>1380</v>
      </c>
      <c r="AI78" s="379">
        <v>0</v>
      </c>
      <c r="AJ78" s="379">
        <v>0</v>
      </c>
      <c r="AK78" s="379">
        <v>0</v>
      </c>
      <c r="AL78" s="379">
        <v>0</v>
      </c>
      <c r="AM78" s="379">
        <v>656</v>
      </c>
      <c r="AN78" s="379">
        <v>0</v>
      </c>
    </row>
    <row r="79" spans="3:40" x14ac:dyDescent="0.3">
      <c r="C79" s="379">
        <v>4</v>
      </c>
      <c r="D79" s="379">
        <v>9</v>
      </c>
      <c r="E79" s="379">
        <v>3</v>
      </c>
      <c r="F79" s="379">
        <v>297</v>
      </c>
      <c r="G79" s="379">
        <v>0</v>
      </c>
      <c r="H79" s="379">
        <v>297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4</v>
      </c>
      <c r="D80" s="379">
        <v>9</v>
      </c>
      <c r="E80" s="379">
        <v>4</v>
      </c>
      <c r="F80" s="379">
        <v>307</v>
      </c>
      <c r="G80" s="379">
        <v>0</v>
      </c>
      <c r="H80" s="379">
        <v>266</v>
      </c>
      <c r="I80" s="379">
        <v>0</v>
      </c>
      <c r="J80" s="379">
        <v>0</v>
      </c>
      <c r="K80" s="379">
        <v>35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2</v>
      </c>
      <c r="AD80" s="379">
        <v>0</v>
      </c>
      <c r="AE80" s="379">
        <v>0</v>
      </c>
      <c r="AF80" s="379">
        <v>0</v>
      </c>
      <c r="AG80" s="379">
        <v>0</v>
      </c>
      <c r="AH80" s="379">
        <v>4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4</v>
      </c>
      <c r="D81" s="379">
        <v>9</v>
      </c>
      <c r="E81" s="379">
        <v>5</v>
      </c>
      <c r="F81" s="379">
        <v>56</v>
      </c>
      <c r="G81" s="379">
        <v>56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4</v>
      </c>
      <c r="D82" s="379">
        <v>9</v>
      </c>
      <c r="E82" s="379">
        <v>6</v>
      </c>
      <c r="F82" s="379">
        <v>4265480</v>
      </c>
      <c r="G82" s="379">
        <v>11200</v>
      </c>
      <c r="H82" s="379">
        <v>2327749</v>
      </c>
      <c r="I82" s="379">
        <v>0</v>
      </c>
      <c r="J82" s="379">
        <v>0</v>
      </c>
      <c r="K82" s="379">
        <v>1593137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13798</v>
      </c>
      <c r="AD82" s="379">
        <v>0</v>
      </c>
      <c r="AE82" s="379">
        <v>82597</v>
      </c>
      <c r="AF82" s="379">
        <v>0</v>
      </c>
      <c r="AG82" s="379">
        <v>0</v>
      </c>
      <c r="AH82" s="379">
        <v>153234</v>
      </c>
      <c r="AI82" s="379">
        <v>0</v>
      </c>
      <c r="AJ82" s="379">
        <v>0</v>
      </c>
      <c r="AK82" s="379">
        <v>0</v>
      </c>
      <c r="AL82" s="379">
        <v>0</v>
      </c>
      <c r="AM82" s="379">
        <v>83765</v>
      </c>
      <c r="AN82" s="379">
        <v>0</v>
      </c>
    </row>
    <row r="83" spans="3:40" x14ac:dyDescent="0.3">
      <c r="C83" s="379">
        <v>4</v>
      </c>
      <c r="D83" s="379">
        <v>9</v>
      </c>
      <c r="E83" s="379">
        <v>9</v>
      </c>
      <c r="F83" s="379">
        <v>75670</v>
      </c>
      <c r="G83" s="379">
        <v>0</v>
      </c>
      <c r="H83" s="379">
        <v>75670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4</v>
      </c>
      <c r="D84" s="379">
        <v>9</v>
      </c>
      <c r="E84" s="379">
        <v>10</v>
      </c>
      <c r="F84" s="379">
        <v>13153</v>
      </c>
      <c r="G84" s="379">
        <v>0</v>
      </c>
      <c r="H84" s="379">
        <v>5200</v>
      </c>
      <c r="I84" s="379">
        <v>0</v>
      </c>
      <c r="J84" s="379">
        <v>0</v>
      </c>
      <c r="K84" s="379">
        <v>7953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0</v>
      </c>
      <c r="AD84" s="379">
        <v>0</v>
      </c>
      <c r="AE84" s="379">
        <v>0</v>
      </c>
      <c r="AF84" s="379">
        <v>0</v>
      </c>
      <c r="AG84" s="379">
        <v>0</v>
      </c>
      <c r="AH84" s="379">
        <v>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4</v>
      </c>
      <c r="D85" s="379">
        <v>9</v>
      </c>
      <c r="E85" s="379">
        <v>11</v>
      </c>
      <c r="F85" s="379">
        <v>9935.6666666666679</v>
      </c>
      <c r="G85" s="379">
        <v>0</v>
      </c>
      <c r="H85" s="379">
        <v>7435.666666666667</v>
      </c>
      <c r="I85" s="379">
        <v>0</v>
      </c>
      <c r="J85" s="379">
        <v>0</v>
      </c>
      <c r="K85" s="379">
        <v>2500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4</v>
      </c>
      <c r="D86" s="379">
        <v>10</v>
      </c>
      <c r="E86" s="379">
        <v>1</v>
      </c>
      <c r="F86" s="379">
        <v>109.3</v>
      </c>
      <c r="G86" s="379">
        <v>0</v>
      </c>
      <c r="H86" s="379">
        <v>25.2</v>
      </c>
      <c r="I86" s="379">
        <v>0</v>
      </c>
      <c r="J86" s="379">
        <v>0</v>
      </c>
      <c r="K86" s="379">
        <v>62.6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2</v>
      </c>
      <c r="AD86" s="379">
        <v>0</v>
      </c>
      <c r="AE86" s="379">
        <v>5</v>
      </c>
      <c r="AF86" s="379">
        <v>0</v>
      </c>
      <c r="AG86" s="379">
        <v>0</v>
      </c>
      <c r="AH86" s="379">
        <v>10.5</v>
      </c>
      <c r="AI86" s="379">
        <v>0</v>
      </c>
      <c r="AJ86" s="379">
        <v>0</v>
      </c>
      <c r="AK86" s="379">
        <v>0</v>
      </c>
      <c r="AL86" s="379">
        <v>0</v>
      </c>
      <c r="AM86" s="379">
        <v>4</v>
      </c>
      <c r="AN86" s="379">
        <v>0</v>
      </c>
    </row>
    <row r="87" spans="3:40" x14ac:dyDescent="0.3">
      <c r="C87" s="379">
        <v>4</v>
      </c>
      <c r="D87" s="379">
        <v>10</v>
      </c>
      <c r="E87" s="379">
        <v>2</v>
      </c>
      <c r="F87" s="379">
        <v>17297.25</v>
      </c>
      <c r="G87" s="379">
        <v>0</v>
      </c>
      <c r="H87" s="379">
        <v>4398</v>
      </c>
      <c r="I87" s="379">
        <v>0</v>
      </c>
      <c r="J87" s="379">
        <v>0</v>
      </c>
      <c r="K87" s="379">
        <v>9690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97.5</v>
      </c>
      <c r="AD87" s="379">
        <v>0</v>
      </c>
      <c r="AE87" s="379">
        <v>852.5</v>
      </c>
      <c r="AF87" s="379">
        <v>0</v>
      </c>
      <c r="AG87" s="379">
        <v>0</v>
      </c>
      <c r="AH87" s="379">
        <v>1539.25</v>
      </c>
      <c r="AI87" s="379">
        <v>0</v>
      </c>
      <c r="AJ87" s="379">
        <v>0</v>
      </c>
      <c r="AK87" s="379">
        <v>0</v>
      </c>
      <c r="AL87" s="379">
        <v>0</v>
      </c>
      <c r="AM87" s="379">
        <v>720</v>
      </c>
      <c r="AN87" s="379">
        <v>0</v>
      </c>
    </row>
    <row r="88" spans="3:40" x14ac:dyDescent="0.3">
      <c r="C88" s="379">
        <v>4</v>
      </c>
      <c r="D88" s="379">
        <v>10</v>
      </c>
      <c r="E88" s="379">
        <v>3</v>
      </c>
      <c r="F88" s="379">
        <v>205</v>
      </c>
      <c r="G88" s="379">
        <v>0</v>
      </c>
      <c r="H88" s="379">
        <v>195</v>
      </c>
      <c r="I88" s="379">
        <v>0</v>
      </c>
      <c r="J88" s="379">
        <v>0</v>
      </c>
      <c r="K88" s="379">
        <v>10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4</v>
      </c>
      <c r="D89" s="379">
        <v>10</v>
      </c>
      <c r="E89" s="379">
        <v>4</v>
      </c>
      <c r="F89" s="379">
        <v>623</v>
      </c>
      <c r="G89" s="379">
        <v>0</v>
      </c>
      <c r="H89" s="379">
        <v>298</v>
      </c>
      <c r="I89" s="379">
        <v>0</v>
      </c>
      <c r="J89" s="379">
        <v>0</v>
      </c>
      <c r="K89" s="379">
        <v>315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10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4</v>
      </c>
      <c r="D90" s="379">
        <v>10</v>
      </c>
      <c r="E90" s="379">
        <v>5</v>
      </c>
      <c r="F90" s="379">
        <v>54</v>
      </c>
      <c r="G90" s="379">
        <v>54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4</v>
      </c>
      <c r="D91" s="379">
        <v>10</v>
      </c>
      <c r="E91" s="379">
        <v>6</v>
      </c>
      <c r="F91" s="379">
        <v>4220380</v>
      </c>
      <c r="G91" s="379">
        <v>10800</v>
      </c>
      <c r="H91" s="379">
        <v>2225275</v>
      </c>
      <c r="I91" s="379">
        <v>0</v>
      </c>
      <c r="J91" s="379">
        <v>0</v>
      </c>
      <c r="K91" s="379">
        <v>1641271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10097</v>
      </c>
      <c r="AD91" s="379">
        <v>0</v>
      </c>
      <c r="AE91" s="379">
        <v>94136</v>
      </c>
      <c r="AF91" s="379">
        <v>0</v>
      </c>
      <c r="AG91" s="379">
        <v>0</v>
      </c>
      <c r="AH91" s="379">
        <v>154941</v>
      </c>
      <c r="AI91" s="379">
        <v>0</v>
      </c>
      <c r="AJ91" s="379">
        <v>0</v>
      </c>
      <c r="AK91" s="379">
        <v>0</v>
      </c>
      <c r="AL91" s="379">
        <v>0</v>
      </c>
      <c r="AM91" s="379">
        <v>83860</v>
      </c>
      <c r="AN91" s="379">
        <v>0</v>
      </c>
    </row>
    <row r="92" spans="3:40" x14ac:dyDescent="0.3">
      <c r="C92" s="379">
        <v>4</v>
      </c>
      <c r="D92" s="379">
        <v>10</v>
      </c>
      <c r="E92" s="379">
        <v>7</v>
      </c>
      <c r="F92" s="379">
        <v>214245</v>
      </c>
      <c r="G92" s="379">
        <v>0</v>
      </c>
      <c r="H92" s="379">
        <v>179245</v>
      </c>
      <c r="I92" s="379">
        <v>0</v>
      </c>
      <c r="J92" s="379">
        <v>0</v>
      </c>
      <c r="K92" s="379">
        <v>20000</v>
      </c>
      <c r="L92" s="379">
        <v>0</v>
      </c>
      <c r="M92" s="379">
        <v>0</v>
      </c>
      <c r="N92" s="379">
        <v>5000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10000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4</v>
      </c>
      <c r="D93" s="379">
        <v>10</v>
      </c>
      <c r="E93" s="379">
        <v>9</v>
      </c>
      <c r="F93" s="379">
        <v>226045</v>
      </c>
      <c r="G93" s="379">
        <v>0</v>
      </c>
      <c r="H93" s="379">
        <v>179245</v>
      </c>
      <c r="I93" s="379">
        <v>0</v>
      </c>
      <c r="J93" s="379">
        <v>0</v>
      </c>
      <c r="K93" s="379">
        <v>26000</v>
      </c>
      <c r="L93" s="379">
        <v>0</v>
      </c>
      <c r="M93" s="379">
        <v>0</v>
      </c>
      <c r="N93" s="379">
        <v>5000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0</v>
      </c>
      <c r="AD93" s="379">
        <v>0</v>
      </c>
      <c r="AE93" s="379">
        <v>5800</v>
      </c>
      <c r="AF93" s="379">
        <v>0</v>
      </c>
      <c r="AG93" s="379">
        <v>0</v>
      </c>
      <c r="AH93" s="379">
        <v>0</v>
      </c>
      <c r="AI93" s="379">
        <v>0</v>
      </c>
      <c r="AJ93" s="379">
        <v>0</v>
      </c>
      <c r="AK93" s="379">
        <v>10000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4</v>
      </c>
      <c r="D94" s="379">
        <v>10</v>
      </c>
      <c r="E94" s="379">
        <v>10</v>
      </c>
      <c r="F94" s="379">
        <v>6800</v>
      </c>
      <c r="G94" s="379">
        <v>0</v>
      </c>
      <c r="H94" s="379">
        <v>0</v>
      </c>
      <c r="I94" s="379">
        <v>0</v>
      </c>
      <c r="J94" s="379">
        <v>0</v>
      </c>
      <c r="K94" s="379">
        <v>6800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0</v>
      </c>
      <c r="AD94" s="379">
        <v>0</v>
      </c>
      <c r="AE94" s="379">
        <v>0</v>
      </c>
      <c r="AF94" s="379">
        <v>0</v>
      </c>
      <c r="AG94" s="379">
        <v>0</v>
      </c>
      <c r="AH94" s="379">
        <v>0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  <row r="95" spans="3:40" x14ac:dyDescent="0.3">
      <c r="C95" s="379">
        <v>4</v>
      </c>
      <c r="D95" s="379">
        <v>10</v>
      </c>
      <c r="E95" s="379">
        <v>11</v>
      </c>
      <c r="F95" s="379">
        <v>9935.6666666666679</v>
      </c>
      <c r="G95" s="379">
        <v>0</v>
      </c>
      <c r="H95" s="379">
        <v>7435.666666666667</v>
      </c>
      <c r="I95" s="379">
        <v>0</v>
      </c>
      <c r="J95" s="379">
        <v>0</v>
      </c>
      <c r="K95" s="379">
        <v>2500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4</v>
      </c>
      <c r="D96" s="379">
        <v>11</v>
      </c>
      <c r="E96" s="379">
        <v>1</v>
      </c>
      <c r="F96" s="379">
        <v>110.3</v>
      </c>
      <c r="G96" s="379">
        <v>0</v>
      </c>
      <c r="H96" s="379">
        <v>25.2</v>
      </c>
      <c r="I96" s="379">
        <v>0</v>
      </c>
      <c r="J96" s="379">
        <v>0</v>
      </c>
      <c r="K96" s="379">
        <v>63.6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2</v>
      </c>
      <c r="AD96" s="379">
        <v>0</v>
      </c>
      <c r="AE96" s="379">
        <v>5</v>
      </c>
      <c r="AF96" s="379">
        <v>0</v>
      </c>
      <c r="AG96" s="379">
        <v>0</v>
      </c>
      <c r="AH96" s="379">
        <v>10.5</v>
      </c>
      <c r="AI96" s="379">
        <v>0</v>
      </c>
      <c r="AJ96" s="379">
        <v>0</v>
      </c>
      <c r="AK96" s="379">
        <v>0</v>
      </c>
      <c r="AL96" s="379">
        <v>0</v>
      </c>
      <c r="AM96" s="379">
        <v>4</v>
      </c>
      <c r="AN96" s="379">
        <v>0</v>
      </c>
    </row>
    <row r="97" spans="3:40" x14ac:dyDescent="0.3">
      <c r="C97" s="379">
        <v>4</v>
      </c>
      <c r="D97" s="379">
        <v>11</v>
      </c>
      <c r="E97" s="379">
        <v>2</v>
      </c>
      <c r="F97" s="379">
        <v>15040.87</v>
      </c>
      <c r="G97" s="379">
        <v>0</v>
      </c>
      <c r="H97" s="379">
        <v>3918</v>
      </c>
      <c r="I97" s="379">
        <v>0</v>
      </c>
      <c r="J97" s="379">
        <v>0</v>
      </c>
      <c r="K97" s="379">
        <v>8237.3799999999992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150</v>
      </c>
      <c r="AD97" s="379">
        <v>0</v>
      </c>
      <c r="AE97" s="379">
        <v>736.25</v>
      </c>
      <c r="AF97" s="379">
        <v>0</v>
      </c>
      <c r="AG97" s="379">
        <v>0</v>
      </c>
      <c r="AH97" s="379">
        <v>1359.25</v>
      </c>
      <c r="AI97" s="379">
        <v>0</v>
      </c>
      <c r="AJ97" s="379">
        <v>0</v>
      </c>
      <c r="AK97" s="379">
        <v>0</v>
      </c>
      <c r="AL97" s="379">
        <v>0</v>
      </c>
      <c r="AM97" s="379">
        <v>640</v>
      </c>
      <c r="AN97" s="379">
        <v>0</v>
      </c>
    </row>
    <row r="98" spans="3:40" x14ac:dyDescent="0.3">
      <c r="C98" s="379">
        <v>4</v>
      </c>
      <c r="D98" s="379">
        <v>11</v>
      </c>
      <c r="E98" s="379">
        <v>3</v>
      </c>
      <c r="F98" s="379">
        <v>289</v>
      </c>
      <c r="G98" s="379">
        <v>0</v>
      </c>
      <c r="H98" s="379">
        <v>214</v>
      </c>
      <c r="I98" s="379">
        <v>0</v>
      </c>
      <c r="J98" s="379">
        <v>0</v>
      </c>
      <c r="K98" s="379">
        <v>75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0</v>
      </c>
      <c r="AD98" s="379">
        <v>0</v>
      </c>
      <c r="AE98" s="379">
        <v>0</v>
      </c>
      <c r="AF98" s="379">
        <v>0</v>
      </c>
      <c r="AG98" s="379">
        <v>0</v>
      </c>
      <c r="AH98" s="379">
        <v>0</v>
      </c>
      <c r="AI98" s="379">
        <v>0</v>
      </c>
      <c r="AJ98" s="379">
        <v>0</v>
      </c>
      <c r="AK98" s="379">
        <v>0</v>
      </c>
      <c r="AL98" s="379">
        <v>0</v>
      </c>
      <c r="AM98" s="379">
        <v>0</v>
      </c>
      <c r="AN98" s="379">
        <v>0</v>
      </c>
    </row>
    <row r="99" spans="3:40" x14ac:dyDescent="0.3">
      <c r="C99" s="379">
        <v>4</v>
      </c>
      <c r="D99" s="379">
        <v>11</v>
      </c>
      <c r="E99" s="379">
        <v>4</v>
      </c>
      <c r="F99" s="379">
        <v>757</v>
      </c>
      <c r="G99" s="379">
        <v>0</v>
      </c>
      <c r="H99" s="379">
        <v>292</v>
      </c>
      <c r="I99" s="379">
        <v>0</v>
      </c>
      <c r="J99" s="379">
        <v>0</v>
      </c>
      <c r="K99" s="379">
        <v>364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20</v>
      </c>
      <c r="AD99" s="379">
        <v>0</v>
      </c>
      <c r="AE99" s="379">
        <v>30</v>
      </c>
      <c r="AF99" s="379">
        <v>0</v>
      </c>
      <c r="AG99" s="379">
        <v>0</v>
      </c>
      <c r="AH99" s="379">
        <v>51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4</v>
      </c>
      <c r="D100" s="379">
        <v>11</v>
      </c>
      <c r="E100" s="379">
        <v>5</v>
      </c>
      <c r="F100" s="379">
        <v>56</v>
      </c>
      <c r="G100" s="379">
        <v>56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0</v>
      </c>
      <c r="AF100" s="379">
        <v>0</v>
      </c>
      <c r="AG100" s="379">
        <v>0</v>
      </c>
      <c r="AH100" s="379">
        <v>0</v>
      </c>
      <c r="AI100" s="379">
        <v>0</v>
      </c>
      <c r="AJ100" s="379">
        <v>0</v>
      </c>
      <c r="AK100" s="379">
        <v>0</v>
      </c>
      <c r="AL100" s="379">
        <v>0</v>
      </c>
      <c r="AM100" s="379">
        <v>0</v>
      </c>
      <c r="AN100" s="379">
        <v>0</v>
      </c>
    </row>
    <row r="101" spans="3:40" x14ac:dyDescent="0.3">
      <c r="C101" s="379">
        <v>4</v>
      </c>
      <c r="D101" s="379">
        <v>11</v>
      </c>
      <c r="E101" s="379">
        <v>6</v>
      </c>
      <c r="F101" s="379">
        <v>6718157</v>
      </c>
      <c r="G101" s="379">
        <v>11200</v>
      </c>
      <c r="H101" s="379">
        <v>3788297</v>
      </c>
      <c r="I101" s="379">
        <v>0</v>
      </c>
      <c r="J101" s="379">
        <v>0</v>
      </c>
      <c r="K101" s="379">
        <v>2409188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19988</v>
      </c>
      <c r="AD101" s="379">
        <v>0</v>
      </c>
      <c r="AE101" s="379">
        <v>133087</v>
      </c>
      <c r="AF101" s="379">
        <v>0</v>
      </c>
      <c r="AG101" s="379">
        <v>0</v>
      </c>
      <c r="AH101" s="379">
        <v>225807</v>
      </c>
      <c r="AI101" s="379">
        <v>0</v>
      </c>
      <c r="AJ101" s="379">
        <v>0</v>
      </c>
      <c r="AK101" s="379">
        <v>0</v>
      </c>
      <c r="AL101" s="379">
        <v>0</v>
      </c>
      <c r="AM101" s="379">
        <v>130590</v>
      </c>
      <c r="AN101" s="379">
        <v>0</v>
      </c>
    </row>
    <row r="102" spans="3:40" x14ac:dyDescent="0.3">
      <c r="C102" s="379">
        <v>4</v>
      </c>
      <c r="D102" s="379">
        <v>11</v>
      </c>
      <c r="E102" s="379">
        <v>8</v>
      </c>
      <c r="F102" s="379">
        <v>73000</v>
      </c>
      <c r="G102" s="379">
        <v>0</v>
      </c>
      <c r="H102" s="379">
        <v>73000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  <row r="103" spans="3:40" x14ac:dyDescent="0.3">
      <c r="C103" s="379">
        <v>4</v>
      </c>
      <c r="D103" s="379">
        <v>11</v>
      </c>
      <c r="E103" s="379">
        <v>9</v>
      </c>
      <c r="F103" s="379">
        <v>2389982</v>
      </c>
      <c r="G103" s="379">
        <v>0</v>
      </c>
      <c r="H103" s="379">
        <v>1529557</v>
      </c>
      <c r="I103" s="379">
        <v>0</v>
      </c>
      <c r="J103" s="379">
        <v>0</v>
      </c>
      <c r="K103" s="379">
        <v>708272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2136</v>
      </c>
      <c r="AD103" s="379">
        <v>0</v>
      </c>
      <c r="AE103" s="379">
        <v>39000</v>
      </c>
      <c r="AF103" s="379">
        <v>0</v>
      </c>
      <c r="AG103" s="379">
        <v>0</v>
      </c>
      <c r="AH103" s="379">
        <v>64092</v>
      </c>
      <c r="AI103" s="379">
        <v>0</v>
      </c>
      <c r="AJ103" s="379">
        <v>0</v>
      </c>
      <c r="AK103" s="379">
        <v>0</v>
      </c>
      <c r="AL103" s="379">
        <v>0</v>
      </c>
      <c r="AM103" s="379">
        <v>46925</v>
      </c>
      <c r="AN103" s="379">
        <v>0</v>
      </c>
    </row>
    <row r="104" spans="3:40" x14ac:dyDescent="0.3">
      <c r="C104" s="379">
        <v>4</v>
      </c>
      <c r="D104" s="379">
        <v>11</v>
      </c>
      <c r="E104" s="379">
        <v>11</v>
      </c>
      <c r="F104" s="379">
        <v>9935.6666666666679</v>
      </c>
      <c r="G104" s="379">
        <v>0</v>
      </c>
      <c r="H104" s="379">
        <v>7435.666666666667</v>
      </c>
      <c r="I104" s="379">
        <v>0</v>
      </c>
      <c r="J104" s="379">
        <v>0</v>
      </c>
      <c r="K104" s="379">
        <v>2500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79">
        <v>0</v>
      </c>
      <c r="AE104" s="379">
        <v>0</v>
      </c>
      <c r="AF104" s="379">
        <v>0</v>
      </c>
      <c r="AG104" s="379">
        <v>0</v>
      </c>
      <c r="AH104" s="379">
        <v>0</v>
      </c>
      <c r="AI104" s="379">
        <v>0</v>
      </c>
      <c r="AJ104" s="379">
        <v>0</v>
      </c>
      <c r="AK104" s="379">
        <v>0</v>
      </c>
      <c r="AL104" s="379">
        <v>0</v>
      </c>
      <c r="AM104" s="379">
        <v>0</v>
      </c>
      <c r="AN10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7375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3779199</v>
      </c>
      <c r="C3" s="352">
        <f t="shared" ref="C3:R3" si="0">SUBTOTAL(9,C6:C1048576)</f>
        <v>2</v>
      </c>
      <c r="D3" s="352">
        <f t="shared" si="0"/>
        <v>3468305</v>
      </c>
      <c r="E3" s="352">
        <f t="shared" si="0"/>
        <v>1.7624702303792863</v>
      </c>
      <c r="F3" s="352">
        <f t="shared" si="0"/>
        <v>3909474</v>
      </c>
      <c r="G3" s="353">
        <f>IF(B3&lt;&gt;0,F3/B3,"")</f>
        <v>1.0344715904084436</v>
      </c>
      <c r="H3" s="354">
        <f t="shared" si="0"/>
        <v>24182.729999999996</v>
      </c>
      <c r="I3" s="352">
        <f t="shared" si="0"/>
        <v>1</v>
      </c>
      <c r="J3" s="352">
        <f t="shared" si="0"/>
        <v>27914.500000000011</v>
      </c>
      <c r="K3" s="352">
        <f t="shared" si="0"/>
        <v>1.1543154970509952</v>
      </c>
      <c r="L3" s="352">
        <f t="shared" si="0"/>
        <v>32669.860000000008</v>
      </c>
      <c r="M3" s="355">
        <f>IF(H3&lt;&gt;0,L3/H3,"")</f>
        <v>1.3509583078502723</v>
      </c>
      <c r="N3" s="351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7370</v>
      </c>
      <c r="B6" s="787">
        <v>3444551</v>
      </c>
      <c r="C6" s="734">
        <v>1</v>
      </c>
      <c r="D6" s="787">
        <v>3188245</v>
      </c>
      <c r="E6" s="734">
        <v>0.92559088252721478</v>
      </c>
      <c r="F6" s="787">
        <v>3612534</v>
      </c>
      <c r="G6" s="739">
        <v>1.0487677494105909</v>
      </c>
      <c r="H6" s="787">
        <v>24182.729999999996</v>
      </c>
      <c r="I6" s="734">
        <v>1</v>
      </c>
      <c r="J6" s="787">
        <v>27914.500000000011</v>
      </c>
      <c r="K6" s="734">
        <v>1.1543154970509952</v>
      </c>
      <c r="L6" s="787">
        <v>32669.860000000008</v>
      </c>
      <c r="M6" s="739">
        <v>1.3509583078502723</v>
      </c>
      <c r="N6" s="787"/>
      <c r="O6" s="734"/>
      <c r="P6" s="787"/>
      <c r="Q6" s="734"/>
      <c r="R6" s="787"/>
      <c r="S6" s="235"/>
    </row>
    <row r="7" spans="1:19" ht="14.4" customHeight="1" thickBot="1" x14ac:dyDescent="0.35">
      <c r="A7" s="789" t="s">
        <v>7371</v>
      </c>
      <c r="B7" s="788">
        <v>334648</v>
      </c>
      <c r="C7" s="667">
        <v>1</v>
      </c>
      <c r="D7" s="788">
        <v>280060</v>
      </c>
      <c r="E7" s="667">
        <v>0.83687934785207141</v>
      </c>
      <c r="F7" s="788">
        <v>296940</v>
      </c>
      <c r="G7" s="678">
        <v>0.88732040830962688</v>
      </c>
      <c r="H7" s="788"/>
      <c r="I7" s="667"/>
      <c r="J7" s="788"/>
      <c r="K7" s="667"/>
      <c r="L7" s="788"/>
      <c r="M7" s="678"/>
      <c r="N7" s="788"/>
      <c r="O7" s="667"/>
      <c r="P7" s="788"/>
      <c r="Q7" s="667"/>
      <c r="R7" s="788"/>
      <c r="S7" s="701"/>
    </row>
    <row r="8" spans="1:19" ht="14.4" customHeight="1" x14ac:dyDescent="0.3">
      <c r="A8" s="790" t="s">
        <v>7372</v>
      </c>
    </row>
    <row r="9" spans="1:19" ht="14.4" customHeight="1" x14ac:dyDescent="0.3">
      <c r="A9" s="791" t="s">
        <v>7373</v>
      </c>
    </row>
    <row r="10" spans="1:19" ht="14.4" customHeight="1" x14ac:dyDescent="0.3">
      <c r="A10" s="790" t="s">
        <v>7374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7397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29823</v>
      </c>
      <c r="C3" s="469">
        <f t="shared" si="0"/>
        <v>31731</v>
      </c>
      <c r="D3" s="469">
        <f t="shared" si="0"/>
        <v>34333</v>
      </c>
      <c r="E3" s="354">
        <f t="shared" si="0"/>
        <v>3779199</v>
      </c>
      <c r="F3" s="352">
        <f t="shared" si="0"/>
        <v>3468305</v>
      </c>
      <c r="G3" s="470">
        <f t="shared" si="0"/>
        <v>3909474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3911</v>
      </c>
      <c r="B6" s="229">
        <v>1290</v>
      </c>
      <c r="C6" s="229">
        <v>1453</v>
      </c>
      <c r="D6" s="229">
        <v>1468</v>
      </c>
      <c r="E6" s="787">
        <v>210528</v>
      </c>
      <c r="F6" s="787">
        <v>229409</v>
      </c>
      <c r="G6" s="793">
        <v>246988</v>
      </c>
    </row>
    <row r="7" spans="1:7" ht="14.4" customHeight="1" x14ac:dyDescent="0.3">
      <c r="A7" s="687" t="s">
        <v>3912</v>
      </c>
      <c r="B7" s="664">
        <v>1743</v>
      </c>
      <c r="C7" s="664">
        <v>1227</v>
      </c>
      <c r="D7" s="664">
        <v>875</v>
      </c>
      <c r="E7" s="794">
        <v>140251</v>
      </c>
      <c r="F7" s="794">
        <v>93378</v>
      </c>
      <c r="G7" s="795">
        <v>58216</v>
      </c>
    </row>
    <row r="8" spans="1:7" ht="14.4" customHeight="1" x14ac:dyDescent="0.3">
      <c r="A8" s="687" t="s">
        <v>7376</v>
      </c>
      <c r="B8" s="664">
        <v>578</v>
      </c>
      <c r="C8" s="664">
        <v>867</v>
      </c>
      <c r="D8" s="664">
        <v>1211</v>
      </c>
      <c r="E8" s="794">
        <v>51943</v>
      </c>
      <c r="F8" s="794">
        <v>71588</v>
      </c>
      <c r="G8" s="795">
        <v>87969</v>
      </c>
    </row>
    <row r="9" spans="1:7" ht="14.4" customHeight="1" x14ac:dyDescent="0.3">
      <c r="A9" s="687" t="s">
        <v>3913</v>
      </c>
      <c r="B9" s="664">
        <v>131</v>
      </c>
      <c r="C9" s="664">
        <v>132</v>
      </c>
      <c r="D9" s="664">
        <v>103</v>
      </c>
      <c r="E9" s="794">
        <v>15561</v>
      </c>
      <c r="F9" s="794">
        <v>12798</v>
      </c>
      <c r="G9" s="795">
        <v>12681</v>
      </c>
    </row>
    <row r="10" spans="1:7" ht="14.4" customHeight="1" x14ac:dyDescent="0.3">
      <c r="A10" s="687" t="s">
        <v>7377</v>
      </c>
      <c r="B10" s="664"/>
      <c r="C10" s="664">
        <v>38</v>
      </c>
      <c r="D10" s="664"/>
      <c r="E10" s="794"/>
      <c r="F10" s="794">
        <v>2770</v>
      </c>
      <c r="G10" s="795"/>
    </row>
    <row r="11" spans="1:7" ht="14.4" customHeight="1" x14ac:dyDescent="0.3">
      <c r="A11" s="687" t="s">
        <v>3914</v>
      </c>
      <c r="B11" s="664">
        <v>173</v>
      </c>
      <c r="C11" s="664">
        <v>139</v>
      </c>
      <c r="D11" s="664">
        <v>74</v>
      </c>
      <c r="E11" s="794">
        <v>27639</v>
      </c>
      <c r="F11" s="794">
        <v>15325</v>
      </c>
      <c r="G11" s="795">
        <v>10420</v>
      </c>
    </row>
    <row r="12" spans="1:7" ht="14.4" customHeight="1" x14ac:dyDescent="0.3">
      <c r="A12" s="687" t="s">
        <v>3915</v>
      </c>
      <c r="B12" s="664">
        <v>1619</v>
      </c>
      <c r="C12" s="664">
        <v>1902</v>
      </c>
      <c r="D12" s="664">
        <v>1994</v>
      </c>
      <c r="E12" s="794">
        <v>135479</v>
      </c>
      <c r="F12" s="794">
        <v>137609</v>
      </c>
      <c r="G12" s="795">
        <v>140095</v>
      </c>
    </row>
    <row r="13" spans="1:7" ht="14.4" customHeight="1" x14ac:dyDescent="0.3">
      <c r="A13" s="687" t="s">
        <v>3916</v>
      </c>
      <c r="B13" s="664">
        <v>320</v>
      </c>
      <c r="C13" s="664">
        <v>2114</v>
      </c>
      <c r="D13" s="664">
        <v>831</v>
      </c>
      <c r="E13" s="794">
        <v>23393</v>
      </c>
      <c r="F13" s="794">
        <v>152553</v>
      </c>
      <c r="G13" s="795">
        <v>56661</v>
      </c>
    </row>
    <row r="14" spans="1:7" ht="14.4" customHeight="1" x14ac:dyDescent="0.3">
      <c r="A14" s="687" t="s">
        <v>3917</v>
      </c>
      <c r="B14" s="664">
        <v>152</v>
      </c>
      <c r="C14" s="664">
        <v>62</v>
      </c>
      <c r="D14" s="664">
        <v>57</v>
      </c>
      <c r="E14" s="794">
        <v>11136</v>
      </c>
      <c r="F14" s="794">
        <v>3404</v>
      </c>
      <c r="G14" s="795">
        <v>3889</v>
      </c>
    </row>
    <row r="15" spans="1:7" ht="14.4" customHeight="1" x14ac:dyDescent="0.3">
      <c r="A15" s="687" t="s">
        <v>7378</v>
      </c>
      <c r="B15" s="664"/>
      <c r="C15" s="664">
        <v>4</v>
      </c>
      <c r="D15" s="664">
        <v>9</v>
      </c>
      <c r="E15" s="794"/>
      <c r="F15" s="794">
        <v>808</v>
      </c>
      <c r="G15" s="795">
        <v>969</v>
      </c>
    </row>
    <row r="16" spans="1:7" ht="14.4" customHeight="1" x14ac:dyDescent="0.3">
      <c r="A16" s="687" t="s">
        <v>7379</v>
      </c>
      <c r="B16" s="664">
        <v>10</v>
      </c>
      <c r="C16" s="664"/>
      <c r="D16" s="664"/>
      <c r="E16" s="794">
        <v>340</v>
      </c>
      <c r="F16" s="794"/>
      <c r="G16" s="795"/>
    </row>
    <row r="17" spans="1:7" ht="14.4" customHeight="1" x14ac:dyDescent="0.3">
      <c r="A17" s="687" t="s">
        <v>7380</v>
      </c>
      <c r="B17" s="664">
        <v>13</v>
      </c>
      <c r="C17" s="664"/>
      <c r="D17" s="664"/>
      <c r="E17" s="794">
        <v>872</v>
      </c>
      <c r="F17" s="794"/>
      <c r="G17" s="795"/>
    </row>
    <row r="18" spans="1:7" ht="14.4" customHeight="1" x14ac:dyDescent="0.3">
      <c r="A18" s="687" t="s">
        <v>7381</v>
      </c>
      <c r="B18" s="664"/>
      <c r="C18" s="664">
        <v>6</v>
      </c>
      <c r="D18" s="664"/>
      <c r="E18" s="794"/>
      <c r="F18" s="794">
        <v>266</v>
      </c>
      <c r="G18" s="795"/>
    </row>
    <row r="19" spans="1:7" ht="14.4" customHeight="1" x14ac:dyDescent="0.3">
      <c r="A19" s="687" t="s">
        <v>3919</v>
      </c>
      <c r="B19" s="664">
        <v>360</v>
      </c>
      <c r="C19" s="664">
        <v>400</v>
      </c>
      <c r="D19" s="664">
        <v>484</v>
      </c>
      <c r="E19" s="794">
        <v>30798</v>
      </c>
      <c r="F19" s="794">
        <v>30402</v>
      </c>
      <c r="G19" s="795">
        <v>39291</v>
      </c>
    </row>
    <row r="20" spans="1:7" ht="14.4" customHeight="1" x14ac:dyDescent="0.3">
      <c r="A20" s="687" t="s">
        <v>3920</v>
      </c>
      <c r="B20" s="664">
        <v>2070</v>
      </c>
      <c r="C20" s="664">
        <v>2064</v>
      </c>
      <c r="D20" s="664">
        <v>2825</v>
      </c>
      <c r="E20" s="794">
        <v>599124</v>
      </c>
      <c r="F20" s="794">
        <v>495186</v>
      </c>
      <c r="G20" s="795">
        <v>551354</v>
      </c>
    </row>
    <row r="21" spans="1:7" ht="14.4" customHeight="1" x14ac:dyDescent="0.3">
      <c r="A21" s="687" t="s">
        <v>7382</v>
      </c>
      <c r="B21" s="664">
        <v>25</v>
      </c>
      <c r="C21" s="664">
        <v>4</v>
      </c>
      <c r="D21" s="664"/>
      <c r="E21" s="794">
        <v>1790</v>
      </c>
      <c r="F21" s="794">
        <v>218</v>
      </c>
      <c r="G21" s="795"/>
    </row>
    <row r="22" spans="1:7" ht="14.4" customHeight="1" x14ac:dyDescent="0.3">
      <c r="A22" s="687" t="s">
        <v>3921</v>
      </c>
      <c r="B22" s="664">
        <v>1525</v>
      </c>
      <c r="C22" s="664">
        <v>1754</v>
      </c>
      <c r="D22" s="664">
        <v>1887</v>
      </c>
      <c r="E22" s="794">
        <v>105218</v>
      </c>
      <c r="F22" s="794">
        <v>107787</v>
      </c>
      <c r="G22" s="795">
        <v>126478</v>
      </c>
    </row>
    <row r="23" spans="1:7" ht="14.4" customHeight="1" x14ac:dyDescent="0.3">
      <c r="A23" s="687" t="s">
        <v>3922</v>
      </c>
      <c r="B23" s="664">
        <v>433</v>
      </c>
      <c r="C23" s="664">
        <v>408</v>
      </c>
      <c r="D23" s="664">
        <v>430</v>
      </c>
      <c r="E23" s="794">
        <v>27056</v>
      </c>
      <c r="F23" s="794">
        <v>22238</v>
      </c>
      <c r="G23" s="795">
        <v>31081</v>
      </c>
    </row>
    <row r="24" spans="1:7" ht="14.4" customHeight="1" x14ac:dyDescent="0.3">
      <c r="A24" s="687" t="s">
        <v>7383</v>
      </c>
      <c r="B24" s="664">
        <v>2</v>
      </c>
      <c r="C24" s="664"/>
      <c r="D24" s="664"/>
      <c r="E24" s="794">
        <v>68</v>
      </c>
      <c r="F24" s="794"/>
      <c r="G24" s="795"/>
    </row>
    <row r="25" spans="1:7" ht="14.4" customHeight="1" x14ac:dyDescent="0.3">
      <c r="A25" s="687" t="s">
        <v>7384</v>
      </c>
      <c r="B25" s="664"/>
      <c r="C25" s="664">
        <v>6</v>
      </c>
      <c r="D25" s="664"/>
      <c r="E25" s="794"/>
      <c r="F25" s="794">
        <v>416</v>
      </c>
      <c r="G25" s="795"/>
    </row>
    <row r="26" spans="1:7" ht="14.4" customHeight="1" x14ac:dyDescent="0.3">
      <c r="A26" s="687" t="s">
        <v>3923</v>
      </c>
      <c r="B26" s="664">
        <v>555</v>
      </c>
      <c r="C26" s="664">
        <v>928</v>
      </c>
      <c r="D26" s="664">
        <v>1170</v>
      </c>
      <c r="E26" s="794">
        <v>145780</v>
      </c>
      <c r="F26" s="794">
        <v>159831</v>
      </c>
      <c r="G26" s="795">
        <v>190933</v>
      </c>
    </row>
    <row r="27" spans="1:7" ht="14.4" customHeight="1" x14ac:dyDescent="0.3">
      <c r="A27" s="687" t="s">
        <v>3924</v>
      </c>
      <c r="B27" s="664">
        <v>983</v>
      </c>
      <c r="C27" s="664">
        <v>870</v>
      </c>
      <c r="D27" s="664">
        <v>986</v>
      </c>
      <c r="E27" s="794">
        <v>87230</v>
      </c>
      <c r="F27" s="794">
        <v>75028</v>
      </c>
      <c r="G27" s="795">
        <v>80006</v>
      </c>
    </row>
    <row r="28" spans="1:7" ht="14.4" customHeight="1" x14ac:dyDescent="0.3">
      <c r="A28" s="687" t="s">
        <v>3926</v>
      </c>
      <c r="B28" s="664">
        <v>506</v>
      </c>
      <c r="C28" s="664">
        <v>538</v>
      </c>
      <c r="D28" s="664">
        <v>662</v>
      </c>
      <c r="E28" s="794">
        <v>136786</v>
      </c>
      <c r="F28" s="794">
        <v>104378</v>
      </c>
      <c r="G28" s="795">
        <v>115582</v>
      </c>
    </row>
    <row r="29" spans="1:7" ht="14.4" customHeight="1" x14ac:dyDescent="0.3">
      <c r="A29" s="687" t="s">
        <v>7385</v>
      </c>
      <c r="B29" s="664"/>
      <c r="C29" s="664"/>
      <c r="D29" s="664">
        <v>4</v>
      </c>
      <c r="E29" s="794"/>
      <c r="F29" s="794"/>
      <c r="G29" s="795">
        <v>352</v>
      </c>
    </row>
    <row r="30" spans="1:7" ht="14.4" customHeight="1" x14ac:dyDescent="0.3">
      <c r="A30" s="687" t="s">
        <v>7386</v>
      </c>
      <c r="B30" s="664">
        <v>7</v>
      </c>
      <c r="C30" s="664">
        <v>15</v>
      </c>
      <c r="D30" s="664">
        <v>5</v>
      </c>
      <c r="E30" s="794">
        <v>1014</v>
      </c>
      <c r="F30" s="794">
        <v>1123</v>
      </c>
      <c r="G30" s="795">
        <v>188</v>
      </c>
    </row>
    <row r="31" spans="1:7" ht="14.4" customHeight="1" x14ac:dyDescent="0.3">
      <c r="A31" s="687" t="s">
        <v>7387</v>
      </c>
      <c r="B31" s="664">
        <v>22</v>
      </c>
      <c r="C31" s="664"/>
      <c r="D31" s="664"/>
      <c r="E31" s="794">
        <v>999</v>
      </c>
      <c r="F31" s="794"/>
      <c r="G31" s="795"/>
    </row>
    <row r="32" spans="1:7" ht="14.4" customHeight="1" x14ac:dyDescent="0.3">
      <c r="A32" s="687" t="s">
        <v>7388</v>
      </c>
      <c r="B32" s="664"/>
      <c r="C32" s="664"/>
      <c r="D32" s="664">
        <v>4</v>
      </c>
      <c r="E32" s="794"/>
      <c r="F32" s="794"/>
      <c r="G32" s="795">
        <v>928</v>
      </c>
    </row>
    <row r="33" spans="1:7" ht="14.4" customHeight="1" x14ac:dyDescent="0.3">
      <c r="A33" s="687" t="s">
        <v>3949</v>
      </c>
      <c r="B33" s="664"/>
      <c r="C33" s="664"/>
      <c r="D33" s="664">
        <v>52</v>
      </c>
      <c r="E33" s="794"/>
      <c r="F33" s="794"/>
      <c r="G33" s="795">
        <v>2963</v>
      </c>
    </row>
    <row r="34" spans="1:7" ht="14.4" customHeight="1" x14ac:dyDescent="0.3">
      <c r="A34" s="687" t="s">
        <v>7389</v>
      </c>
      <c r="B34" s="664">
        <v>31</v>
      </c>
      <c r="C34" s="664">
        <v>2</v>
      </c>
      <c r="D34" s="664"/>
      <c r="E34" s="794">
        <v>3487</v>
      </c>
      <c r="F34" s="794">
        <v>266</v>
      </c>
      <c r="G34" s="795"/>
    </row>
    <row r="35" spans="1:7" ht="14.4" customHeight="1" x14ac:dyDescent="0.3">
      <c r="A35" s="687" t="s">
        <v>3927</v>
      </c>
      <c r="B35" s="664">
        <v>1633</v>
      </c>
      <c r="C35" s="664">
        <v>972</v>
      </c>
      <c r="D35" s="664">
        <v>646</v>
      </c>
      <c r="E35" s="794">
        <v>96249</v>
      </c>
      <c r="F35" s="794">
        <v>66363</v>
      </c>
      <c r="G35" s="795">
        <v>37207</v>
      </c>
    </row>
    <row r="36" spans="1:7" ht="14.4" customHeight="1" x14ac:dyDescent="0.3">
      <c r="A36" s="687" t="s">
        <v>3928</v>
      </c>
      <c r="B36" s="664">
        <v>666</v>
      </c>
      <c r="C36" s="664">
        <v>690</v>
      </c>
      <c r="D36" s="664">
        <v>839</v>
      </c>
      <c r="E36" s="794">
        <v>52450</v>
      </c>
      <c r="F36" s="794">
        <v>56416</v>
      </c>
      <c r="G36" s="795">
        <v>62414</v>
      </c>
    </row>
    <row r="37" spans="1:7" ht="14.4" customHeight="1" x14ac:dyDescent="0.3">
      <c r="A37" s="687" t="s">
        <v>3929</v>
      </c>
      <c r="B37" s="664">
        <v>1549</v>
      </c>
      <c r="C37" s="664">
        <v>1473</v>
      </c>
      <c r="D37" s="664">
        <v>1443</v>
      </c>
      <c r="E37" s="794">
        <v>151675</v>
      </c>
      <c r="F37" s="794">
        <v>181586</v>
      </c>
      <c r="G37" s="795">
        <v>171390</v>
      </c>
    </row>
    <row r="38" spans="1:7" ht="14.4" customHeight="1" x14ac:dyDescent="0.3">
      <c r="A38" s="687" t="s">
        <v>7390</v>
      </c>
      <c r="B38" s="664"/>
      <c r="C38" s="664">
        <v>5</v>
      </c>
      <c r="D38" s="664"/>
      <c r="E38" s="794"/>
      <c r="F38" s="794">
        <v>348</v>
      </c>
      <c r="G38" s="795"/>
    </row>
    <row r="39" spans="1:7" ht="14.4" customHeight="1" x14ac:dyDescent="0.3">
      <c r="A39" s="687" t="s">
        <v>7391</v>
      </c>
      <c r="B39" s="664">
        <v>73</v>
      </c>
      <c r="C39" s="664"/>
      <c r="D39" s="664"/>
      <c r="E39" s="794">
        <v>4979</v>
      </c>
      <c r="F39" s="794"/>
      <c r="G39" s="795"/>
    </row>
    <row r="40" spans="1:7" ht="14.4" customHeight="1" x14ac:dyDescent="0.3">
      <c r="A40" s="687" t="s">
        <v>3930</v>
      </c>
      <c r="B40" s="664">
        <v>1184</v>
      </c>
      <c r="C40" s="664">
        <v>1217</v>
      </c>
      <c r="D40" s="664">
        <v>1240</v>
      </c>
      <c r="E40" s="794">
        <v>83645</v>
      </c>
      <c r="F40" s="794">
        <v>82034</v>
      </c>
      <c r="G40" s="795">
        <v>89736</v>
      </c>
    </row>
    <row r="41" spans="1:7" ht="14.4" customHeight="1" x14ac:dyDescent="0.3">
      <c r="A41" s="687" t="s">
        <v>3931</v>
      </c>
      <c r="B41" s="664">
        <v>2682</v>
      </c>
      <c r="C41" s="664">
        <v>2556</v>
      </c>
      <c r="D41" s="664">
        <v>2931</v>
      </c>
      <c r="E41" s="794">
        <v>555648</v>
      </c>
      <c r="F41" s="794">
        <v>376737</v>
      </c>
      <c r="G41" s="795">
        <v>535976</v>
      </c>
    </row>
    <row r="42" spans="1:7" ht="14.4" customHeight="1" x14ac:dyDescent="0.3">
      <c r="A42" s="687" t="s">
        <v>3933</v>
      </c>
      <c r="B42" s="664">
        <v>222</v>
      </c>
      <c r="C42" s="664">
        <v>334</v>
      </c>
      <c r="D42" s="664">
        <v>323</v>
      </c>
      <c r="E42" s="794">
        <v>23561</v>
      </c>
      <c r="F42" s="794">
        <v>35389</v>
      </c>
      <c r="G42" s="795">
        <v>32547</v>
      </c>
    </row>
    <row r="43" spans="1:7" ht="14.4" customHeight="1" x14ac:dyDescent="0.3">
      <c r="A43" s="687" t="s">
        <v>7392</v>
      </c>
      <c r="B43" s="664"/>
      <c r="C43" s="664">
        <v>25</v>
      </c>
      <c r="D43" s="664"/>
      <c r="E43" s="794"/>
      <c r="F43" s="794">
        <v>1726</v>
      </c>
      <c r="G43" s="795"/>
    </row>
    <row r="44" spans="1:7" ht="14.4" customHeight="1" x14ac:dyDescent="0.3">
      <c r="A44" s="687" t="s">
        <v>7393</v>
      </c>
      <c r="B44" s="664">
        <v>28</v>
      </c>
      <c r="C44" s="664"/>
      <c r="D44" s="664"/>
      <c r="E44" s="794">
        <v>2038</v>
      </c>
      <c r="F44" s="794"/>
      <c r="G44" s="795"/>
    </row>
    <row r="45" spans="1:7" ht="14.4" customHeight="1" x14ac:dyDescent="0.3">
      <c r="A45" s="687" t="s">
        <v>7394</v>
      </c>
      <c r="B45" s="664"/>
      <c r="C45" s="664"/>
      <c r="D45" s="664">
        <v>6</v>
      </c>
      <c r="E45" s="794"/>
      <c r="F45" s="794"/>
      <c r="G45" s="795">
        <v>344</v>
      </c>
    </row>
    <row r="46" spans="1:7" ht="14.4" customHeight="1" x14ac:dyDescent="0.3">
      <c r="A46" s="687" t="s">
        <v>3935</v>
      </c>
      <c r="B46" s="664">
        <v>1328</v>
      </c>
      <c r="C46" s="664">
        <v>2029</v>
      </c>
      <c r="D46" s="664">
        <v>3123</v>
      </c>
      <c r="E46" s="794">
        <v>112800</v>
      </c>
      <c r="F46" s="794">
        <v>173612</v>
      </c>
      <c r="G46" s="795">
        <v>285699</v>
      </c>
    </row>
    <row r="47" spans="1:7" ht="14.4" customHeight="1" x14ac:dyDescent="0.3">
      <c r="A47" s="687" t="s">
        <v>3945</v>
      </c>
      <c r="B47" s="664"/>
      <c r="C47" s="664">
        <v>412</v>
      </c>
      <c r="D47" s="664">
        <v>1191</v>
      </c>
      <c r="E47" s="794"/>
      <c r="F47" s="794">
        <v>26052</v>
      </c>
      <c r="G47" s="795">
        <v>73109</v>
      </c>
    </row>
    <row r="48" spans="1:7" ht="14.4" customHeight="1" x14ac:dyDescent="0.3">
      <c r="A48" s="687" t="s">
        <v>3937</v>
      </c>
      <c r="B48" s="664"/>
      <c r="C48" s="664"/>
      <c r="D48" s="664">
        <v>5</v>
      </c>
      <c r="E48" s="794"/>
      <c r="F48" s="794"/>
      <c r="G48" s="795">
        <v>611</v>
      </c>
    </row>
    <row r="49" spans="1:7" ht="14.4" customHeight="1" x14ac:dyDescent="0.3">
      <c r="A49" s="687" t="s">
        <v>3938</v>
      </c>
      <c r="B49" s="664">
        <v>550</v>
      </c>
      <c r="C49" s="664">
        <v>350</v>
      </c>
      <c r="D49" s="664">
        <v>420</v>
      </c>
      <c r="E49" s="794">
        <v>113983</v>
      </c>
      <c r="F49" s="794">
        <v>56665</v>
      </c>
      <c r="G49" s="795">
        <v>61215</v>
      </c>
    </row>
    <row r="50" spans="1:7" ht="14.4" customHeight="1" x14ac:dyDescent="0.3">
      <c r="A50" s="687" t="s">
        <v>3939</v>
      </c>
      <c r="B50" s="664">
        <v>855</v>
      </c>
      <c r="C50" s="664">
        <v>822</v>
      </c>
      <c r="D50" s="664">
        <v>865</v>
      </c>
      <c r="E50" s="794">
        <v>89744</v>
      </c>
      <c r="F50" s="794">
        <v>83623</v>
      </c>
      <c r="G50" s="795">
        <v>85067</v>
      </c>
    </row>
    <row r="51" spans="1:7" ht="14.4" customHeight="1" x14ac:dyDescent="0.3">
      <c r="A51" s="687" t="s">
        <v>7395</v>
      </c>
      <c r="B51" s="664">
        <v>1</v>
      </c>
      <c r="C51" s="664"/>
      <c r="D51" s="664"/>
      <c r="E51" s="794">
        <v>125</v>
      </c>
      <c r="F51" s="794"/>
      <c r="G51" s="795"/>
    </row>
    <row r="52" spans="1:7" ht="14.4" customHeight="1" x14ac:dyDescent="0.3">
      <c r="A52" s="687" t="s">
        <v>3940</v>
      </c>
      <c r="B52" s="664">
        <v>1006</v>
      </c>
      <c r="C52" s="664">
        <v>690</v>
      </c>
      <c r="D52" s="664">
        <v>865</v>
      </c>
      <c r="E52" s="794">
        <v>56245</v>
      </c>
      <c r="F52" s="794">
        <v>51175</v>
      </c>
      <c r="G52" s="795">
        <v>62662</v>
      </c>
    </row>
    <row r="53" spans="1:7" ht="14.4" customHeight="1" x14ac:dyDescent="0.3">
      <c r="A53" s="687" t="s">
        <v>7396</v>
      </c>
      <c r="B53" s="664">
        <v>15</v>
      </c>
      <c r="C53" s="664"/>
      <c r="D53" s="664"/>
      <c r="E53" s="794">
        <v>939</v>
      </c>
      <c r="F53" s="794"/>
      <c r="G53" s="795"/>
    </row>
    <row r="54" spans="1:7" ht="14.4" customHeight="1" x14ac:dyDescent="0.3">
      <c r="A54" s="687" t="s">
        <v>3941</v>
      </c>
      <c r="B54" s="664">
        <v>2929</v>
      </c>
      <c r="C54" s="664">
        <v>2689</v>
      </c>
      <c r="D54" s="664">
        <v>2858</v>
      </c>
      <c r="E54" s="794">
        <v>465716</v>
      </c>
      <c r="F54" s="794">
        <v>357543</v>
      </c>
      <c r="G54" s="795">
        <v>457380</v>
      </c>
    </row>
    <row r="55" spans="1:7" ht="14.4" customHeight="1" x14ac:dyDescent="0.3">
      <c r="A55" s="687" t="s">
        <v>3942</v>
      </c>
      <c r="B55" s="664">
        <v>71</v>
      </c>
      <c r="C55" s="664">
        <v>65</v>
      </c>
      <c r="D55" s="664">
        <v>50</v>
      </c>
      <c r="E55" s="794">
        <v>2414</v>
      </c>
      <c r="F55" s="794">
        <v>2176</v>
      </c>
      <c r="G55" s="795">
        <v>1952</v>
      </c>
    </row>
    <row r="56" spans="1:7" ht="14.4" customHeight="1" thickBot="1" x14ac:dyDescent="0.35">
      <c r="A56" s="789" t="s">
        <v>3943</v>
      </c>
      <c r="B56" s="670">
        <v>2483</v>
      </c>
      <c r="C56" s="670">
        <v>2469</v>
      </c>
      <c r="D56" s="670">
        <v>2397</v>
      </c>
      <c r="E56" s="788">
        <v>210496</v>
      </c>
      <c r="F56" s="788">
        <v>200079</v>
      </c>
      <c r="G56" s="796">
        <v>195121</v>
      </c>
    </row>
    <row r="57" spans="1:7" ht="14.4" customHeight="1" x14ac:dyDescent="0.3">
      <c r="A57" s="790" t="s">
        <v>7372</v>
      </c>
    </row>
    <row r="58" spans="1:7" ht="14.4" customHeight="1" x14ac:dyDescent="0.3">
      <c r="A58" s="791" t="s">
        <v>7373</v>
      </c>
    </row>
    <row r="59" spans="1:7" ht="14.4" customHeight="1" x14ac:dyDescent="0.3">
      <c r="A59" s="790" t="s">
        <v>7374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71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7579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29911.5</v>
      </c>
      <c r="G3" s="212">
        <f t="shared" si="0"/>
        <v>3803381.73</v>
      </c>
      <c r="H3" s="78"/>
      <c r="I3" s="78"/>
      <c r="J3" s="212">
        <f t="shared" si="0"/>
        <v>31909.23</v>
      </c>
      <c r="K3" s="212">
        <f t="shared" si="0"/>
        <v>3496219.5</v>
      </c>
      <c r="L3" s="78"/>
      <c r="M3" s="78"/>
      <c r="N3" s="212">
        <f t="shared" si="0"/>
        <v>34551.800000000003</v>
      </c>
      <c r="O3" s="212">
        <f t="shared" si="0"/>
        <v>3942143.86</v>
      </c>
      <c r="P3" s="79">
        <f>IF(G3=0,0,O3/G3)</f>
        <v>1.0364838819373516</v>
      </c>
      <c r="Q3" s="213">
        <f>IF(N3=0,0,O3/N3)</f>
        <v>114.09373346685265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7398</v>
      </c>
      <c r="B6" s="734" t="s">
        <v>7399</v>
      </c>
      <c r="C6" s="734" t="s">
        <v>3912</v>
      </c>
      <c r="D6" s="734" t="s">
        <v>7400</v>
      </c>
      <c r="E6" s="734" t="s">
        <v>7401</v>
      </c>
      <c r="F6" s="229"/>
      <c r="G6" s="229"/>
      <c r="H6" s="734"/>
      <c r="I6" s="734"/>
      <c r="J6" s="229">
        <v>0.2</v>
      </c>
      <c r="K6" s="229">
        <v>31.58</v>
      </c>
      <c r="L6" s="734"/>
      <c r="M6" s="734">
        <v>157.89999999999998</v>
      </c>
      <c r="N6" s="229"/>
      <c r="O6" s="229"/>
      <c r="P6" s="739"/>
      <c r="Q6" s="747"/>
    </row>
    <row r="7" spans="1:17" ht="14.4" customHeight="1" x14ac:dyDescent="0.3">
      <c r="A7" s="660" t="s">
        <v>7398</v>
      </c>
      <c r="B7" s="661" t="s">
        <v>7399</v>
      </c>
      <c r="C7" s="661" t="s">
        <v>7376</v>
      </c>
      <c r="D7" s="661" t="s">
        <v>7400</v>
      </c>
      <c r="E7" s="661" t="s">
        <v>7401</v>
      </c>
      <c r="F7" s="664"/>
      <c r="G7" s="664"/>
      <c r="H7" s="661"/>
      <c r="I7" s="661"/>
      <c r="J7" s="664"/>
      <c r="K7" s="664"/>
      <c r="L7" s="661"/>
      <c r="M7" s="661"/>
      <c r="N7" s="664">
        <v>0.1</v>
      </c>
      <c r="O7" s="664">
        <v>15.79</v>
      </c>
      <c r="P7" s="677"/>
      <c r="Q7" s="665">
        <v>157.89999999999998</v>
      </c>
    </row>
    <row r="8" spans="1:17" ht="14.4" customHeight="1" x14ac:dyDescent="0.3">
      <c r="A8" s="660" t="s">
        <v>7398</v>
      </c>
      <c r="B8" s="661" t="s">
        <v>7399</v>
      </c>
      <c r="C8" s="661" t="s">
        <v>3914</v>
      </c>
      <c r="D8" s="661" t="s">
        <v>7400</v>
      </c>
      <c r="E8" s="661" t="s">
        <v>7401</v>
      </c>
      <c r="F8" s="664">
        <v>0.1</v>
      </c>
      <c r="G8" s="664">
        <v>14.56</v>
      </c>
      <c r="H8" s="661">
        <v>1</v>
      </c>
      <c r="I8" s="661">
        <v>145.6</v>
      </c>
      <c r="J8" s="664">
        <v>0.2</v>
      </c>
      <c r="K8" s="664">
        <v>31.58</v>
      </c>
      <c r="L8" s="661">
        <v>2.1689560439560438</v>
      </c>
      <c r="M8" s="661">
        <v>157.89999999999998</v>
      </c>
      <c r="N8" s="664">
        <v>0.30000000000000004</v>
      </c>
      <c r="O8" s="664">
        <v>47.37</v>
      </c>
      <c r="P8" s="677">
        <v>3.2534340659340657</v>
      </c>
      <c r="Q8" s="665">
        <v>157.89999999999998</v>
      </c>
    </row>
    <row r="9" spans="1:17" ht="14.4" customHeight="1" x14ac:dyDescent="0.3">
      <c r="A9" s="660" t="s">
        <v>7398</v>
      </c>
      <c r="B9" s="661" t="s">
        <v>7399</v>
      </c>
      <c r="C9" s="661" t="s">
        <v>3914</v>
      </c>
      <c r="D9" s="661" t="s">
        <v>7402</v>
      </c>
      <c r="E9" s="661" t="s">
        <v>7403</v>
      </c>
      <c r="F9" s="664">
        <v>0.30000000000000004</v>
      </c>
      <c r="G9" s="664">
        <v>10.69</v>
      </c>
      <c r="H9" s="661">
        <v>1</v>
      </c>
      <c r="I9" s="661">
        <v>35.633333333333326</v>
      </c>
      <c r="J9" s="664"/>
      <c r="K9" s="664"/>
      <c r="L9" s="661"/>
      <c r="M9" s="661"/>
      <c r="N9" s="664"/>
      <c r="O9" s="664"/>
      <c r="P9" s="677"/>
      <c r="Q9" s="665"/>
    </row>
    <row r="10" spans="1:17" ht="14.4" customHeight="1" x14ac:dyDescent="0.3">
      <c r="A10" s="660" t="s">
        <v>7398</v>
      </c>
      <c r="B10" s="661" t="s">
        <v>7399</v>
      </c>
      <c r="C10" s="661" t="s">
        <v>3916</v>
      </c>
      <c r="D10" s="661" t="s">
        <v>7400</v>
      </c>
      <c r="E10" s="661" t="s">
        <v>7401</v>
      </c>
      <c r="F10" s="664"/>
      <c r="G10" s="664"/>
      <c r="H10" s="661"/>
      <c r="I10" s="661"/>
      <c r="J10" s="664">
        <v>0.2</v>
      </c>
      <c r="K10" s="664">
        <v>31.58</v>
      </c>
      <c r="L10" s="661"/>
      <c r="M10" s="661">
        <v>157.89999999999998</v>
      </c>
      <c r="N10" s="664"/>
      <c r="O10" s="664"/>
      <c r="P10" s="677"/>
      <c r="Q10" s="665"/>
    </row>
    <row r="11" spans="1:17" ht="14.4" customHeight="1" x14ac:dyDescent="0.3">
      <c r="A11" s="660" t="s">
        <v>7398</v>
      </c>
      <c r="B11" s="661" t="s">
        <v>7399</v>
      </c>
      <c r="C11" s="661" t="s">
        <v>3919</v>
      </c>
      <c r="D11" s="661" t="s">
        <v>7400</v>
      </c>
      <c r="E11" s="661" t="s">
        <v>7401</v>
      </c>
      <c r="F11" s="664"/>
      <c r="G11" s="664"/>
      <c r="H11" s="661"/>
      <c r="I11" s="661"/>
      <c r="J11" s="664">
        <v>1.6</v>
      </c>
      <c r="K11" s="664">
        <v>252.69</v>
      </c>
      <c r="L11" s="661"/>
      <c r="M11" s="661">
        <v>157.93124999999998</v>
      </c>
      <c r="N11" s="664">
        <v>0.1</v>
      </c>
      <c r="O11" s="664">
        <v>15.79</v>
      </c>
      <c r="P11" s="677"/>
      <c r="Q11" s="665">
        <v>157.89999999999998</v>
      </c>
    </row>
    <row r="12" spans="1:17" ht="14.4" customHeight="1" x14ac:dyDescent="0.3">
      <c r="A12" s="660" t="s">
        <v>7398</v>
      </c>
      <c r="B12" s="661" t="s">
        <v>7399</v>
      </c>
      <c r="C12" s="661" t="s">
        <v>3920</v>
      </c>
      <c r="D12" s="661" t="s">
        <v>7404</v>
      </c>
      <c r="E12" s="661" t="s">
        <v>7405</v>
      </c>
      <c r="F12" s="664"/>
      <c r="G12" s="664"/>
      <c r="H12" s="661"/>
      <c r="I12" s="661"/>
      <c r="J12" s="664"/>
      <c r="K12" s="664"/>
      <c r="L12" s="661"/>
      <c r="M12" s="661"/>
      <c r="N12" s="664">
        <v>0.2</v>
      </c>
      <c r="O12" s="664">
        <v>22.64</v>
      </c>
      <c r="P12" s="677"/>
      <c r="Q12" s="665">
        <v>113.2</v>
      </c>
    </row>
    <row r="13" spans="1:17" ht="14.4" customHeight="1" x14ac:dyDescent="0.3">
      <c r="A13" s="660" t="s">
        <v>7398</v>
      </c>
      <c r="B13" s="661" t="s">
        <v>7399</v>
      </c>
      <c r="C13" s="661" t="s">
        <v>3920</v>
      </c>
      <c r="D13" s="661" t="s">
        <v>7400</v>
      </c>
      <c r="E13" s="661" t="s">
        <v>7401</v>
      </c>
      <c r="F13" s="664"/>
      <c r="G13" s="664"/>
      <c r="H13" s="661"/>
      <c r="I13" s="661"/>
      <c r="J13" s="664">
        <v>0.3</v>
      </c>
      <c r="K13" s="664">
        <v>47.37</v>
      </c>
      <c r="L13" s="661"/>
      <c r="M13" s="661">
        <v>157.9</v>
      </c>
      <c r="N13" s="664">
        <v>0.4</v>
      </c>
      <c r="O13" s="664">
        <v>63.16</v>
      </c>
      <c r="P13" s="677"/>
      <c r="Q13" s="665">
        <v>157.89999999999998</v>
      </c>
    </row>
    <row r="14" spans="1:17" ht="14.4" customHeight="1" x14ac:dyDescent="0.3">
      <c r="A14" s="660" t="s">
        <v>7398</v>
      </c>
      <c r="B14" s="661" t="s">
        <v>7399</v>
      </c>
      <c r="C14" s="661" t="s">
        <v>3920</v>
      </c>
      <c r="D14" s="661" t="s">
        <v>7402</v>
      </c>
      <c r="E14" s="661" t="s">
        <v>7403</v>
      </c>
      <c r="F14" s="664"/>
      <c r="G14" s="664"/>
      <c r="H14" s="661"/>
      <c r="I14" s="661"/>
      <c r="J14" s="664">
        <v>0.4</v>
      </c>
      <c r="K14" s="664">
        <v>12.56</v>
      </c>
      <c r="L14" s="661"/>
      <c r="M14" s="661">
        <v>31.4</v>
      </c>
      <c r="N14" s="664">
        <v>0.4</v>
      </c>
      <c r="O14" s="664">
        <v>10.74</v>
      </c>
      <c r="P14" s="677"/>
      <c r="Q14" s="665">
        <v>26.849999999999998</v>
      </c>
    </row>
    <row r="15" spans="1:17" ht="14.4" customHeight="1" x14ac:dyDescent="0.3">
      <c r="A15" s="660" t="s">
        <v>7398</v>
      </c>
      <c r="B15" s="661" t="s">
        <v>7399</v>
      </c>
      <c r="C15" s="661" t="s">
        <v>3920</v>
      </c>
      <c r="D15" s="661" t="s">
        <v>7406</v>
      </c>
      <c r="E15" s="661" t="s">
        <v>7407</v>
      </c>
      <c r="F15" s="664"/>
      <c r="G15" s="664"/>
      <c r="H15" s="661"/>
      <c r="I15" s="661"/>
      <c r="J15" s="664">
        <v>3.4</v>
      </c>
      <c r="K15" s="664">
        <v>600.76</v>
      </c>
      <c r="L15" s="661"/>
      <c r="M15" s="661">
        <v>176.69411764705882</v>
      </c>
      <c r="N15" s="664">
        <v>1.7000000000000002</v>
      </c>
      <c r="O15" s="664">
        <v>166.76999999999998</v>
      </c>
      <c r="P15" s="677"/>
      <c r="Q15" s="665">
        <v>98.09999999999998</v>
      </c>
    </row>
    <row r="16" spans="1:17" ht="14.4" customHeight="1" x14ac:dyDescent="0.3">
      <c r="A16" s="660" t="s">
        <v>7398</v>
      </c>
      <c r="B16" s="661" t="s">
        <v>7399</v>
      </c>
      <c r="C16" s="661" t="s">
        <v>3920</v>
      </c>
      <c r="D16" s="661" t="s">
        <v>7408</v>
      </c>
      <c r="E16" s="661" t="s">
        <v>7409</v>
      </c>
      <c r="F16" s="664"/>
      <c r="G16" s="664"/>
      <c r="H16" s="661"/>
      <c r="I16" s="661"/>
      <c r="J16" s="664">
        <v>16.399999999999999</v>
      </c>
      <c r="K16" s="664">
        <v>1041.3</v>
      </c>
      <c r="L16" s="661"/>
      <c r="M16" s="661">
        <v>63.493902439024396</v>
      </c>
      <c r="N16" s="664">
        <v>21</v>
      </c>
      <c r="O16" s="664">
        <v>1128.8499999999999</v>
      </c>
      <c r="P16" s="677"/>
      <c r="Q16" s="665">
        <v>53.754761904761899</v>
      </c>
    </row>
    <row r="17" spans="1:17" ht="14.4" customHeight="1" x14ac:dyDescent="0.3">
      <c r="A17" s="660" t="s">
        <v>7398</v>
      </c>
      <c r="B17" s="661" t="s">
        <v>7399</v>
      </c>
      <c r="C17" s="661" t="s">
        <v>3920</v>
      </c>
      <c r="D17" s="661" t="s">
        <v>7410</v>
      </c>
      <c r="E17" s="661" t="s">
        <v>2977</v>
      </c>
      <c r="F17" s="664"/>
      <c r="G17" s="664"/>
      <c r="H17" s="661"/>
      <c r="I17" s="661"/>
      <c r="J17" s="664">
        <v>1</v>
      </c>
      <c r="K17" s="664">
        <v>97.5</v>
      </c>
      <c r="L17" s="661"/>
      <c r="M17" s="661">
        <v>97.5</v>
      </c>
      <c r="N17" s="664"/>
      <c r="O17" s="664"/>
      <c r="P17" s="677"/>
      <c r="Q17" s="665"/>
    </row>
    <row r="18" spans="1:17" ht="14.4" customHeight="1" x14ac:dyDescent="0.3">
      <c r="A18" s="660" t="s">
        <v>7398</v>
      </c>
      <c r="B18" s="661" t="s">
        <v>7399</v>
      </c>
      <c r="C18" s="661" t="s">
        <v>3924</v>
      </c>
      <c r="D18" s="661" t="s">
        <v>7400</v>
      </c>
      <c r="E18" s="661" t="s">
        <v>7401</v>
      </c>
      <c r="F18" s="664"/>
      <c r="G18" s="664"/>
      <c r="H18" s="661"/>
      <c r="I18" s="661"/>
      <c r="J18" s="664"/>
      <c r="K18" s="664"/>
      <c r="L18" s="661"/>
      <c r="M18" s="661"/>
      <c r="N18" s="664">
        <v>0.1</v>
      </c>
      <c r="O18" s="664">
        <v>15.79</v>
      </c>
      <c r="P18" s="677"/>
      <c r="Q18" s="665">
        <v>157.89999999999998</v>
      </c>
    </row>
    <row r="19" spans="1:17" ht="14.4" customHeight="1" x14ac:dyDescent="0.3">
      <c r="A19" s="660" t="s">
        <v>7398</v>
      </c>
      <c r="B19" s="661" t="s">
        <v>7399</v>
      </c>
      <c r="C19" s="661" t="s">
        <v>7386</v>
      </c>
      <c r="D19" s="661" t="s">
        <v>7400</v>
      </c>
      <c r="E19" s="661" t="s">
        <v>7401</v>
      </c>
      <c r="F19" s="664"/>
      <c r="G19" s="664"/>
      <c r="H19" s="661"/>
      <c r="I19" s="661"/>
      <c r="J19" s="664">
        <v>0.1</v>
      </c>
      <c r="K19" s="664">
        <v>15.79</v>
      </c>
      <c r="L19" s="661"/>
      <c r="M19" s="661">
        <v>157.89999999999998</v>
      </c>
      <c r="N19" s="664"/>
      <c r="O19" s="664"/>
      <c r="P19" s="677"/>
      <c r="Q19" s="665"/>
    </row>
    <row r="20" spans="1:17" ht="14.4" customHeight="1" x14ac:dyDescent="0.3">
      <c r="A20" s="660" t="s">
        <v>7398</v>
      </c>
      <c r="B20" s="661" t="s">
        <v>7399</v>
      </c>
      <c r="C20" s="661" t="s">
        <v>7389</v>
      </c>
      <c r="D20" s="661" t="s">
        <v>7400</v>
      </c>
      <c r="E20" s="661" t="s">
        <v>7401</v>
      </c>
      <c r="F20" s="664">
        <v>1.1000000000000001</v>
      </c>
      <c r="G20" s="664">
        <v>172.22</v>
      </c>
      <c r="H20" s="661">
        <v>1</v>
      </c>
      <c r="I20" s="661">
        <v>156.56363636363636</v>
      </c>
      <c r="J20" s="664"/>
      <c r="K20" s="664"/>
      <c r="L20" s="661"/>
      <c r="M20" s="661"/>
      <c r="N20" s="664"/>
      <c r="O20" s="664"/>
      <c r="P20" s="677"/>
      <c r="Q20" s="665"/>
    </row>
    <row r="21" spans="1:17" ht="14.4" customHeight="1" x14ac:dyDescent="0.3">
      <c r="A21" s="660" t="s">
        <v>7398</v>
      </c>
      <c r="B21" s="661" t="s">
        <v>7399</v>
      </c>
      <c r="C21" s="661" t="s">
        <v>3927</v>
      </c>
      <c r="D21" s="661" t="s">
        <v>7400</v>
      </c>
      <c r="E21" s="661" t="s">
        <v>7401</v>
      </c>
      <c r="F21" s="664"/>
      <c r="G21" s="664"/>
      <c r="H21" s="661"/>
      <c r="I21" s="661"/>
      <c r="J21" s="664">
        <v>1.3000000000000003</v>
      </c>
      <c r="K21" s="664">
        <v>205.30999999999997</v>
      </c>
      <c r="L21" s="661"/>
      <c r="M21" s="661">
        <v>157.93076923076919</v>
      </c>
      <c r="N21" s="664">
        <v>0.1</v>
      </c>
      <c r="O21" s="664">
        <v>15.79</v>
      </c>
      <c r="P21" s="677"/>
      <c r="Q21" s="665">
        <v>157.89999999999998</v>
      </c>
    </row>
    <row r="22" spans="1:17" ht="14.4" customHeight="1" x14ac:dyDescent="0.3">
      <c r="A22" s="660" t="s">
        <v>7398</v>
      </c>
      <c r="B22" s="661" t="s">
        <v>7399</v>
      </c>
      <c r="C22" s="661" t="s">
        <v>3928</v>
      </c>
      <c r="D22" s="661" t="s">
        <v>7400</v>
      </c>
      <c r="E22" s="661" t="s">
        <v>7401</v>
      </c>
      <c r="F22" s="664"/>
      <c r="G22" s="664"/>
      <c r="H22" s="661"/>
      <c r="I22" s="661"/>
      <c r="J22" s="664">
        <v>0.4</v>
      </c>
      <c r="K22" s="664">
        <v>63.16</v>
      </c>
      <c r="L22" s="661"/>
      <c r="M22" s="661">
        <v>157.89999999999998</v>
      </c>
      <c r="N22" s="664"/>
      <c r="O22" s="664"/>
      <c r="P22" s="677"/>
      <c r="Q22" s="665"/>
    </row>
    <row r="23" spans="1:17" ht="14.4" customHeight="1" x14ac:dyDescent="0.3">
      <c r="A23" s="660" t="s">
        <v>7398</v>
      </c>
      <c r="B23" s="661" t="s">
        <v>7399</v>
      </c>
      <c r="C23" s="661" t="s">
        <v>3929</v>
      </c>
      <c r="D23" s="661" t="s">
        <v>7400</v>
      </c>
      <c r="E23" s="661" t="s">
        <v>7401</v>
      </c>
      <c r="F23" s="664"/>
      <c r="G23" s="664"/>
      <c r="H23" s="661"/>
      <c r="I23" s="661"/>
      <c r="J23" s="664">
        <v>2.1</v>
      </c>
      <c r="K23" s="664">
        <v>331.59</v>
      </c>
      <c r="L23" s="661"/>
      <c r="M23" s="661">
        <v>157.89999999999998</v>
      </c>
      <c r="N23" s="664">
        <v>12</v>
      </c>
      <c r="O23" s="664">
        <v>1894.9999999999998</v>
      </c>
      <c r="P23" s="677"/>
      <c r="Q23" s="665">
        <v>157.91666666666666</v>
      </c>
    </row>
    <row r="24" spans="1:17" ht="14.4" customHeight="1" x14ac:dyDescent="0.3">
      <c r="A24" s="660" t="s">
        <v>7398</v>
      </c>
      <c r="B24" s="661" t="s">
        <v>7399</v>
      </c>
      <c r="C24" s="661" t="s">
        <v>3930</v>
      </c>
      <c r="D24" s="661" t="s">
        <v>7400</v>
      </c>
      <c r="E24" s="661" t="s">
        <v>7401</v>
      </c>
      <c r="F24" s="664"/>
      <c r="G24" s="664"/>
      <c r="H24" s="661"/>
      <c r="I24" s="661"/>
      <c r="J24" s="664">
        <v>0.1</v>
      </c>
      <c r="K24" s="664">
        <v>15.79</v>
      </c>
      <c r="L24" s="661"/>
      <c r="M24" s="661">
        <v>157.89999999999998</v>
      </c>
      <c r="N24" s="664">
        <v>0.2</v>
      </c>
      <c r="O24" s="664">
        <v>31.58</v>
      </c>
      <c r="P24" s="677"/>
      <c r="Q24" s="665">
        <v>157.89999999999998</v>
      </c>
    </row>
    <row r="25" spans="1:17" ht="14.4" customHeight="1" x14ac:dyDescent="0.3">
      <c r="A25" s="660" t="s">
        <v>7398</v>
      </c>
      <c r="B25" s="661" t="s">
        <v>7399</v>
      </c>
      <c r="C25" s="661" t="s">
        <v>3931</v>
      </c>
      <c r="D25" s="661" t="s">
        <v>7411</v>
      </c>
      <c r="E25" s="661" t="s">
        <v>7412</v>
      </c>
      <c r="F25" s="664"/>
      <c r="G25" s="664"/>
      <c r="H25" s="661"/>
      <c r="I25" s="661"/>
      <c r="J25" s="664">
        <v>0.2</v>
      </c>
      <c r="K25" s="664">
        <v>18.23</v>
      </c>
      <c r="L25" s="661"/>
      <c r="M25" s="661">
        <v>91.149999999999991</v>
      </c>
      <c r="N25" s="664"/>
      <c r="O25" s="664"/>
      <c r="P25" s="677"/>
      <c r="Q25" s="665"/>
    </row>
    <row r="26" spans="1:17" ht="14.4" customHeight="1" x14ac:dyDescent="0.3">
      <c r="A26" s="660" t="s">
        <v>7398</v>
      </c>
      <c r="B26" s="661" t="s">
        <v>7399</v>
      </c>
      <c r="C26" s="661" t="s">
        <v>3931</v>
      </c>
      <c r="D26" s="661" t="s">
        <v>7400</v>
      </c>
      <c r="E26" s="661" t="s">
        <v>7401</v>
      </c>
      <c r="F26" s="664"/>
      <c r="G26" s="664"/>
      <c r="H26" s="661"/>
      <c r="I26" s="661"/>
      <c r="J26" s="664">
        <v>1.6</v>
      </c>
      <c r="K26" s="664">
        <v>252.64</v>
      </c>
      <c r="L26" s="661"/>
      <c r="M26" s="661">
        <v>157.89999999999998</v>
      </c>
      <c r="N26" s="664">
        <v>1.3</v>
      </c>
      <c r="O26" s="664">
        <v>205.29999999999995</v>
      </c>
      <c r="P26" s="677"/>
      <c r="Q26" s="665">
        <v>157.92307692307688</v>
      </c>
    </row>
    <row r="27" spans="1:17" ht="14.4" customHeight="1" x14ac:dyDescent="0.3">
      <c r="A27" s="660" t="s">
        <v>7398</v>
      </c>
      <c r="B27" s="661" t="s">
        <v>7399</v>
      </c>
      <c r="C27" s="661" t="s">
        <v>3931</v>
      </c>
      <c r="D27" s="661" t="s">
        <v>7413</v>
      </c>
      <c r="E27" s="661" t="s">
        <v>7414</v>
      </c>
      <c r="F27" s="664"/>
      <c r="G27" s="664"/>
      <c r="H27" s="661"/>
      <c r="I27" s="661"/>
      <c r="J27" s="664">
        <v>0.2</v>
      </c>
      <c r="K27" s="664">
        <v>53.02</v>
      </c>
      <c r="L27" s="661"/>
      <c r="M27" s="661">
        <v>265.10000000000002</v>
      </c>
      <c r="N27" s="664"/>
      <c r="O27" s="664"/>
      <c r="P27" s="677"/>
      <c r="Q27" s="665"/>
    </row>
    <row r="28" spans="1:17" ht="14.4" customHeight="1" x14ac:dyDescent="0.3">
      <c r="A28" s="660" t="s">
        <v>7398</v>
      </c>
      <c r="B28" s="661" t="s">
        <v>7399</v>
      </c>
      <c r="C28" s="661" t="s">
        <v>3931</v>
      </c>
      <c r="D28" s="661" t="s">
        <v>7415</v>
      </c>
      <c r="E28" s="661" t="s">
        <v>7372</v>
      </c>
      <c r="F28" s="664"/>
      <c r="G28" s="664"/>
      <c r="H28" s="661"/>
      <c r="I28" s="661"/>
      <c r="J28" s="664">
        <v>0.1</v>
      </c>
      <c r="K28" s="664">
        <v>53.24</v>
      </c>
      <c r="L28" s="661"/>
      <c r="M28" s="661">
        <v>532.4</v>
      </c>
      <c r="N28" s="664"/>
      <c r="O28" s="664"/>
      <c r="P28" s="677"/>
      <c r="Q28" s="665"/>
    </row>
    <row r="29" spans="1:17" ht="14.4" customHeight="1" x14ac:dyDescent="0.3">
      <c r="A29" s="660" t="s">
        <v>7398</v>
      </c>
      <c r="B29" s="661" t="s">
        <v>7399</v>
      </c>
      <c r="C29" s="661" t="s">
        <v>3931</v>
      </c>
      <c r="D29" s="661" t="s">
        <v>7406</v>
      </c>
      <c r="E29" s="661" t="s">
        <v>7407</v>
      </c>
      <c r="F29" s="664"/>
      <c r="G29" s="664"/>
      <c r="H29" s="661"/>
      <c r="I29" s="661"/>
      <c r="J29" s="664">
        <v>0.4</v>
      </c>
      <c r="K29" s="664">
        <v>73.72</v>
      </c>
      <c r="L29" s="661"/>
      <c r="M29" s="661">
        <v>184.29999999999998</v>
      </c>
      <c r="N29" s="664">
        <v>0.2</v>
      </c>
      <c r="O29" s="664">
        <v>19.62</v>
      </c>
      <c r="P29" s="677"/>
      <c r="Q29" s="665">
        <v>98.1</v>
      </c>
    </row>
    <row r="30" spans="1:17" ht="14.4" customHeight="1" x14ac:dyDescent="0.3">
      <c r="A30" s="660" t="s">
        <v>7398</v>
      </c>
      <c r="B30" s="661" t="s">
        <v>7399</v>
      </c>
      <c r="C30" s="661" t="s">
        <v>3931</v>
      </c>
      <c r="D30" s="661" t="s">
        <v>7416</v>
      </c>
      <c r="E30" s="661" t="s">
        <v>7417</v>
      </c>
      <c r="F30" s="664"/>
      <c r="G30" s="664"/>
      <c r="H30" s="661"/>
      <c r="I30" s="661"/>
      <c r="J30" s="664">
        <v>1</v>
      </c>
      <c r="K30" s="664">
        <v>3.7800000000000002</v>
      </c>
      <c r="L30" s="661"/>
      <c r="M30" s="661">
        <v>3.7800000000000002</v>
      </c>
      <c r="N30" s="664"/>
      <c r="O30" s="664"/>
      <c r="P30" s="677"/>
      <c r="Q30" s="665"/>
    </row>
    <row r="31" spans="1:17" ht="14.4" customHeight="1" x14ac:dyDescent="0.3">
      <c r="A31" s="660" t="s">
        <v>7398</v>
      </c>
      <c r="B31" s="661" t="s">
        <v>7399</v>
      </c>
      <c r="C31" s="661" t="s">
        <v>3931</v>
      </c>
      <c r="D31" s="661" t="s">
        <v>7408</v>
      </c>
      <c r="E31" s="661" t="s">
        <v>7409</v>
      </c>
      <c r="F31" s="664"/>
      <c r="G31" s="664"/>
      <c r="H31" s="661"/>
      <c r="I31" s="661"/>
      <c r="J31" s="664">
        <v>6.2</v>
      </c>
      <c r="K31" s="664">
        <v>413.11</v>
      </c>
      <c r="L31" s="661"/>
      <c r="M31" s="661">
        <v>66.630645161290317</v>
      </c>
      <c r="N31" s="664">
        <v>7.4</v>
      </c>
      <c r="O31" s="664">
        <v>397.75</v>
      </c>
      <c r="P31" s="677"/>
      <c r="Q31" s="665">
        <v>53.75</v>
      </c>
    </row>
    <row r="32" spans="1:17" ht="14.4" customHeight="1" x14ac:dyDescent="0.3">
      <c r="A32" s="660" t="s">
        <v>7398</v>
      </c>
      <c r="B32" s="661" t="s">
        <v>7399</v>
      </c>
      <c r="C32" s="661" t="s">
        <v>3931</v>
      </c>
      <c r="D32" s="661" t="s">
        <v>7410</v>
      </c>
      <c r="E32" s="661" t="s">
        <v>2977</v>
      </c>
      <c r="F32" s="664"/>
      <c r="G32" s="664"/>
      <c r="H32" s="661"/>
      <c r="I32" s="661"/>
      <c r="J32" s="664">
        <v>0.2</v>
      </c>
      <c r="K32" s="664">
        <v>19.5</v>
      </c>
      <c r="L32" s="661"/>
      <c r="M32" s="661">
        <v>97.5</v>
      </c>
      <c r="N32" s="664"/>
      <c r="O32" s="664"/>
      <c r="P32" s="677"/>
      <c r="Q32" s="665"/>
    </row>
    <row r="33" spans="1:17" ht="14.4" customHeight="1" x14ac:dyDescent="0.3">
      <c r="A33" s="660" t="s">
        <v>7398</v>
      </c>
      <c r="B33" s="661" t="s">
        <v>7399</v>
      </c>
      <c r="C33" s="661" t="s">
        <v>3931</v>
      </c>
      <c r="D33" s="661" t="s">
        <v>7418</v>
      </c>
      <c r="E33" s="661" t="s">
        <v>3277</v>
      </c>
      <c r="F33" s="664"/>
      <c r="G33" s="664"/>
      <c r="H33" s="661"/>
      <c r="I33" s="661"/>
      <c r="J33" s="664"/>
      <c r="K33" s="664"/>
      <c r="L33" s="661"/>
      <c r="M33" s="661"/>
      <c r="N33" s="664">
        <v>0.2</v>
      </c>
      <c r="O33" s="664">
        <v>55.21</v>
      </c>
      <c r="P33" s="677"/>
      <c r="Q33" s="665">
        <v>276.05</v>
      </c>
    </row>
    <row r="34" spans="1:17" ht="14.4" customHeight="1" x14ac:dyDescent="0.3">
      <c r="A34" s="660" t="s">
        <v>7398</v>
      </c>
      <c r="B34" s="661" t="s">
        <v>7399</v>
      </c>
      <c r="C34" s="661" t="s">
        <v>3931</v>
      </c>
      <c r="D34" s="661" t="s">
        <v>7419</v>
      </c>
      <c r="E34" s="661" t="s">
        <v>7372</v>
      </c>
      <c r="F34" s="664"/>
      <c r="G34" s="664"/>
      <c r="H34" s="661"/>
      <c r="I34" s="661"/>
      <c r="J34" s="664">
        <v>0.08</v>
      </c>
      <c r="K34" s="664">
        <v>25.73</v>
      </c>
      <c r="L34" s="661"/>
      <c r="M34" s="661">
        <v>321.625</v>
      </c>
      <c r="N34" s="664"/>
      <c r="O34" s="664"/>
      <c r="P34" s="677"/>
      <c r="Q34" s="665"/>
    </row>
    <row r="35" spans="1:17" ht="14.4" customHeight="1" x14ac:dyDescent="0.3">
      <c r="A35" s="660" t="s">
        <v>7398</v>
      </c>
      <c r="B35" s="661" t="s">
        <v>7399</v>
      </c>
      <c r="C35" s="661" t="s">
        <v>3931</v>
      </c>
      <c r="D35" s="661" t="s">
        <v>7420</v>
      </c>
      <c r="E35" s="661" t="s">
        <v>7409</v>
      </c>
      <c r="F35" s="664"/>
      <c r="G35" s="664"/>
      <c r="H35" s="661"/>
      <c r="I35" s="661"/>
      <c r="J35" s="664"/>
      <c r="K35" s="664"/>
      <c r="L35" s="661"/>
      <c r="M35" s="661"/>
      <c r="N35" s="664">
        <v>0.4</v>
      </c>
      <c r="O35" s="664">
        <v>21.5</v>
      </c>
      <c r="P35" s="677"/>
      <c r="Q35" s="665">
        <v>53.75</v>
      </c>
    </row>
    <row r="36" spans="1:17" ht="14.4" customHeight="1" x14ac:dyDescent="0.3">
      <c r="A36" s="660" t="s">
        <v>7398</v>
      </c>
      <c r="B36" s="661" t="s">
        <v>7399</v>
      </c>
      <c r="C36" s="661" t="s">
        <v>3931</v>
      </c>
      <c r="D36" s="661" t="s">
        <v>7421</v>
      </c>
      <c r="E36" s="661" t="s">
        <v>7372</v>
      </c>
      <c r="F36" s="664"/>
      <c r="G36" s="664"/>
      <c r="H36" s="661"/>
      <c r="I36" s="661"/>
      <c r="J36" s="664">
        <v>0.05</v>
      </c>
      <c r="K36" s="664">
        <v>23.46</v>
      </c>
      <c r="L36" s="661"/>
      <c r="M36" s="661">
        <v>469.2</v>
      </c>
      <c r="N36" s="664"/>
      <c r="O36" s="664"/>
      <c r="P36" s="677"/>
      <c r="Q36" s="665"/>
    </row>
    <row r="37" spans="1:17" ht="14.4" customHeight="1" x14ac:dyDescent="0.3">
      <c r="A37" s="660" t="s">
        <v>7398</v>
      </c>
      <c r="B37" s="661" t="s">
        <v>7399</v>
      </c>
      <c r="C37" s="661" t="s">
        <v>3931</v>
      </c>
      <c r="D37" s="661" t="s">
        <v>7422</v>
      </c>
      <c r="E37" s="661" t="s">
        <v>7423</v>
      </c>
      <c r="F37" s="664"/>
      <c r="G37" s="664"/>
      <c r="H37" s="661"/>
      <c r="I37" s="661"/>
      <c r="J37" s="664"/>
      <c r="K37" s="664"/>
      <c r="L37" s="661"/>
      <c r="M37" s="661"/>
      <c r="N37" s="664">
        <v>2</v>
      </c>
      <c r="O37" s="664">
        <v>107.26</v>
      </c>
      <c r="P37" s="677"/>
      <c r="Q37" s="665">
        <v>53.63</v>
      </c>
    </row>
    <row r="38" spans="1:17" ht="14.4" customHeight="1" x14ac:dyDescent="0.3">
      <c r="A38" s="660" t="s">
        <v>7398</v>
      </c>
      <c r="B38" s="661" t="s">
        <v>7399</v>
      </c>
      <c r="C38" s="661" t="s">
        <v>3935</v>
      </c>
      <c r="D38" s="661" t="s">
        <v>7400</v>
      </c>
      <c r="E38" s="661" t="s">
        <v>7401</v>
      </c>
      <c r="F38" s="664"/>
      <c r="G38" s="664"/>
      <c r="H38" s="661"/>
      <c r="I38" s="661"/>
      <c r="J38" s="664">
        <v>0.2</v>
      </c>
      <c r="K38" s="664">
        <v>31.58</v>
      </c>
      <c r="L38" s="661"/>
      <c r="M38" s="661">
        <v>157.89999999999998</v>
      </c>
      <c r="N38" s="664"/>
      <c r="O38" s="664"/>
      <c r="P38" s="677"/>
      <c r="Q38" s="665"/>
    </row>
    <row r="39" spans="1:17" ht="14.4" customHeight="1" x14ac:dyDescent="0.3">
      <c r="A39" s="660" t="s">
        <v>7398</v>
      </c>
      <c r="B39" s="661" t="s">
        <v>7399</v>
      </c>
      <c r="C39" s="661" t="s">
        <v>3945</v>
      </c>
      <c r="D39" s="661" t="s">
        <v>7400</v>
      </c>
      <c r="E39" s="661" t="s">
        <v>7401</v>
      </c>
      <c r="F39" s="664"/>
      <c r="G39" s="664"/>
      <c r="H39" s="661"/>
      <c r="I39" s="661"/>
      <c r="J39" s="664"/>
      <c r="K39" s="664"/>
      <c r="L39" s="661"/>
      <c r="M39" s="661"/>
      <c r="N39" s="664">
        <v>0.2</v>
      </c>
      <c r="O39" s="664">
        <v>31.58</v>
      </c>
      <c r="P39" s="677"/>
      <c r="Q39" s="665">
        <v>157.89999999999998</v>
      </c>
    </row>
    <row r="40" spans="1:17" ht="14.4" customHeight="1" x14ac:dyDescent="0.3">
      <c r="A40" s="660" t="s">
        <v>7398</v>
      </c>
      <c r="B40" s="661" t="s">
        <v>7399</v>
      </c>
      <c r="C40" s="661" t="s">
        <v>3938</v>
      </c>
      <c r="D40" s="661" t="s">
        <v>7400</v>
      </c>
      <c r="E40" s="661" t="s">
        <v>7401</v>
      </c>
      <c r="F40" s="664"/>
      <c r="G40" s="664"/>
      <c r="H40" s="661"/>
      <c r="I40" s="661"/>
      <c r="J40" s="664">
        <v>0.1</v>
      </c>
      <c r="K40" s="664">
        <v>15.79</v>
      </c>
      <c r="L40" s="661"/>
      <c r="M40" s="661">
        <v>157.89999999999998</v>
      </c>
      <c r="N40" s="664"/>
      <c r="O40" s="664"/>
      <c r="P40" s="677"/>
      <c r="Q40" s="665"/>
    </row>
    <row r="41" spans="1:17" ht="14.4" customHeight="1" x14ac:dyDescent="0.3">
      <c r="A41" s="660" t="s">
        <v>7398</v>
      </c>
      <c r="B41" s="661" t="s">
        <v>7399</v>
      </c>
      <c r="C41" s="661" t="s">
        <v>3939</v>
      </c>
      <c r="D41" s="661" t="s">
        <v>7400</v>
      </c>
      <c r="E41" s="661" t="s">
        <v>7401</v>
      </c>
      <c r="F41" s="664"/>
      <c r="G41" s="664"/>
      <c r="H41" s="661"/>
      <c r="I41" s="661"/>
      <c r="J41" s="664">
        <v>0.1</v>
      </c>
      <c r="K41" s="664">
        <v>15.79</v>
      </c>
      <c r="L41" s="661"/>
      <c r="M41" s="661">
        <v>157.89999999999998</v>
      </c>
      <c r="N41" s="664"/>
      <c r="O41" s="664"/>
      <c r="P41" s="677"/>
      <c r="Q41" s="665"/>
    </row>
    <row r="42" spans="1:17" ht="14.4" customHeight="1" x14ac:dyDescent="0.3">
      <c r="A42" s="660" t="s">
        <v>7398</v>
      </c>
      <c r="B42" s="661" t="s">
        <v>7399</v>
      </c>
      <c r="C42" s="661" t="s">
        <v>3940</v>
      </c>
      <c r="D42" s="661" t="s">
        <v>7413</v>
      </c>
      <c r="E42" s="661" t="s">
        <v>7414</v>
      </c>
      <c r="F42" s="664"/>
      <c r="G42" s="664"/>
      <c r="H42" s="661"/>
      <c r="I42" s="661"/>
      <c r="J42" s="664">
        <v>0.2</v>
      </c>
      <c r="K42" s="664">
        <v>53.02</v>
      </c>
      <c r="L42" s="661"/>
      <c r="M42" s="661">
        <v>265.10000000000002</v>
      </c>
      <c r="N42" s="664"/>
      <c r="O42" s="664"/>
      <c r="P42" s="677"/>
      <c r="Q42" s="665"/>
    </row>
    <row r="43" spans="1:17" ht="14.4" customHeight="1" x14ac:dyDescent="0.3">
      <c r="A43" s="660" t="s">
        <v>7398</v>
      </c>
      <c r="B43" s="661" t="s">
        <v>7399</v>
      </c>
      <c r="C43" s="661" t="s">
        <v>3941</v>
      </c>
      <c r="D43" s="661" t="s">
        <v>7402</v>
      </c>
      <c r="E43" s="661" t="s">
        <v>7403</v>
      </c>
      <c r="F43" s="664"/>
      <c r="G43" s="664"/>
      <c r="H43" s="661"/>
      <c r="I43" s="661"/>
      <c r="J43" s="664">
        <v>0.4</v>
      </c>
      <c r="K43" s="664">
        <v>10.74</v>
      </c>
      <c r="L43" s="661"/>
      <c r="M43" s="661">
        <v>26.849999999999998</v>
      </c>
      <c r="N43" s="664"/>
      <c r="O43" s="664"/>
      <c r="P43" s="677"/>
      <c r="Q43" s="665"/>
    </row>
    <row r="44" spans="1:17" ht="14.4" customHeight="1" x14ac:dyDescent="0.3">
      <c r="A44" s="660" t="s">
        <v>7398</v>
      </c>
      <c r="B44" s="661" t="s">
        <v>7399</v>
      </c>
      <c r="C44" s="661" t="s">
        <v>3941</v>
      </c>
      <c r="D44" s="661" t="s">
        <v>7406</v>
      </c>
      <c r="E44" s="661" t="s">
        <v>7407</v>
      </c>
      <c r="F44" s="664"/>
      <c r="G44" s="664"/>
      <c r="H44" s="661"/>
      <c r="I44" s="661"/>
      <c r="J44" s="664"/>
      <c r="K44" s="664"/>
      <c r="L44" s="661"/>
      <c r="M44" s="661"/>
      <c r="N44" s="664">
        <v>0.1</v>
      </c>
      <c r="O44" s="664">
        <v>9.81</v>
      </c>
      <c r="P44" s="677"/>
      <c r="Q44" s="665">
        <v>98.1</v>
      </c>
    </row>
    <row r="45" spans="1:17" ht="14.4" customHeight="1" x14ac:dyDescent="0.3">
      <c r="A45" s="660" t="s">
        <v>7398</v>
      </c>
      <c r="B45" s="661" t="s">
        <v>7399</v>
      </c>
      <c r="C45" s="661" t="s">
        <v>3941</v>
      </c>
      <c r="D45" s="661" t="s">
        <v>7408</v>
      </c>
      <c r="E45" s="661" t="s">
        <v>7409</v>
      </c>
      <c r="F45" s="664"/>
      <c r="G45" s="664"/>
      <c r="H45" s="661"/>
      <c r="I45" s="661"/>
      <c r="J45" s="664">
        <v>0.2</v>
      </c>
      <c r="K45" s="664">
        <v>14.38</v>
      </c>
      <c r="L45" s="661"/>
      <c r="M45" s="661">
        <v>71.900000000000006</v>
      </c>
      <c r="N45" s="664">
        <v>5.4</v>
      </c>
      <c r="O45" s="664">
        <v>290.30999999999995</v>
      </c>
      <c r="P45" s="677"/>
      <c r="Q45" s="665">
        <v>53.761111111111099</v>
      </c>
    </row>
    <row r="46" spans="1:17" ht="14.4" customHeight="1" x14ac:dyDescent="0.3">
      <c r="A46" s="660" t="s">
        <v>7398</v>
      </c>
      <c r="B46" s="661" t="s">
        <v>7399</v>
      </c>
      <c r="C46" s="661" t="s">
        <v>3943</v>
      </c>
      <c r="D46" s="661" t="s">
        <v>7400</v>
      </c>
      <c r="E46" s="661" t="s">
        <v>7401</v>
      </c>
      <c r="F46" s="664"/>
      <c r="G46" s="664"/>
      <c r="H46" s="661"/>
      <c r="I46" s="661"/>
      <c r="J46" s="664">
        <v>0.30000000000000004</v>
      </c>
      <c r="K46" s="664">
        <v>47.37</v>
      </c>
      <c r="L46" s="661"/>
      <c r="M46" s="661">
        <v>157.89999999999998</v>
      </c>
      <c r="N46" s="664"/>
      <c r="O46" s="664"/>
      <c r="P46" s="677"/>
      <c r="Q46" s="665"/>
    </row>
    <row r="47" spans="1:17" ht="14.4" customHeight="1" x14ac:dyDescent="0.3">
      <c r="A47" s="660" t="s">
        <v>7398</v>
      </c>
      <c r="B47" s="661" t="s">
        <v>7424</v>
      </c>
      <c r="C47" s="661" t="s">
        <v>7376</v>
      </c>
      <c r="D47" s="661" t="s">
        <v>7425</v>
      </c>
      <c r="E47" s="661" t="s">
        <v>7426</v>
      </c>
      <c r="F47" s="664">
        <v>1</v>
      </c>
      <c r="G47" s="664">
        <v>162.80000000000001</v>
      </c>
      <c r="H47" s="661">
        <v>1</v>
      </c>
      <c r="I47" s="661">
        <v>162.80000000000001</v>
      </c>
      <c r="J47" s="664">
        <v>3</v>
      </c>
      <c r="K47" s="664">
        <v>488.40000000000003</v>
      </c>
      <c r="L47" s="661">
        <v>3</v>
      </c>
      <c r="M47" s="661">
        <v>162.80000000000001</v>
      </c>
      <c r="N47" s="664"/>
      <c r="O47" s="664"/>
      <c r="P47" s="677"/>
      <c r="Q47" s="665"/>
    </row>
    <row r="48" spans="1:17" ht="14.4" customHeight="1" x14ac:dyDescent="0.3">
      <c r="A48" s="660" t="s">
        <v>7398</v>
      </c>
      <c r="B48" s="661" t="s">
        <v>7424</v>
      </c>
      <c r="C48" s="661" t="s">
        <v>3914</v>
      </c>
      <c r="D48" s="661" t="s">
        <v>7425</v>
      </c>
      <c r="E48" s="661" t="s">
        <v>7426</v>
      </c>
      <c r="F48" s="664"/>
      <c r="G48" s="664"/>
      <c r="H48" s="661"/>
      <c r="I48" s="661"/>
      <c r="J48" s="664">
        <v>1</v>
      </c>
      <c r="K48" s="664">
        <v>162.80000000000001</v>
      </c>
      <c r="L48" s="661"/>
      <c r="M48" s="661">
        <v>162.80000000000001</v>
      </c>
      <c r="N48" s="664"/>
      <c r="O48" s="664"/>
      <c r="P48" s="677"/>
      <c r="Q48" s="665"/>
    </row>
    <row r="49" spans="1:17" ht="14.4" customHeight="1" x14ac:dyDescent="0.3">
      <c r="A49" s="660" t="s">
        <v>7398</v>
      </c>
      <c r="B49" s="661" t="s">
        <v>7424</v>
      </c>
      <c r="C49" s="661" t="s">
        <v>3915</v>
      </c>
      <c r="D49" s="661" t="s">
        <v>7425</v>
      </c>
      <c r="E49" s="661" t="s">
        <v>7426</v>
      </c>
      <c r="F49" s="664"/>
      <c r="G49" s="664"/>
      <c r="H49" s="661"/>
      <c r="I49" s="661"/>
      <c r="J49" s="664">
        <v>1</v>
      </c>
      <c r="K49" s="664">
        <v>162.80000000000001</v>
      </c>
      <c r="L49" s="661"/>
      <c r="M49" s="661">
        <v>162.80000000000001</v>
      </c>
      <c r="N49" s="664">
        <v>1</v>
      </c>
      <c r="O49" s="664">
        <v>162.80000000000001</v>
      </c>
      <c r="P49" s="677"/>
      <c r="Q49" s="665">
        <v>162.80000000000001</v>
      </c>
    </row>
    <row r="50" spans="1:17" ht="14.4" customHeight="1" x14ac:dyDescent="0.3">
      <c r="A50" s="660" t="s">
        <v>7398</v>
      </c>
      <c r="B50" s="661" t="s">
        <v>7424</v>
      </c>
      <c r="C50" s="661" t="s">
        <v>3920</v>
      </c>
      <c r="D50" s="661" t="s">
        <v>7427</v>
      </c>
      <c r="E50" s="661" t="s">
        <v>7428</v>
      </c>
      <c r="F50" s="664">
        <v>3</v>
      </c>
      <c r="G50" s="664">
        <v>1241.48</v>
      </c>
      <c r="H50" s="661">
        <v>1</v>
      </c>
      <c r="I50" s="661">
        <v>413.82666666666665</v>
      </c>
      <c r="J50" s="664">
        <v>6</v>
      </c>
      <c r="K50" s="664">
        <v>2512.14</v>
      </c>
      <c r="L50" s="661">
        <v>2.0235042046589555</v>
      </c>
      <c r="M50" s="661">
        <v>418.69</v>
      </c>
      <c r="N50" s="664">
        <v>2</v>
      </c>
      <c r="O50" s="664">
        <v>837.38</v>
      </c>
      <c r="P50" s="677">
        <v>0.6745014015529851</v>
      </c>
      <c r="Q50" s="665">
        <v>418.69</v>
      </c>
    </row>
    <row r="51" spans="1:17" ht="14.4" customHeight="1" x14ac:dyDescent="0.3">
      <c r="A51" s="660" t="s">
        <v>7398</v>
      </c>
      <c r="B51" s="661" t="s">
        <v>7424</v>
      </c>
      <c r="C51" s="661" t="s">
        <v>3920</v>
      </c>
      <c r="D51" s="661" t="s">
        <v>7425</v>
      </c>
      <c r="E51" s="661" t="s">
        <v>7426</v>
      </c>
      <c r="F51" s="664"/>
      <c r="G51" s="664"/>
      <c r="H51" s="661"/>
      <c r="I51" s="661"/>
      <c r="J51" s="664">
        <v>1</v>
      </c>
      <c r="K51" s="664">
        <v>162.80000000000001</v>
      </c>
      <c r="L51" s="661"/>
      <c r="M51" s="661">
        <v>162.80000000000001</v>
      </c>
      <c r="N51" s="664"/>
      <c r="O51" s="664"/>
      <c r="P51" s="677"/>
      <c r="Q51" s="665"/>
    </row>
    <row r="52" spans="1:17" ht="14.4" customHeight="1" x14ac:dyDescent="0.3">
      <c r="A52" s="660" t="s">
        <v>7398</v>
      </c>
      <c r="B52" s="661" t="s">
        <v>7424</v>
      </c>
      <c r="C52" s="661" t="s">
        <v>3921</v>
      </c>
      <c r="D52" s="661" t="s">
        <v>7425</v>
      </c>
      <c r="E52" s="661" t="s">
        <v>7426</v>
      </c>
      <c r="F52" s="664"/>
      <c r="G52" s="664"/>
      <c r="H52" s="661"/>
      <c r="I52" s="661"/>
      <c r="J52" s="664">
        <v>1</v>
      </c>
      <c r="K52" s="664">
        <v>162.80000000000001</v>
      </c>
      <c r="L52" s="661"/>
      <c r="M52" s="661">
        <v>162.80000000000001</v>
      </c>
      <c r="N52" s="664">
        <v>2</v>
      </c>
      <c r="O52" s="664">
        <v>325.60000000000002</v>
      </c>
      <c r="P52" s="677"/>
      <c r="Q52" s="665">
        <v>162.80000000000001</v>
      </c>
    </row>
    <row r="53" spans="1:17" ht="14.4" customHeight="1" x14ac:dyDescent="0.3">
      <c r="A53" s="660" t="s">
        <v>7398</v>
      </c>
      <c r="B53" s="661" t="s">
        <v>7424</v>
      </c>
      <c r="C53" s="661" t="s">
        <v>3926</v>
      </c>
      <c r="D53" s="661" t="s">
        <v>7425</v>
      </c>
      <c r="E53" s="661" t="s">
        <v>7426</v>
      </c>
      <c r="F53" s="664"/>
      <c r="G53" s="664"/>
      <c r="H53" s="661"/>
      <c r="I53" s="661"/>
      <c r="J53" s="664">
        <v>2</v>
      </c>
      <c r="K53" s="664">
        <v>325.60000000000002</v>
      </c>
      <c r="L53" s="661"/>
      <c r="M53" s="661">
        <v>162.80000000000001</v>
      </c>
      <c r="N53" s="664"/>
      <c r="O53" s="664"/>
      <c r="P53" s="677"/>
      <c r="Q53" s="665"/>
    </row>
    <row r="54" spans="1:17" ht="14.4" customHeight="1" x14ac:dyDescent="0.3">
      <c r="A54" s="660" t="s">
        <v>7398</v>
      </c>
      <c r="B54" s="661" t="s">
        <v>7424</v>
      </c>
      <c r="C54" s="661" t="s">
        <v>3927</v>
      </c>
      <c r="D54" s="661" t="s">
        <v>7425</v>
      </c>
      <c r="E54" s="661" t="s">
        <v>7426</v>
      </c>
      <c r="F54" s="664"/>
      <c r="G54" s="664"/>
      <c r="H54" s="661"/>
      <c r="I54" s="661"/>
      <c r="J54" s="664">
        <v>2</v>
      </c>
      <c r="K54" s="664">
        <v>226.10000000000002</v>
      </c>
      <c r="L54" s="661"/>
      <c r="M54" s="661">
        <v>113.05000000000001</v>
      </c>
      <c r="N54" s="664"/>
      <c r="O54" s="664"/>
      <c r="P54" s="677"/>
      <c r="Q54" s="665"/>
    </row>
    <row r="55" spans="1:17" ht="14.4" customHeight="1" x14ac:dyDescent="0.3">
      <c r="A55" s="660" t="s">
        <v>7398</v>
      </c>
      <c r="B55" s="661" t="s">
        <v>7424</v>
      </c>
      <c r="C55" s="661" t="s">
        <v>3929</v>
      </c>
      <c r="D55" s="661" t="s">
        <v>7425</v>
      </c>
      <c r="E55" s="661" t="s">
        <v>7426</v>
      </c>
      <c r="F55" s="664"/>
      <c r="G55" s="664"/>
      <c r="H55" s="661"/>
      <c r="I55" s="661"/>
      <c r="J55" s="664">
        <v>1</v>
      </c>
      <c r="K55" s="664">
        <v>162.80000000000001</v>
      </c>
      <c r="L55" s="661"/>
      <c r="M55" s="661">
        <v>162.80000000000001</v>
      </c>
      <c r="N55" s="664"/>
      <c r="O55" s="664"/>
      <c r="P55" s="677"/>
      <c r="Q55" s="665"/>
    </row>
    <row r="56" spans="1:17" ht="14.4" customHeight="1" x14ac:dyDescent="0.3">
      <c r="A56" s="660" t="s">
        <v>7398</v>
      </c>
      <c r="B56" s="661" t="s">
        <v>7424</v>
      </c>
      <c r="C56" s="661" t="s">
        <v>3930</v>
      </c>
      <c r="D56" s="661" t="s">
        <v>7425</v>
      </c>
      <c r="E56" s="661" t="s">
        <v>7426</v>
      </c>
      <c r="F56" s="664"/>
      <c r="G56" s="664"/>
      <c r="H56" s="661"/>
      <c r="I56" s="661"/>
      <c r="J56" s="664"/>
      <c r="K56" s="664"/>
      <c r="L56" s="661"/>
      <c r="M56" s="661"/>
      <c r="N56" s="664">
        <v>2</v>
      </c>
      <c r="O56" s="664">
        <v>325.60000000000002</v>
      </c>
      <c r="P56" s="677"/>
      <c r="Q56" s="665">
        <v>162.80000000000001</v>
      </c>
    </row>
    <row r="57" spans="1:17" ht="14.4" customHeight="1" x14ac:dyDescent="0.3">
      <c r="A57" s="660" t="s">
        <v>7398</v>
      </c>
      <c r="B57" s="661" t="s">
        <v>7424</v>
      </c>
      <c r="C57" s="661" t="s">
        <v>3931</v>
      </c>
      <c r="D57" s="661" t="s">
        <v>7427</v>
      </c>
      <c r="E57" s="661" t="s">
        <v>7428</v>
      </c>
      <c r="F57" s="664">
        <v>1</v>
      </c>
      <c r="G57" s="664">
        <v>418.69</v>
      </c>
      <c r="H57" s="661">
        <v>1</v>
      </c>
      <c r="I57" s="661">
        <v>418.69</v>
      </c>
      <c r="J57" s="664"/>
      <c r="K57" s="664"/>
      <c r="L57" s="661"/>
      <c r="M57" s="661"/>
      <c r="N57" s="664"/>
      <c r="O57" s="664"/>
      <c r="P57" s="677"/>
      <c r="Q57" s="665"/>
    </row>
    <row r="58" spans="1:17" ht="14.4" customHeight="1" x14ac:dyDescent="0.3">
      <c r="A58" s="660" t="s">
        <v>7398</v>
      </c>
      <c r="B58" s="661" t="s">
        <v>7424</v>
      </c>
      <c r="C58" s="661" t="s">
        <v>3931</v>
      </c>
      <c r="D58" s="661" t="s">
        <v>7429</v>
      </c>
      <c r="E58" s="661" t="s">
        <v>7430</v>
      </c>
      <c r="F58" s="664">
        <v>7</v>
      </c>
      <c r="G58" s="664">
        <v>9696.4</v>
      </c>
      <c r="H58" s="661">
        <v>1</v>
      </c>
      <c r="I58" s="661">
        <v>1385.2</v>
      </c>
      <c r="J58" s="664"/>
      <c r="K58" s="664"/>
      <c r="L58" s="661"/>
      <c r="M58" s="661"/>
      <c r="N58" s="664"/>
      <c r="O58" s="664"/>
      <c r="P58" s="677"/>
      <c r="Q58" s="665"/>
    </row>
    <row r="59" spans="1:17" ht="14.4" customHeight="1" x14ac:dyDescent="0.3">
      <c r="A59" s="660" t="s">
        <v>7398</v>
      </c>
      <c r="B59" s="661" t="s">
        <v>7424</v>
      </c>
      <c r="C59" s="661" t="s">
        <v>3931</v>
      </c>
      <c r="D59" s="661" t="s">
        <v>7425</v>
      </c>
      <c r="E59" s="661" t="s">
        <v>7426</v>
      </c>
      <c r="F59" s="664">
        <v>1</v>
      </c>
      <c r="G59" s="664">
        <v>162.80000000000001</v>
      </c>
      <c r="H59" s="661">
        <v>1</v>
      </c>
      <c r="I59" s="661">
        <v>162.80000000000001</v>
      </c>
      <c r="J59" s="664"/>
      <c r="K59" s="664"/>
      <c r="L59" s="661"/>
      <c r="M59" s="661"/>
      <c r="N59" s="664"/>
      <c r="O59" s="664"/>
      <c r="P59" s="677"/>
      <c r="Q59" s="665"/>
    </row>
    <row r="60" spans="1:17" ht="14.4" customHeight="1" x14ac:dyDescent="0.3">
      <c r="A60" s="660" t="s">
        <v>7398</v>
      </c>
      <c r="B60" s="661" t="s">
        <v>7424</v>
      </c>
      <c r="C60" s="661" t="s">
        <v>3939</v>
      </c>
      <c r="D60" s="661" t="s">
        <v>7425</v>
      </c>
      <c r="E60" s="661" t="s">
        <v>7426</v>
      </c>
      <c r="F60" s="664"/>
      <c r="G60" s="664"/>
      <c r="H60" s="661"/>
      <c r="I60" s="661"/>
      <c r="J60" s="664">
        <v>3</v>
      </c>
      <c r="K60" s="664">
        <v>488.40000000000003</v>
      </c>
      <c r="L60" s="661"/>
      <c r="M60" s="661">
        <v>162.80000000000001</v>
      </c>
      <c r="N60" s="664"/>
      <c r="O60" s="664"/>
      <c r="P60" s="677"/>
      <c r="Q60" s="665"/>
    </row>
    <row r="61" spans="1:17" ht="14.4" customHeight="1" x14ac:dyDescent="0.3">
      <c r="A61" s="660" t="s">
        <v>7398</v>
      </c>
      <c r="B61" s="661" t="s">
        <v>7424</v>
      </c>
      <c r="C61" s="661" t="s">
        <v>3941</v>
      </c>
      <c r="D61" s="661" t="s">
        <v>7427</v>
      </c>
      <c r="E61" s="661" t="s">
        <v>7428</v>
      </c>
      <c r="F61" s="664">
        <v>1</v>
      </c>
      <c r="G61" s="664">
        <v>418.69</v>
      </c>
      <c r="H61" s="661">
        <v>1</v>
      </c>
      <c r="I61" s="661">
        <v>418.69</v>
      </c>
      <c r="J61" s="664"/>
      <c r="K61" s="664"/>
      <c r="L61" s="661"/>
      <c r="M61" s="661"/>
      <c r="N61" s="664"/>
      <c r="O61" s="664"/>
      <c r="P61" s="677"/>
      <c r="Q61" s="665"/>
    </row>
    <row r="62" spans="1:17" ht="14.4" customHeight="1" x14ac:dyDescent="0.3">
      <c r="A62" s="660" t="s">
        <v>7398</v>
      </c>
      <c r="B62" s="661" t="s">
        <v>7424</v>
      </c>
      <c r="C62" s="661" t="s">
        <v>3941</v>
      </c>
      <c r="D62" s="661" t="s">
        <v>7431</v>
      </c>
      <c r="E62" s="661" t="s">
        <v>7432</v>
      </c>
      <c r="F62" s="664"/>
      <c r="G62" s="664"/>
      <c r="H62" s="661"/>
      <c r="I62" s="661"/>
      <c r="J62" s="664"/>
      <c r="K62" s="664"/>
      <c r="L62" s="661"/>
      <c r="M62" s="661"/>
      <c r="N62" s="664">
        <v>1</v>
      </c>
      <c r="O62" s="664">
        <v>891.27</v>
      </c>
      <c r="P62" s="677"/>
      <c r="Q62" s="665">
        <v>891.27</v>
      </c>
    </row>
    <row r="63" spans="1:17" ht="14.4" customHeight="1" x14ac:dyDescent="0.3">
      <c r="A63" s="660" t="s">
        <v>7398</v>
      </c>
      <c r="B63" s="661" t="s">
        <v>7424</v>
      </c>
      <c r="C63" s="661" t="s">
        <v>3941</v>
      </c>
      <c r="D63" s="661" t="s">
        <v>7425</v>
      </c>
      <c r="E63" s="661" t="s">
        <v>7426</v>
      </c>
      <c r="F63" s="664">
        <v>72</v>
      </c>
      <c r="G63" s="664">
        <v>11721.6</v>
      </c>
      <c r="H63" s="661">
        <v>1</v>
      </c>
      <c r="I63" s="661">
        <v>162.80000000000001</v>
      </c>
      <c r="J63" s="664">
        <v>117</v>
      </c>
      <c r="K63" s="664">
        <v>19047.600000000002</v>
      </c>
      <c r="L63" s="661">
        <v>1.6250000000000002</v>
      </c>
      <c r="M63" s="661">
        <v>162.80000000000001</v>
      </c>
      <c r="N63" s="664">
        <v>157</v>
      </c>
      <c r="O63" s="664">
        <v>25559.599999999999</v>
      </c>
      <c r="P63" s="677">
        <v>2.1805555555555554</v>
      </c>
      <c r="Q63" s="665">
        <v>162.79999999999998</v>
      </c>
    </row>
    <row r="64" spans="1:17" ht="14.4" customHeight="1" x14ac:dyDescent="0.3">
      <c r="A64" s="660" t="s">
        <v>7398</v>
      </c>
      <c r="B64" s="661" t="s">
        <v>7424</v>
      </c>
      <c r="C64" s="661" t="s">
        <v>3941</v>
      </c>
      <c r="D64" s="661" t="s">
        <v>7433</v>
      </c>
      <c r="E64" s="661" t="s">
        <v>7434</v>
      </c>
      <c r="F64" s="664">
        <v>1</v>
      </c>
      <c r="G64" s="664">
        <v>162.80000000000001</v>
      </c>
      <c r="H64" s="661">
        <v>1</v>
      </c>
      <c r="I64" s="661">
        <v>162.80000000000001</v>
      </c>
      <c r="J64" s="664"/>
      <c r="K64" s="664"/>
      <c r="L64" s="661"/>
      <c r="M64" s="661"/>
      <c r="N64" s="664"/>
      <c r="O64" s="664"/>
      <c r="P64" s="677"/>
      <c r="Q64" s="665"/>
    </row>
    <row r="65" spans="1:17" ht="14.4" customHeight="1" x14ac:dyDescent="0.3">
      <c r="A65" s="660" t="s">
        <v>7398</v>
      </c>
      <c r="B65" s="661" t="s">
        <v>7424</v>
      </c>
      <c r="C65" s="661" t="s">
        <v>3941</v>
      </c>
      <c r="D65" s="661" t="s">
        <v>7435</v>
      </c>
      <c r="E65" s="661" t="s">
        <v>7436</v>
      </c>
      <c r="F65" s="664"/>
      <c r="G65" s="664"/>
      <c r="H65" s="661"/>
      <c r="I65" s="661"/>
      <c r="J65" s="664">
        <v>1</v>
      </c>
      <c r="K65" s="664">
        <v>108.6</v>
      </c>
      <c r="L65" s="661"/>
      <c r="M65" s="661">
        <v>108.6</v>
      </c>
      <c r="N65" s="664"/>
      <c r="O65" s="664"/>
      <c r="P65" s="677"/>
      <c r="Q65" s="665"/>
    </row>
    <row r="66" spans="1:17" ht="14.4" customHeight="1" x14ac:dyDescent="0.3">
      <c r="A66" s="660" t="s">
        <v>7398</v>
      </c>
      <c r="B66" s="661" t="s">
        <v>7437</v>
      </c>
      <c r="C66" s="661" t="s">
        <v>3911</v>
      </c>
      <c r="D66" s="661" t="s">
        <v>7438</v>
      </c>
      <c r="E66" s="661" t="s">
        <v>7439</v>
      </c>
      <c r="F66" s="664"/>
      <c r="G66" s="664"/>
      <c r="H66" s="661"/>
      <c r="I66" s="661"/>
      <c r="J66" s="664">
        <v>1</v>
      </c>
      <c r="K66" s="664">
        <v>156</v>
      </c>
      <c r="L66" s="661"/>
      <c r="M66" s="661">
        <v>156</v>
      </c>
      <c r="N66" s="664"/>
      <c r="O66" s="664"/>
      <c r="P66" s="677"/>
      <c r="Q66" s="665"/>
    </row>
    <row r="67" spans="1:17" ht="14.4" customHeight="1" x14ac:dyDescent="0.3">
      <c r="A67" s="660" t="s">
        <v>7398</v>
      </c>
      <c r="B67" s="661" t="s">
        <v>7437</v>
      </c>
      <c r="C67" s="661" t="s">
        <v>3911</v>
      </c>
      <c r="D67" s="661" t="s">
        <v>7440</v>
      </c>
      <c r="E67" s="661" t="s">
        <v>7441</v>
      </c>
      <c r="F67" s="664"/>
      <c r="G67" s="664"/>
      <c r="H67" s="661"/>
      <c r="I67" s="661"/>
      <c r="J67" s="664"/>
      <c r="K67" s="664"/>
      <c r="L67" s="661"/>
      <c r="M67" s="661"/>
      <c r="N67" s="664">
        <v>1</v>
      </c>
      <c r="O67" s="664">
        <v>80</v>
      </c>
      <c r="P67" s="677"/>
      <c r="Q67" s="665">
        <v>80</v>
      </c>
    </row>
    <row r="68" spans="1:17" ht="14.4" customHeight="1" x14ac:dyDescent="0.3">
      <c r="A68" s="660" t="s">
        <v>7398</v>
      </c>
      <c r="B68" s="661" t="s">
        <v>7437</v>
      </c>
      <c r="C68" s="661" t="s">
        <v>3911</v>
      </c>
      <c r="D68" s="661" t="s">
        <v>7442</v>
      </c>
      <c r="E68" s="661" t="s">
        <v>7443</v>
      </c>
      <c r="F68" s="664">
        <v>68</v>
      </c>
      <c r="G68" s="664">
        <v>2312</v>
      </c>
      <c r="H68" s="661">
        <v>1</v>
      </c>
      <c r="I68" s="661">
        <v>34</v>
      </c>
      <c r="J68" s="664">
        <v>64</v>
      </c>
      <c r="K68" s="664">
        <v>2176</v>
      </c>
      <c r="L68" s="661">
        <v>0.94117647058823528</v>
      </c>
      <c r="M68" s="661">
        <v>34</v>
      </c>
      <c r="N68" s="664">
        <v>6</v>
      </c>
      <c r="O68" s="664">
        <v>206</v>
      </c>
      <c r="P68" s="677">
        <v>8.9100346020761251E-2</v>
      </c>
      <c r="Q68" s="665">
        <v>34.333333333333336</v>
      </c>
    </row>
    <row r="69" spans="1:17" ht="14.4" customHeight="1" x14ac:dyDescent="0.3">
      <c r="A69" s="660" t="s">
        <v>7398</v>
      </c>
      <c r="B69" s="661" t="s">
        <v>7437</v>
      </c>
      <c r="C69" s="661" t="s">
        <v>3911</v>
      </c>
      <c r="D69" s="661" t="s">
        <v>7444</v>
      </c>
      <c r="E69" s="661" t="s">
        <v>7445</v>
      </c>
      <c r="F69" s="664">
        <v>44</v>
      </c>
      <c r="G69" s="664">
        <v>3652</v>
      </c>
      <c r="H69" s="661">
        <v>1</v>
      </c>
      <c r="I69" s="661">
        <v>83</v>
      </c>
      <c r="J69" s="664">
        <v>51</v>
      </c>
      <c r="K69" s="664">
        <v>4233</v>
      </c>
      <c r="L69" s="661">
        <v>1.1590909090909092</v>
      </c>
      <c r="M69" s="661">
        <v>83</v>
      </c>
      <c r="N69" s="664">
        <v>40</v>
      </c>
      <c r="O69" s="664">
        <v>3353</v>
      </c>
      <c r="P69" s="677">
        <v>0.91812705366922231</v>
      </c>
      <c r="Q69" s="665">
        <v>83.825000000000003</v>
      </c>
    </row>
    <row r="70" spans="1:17" ht="14.4" customHeight="1" x14ac:dyDescent="0.3">
      <c r="A70" s="660" t="s">
        <v>7398</v>
      </c>
      <c r="B70" s="661" t="s">
        <v>7437</v>
      </c>
      <c r="C70" s="661" t="s">
        <v>3911</v>
      </c>
      <c r="D70" s="661" t="s">
        <v>7446</v>
      </c>
      <c r="E70" s="661" t="s">
        <v>7447</v>
      </c>
      <c r="F70" s="664">
        <v>148</v>
      </c>
      <c r="G70" s="664">
        <v>90132</v>
      </c>
      <c r="H70" s="661">
        <v>1</v>
      </c>
      <c r="I70" s="661">
        <v>609</v>
      </c>
      <c r="J70" s="664">
        <v>151</v>
      </c>
      <c r="K70" s="664">
        <v>92261</v>
      </c>
      <c r="L70" s="661">
        <v>1.0236209115519461</v>
      </c>
      <c r="M70" s="661">
        <v>611</v>
      </c>
      <c r="N70" s="664">
        <v>156</v>
      </c>
      <c r="O70" s="664">
        <v>95886</v>
      </c>
      <c r="P70" s="677">
        <v>1.0638397017707362</v>
      </c>
      <c r="Q70" s="665">
        <v>614.65384615384619</v>
      </c>
    </row>
    <row r="71" spans="1:17" ht="14.4" customHeight="1" x14ac:dyDescent="0.3">
      <c r="A71" s="660" t="s">
        <v>7398</v>
      </c>
      <c r="B71" s="661" t="s">
        <v>7437</v>
      </c>
      <c r="C71" s="661" t="s">
        <v>3911</v>
      </c>
      <c r="D71" s="661" t="s">
        <v>7448</v>
      </c>
      <c r="E71" s="661" t="s">
        <v>7449</v>
      </c>
      <c r="F71" s="664">
        <v>91</v>
      </c>
      <c r="G71" s="664">
        <v>35035</v>
      </c>
      <c r="H71" s="661">
        <v>1</v>
      </c>
      <c r="I71" s="661">
        <v>385</v>
      </c>
      <c r="J71" s="664">
        <v>117</v>
      </c>
      <c r="K71" s="664">
        <v>45162</v>
      </c>
      <c r="L71" s="661">
        <v>1.2890538033395176</v>
      </c>
      <c r="M71" s="661">
        <v>386</v>
      </c>
      <c r="N71" s="664">
        <v>109</v>
      </c>
      <c r="O71" s="664">
        <v>42244</v>
      </c>
      <c r="P71" s="677">
        <v>1.2057656629085201</v>
      </c>
      <c r="Q71" s="665">
        <v>387.55963302752292</v>
      </c>
    </row>
    <row r="72" spans="1:17" ht="14.4" customHeight="1" x14ac:dyDescent="0.3">
      <c r="A72" s="660" t="s">
        <v>7398</v>
      </c>
      <c r="B72" s="661" t="s">
        <v>7437</v>
      </c>
      <c r="C72" s="661" t="s">
        <v>3911</v>
      </c>
      <c r="D72" s="661" t="s">
        <v>7450</v>
      </c>
      <c r="E72" s="661" t="s">
        <v>7451</v>
      </c>
      <c r="F72" s="664">
        <v>36</v>
      </c>
      <c r="G72" s="664">
        <v>1404</v>
      </c>
      <c r="H72" s="661">
        <v>1</v>
      </c>
      <c r="I72" s="661">
        <v>39</v>
      </c>
      <c r="J72" s="664">
        <v>143</v>
      </c>
      <c r="K72" s="664">
        <v>5577</v>
      </c>
      <c r="L72" s="661">
        <v>3.9722222222222223</v>
      </c>
      <c r="M72" s="661">
        <v>39</v>
      </c>
      <c r="N72" s="664">
        <v>149</v>
      </c>
      <c r="O72" s="664">
        <v>5811</v>
      </c>
      <c r="P72" s="677">
        <v>4.1388888888888893</v>
      </c>
      <c r="Q72" s="665">
        <v>39</v>
      </c>
    </row>
    <row r="73" spans="1:17" ht="14.4" customHeight="1" x14ac:dyDescent="0.3">
      <c r="A73" s="660" t="s">
        <v>7398</v>
      </c>
      <c r="B73" s="661" t="s">
        <v>7437</v>
      </c>
      <c r="C73" s="661" t="s">
        <v>3911</v>
      </c>
      <c r="D73" s="661" t="s">
        <v>7452</v>
      </c>
      <c r="E73" s="661" t="s">
        <v>7453</v>
      </c>
      <c r="F73" s="664">
        <v>1</v>
      </c>
      <c r="G73" s="664">
        <v>1684</v>
      </c>
      <c r="H73" s="661">
        <v>1</v>
      </c>
      <c r="I73" s="661">
        <v>1684</v>
      </c>
      <c r="J73" s="664">
        <v>1</v>
      </c>
      <c r="K73" s="664">
        <v>1686</v>
      </c>
      <c r="L73" s="661">
        <v>1.0011876484560569</v>
      </c>
      <c r="M73" s="661">
        <v>1686</v>
      </c>
      <c r="N73" s="664"/>
      <c r="O73" s="664"/>
      <c r="P73" s="677"/>
      <c r="Q73" s="665"/>
    </row>
    <row r="74" spans="1:17" ht="14.4" customHeight="1" x14ac:dyDescent="0.3">
      <c r="A74" s="660" t="s">
        <v>7398</v>
      </c>
      <c r="B74" s="661" t="s">
        <v>7437</v>
      </c>
      <c r="C74" s="661" t="s">
        <v>3911</v>
      </c>
      <c r="D74" s="661" t="s">
        <v>7454</v>
      </c>
      <c r="E74" s="661" t="s">
        <v>7455</v>
      </c>
      <c r="F74" s="664">
        <v>1</v>
      </c>
      <c r="G74" s="664">
        <v>4424</v>
      </c>
      <c r="H74" s="661">
        <v>1</v>
      </c>
      <c r="I74" s="661">
        <v>4424</v>
      </c>
      <c r="J74" s="664"/>
      <c r="K74" s="664"/>
      <c r="L74" s="661"/>
      <c r="M74" s="661"/>
      <c r="N74" s="664">
        <v>3</v>
      </c>
      <c r="O74" s="664">
        <v>13278</v>
      </c>
      <c r="P74" s="677">
        <v>3.001356238698011</v>
      </c>
      <c r="Q74" s="665">
        <v>4426</v>
      </c>
    </row>
    <row r="75" spans="1:17" ht="14.4" customHeight="1" x14ac:dyDescent="0.3">
      <c r="A75" s="660" t="s">
        <v>7398</v>
      </c>
      <c r="B75" s="661" t="s">
        <v>7437</v>
      </c>
      <c r="C75" s="661" t="s">
        <v>3911</v>
      </c>
      <c r="D75" s="661" t="s">
        <v>7456</v>
      </c>
      <c r="E75" s="661" t="s">
        <v>7457</v>
      </c>
      <c r="F75" s="664">
        <v>96</v>
      </c>
      <c r="G75" s="664">
        <v>23904</v>
      </c>
      <c r="H75" s="661">
        <v>1</v>
      </c>
      <c r="I75" s="661">
        <v>249</v>
      </c>
      <c r="J75" s="664">
        <v>174</v>
      </c>
      <c r="K75" s="664">
        <v>40368</v>
      </c>
      <c r="L75" s="661">
        <v>1.6887550200803212</v>
      </c>
      <c r="M75" s="661">
        <v>232</v>
      </c>
      <c r="N75" s="664">
        <v>153</v>
      </c>
      <c r="O75" s="664">
        <v>35716</v>
      </c>
      <c r="P75" s="677">
        <v>1.4941432396251673</v>
      </c>
      <c r="Q75" s="665">
        <v>233.43790849673204</v>
      </c>
    </row>
    <row r="76" spans="1:17" ht="14.4" customHeight="1" x14ac:dyDescent="0.3">
      <c r="A76" s="660" t="s">
        <v>7398</v>
      </c>
      <c r="B76" s="661" t="s">
        <v>7437</v>
      </c>
      <c r="C76" s="661" t="s">
        <v>3911</v>
      </c>
      <c r="D76" s="661" t="s">
        <v>7458</v>
      </c>
      <c r="E76" s="661" t="s">
        <v>7459</v>
      </c>
      <c r="F76" s="664">
        <v>378</v>
      </c>
      <c r="G76" s="664">
        <v>47250</v>
      </c>
      <c r="H76" s="661">
        <v>1</v>
      </c>
      <c r="I76" s="661">
        <v>125</v>
      </c>
      <c r="J76" s="664">
        <v>288</v>
      </c>
      <c r="K76" s="664">
        <v>33408</v>
      </c>
      <c r="L76" s="661">
        <v>0.70704761904761904</v>
      </c>
      <c r="M76" s="661">
        <v>116</v>
      </c>
      <c r="N76" s="664">
        <v>320</v>
      </c>
      <c r="O76" s="664">
        <v>37568</v>
      </c>
      <c r="P76" s="677">
        <v>0.79508994708994707</v>
      </c>
      <c r="Q76" s="665">
        <v>117.4</v>
      </c>
    </row>
    <row r="77" spans="1:17" ht="14.4" customHeight="1" x14ac:dyDescent="0.3">
      <c r="A77" s="660" t="s">
        <v>7398</v>
      </c>
      <c r="B77" s="661" t="s">
        <v>7437</v>
      </c>
      <c r="C77" s="661" t="s">
        <v>3911</v>
      </c>
      <c r="D77" s="661" t="s">
        <v>7460</v>
      </c>
      <c r="E77" s="661" t="s">
        <v>7461</v>
      </c>
      <c r="F77" s="664">
        <v>1</v>
      </c>
      <c r="G77" s="664">
        <v>656</v>
      </c>
      <c r="H77" s="661">
        <v>1</v>
      </c>
      <c r="I77" s="661">
        <v>656</v>
      </c>
      <c r="J77" s="664"/>
      <c r="K77" s="664"/>
      <c r="L77" s="661"/>
      <c r="M77" s="661"/>
      <c r="N77" s="664"/>
      <c r="O77" s="664"/>
      <c r="P77" s="677"/>
      <c r="Q77" s="665"/>
    </row>
    <row r="78" spans="1:17" ht="14.4" customHeight="1" x14ac:dyDescent="0.3">
      <c r="A78" s="660" t="s">
        <v>7398</v>
      </c>
      <c r="B78" s="661" t="s">
        <v>7437</v>
      </c>
      <c r="C78" s="661" t="s">
        <v>3911</v>
      </c>
      <c r="D78" s="661" t="s">
        <v>7462</v>
      </c>
      <c r="E78" s="661" t="s">
        <v>7463</v>
      </c>
      <c r="F78" s="664">
        <v>2</v>
      </c>
      <c r="G78" s="664">
        <v>0</v>
      </c>
      <c r="H78" s="661"/>
      <c r="I78" s="661">
        <v>0</v>
      </c>
      <c r="J78" s="664">
        <v>3</v>
      </c>
      <c r="K78" s="664">
        <v>0</v>
      </c>
      <c r="L78" s="661"/>
      <c r="M78" s="661">
        <v>0</v>
      </c>
      <c r="N78" s="664">
        <v>2</v>
      </c>
      <c r="O78" s="664">
        <v>0</v>
      </c>
      <c r="P78" s="677"/>
      <c r="Q78" s="665">
        <v>0</v>
      </c>
    </row>
    <row r="79" spans="1:17" ht="14.4" customHeight="1" x14ac:dyDescent="0.3">
      <c r="A79" s="660" t="s">
        <v>7398</v>
      </c>
      <c r="B79" s="661" t="s">
        <v>7437</v>
      </c>
      <c r="C79" s="661" t="s">
        <v>3911</v>
      </c>
      <c r="D79" s="661" t="s">
        <v>7464</v>
      </c>
      <c r="E79" s="661" t="s">
        <v>7465</v>
      </c>
      <c r="F79" s="664">
        <v>423</v>
      </c>
      <c r="G79" s="664">
        <v>0</v>
      </c>
      <c r="H79" s="661"/>
      <c r="I79" s="661">
        <v>0</v>
      </c>
      <c r="J79" s="664">
        <v>438</v>
      </c>
      <c r="K79" s="664">
        <v>0</v>
      </c>
      <c r="L79" s="661"/>
      <c r="M79" s="661">
        <v>0</v>
      </c>
      <c r="N79" s="664">
        <v>466</v>
      </c>
      <c r="O79" s="664">
        <v>0</v>
      </c>
      <c r="P79" s="677"/>
      <c r="Q79" s="665">
        <v>0</v>
      </c>
    </row>
    <row r="80" spans="1:17" ht="14.4" customHeight="1" x14ac:dyDescent="0.3">
      <c r="A80" s="660" t="s">
        <v>7398</v>
      </c>
      <c r="B80" s="661" t="s">
        <v>7437</v>
      </c>
      <c r="C80" s="661" t="s">
        <v>3911</v>
      </c>
      <c r="D80" s="661" t="s">
        <v>7466</v>
      </c>
      <c r="E80" s="661" t="s">
        <v>7467</v>
      </c>
      <c r="F80" s="664">
        <v>1</v>
      </c>
      <c r="G80" s="664">
        <v>75</v>
      </c>
      <c r="H80" s="661">
        <v>1</v>
      </c>
      <c r="I80" s="661">
        <v>75</v>
      </c>
      <c r="J80" s="664"/>
      <c r="K80" s="664"/>
      <c r="L80" s="661"/>
      <c r="M80" s="661"/>
      <c r="N80" s="664"/>
      <c r="O80" s="664"/>
      <c r="P80" s="677"/>
      <c r="Q80" s="665"/>
    </row>
    <row r="81" spans="1:17" ht="14.4" customHeight="1" x14ac:dyDescent="0.3">
      <c r="A81" s="660" t="s">
        <v>7398</v>
      </c>
      <c r="B81" s="661" t="s">
        <v>7437</v>
      </c>
      <c r="C81" s="661" t="s">
        <v>3911</v>
      </c>
      <c r="D81" s="661" t="s">
        <v>7468</v>
      </c>
      <c r="E81" s="661" t="s">
        <v>7469</v>
      </c>
      <c r="F81" s="664"/>
      <c r="G81" s="664"/>
      <c r="H81" s="661"/>
      <c r="I81" s="661"/>
      <c r="J81" s="664">
        <v>21</v>
      </c>
      <c r="K81" s="664">
        <v>4326</v>
      </c>
      <c r="L81" s="661"/>
      <c r="M81" s="661">
        <v>206</v>
      </c>
      <c r="N81" s="664">
        <v>60</v>
      </c>
      <c r="O81" s="664">
        <v>12504</v>
      </c>
      <c r="P81" s="677"/>
      <c r="Q81" s="665">
        <v>208.4</v>
      </c>
    </row>
    <row r="82" spans="1:17" ht="14.4" customHeight="1" x14ac:dyDescent="0.3">
      <c r="A82" s="660" t="s">
        <v>7398</v>
      </c>
      <c r="B82" s="661" t="s">
        <v>7437</v>
      </c>
      <c r="C82" s="661" t="s">
        <v>3911</v>
      </c>
      <c r="D82" s="661" t="s">
        <v>7470</v>
      </c>
      <c r="E82" s="661" t="s">
        <v>7471</v>
      </c>
      <c r="F82" s="664"/>
      <c r="G82" s="664"/>
      <c r="H82" s="661"/>
      <c r="I82" s="661"/>
      <c r="J82" s="664">
        <v>1</v>
      </c>
      <c r="K82" s="664">
        <v>56</v>
      </c>
      <c r="L82" s="661"/>
      <c r="M82" s="661">
        <v>56</v>
      </c>
      <c r="N82" s="664"/>
      <c r="O82" s="664"/>
      <c r="P82" s="677"/>
      <c r="Q82" s="665"/>
    </row>
    <row r="83" spans="1:17" ht="14.4" customHeight="1" x14ac:dyDescent="0.3">
      <c r="A83" s="660" t="s">
        <v>7398</v>
      </c>
      <c r="B83" s="661" t="s">
        <v>7437</v>
      </c>
      <c r="C83" s="661" t="s">
        <v>3911</v>
      </c>
      <c r="D83" s="661" t="s">
        <v>7472</v>
      </c>
      <c r="E83" s="661" t="s">
        <v>7473</v>
      </c>
      <c r="F83" s="664"/>
      <c r="G83" s="664"/>
      <c r="H83" s="661"/>
      <c r="I83" s="661"/>
      <c r="J83" s="664"/>
      <c r="K83" s="664"/>
      <c r="L83" s="661"/>
      <c r="M83" s="661"/>
      <c r="N83" s="664">
        <v>3</v>
      </c>
      <c r="O83" s="664">
        <v>342</v>
      </c>
      <c r="P83" s="677"/>
      <c r="Q83" s="665">
        <v>114</v>
      </c>
    </row>
    <row r="84" spans="1:17" ht="14.4" customHeight="1" x14ac:dyDescent="0.3">
      <c r="A84" s="660" t="s">
        <v>7398</v>
      </c>
      <c r="B84" s="661" t="s">
        <v>7437</v>
      </c>
      <c r="C84" s="661" t="s">
        <v>3912</v>
      </c>
      <c r="D84" s="661" t="s">
        <v>7440</v>
      </c>
      <c r="E84" s="661" t="s">
        <v>7441</v>
      </c>
      <c r="F84" s="664">
        <v>356</v>
      </c>
      <c r="G84" s="664">
        <v>32040</v>
      </c>
      <c r="H84" s="661">
        <v>1</v>
      </c>
      <c r="I84" s="661">
        <v>90</v>
      </c>
      <c r="J84" s="664">
        <v>265</v>
      </c>
      <c r="K84" s="664">
        <v>21200</v>
      </c>
      <c r="L84" s="661">
        <v>0.66167290886392005</v>
      </c>
      <c r="M84" s="661">
        <v>80</v>
      </c>
      <c r="N84" s="664">
        <v>165</v>
      </c>
      <c r="O84" s="664">
        <v>13338</v>
      </c>
      <c r="P84" s="677">
        <v>0.41629213483146066</v>
      </c>
      <c r="Q84" s="665">
        <v>80.836363636363643</v>
      </c>
    </row>
    <row r="85" spans="1:17" ht="14.4" customHeight="1" x14ac:dyDescent="0.3">
      <c r="A85" s="660" t="s">
        <v>7398</v>
      </c>
      <c r="B85" s="661" t="s">
        <v>7437</v>
      </c>
      <c r="C85" s="661" t="s">
        <v>3912</v>
      </c>
      <c r="D85" s="661" t="s">
        <v>7442</v>
      </c>
      <c r="E85" s="661" t="s">
        <v>7443</v>
      </c>
      <c r="F85" s="664">
        <v>489</v>
      </c>
      <c r="G85" s="664">
        <v>16626</v>
      </c>
      <c r="H85" s="661">
        <v>1</v>
      </c>
      <c r="I85" s="661">
        <v>34</v>
      </c>
      <c r="J85" s="664">
        <v>346</v>
      </c>
      <c r="K85" s="664">
        <v>11764</v>
      </c>
      <c r="L85" s="661">
        <v>0.70756646216768915</v>
      </c>
      <c r="M85" s="661">
        <v>34</v>
      </c>
      <c r="N85" s="664">
        <v>231</v>
      </c>
      <c r="O85" s="664">
        <v>8050</v>
      </c>
      <c r="P85" s="677">
        <v>0.48418140262239867</v>
      </c>
      <c r="Q85" s="665">
        <v>34.848484848484851</v>
      </c>
    </row>
    <row r="86" spans="1:17" ht="14.4" customHeight="1" x14ac:dyDescent="0.3">
      <c r="A86" s="660" t="s">
        <v>7398</v>
      </c>
      <c r="B86" s="661" t="s">
        <v>7437</v>
      </c>
      <c r="C86" s="661" t="s">
        <v>3912</v>
      </c>
      <c r="D86" s="661" t="s">
        <v>7456</v>
      </c>
      <c r="E86" s="661" t="s">
        <v>7457</v>
      </c>
      <c r="F86" s="664">
        <v>175</v>
      </c>
      <c r="G86" s="664">
        <v>43575</v>
      </c>
      <c r="H86" s="661">
        <v>1</v>
      </c>
      <c r="I86" s="661">
        <v>249</v>
      </c>
      <c r="J86" s="664">
        <v>127</v>
      </c>
      <c r="K86" s="664">
        <v>29464</v>
      </c>
      <c r="L86" s="661">
        <v>0.67616752725186458</v>
      </c>
      <c r="M86" s="661">
        <v>232</v>
      </c>
      <c r="N86" s="664">
        <v>28</v>
      </c>
      <c r="O86" s="664">
        <v>6546</v>
      </c>
      <c r="P86" s="677">
        <v>0.150223752151463</v>
      </c>
      <c r="Q86" s="665">
        <v>233.78571428571428</v>
      </c>
    </row>
    <row r="87" spans="1:17" ht="14.4" customHeight="1" x14ac:dyDescent="0.3">
      <c r="A87" s="660" t="s">
        <v>7398</v>
      </c>
      <c r="B87" s="661" t="s">
        <v>7437</v>
      </c>
      <c r="C87" s="661" t="s">
        <v>3912</v>
      </c>
      <c r="D87" s="661" t="s">
        <v>7458</v>
      </c>
      <c r="E87" s="661" t="s">
        <v>7459</v>
      </c>
      <c r="F87" s="664">
        <v>334</v>
      </c>
      <c r="G87" s="664">
        <v>41750</v>
      </c>
      <c r="H87" s="661">
        <v>1</v>
      </c>
      <c r="I87" s="661">
        <v>125</v>
      </c>
      <c r="J87" s="664">
        <v>232</v>
      </c>
      <c r="K87" s="664">
        <v>26912</v>
      </c>
      <c r="L87" s="661">
        <v>0.64459880239520961</v>
      </c>
      <c r="M87" s="661">
        <v>116</v>
      </c>
      <c r="N87" s="664">
        <v>205</v>
      </c>
      <c r="O87" s="664">
        <v>24184</v>
      </c>
      <c r="P87" s="677">
        <v>0.57925748502994012</v>
      </c>
      <c r="Q87" s="665">
        <v>117.97073170731707</v>
      </c>
    </row>
    <row r="88" spans="1:17" ht="14.4" customHeight="1" x14ac:dyDescent="0.3">
      <c r="A88" s="660" t="s">
        <v>7398</v>
      </c>
      <c r="B88" s="661" t="s">
        <v>7437</v>
      </c>
      <c r="C88" s="661" t="s">
        <v>3912</v>
      </c>
      <c r="D88" s="661" t="s">
        <v>7474</v>
      </c>
      <c r="E88" s="661" t="s">
        <v>7475</v>
      </c>
      <c r="F88" s="664">
        <v>1</v>
      </c>
      <c r="G88" s="664">
        <v>479</v>
      </c>
      <c r="H88" s="661">
        <v>1</v>
      </c>
      <c r="I88" s="661">
        <v>479</v>
      </c>
      <c r="J88" s="664"/>
      <c r="K88" s="664"/>
      <c r="L88" s="661"/>
      <c r="M88" s="661"/>
      <c r="N88" s="664"/>
      <c r="O88" s="664"/>
      <c r="P88" s="677"/>
      <c r="Q88" s="665"/>
    </row>
    <row r="89" spans="1:17" ht="14.4" customHeight="1" x14ac:dyDescent="0.3">
      <c r="A89" s="660" t="s">
        <v>7398</v>
      </c>
      <c r="B89" s="661" t="s">
        <v>7437</v>
      </c>
      <c r="C89" s="661" t="s">
        <v>3912</v>
      </c>
      <c r="D89" s="661" t="s">
        <v>7460</v>
      </c>
      <c r="E89" s="661" t="s">
        <v>7461</v>
      </c>
      <c r="F89" s="664">
        <v>4</v>
      </c>
      <c r="G89" s="664">
        <v>2624</v>
      </c>
      <c r="H89" s="661">
        <v>1</v>
      </c>
      <c r="I89" s="661">
        <v>656</v>
      </c>
      <c r="J89" s="664">
        <v>1</v>
      </c>
      <c r="K89" s="664">
        <v>659</v>
      </c>
      <c r="L89" s="661">
        <v>0.25114329268292684</v>
      </c>
      <c r="M89" s="661">
        <v>659</v>
      </c>
      <c r="N89" s="664"/>
      <c r="O89" s="664"/>
      <c r="P89" s="677"/>
      <c r="Q89" s="665"/>
    </row>
    <row r="90" spans="1:17" ht="14.4" customHeight="1" x14ac:dyDescent="0.3">
      <c r="A90" s="660" t="s">
        <v>7398</v>
      </c>
      <c r="B90" s="661" t="s">
        <v>7437</v>
      </c>
      <c r="C90" s="661" t="s">
        <v>3912</v>
      </c>
      <c r="D90" s="661" t="s">
        <v>7476</v>
      </c>
      <c r="E90" s="661" t="s">
        <v>7477</v>
      </c>
      <c r="F90" s="664">
        <v>1</v>
      </c>
      <c r="G90" s="664">
        <v>982</v>
      </c>
      <c r="H90" s="661">
        <v>1</v>
      </c>
      <c r="I90" s="661">
        <v>982</v>
      </c>
      <c r="J90" s="664"/>
      <c r="K90" s="664"/>
      <c r="L90" s="661"/>
      <c r="M90" s="661"/>
      <c r="N90" s="664"/>
      <c r="O90" s="664"/>
      <c r="P90" s="677"/>
      <c r="Q90" s="665"/>
    </row>
    <row r="91" spans="1:17" ht="14.4" customHeight="1" x14ac:dyDescent="0.3">
      <c r="A91" s="660" t="s">
        <v>7398</v>
      </c>
      <c r="B91" s="661" t="s">
        <v>7437</v>
      </c>
      <c r="C91" s="661" t="s">
        <v>3912</v>
      </c>
      <c r="D91" s="661" t="s">
        <v>7464</v>
      </c>
      <c r="E91" s="661" t="s">
        <v>7465</v>
      </c>
      <c r="F91" s="664">
        <v>358</v>
      </c>
      <c r="G91" s="664">
        <v>0</v>
      </c>
      <c r="H91" s="661"/>
      <c r="I91" s="661">
        <v>0</v>
      </c>
      <c r="J91" s="664">
        <v>228</v>
      </c>
      <c r="K91" s="664">
        <v>0</v>
      </c>
      <c r="L91" s="661"/>
      <c r="M91" s="661">
        <v>0</v>
      </c>
      <c r="N91" s="664">
        <v>192</v>
      </c>
      <c r="O91" s="664">
        <v>0</v>
      </c>
      <c r="P91" s="677"/>
      <c r="Q91" s="665">
        <v>0</v>
      </c>
    </row>
    <row r="92" spans="1:17" ht="14.4" customHeight="1" x14ac:dyDescent="0.3">
      <c r="A92" s="660" t="s">
        <v>7398</v>
      </c>
      <c r="B92" s="661" t="s">
        <v>7437</v>
      </c>
      <c r="C92" s="661" t="s">
        <v>3912</v>
      </c>
      <c r="D92" s="661" t="s">
        <v>7478</v>
      </c>
      <c r="E92" s="661" t="s">
        <v>7479</v>
      </c>
      <c r="F92" s="664"/>
      <c r="G92" s="664"/>
      <c r="H92" s="661"/>
      <c r="I92" s="661"/>
      <c r="J92" s="664">
        <v>6</v>
      </c>
      <c r="K92" s="664">
        <v>210</v>
      </c>
      <c r="L92" s="661"/>
      <c r="M92" s="661">
        <v>35</v>
      </c>
      <c r="N92" s="664"/>
      <c r="O92" s="664"/>
      <c r="P92" s="677"/>
      <c r="Q92" s="665"/>
    </row>
    <row r="93" spans="1:17" ht="14.4" customHeight="1" x14ac:dyDescent="0.3">
      <c r="A93" s="660" t="s">
        <v>7398</v>
      </c>
      <c r="B93" s="661" t="s">
        <v>7437</v>
      </c>
      <c r="C93" s="661" t="s">
        <v>3912</v>
      </c>
      <c r="D93" s="661" t="s">
        <v>7466</v>
      </c>
      <c r="E93" s="661" t="s">
        <v>7467</v>
      </c>
      <c r="F93" s="664">
        <v>14</v>
      </c>
      <c r="G93" s="664">
        <v>1050</v>
      </c>
      <c r="H93" s="661">
        <v>1</v>
      </c>
      <c r="I93" s="661">
        <v>75</v>
      </c>
      <c r="J93" s="664">
        <v>10</v>
      </c>
      <c r="K93" s="664">
        <v>810</v>
      </c>
      <c r="L93" s="661">
        <v>0.77142857142857146</v>
      </c>
      <c r="M93" s="661">
        <v>81</v>
      </c>
      <c r="N93" s="664">
        <v>4</v>
      </c>
      <c r="O93" s="664">
        <v>328</v>
      </c>
      <c r="P93" s="677">
        <v>0.31238095238095237</v>
      </c>
      <c r="Q93" s="665">
        <v>82</v>
      </c>
    </row>
    <row r="94" spans="1:17" ht="14.4" customHeight="1" x14ac:dyDescent="0.3">
      <c r="A94" s="660" t="s">
        <v>7398</v>
      </c>
      <c r="B94" s="661" t="s">
        <v>7437</v>
      </c>
      <c r="C94" s="661" t="s">
        <v>3912</v>
      </c>
      <c r="D94" s="661" t="s">
        <v>7480</v>
      </c>
      <c r="E94" s="661" t="s">
        <v>7481</v>
      </c>
      <c r="F94" s="664">
        <v>3</v>
      </c>
      <c r="G94" s="664">
        <v>0</v>
      </c>
      <c r="H94" s="661"/>
      <c r="I94" s="661">
        <v>0</v>
      </c>
      <c r="J94" s="664"/>
      <c r="K94" s="664"/>
      <c r="L94" s="661"/>
      <c r="M94" s="661"/>
      <c r="N94" s="664"/>
      <c r="O94" s="664"/>
      <c r="P94" s="677"/>
      <c r="Q94" s="665"/>
    </row>
    <row r="95" spans="1:17" ht="14.4" customHeight="1" x14ac:dyDescent="0.3">
      <c r="A95" s="660" t="s">
        <v>7398</v>
      </c>
      <c r="B95" s="661" t="s">
        <v>7437</v>
      </c>
      <c r="C95" s="661" t="s">
        <v>3912</v>
      </c>
      <c r="D95" s="661" t="s">
        <v>7482</v>
      </c>
      <c r="E95" s="661" t="s">
        <v>7483</v>
      </c>
      <c r="F95" s="664">
        <v>1</v>
      </c>
      <c r="G95" s="664">
        <v>141</v>
      </c>
      <c r="H95" s="661">
        <v>1</v>
      </c>
      <c r="I95" s="661">
        <v>141</v>
      </c>
      <c r="J95" s="664"/>
      <c r="K95" s="664"/>
      <c r="L95" s="661"/>
      <c r="M95" s="661"/>
      <c r="N95" s="664"/>
      <c r="O95" s="664"/>
      <c r="P95" s="677"/>
      <c r="Q95" s="665"/>
    </row>
    <row r="96" spans="1:17" ht="14.4" customHeight="1" x14ac:dyDescent="0.3">
      <c r="A96" s="660" t="s">
        <v>7398</v>
      </c>
      <c r="B96" s="661" t="s">
        <v>7437</v>
      </c>
      <c r="C96" s="661" t="s">
        <v>3912</v>
      </c>
      <c r="D96" s="661" t="s">
        <v>7484</v>
      </c>
      <c r="E96" s="661" t="s">
        <v>7485</v>
      </c>
      <c r="F96" s="664"/>
      <c r="G96" s="664"/>
      <c r="H96" s="661"/>
      <c r="I96" s="661"/>
      <c r="J96" s="664">
        <v>1</v>
      </c>
      <c r="K96" s="664">
        <v>1043</v>
      </c>
      <c r="L96" s="661"/>
      <c r="M96" s="661">
        <v>1043</v>
      </c>
      <c r="N96" s="664"/>
      <c r="O96" s="664"/>
      <c r="P96" s="677"/>
      <c r="Q96" s="665"/>
    </row>
    <row r="97" spans="1:17" ht="14.4" customHeight="1" x14ac:dyDescent="0.3">
      <c r="A97" s="660" t="s">
        <v>7398</v>
      </c>
      <c r="B97" s="661" t="s">
        <v>7437</v>
      </c>
      <c r="C97" s="661" t="s">
        <v>3912</v>
      </c>
      <c r="D97" s="661" t="s">
        <v>7486</v>
      </c>
      <c r="E97" s="661" t="s">
        <v>7487</v>
      </c>
      <c r="F97" s="664"/>
      <c r="G97" s="664"/>
      <c r="H97" s="661"/>
      <c r="I97" s="661"/>
      <c r="J97" s="664">
        <v>1</v>
      </c>
      <c r="K97" s="664">
        <v>56</v>
      </c>
      <c r="L97" s="661"/>
      <c r="M97" s="661">
        <v>56</v>
      </c>
      <c r="N97" s="664"/>
      <c r="O97" s="664"/>
      <c r="P97" s="677"/>
      <c r="Q97" s="665"/>
    </row>
    <row r="98" spans="1:17" ht="14.4" customHeight="1" x14ac:dyDescent="0.3">
      <c r="A98" s="660" t="s">
        <v>7398</v>
      </c>
      <c r="B98" s="661" t="s">
        <v>7437</v>
      </c>
      <c r="C98" s="661" t="s">
        <v>3912</v>
      </c>
      <c r="D98" s="661" t="s">
        <v>7472</v>
      </c>
      <c r="E98" s="661" t="s">
        <v>7473</v>
      </c>
      <c r="F98" s="664"/>
      <c r="G98" s="664"/>
      <c r="H98" s="661"/>
      <c r="I98" s="661"/>
      <c r="J98" s="664">
        <v>3</v>
      </c>
      <c r="K98" s="664">
        <v>336</v>
      </c>
      <c r="L98" s="661"/>
      <c r="M98" s="661">
        <v>112</v>
      </c>
      <c r="N98" s="664">
        <v>46</v>
      </c>
      <c r="O98" s="664">
        <v>5244</v>
      </c>
      <c r="P98" s="677"/>
      <c r="Q98" s="665">
        <v>114</v>
      </c>
    </row>
    <row r="99" spans="1:17" ht="14.4" customHeight="1" x14ac:dyDescent="0.3">
      <c r="A99" s="660" t="s">
        <v>7398</v>
      </c>
      <c r="B99" s="661" t="s">
        <v>7437</v>
      </c>
      <c r="C99" s="661" t="s">
        <v>3912</v>
      </c>
      <c r="D99" s="661" t="s">
        <v>7488</v>
      </c>
      <c r="E99" s="661" t="s">
        <v>7489</v>
      </c>
      <c r="F99" s="664">
        <v>3</v>
      </c>
      <c r="G99" s="664">
        <v>528</v>
      </c>
      <c r="H99" s="661">
        <v>1</v>
      </c>
      <c r="I99" s="661">
        <v>176</v>
      </c>
      <c r="J99" s="664">
        <v>2</v>
      </c>
      <c r="K99" s="664">
        <v>354</v>
      </c>
      <c r="L99" s="661">
        <v>0.67045454545454541</v>
      </c>
      <c r="M99" s="661">
        <v>177</v>
      </c>
      <c r="N99" s="664">
        <v>1</v>
      </c>
      <c r="O99" s="664">
        <v>178</v>
      </c>
      <c r="P99" s="677">
        <v>0.3371212121212121</v>
      </c>
      <c r="Q99" s="665">
        <v>178</v>
      </c>
    </row>
    <row r="100" spans="1:17" ht="14.4" customHeight="1" x14ac:dyDescent="0.3">
      <c r="A100" s="660" t="s">
        <v>7398</v>
      </c>
      <c r="B100" s="661" t="s">
        <v>7437</v>
      </c>
      <c r="C100" s="661" t="s">
        <v>3912</v>
      </c>
      <c r="D100" s="661" t="s">
        <v>7490</v>
      </c>
      <c r="E100" s="661" t="s">
        <v>7491</v>
      </c>
      <c r="F100" s="664">
        <v>4</v>
      </c>
      <c r="G100" s="664">
        <v>456</v>
      </c>
      <c r="H100" s="661">
        <v>1</v>
      </c>
      <c r="I100" s="661">
        <v>114</v>
      </c>
      <c r="J100" s="664">
        <v>5</v>
      </c>
      <c r="K100" s="664">
        <v>570</v>
      </c>
      <c r="L100" s="661">
        <v>1.25</v>
      </c>
      <c r="M100" s="661">
        <v>114</v>
      </c>
      <c r="N100" s="664">
        <v>3</v>
      </c>
      <c r="O100" s="664">
        <v>348</v>
      </c>
      <c r="P100" s="677">
        <v>0.76315789473684215</v>
      </c>
      <c r="Q100" s="665">
        <v>116</v>
      </c>
    </row>
    <row r="101" spans="1:17" ht="14.4" customHeight="1" x14ac:dyDescent="0.3">
      <c r="A101" s="660" t="s">
        <v>7398</v>
      </c>
      <c r="B101" s="661" t="s">
        <v>7437</v>
      </c>
      <c r="C101" s="661" t="s">
        <v>7376</v>
      </c>
      <c r="D101" s="661" t="s">
        <v>7440</v>
      </c>
      <c r="E101" s="661" t="s">
        <v>7441</v>
      </c>
      <c r="F101" s="664">
        <v>22</v>
      </c>
      <c r="G101" s="664">
        <v>1980</v>
      </c>
      <c r="H101" s="661">
        <v>1</v>
      </c>
      <c r="I101" s="661">
        <v>90</v>
      </c>
      <c r="J101" s="664">
        <v>127</v>
      </c>
      <c r="K101" s="664">
        <v>10160</v>
      </c>
      <c r="L101" s="661">
        <v>5.1313131313131315</v>
      </c>
      <c r="M101" s="661">
        <v>80</v>
      </c>
      <c r="N101" s="664">
        <v>140</v>
      </c>
      <c r="O101" s="664">
        <v>11306</v>
      </c>
      <c r="P101" s="677">
        <v>5.7101010101010097</v>
      </c>
      <c r="Q101" s="665">
        <v>80.757142857142853</v>
      </c>
    </row>
    <row r="102" spans="1:17" ht="14.4" customHeight="1" x14ac:dyDescent="0.3">
      <c r="A102" s="660" t="s">
        <v>7398</v>
      </c>
      <c r="B102" s="661" t="s">
        <v>7437</v>
      </c>
      <c r="C102" s="661" t="s">
        <v>7376</v>
      </c>
      <c r="D102" s="661" t="s">
        <v>7442</v>
      </c>
      <c r="E102" s="661" t="s">
        <v>7443</v>
      </c>
      <c r="F102" s="664">
        <v>207</v>
      </c>
      <c r="G102" s="664">
        <v>7038</v>
      </c>
      <c r="H102" s="661">
        <v>1</v>
      </c>
      <c r="I102" s="661">
        <v>34</v>
      </c>
      <c r="J102" s="664">
        <v>95</v>
      </c>
      <c r="K102" s="664">
        <v>3230</v>
      </c>
      <c r="L102" s="661">
        <v>0.45893719806763283</v>
      </c>
      <c r="M102" s="661">
        <v>34</v>
      </c>
      <c r="N102" s="664">
        <v>558</v>
      </c>
      <c r="O102" s="664">
        <v>19413</v>
      </c>
      <c r="P102" s="677">
        <v>2.7583120204603579</v>
      </c>
      <c r="Q102" s="665">
        <v>34.79032258064516</v>
      </c>
    </row>
    <row r="103" spans="1:17" ht="14.4" customHeight="1" x14ac:dyDescent="0.3">
      <c r="A103" s="660" t="s">
        <v>7398</v>
      </c>
      <c r="B103" s="661" t="s">
        <v>7437</v>
      </c>
      <c r="C103" s="661" t="s">
        <v>7376</v>
      </c>
      <c r="D103" s="661" t="s">
        <v>7492</v>
      </c>
      <c r="E103" s="661" t="s">
        <v>7493</v>
      </c>
      <c r="F103" s="664"/>
      <c r="G103" s="664"/>
      <c r="H103" s="661"/>
      <c r="I103" s="661"/>
      <c r="J103" s="664">
        <v>3</v>
      </c>
      <c r="K103" s="664">
        <v>30</v>
      </c>
      <c r="L103" s="661"/>
      <c r="M103" s="661">
        <v>10</v>
      </c>
      <c r="N103" s="664">
        <v>4</v>
      </c>
      <c r="O103" s="664">
        <v>40</v>
      </c>
      <c r="P103" s="677"/>
      <c r="Q103" s="665">
        <v>10</v>
      </c>
    </row>
    <row r="104" spans="1:17" ht="14.4" customHeight="1" x14ac:dyDescent="0.3">
      <c r="A104" s="660" t="s">
        <v>7398</v>
      </c>
      <c r="B104" s="661" t="s">
        <v>7437</v>
      </c>
      <c r="C104" s="661" t="s">
        <v>7376</v>
      </c>
      <c r="D104" s="661" t="s">
        <v>7494</v>
      </c>
      <c r="E104" s="661" t="s">
        <v>7495</v>
      </c>
      <c r="F104" s="664"/>
      <c r="G104" s="664"/>
      <c r="H104" s="661"/>
      <c r="I104" s="661"/>
      <c r="J104" s="664"/>
      <c r="K104" s="664"/>
      <c r="L104" s="661"/>
      <c r="M104" s="661"/>
      <c r="N104" s="664">
        <v>1</v>
      </c>
      <c r="O104" s="664">
        <v>5</v>
      </c>
      <c r="P104" s="677"/>
      <c r="Q104" s="665">
        <v>5</v>
      </c>
    </row>
    <row r="105" spans="1:17" ht="14.4" customHeight="1" x14ac:dyDescent="0.3">
      <c r="A105" s="660" t="s">
        <v>7398</v>
      </c>
      <c r="B105" s="661" t="s">
        <v>7437</v>
      </c>
      <c r="C105" s="661" t="s">
        <v>7376</v>
      </c>
      <c r="D105" s="661" t="s">
        <v>7446</v>
      </c>
      <c r="E105" s="661" t="s">
        <v>7447</v>
      </c>
      <c r="F105" s="664">
        <v>1</v>
      </c>
      <c r="G105" s="664">
        <v>609</v>
      </c>
      <c r="H105" s="661">
        <v>1</v>
      </c>
      <c r="I105" s="661">
        <v>609</v>
      </c>
      <c r="J105" s="664">
        <v>1</v>
      </c>
      <c r="K105" s="664">
        <v>611</v>
      </c>
      <c r="L105" s="661">
        <v>1.0032840722495895</v>
      </c>
      <c r="M105" s="661">
        <v>611</v>
      </c>
      <c r="N105" s="664">
        <v>2</v>
      </c>
      <c r="O105" s="664">
        <v>1232</v>
      </c>
      <c r="P105" s="677">
        <v>2.0229885057471266</v>
      </c>
      <c r="Q105" s="665">
        <v>616</v>
      </c>
    </row>
    <row r="106" spans="1:17" ht="14.4" customHeight="1" x14ac:dyDescent="0.3">
      <c r="A106" s="660" t="s">
        <v>7398</v>
      </c>
      <c r="B106" s="661" t="s">
        <v>7437</v>
      </c>
      <c r="C106" s="661" t="s">
        <v>7376</v>
      </c>
      <c r="D106" s="661" t="s">
        <v>7448</v>
      </c>
      <c r="E106" s="661" t="s">
        <v>7449</v>
      </c>
      <c r="F106" s="664"/>
      <c r="G106" s="664"/>
      <c r="H106" s="661"/>
      <c r="I106" s="661"/>
      <c r="J106" s="664"/>
      <c r="K106" s="664"/>
      <c r="L106" s="661"/>
      <c r="M106" s="661"/>
      <c r="N106" s="664">
        <v>1</v>
      </c>
      <c r="O106" s="664">
        <v>388</v>
      </c>
      <c r="P106" s="677"/>
      <c r="Q106" s="665">
        <v>388</v>
      </c>
    </row>
    <row r="107" spans="1:17" ht="14.4" customHeight="1" x14ac:dyDescent="0.3">
      <c r="A107" s="660" t="s">
        <v>7398</v>
      </c>
      <c r="B107" s="661" t="s">
        <v>7437</v>
      </c>
      <c r="C107" s="661" t="s">
        <v>7376</v>
      </c>
      <c r="D107" s="661" t="s">
        <v>7450</v>
      </c>
      <c r="E107" s="661" t="s">
        <v>7451</v>
      </c>
      <c r="F107" s="664"/>
      <c r="G107" s="664"/>
      <c r="H107" s="661"/>
      <c r="I107" s="661"/>
      <c r="J107" s="664">
        <v>1</v>
      </c>
      <c r="K107" s="664">
        <v>39</v>
      </c>
      <c r="L107" s="661"/>
      <c r="M107" s="661">
        <v>39</v>
      </c>
      <c r="N107" s="664"/>
      <c r="O107" s="664"/>
      <c r="P107" s="677"/>
      <c r="Q107" s="665"/>
    </row>
    <row r="108" spans="1:17" ht="14.4" customHeight="1" x14ac:dyDescent="0.3">
      <c r="A108" s="660" t="s">
        <v>7398</v>
      </c>
      <c r="B108" s="661" t="s">
        <v>7437</v>
      </c>
      <c r="C108" s="661" t="s">
        <v>7376</v>
      </c>
      <c r="D108" s="661" t="s">
        <v>7456</v>
      </c>
      <c r="E108" s="661" t="s">
        <v>7457</v>
      </c>
      <c r="F108" s="664">
        <v>110</v>
      </c>
      <c r="G108" s="664">
        <v>27390</v>
      </c>
      <c r="H108" s="661">
        <v>1</v>
      </c>
      <c r="I108" s="661">
        <v>249</v>
      </c>
      <c r="J108" s="664">
        <v>37</v>
      </c>
      <c r="K108" s="664">
        <v>8584</v>
      </c>
      <c r="L108" s="661">
        <v>0.31339905074844832</v>
      </c>
      <c r="M108" s="661">
        <v>232</v>
      </c>
      <c r="N108" s="664">
        <v>50</v>
      </c>
      <c r="O108" s="664">
        <v>11674</v>
      </c>
      <c r="P108" s="677">
        <v>0.42621394669587442</v>
      </c>
      <c r="Q108" s="665">
        <v>233.48</v>
      </c>
    </row>
    <row r="109" spans="1:17" ht="14.4" customHeight="1" x14ac:dyDescent="0.3">
      <c r="A109" s="660" t="s">
        <v>7398</v>
      </c>
      <c r="B109" s="661" t="s">
        <v>7437</v>
      </c>
      <c r="C109" s="661" t="s">
        <v>7376</v>
      </c>
      <c r="D109" s="661" t="s">
        <v>7458</v>
      </c>
      <c r="E109" s="661" t="s">
        <v>7459</v>
      </c>
      <c r="F109" s="664">
        <v>44</v>
      </c>
      <c r="G109" s="664">
        <v>5500</v>
      </c>
      <c r="H109" s="661">
        <v>1</v>
      </c>
      <c r="I109" s="661">
        <v>125</v>
      </c>
      <c r="J109" s="664">
        <v>192</v>
      </c>
      <c r="K109" s="664">
        <v>22272</v>
      </c>
      <c r="L109" s="661">
        <v>4.0494545454545454</v>
      </c>
      <c r="M109" s="661">
        <v>116</v>
      </c>
      <c r="N109" s="664">
        <v>101</v>
      </c>
      <c r="O109" s="664">
        <v>11864</v>
      </c>
      <c r="P109" s="677">
        <v>2.1570909090909089</v>
      </c>
      <c r="Q109" s="665">
        <v>117.46534653465346</v>
      </c>
    </row>
    <row r="110" spans="1:17" ht="14.4" customHeight="1" x14ac:dyDescent="0.3">
      <c r="A110" s="660" t="s">
        <v>7398</v>
      </c>
      <c r="B110" s="661" t="s">
        <v>7437</v>
      </c>
      <c r="C110" s="661" t="s">
        <v>7376</v>
      </c>
      <c r="D110" s="661" t="s">
        <v>7496</v>
      </c>
      <c r="E110" s="661" t="s">
        <v>7497</v>
      </c>
      <c r="F110" s="664">
        <v>2</v>
      </c>
      <c r="G110" s="664">
        <v>380</v>
      </c>
      <c r="H110" s="661">
        <v>1</v>
      </c>
      <c r="I110" s="661">
        <v>190</v>
      </c>
      <c r="J110" s="664"/>
      <c r="K110" s="664"/>
      <c r="L110" s="661"/>
      <c r="M110" s="661"/>
      <c r="N110" s="664">
        <v>1</v>
      </c>
      <c r="O110" s="664">
        <v>191</v>
      </c>
      <c r="P110" s="677">
        <v>0.50263157894736843</v>
      </c>
      <c r="Q110" s="665">
        <v>191</v>
      </c>
    </row>
    <row r="111" spans="1:17" ht="14.4" customHeight="1" x14ac:dyDescent="0.3">
      <c r="A111" s="660" t="s">
        <v>7398</v>
      </c>
      <c r="B111" s="661" t="s">
        <v>7437</v>
      </c>
      <c r="C111" s="661" t="s">
        <v>7376</v>
      </c>
      <c r="D111" s="661" t="s">
        <v>7498</v>
      </c>
      <c r="E111" s="661" t="s">
        <v>7499</v>
      </c>
      <c r="F111" s="664"/>
      <c r="G111" s="664"/>
      <c r="H111" s="661"/>
      <c r="I111" s="661"/>
      <c r="J111" s="664">
        <v>1</v>
      </c>
      <c r="K111" s="664">
        <v>91</v>
      </c>
      <c r="L111" s="661"/>
      <c r="M111" s="661">
        <v>91</v>
      </c>
      <c r="N111" s="664"/>
      <c r="O111" s="664"/>
      <c r="P111" s="677"/>
      <c r="Q111" s="665"/>
    </row>
    <row r="112" spans="1:17" ht="14.4" customHeight="1" x14ac:dyDescent="0.3">
      <c r="A112" s="660" t="s">
        <v>7398</v>
      </c>
      <c r="B112" s="661" t="s">
        <v>7437</v>
      </c>
      <c r="C112" s="661" t="s">
        <v>7376</v>
      </c>
      <c r="D112" s="661" t="s">
        <v>7460</v>
      </c>
      <c r="E112" s="661" t="s">
        <v>7461</v>
      </c>
      <c r="F112" s="664">
        <v>5</v>
      </c>
      <c r="G112" s="664">
        <v>3280</v>
      </c>
      <c r="H112" s="661">
        <v>1</v>
      </c>
      <c r="I112" s="661">
        <v>656</v>
      </c>
      <c r="J112" s="664">
        <v>2</v>
      </c>
      <c r="K112" s="664">
        <v>1318</v>
      </c>
      <c r="L112" s="661">
        <v>0.40182926829268295</v>
      </c>
      <c r="M112" s="661">
        <v>659</v>
      </c>
      <c r="N112" s="664">
        <v>1</v>
      </c>
      <c r="O112" s="664">
        <v>664</v>
      </c>
      <c r="P112" s="677">
        <v>0.20243902439024392</v>
      </c>
      <c r="Q112" s="665">
        <v>664</v>
      </c>
    </row>
    <row r="113" spans="1:17" ht="14.4" customHeight="1" x14ac:dyDescent="0.3">
      <c r="A113" s="660" t="s">
        <v>7398</v>
      </c>
      <c r="B113" s="661" t="s">
        <v>7437</v>
      </c>
      <c r="C113" s="661" t="s">
        <v>7376</v>
      </c>
      <c r="D113" s="661" t="s">
        <v>7476</v>
      </c>
      <c r="E113" s="661" t="s">
        <v>7477</v>
      </c>
      <c r="F113" s="664"/>
      <c r="G113" s="664"/>
      <c r="H113" s="661"/>
      <c r="I113" s="661"/>
      <c r="J113" s="664">
        <v>8</v>
      </c>
      <c r="K113" s="664">
        <v>7904</v>
      </c>
      <c r="L113" s="661"/>
      <c r="M113" s="661">
        <v>988</v>
      </c>
      <c r="N113" s="664"/>
      <c r="O113" s="664"/>
      <c r="P113" s="677"/>
      <c r="Q113" s="665"/>
    </row>
    <row r="114" spans="1:17" ht="14.4" customHeight="1" x14ac:dyDescent="0.3">
      <c r="A114" s="660" t="s">
        <v>7398</v>
      </c>
      <c r="B114" s="661" t="s">
        <v>7437</v>
      </c>
      <c r="C114" s="661" t="s">
        <v>7376</v>
      </c>
      <c r="D114" s="661" t="s">
        <v>7462</v>
      </c>
      <c r="E114" s="661" t="s">
        <v>7463</v>
      </c>
      <c r="F114" s="664"/>
      <c r="G114" s="664"/>
      <c r="H114" s="661"/>
      <c r="I114" s="661"/>
      <c r="J114" s="664">
        <v>1</v>
      </c>
      <c r="K114" s="664">
        <v>0</v>
      </c>
      <c r="L114" s="661"/>
      <c r="M114" s="661">
        <v>0</v>
      </c>
      <c r="N114" s="664"/>
      <c r="O114" s="664"/>
      <c r="P114" s="677"/>
      <c r="Q114" s="665"/>
    </row>
    <row r="115" spans="1:17" ht="14.4" customHeight="1" x14ac:dyDescent="0.3">
      <c r="A115" s="660" t="s">
        <v>7398</v>
      </c>
      <c r="B115" s="661" t="s">
        <v>7437</v>
      </c>
      <c r="C115" s="661" t="s">
        <v>7376</v>
      </c>
      <c r="D115" s="661" t="s">
        <v>7464</v>
      </c>
      <c r="E115" s="661" t="s">
        <v>7465</v>
      </c>
      <c r="F115" s="664">
        <v>165</v>
      </c>
      <c r="G115" s="664">
        <v>0</v>
      </c>
      <c r="H115" s="661"/>
      <c r="I115" s="661">
        <v>0</v>
      </c>
      <c r="J115" s="664">
        <v>149</v>
      </c>
      <c r="K115" s="664">
        <v>0</v>
      </c>
      <c r="L115" s="661"/>
      <c r="M115" s="661">
        <v>0</v>
      </c>
      <c r="N115" s="664">
        <v>133</v>
      </c>
      <c r="O115" s="664">
        <v>0</v>
      </c>
      <c r="P115" s="677"/>
      <c r="Q115" s="665">
        <v>0</v>
      </c>
    </row>
    <row r="116" spans="1:17" ht="14.4" customHeight="1" x14ac:dyDescent="0.3">
      <c r="A116" s="660" t="s">
        <v>7398</v>
      </c>
      <c r="B116" s="661" t="s">
        <v>7437</v>
      </c>
      <c r="C116" s="661" t="s">
        <v>7376</v>
      </c>
      <c r="D116" s="661" t="s">
        <v>7500</v>
      </c>
      <c r="E116" s="661" t="s">
        <v>7501</v>
      </c>
      <c r="F116" s="664">
        <v>1</v>
      </c>
      <c r="G116" s="664">
        <v>943</v>
      </c>
      <c r="H116" s="661">
        <v>1</v>
      </c>
      <c r="I116" s="661">
        <v>943</v>
      </c>
      <c r="J116" s="664">
        <v>1</v>
      </c>
      <c r="K116" s="664">
        <v>947</v>
      </c>
      <c r="L116" s="661">
        <v>1.0042417815482503</v>
      </c>
      <c r="M116" s="661">
        <v>947</v>
      </c>
      <c r="N116" s="664"/>
      <c r="O116" s="664"/>
      <c r="P116" s="677"/>
      <c r="Q116" s="665"/>
    </row>
    <row r="117" spans="1:17" ht="14.4" customHeight="1" x14ac:dyDescent="0.3">
      <c r="A117" s="660" t="s">
        <v>7398</v>
      </c>
      <c r="B117" s="661" t="s">
        <v>7437</v>
      </c>
      <c r="C117" s="661" t="s">
        <v>7376</v>
      </c>
      <c r="D117" s="661" t="s">
        <v>7502</v>
      </c>
      <c r="E117" s="661" t="s">
        <v>7503</v>
      </c>
      <c r="F117" s="664">
        <v>4</v>
      </c>
      <c r="G117" s="664">
        <v>656</v>
      </c>
      <c r="H117" s="661">
        <v>1</v>
      </c>
      <c r="I117" s="661">
        <v>164</v>
      </c>
      <c r="J117" s="664">
        <v>1</v>
      </c>
      <c r="K117" s="664">
        <v>165</v>
      </c>
      <c r="L117" s="661">
        <v>0.25152439024390244</v>
      </c>
      <c r="M117" s="661">
        <v>165</v>
      </c>
      <c r="N117" s="664"/>
      <c r="O117" s="664"/>
      <c r="P117" s="677"/>
      <c r="Q117" s="665"/>
    </row>
    <row r="118" spans="1:17" ht="14.4" customHeight="1" x14ac:dyDescent="0.3">
      <c r="A118" s="660" t="s">
        <v>7398</v>
      </c>
      <c r="B118" s="661" t="s">
        <v>7437</v>
      </c>
      <c r="C118" s="661" t="s">
        <v>7376</v>
      </c>
      <c r="D118" s="661" t="s">
        <v>7478</v>
      </c>
      <c r="E118" s="661" t="s">
        <v>7479</v>
      </c>
      <c r="F118" s="664"/>
      <c r="G118" s="664"/>
      <c r="H118" s="661"/>
      <c r="I118" s="661"/>
      <c r="J118" s="664">
        <v>11</v>
      </c>
      <c r="K118" s="664">
        <v>385</v>
      </c>
      <c r="L118" s="661"/>
      <c r="M118" s="661">
        <v>35</v>
      </c>
      <c r="N118" s="664">
        <v>11</v>
      </c>
      <c r="O118" s="664">
        <v>392</v>
      </c>
      <c r="P118" s="677"/>
      <c r="Q118" s="665">
        <v>35.636363636363633</v>
      </c>
    </row>
    <row r="119" spans="1:17" ht="14.4" customHeight="1" x14ac:dyDescent="0.3">
      <c r="A119" s="660" t="s">
        <v>7398</v>
      </c>
      <c r="B119" s="661" t="s">
        <v>7437</v>
      </c>
      <c r="C119" s="661" t="s">
        <v>7376</v>
      </c>
      <c r="D119" s="661" t="s">
        <v>7466</v>
      </c>
      <c r="E119" s="661" t="s">
        <v>7467</v>
      </c>
      <c r="F119" s="664">
        <v>7</v>
      </c>
      <c r="G119" s="664">
        <v>525</v>
      </c>
      <c r="H119" s="661">
        <v>1</v>
      </c>
      <c r="I119" s="661">
        <v>75</v>
      </c>
      <c r="J119" s="664">
        <v>15</v>
      </c>
      <c r="K119" s="664">
        <v>1215</v>
      </c>
      <c r="L119" s="661">
        <v>2.3142857142857145</v>
      </c>
      <c r="M119" s="661">
        <v>81</v>
      </c>
      <c r="N119" s="664">
        <v>5</v>
      </c>
      <c r="O119" s="664">
        <v>408</v>
      </c>
      <c r="P119" s="677">
        <v>0.77714285714285714</v>
      </c>
      <c r="Q119" s="665">
        <v>81.599999999999994</v>
      </c>
    </row>
    <row r="120" spans="1:17" ht="14.4" customHeight="1" x14ac:dyDescent="0.3">
      <c r="A120" s="660" t="s">
        <v>7398</v>
      </c>
      <c r="B120" s="661" t="s">
        <v>7437</v>
      </c>
      <c r="C120" s="661" t="s">
        <v>7376</v>
      </c>
      <c r="D120" s="661" t="s">
        <v>7468</v>
      </c>
      <c r="E120" s="661" t="s">
        <v>7469</v>
      </c>
      <c r="F120" s="664"/>
      <c r="G120" s="664"/>
      <c r="H120" s="661"/>
      <c r="I120" s="661"/>
      <c r="J120" s="664">
        <v>6</v>
      </c>
      <c r="K120" s="664">
        <v>1236</v>
      </c>
      <c r="L120" s="661"/>
      <c r="M120" s="661">
        <v>206</v>
      </c>
      <c r="N120" s="664">
        <v>79</v>
      </c>
      <c r="O120" s="664">
        <v>16430</v>
      </c>
      <c r="P120" s="677"/>
      <c r="Q120" s="665">
        <v>207.97468354430379</v>
      </c>
    </row>
    <row r="121" spans="1:17" ht="14.4" customHeight="1" x14ac:dyDescent="0.3">
      <c r="A121" s="660" t="s">
        <v>7398</v>
      </c>
      <c r="B121" s="661" t="s">
        <v>7437</v>
      </c>
      <c r="C121" s="661" t="s">
        <v>7376</v>
      </c>
      <c r="D121" s="661" t="s">
        <v>7504</v>
      </c>
      <c r="E121" s="661" t="s">
        <v>7505</v>
      </c>
      <c r="F121" s="664">
        <v>0</v>
      </c>
      <c r="G121" s="664">
        <v>0</v>
      </c>
      <c r="H121" s="661"/>
      <c r="I121" s="661"/>
      <c r="J121" s="664"/>
      <c r="K121" s="664"/>
      <c r="L121" s="661"/>
      <c r="M121" s="661"/>
      <c r="N121" s="664"/>
      <c r="O121" s="664"/>
      <c r="P121" s="677"/>
      <c r="Q121" s="665"/>
    </row>
    <row r="122" spans="1:17" ht="14.4" customHeight="1" x14ac:dyDescent="0.3">
      <c r="A122" s="660" t="s">
        <v>7398</v>
      </c>
      <c r="B122" s="661" t="s">
        <v>7437</v>
      </c>
      <c r="C122" s="661" t="s">
        <v>7376</v>
      </c>
      <c r="D122" s="661" t="s">
        <v>7484</v>
      </c>
      <c r="E122" s="661" t="s">
        <v>7485</v>
      </c>
      <c r="F122" s="664">
        <v>1</v>
      </c>
      <c r="G122" s="664">
        <v>1040</v>
      </c>
      <c r="H122" s="661">
        <v>1</v>
      </c>
      <c r="I122" s="661">
        <v>1040</v>
      </c>
      <c r="J122" s="664">
        <v>1</v>
      </c>
      <c r="K122" s="664">
        <v>1043</v>
      </c>
      <c r="L122" s="661">
        <v>1.0028846153846154</v>
      </c>
      <c r="M122" s="661">
        <v>1043</v>
      </c>
      <c r="N122" s="664"/>
      <c r="O122" s="664"/>
      <c r="P122" s="677"/>
      <c r="Q122" s="665"/>
    </row>
    <row r="123" spans="1:17" ht="14.4" customHeight="1" x14ac:dyDescent="0.3">
      <c r="A123" s="660" t="s">
        <v>7398</v>
      </c>
      <c r="B123" s="661" t="s">
        <v>7437</v>
      </c>
      <c r="C123" s="661" t="s">
        <v>7376</v>
      </c>
      <c r="D123" s="661" t="s">
        <v>7506</v>
      </c>
      <c r="E123" s="661" t="s">
        <v>7507</v>
      </c>
      <c r="F123" s="664"/>
      <c r="G123" s="664"/>
      <c r="H123" s="661"/>
      <c r="I123" s="661"/>
      <c r="J123" s="664">
        <v>1</v>
      </c>
      <c r="K123" s="664">
        <v>118</v>
      </c>
      <c r="L123" s="661"/>
      <c r="M123" s="661">
        <v>118</v>
      </c>
      <c r="N123" s="664">
        <v>1</v>
      </c>
      <c r="O123" s="664">
        <v>118</v>
      </c>
      <c r="P123" s="677"/>
      <c r="Q123" s="665">
        <v>118</v>
      </c>
    </row>
    <row r="124" spans="1:17" ht="14.4" customHeight="1" x14ac:dyDescent="0.3">
      <c r="A124" s="660" t="s">
        <v>7398</v>
      </c>
      <c r="B124" s="661" t="s">
        <v>7437</v>
      </c>
      <c r="C124" s="661" t="s">
        <v>7376</v>
      </c>
      <c r="D124" s="661" t="s">
        <v>7508</v>
      </c>
      <c r="E124" s="661" t="s">
        <v>7509</v>
      </c>
      <c r="F124" s="664">
        <v>2</v>
      </c>
      <c r="G124" s="664">
        <v>720</v>
      </c>
      <c r="H124" s="661">
        <v>1</v>
      </c>
      <c r="I124" s="661">
        <v>360</v>
      </c>
      <c r="J124" s="664">
        <v>1</v>
      </c>
      <c r="K124" s="664">
        <v>344</v>
      </c>
      <c r="L124" s="661">
        <v>0.4777777777777778</v>
      </c>
      <c r="M124" s="661">
        <v>344</v>
      </c>
      <c r="N124" s="664">
        <v>1</v>
      </c>
      <c r="O124" s="664">
        <v>348</v>
      </c>
      <c r="P124" s="677">
        <v>0.48333333333333334</v>
      </c>
      <c r="Q124" s="665">
        <v>348</v>
      </c>
    </row>
    <row r="125" spans="1:17" ht="14.4" customHeight="1" x14ac:dyDescent="0.3">
      <c r="A125" s="660" t="s">
        <v>7398</v>
      </c>
      <c r="B125" s="661" t="s">
        <v>7437</v>
      </c>
      <c r="C125" s="661" t="s">
        <v>7376</v>
      </c>
      <c r="D125" s="661" t="s">
        <v>7486</v>
      </c>
      <c r="E125" s="661" t="s">
        <v>7487</v>
      </c>
      <c r="F125" s="664"/>
      <c r="G125" s="664"/>
      <c r="H125" s="661"/>
      <c r="I125" s="661"/>
      <c r="J125" s="664"/>
      <c r="K125" s="664"/>
      <c r="L125" s="661"/>
      <c r="M125" s="661"/>
      <c r="N125" s="664">
        <v>2</v>
      </c>
      <c r="O125" s="664">
        <v>114</v>
      </c>
      <c r="P125" s="677"/>
      <c r="Q125" s="665">
        <v>57</v>
      </c>
    </row>
    <row r="126" spans="1:17" ht="14.4" customHeight="1" x14ac:dyDescent="0.3">
      <c r="A126" s="660" t="s">
        <v>7398</v>
      </c>
      <c r="B126" s="661" t="s">
        <v>7437</v>
      </c>
      <c r="C126" s="661" t="s">
        <v>7376</v>
      </c>
      <c r="D126" s="661" t="s">
        <v>7510</v>
      </c>
      <c r="E126" s="661" t="s">
        <v>7511</v>
      </c>
      <c r="F126" s="664"/>
      <c r="G126" s="664"/>
      <c r="H126" s="661"/>
      <c r="I126" s="661"/>
      <c r="J126" s="664">
        <v>1</v>
      </c>
      <c r="K126" s="664">
        <v>88</v>
      </c>
      <c r="L126" s="661"/>
      <c r="M126" s="661">
        <v>88</v>
      </c>
      <c r="N126" s="664">
        <v>1</v>
      </c>
      <c r="O126" s="664">
        <v>89</v>
      </c>
      <c r="P126" s="677"/>
      <c r="Q126" s="665">
        <v>89</v>
      </c>
    </row>
    <row r="127" spans="1:17" ht="14.4" customHeight="1" x14ac:dyDescent="0.3">
      <c r="A127" s="660" t="s">
        <v>7398</v>
      </c>
      <c r="B127" s="661" t="s">
        <v>7437</v>
      </c>
      <c r="C127" s="661" t="s">
        <v>7376</v>
      </c>
      <c r="D127" s="661" t="s">
        <v>7488</v>
      </c>
      <c r="E127" s="661" t="s">
        <v>7489</v>
      </c>
      <c r="F127" s="664"/>
      <c r="G127" s="664"/>
      <c r="H127" s="661"/>
      <c r="I127" s="661"/>
      <c r="J127" s="664">
        <v>6</v>
      </c>
      <c r="K127" s="664">
        <v>1062</v>
      </c>
      <c r="L127" s="661"/>
      <c r="M127" s="661">
        <v>177</v>
      </c>
      <c r="N127" s="664">
        <v>10</v>
      </c>
      <c r="O127" s="664">
        <v>1776</v>
      </c>
      <c r="P127" s="677"/>
      <c r="Q127" s="665">
        <v>177.6</v>
      </c>
    </row>
    <row r="128" spans="1:17" ht="14.4" customHeight="1" x14ac:dyDescent="0.3">
      <c r="A128" s="660" t="s">
        <v>7398</v>
      </c>
      <c r="B128" s="661" t="s">
        <v>7437</v>
      </c>
      <c r="C128" s="661" t="s">
        <v>7376</v>
      </c>
      <c r="D128" s="661" t="s">
        <v>7512</v>
      </c>
      <c r="E128" s="661" t="s">
        <v>7513</v>
      </c>
      <c r="F128" s="664">
        <v>1</v>
      </c>
      <c r="G128" s="664">
        <v>1273</v>
      </c>
      <c r="H128" s="661">
        <v>1</v>
      </c>
      <c r="I128" s="661">
        <v>1273</v>
      </c>
      <c r="J128" s="664"/>
      <c r="K128" s="664"/>
      <c r="L128" s="661"/>
      <c r="M128" s="661"/>
      <c r="N128" s="664"/>
      <c r="O128" s="664"/>
      <c r="P128" s="677"/>
      <c r="Q128" s="665"/>
    </row>
    <row r="129" spans="1:17" ht="14.4" customHeight="1" x14ac:dyDescent="0.3">
      <c r="A129" s="660" t="s">
        <v>7398</v>
      </c>
      <c r="B129" s="661" t="s">
        <v>7437</v>
      </c>
      <c r="C129" s="661" t="s">
        <v>7376</v>
      </c>
      <c r="D129" s="661" t="s">
        <v>7514</v>
      </c>
      <c r="E129" s="661" t="s">
        <v>7515</v>
      </c>
      <c r="F129" s="664"/>
      <c r="G129" s="664"/>
      <c r="H129" s="661"/>
      <c r="I129" s="661"/>
      <c r="J129" s="664"/>
      <c r="K129" s="664"/>
      <c r="L129" s="661"/>
      <c r="M129" s="661"/>
      <c r="N129" s="664">
        <v>1</v>
      </c>
      <c r="O129" s="664">
        <v>355</v>
      </c>
      <c r="P129" s="677"/>
      <c r="Q129" s="665">
        <v>355</v>
      </c>
    </row>
    <row r="130" spans="1:17" ht="14.4" customHeight="1" x14ac:dyDescent="0.3">
      <c r="A130" s="660" t="s">
        <v>7398</v>
      </c>
      <c r="B130" s="661" t="s">
        <v>7437</v>
      </c>
      <c r="C130" s="661" t="s">
        <v>7376</v>
      </c>
      <c r="D130" s="661" t="s">
        <v>7490</v>
      </c>
      <c r="E130" s="661" t="s">
        <v>7491</v>
      </c>
      <c r="F130" s="664">
        <v>1</v>
      </c>
      <c r="G130" s="664">
        <v>114</v>
      </c>
      <c r="H130" s="661">
        <v>1</v>
      </c>
      <c r="I130" s="661">
        <v>114</v>
      </c>
      <c r="J130" s="664">
        <v>5</v>
      </c>
      <c r="K130" s="664">
        <v>570</v>
      </c>
      <c r="L130" s="661">
        <v>5</v>
      </c>
      <c r="M130" s="661">
        <v>114</v>
      </c>
      <c r="N130" s="664">
        <v>2</v>
      </c>
      <c r="O130" s="664">
        <v>230</v>
      </c>
      <c r="P130" s="677">
        <v>2.0175438596491229</v>
      </c>
      <c r="Q130" s="665">
        <v>115</v>
      </c>
    </row>
    <row r="131" spans="1:17" ht="14.4" customHeight="1" x14ac:dyDescent="0.3">
      <c r="A131" s="660" t="s">
        <v>7398</v>
      </c>
      <c r="B131" s="661" t="s">
        <v>7437</v>
      </c>
      <c r="C131" s="661" t="s">
        <v>7376</v>
      </c>
      <c r="D131" s="661" t="s">
        <v>7516</v>
      </c>
      <c r="E131" s="661" t="s">
        <v>7517</v>
      </c>
      <c r="F131" s="664">
        <v>1</v>
      </c>
      <c r="G131" s="664">
        <v>183</v>
      </c>
      <c r="H131" s="661">
        <v>1</v>
      </c>
      <c r="I131" s="661">
        <v>183</v>
      </c>
      <c r="J131" s="664"/>
      <c r="K131" s="664"/>
      <c r="L131" s="661"/>
      <c r="M131" s="661"/>
      <c r="N131" s="664"/>
      <c r="O131" s="664"/>
      <c r="P131" s="677"/>
      <c r="Q131" s="665"/>
    </row>
    <row r="132" spans="1:17" ht="14.4" customHeight="1" x14ac:dyDescent="0.3">
      <c r="A132" s="660" t="s">
        <v>7398</v>
      </c>
      <c r="B132" s="661" t="s">
        <v>7437</v>
      </c>
      <c r="C132" s="661" t="s">
        <v>3913</v>
      </c>
      <c r="D132" s="661" t="s">
        <v>7440</v>
      </c>
      <c r="E132" s="661" t="s">
        <v>7441</v>
      </c>
      <c r="F132" s="664">
        <v>3</v>
      </c>
      <c r="G132" s="664">
        <v>270</v>
      </c>
      <c r="H132" s="661">
        <v>1</v>
      </c>
      <c r="I132" s="661">
        <v>90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7398</v>
      </c>
      <c r="B133" s="661" t="s">
        <v>7437</v>
      </c>
      <c r="C133" s="661" t="s">
        <v>3913</v>
      </c>
      <c r="D133" s="661" t="s">
        <v>7442</v>
      </c>
      <c r="E133" s="661" t="s">
        <v>7443</v>
      </c>
      <c r="F133" s="664">
        <v>40</v>
      </c>
      <c r="G133" s="664">
        <v>1360</v>
      </c>
      <c r="H133" s="661">
        <v>1</v>
      </c>
      <c r="I133" s="661">
        <v>34</v>
      </c>
      <c r="J133" s="664">
        <v>36</v>
      </c>
      <c r="K133" s="664">
        <v>1224</v>
      </c>
      <c r="L133" s="661">
        <v>0.9</v>
      </c>
      <c r="M133" s="661">
        <v>34</v>
      </c>
      <c r="N133" s="664">
        <v>18</v>
      </c>
      <c r="O133" s="664">
        <v>629</v>
      </c>
      <c r="P133" s="677">
        <v>0.46250000000000002</v>
      </c>
      <c r="Q133" s="665">
        <v>34.944444444444443</v>
      </c>
    </row>
    <row r="134" spans="1:17" ht="14.4" customHeight="1" x14ac:dyDescent="0.3">
      <c r="A134" s="660" t="s">
        <v>7398</v>
      </c>
      <c r="B134" s="661" t="s">
        <v>7437</v>
      </c>
      <c r="C134" s="661" t="s">
        <v>3913</v>
      </c>
      <c r="D134" s="661" t="s">
        <v>7456</v>
      </c>
      <c r="E134" s="661" t="s">
        <v>7457</v>
      </c>
      <c r="F134" s="664">
        <v>42</v>
      </c>
      <c r="G134" s="664">
        <v>10458</v>
      </c>
      <c r="H134" s="661">
        <v>1</v>
      </c>
      <c r="I134" s="661">
        <v>249</v>
      </c>
      <c r="J134" s="664">
        <v>36</v>
      </c>
      <c r="K134" s="664">
        <v>8352</v>
      </c>
      <c r="L134" s="661">
        <v>0.7986230636833046</v>
      </c>
      <c r="M134" s="661">
        <v>232</v>
      </c>
      <c r="N134" s="664">
        <v>41</v>
      </c>
      <c r="O134" s="664">
        <v>9580</v>
      </c>
      <c r="P134" s="677">
        <v>0.91604513291260281</v>
      </c>
      <c r="Q134" s="665">
        <v>233.65853658536585</v>
      </c>
    </row>
    <row r="135" spans="1:17" ht="14.4" customHeight="1" x14ac:dyDescent="0.3">
      <c r="A135" s="660" t="s">
        <v>7398</v>
      </c>
      <c r="B135" s="661" t="s">
        <v>7437</v>
      </c>
      <c r="C135" s="661" t="s">
        <v>3913</v>
      </c>
      <c r="D135" s="661" t="s">
        <v>7458</v>
      </c>
      <c r="E135" s="661" t="s">
        <v>7459</v>
      </c>
      <c r="F135" s="664">
        <v>17</v>
      </c>
      <c r="G135" s="664">
        <v>2125</v>
      </c>
      <c r="H135" s="661">
        <v>1</v>
      </c>
      <c r="I135" s="661">
        <v>125</v>
      </c>
      <c r="J135" s="664">
        <v>26</v>
      </c>
      <c r="K135" s="664">
        <v>3016</v>
      </c>
      <c r="L135" s="661">
        <v>1.4192941176470588</v>
      </c>
      <c r="M135" s="661">
        <v>116</v>
      </c>
      <c r="N135" s="664">
        <v>21</v>
      </c>
      <c r="O135" s="664">
        <v>2472</v>
      </c>
      <c r="P135" s="677">
        <v>1.1632941176470588</v>
      </c>
      <c r="Q135" s="665">
        <v>117.71428571428571</v>
      </c>
    </row>
    <row r="136" spans="1:17" ht="14.4" customHeight="1" x14ac:dyDescent="0.3">
      <c r="A136" s="660" t="s">
        <v>7398</v>
      </c>
      <c r="B136" s="661" t="s">
        <v>7437</v>
      </c>
      <c r="C136" s="661" t="s">
        <v>3913</v>
      </c>
      <c r="D136" s="661" t="s">
        <v>7464</v>
      </c>
      <c r="E136" s="661" t="s">
        <v>7465</v>
      </c>
      <c r="F136" s="664">
        <v>27</v>
      </c>
      <c r="G136" s="664">
        <v>0</v>
      </c>
      <c r="H136" s="661"/>
      <c r="I136" s="661">
        <v>0</v>
      </c>
      <c r="J136" s="664">
        <v>33</v>
      </c>
      <c r="K136" s="664">
        <v>0</v>
      </c>
      <c r="L136" s="661"/>
      <c r="M136" s="661">
        <v>0</v>
      </c>
      <c r="N136" s="664">
        <v>23</v>
      </c>
      <c r="O136" s="664">
        <v>0</v>
      </c>
      <c r="P136" s="677"/>
      <c r="Q136" s="665">
        <v>0</v>
      </c>
    </row>
    <row r="137" spans="1:17" ht="14.4" customHeight="1" x14ac:dyDescent="0.3">
      <c r="A137" s="660" t="s">
        <v>7398</v>
      </c>
      <c r="B137" s="661" t="s">
        <v>7437</v>
      </c>
      <c r="C137" s="661" t="s">
        <v>3913</v>
      </c>
      <c r="D137" s="661" t="s">
        <v>7466</v>
      </c>
      <c r="E137" s="661" t="s">
        <v>7467</v>
      </c>
      <c r="F137" s="664">
        <v>1</v>
      </c>
      <c r="G137" s="664">
        <v>75</v>
      </c>
      <c r="H137" s="661">
        <v>1</v>
      </c>
      <c r="I137" s="661">
        <v>75</v>
      </c>
      <c r="J137" s="664"/>
      <c r="K137" s="664"/>
      <c r="L137" s="661"/>
      <c r="M137" s="661"/>
      <c r="N137" s="664"/>
      <c r="O137" s="664"/>
      <c r="P137" s="677"/>
      <c r="Q137" s="665"/>
    </row>
    <row r="138" spans="1:17" ht="14.4" customHeight="1" x14ac:dyDescent="0.3">
      <c r="A138" s="660" t="s">
        <v>7398</v>
      </c>
      <c r="B138" s="661" t="s">
        <v>7437</v>
      </c>
      <c r="C138" s="661" t="s">
        <v>3913</v>
      </c>
      <c r="D138" s="661" t="s">
        <v>7468</v>
      </c>
      <c r="E138" s="661" t="s">
        <v>7469</v>
      </c>
      <c r="F138" s="664"/>
      <c r="G138" s="664"/>
      <c r="H138" s="661"/>
      <c r="I138" s="661"/>
      <c r="J138" s="664">
        <v>1</v>
      </c>
      <c r="K138" s="664">
        <v>206</v>
      </c>
      <c r="L138" s="661"/>
      <c r="M138" s="661">
        <v>206</v>
      </c>
      <c r="N138" s="664"/>
      <c r="O138" s="664"/>
      <c r="P138" s="677"/>
      <c r="Q138" s="665"/>
    </row>
    <row r="139" spans="1:17" ht="14.4" customHeight="1" x14ac:dyDescent="0.3">
      <c r="A139" s="660" t="s">
        <v>7398</v>
      </c>
      <c r="B139" s="661" t="s">
        <v>7437</v>
      </c>
      <c r="C139" s="661" t="s">
        <v>3913</v>
      </c>
      <c r="D139" s="661" t="s">
        <v>7512</v>
      </c>
      <c r="E139" s="661" t="s">
        <v>7513</v>
      </c>
      <c r="F139" s="664">
        <v>1</v>
      </c>
      <c r="G139" s="664">
        <v>1273</v>
      </c>
      <c r="H139" s="661">
        <v>1</v>
      </c>
      <c r="I139" s="661">
        <v>1273</v>
      </c>
      <c r="J139" s="664"/>
      <c r="K139" s="664"/>
      <c r="L139" s="661"/>
      <c r="M139" s="661"/>
      <c r="N139" s="664"/>
      <c r="O139" s="664"/>
      <c r="P139" s="677"/>
      <c r="Q139" s="665"/>
    </row>
    <row r="140" spans="1:17" ht="14.4" customHeight="1" x14ac:dyDescent="0.3">
      <c r="A140" s="660" t="s">
        <v>7398</v>
      </c>
      <c r="B140" s="661" t="s">
        <v>7437</v>
      </c>
      <c r="C140" s="661" t="s">
        <v>7377</v>
      </c>
      <c r="D140" s="661" t="s">
        <v>7442</v>
      </c>
      <c r="E140" s="661" t="s">
        <v>7443</v>
      </c>
      <c r="F140" s="664"/>
      <c r="G140" s="664"/>
      <c r="H140" s="661"/>
      <c r="I140" s="661"/>
      <c r="J140" s="664">
        <v>3</v>
      </c>
      <c r="K140" s="664">
        <v>102</v>
      </c>
      <c r="L140" s="661"/>
      <c r="M140" s="661">
        <v>34</v>
      </c>
      <c r="N140" s="664"/>
      <c r="O140" s="664"/>
      <c r="P140" s="677"/>
      <c r="Q140" s="665"/>
    </row>
    <row r="141" spans="1:17" ht="14.4" customHeight="1" x14ac:dyDescent="0.3">
      <c r="A141" s="660" t="s">
        <v>7398</v>
      </c>
      <c r="B141" s="661" t="s">
        <v>7437</v>
      </c>
      <c r="C141" s="661" t="s">
        <v>7377</v>
      </c>
      <c r="D141" s="661" t="s">
        <v>7456</v>
      </c>
      <c r="E141" s="661" t="s">
        <v>7457</v>
      </c>
      <c r="F141" s="664"/>
      <c r="G141" s="664"/>
      <c r="H141" s="661"/>
      <c r="I141" s="661"/>
      <c r="J141" s="664">
        <v>5</v>
      </c>
      <c r="K141" s="664">
        <v>1160</v>
      </c>
      <c r="L141" s="661"/>
      <c r="M141" s="661">
        <v>232</v>
      </c>
      <c r="N141" s="664"/>
      <c r="O141" s="664"/>
      <c r="P141" s="677"/>
      <c r="Q141" s="665"/>
    </row>
    <row r="142" spans="1:17" ht="14.4" customHeight="1" x14ac:dyDescent="0.3">
      <c r="A142" s="660" t="s">
        <v>7398</v>
      </c>
      <c r="B142" s="661" t="s">
        <v>7437</v>
      </c>
      <c r="C142" s="661" t="s">
        <v>7377</v>
      </c>
      <c r="D142" s="661" t="s">
        <v>7458</v>
      </c>
      <c r="E142" s="661" t="s">
        <v>7459</v>
      </c>
      <c r="F142" s="664"/>
      <c r="G142" s="664"/>
      <c r="H142" s="661"/>
      <c r="I142" s="661"/>
      <c r="J142" s="664">
        <v>13</v>
      </c>
      <c r="K142" s="664">
        <v>1508</v>
      </c>
      <c r="L142" s="661"/>
      <c r="M142" s="661">
        <v>116</v>
      </c>
      <c r="N142" s="664"/>
      <c r="O142" s="664"/>
      <c r="P142" s="677"/>
      <c r="Q142" s="665"/>
    </row>
    <row r="143" spans="1:17" ht="14.4" customHeight="1" x14ac:dyDescent="0.3">
      <c r="A143" s="660" t="s">
        <v>7398</v>
      </c>
      <c r="B143" s="661" t="s">
        <v>7437</v>
      </c>
      <c r="C143" s="661" t="s">
        <v>7377</v>
      </c>
      <c r="D143" s="661" t="s">
        <v>7464</v>
      </c>
      <c r="E143" s="661" t="s">
        <v>7465</v>
      </c>
      <c r="F143" s="664"/>
      <c r="G143" s="664"/>
      <c r="H143" s="661"/>
      <c r="I143" s="661"/>
      <c r="J143" s="664">
        <v>17</v>
      </c>
      <c r="K143" s="664">
        <v>0</v>
      </c>
      <c r="L143" s="661"/>
      <c r="M143" s="661">
        <v>0</v>
      </c>
      <c r="N143" s="664"/>
      <c r="O143" s="664"/>
      <c r="P143" s="677"/>
      <c r="Q143" s="665"/>
    </row>
    <row r="144" spans="1:17" ht="14.4" customHeight="1" x14ac:dyDescent="0.3">
      <c r="A144" s="660" t="s">
        <v>7398</v>
      </c>
      <c r="B144" s="661" t="s">
        <v>7437</v>
      </c>
      <c r="C144" s="661" t="s">
        <v>3914</v>
      </c>
      <c r="D144" s="661" t="s">
        <v>7442</v>
      </c>
      <c r="E144" s="661" t="s">
        <v>7443</v>
      </c>
      <c r="F144" s="664">
        <v>6</v>
      </c>
      <c r="G144" s="664">
        <v>204</v>
      </c>
      <c r="H144" s="661">
        <v>1</v>
      </c>
      <c r="I144" s="661">
        <v>34</v>
      </c>
      <c r="J144" s="664">
        <v>8</v>
      </c>
      <c r="K144" s="664">
        <v>272</v>
      </c>
      <c r="L144" s="661">
        <v>1.3333333333333333</v>
      </c>
      <c r="M144" s="661">
        <v>34</v>
      </c>
      <c r="N144" s="664">
        <v>3</v>
      </c>
      <c r="O144" s="664">
        <v>105</v>
      </c>
      <c r="P144" s="677">
        <v>0.51470588235294112</v>
      </c>
      <c r="Q144" s="665">
        <v>35</v>
      </c>
    </row>
    <row r="145" spans="1:17" ht="14.4" customHeight="1" x14ac:dyDescent="0.3">
      <c r="A145" s="660" t="s">
        <v>7398</v>
      </c>
      <c r="B145" s="661" t="s">
        <v>7437</v>
      </c>
      <c r="C145" s="661" t="s">
        <v>3914</v>
      </c>
      <c r="D145" s="661" t="s">
        <v>7492</v>
      </c>
      <c r="E145" s="661" t="s">
        <v>7493</v>
      </c>
      <c r="F145" s="664"/>
      <c r="G145" s="664"/>
      <c r="H145" s="661"/>
      <c r="I145" s="661"/>
      <c r="J145" s="664">
        <v>2</v>
      </c>
      <c r="K145" s="664">
        <v>20</v>
      </c>
      <c r="L145" s="661"/>
      <c r="M145" s="661">
        <v>10</v>
      </c>
      <c r="N145" s="664">
        <v>1</v>
      </c>
      <c r="O145" s="664">
        <v>10</v>
      </c>
      <c r="P145" s="677"/>
      <c r="Q145" s="665">
        <v>10</v>
      </c>
    </row>
    <row r="146" spans="1:17" ht="14.4" customHeight="1" x14ac:dyDescent="0.3">
      <c r="A146" s="660" t="s">
        <v>7398</v>
      </c>
      <c r="B146" s="661" t="s">
        <v>7437</v>
      </c>
      <c r="C146" s="661" t="s">
        <v>3914</v>
      </c>
      <c r="D146" s="661" t="s">
        <v>7444</v>
      </c>
      <c r="E146" s="661" t="s">
        <v>7445</v>
      </c>
      <c r="F146" s="664">
        <v>7</v>
      </c>
      <c r="G146" s="664">
        <v>581</v>
      </c>
      <c r="H146" s="661">
        <v>1</v>
      </c>
      <c r="I146" s="661">
        <v>83</v>
      </c>
      <c r="J146" s="664">
        <v>3</v>
      </c>
      <c r="K146" s="664">
        <v>249</v>
      </c>
      <c r="L146" s="661">
        <v>0.42857142857142855</v>
      </c>
      <c r="M146" s="661">
        <v>83</v>
      </c>
      <c r="N146" s="664">
        <v>3</v>
      </c>
      <c r="O146" s="664">
        <v>250</v>
      </c>
      <c r="P146" s="677">
        <v>0.43029259896729777</v>
      </c>
      <c r="Q146" s="665">
        <v>83.333333333333329</v>
      </c>
    </row>
    <row r="147" spans="1:17" ht="14.4" customHeight="1" x14ac:dyDescent="0.3">
      <c r="A147" s="660" t="s">
        <v>7398</v>
      </c>
      <c r="B147" s="661" t="s">
        <v>7437</v>
      </c>
      <c r="C147" s="661" t="s">
        <v>3914</v>
      </c>
      <c r="D147" s="661" t="s">
        <v>7446</v>
      </c>
      <c r="E147" s="661" t="s">
        <v>7447</v>
      </c>
      <c r="F147" s="664">
        <v>10</v>
      </c>
      <c r="G147" s="664">
        <v>6090</v>
      </c>
      <c r="H147" s="661">
        <v>1</v>
      </c>
      <c r="I147" s="661">
        <v>609</v>
      </c>
      <c r="J147" s="664">
        <v>7</v>
      </c>
      <c r="K147" s="664">
        <v>4277</v>
      </c>
      <c r="L147" s="661">
        <v>0.70229885057471264</v>
      </c>
      <c r="M147" s="661">
        <v>611</v>
      </c>
      <c r="N147" s="664">
        <v>4</v>
      </c>
      <c r="O147" s="664">
        <v>2454</v>
      </c>
      <c r="P147" s="677">
        <v>0.40295566502463054</v>
      </c>
      <c r="Q147" s="665">
        <v>613.5</v>
      </c>
    </row>
    <row r="148" spans="1:17" ht="14.4" customHeight="1" x14ac:dyDescent="0.3">
      <c r="A148" s="660" t="s">
        <v>7398</v>
      </c>
      <c r="B148" s="661" t="s">
        <v>7437</v>
      </c>
      <c r="C148" s="661" t="s">
        <v>3914</v>
      </c>
      <c r="D148" s="661" t="s">
        <v>7448</v>
      </c>
      <c r="E148" s="661" t="s">
        <v>7449</v>
      </c>
      <c r="F148" s="664">
        <v>8</v>
      </c>
      <c r="G148" s="664">
        <v>3080</v>
      </c>
      <c r="H148" s="661">
        <v>1</v>
      </c>
      <c r="I148" s="661">
        <v>385</v>
      </c>
      <c r="J148" s="664">
        <v>3</v>
      </c>
      <c r="K148" s="664">
        <v>1158</v>
      </c>
      <c r="L148" s="661">
        <v>0.37597402597402596</v>
      </c>
      <c r="M148" s="661">
        <v>386</v>
      </c>
      <c r="N148" s="664">
        <v>3</v>
      </c>
      <c r="O148" s="664">
        <v>1160</v>
      </c>
      <c r="P148" s="677">
        <v>0.37662337662337664</v>
      </c>
      <c r="Q148" s="665">
        <v>386.66666666666669</v>
      </c>
    </row>
    <row r="149" spans="1:17" ht="14.4" customHeight="1" x14ac:dyDescent="0.3">
      <c r="A149" s="660" t="s">
        <v>7398</v>
      </c>
      <c r="B149" s="661" t="s">
        <v>7437</v>
      </c>
      <c r="C149" s="661" t="s">
        <v>3914</v>
      </c>
      <c r="D149" s="661" t="s">
        <v>7450</v>
      </c>
      <c r="E149" s="661" t="s">
        <v>7451</v>
      </c>
      <c r="F149" s="664">
        <v>12</v>
      </c>
      <c r="G149" s="664">
        <v>468</v>
      </c>
      <c r="H149" s="661">
        <v>1</v>
      </c>
      <c r="I149" s="661">
        <v>39</v>
      </c>
      <c r="J149" s="664">
        <v>8</v>
      </c>
      <c r="K149" s="664">
        <v>312</v>
      </c>
      <c r="L149" s="661">
        <v>0.66666666666666663</v>
      </c>
      <c r="M149" s="661">
        <v>39</v>
      </c>
      <c r="N149" s="664">
        <v>4</v>
      </c>
      <c r="O149" s="664">
        <v>156</v>
      </c>
      <c r="P149" s="677">
        <v>0.33333333333333331</v>
      </c>
      <c r="Q149" s="665">
        <v>39</v>
      </c>
    </row>
    <row r="150" spans="1:17" ht="14.4" customHeight="1" x14ac:dyDescent="0.3">
      <c r="A150" s="660" t="s">
        <v>7398</v>
      </c>
      <c r="B150" s="661" t="s">
        <v>7437</v>
      </c>
      <c r="C150" s="661" t="s">
        <v>3914</v>
      </c>
      <c r="D150" s="661" t="s">
        <v>7454</v>
      </c>
      <c r="E150" s="661" t="s">
        <v>7455</v>
      </c>
      <c r="F150" s="664">
        <v>1</v>
      </c>
      <c r="G150" s="664">
        <v>4424</v>
      </c>
      <c r="H150" s="661">
        <v>1</v>
      </c>
      <c r="I150" s="661">
        <v>4424</v>
      </c>
      <c r="J150" s="664"/>
      <c r="K150" s="664"/>
      <c r="L150" s="661"/>
      <c r="M150" s="661"/>
      <c r="N150" s="664"/>
      <c r="O150" s="664"/>
      <c r="P150" s="677"/>
      <c r="Q150" s="665"/>
    </row>
    <row r="151" spans="1:17" ht="14.4" customHeight="1" x14ac:dyDescent="0.3">
      <c r="A151" s="660" t="s">
        <v>7398</v>
      </c>
      <c r="B151" s="661" t="s">
        <v>7437</v>
      </c>
      <c r="C151" s="661" t="s">
        <v>3914</v>
      </c>
      <c r="D151" s="661" t="s">
        <v>7456</v>
      </c>
      <c r="E151" s="661" t="s">
        <v>7457</v>
      </c>
      <c r="F151" s="664"/>
      <c r="G151" s="664"/>
      <c r="H151" s="661"/>
      <c r="I151" s="661"/>
      <c r="J151" s="664">
        <v>1</v>
      </c>
      <c r="K151" s="664">
        <v>232</v>
      </c>
      <c r="L151" s="661"/>
      <c r="M151" s="661">
        <v>232</v>
      </c>
      <c r="N151" s="664"/>
      <c r="O151" s="664"/>
      <c r="P151" s="677"/>
      <c r="Q151" s="665"/>
    </row>
    <row r="152" spans="1:17" ht="14.4" customHeight="1" x14ac:dyDescent="0.3">
      <c r="A152" s="660" t="s">
        <v>7398</v>
      </c>
      <c r="B152" s="661" t="s">
        <v>7437</v>
      </c>
      <c r="C152" s="661" t="s">
        <v>3914</v>
      </c>
      <c r="D152" s="661" t="s">
        <v>7458</v>
      </c>
      <c r="E152" s="661" t="s">
        <v>7459</v>
      </c>
      <c r="F152" s="664">
        <v>73</v>
      </c>
      <c r="G152" s="664">
        <v>9125</v>
      </c>
      <c r="H152" s="661">
        <v>1</v>
      </c>
      <c r="I152" s="661">
        <v>125</v>
      </c>
      <c r="J152" s="664">
        <v>57</v>
      </c>
      <c r="K152" s="664">
        <v>6612</v>
      </c>
      <c r="L152" s="661">
        <v>0.7246027397260274</v>
      </c>
      <c r="M152" s="661">
        <v>116</v>
      </c>
      <c r="N152" s="664">
        <v>28</v>
      </c>
      <c r="O152" s="664">
        <v>3286</v>
      </c>
      <c r="P152" s="677">
        <v>0.36010958904109591</v>
      </c>
      <c r="Q152" s="665">
        <v>117.35714285714286</v>
      </c>
    </row>
    <row r="153" spans="1:17" ht="14.4" customHeight="1" x14ac:dyDescent="0.3">
      <c r="A153" s="660" t="s">
        <v>7398</v>
      </c>
      <c r="B153" s="661" t="s">
        <v>7437</v>
      </c>
      <c r="C153" s="661" t="s">
        <v>3914</v>
      </c>
      <c r="D153" s="661" t="s">
        <v>7474</v>
      </c>
      <c r="E153" s="661" t="s">
        <v>7475</v>
      </c>
      <c r="F153" s="664">
        <v>2</v>
      </c>
      <c r="G153" s="664">
        <v>958</v>
      </c>
      <c r="H153" s="661">
        <v>1</v>
      </c>
      <c r="I153" s="661">
        <v>479</v>
      </c>
      <c r="J153" s="664"/>
      <c r="K153" s="664"/>
      <c r="L153" s="661"/>
      <c r="M153" s="661"/>
      <c r="N153" s="664">
        <v>4</v>
      </c>
      <c r="O153" s="664">
        <v>1928</v>
      </c>
      <c r="P153" s="677">
        <v>2.0125260960334028</v>
      </c>
      <c r="Q153" s="665">
        <v>482</v>
      </c>
    </row>
    <row r="154" spans="1:17" ht="14.4" customHeight="1" x14ac:dyDescent="0.3">
      <c r="A154" s="660" t="s">
        <v>7398</v>
      </c>
      <c r="B154" s="661" t="s">
        <v>7437</v>
      </c>
      <c r="C154" s="661" t="s">
        <v>3914</v>
      </c>
      <c r="D154" s="661" t="s">
        <v>7460</v>
      </c>
      <c r="E154" s="661" t="s">
        <v>7461</v>
      </c>
      <c r="F154" s="664"/>
      <c r="G154" s="664"/>
      <c r="H154" s="661"/>
      <c r="I154" s="661"/>
      <c r="J154" s="664"/>
      <c r="K154" s="664"/>
      <c r="L154" s="661"/>
      <c r="M154" s="661"/>
      <c r="N154" s="664">
        <v>1</v>
      </c>
      <c r="O154" s="664">
        <v>664</v>
      </c>
      <c r="P154" s="677"/>
      <c r="Q154" s="665">
        <v>664</v>
      </c>
    </row>
    <row r="155" spans="1:17" ht="14.4" customHeight="1" x14ac:dyDescent="0.3">
      <c r="A155" s="660" t="s">
        <v>7398</v>
      </c>
      <c r="B155" s="661" t="s">
        <v>7437</v>
      </c>
      <c r="C155" s="661" t="s">
        <v>3914</v>
      </c>
      <c r="D155" s="661" t="s">
        <v>7464</v>
      </c>
      <c r="E155" s="661" t="s">
        <v>7465</v>
      </c>
      <c r="F155" s="664">
        <v>47</v>
      </c>
      <c r="G155" s="664">
        <v>0</v>
      </c>
      <c r="H155" s="661"/>
      <c r="I155" s="661">
        <v>0</v>
      </c>
      <c r="J155" s="664">
        <v>41</v>
      </c>
      <c r="K155" s="664">
        <v>0</v>
      </c>
      <c r="L155" s="661"/>
      <c r="M155" s="661">
        <v>0</v>
      </c>
      <c r="N155" s="664">
        <v>18</v>
      </c>
      <c r="O155" s="664">
        <v>0</v>
      </c>
      <c r="P155" s="677"/>
      <c r="Q155" s="665">
        <v>0</v>
      </c>
    </row>
    <row r="156" spans="1:17" ht="14.4" customHeight="1" x14ac:dyDescent="0.3">
      <c r="A156" s="660" t="s">
        <v>7398</v>
      </c>
      <c r="B156" s="661" t="s">
        <v>7437</v>
      </c>
      <c r="C156" s="661" t="s">
        <v>3914</v>
      </c>
      <c r="D156" s="661" t="s">
        <v>7500</v>
      </c>
      <c r="E156" s="661" t="s">
        <v>7501</v>
      </c>
      <c r="F156" s="664">
        <v>2</v>
      </c>
      <c r="G156" s="664">
        <v>1886</v>
      </c>
      <c r="H156" s="661">
        <v>1</v>
      </c>
      <c r="I156" s="661">
        <v>943</v>
      </c>
      <c r="J156" s="664">
        <v>1</v>
      </c>
      <c r="K156" s="664">
        <v>947</v>
      </c>
      <c r="L156" s="661">
        <v>0.50212089077412514</v>
      </c>
      <c r="M156" s="661">
        <v>947</v>
      </c>
      <c r="N156" s="664"/>
      <c r="O156" s="664"/>
      <c r="P156" s="677"/>
      <c r="Q156" s="665"/>
    </row>
    <row r="157" spans="1:17" ht="14.4" customHeight="1" x14ac:dyDescent="0.3">
      <c r="A157" s="660" t="s">
        <v>7398</v>
      </c>
      <c r="B157" s="661" t="s">
        <v>7437</v>
      </c>
      <c r="C157" s="661" t="s">
        <v>3914</v>
      </c>
      <c r="D157" s="661" t="s">
        <v>7502</v>
      </c>
      <c r="E157" s="661" t="s">
        <v>7503</v>
      </c>
      <c r="F157" s="664">
        <v>1</v>
      </c>
      <c r="G157" s="664">
        <v>164</v>
      </c>
      <c r="H157" s="661">
        <v>1</v>
      </c>
      <c r="I157" s="661">
        <v>164</v>
      </c>
      <c r="J157" s="664">
        <v>1</v>
      </c>
      <c r="K157" s="664">
        <v>165</v>
      </c>
      <c r="L157" s="661">
        <v>1.0060975609756098</v>
      </c>
      <c r="M157" s="661">
        <v>165</v>
      </c>
      <c r="N157" s="664"/>
      <c r="O157" s="664"/>
      <c r="P157" s="677"/>
      <c r="Q157" s="665"/>
    </row>
    <row r="158" spans="1:17" ht="14.4" customHeight="1" x14ac:dyDescent="0.3">
      <c r="A158" s="660" t="s">
        <v>7398</v>
      </c>
      <c r="B158" s="661" t="s">
        <v>7437</v>
      </c>
      <c r="C158" s="661" t="s">
        <v>3914</v>
      </c>
      <c r="D158" s="661" t="s">
        <v>7466</v>
      </c>
      <c r="E158" s="661" t="s">
        <v>7467</v>
      </c>
      <c r="F158" s="664">
        <v>2</v>
      </c>
      <c r="G158" s="664">
        <v>150</v>
      </c>
      <c r="H158" s="661">
        <v>1</v>
      </c>
      <c r="I158" s="661">
        <v>75</v>
      </c>
      <c r="J158" s="664">
        <v>2</v>
      </c>
      <c r="K158" s="664">
        <v>162</v>
      </c>
      <c r="L158" s="661">
        <v>1.08</v>
      </c>
      <c r="M158" s="661">
        <v>81</v>
      </c>
      <c r="N158" s="664">
        <v>5</v>
      </c>
      <c r="O158" s="664">
        <v>407</v>
      </c>
      <c r="P158" s="677">
        <v>2.7133333333333334</v>
      </c>
      <c r="Q158" s="665">
        <v>81.400000000000006</v>
      </c>
    </row>
    <row r="159" spans="1:17" ht="14.4" customHeight="1" x14ac:dyDescent="0.3">
      <c r="A159" s="660" t="s">
        <v>7398</v>
      </c>
      <c r="B159" s="661" t="s">
        <v>7437</v>
      </c>
      <c r="C159" s="661" t="s">
        <v>3914</v>
      </c>
      <c r="D159" s="661" t="s">
        <v>7470</v>
      </c>
      <c r="E159" s="661" t="s">
        <v>7471</v>
      </c>
      <c r="F159" s="664"/>
      <c r="G159" s="664"/>
      <c r="H159" s="661"/>
      <c r="I159" s="661"/>
      <c r="J159" s="664">
        <v>1</v>
      </c>
      <c r="K159" s="664">
        <v>56</v>
      </c>
      <c r="L159" s="661"/>
      <c r="M159" s="661">
        <v>56</v>
      </c>
      <c r="N159" s="664"/>
      <c r="O159" s="664"/>
      <c r="P159" s="677"/>
      <c r="Q159" s="665"/>
    </row>
    <row r="160" spans="1:17" ht="14.4" customHeight="1" x14ac:dyDescent="0.3">
      <c r="A160" s="660" t="s">
        <v>7398</v>
      </c>
      <c r="B160" s="661" t="s">
        <v>7437</v>
      </c>
      <c r="C160" s="661" t="s">
        <v>3914</v>
      </c>
      <c r="D160" s="661" t="s">
        <v>7518</v>
      </c>
      <c r="E160" s="661" t="s">
        <v>7519</v>
      </c>
      <c r="F160" s="664">
        <v>1</v>
      </c>
      <c r="G160" s="664">
        <v>333</v>
      </c>
      <c r="H160" s="661">
        <v>1</v>
      </c>
      <c r="I160" s="661">
        <v>333</v>
      </c>
      <c r="J160" s="664">
        <v>1</v>
      </c>
      <c r="K160" s="664">
        <v>335</v>
      </c>
      <c r="L160" s="661">
        <v>1.0060060060060061</v>
      </c>
      <c r="M160" s="661">
        <v>335</v>
      </c>
      <c r="N160" s="664"/>
      <c r="O160" s="664"/>
      <c r="P160" s="677"/>
      <c r="Q160" s="665"/>
    </row>
    <row r="161" spans="1:17" ht="14.4" customHeight="1" x14ac:dyDescent="0.3">
      <c r="A161" s="660" t="s">
        <v>7398</v>
      </c>
      <c r="B161" s="661" t="s">
        <v>7437</v>
      </c>
      <c r="C161" s="661" t="s">
        <v>3914</v>
      </c>
      <c r="D161" s="661" t="s">
        <v>7510</v>
      </c>
      <c r="E161" s="661" t="s">
        <v>7511</v>
      </c>
      <c r="F161" s="664"/>
      <c r="G161" s="664"/>
      <c r="H161" s="661"/>
      <c r="I161" s="661"/>
      <c r="J161" s="664">
        <v>1</v>
      </c>
      <c r="K161" s="664">
        <v>88</v>
      </c>
      <c r="L161" s="661"/>
      <c r="M161" s="661">
        <v>88</v>
      </c>
      <c r="N161" s="664"/>
      <c r="O161" s="664"/>
      <c r="P161" s="677"/>
      <c r="Q161" s="665"/>
    </row>
    <row r="162" spans="1:17" ht="14.4" customHeight="1" x14ac:dyDescent="0.3">
      <c r="A162" s="660" t="s">
        <v>7398</v>
      </c>
      <c r="B162" s="661" t="s">
        <v>7437</v>
      </c>
      <c r="C162" s="661" t="s">
        <v>3914</v>
      </c>
      <c r="D162" s="661" t="s">
        <v>7488</v>
      </c>
      <c r="E162" s="661" t="s">
        <v>7489</v>
      </c>
      <c r="F162" s="664">
        <v>1</v>
      </c>
      <c r="G162" s="664">
        <v>176</v>
      </c>
      <c r="H162" s="661">
        <v>1</v>
      </c>
      <c r="I162" s="661">
        <v>176</v>
      </c>
      <c r="J162" s="664"/>
      <c r="K162" s="664"/>
      <c r="L162" s="661"/>
      <c r="M162" s="661"/>
      <c r="N162" s="664"/>
      <c r="O162" s="664"/>
      <c r="P162" s="677"/>
      <c r="Q162" s="665"/>
    </row>
    <row r="163" spans="1:17" ht="14.4" customHeight="1" x14ac:dyDescent="0.3">
      <c r="A163" s="660" t="s">
        <v>7398</v>
      </c>
      <c r="B163" s="661" t="s">
        <v>7437</v>
      </c>
      <c r="C163" s="661" t="s">
        <v>3914</v>
      </c>
      <c r="D163" s="661" t="s">
        <v>7520</v>
      </c>
      <c r="E163" s="661" t="s">
        <v>7521</v>
      </c>
      <c r="F163" s="664"/>
      <c r="G163" s="664"/>
      <c r="H163" s="661"/>
      <c r="I163" s="661"/>
      <c r="J163" s="664">
        <v>1</v>
      </c>
      <c r="K163" s="664">
        <v>255</v>
      </c>
      <c r="L163" s="661"/>
      <c r="M163" s="661">
        <v>255</v>
      </c>
      <c r="N163" s="664"/>
      <c r="O163" s="664"/>
      <c r="P163" s="677"/>
      <c r="Q163" s="665"/>
    </row>
    <row r="164" spans="1:17" ht="14.4" customHeight="1" x14ac:dyDescent="0.3">
      <c r="A164" s="660" t="s">
        <v>7398</v>
      </c>
      <c r="B164" s="661" t="s">
        <v>7437</v>
      </c>
      <c r="C164" s="661" t="s">
        <v>3914</v>
      </c>
      <c r="D164" s="661" t="s">
        <v>7516</v>
      </c>
      <c r="E164" s="661" t="s">
        <v>7517</v>
      </c>
      <c r="F164" s="664"/>
      <c r="G164" s="664"/>
      <c r="H164" s="661"/>
      <c r="I164" s="661"/>
      <c r="J164" s="664">
        <v>1</v>
      </c>
      <c r="K164" s="664">
        <v>185</v>
      </c>
      <c r="L164" s="661"/>
      <c r="M164" s="661">
        <v>185</v>
      </c>
      <c r="N164" s="664"/>
      <c r="O164" s="664"/>
      <c r="P164" s="677"/>
      <c r="Q164" s="665"/>
    </row>
    <row r="165" spans="1:17" ht="14.4" customHeight="1" x14ac:dyDescent="0.3">
      <c r="A165" s="660" t="s">
        <v>7398</v>
      </c>
      <c r="B165" s="661" t="s">
        <v>7437</v>
      </c>
      <c r="C165" s="661" t="s">
        <v>3915</v>
      </c>
      <c r="D165" s="661" t="s">
        <v>7440</v>
      </c>
      <c r="E165" s="661" t="s">
        <v>7441</v>
      </c>
      <c r="F165" s="664">
        <v>5</v>
      </c>
      <c r="G165" s="664">
        <v>450</v>
      </c>
      <c r="H165" s="661">
        <v>1</v>
      </c>
      <c r="I165" s="661">
        <v>90</v>
      </c>
      <c r="J165" s="664">
        <v>5</v>
      </c>
      <c r="K165" s="664">
        <v>400</v>
      </c>
      <c r="L165" s="661">
        <v>0.88888888888888884</v>
      </c>
      <c r="M165" s="661">
        <v>80</v>
      </c>
      <c r="N165" s="664">
        <v>21</v>
      </c>
      <c r="O165" s="664">
        <v>1701</v>
      </c>
      <c r="P165" s="677">
        <v>3.78</v>
      </c>
      <c r="Q165" s="665">
        <v>81</v>
      </c>
    </row>
    <row r="166" spans="1:17" ht="14.4" customHeight="1" x14ac:dyDescent="0.3">
      <c r="A166" s="660" t="s">
        <v>7398</v>
      </c>
      <c r="B166" s="661" t="s">
        <v>7437</v>
      </c>
      <c r="C166" s="661" t="s">
        <v>3915</v>
      </c>
      <c r="D166" s="661" t="s">
        <v>7442</v>
      </c>
      <c r="E166" s="661" t="s">
        <v>7443</v>
      </c>
      <c r="F166" s="664">
        <v>307</v>
      </c>
      <c r="G166" s="664">
        <v>10438</v>
      </c>
      <c r="H166" s="661">
        <v>1</v>
      </c>
      <c r="I166" s="661">
        <v>34</v>
      </c>
      <c r="J166" s="664">
        <v>377</v>
      </c>
      <c r="K166" s="664">
        <v>12818</v>
      </c>
      <c r="L166" s="661">
        <v>1.228013029315961</v>
      </c>
      <c r="M166" s="661">
        <v>34</v>
      </c>
      <c r="N166" s="664">
        <v>289</v>
      </c>
      <c r="O166" s="664">
        <v>10064</v>
      </c>
      <c r="P166" s="677">
        <v>0.96416938110749184</v>
      </c>
      <c r="Q166" s="665">
        <v>34.823529411764703</v>
      </c>
    </row>
    <row r="167" spans="1:17" ht="14.4" customHeight="1" x14ac:dyDescent="0.3">
      <c r="A167" s="660" t="s">
        <v>7398</v>
      </c>
      <c r="B167" s="661" t="s">
        <v>7437</v>
      </c>
      <c r="C167" s="661" t="s">
        <v>3915</v>
      </c>
      <c r="D167" s="661" t="s">
        <v>7492</v>
      </c>
      <c r="E167" s="661" t="s">
        <v>7493</v>
      </c>
      <c r="F167" s="664"/>
      <c r="G167" s="664"/>
      <c r="H167" s="661"/>
      <c r="I167" s="661"/>
      <c r="J167" s="664">
        <v>64</v>
      </c>
      <c r="K167" s="664">
        <v>640</v>
      </c>
      <c r="L167" s="661"/>
      <c r="M167" s="661">
        <v>10</v>
      </c>
      <c r="N167" s="664">
        <v>93</v>
      </c>
      <c r="O167" s="664">
        <v>930</v>
      </c>
      <c r="P167" s="677"/>
      <c r="Q167" s="665">
        <v>10</v>
      </c>
    </row>
    <row r="168" spans="1:17" ht="14.4" customHeight="1" x14ac:dyDescent="0.3">
      <c r="A168" s="660" t="s">
        <v>7398</v>
      </c>
      <c r="B168" s="661" t="s">
        <v>7437</v>
      </c>
      <c r="C168" s="661" t="s">
        <v>3915</v>
      </c>
      <c r="D168" s="661" t="s">
        <v>7448</v>
      </c>
      <c r="E168" s="661" t="s">
        <v>7449</v>
      </c>
      <c r="F168" s="664">
        <v>5</v>
      </c>
      <c r="G168" s="664">
        <v>1925</v>
      </c>
      <c r="H168" s="661">
        <v>1</v>
      </c>
      <c r="I168" s="661">
        <v>385</v>
      </c>
      <c r="J168" s="664">
        <v>9</v>
      </c>
      <c r="K168" s="664">
        <v>3474</v>
      </c>
      <c r="L168" s="661">
        <v>1.8046753246753247</v>
      </c>
      <c r="M168" s="661">
        <v>386</v>
      </c>
      <c r="N168" s="664">
        <v>4</v>
      </c>
      <c r="O168" s="664">
        <v>1552</v>
      </c>
      <c r="P168" s="677">
        <v>0.80623376623376619</v>
      </c>
      <c r="Q168" s="665">
        <v>388</v>
      </c>
    </row>
    <row r="169" spans="1:17" ht="14.4" customHeight="1" x14ac:dyDescent="0.3">
      <c r="A169" s="660" t="s">
        <v>7398</v>
      </c>
      <c r="B169" s="661" t="s">
        <v>7437</v>
      </c>
      <c r="C169" s="661" t="s">
        <v>3915</v>
      </c>
      <c r="D169" s="661" t="s">
        <v>7456</v>
      </c>
      <c r="E169" s="661" t="s">
        <v>7457</v>
      </c>
      <c r="F169" s="664">
        <v>129</v>
      </c>
      <c r="G169" s="664">
        <v>32121</v>
      </c>
      <c r="H169" s="661">
        <v>1</v>
      </c>
      <c r="I169" s="661">
        <v>249</v>
      </c>
      <c r="J169" s="664">
        <v>144</v>
      </c>
      <c r="K169" s="664">
        <v>33408</v>
      </c>
      <c r="L169" s="661">
        <v>1.0400672457270945</v>
      </c>
      <c r="M169" s="661">
        <v>232</v>
      </c>
      <c r="N169" s="664">
        <v>129</v>
      </c>
      <c r="O169" s="664">
        <v>30122</v>
      </c>
      <c r="P169" s="677">
        <v>0.93776657015659537</v>
      </c>
      <c r="Q169" s="665">
        <v>233.50387596899225</v>
      </c>
    </row>
    <row r="170" spans="1:17" ht="14.4" customHeight="1" x14ac:dyDescent="0.3">
      <c r="A170" s="660" t="s">
        <v>7398</v>
      </c>
      <c r="B170" s="661" t="s">
        <v>7437</v>
      </c>
      <c r="C170" s="661" t="s">
        <v>3915</v>
      </c>
      <c r="D170" s="661" t="s">
        <v>7458</v>
      </c>
      <c r="E170" s="661" t="s">
        <v>7459</v>
      </c>
      <c r="F170" s="664">
        <v>468</v>
      </c>
      <c r="G170" s="664">
        <v>58500</v>
      </c>
      <c r="H170" s="661">
        <v>1</v>
      </c>
      <c r="I170" s="661">
        <v>125</v>
      </c>
      <c r="J170" s="664">
        <v>491</v>
      </c>
      <c r="K170" s="664">
        <v>56956</v>
      </c>
      <c r="L170" s="661">
        <v>0.97360683760683764</v>
      </c>
      <c r="M170" s="661">
        <v>116</v>
      </c>
      <c r="N170" s="664">
        <v>565</v>
      </c>
      <c r="O170" s="664">
        <v>66394</v>
      </c>
      <c r="P170" s="677">
        <v>1.134940170940171</v>
      </c>
      <c r="Q170" s="665">
        <v>117.51150442477876</v>
      </c>
    </row>
    <row r="171" spans="1:17" ht="14.4" customHeight="1" x14ac:dyDescent="0.3">
      <c r="A171" s="660" t="s">
        <v>7398</v>
      </c>
      <c r="B171" s="661" t="s">
        <v>7437</v>
      </c>
      <c r="C171" s="661" t="s">
        <v>3915</v>
      </c>
      <c r="D171" s="661" t="s">
        <v>7522</v>
      </c>
      <c r="E171" s="661" t="s">
        <v>7523</v>
      </c>
      <c r="F171" s="664">
        <v>1</v>
      </c>
      <c r="G171" s="664">
        <v>583</v>
      </c>
      <c r="H171" s="661">
        <v>1</v>
      </c>
      <c r="I171" s="661">
        <v>583</v>
      </c>
      <c r="J171" s="664"/>
      <c r="K171" s="664"/>
      <c r="L171" s="661"/>
      <c r="M171" s="661"/>
      <c r="N171" s="664">
        <v>1</v>
      </c>
      <c r="O171" s="664">
        <v>594</v>
      </c>
      <c r="P171" s="677">
        <v>1.0188679245283019</v>
      </c>
      <c r="Q171" s="665">
        <v>594</v>
      </c>
    </row>
    <row r="172" spans="1:17" ht="14.4" customHeight="1" x14ac:dyDescent="0.3">
      <c r="A172" s="660" t="s">
        <v>7398</v>
      </c>
      <c r="B172" s="661" t="s">
        <v>7437</v>
      </c>
      <c r="C172" s="661" t="s">
        <v>3915</v>
      </c>
      <c r="D172" s="661" t="s">
        <v>7496</v>
      </c>
      <c r="E172" s="661" t="s">
        <v>7497</v>
      </c>
      <c r="F172" s="664"/>
      <c r="G172" s="664"/>
      <c r="H172" s="661"/>
      <c r="I172" s="661"/>
      <c r="J172" s="664"/>
      <c r="K172" s="664"/>
      <c r="L172" s="661"/>
      <c r="M172" s="661"/>
      <c r="N172" s="664">
        <v>1</v>
      </c>
      <c r="O172" s="664">
        <v>194</v>
      </c>
      <c r="P172" s="677"/>
      <c r="Q172" s="665">
        <v>194</v>
      </c>
    </row>
    <row r="173" spans="1:17" ht="14.4" customHeight="1" x14ac:dyDescent="0.3">
      <c r="A173" s="660" t="s">
        <v>7398</v>
      </c>
      <c r="B173" s="661" t="s">
        <v>7437</v>
      </c>
      <c r="C173" s="661" t="s">
        <v>3915</v>
      </c>
      <c r="D173" s="661" t="s">
        <v>7524</v>
      </c>
      <c r="E173" s="661" t="s">
        <v>7525</v>
      </c>
      <c r="F173" s="664">
        <v>1</v>
      </c>
      <c r="G173" s="664">
        <v>312</v>
      </c>
      <c r="H173" s="661">
        <v>1</v>
      </c>
      <c r="I173" s="661">
        <v>312</v>
      </c>
      <c r="J173" s="664"/>
      <c r="K173" s="664"/>
      <c r="L173" s="661"/>
      <c r="M173" s="661"/>
      <c r="N173" s="664"/>
      <c r="O173" s="664"/>
      <c r="P173" s="677"/>
      <c r="Q173" s="665"/>
    </row>
    <row r="174" spans="1:17" ht="14.4" customHeight="1" x14ac:dyDescent="0.3">
      <c r="A174" s="660" t="s">
        <v>7398</v>
      </c>
      <c r="B174" s="661" t="s">
        <v>7437</v>
      </c>
      <c r="C174" s="661" t="s">
        <v>3915</v>
      </c>
      <c r="D174" s="661" t="s">
        <v>7526</v>
      </c>
      <c r="E174" s="661" t="s">
        <v>7527</v>
      </c>
      <c r="F174" s="664"/>
      <c r="G174" s="664"/>
      <c r="H174" s="661"/>
      <c r="I174" s="661"/>
      <c r="J174" s="664">
        <v>1</v>
      </c>
      <c r="K174" s="664">
        <v>116</v>
      </c>
      <c r="L174" s="661"/>
      <c r="M174" s="661">
        <v>116</v>
      </c>
      <c r="N174" s="664"/>
      <c r="O174" s="664"/>
      <c r="P174" s="677"/>
      <c r="Q174" s="665"/>
    </row>
    <row r="175" spans="1:17" ht="14.4" customHeight="1" x14ac:dyDescent="0.3">
      <c r="A175" s="660" t="s">
        <v>7398</v>
      </c>
      <c r="B175" s="661" t="s">
        <v>7437</v>
      </c>
      <c r="C175" s="661" t="s">
        <v>3915</v>
      </c>
      <c r="D175" s="661" t="s">
        <v>7460</v>
      </c>
      <c r="E175" s="661" t="s">
        <v>7461</v>
      </c>
      <c r="F175" s="664">
        <v>2</v>
      </c>
      <c r="G175" s="664">
        <v>1312</v>
      </c>
      <c r="H175" s="661">
        <v>1</v>
      </c>
      <c r="I175" s="661">
        <v>656</v>
      </c>
      <c r="J175" s="664">
        <v>3</v>
      </c>
      <c r="K175" s="664">
        <v>1977</v>
      </c>
      <c r="L175" s="661">
        <v>1.506859756097561</v>
      </c>
      <c r="M175" s="661">
        <v>659</v>
      </c>
      <c r="N175" s="664">
        <v>1</v>
      </c>
      <c r="O175" s="664">
        <v>664</v>
      </c>
      <c r="P175" s="677">
        <v>0.50609756097560976</v>
      </c>
      <c r="Q175" s="665">
        <v>664</v>
      </c>
    </row>
    <row r="176" spans="1:17" ht="14.4" customHeight="1" x14ac:dyDescent="0.3">
      <c r="A176" s="660" t="s">
        <v>7398</v>
      </c>
      <c r="B176" s="661" t="s">
        <v>7437</v>
      </c>
      <c r="C176" s="661" t="s">
        <v>3915</v>
      </c>
      <c r="D176" s="661" t="s">
        <v>7476</v>
      </c>
      <c r="E176" s="661" t="s">
        <v>7477</v>
      </c>
      <c r="F176" s="664"/>
      <c r="G176" s="664"/>
      <c r="H176" s="661"/>
      <c r="I176" s="661"/>
      <c r="J176" s="664"/>
      <c r="K176" s="664"/>
      <c r="L176" s="661"/>
      <c r="M176" s="661"/>
      <c r="N176" s="664">
        <v>1</v>
      </c>
      <c r="O176" s="664">
        <v>998</v>
      </c>
      <c r="P176" s="677"/>
      <c r="Q176" s="665">
        <v>998</v>
      </c>
    </row>
    <row r="177" spans="1:17" ht="14.4" customHeight="1" x14ac:dyDescent="0.3">
      <c r="A177" s="660" t="s">
        <v>7398</v>
      </c>
      <c r="B177" s="661" t="s">
        <v>7437</v>
      </c>
      <c r="C177" s="661" t="s">
        <v>3915</v>
      </c>
      <c r="D177" s="661" t="s">
        <v>2877</v>
      </c>
      <c r="E177" s="661" t="s">
        <v>7528</v>
      </c>
      <c r="F177" s="664">
        <v>1</v>
      </c>
      <c r="G177" s="664">
        <v>104</v>
      </c>
      <c r="H177" s="661">
        <v>1</v>
      </c>
      <c r="I177" s="661">
        <v>104</v>
      </c>
      <c r="J177" s="664"/>
      <c r="K177" s="664"/>
      <c r="L177" s="661"/>
      <c r="M177" s="661"/>
      <c r="N177" s="664"/>
      <c r="O177" s="664"/>
      <c r="P177" s="677"/>
      <c r="Q177" s="665"/>
    </row>
    <row r="178" spans="1:17" ht="14.4" customHeight="1" x14ac:dyDescent="0.3">
      <c r="A178" s="660" t="s">
        <v>7398</v>
      </c>
      <c r="B178" s="661" t="s">
        <v>7437</v>
      </c>
      <c r="C178" s="661" t="s">
        <v>3915</v>
      </c>
      <c r="D178" s="661" t="s">
        <v>7464</v>
      </c>
      <c r="E178" s="661" t="s">
        <v>7465</v>
      </c>
      <c r="F178" s="664">
        <v>542</v>
      </c>
      <c r="G178" s="664">
        <v>0</v>
      </c>
      <c r="H178" s="661"/>
      <c r="I178" s="661">
        <v>0</v>
      </c>
      <c r="J178" s="664">
        <v>595</v>
      </c>
      <c r="K178" s="664">
        <v>0</v>
      </c>
      <c r="L178" s="661"/>
      <c r="M178" s="661">
        <v>0</v>
      </c>
      <c r="N178" s="664">
        <v>656</v>
      </c>
      <c r="O178" s="664">
        <v>0</v>
      </c>
      <c r="P178" s="677"/>
      <c r="Q178" s="665">
        <v>0</v>
      </c>
    </row>
    <row r="179" spans="1:17" ht="14.4" customHeight="1" x14ac:dyDescent="0.3">
      <c r="A179" s="660" t="s">
        <v>7398</v>
      </c>
      <c r="B179" s="661" t="s">
        <v>7437</v>
      </c>
      <c r="C179" s="661" t="s">
        <v>3915</v>
      </c>
      <c r="D179" s="661" t="s">
        <v>7502</v>
      </c>
      <c r="E179" s="661" t="s">
        <v>7503</v>
      </c>
      <c r="F179" s="664">
        <v>122</v>
      </c>
      <c r="G179" s="664">
        <v>20008</v>
      </c>
      <c r="H179" s="661">
        <v>1</v>
      </c>
      <c r="I179" s="661">
        <v>164</v>
      </c>
      <c r="J179" s="664">
        <v>129</v>
      </c>
      <c r="K179" s="664">
        <v>21285</v>
      </c>
      <c r="L179" s="661">
        <v>1.0638244702119153</v>
      </c>
      <c r="M179" s="661">
        <v>165</v>
      </c>
      <c r="N179" s="664">
        <v>121</v>
      </c>
      <c r="O179" s="664">
        <v>20247</v>
      </c>
      <c r="P179" s="677">
        <v>1.0119452219112355</v>
      </c>
      <c r="Q179" s="665">
        <v>167.3305785123967</v>
      </c>
    </row>
    <row r="180" spans="1:17" ht="14.4" customHeight="1" x14ac:dyDescent="0.3">
      <c r="A180" s="660" t="s">
        <v>7398</v>
      </c>
      <c r="B180" s="661" t="s">
        <v>7437</v>
      </c>
      <c r="C180" s="661" t="s">
        <v>3915</v>
      </c>
      <c r="D180" s="661" t="s">
        <v>7478</v>
      </c>
      <c r="E180" s="661" t="s">
        <v>7479</v>
      </c>
      <c r="F180" s="664">
        <v>2</v>
      </c>
      <c r="G180" s="664">
        <v>50</v>
      </c>
      <c r="H180" s="661">
        <v>1</v>
      </c>
      <c r="I180" s="661">
        <v>25</v>
      </c>
      <c r="J180" s="664">
        <v>68</v>
      </c>
      <c r="K180" s="664">
        <v>2380</v>
      </c>
      <c r="L180" s="661">
        <v>47.6</v>
      </c>
      <c r="M180" s="661">
        <v>35</v>
      </c>
      <c r="N180" s="664">
        <v>95</v>
      </c>
      <c r="O180" s="664">
        <v>3395</v>
      </c>
      <c r="P180" s="677">
        <v>67.900000000000006</v>
      </c>
      <c r="Q180" s="665">
        <v>35.736842105263158</v>
      </c>
    </row>
    <row r="181" spans="1:17" ht="14.4" customHeight="1" x14ac:dyDescent="0.3">
      <c r="A181" s="660" t="s">
        <v>7398</v>
      </c>
      <c r="B181" s="661" t="s">
        <v>7437</v>
      </c>
      <c r="C181" s="661" t="s">
        <v>3915</v>
      </c>
      <c r="D181" s="661" t="s">
        <v>7466</v>
      </c>
      <c r="E181" s="661" t="s">
        <v>7467</v>
      </c>
      <c r="F181" s="664">
        <v>8</v>
      </c>
      <c r="G181" s="664">
        <v>600</v>
      </c>
      <c r="H181" s="661">
        <v>1</v>
      </c>
      <c r="I181" s="661">
        <v>75</v>
      </c>
      <c r="J181" s="664">
        <v>3</v>
      </c>
      <c r="K181" s="664">
        <v>243</v>
      </c>
      <c r="L181" s="661">
        <v>0.40500000000000003</v>
      </c>
      <c r="M181" s="661">
        <v>81</v>
      </c>
      <c r="N181" s="664">
        <v>7</v>
      </c>
      <c r="O181" s="664">
        <v>573</v>
      </c>
      <c r="P181" s="677">
        <v>0.95499999999999996</v>
      </c>
      <c r="Q181" s="665">
        <v>81.857142857142861</v>
      </c>
    </row>
    <row r="182" spans="1:17" ht="14.4" customHeight="1" x14ac:dyDescent="0.3">
      <c r="A182" s="660" t="s">
        <v>7398</v>
      </c>
      <c r="B182" s="661" t="s">
        <v>7437</v>
      </c>
      <c r="C182" s="661" t="s">
        <v>3915</v>
      </c>
      <c r="D182" s="661" t="s">
        <v>7468</v>
      </c>
      <c r="E182" s="661" t="s">
        <v>7469</v>
      </c>
      <c r="F182" s="664"/>
      <c r="G182" s="664"/>
      <c r="H182" s="661"/>
      <c r="I182" s="661"/>
      <c r="J182" s="664">
        <v>2</v>
      </c>
      <c r="K182" s="664">
        <v>412</v>
      </c>
      <c r="L182" s="661"/>
      <c r="M182" s="661">
        <v>206</v>
      </c>
      <c r="N182" s="664">
        <v>1</v>
      </c>
      <c r="O182" s="664">
        <v>209</v>
      </c>
      <c r="P182" s="677"/>
      <c r="Q182" s="665">
        <v>209</v>
      </c>
    </row>
    <row r="183" spans="1:17" ht="14.4" customHeight="1" x14ac:dyDescent="0.3">
      <c r="A183" s="660" t="s">
        <v>7398</v>
      </c>
      <c r="B183" s="661" t="s">
        <v>7437</v>
      </c>
      <c r="C183" s="661" t="s">
        <v>3915</v>
      </c>
      <c r="D183" s="661" t="s">
        <v>7484</v>
      </c>
      <c r="E183" s="661" t="s">
        <v>7485</v>
      </c>
      <c r="F183" s="664"/>
      <c r="G183" s="664"/>
      <c r="H183" s="661"/>
      <c r="I183" s="661"/>
      <c r="J183" s="664"/>
      <c r="K183" s="664"/>
      <c r="L183" s="661"/>
      <c r="M183" s="661"/>
      <c r="N183" s="664">
        <v>1</v>
      </c>
      <c r="O183" s="664">
        <v>1048</v>
      </c>
      <c r="P183" s="677"/>
      <c r="Q183" s="665">
        <v>1048</v>
      </c>
    </row>
    <row r="184" spans="1:17" ht="14.4" customHeight="1" x14ac:dyDescent="0.3">
      <c r="A184" s="660" t="s">
        <v>7398</v>
      </c>
      <c r="B184" s="661" t="s">
        <v>7437</v>
      </c>
      <c r="C184" s="661" t="s">
        <v>3915</v>
      </c>
      <c r="D184" s="661" t="s">
        <v>7506</v>
      </c>
      <c r="E184" s="661" t="s">
        <v>7507</v>
      </c>
      <c r="F184" s="664">
        <v>1</v>
      </c>
      <c r="G184" s="664">
        <v>147</v>
      </c>
      <c r="H184" s="661">
        <v>1</v>
      </c>
      <c r="I184" s="661">
        <v>147</v>
      </c>
      <c r="J184" s="664"/>
      <c r="K184" s="664"/>
      <c r="L184" s="661"/>
      <c r="M184" s="661"/>
      <c r="N184" s="664">
        <v>2</v>
      </c>
      <c r="O184" s="664">
        <v>238</v>
      </c>
      <c r="P184" s="677">
        <v>1.6190476190476191</v>
      </c>
      <c r="Q184" s="665">
        <v>119</v>
      </c>
    </row>
    <row r="185" spans="1:17" ht="14.4" customHeight="1" x14ac:dyDescent="0.3">
      <c r="A185" s="660" t="s">
        <v>7398</v>
      </c>
      <c r="B185" s="661" t="s">
        <v>7437</v>
      </c>
      <c r="C185" s="661" t="s">
        <v>3915</v>
      </c>
      <c r="D185" s="661" t="s">
        <v>7508</v>
      </c>
      <c r="E185" s="661" t="s">
        <v>7509</v>
      </c>
      <c r="F185" s="664">
        <v>1</v>
      </c>
      <c r="G185" s="664">
        <v>360</v>
      </c>
      <c r="H185" s="661">
        <v>1</v>
      </c>
      <c r="I185" s="661">
        <v>360</v>
      </c>
      <c r="J185" s="664"/>
      <c r="K185" s="664"/>
      <c r="L185" s="661"/>
      <c r="M185" s="661"/>
      <c r="N185" s="664"/>
      <c r="O185" s="664"/>
      <c r="P185" s="677"/>
      <c r="Q185" s="665"/>
    </row>
    <row r="186" spans="1:17" ht="14.4" customHeight="1" x14ac:dyDescent="0.3">
      <c r="A186" s="660" t="s">
        <v>7398</v>
      </c>
      <c r="B186" s="661" t="s">
        <v>7437</v>
      </c>
      <c r="C186" s="661" t="s">
        <v>3915</v>
      </c>
      <c r="D186" s="661" t="s">
        <v>7472</v>
      </c>
      <c r="E186" s="661" t="s">
        <v>7473</v>
      </c>
      <c r="F186" s="664"/>
      <c r="G186" s="664"/>
      <c r="H186" s="661"/>
      <c r="I186" s="661"/>
      <c r="J186" s="664"/>
      <c r="K186" s="664"/>
      <c r="L186" s="661"/>
      <c r="M186" s="661"/>
      <c r="N186" s="664">
        <v>1</v>
      </c>
      <c r="O186" s="664">
        <v>112</v>
      </c>
      <c r="P186" s="677"/>
      <c r="Q186" s="665">
        <v>112</v>
      </c>
    </row>
    <row r="187" spans="1:17" ht="14.4" customHeight="1" x14ac:dyDescent="0.3">
      <c r="A187" s="660" t="s">
        <v>7398</v>
      </c>
      <c r="B187" s="661" t="s">
        <v>7437</v>
      </c>
      <c r="C187" s="661" t="s">
        <v>3915</v>
      </c>
      <c r="D187" s="661" t="s">
        <v>7488</v>
      </c>
      <c r="E187" s="661" t="s">
        <v>7489</v>
      </c>
      <c r="F187" s="664">
        <v>3</v>
      </c>
      <c r="G187" s="664">
        <v>528</v>
      </c>
      <c r="H187" s="661">
        <v>1</v>
      </c>
      <c r="I187" s="661">
        <v>176</v>
      </c>
      <c r="J187" s="664">
        <v>1</v>
      </c>
      <c r="K187" s="664">
        <v>177</v>
      </c>
      <c r="L187" s="661">
        <v>0.33522727272727271</v>
      </c>
      <c r="M187" s="661">
        <v>177</v>
      </c>
      <c r="N187" s="664">
        <v>2</v>
      </c>
      <c r="O187" s="664">
        <v>355</v>
      </c>
      <c r="P187" s="677">
        <v>0.67234848484848486</v>
      </c>
      <c r="Q187" s="665">
        <v>177.5</v>
      </c>
    </row>
    <row r="188" spans="1:17" ht="14.4" customHeight="1" x14ac:dyDescent="0.3">
      <c r="A188" s="660" t="s">
        <v>7398</v>
      </c>
      <c r="B188" s="661" t="s">
        <v>7437</v>
      </c>
      <c r="C188" s="661" t="s">
        <v>3915</v>
      </c>
      <c r="D188" s="661" t="s">
        <v>7529</v>
      </c>
      <c r="E188" s="661" t="s">
        <v>7530</v>
      </c>
      <c r="F188" s="664">
        <v>1</v>
      </c>
      <c r="G188" s="664">
        <v>625</v>
      </c>
      <c r="H188" s="661">
        <v>1</v>
      </c>
      <c r="I188" s="661">
        <v>625</v>
      </c>
      <c r="J188" s="664"/>
      <c r="K188" s="664"/>
      <c r="L188" s="661"/>
      <c r="M188" s="661"/>
      <c r="N188" s="664"/>
      <c r="O188" s="664"/>
      <c r="P188" s="677"/>
      <c r="Q188" s="665"/>
    </row>
    <row r="189" spans="1:17" ht="14.4" customHeight="1" x14ac:dyDescent="0.3">
      <c r="A189" s="660" t="s">
        <v>7398</v>
      </c>
      <c r="B189" s="661" t="s">
        <v>7437</v>
      </c>
      <c r="C189" s="661" t="s">
        <v>3915</v>
      </c>
      <c r="D189" s="661" t="s">
        <v>7531</v>
      </c>
      <c r="E189" s="661" t="s">
        <v>7532</v>
      </c>
      <c r="F189" s="664">
        <v>19</v>
      </c>
      <c r="G189" s="664">
        <v>7163</v>
      </c>
      <c r="H189" s="661">
        <v>1</v>
      </c>
      <c r="I189" s="661">
        <v>377</v>
      </c>
      <c r="J189" s="664">
        <v>8</v>
      </c>
      <c r="K189" s="664">
        <v>3024</v>
      </c>
      <c r="L189" s="661">
        <v>0.42216948206058913</v>
      </c>
      <c r="M189" s="661">
        <v>378</v>
      </c>
      <c r="N189" s="664"/>
      <c r="O189" s="664"/>
      <c r="P189" s="677"/>
      <c r="Q189" s="665"/>
    </row>
    <row r="190" spans="1:17" ht="14.4" customHeight="1" x14ac:dyDescent="0.3">
      <c r="A190" s="660" t="s">
        <v>7398</v>
      </c>
      <c r="B190" s="661" t="s">
        <v>7437</v>
      </c>
      <c r="C190" s="661" t="s">
        <v>3915</v>
      </c>
      <c r="D190" s="661" t="s">
        <v>7520</v>
      </c>
      <c r="E190" s="661" t="s">
        <v>7521</v>
      </c>
      <c r="F190" s="664">
        <v>1</v>
      </c>
      <c r="G190" s="664">
        <v>253</v>
      </c>
      <c r="H190" s="661">
        <v>1</v>
      </c>
      <c r="I190" s="661">
        <v>253</v>
      </c>
      <c r="J190" s="664"/>
      <c r="K190" s="664"/>
      <c r="L190" s="661"/>
      <c r="M190" s="661"/>
      <c r="N190" s="664">
        <v>2</v>
      </c>
      <c r="O190" s="664">
        <v>518</v>
      </c>
      <c r="P190" s="677">
        <v>2.0474308300395259</v>
      </c>
      <c r="Q190" s="665">
        <v>259</v>
      </c>
    </row>
    <row r="191" spans="1:17" ht="14.4" customHeight="1" x14ac:dyDescent="0.3">
      <c r="A191" s="660" t="s">
        <v>7398</v>
      </c>
      <c r="B191" s="661" t="s">
        <v>7437</v>
      </c>
      <c r="C191" s="661" t="s">
        <v>3915</v>
      </c>
      <c r="D191" s="661" t="s">
        <v>7490</v>
      </c>
      <c r="E191" s="661" t="s">
        <v>7491</v>
      </c>
      <c r="F191" s="664"/>
      <c r="G191" s="664"/>
      <c r="H191" s="661"/>
      <c r="I191" s="661"/>
      <c r="J191" s="664">
        <v>1</v>
      </c>
      <c r="K191" s="664">
        <v>114</v>
      </c>
      <c r="L191" s="661"/>
      <c r="M191" s="661">
        <v>114</v>
      </c>
      <c r="N191" s="664"/>
      <c r="O191" s="664"/>
      <c r="P191" s="677"/>
      <c r="Q191" s="665"/>
    </row>
    <row r="192" spans="1:17" ht="14.4" customHeight="1" x14ac:dyDescent="0.3">
      <c r="A192" s="660" t="s">
        <v>7398</v>
      </c>
      <c r="B192" s="661" t="s">
        <v>7437</v>
      </c>
      <c r="C192" s="661" t="s">
        <v>3915</v>
      </c>
      <c r="D192" s="661" t="s">
        <v>7516</v>
      </c>
      <c r="E192" s="661" t="s">
        <v>7517</v>
      </c>
      <c r="F192" s="664"/>
      <c r="G192" s="664"/>
      <c r="H192" s="661"/>
      <c r="I192" s="661"/>
      <c r="J192" s="664">
        <v>1</v>
      </c>
      <c r="K192" s="664">
        <v>185</v>
      </c>
      <c r="L192" s="661"/>
      <c r="M192" s="661">
        <v>185</v>
      </c>
      <c r="N192" s="664">
        <v>1</v>
      </c>
      <c r="O192" s="664">
        <v>187</v>
      </c>
      <c r="P192" s="677"/>
      <c r="Q192" s="665">
        <v>187</v>
      </c>
    </row>
    <row r="193" spans="1:17" ht="14.4" customHeight="1" x14ac:dyDescent="0.3">
      <c r="A193" s="660" t="s">
        <v>7398</v>
      </c>
      <c r="B193" s="661" t="s">
        <v>7437</v>
      </c>
      <c r="C193" s="661" t="s">
        <v>3916</v>
      </c>
      <c r="D193" s="661" t="s">
        <v>7440</v>
      </c>
      <c r="E193" s="661" t="s">
        <v>7441</v>
      </c>
      <c r="F193" s="664">
        <v>42</v>
      </c>
      <c r="G193" s="664">
        <v>3780</v>
      </c>
      <c r="H193" s="661">
        <v>1</v>
      </c>
      <c r="I193" s="661">
        <v>90</v>
      </c>
      <c r="J193" s="664">
        <v>559</v>
      </c>
      <c r="K193" s="664">
        <v>44720</v>
      </c>
      <c r="L193" s="661">
        <v>11.830687830687831</v>
      </c>
      <c r="M193" s="661">
        <v>80</v>
      </c>
      <c r="N193" s="664">
        <v>238</v>
      </c>
      <c r="O193" s="664">
        <v>19216</v>
      </c>
      <c r="P193" s="677">
        <v>5.0835978835978839</v>
      </c>
      <c r="Q193" s="665">
        <v>80.739495798319325</v>
      </c>
    </row>
    <row r="194" spans="1:17" ht="14.4" customHeight="1" x14ac:dyDescent="0.3">
      <c r="A194" s="660" t="s">
        <v>7398</v>
      </c>
      <c r="B194" s="661" t="s">
        <v>7437</v>
      </c>
      <c r="C194" s="661" t="s">
        <v>3916</v>
      </c>
      <c r="D194" s="661" t="s">
        <v>7442</v>
      </c>
      <c r="E194" s="661" t="s">
        <v>7443</v>
      </c>
      <c r="F194" s="664">
        <v>67</v>
      </c>
      <c r="G194" s="664">
        <v>2278</v>
      </c>
      <c r="H194" s="661">
        <v>1</v>
      </c>
      <c r="I194" s="661">
        <v>34</v>
      </c>
      <c r="J194" s="664">
        <v>483</v>
      </c>
      <c r="K194" s="664">
        <v>16422</v>
      </c>
      <c r="L194" s="661">
        <v>7.2089552238805972</v>
      </c>
      <c r="M194" s="661">
        <v>34</v>
      </c>
      <c r="N194" s="664">
        <v>205</v>
      </c>
      <c r="O194" s="664">
        <v>7110</v>
      </c>
      <c r="P194" s="677">
        <v>3.1211589113257245</v>
      </c>
      <c r="Q194" s="665">
        <v>34.68292682926829</v>
      </c>
    </row>
    <row r="195" spans="1:17" ht="14.4" customHeight="1" x14ac:dyDescent="0.3">
      <c r="A195" s="660" t="s">
        <v>7398</v>
      </c>
      <c r="B195" s="661" t="s">
        <v>7437</v>
      </c>
      <c r="C195" s="661" t="s">
        <v>3916</v>
      </c>
      <c r="D195" s="661" t="s">
        <v>7494</v>
      </c>
      <c r="E195" s="661" t="s">
        <v>7495</v>
      </c>
      <c r="F195" s="664"/>
      <c r="G195" s="664"/>
      <c r="H195" s="661"/>
      <c r="I195" s="661"/>
      <c r="J195" s="664">
        <v>1</v>
      </c>
      <c r="K195" s="664">
        <v>5</v>
      </c>
      <c r="L195" s="661"/>
      <c r="M195" s="661">
        <v>5</v>
      </c>
      <c r="N195" s="664"/>
      <c r="O195" s="664"/>
      <c r="P195" s="677"/>
      <c r="Q195" s="665"/>
    </row>
    <row r="196" spans="1:17" ht="14.4" customHeight="1" x14ac:dyDescent="0.3">
      <c r="A196" s="660" t="s">
        <v>7398</v>
      </c>
      <c r="B196" s="661" t="s">
        <v>7437</v>
      </c>
      <c r="C196" s="661" t="s">
        <v>3916</v>
      </c>
      <c r="D196" s="661" t="s">
        <v>7533</v>
      </c>
      <c r="E196" s="661" t="s">
        <v>7534</v>
      </c>
      <c r="F196" s="664"/>
      <c r="G196" s="664"/>
      <c r="H196" s="661"/>
      <c r="I196" s="661"/>
      <c r="J196" s="664">
        <v>1</v>
      </c>
      <c r="K196" s="664">
        <v>5</v>
      </c>
      <c r="L196" s="661"/>
      <c r="M196" s="661">
        <v>5</v>
      </c>
      <c r="N196" s="664"/>
      <c r="O196" s="664"/>
      <c r="P196" s="677"/>
      <c r="Q196" s="665"/>
    </row>
    <row r="197" spans="1:17" ht="14.4" customHeight="1" x14ac:dyDescent="0.3">
      <c r="A197" s="660" t="s">
        <v>7398</v>
      </c>
      <c r="B197" s="661" t="s">
        <v>7437</v>
      </c>
      <c r="C197" s="661" t="s">
        <v>3916</v>
      </c>
      <c r="D197" s="661" t="s">
        <v>7456</v>
      </c>
      <c r="E197" s="661" t="s">
        <v>7457</v>
      </c>
      <c r="F197" s="664">
        <v>11</v>
      </c>
      <c r="G197" s="664">
        <v>2739</v>
      </c>
      <c r="H197" s="661">
        <v>1</v>
      </c>
      <c r="I197" s="661">
        <v>249</v>
      </c>
      <c r="J197" s="664">
        <v>24</v>
      </c>
      <c r="K197" s="664">
        <v>5568</v>
      </c>
      <c r="L197" s="661">
        <v>2.0328587075575029</v>
      </c>
      <c r="M197" s="661">
        <v>232</v>
      </c>
      <c r="N197" s="664">
        <v>6</v>
      </c>
      <c r="O197" s="664">
        <v>1404</v>
      </c>
      <c r="P197" s="677">
        <v>0.51259583789704266</v>
      </c>
      <c r="Q197" s="665">
        <v>234</v>
      </c>
    </row>
    <row r="198" spans="1:17" ht="14.4" customHeight="1" x14ac:dyDescent="0.3">
      <c r="A198" s="660" t="s">
        <v>7398</v>
      </c>
      <c r="B198" s="661" t="s">
        <v>7437</v>
      </c>
      <c r="C198" s="661" t="s">
        <v>3916</v>
      </c>
      <c r="D198" s="661" t="s">
        <v>7458</v>
      </c>
      <c r="E198" s="661" t="s">
        <v>7459</v>
      </c>
      <c r="F198" s="664">
        <v>98</v>
      </c>
      <c r="G198" s="664">
        <v>12250</v>
      </c>
      <c r="H198" s="661">
        <v>1</v>
      </c>
      <c r="I198" s="661">
        <v>125</v>
      </c>
      <c r="J198" s="664">
        <v>483</v>
      </c>
      <c r="K198" s="664">
        <v>56028</v>
      </c>
      <c r="L198" s="661">
        <v>4.5737142857142858</v>
      </c>
      <c r="M198" s="661">
        <v>116</v>
      </c>
      <c r="N198" s="664">
        <v>185</v>
      </c>
      <c r="O198" s="664">
        <v>21708</v>
      </c>
      <c r="P198" s="677">
        <v>1.7720816326530613</v>
      </c>
      <c r="Q198" s="665">
        <v>117.34054054054054</v>
      </c>
    </row>
    <row r="199" spans="1:17" ht="14.4" customHeight="1" x14ac:dyDescent="0.3">
      <c r="A199" s="660" t="s">
        <v>7398</v>
      </c>
      <c r="B199" s="661" t="s">
        <v>7437</v>
      </c>
      <c r="C199" s="661" t="s">
        <v>3916</v>
      </c>
      <c r="D199" s="661" t="s">
        <v>7496</v>
      </c>
      <c r="E199" s="661" t="s">
        <v>7497</v>
      </c>
      <c r="F199" s="664"/>
      <c r="G199" s="664"/>
      <c r="H199" s="661"/>
      <c r="I199" s="661"/>
      <c r="J199" s="664">
        <v>3</v>
      </c>
      <c r="K199" s="664">
        <v>573</v>
      </c>
      <c r="L199" s="661"/>
      <c r="M199" s="661">
        <v>191</v>
      </c>
      <c r="N199" s="664"/>
      <c r="O199" s="664"/>
      <c r="P199" s="677"/>
      <c r="Q199" s="665"/>
    </row>
    <row r="200" spans="1:17" ht="14.4" customHeight="1" x14ac:dyDescent="0.3">
      <c r="A200" s="660" t="s">
        <v>7398</v>
      </c>
      <c r="B200" s="661" t="s">
        <v>7437</v>
      </c>
      <c r="C200" s="661" t="s">
        <v>3916</v>
      </c>
      <c r="D200" s="661" t="s">
        <v>7460</v>
      </c>
      <c r="E200" s="661" t="s">
        <v>7461</v>
      </c>
      <c r="F200" s="664">
        <v>2</v>
      </c>
      <c r="G200" s="664">
        <v>1312</v>
      </c>
      <c r="H200" s="661">
        <v>1</v>
      </c>
      <c r="I200" s="661">
        <v>656</v>
      </c>
      <c r="J200" s="664">
        <v>11</v>
      </c>
      <c r="K200" s="664">
        <v>7249</v>
      </c>
      <c r="L200" s="661">
        <v>5.5251524390243905</v>
      </c>
      <c r="M200" s="661">
        <v>659</v>
      </c>
      <c r="N200" s="664">
        <v>3</v>
      </c>
      <c r="O200" s="664">
        <v>1992</v>
      </c>
      <c r="P200" s="677">
        <v>1.5182926829268293</v>
      </c>
      <c r="Q200" s="665">
        <v>664</v>
      </c>
    </row>
    <row r="201" spans="1:17" ht="14.4" customHeight="1" x14ac:dyDescent="0.3">
      <c r="A201" s="660" t="s">
        <v>7398</v>
      </c>
      <c r="B201" s="661" t="s">
        <v>7437</v>
      </c>
      <c r="C201" s="661" t="s">
        <v>3916</v>
      </c>
      <c r="D201" s="661" t="s">
        <v>7476</v>
      </c>
      <c r="E201" s="661" t="s">
        <v>7477</v>
      </c>
      <c r="F201" s="664"/>
      <c r="G201" s="664"/>
      <c r="H201" s="661"/>
      <c r="I201" s="661"/>
      <c r="J201" s="664">
        <v>1</v>
      </c>
      <c r="K201" s="664">
        <v>988</v>
      </c>
      <c r="L201" s="661"/>
      <c r="M201" s="661">
        <v>988</v>
      </c>
      <c r="N201" s="664"/>
      <c r="O201" s="664"/>
      <c r="P201" s="677"/>
      <c r="Q201" s="665"/>
    </row>
    <row r="202" spans="1:17" ht="14.4" customHeight="1" x14ac:dyDescent="0.3">
      <c r="A202" s="660" t="s">
        <v>7398</v>
      </c>
      <c r="B202" s="661" t="s">
        <v>7437</v>
      </c>
      <c r="C202" s="661" t="s">
        <v>3916</v>
      </c>
      <c r="D202" s="661" t="s">
        <v>7462</v>
      </c>
      <c r="E202" s="661" t="s">
        <v>7463</v>
      </c>
      <c r="F202" s="664"/>
      <c r="G202" s="664"/>
      <c r="H202" s="661"/>
      <c r="I202" s="661"/>
      <c r="J202" s="664">
        <v>1</v>
      </c>
      <c r="K202" s="664">
        <v>0</v>
      </c>
      <c r="L202" s="661"/>
      <c r="M202" s="661">
        <v>0</v>
      </c>
      <c r="N202" s="664"/>
      <c r="O202" s="664"/>
      <c r="P202" s="677"/>
      <c r="Q202" s="665"/>
    </row>
    <row r="203" spans="1:17" ht="14.4" customHeight="1" x14ac:dyDescent="0.3">
      <c r="A203" s="660" t="s">
        <v>7398</v>
      </c>
      <c r="B203" s="661" t="s">
        <v>7437</v>
      </c>
      <c r="C203" s="661" t="s">
        <v>3916</v>
      </c>
      <c r="D203" s="661" t="s">
        <v>7535</v>
      </c>
      <c r="E203" s="661" t="s">
        <v>7536</v>
      </c>
      <c r="F203" s="664"/>
      <c r="G203" s="664"/>
      <c r="H203" s="661"/>
      <c r="I203" s="661"/>
      <c r="J203" s="664">
        <v>2</v>
      </c>
      <c r="K203" s="664">
        <v>230</v>
      </c>
      <c r="L203" s="661"/>
      <c r="M203" s="661">
        <v>115</v>
      </c>
      <c r="N203" s="664"/>
      <c r="O203" s="664"/>
      <c r="P203" s="677"/>
      <c r="Q203" s="665"/>
    </row>
    <row r="204" spans="1:17" ht="14.4" customHeight="1" x14ac:dyDescent="0.3">
      <c r="A204" s="660" t="s">
        <v>7398</v>
      </c>
      <c r="B204" s="661" t="s">
        <v>7437</v>
      </c>
      <c r="C204" s="661" t="s">
        <v>3916</v>
      </c>
      <c r="D204" s="661" t="s">
        <v>7464</v>
      </c>
      <c r="E204" s="661" t="s">
        <v>7465</v>
      </c>
      <c r="F204" s="664">
        <v>90</v>
      </c>
      <c r="G204" s="664">
        <v>0</v>
      </c>
      <c r="H204" s="661"/>
      <c r="I204" s="661">
        <v>0</v>
      </c>
      <c r="J204" s="664">
        <v>435</v>
      </c>
      <c r="K204" s="664">
        <v>0</v>
      </c>
      <c r="L204" s="661"/>
      <c r="M204" s="661">
        <v>0</v>
      </c>
      <c r="N204" s="664">
        <v>168</v>
      </c>
      <c r="O204" s="664">
        <v>0</v>
      </c>
      <c r="P204" s="677"/>
      <c r="Q204" s="665">
        <v>0</v>
      </c>
    </row>
    <row r="205" spans="1:17" ht="14.4" customHeight="1" x14ac:dyDescent="0.3">
      <c r="A205" s="660" t="s">
        <v>7398</v>
      </c>
      <c r="B205" s="661" t="s">
        <v>7437</v>
      </c>
      <c r="C205" s="661" t="s">
        <v>3916</v>
      </c>
      <c r="D205" s="661" t="s">
        <v>7466</v>
      </c>
      <c r="E205" s="661" t="s">
        <v>7467</v>
      </c>
      <c r="F205" s="664">
        <v>5</v>
      </c>
      <c r="G205" s="664">
        <v>375</v>
      </c>
      <c r="H205" s="661">
        <v>1</v>
      </c>
      <c r="I205" s="661">
        <v>75</v>
      </c>
      <c r="J205" s="664">
        <v>32</v>
      </c>
      <c r="K205" s="664">
        <v>2592</v>
      </c>
      <c r="L205" s="661">
        <v>6.9119999999999999</v>
      </c>
      <c r="M205" s="661">
        <v>81</v>
      </c>
      <c r="N205" s="664">
        <v>13</v>
      </c>
      <c r="O205" s="664">
        <v>1064</v>
      </c>
      <c r="P205" s="677">
        <v>2.8373333333333335</v>
      </c>
      <c r="Q205" s="665">
        <v>81.84615384615384</v>
      </c>
    </row>
    <row r="206" spans="1:17" ht="14.4" customHeight="1" x14ac:dyDescent="0.3">
      <c r="A206" s="660" t="s">
        <v>7398</v>
      </c>
      <c r="B206" s="661" t="s">
        <v>7437</v>
      </c>
      <c r="C206" s="661" t="s">
        <v>3916</v>
      </c>
      <c r="D206" s="661" t="s">
        <v>7480</v>
      </c>
      <c r="E206" s="661" t="s">
        <v>7481</v>
      </c>
      <c r="F206" s="664"/>
      <c r="G206" s="664"/>
      <c r="H206" s="661"/>
      <c r="I206" s="661"/>
      <c r="J206" s="664">
        <v>1</v>
      </c>
      <c r="K206" s="664">
        <v>0</v>
      </c>
      <c r="L206" s="661"/>
      <c r="M206" s="661">
        <v>0</v>
      </c>
      <c r="N206" s="664"/>
      <c r="O206" s="664"/>
      <c r="P206" s="677"/>
      <c r="Q206" s="665"/>
    </row>
    <row r="207" spans="1:17" ht="14.4" customHeight="1" x14ac:dyDescent="0.3">
      <c r="A207" s="660" t="s">
        <v>7398</v>
      </c>
      <c r="B207" s="661" t="s">
        <v>7437</v>
      </c>
      <c r="C207" s="661" t="s">
        <v>3916</v>
      </c>
      <c r="D207" s="661" t="s">
        <v>7482</v>
      </c>
      <c r="E207" s="661" t="s">
        <v>7483</v>
      </c>
      <c r="F207" s="664">
        <v>1</v>
      </c>
      <c r="G207" s="664">
        <v>141</v>
      </c>
      <c r="H207" s="661">
        <v>1</v>
      </c>
      <c r="I207" s="661">
        <v>141</v>
      </c>
      <c r="J207" s="664"/>
      <c r="K207" s="664"/>
      <c r="L207" s="661"/>
      <c r="M207" s="661"/>
      <c r="N207" s="664">
        <v>1</v>
      </c>
      <c r="O207" s="664">
        <v>128</v>
      </c>
      <c r="P207" s="677">
        <v>0.90780141843971629</v>
      </c>
      <c r="Q207" s="665">
        <v>128</v>
      </c>
    </row>
    <row r="208" spans="1:17" ht="14.4" customHeight="1" x14ac:dyDescent="0.3">
      <c r="A208" s="660" t="s">
        <v>7398</v>
      </c>
      <c r="B208" s="661" t="s">
        <v>7437</v>
      </c>
      <c r="C208" s="661" t="s">
        <v>3916</v>
      </c>
      <c r="D208" s="661" t="s">
        <v>7468</v>
      </c>
      <c r="E208" s="661" t="s">
        <v>7469</v>
      </c>
      <c r="F208" s="664"/>
      <c r="G208" s="664"/>
      <c r="H208" s="661"/>
      <c r="I208" s="661"/>
      <c r="J208" s="664">
        <v>38</v>
      </c>
      <c r="K208" s="664">
        <v>7828</v>
      </c>
      <c r="L208" s="661"/>
      <c r="M208" s="661">
        <v>206</v>
      </c>
      <c r="N208" s="664"/>
      <c r="O208" s="664"/>
      <c r="P208" s="677"/>
      <c r="Q208" s="665"/>
    </row>
    <row r="209" spans="1:17" ht="14.4" customHeight="1" x14ac:dyDescent="0.3">
      <c r="A209" s="660" t="s">
        <v>7398</v>
      </c>
      <c r="B209" s="661" t="s">
        <v>7437</v>
      </c>
      <c r="C209" s="661" t="s">
        <v>3916</v>
      </c>
      <c r="D209" s="661" t="s">
        <v>7484</v>
      </c>
      <c r="E209" s="661" t="s">
        <v>7485</v>
      </c>
      <c r="F209" s="664"/>
      <c r="G209" s="664"/>
      <c r="H209" s="661"/>
      <c r="I209" s="661"/>
      <c r="J209" s="664"/>
      <c r="K209" s="664"/>
      <c r="L209" s="661"/>
      <c r="M209" s="661"/>
      <c r="N209" s="664">
        <v>2</v>
      </c>
      <c r="O209" s="664">
        <v>2096</v>
      </c>
      <c r="P209" s="677"/>
      <c r="Q209" s="665">
        <v>1048</v>
      </c>
    </row>
    <row r="210" spans="1:17" ht="14.4" customHeight="1" x14ac:dyDescent="0.3">
      <c r="A210" s="660" t="s">
        <v>7398</v>
      </c>
      <c r="B210" s="661" t="s">
        <v>7437</v>
      </c>
      <c r="C210" s="661" t="s">
        <v>3916</v>
      </c>
      <c r="D210" s="661" t="s">
        <v>7508</v>
      </c>
      <c r="E210" s="661" t="s">
        <v>7509</v>
      </c>
      <c r="F210" s="664"/>
      <c r="G210" s="664"/>
      <c r="H210" s="661"/>
      <c r="I210" s="661"/>
      <c r="J210" s="664">
        <v>18</v>
      </c>
      <c r="K210" s="664">
        <v>6192</v>
      </c>
      <c r="L210" s="661"/>
      <c r="M210" s="661">
        <v>344</v>
      </c>
      <c r="N210" s="664">
        <v>2</v>
      </c>
      <c r="O210" s="664">
        <v>688</v>
      </c>
      <c r="P210" s="677"/>
      <c r="Q210" s="665">
        <v>344</v>
      </c>
    </row>
    <row r="211" spans="1:17" ht="14.4" customHeight="1" x14ac:dyDescent="0.3">
      <c r="A211" s="660" t="s">
        <v>7398</v>
      </c>
      <c r="B211" s="661" t="s">
        <v>7437</v>
      </c>
      <c r="C211" s="661" t="s">
        <v>3916</v>
      </c>
      <c r="D211" s="661" t="s">
        <v>7488</v>
      </c>
      <c r="E211" s="661" t="s">
        <v>7489</v>
      </c>
      <c r="F211" s="664">
        <v>1</v>
      </c>
      <c r="G211" s="664">
        <v>176</v>
      </c>
      <c r="H211" s="661">
        <v>1</v>
      </c>
      <c r="I211" s="661">
        <v>176</v>
      </c>
      <c r="J211" s="664">
        <v>15</v>
      </c>
      <c r="K211" s="664">
        <v>2655</v>
      </c>
      <c r="L211" s="661">
        <v>15.085227272727273</v>
      </c>
      <c r="M211" s="661">
        <v>177</v>
      </c>
      <c r="N211" s="664">
        <v>3</v>
      </c>
      <c r="O211" s="664">
        <v>534</v>
      </c>
      <c r="P211" s="677">
        <v>3.0340909090909092</v>
      </c>
      <c r="Q211" s="665">
        <v>178</v>
      </c>
    </row>
    <row r="212" spans="1:17" ht="14.4" customHeight="1" x14ac:dyDescent="0.3">
      <c r="A212" s="660" t="s">
        <v>7398</v>
      </c>
      <c r="B212" s="661" t="s">
        <v>7437</v>
      </c>
      <c r="C212" s="661" t="s">
        <v>3916</v>
      </c>
      <c r="D212" s="661" t="s">
        <v>7520</v>
      </c>
      <c r="E212" s="661" t="s">
        <v>7521</v>
      </c>
      <c r="F212" s="664"/>
      <c r="G212" s="664"/>
      <c r="H212" s="661"/>
      <c r="I212" s="661"/>
      <c r="J212" s="664"/>
      <c r="K212" s="664"/>
      <c r="L212" s="661"/>
      <c r="M212" s="661"/>
      <c r="N212" s="664">
        <v>1</v>
      </c>
      <c r="O212" s="664">
        <v>259</v>
      </c>
      <c r="P212" s="677"/>
      <c r="Q212" s="665">
        <v>259</v>
      </c>
    </row>
    <row r="213" spans="1:17" ht="14.4" customHeight="1" x14ac:dyDescent="0.3">
      <c r="A213" s="660" t="s">
        <v>7398</v>
      </c>
      <c r="B213" s="661" t="s">
        <v>7437</v>
      </c>
      <c r="C213" s="661" t="s">
        <v>3916</v>
      </c>
      <c r="D213" s="661" t="s">
        <v>7490</v>
      </c>
      <c r="E213" s="661" t="s">
        <v>7491</v>
      </c>
      <c r="F213" s="664">
        <v>3</v>
      </c>
      <c r="G213" s="664">
        <v>342</v>
      </c>
      <c r="H213" s="661">
        <v>1</v>
      </c>
      <c r="I213" s="661">
        <v>114</v>
      </c>
      <c r="J213" s="664">
        <v>5</v>
      </c>
      <c r="K213" s="664">
        <v>570</v>
      </c>
      <c r="L213" s="661">
        <v>1.6666666666666667</v>
      </c>
      <c r="M213" s="661">
        <v>114</v>
      </c>
      <c r="N213" s="664">
        <v>4</v>
      </c>
      <c r="O213" s="664">
        <v>462</v>
      </c>
      <c r="P213" s="677">
        <v>1.3508771929824561</v>
      </c>
      <c r="Q213" s="665">
        <v>115.5</v>
      </c>
    </row>
    <row r="214" spans="1:17" ht="14.4" customHeight="1" x14ac:dyDescent="0.3">
      <c r="A214" s="660" t="s">
        <v>7398</v>
      </c>
      <c r="B214" s="661" t="s">
        <v>7437</v>
      </c>
      <c r="C214" s="661" t="s">
        <v>3916</v>
      </c>
      <c r="D214" s="661" t="s">
        <v>7537</v>
      </c>
      <c r="E214" s="661" t="s">
        <v>7538</v>
      </c>
      <c r="F214" s="664"/>
      <c r="G214" s="664"/>
      <c r="H214" s="661"/>
      <c r="I214" s="661"/>
      <c r="J214" s="664">
        <v>1</v>
      </c>
      <c r="K214" s="664">
        <v>928</v>
      </c>
      <c r="L214" s="661"/>
      <c r="M214" s="661">
        <v>928</v>
      </c>
      <c r="N214" s="664"/>
      <c r="O214" s="664"/>
      <c r="P214" s="677"/>
      <c r="Q214" s="665"/>
    </row>
    <row r="215" spans="1:17" ht="14.4" customHeight="1" x14ac:dyDescent="0.3">
      <c r="A215" s="660" t="s">
        <v>7398</v>
      </c>
      <c r="B215" s="661" t="s">
        <v>7437</v>
      </c>
      <c r="C215" s="661" t="s">
        <v>3917</v>
      </c>
      <c r="D215" s="661" t="s">
        <v>7440</v>
      </c>
      <c r="E215" s="661" t="s">
        <v>7441</v>
      </c>
      <c r="F215" s="664">
        <v>3</v>
      </c>
      <c r="G215" s="664">
        <v>270</v>
      </c>
      <c r="H215" s="661">
        <v>1</v>
      </c>
      <c r="I215" s="661">
        <v>90</v>
      </c>
      <c r="J215" s="664"/>
      <c r="K215" s="664"/>
      <c r="L215" s="661"/>
      <c r="M215" s="661"/>
      <c r="N215" s="664">
        <v>3</v>
      </c>
      <c r="O215" s="664">
        <v>240</v>
      </c>
      <c r="P215" s="677">
        <v>0.88888888888888884</v>
      </c>
      <c r="Q215" s="665">
        <v>80</v>
      </c>
    </row>
    <row r="216" spans="1:17" ht="14.4" customHeight="1" x14ac:dyDescent="0.3">
      <c r="A216" s="660" t="s">
        <v>7398</v>
      </c>
      <c r="B216" s="661" t="s">
        <v>7437</v>
      </c>
      <c r="C216" s="661" t="s">
        <v>3917</v>
      </c>
      <c r="D216" s="661" t="s">
        <v>7442</v>
      </c>
      <c r="E216" s="661" t="s">
        <v>7443</v>
      </c>
      <c r="F216" s="664">
        <v>17</v>
      </c>
      <c r="G216" s="664">
        <v>578</v>
      </c>
      <c r="H216" s="661">
        <v>1</v>
      </c>
      <c r="I216" s="661">
        <v>34</v>
      </c>
      <c r="J216" s="664">
        <v>8</v>
      </c>
      <c r="K216" s="664">
        <v>272</v>
      </c>
      <c r="L216" s="661">
        <v>0.47058823529411764</v>
      </c>
      <c r="M216" s="661">
        <v>34</v>
      </c>
      <c r="N216" s="664">
        <v>6</v>
      </c>
      <c r="O216" s="664">
        <v>205</v>
      </c>
      <c r="P216" s="677">
        <v>0.3546712802768166</v>
      </c>
      <c r="Q216" s="665">
        <v>34.166666666666664</v>
      </c>
    </row>
    <row r="217" spans="1:17" ht="14.4" customHeight="1" x14ac:dyDescent="0.3">
      <c r="A217" s="660" t="s">
        <v>7398</v>
      </c>
      <c r="B217" s="661" t="s">
        <v>7437</v>
      </c>
      <c r="C217" s="661" t="s">
        <v>3917</v>
      </c>
      <c r="D217" s="661" t="s">
        <v>7456</v>
      </c>
      <c r="E217" s="661" t="s">
        <v>7457</v>
      </c>
      <c r="F217" s="664">
        <v>1</v>
      </c>
      <c r="G217" s="664">
        <v>249</v>
      </c>
      <c r="H217" s="661">
        <v>1</v>
      </c>
      <c r="I217" s="661">
        <v>249</v>
      </c>
      <c r="J217" s="664"/>
      <c r="K217" s="664"/>
      <c r="L217" s="661"/>
      <c r="M217" s="661"/>
      <c r="N217" s="664">
        <v>2</v>
      </c>
      <c r="O217" s="664">
        <v>464</v>
      </c>
      <c r="P217" s="677">
        <v>1.8634538152610443</v>
      </c>
      <c r="Q217" s="665">
        <v>232</v>
      </c>
    </row>
    <row r="218" spans="1:17" ht="14.4" customHeight="1" x14ac:dyDescent="0.3">
      <c r="A218" s="660" t="s">
        <v>7398</v>
      </c>
      <c r="B218" s="661" t="s">
        <v>7437</v>
      </c>
      <c r="C218" s="661" t="s">
        <v>3917</v>
      </c>
      <c r="D218" s="661" t="s">
        <v>7458</v>
      </c>
      <c r="E218" s="661" t="s">
        <v>7459</v>
      </c>
      <c r="F218" s="664">
        <v>61</v>
      </c>
      <c r="G218" s="664">
        <v>7625</v>
      </c>
      <c r="H218" s="661">
        <v>1</v>
      </c>
      <c r="I218" s="661">
        <v>125</v>
      </c>
      <c r="J218" s="664">
        <v>27</v>
      </c>
      <c r="K218" s="664">
        <v>3132</v>
      </c>
      <c r="L218" s="661">
        <v>0.41075409836065574</v>
      </c>
      <c r="M218" s="661">
        <v>116</v>
      </c>
      <c r="N218" s="664">
        <v>19</v>
      </c>
      <c r="O218" s="664">
        <v>2234</v>
      </c>
      <c r="P218" s="677">
        <v>0.29298360655737704</v>
      </c>
      <c r="Q218" s="665">
        <v>117.57894736842105</v>
      </c>
    </row>
    <row r="219" spans="1:17" ht="14.4" customHeight="1" x14ac:dyDescent="0.3">
      <c r="A219" s="660" t="s">
        <v>7398</v>
      </c>
      <c r="B219" s="661" t="s">
        <v>7437</v>
      </c>
      <c r="C219" s="661" t="s">
        <v>3917</v>
      </c>
      <c r="D219" s="661" t="s">
        <v>7526</v>
      </c>
      <c r="E219" s="661" t="s">
        <v>7527</v>
      </c>
      <c r="F219" s="664">
        <v>1</v>
      </c>
      <c r="G219" s="664">
        <v>184</v>
      </c>
      <c r="H219" s="661">
        <v>1</v>
      </c>
      <c r="I219" s="661">
        <v>184</v>
      </c>
      <c r="J219" s="664"/>
      <c r="K219" s="664"/>
      <c r="L219" s="661"/>
      <c r="M219" s="661"/>
      <c r="N219" s="664"/>
      <c r="O219" s="664"/>
      <c r="P219" s="677"/>
      <c r="Q219" s="665"/>
    </row>
    <row r="220" spans="1:17" ht="14.4" customHeight="1" x14ac:dyDescent="0.3">
      <c r="A220" s="660" t="s">
        <v>7398</v>
      </c>
      <c r="B220" s="661" t="s">
        <v>7437</v>
      </c>
      <c r="C220" s="661" t="s">
        <v>3917</v>
      </c>
      <c r="D220" s="661" t="s">
        <v>7460</v>
      </c>
      <c r="E220" s="661" t="s">
        <v>7461</v>
      </c>
      <c r="F220" s="664"/>
      <c r="G220" s="664"/>
      <c r="H220" s="661"/>
      <c r="I220" s="661"/>
      <c r="J220" s="664"/>
      <c r="K220" s="664"/>
      <c r="L220" s="661"/>
      <c r="M220" s="661"/>
      <c r="N220" s="664">
        <v>1</v>
      </c>
      <c r="O220" s="664">
        <v>664</v>
      </c>
      <c r="P220" s="677"/>
      <c r="Q220" s="665">
        <v>664</v>
      </c>
    </row>
    <row r="221" spans="1:17" ht="14.4" customHeight="1" x14ac:dyDescent="0.3">
      <c r="A221" s="660" t="s">
        <v>7398</v>
      </c>
      <c r="B221" s="661" t="s">
        <v>7437</v>
      </c>
      <c r="C221" s="661" t="s">
        <v>3917</v>
      </c>
      <c r="D221" s="661" t="s">
        <v>7464</v>
      </c>
      <c r="E221" s="661" t="s">
        <v>7465</v>
      </c>
      <c r="F221" s="664">
        <v>65</v>
      </c>
      <c r="G221" s="664">
        <v>0</v>
      </c>
      <c r="H221" s="661"/>
      <c r="I221" s="661">
        <v>0</v>
      </c>
      <c r="J221" s="664">
        <v>27</v>
      </c>
      <c r="K221" s="664">
        <v>0</v>
      </c>
      <c r="L221" s="661"/>
      <c r="M221" s="661">
        <v>0</v>
      </c>
      <c r="N221" s="664">
        <v>25</v>
      </c>
      <c r="O221" s="664">
        <v>0</v>
      </c>
      <c r="P221" s="677"/>
      <c r="Q221" s="665">
        <v>0</v>
      </c>
    </row>
    <row r="222" spans="1:17" ht="14.4" customHeight="1" x14ac:dyDescent="0.3">
      <c r="A222" s="660" t="s">
        <v>7398</v>
      </c>
      <c r="B222" s="661" t="s">
        <v>7437</v>
      </c>
      <c r="C222" s="661" t="s">
        <v>3917</v>
      </c>
      <c r="D222" s="661" t="s">
        <v>7466</v>
      </c>
      <c r="E222" s="661" t="s">
        <v>7467</v>
      </c>
      <c r="F222" s="664">
        <v>2</v>
      </c>
      <c r="G222" s="664">
        <v>150</v>
      </c>
      <c r="H222" s="661">
        <v>1</v>
      </c>
      <c r="I222" s="661">
        <v>75</v>
      </c>
      <c r="J222" s="664"/>
      <c r="K222" s="664"/>
      <c r="L222" s="661"/>
      <c r="M222" s="661"/>
      <c r="N222" s="664">
        <v>1</v>
      </c>
      <c r="O222" s="664">
        <v>82</v>
      </c>
      <c r="P222" s="677">
        <v>0.54666666666666663</v>
      </c>
      <c r="Q222" s="665">
        <v>82</v>
      </c>
    </row>
    <row r="223" spans="1:17" ht="14.4" customHeight="1" x14ac:dyDescent="0.3">
      <c r="A223" s="660" t="s">
        <v>7398</v>
      </c>
      <c r="B223" s="661" t="s">
        <v>7437</v>
      </c>
      <c r="C223" s="661" t="s">
        <v>3917</v>
      </c>
      <c r="D223" s="661" t="s">
        <v>7484</v>
      </c>
      <c r="E223" s="661" t="s">
        <v>7485</v>
      </c>
      <c r="F223" s="664">
        <v>2</v>
      </c>
      <c r="G223" s="664">
        <v>2080</v>
      </c>
      <c r="H223" s="661">
        <v>1</v>
      </c>
      <c r="I223" s="661">
        <v>1040</v>
      </c>
      <c r="J223" s="664"/>
      <c r="K223" s="664"/>
      <c r="L223" s="661"/>
      <c r="M223" s="661"/>
      <c r="N223" s="664"/>
      <c r="O223" s="664"/>
      <c r="P223" s="677"/>
      <c r="Q223" s="665"/>
    </row>
    <row r="224" spans="1:17" ht="14.4" customHeight="1" x14ac:dyDescent="0.3">
      <c r="A224" s="660" t="s">
        <v>7398</v>
      </c>
      <c r="B224" s="661" t="s">
        <v>7437</v>
      </c>
      <c r="C224" s="661" t="s">
        <v>7378</v>
      </c>
      <c r="D224" s="661" t="s">
        <v>7440</v>
      </c>
      <c r="E224" s="661" t="s">
        <v>7441</v>
      </c>
      <c r="F224" s="664"/>
      <c r="G224" s="664"/>
      <c r="H224" s="661"/>
      <c r="I224" s="661"/>
      <c r="J224" s="664"/>
      <c r="K224" s="664"/>
      <c r="L224" s="661"/>
      <c r="M224" s="661"/>
      <c r="N224" s="664">
        <v>2</v>
      </c>
      <c r="O224" s="664">
        <v>162</v>
      </c>
      <c r="P224" s="677"/>
      <c r="Q224" s="665">
        <v>81</v>
      </c>
    </row>
    <row r="225" spans="1:17" ht="14.4" customHeight="1" x14ac:dyDescent="0.3">
      <c r="A225" s="660" t="s">
        <v>7398</v>
      </c>
      <c r="B225" s="661" t="s">
        <v>7437</v>
      </c>
      <c r="C225" s="661" t="s">
        <v>7378</v>
      </c>
      <c r="D225" s="661" t="s">
        <v>7442</v>
      </c>
      <c r="E225" s="661" t="s">
        <v>7443</v>
      </c>
      <c r="F225" s="664"/>
      <c r="G225" s="664"/>
      <c r="H225" s="661"/>
      <c r="I225" s="661"/>
      <c r="J225" s="664">
        <v>2</v>
      </c>
      <c r="K225" s="664">
        <v>68</v>
      </c>
      <c r="L225" s="661"/>
      <c r="M225" s="661">
        <v>34</v>
      </c>
      <c r="N225" s="664">
        <v>3</v>
      </c>
      <c r="O225" s="664">
        <v>105</v>
      </c>
      <c r="P225" s="677"/>
      <c r="Q225" s="665">
        <v>35</v>
      </c>
    </row>
    <row r="226" spans="1:17" ht="14.4" customHeight="1" x14ac:dyDescent="0.3">
      <c r="A226" s="660" t="s">
        <v>7398</v>
      </c>
      <c r="B226" s="661" t="s">
        <v>7437</v>
      </c>
      <c r="C226" s="661" t="s">
        <v>7378</v>
      </c>
      <c r="D226" s="661" t="s">
        <v>7456</v>
      </c>
      <c r="E226" s="661" t="s">
        <v>7457</v>
      </c>
      <c r="F226" s="664"/>
      <c r="G226" s="664"/>
      <c r="H226" s="661"/>
      <c r="I226" s="661"/>
      <c r="J226" s="664"/>
      <c r="K226" s="664"/>
      <c r="L226" s="661"/>
      <c r="M226" s="661"/>
      <c r="N226" s="664">
        <v>2</v>
      </c>
      <c r="O226" s="664">
        <v>466</v>
      </c>
      <c r="P226" s="677"/>
      <c r="Q226" s="665">
        <v>233</v>
      </c>
    </row>
    <row r="227" spans="1:17" ht="14.4" customHeight="1" x14ac:dyDescent="0.3">
      <c r="A227" s="660" t="s">
        <v>7398</v>
      </c>
      <c r="B227" s="661" t="s">
        <v>7437</v>
      </c>
      <c r="C227" s="661" t="s">
        <v>7378</v>
      </c>
      <c r="D227" s="661" t="s">
        <v>7458</v>
      </c>
      <c r="E227" s="661" t="s">
        <v>7459</v>
      </c>
      <c r="F227" s="664"/>
      <c r="G227" s="664"/>
      <c r="H227" s="661"/>
      <c r="I227" s="661"/>
      <c r="J227" s="664"/>
      <c r="K227" s="664"/>
      <c r="L227" s="661"/>
      <c r="M227" s="661"/>
      <c r="N227" s="664">
        <v>2</v>
      </c>
      <c r="O227" s="664">
        <v>236</v>
      </c>
      <c r="P227" s="677"/>
      <c r="Q227" s="665">
        <v>118</v>
      </c>
    </row>
    <row r="228" spans="1:17" ht="14.4" customHeight="1" x14ac:dyDescent="0.3">
      <c r="A228" s="660" t="s">
        <v>7398</v>
      </c>
      <c r="B228" s="661" t="s">
        <v>7437</v>
      </c>
      <c r="C228" s="661" t="s">
        <v>7378</v>
      </c>
      <c r="D228" s="661" t="s">
        <v>7460</v>
      </c>
      <c r="E228" s="661" t="s">
        <v>7461</v>
      </c>
      <c r="F228" s="664"/>
      <c r="G228" s="664"/>
      <c r="H228" s="661"/>
      <c r="I228" s="661"/>
      <c r="J228" s="664">
        <v>1</v>
      </c>
      <c r="K228" s="664">
        <v>659</v>
      </c>
      <c r="L228" s="661"/>
      <c r="M228" s="661">
        <v>659</v>
      </c>
      <c r="N228" s="664"/>
      <c r="O228" s="664"/>
      <c r="P228" s="677"/>
      <c r="Q228" s="665"/>
    </row>
    <row r="229" spans="1:17" ht="14.4" customHeight="1" x14ac:dyDescent="0.3">
      <c r="A229" s="660" t="s">
        <v>7398</v>
      </c>
      <c r="B229" s="661" t="s">
        <v>7437</v>
      </c>
      <c r="C229" s="661" t="s">
        <v>7378</v>
      </c>
      <c r="D229" s="661" t="s">
        <v>7466</v>
      </c>
      <c r="E229" s="661" t="s">
        <v>7467</v>
      </c>
      <c r="F229" s="664"/>
      <c r="G229" s="664"/>
      <c r="H229" s="661"/>
      <c r="I229" s="661"/>
      <c r="J229" s="664">
        <v>1</v>
      </c>
      <c r="K229" s="664">
        <v>81</v>
      </c>
      <c r="L229" s="661"/>
      <c r="M229" s="661">
        <v>81</v>
      </c>
      <c r="N229" s="664"/>
      <c r="O229" s="664"/>
      <c r="P229" s="677"/>
      <c r="Q229" s="665"/>
    </row>
    <row r="230" spans="1:17" ht="14.4" customHeight="1" x14ac:dyDescent="0.3">
      <c r="A230" s="660" t="s">
        <v>7398</v>
      </c>
      <c r="B230" s="661" t="s">
        <v>7437</v>
      </c>
      <c r="C230" s="661" t="s">
        <v>7379</v>
      </c>
      <c r="D230" s="661" t="s">
        <v>7442</v>
      </c>
      <c r="E230" s="661" t="s">
        <v>7443</v>
      </c>
      <c r="F230" s="664">
        <v>10</v>
      </c>
      <c r="G230" s="664">
        <v>340</v>
      </c>
      <c r="H230" s="661">
        <v>1</v>
      </c>
      <c r="I230" s="661">
        <v>34</v>
      </c>
      <c r="J230" s="664"/>
      <c r="K230" s="664"/>
      <c r="L230" s="661"/>
      <c r="M230" s="661"/>
      <c r="N230" s="664"/>
      <c r="O230" s="664"/>
      <c r="P230" s="677"/>
      <c r="Q230" s="665"/>
    </row>
    <row r="231" spans="1:17" ht="14.4" customHeight="1" x14ac:dyDescent="0.3">
      <c r="A231" s="660" t="s">
        <v>7398</v>
      </c>
      <c r="B231" s="661" t="s">
        <v>7437</v>
      </c>
      <c r="C231" s="661" t="s">
        <v>7380</v>
      </c>
      <c r="D231" s="661" t="s">
        <v>7440</v>
      </c>
      <c r="E231" s="661" t="s">
        <v>7441</v>
      </c>
      <c r="F231" s="664">
        <v>3</v>
      </c>
      <c r="G231" s="664">
        <v>270</v>
      </c>
      <c r="H231" s="661">
        <v>1</v>
      </c>
      <c r="I231" s="661">
        <v>90</v>
      </c>
      <c r="J231" s="664"/>
      <c r="K231" s="664"/>
      <c r="L231" s="661"/>
      <c r="M231" s="661"/>
      <c r="N231" s="664"/>
      <c r="O231" s="664"/>
      <c r="P231" s="677"/>
      <c r="Q231" s="665"/>
    </row>
    <row r="232" spans="1:17" ht="14.4" customHeight="1" x14ac:dyDescent="0.3">
      <c r="A232" s="660" t="s">
        <v>7398</v>
      </c>
      <c r="B232" s="661" t="s">
        <v>7437</v>
      </c>
      <c r="C232" s="661" t="s">
        <v>7380</v>
      </c>
      <c r="D232" s="661" t="s">
        <v>7442</v>
      </c>
      <c r="E232" s="661" t="s">
        <v>7443</v>
      </c>
      <c r="F232" s="664">
        <v>3</v>
      </c>
      <c r="G232" s="664">
        <v>102</v>
      </c>
      <c r="H232" s="661">
        <v>1</v>
      </c>
      <c r="I232" s="661">
        <v>34</v>
      </c>
      <c r="J232" s="664"/>
      <c r="K232" s="664"/>
      <c r="L232" s="661"/>
      <c r="M232" s="661"/>
      <c r="N232" s="664"/>
      <c r="O232" s="664"/>
      <c r="P232" s="677"/>
      <c r="Q232" s="665"/>
    </row>
    <row r="233" spans="1:17" ht="14.4" customHeight="1" x14ac:dyDescent="0.3">
      <c r="A233" s="660" t="s">
        <v>7398</v>
      </c>
      <c r="B233" s="661" t="s">
        <v>7437</v>
      </c>
      <c r="C233" s="661" t="s">
        <v>7380</v>
      </c>
      <c r="D233" s="661" t="s">
        <v>7458</v>
      </c>
      <c r="E233" s="661" t="s">
        <v>7459</v>
      </c>
      <c r="F233" s="664">
        <v>4</v>
      </c>
      <c r="G233" s="664">
        <v>500</v>
      </c>
      <c r="H233" s="661">
        <v>1</v>
      </c>
      <c r="I233" s="661">
        <v>125</v>
      </c>
      <c r="J233" s="664"/>
      <c r="K233" s="664"/>
      <c r="L233" s="661"/>
      <c r="M233" s="661"/>
      <c r="N233" s="664"/>
      <c r="O233" s="664"/>
      <c r="P233" s="677"/>
      <c r="Q233" s="665"/>
    </row>
    <row r="234" spans="1:17" ht="14.4" customHeight="1" x14ac:dyDescent="0.3">
      <c r="A234" s="660" t="s">
        <v>7398</v>
      </c>
      <c r="B234" s="661" t="s">
        <v>7437</v>
      </c>
      <c r="C234" s="661" t="s">
        <v>7380</v>
      </c>
      <c r="D234" s="661" t="s">
        <v>7464</v>
      </c>
      <c r="E234" s="661" t="s">
        <v>7465</v>
      </c>
      <c r="F234" s="664">
        <v>3</v>
      </c>
      <c r="G234" s="664">
        <v>0</v>
      </c>
      <c r="H234" s="661"/>
      <c r="I234" s="661">
        <v>0</v>
      </c>
      <c r="J234" s="664"/>
      <c r="K234" s="664"/>
      <c r="L234" s="661"/>
      <c r="M234" s="661"/>
      <c r="N234" s="664"/>
      <c r="O234" s="664"/>
      <c r="P234" s="677"/>
      <c r="Q234" s="665"/>
    </row>
    <row r="235" spans="1:17" ht="14.4" customHeight="1" x14ac:dyDescent="0.3">
      <c r="A235" s="660" t="s">
        <v>7398</v>
      </c>
      <c r="B235" s="661" t="s">
        <v>7437</v>
      </c>
      <c r="C235" s="661" t="s">
        <v>7381</v>
      </c>
      <c r="D235" s="661" t="s">
        <v>7442</v>
      </c>
      <c r="E235" s="661" t="s">
        <v>7443</v>
      </c>
      <c r="F235" s="664"/>
      <c r="G235" s="664"/>
      <c r="H235" s="661"/>
      <c r="I235" s="661"/>
      <c r="J235" s="664">
        <v>1</v>
      </c>
      <c r="K235" s="664">
        <v>34</v>
      </c>
      <c r="L235" s="661"/>
      <c r="M235" s="661">
        <v>34</v>
      </c>
      <c r="N235" s="664"/>
      <c r="O235" s="664"/>
      <c r="P235" s="677"/>
      <c r="Q235" s="665"/>
    </row>
    <row r="236" spans="1:17" ht="14.4" customHeight="1" x14ac:dyDescent="0.3">
      <c r="A236" s="660" t="s">
        <v>7398</v>
      </c>
      <c r="B236" s="661" t="s">
        <v>7437</v>
      </c>
      <c r="C236" s="661" t="s">
        <v>7381</v>
      </c>
      <c r="D236" s="661" t="s">
        <v>7458</v>
      </c>
      <c r="E236" s="661" t="s">
        <v>7459</v>
      </c>
      <c r="F236" s="664"/>
      <c r="G236" s="664"/>
      <c r="H236" s="661"/>
      <c r="I236" s="661"/>
      <c r="J236" s="664">
        <v>2</v>
      </c>
      <c r="K236" s="664">
        <v>232</v>
      </c>
      <c r="L236" s="661"/>
      <c r="M236" s="661">
        <v>116</v>
      </c>
      <c r="N236" s="664"/>
      <c r="O236" s="664"/>
      <c r="P236" s="677"/>
      <c r="Q236" s="665"/>
    </row>
    <row r="237" spans="1:17" ht="14.4" customHeight="1" x14ac:dyDescent="0.3">
      <c r="A237" s="660" t="s">
        <v>7398</v>
      </c>
      <c r="B237" s="661" t="s">
        <v>7437</v>
      </c>
      <c r="C237" s="661" t="s">
        <v>7381</v>
      </c>
      <c r="D237" s="661" t="s">
        <v>7464</v>
      </c>
      <c r="E237" s="661" t="s">
        <v>7465</v>
      </c>
      <c r="F237" s="664"/>
      <c r="G237" s="664"/>
      <c r="H237" s="661"/>
      <c r="I237" s="661"/>
      <c r="J237" s="664">
        <v>3</v>
      </c>
      <c r="K237" s="664">
        <v>0</v>
      </c>
      <c r="L237" s="661"/>
      <c r="M237" s="661">
        <v>0</v>
      </c>
      <c r="N237" s="664"/>
      <c r="O237" s="664"/>
      <c r="P237" s="677"/>
      <c r="Q237" s="665"/>
    </row>
    <row r="238" spans="1:17" ht="14.4" customHeight="1" x14ac:dyDescent="0.3">
      <c r="A238" s="660" t="s">
        <v>7398</v>
      </c>
      <c r="B238" s="661" t="s">
        <v>7437</v>
      </c>
      <c r="C238" s="661" t="s">
        <v>3919</v>
      </c>
      <c r="D238" s="661" t="s">
        <v>7440</v>
      </c>
      <c r="E238" s="661" t="s">
        <v>7441</v>
      </c>
      <c r="F238" s="664">
        <v>44</v>
      </c>
      <c r="G238" s="664">
        <v>3960</v>
      </c>
      <c r="H238" s="661">
        <v>1</v>
      </c>
      <c r="I238" s="661">
        <v>90</v>
      </c>
      <c r="J238" s="664">
        <v>35</v>
      </c>
      <c r="K238" s="664">
        <v>2800</v>
      </c>
      <c r="L238" s="661">
        <v>0.70707070707070707</v>
      </c>
      <c r="M238" s="661">
        <v>80</v>
      </c>
      <c r="N238" s="664">
        <v>64</v>
      </c>
      <c r="O238" s="664">
        <v>5155</v>
      </c>
      <c r="P238" s="677">
        <v>1.3017676767676767</v>
      </c>
      <c r="Q238" s="665">
        <v>80.546875</v>
      </c>
    </row>
    <row r="239" spans="1:17" ht="14.4" customHeight="1" x14ac:dyDescent="0.3">
      <c r="A239" s="660" t="s">
        <v>7398</v>
      </c>
      <c r="B239" s="661" t="s">
        <v>7437</v>
      </c>
      <c r="C239" s="661" t="s">
        <v>3919</v>
      </c>
      <c r="D239" s="661" t="s">
        <v>7442</v>
      </c>
      <c r="E239" s="661" t="s">
        <v>7443</v>
      </c>
      <c r="F239" s="664">
        <v>89</v>
      </c>
      <c r="G239" s="664">
        <v>3026</v>
      </c>
      <c r="H239" s="661">
        <v>1</v>
      </c>
      <c r="I239" s="661">
        <v>34</v>
      </c>
      <c r="J239" s="664">
        <v>89</v>
      </c>
      <c r="K239" s="664">
        <v>3026</v>
      </c>
      <c r="L239" s="661">
        <v>1</v>
      </c>
      <c r="M239" s="661">
        <v>34</v>
      </c>
      <c r="N239" s="664">
        <v>119</v>
      </c>
      <c r="O239" s="664">
        <v>4116</v>
      </c>
      <c r="P239" s="677">
        <v>1.3602115003304693</v>
      </c>
      <c r="Q239" s="665">
        <v>34.588235294117645</v>
      </c>
    </row>
    <row r="240" spans="1:17" ht="14.4" customHeight="1" x14ac:dyDescent="0.3">
      <c r="A240" s="660" t="s">
        <v>7398</v>
      </c>
      <c r="B240" s="661" t="s">
        <v>7437</v>
      </c>
      <c r="C240" s="661" t="s">
        <v>3919</v>
      </c>
      <c r="D240" s="661" t="s">
        <v>7456</v>
      </c>
      <c r="E240" s="661" t="s">
        <v>7457</v>
      </c>
      <c r="F240" s="664">
        <v>46</v>
      </c>
      <c r="G240" s="664">
        <v>11454</v>
      </c>
      <c r="H240" s="661">
        <v>1</v>
      </c>
      <c r="I240" s="661">
        <v>249</v>
      </c>
      <c r="J240" s="664">
        <v>40</v>
      </c>
      <c r="K240" s="664">
        <v>9280</v>
      </c>
      <c r="L240" s="661">
        <v>0.81019731098306269</v>
      </c>
      <c r="M240" s="661">
        <v>232</v>
      </c>
      <c r="N240" s="664">
        <v>53</v>
      </c>
      <c r="O240" s="664">
        <v>12370</v>
      </c>
      <c r="P240" s="677">
        <v>1.0799720621616902</v>
      </c>
      <c r="Q240" s="665">
        <v>233.39622641509433</v>
      </c>
    </row>
    <row r="241" spans="1:17" ht="14.4" customHeight="1" x14ac:dyDescent="0.3">
      <c r="A241" s="660" t="s">
        <v>7398</v>
      </c>
      <c r="B241" s="661" t="s">
        <v>7437</v>
      </c>
      <c r="C241" s="661" t="s">
        <v>3919</v>
      </c>
      <c r="D241" s="661" t="s">
        <v>7458</v>
      </c>
      <c r="E241" s="661" t="s">
        <v>7459</v>
      </c>
      <c r="F241" s="664">
        <v>74</v>
      </c>
      <c r="G241" s="664">
        <v>9250</v>
      </c>
      <c r="H241" s="661">
        <v>1</v>
      </c>
      <c r="I241" s="661">
        <v>125</v>
      </c>
      <c r="J241" s="664">
        <v>104</v>
      </c>
      <c r="K241" s="664">
        <v>12064</v>
      </c>
      <c r="L241" s="661">
        <v>1.3042162162162163</v>
      </c>
      <c r="M241" s="661">
        <v>116</v>
      </c>
      <c r="N241" s="664">
        <v>112</v>
      </c>
      <c r="O241" s="664">
        <v>13140</v>
      </c>
      <c r="P241" s="677">
        <v>1.4205405405405405</v>
      </c>
      <c r="Q241" s="665">
        <v>117.32142857142857</v>
      </c>
    </row>
    <row r="242" spans="1:17" ht="14.4" customHeight="1" x14ac:dyDescent="0.3">
      <c r="A242" s="660" t="s">
        <v>7398</v>
      </c>
      <c r="B242" s="661" t="s">
        <v>7437</v>
      </c>
      <c r="C242" s="661" t="s">
        <v>3919</v>
      </c>
      <c r="D242" s="661" t="s">
        <v>7496</v>
      </c>
      <c r="E242" s="661" t="s">
        <v>7497</v>
      </c>
      <c r="F242" s="664"/>
      <c r="G242" s="664"/>
      <c r="H242" s="661"/>
      <c r="I242" s="661"/>
      <c r="J242" s="664"/>
      <c r="K242" s="664"/>
      <c r="L242" s="661"/>
      <c r="M242" s="661"/>
      <c r="N242" s="664">
        <v>3</v>
      </c>
      <c r="O242" s="664">
        <v>582</v>
      </c>
      <c r="P242" s="677"/>
      <c r="Q242" s="665">
        <v>194</v>
      </c>
    </row>
    <row r="243" spans="1:17" ht="14.4" customHeight="1" x14ac:dyDescent="0.3">
      <c r="A243" s="660" t="s">
        <v>7398</v>
      </c>
      <c r="B243" s="661" t="s">
        <v>7437</v>
      </c>
      <c r="C243" s="661" t="s">
        <v>3919</v>
      </c>
      <c r="D243" s="661" t="s">
        <v>7460</v>
      </c>
      <c r="E243" s="661" t="s">
        <v>7461</v>
      </c>
      <c r="F243" s="664"/>
      <c r="G243" s="664"/>
      <c r="H243" s="661"/>
      <c r="I243" s="661"/>
      <c r="J243" s="664">
        <v>1</v>
      </c>
      <c r="K243" s="664">
        <v>659</v>
      </c>
      <c r="L243" s="661"/>
      <c r="M243" s="661">
        <v>659</v>
      </c>
      <c r="N243" s="664"/>
      <c r="O243" s="664"/>
      <c r="P243" s="677"/>
      <c r="Q243" s="665"/>
    </row>
    <row r="244" spans="1:17" ht="14.4" customHeight="1" x14ac:dyDescent="0.3">
      <c r="A244" s="660" t="s">
        <v>7398</v>
      </c>
      <c r="B244" s="661" t="s">
        <v>7437</v>
      </c>
      <c r="C244" s="661" t="s">
        <v>3919</v>
      </c>
      <c r="D244" s="661" t="s">
        <v>7464</v>
      </c>
      <c r="E244" s="661" t="s">
        <v>7465</v>
      </c>
      <c r="F244" s="664">
        <v>91</v>
      </c>
      <c r="G244" s="664">
        <v>0</v>
      </c>
      <c r="H244" s="661"/>
      <c r="I244" s="661">
        <v>0</v>
      </c>
      <c r="J244" s="664">
        <v>111</v>
      </c>
      <c r="K244" s="664">
        <v>0</v>
      </c>
      <c r="L244" s="661"/>
      <c r="M244" s="661">
        <v>0</v>
      </c>
      <c r="N244" s="664">
        <v>122</v>
      </c>
      <c r="O244" s="664">
        <v>0</v>
      </c>
      <c r="P244" s="677"/>
      <c r="Q244" s="665">
        <v>0</v>
      </c>
    </row>
    <row r="245" spans="1:17" ht="14.4" customHeight="1" x14ac:dyDescent="0.3">
      <c r="A245" s="660" t="s">
        <v>7398</v>
      </c>
      <c r="B245" s="661" t="s">
        <v>7437</v>
      </c>
      <c r="C245" s="661" t="s">
        <v>3919</v>
      </c>
      <c r="D245" s="661" t="s">
        <v>7466</v>
      </c>
      <c r="E245" s="661" t="s">
        <v>7467</v>
      </c>
      <c r="F245" s="664">
        <v>6</v>
      </c>
      <c r="G245" s="664">
        <v>450</v>
      </c>
      <c r="H245" s="661">
        <v>1</v>
      </c>
      <c r="I245" s="661">
        <v>75</v>
      </c>
      <c r="J245" s="664">
        <v>11</v>
      </c>
      <c r="K245" s="664">
        <v>891</v>
      </c>
      <c r="L245" s="661">
        <v>1.98</v>
      </c>
      <c r="M245" s="661">
        <v>81</v>
      </c>
      <c r="N245" s="664">
        <v>6</v>
      </c>
      <c r="O245" s="664">
        <v>490</v>
      </c>
      <c r="P245" s="677">
        <v>1.0888888888888888</v>
      </c>
      <c r="Q245" s="665">
        <v>81.666666666666671</v>
      </c>
    </row>
    <row r="246" spans="1:17" ht="14.4" customHeight="1" x14ac:dyDescent="0.3">
      <c r="A246" s="660" t="s">
        <v>7398</v>
      </c>
      <c r="B246" s="661" t="s">
        <v>7437</v>
      </c>
      <c r="C246" s="661" t="s">
        <v>3919</v>
      </c>
      <c r="D246" s="661" t="s">
        <v>7468</v>
      </c>
      <c r="E246" s="661" t="s">
        <v>7469</v>
      </c>
      <c r="F246" s="664"/>
      <c r="G246" s="664"/>
      <c r="H246" s="661"/>
      <c r="I246" s="661"/>
      <c r="J246" s="664">
        <v>3</v>
      </c>
      <c r="K246" s="664">
        <v>618</v>
      </c>
      <c r="L246" s="661"/>
      <c r="M246" s="661">
        <v>206</v>
      </c>
      <c r="N246" s="664"/>
      <c r="O246" s="664"/>
      <c r="P246" s="677"/>
      <c r="Q246" s="665"/>
    </row>
    <row r="247" spans="1:17" ht="14.4" customHeight="1" x14ac:dyDescent="0.3">
      <c r="A247" s="660" t="s">
        <v>7398</v>
      </c>
      <c r="B247" s="661" t="s">
        <v>7437</v>
      </c>
      <c r="C247" s="661" t="s">
        <v>3919</v>
      </c>
      <c r="D247" s="661" t="s">
        <v>7539</v>
      </c>
      <c r="E247" s="661" t="s">
        <v>7540</v>
      </c>
      <c r="F247" s="664"/>
      <c r="G247" s="664"/>
      <c r="H247" s="661"/>
      <c r="I247" s="661"/>
      <c r="J247" s="664">
        <v>1</v>
      </c>
      <c r="K247" s="664">
        <v>431</v>
      </c>
      <c r="L247" s="661"/>
      <c r="M247" s="661">
        <v>431</v>
      </c>
      <c r="N247" s="664"/>
      <c r="O247" s="664"/>
      <c r="P247" s="677"/>
      <c r="Q247" s="665"/>
    </row>
    <row r="248" spans="1:17" ht="14.4" customHeight="1" x14ac:dyDescent="0.3">
      <c r="A248" s="660" t="s">
        <v>7398</v>
      </c>
      <c r="B248" s="661" t="s">
        <v>7437</v>
      </c>
      <c r="C248" s="661" t="s">
        <v>3919</v>
      </c>
      <c r="D248" s="661" t="s">
        <v>7484</v>
      </c>
      <c r="E248" s="661" t="s">
        <v>7485</v>
      </c>
      <c r="F248" s="664"/>
      <c r="G248" s="664"/>
      <c r="H248" s="661"/>
      <c r="I248" s="661"/>
      <c r="J248" s="664"/>
      <c r="K248" s="664"/>
      <c r="L248" s="661"/>
      <c r="M248" s="661"/>
      <c r="N248" s="664">
        <v>3</v>
      </c>
      <c r="O248" s="664">
        <v>3144</v>
      </c>
      <c r="P248" s="677"/>
      <c r="Q248" s="665">
        <v>1048</v>
      </c>
    </row>
    <row r="249" spans="1:17" ht="14.4" customHeight="1" x14ac:dyDescent="0.3">
      <c r="A249" s="660" t="s">
        <v>7398</v>
      </c>
      <c r="B249" s="661" t="s">
        <v>7437</v>
      </c>
      <c r="C249" s="661" t="s">
        <v>3919</v>
      </c>
      <c r="D249" s="661" t="s">
        <v>7488</v>
      </c>
      <c r="E249" s="661" t="s">
        <v>7489</v>
      </c>
      <c r="F249" s="664">
        <v>1</v>
      </c>
      <c r="G249" s="664">
        <v>176</v>
      </c>
      <c r="H249" s="661">
        <v>1</v>
      </c>
      <c r="I249" s="661">
        <v>176</v>
      </c>
      <c r="J249" s="664">
        <v>1</v>
      </c>
      <c r="K249" s="664">
        <v>177</v>
      </c>
      <c r="L249" s="661">
        <v>1.0056818181818181</v>
      </c>
      <c r="M249" s="661">
        <v>177</v>
      </c>
      <c r="N249" s="664">
        <v>1</v>
      </c>
      <c r="O249" s="664">
        <v>178</v>
      </c>
      <c r="P249" s="677">
        <v>1.0113636363636365</v>
      </c>
      <c r="Q249" s="665">
        <v>178</v>
      </c>
    </row>
    <row r="250" spans="1:17" ht="14.4" customHeight="1" x14ac:dyDescent="0.3">
      <c r="A250" s="660" t="s">
        <v>7398</v>
      </c>
      <c r="B250" s="661" t="s">
        <v>7437</v>
      </c>
      <c r="C250" s="661" t="s">
        <v>3919</v>
      </c>
      <c r="D250" s="661" t="s">
        <v>7490</v>
      </c>
      <c r="E250" s="661" t="s">
        <v>7491</v>
      </c>
      <c r="F250" s="664">
        <v>1</v>
      </c>
      <c r="G250" s="664">
        <v>114</v>
      </c>
      <c r="H250" s="661">
        <v>1</v>
      </c>
      <c r="I250" s="661">
        <v>114</v>
      </c>
      <c r="J250" s="664">
        <v>4</v>
      </c>
      <c r="K250" s="664">
        <v>456</v>
      </c>
      <c r="L250" s="661">
        <v>4</v>
      </c>
      <c r="M250" s="661">
        <v>114</v>
      </c>
      <c r="N250" s="664">
        <v>1</v>
      </c>
      <c r="O250" s="664">
        <v>116</v>
      </c>
      <c r="P250" s="677">
        <v>1.0175438596491229</v>
      </c>
      <c r="Q250" s="665">
        <v>116</v>
      </c>
    </row>
    <row r="251" spans="1:17" ht="14.4" customHeight="1" x14ac:dyDescent="0.3">
      <c r="A251" s="660" t="s">
        <v>7398</v>
      </c>
      <c r="B251" s="661" t="s">
        <v>7437</v>
      </c>
      <c r="C251" s="661" t="s">
        <v>3920</v>
      </c>
      <c r="D251" s="661" t="s">
        <v>7438</v>
      </c>
      <c r="E251" s="661" t="s">
        <v>7439</v>
      </c>
      <c r="F251" s="664"/>
      <c r="G251" s="664"/>
      <c r="H251" s="661"/>
      <c r="I251" s="661"/>
      <c r="J251" s="664">
        <v>64</v>
      </c>
      <c r="K251" s="664">
        <v>9984</v>
      </c>
      <c r="L251" s="661"/>
      <c r="M251" s="661">
        <v>156</v>
      </c>
      <c r="N251" s="664">
        <v>102</v>
      </c>
      <c r="O251" s="664">
        <v>15054</v>
      </c>
      <c r="P251" s="677"/>
      <c r="Q251" s="665">
        <v>147.58823529411765</v>
      </c>
    </row>
    <row r="252" spans="1:17" ht="14.4" customHeight="1" x14ac:dyDescent="0.3">
      <c r="A252" s="660" t="s">
        <v>7398</v>
      </c>
      <c r="B252" s="661" t="s">
        <v>7437</v>
      </c>
      <c r="C252" s="661" t="s">
        <v>3920</v>
      </c>
      <c r="D252" s="661" t="s">
        <v>7440</v>
      </c>
      <c r="E252" s="661" t="s">
        <v>7441</v>
      </c>
      <c r="F252" s="664">
        <v>1</v>
      </c>
      <c r="G252" s="664">
        <v>90</v>
      </c>
      <c r="H252" s="661">
        <v>1</v>
      </c>
      <c r="I252" s="661">
        <v>90</v>
      </c>
      <c r="J252" s="664">
        <v>13</v>
      </c>
      <c r="K252" s="664">
        <v>1040</v>
      </c>
      <c r="L252" s="661">
        <v>11.555555555555555</v>
      </c>
      <c r="M252" s="661">
        <v>80</v>
      </c>
      <c r="N252" s="664">
        <v>73</v>
      </c>
      <c r="O252" s="664">
        <v>5913</v>
      </c>
      <c r="P252" s="677">
        <v>65.7</v>
      </c>
      <c r="Q252" s="665">
        <v>81</v>
      </c>
    </row>
    <row r="253" spans="1:17" ht="14.4" customHeight="1" x14ac:dyDescent="0.3">
      <c r="A253" s="660" t="s">
        <v>7398</v>
      </c>
      <c r="B253" s="661" t="s">
        <v>7437</v>
      </c>
      <c r="C253" s="661" t="s">
        <v>3920</v>
      </c>
      <c r="D253" s="661" t="s">
        <v>7442</v>
      </c>
      <c r="E253" s="661" t="s">
        <v>7443</v>
      </c>
      <c r="F253" s="664">
        <v>97</v>
      </c>
      <c r="G253" s="664">
        <v>3298</v>
      </c>
      <c r="H253" s="661">
        <v>1</v>
      </c>
      <c r="I253" s="661">
        <v>34</v>
      </c>
      <c r="J253" s="664">
        <v>94</v>
      </c>
      <c r="K253" s="664">
        <v>3196</v>
      </c>
      <c r="L253" s="661">
        <v>0.96907216494845361</v>
      </c>
      <c r="M253" s="661">
        <v>34</v>
      </c>
      <c r="N253" s="664">
        <v>304</v>
      </c>
      <c r="O253" s="664">
        <v>10621</v>
      </c>
      <c r="P253" s="677">
        <v>3.2204366282595513</v>
      </c>
      <c r="Q253" s="665">
        <v>34.9375</v>
      </c>
    </row>
    <row r="254" spans="1:17" ht="14.4" customHeight="1" x14ac:dyDescent="0.3">
      <c r="A254" s="660" t="s">
        <v>7398</v>
      </c>
      <c r="B254" s="661" t="s">
        <v>7437</v>
      </c>
      <c r="C254" s="661" t="s">
        <v>3920</v>
      </c>
      <c r="D254" s="661" t="s">
        <v>7492</v>
      </c>
      <c r="E254" s="661" t="s">
        <v>7493</v>
      </c>
      <c r="F254" s="664">
        <v>73</v>
      </c>
      <c r="G254" s="664">
        <v>730</v>
      </c>
      <c r="H254" s="661">
        <v>1</v>
      </c>
      <c r="I254" s="661">
        <v>10</v>
      </c>
      <c r="J254" s="664">
        <v>80</v>
      </c>
      <c r="K254" s="664">
        <v>800</v>
      </c>
      <c r="L254" s="661">
        <v>1.095890410958904</v>
      </c>
      <c r="M254" s="661">
        <v>10</v>
      </c>
      <c r="N254" s="664">
        <v>72</v>
      </c>
      <c r="O254" s="664">
        <v>720</v>
      </c>
      <c r="P254" s="677">
        <v>0.98630136986301364</v>
      </c>
      <c r="Q254" s="665">
        <v>10</v>
      </c>
    </row>
    <row r="255" spans="1:17" ht="14.4" customHeight="1" x14ac:dyDescent="0.3">
      <c r="A255" s="660" t="s">
        <v>7398</v>
      </c>
      <c r="B255" s="661" t="s">
        <v>7437</v>
      </c>
      <c r="C255" s="661" t="s">
        <v>3920</v>
      </c>
      <c r="D255" s="661" t="s">
        <v>7494</v>
      </c>
      <c r="E255" s="661" t="s">
        <v>7495</v>
      </c>
      <c r="F255" s="664"/>
      <c r="G255" s="664"/>
      <c r="H255" s="661"/>
      <c r="I255" s="661"/>
      <c r="J255" s="664"/>
      <c r="K255" s="664"/>
      <c r="L255" s="661"/>
      <c r="M255" s="661"/>
      <c r="N255" s="664">
        <v>3</v>
      </c>
      <c r="O255" s="664">
        <v>15</v>
      </c>
      <c r="P255" s="677"/>
      <c r="Q255" s="665">
        <v>5</v>
      </c>
    </row>
    <row r="256" spans="1:17" ht="14.4" customHeight="1" x14ac:dyDescent="0.3">
      <c r="A256" s="660" t="s">
        <v>7398</v>
      </c>
      <c r="B256" s="661" t="s">
        <v>7437</v>
      </c>
      <c r="C256" s="661" t="s">
        <v>3920</v>
      </c>
      <c r="D256" s="661" t="s">
        <v>7541</v>
      </c>
      <c r="E256" s="661" t="s">
        <v>7542</v>
      </c>
      <c r="F256" s="664"/>
      <c r="G256" s="664"/>
      <c r="H256" s="661"/>
      <c r="I256" s="661"/>
      <c r="J256" s="664">
        <v>1</v>
      </c>
      <c r="K256" s="664">
        <v>115</v>
      </c>
      <c r="L256" s="661"/>
      <c r="M256" s="661">
        <v>115</v>
      </c>
      <c r="N256" s="664">
        <v>1</v>
      </c>
      <c r="O256" s="664">
        <v>117</v>
      </c>
      <c r="P256" s="677"/>
      <c r="Q256" s="665">
        <v>117</v>
      </c>
    </row>
    <row r="257" spans="1:17" ht="14.4" customHeight="1" x14ac:dyDescent="0.3">
      <c r="A257" s="660" t="s">
        <v>7398</v>
      </c>
      <c r="B257" s="661" t="s">
        <v>7437</v>
      </c>
      <c r="C257" s="661" t="s">
        <v>3920</v>
      </c>
      <c r="D257" s="661" t="s">
        <v>7444</v>
      </c>
      <c r="E257" s="661" t="s">
        <v>7445</v>
      </c>
      <c r="F257" s="664">
        <v>85</v>
      </c>
      <c r="G257" s="664">
        <v>7055</v>
      </c>
      <c r="H257" s="661">
        <v>1</v>
      </c>
      <c r="I257" s="661">
        <v>83</v>
      </c>
      <c r="J257" s="664">
        <v>62</v>
      </c>
      <c r="K257" s="664">
        <v>5146</v>
      </c>
      <c r="L257" s="661">
        <v>0.72941176470588232</v>
      </c>
      <c r="M257" s="661">
        <v>83</v>
      </c>
      <c r="N257" s="664">
        <v>64</v>
      </c>
      <c r="O257" s="664">
        <v>5359</v>
      </c>
      <c r="P257" s="677">
        <v>0.7596031183557761</v>
      </c>
      <c r="Q257" s="665">
        <v>83.734375</v>
      </c>
    </row>
    <row r="258" spans="1:17" ht="14.4" customHeight="1" x14ac:dyDescent="0.3">
      <c r="A258" s="660" t="s">
        <v>7398</v>
      </c>
      <c r="B258" s="661" t="s">
        <v>7437</v>
      </c>
      <c r="C258" s="661" t="s">
        <v>3920</v>
      </c>
      <c r="D258" s="661" t="s">
        <v>7446</v>
      </c>
      <c r="E258" s="661" t="s">
        <v>7447</v>
      </c>
      <c r="F258" s="664">
        <v>85</v>
      </c>
      <c r="G258" s="664">
        <v>51765</v>
      </c>
      <c r="H258" s="661">
        <v>1</v>
      </c>
      <c r="I258" s="661">
        <v>609</v>
      </c>
      <c r="J258" s="664">
        <v>62</v>
      </c>
      <c r="K258" s="664">
        <v>37882</v>
      </c>
      <c r="L258" s="661">
        <v>0.73180720564087709</v>
      </c>
      <c r="M258" s="661">
        <v>611</v>
      </c>
      <c r="N258" s="664">
        <v>65</v>
      </c>
      <c r="O258" s="664">
        <v>39955</v>
      </c>
      <c r="P258" s="677">
        <v>0.77185356901381241</v>
      </c>
      <c r="Q258" s="665">
        <v>614.69230769230774</v>
      </c>
    </row>
    <row r="259" spans="1:17" ht="14.4" customHeight="1" x14ac:dyDescent="0.3">
      <c r="A259" s="660" t="s">
        <v>7398</v>
      </c>
      <c r="B259" s="661" t="s">
        <v>7437</v>
      </c>
      <c r="C259" s="661" t="s">
        <v>3920</v>
      </c>
      <c r="D259" s="661" t="s">
        <v>7448</v>
      </c>
      <c r="E259" s="661" t="s">
        <v>7449</v>
      </c>
      <c r="F259" s="664">
        <v>103</v>
      </c>
      <c r="G259" s="664">
        <v>39655</v>
      </c>
      <c r="H259" s="661">
        <v>1</v>
      </c>
      <c r="I259" s="661">
        <v>385</v>
      </c>
      <c r="J259" s="664">
        <v>73</v>
      </c>
      <c r="K259" s="664">
        <v>28178</v>
      </c>
      <c r="L259" s="661">
        <v>0.71057874164670276</v>
      </c>
      <c r="M259" s="661">
        <v>386</v>
      </c>
      <c r="N259" s="664">
        <v>73</v>
      </c>
      <c r="O259" s="664">
        <v>28284</v>
      </c>
      <c r="P259" s="677">
        <v>0.71325179674694239</v>
      </c>
      <c r="Q259" s="665">
        <v>387.45205479452056</v>
      </c>
    </row>
    <row r="260" spans="1:17" ht="14.4" customHeight="1" x14ac:dyDescent="0.3">
      <c r="A260" s="660" t="s">
        <v>7398</v>
      </c>
      <c r="B260" s="661" t="s">
        <v>7437</v>
      </c>
      <c r="C260" s="661" t="s">
        <v>3920</v>
      </c>
      <c r="D260" s="661" t="s">
        <v>7450</v>
      </c>
      <c r="E260" s="661" t="s">
        <v>7451</v>
      </c>
      <c r="F260" s="664">
        <v>479</v>
      </c>
      <c r="G260" s="664">
        <v>18681</v>
      </c>
      <c r="H260" s="661">
        <v>1</v>
      </c>
      <c r="I260" s="661">
        <v>39</v>
      </c>
      <c r="J260" s="664">
        <v>443</v>
      </c>
      <c r="K260" s="664">
        <v>17277</v>
      </c>
      <c r="L260" s="661">
        <v>0.92484342379958251</v>
      </c>
      <c r="M260" s="661">
        <v>39</v>
      </c>
      <c r="N260" s="664">
        <v>496</v>
      </c>
      <c r="O260" s="664">
        <v>19344</v>
      </c>
      <c r="P260" s="677">
        <v>1.0354906054279749</v>
      </c>
      <c r="Q260" s="665">
        <v>39</v>
      </c>
    </row>
    <row r="261" spans="1:17" ht="14.4" customHeight="1" x14ac:dyDescent="0.3">
      <c r="A261" s="660" t="s">
        <v>7398</v>
      </c>
      <c r="B261" s="661" t="s">
        <v>7437</v>
      </c>
      <c r="C261" s="661" t="s">
        <v>3920</v>
      </c>
      <c r="D261" s="661" t="s">
        <v>7543</v>
      </c>
      <c r="E261" s="661" t="s">
        <v>7544</v>
      </c>
      <c r="F261" s="664">
        <v>2</v>
      </c>
      <c r="G261" s="664">
        <v>35270</v>
      </c>
      <c r="H261" s="661">
        <v>1</v>
      </c>
      <c r="I261" s="661">
        <v>17635</v>
      </c>
      <c r="J261" s="664"/>
      <c r="K261" s="664"/>
      <c r="L261" s="661"/>
      <c r="M261" s="661"/>
      <c r="N261" s="664"/>
      <c r="O261" s="664"/>
      <c r="P261" s="677"/>
      <c r="Q261" s="665"/>
    </row>
    <row r="262" spans="1:17" ht="14.4" customHeight="1" x14ac:dyDescent="0.3">
      <c r="A262" s="660" t="s">
        <v>7398</v>
      </c>
      <c r="B262" s="661" t="s">
        <v>7437</v>
      </c>
      <c r="C262" s="661" t="s">
        <v>3920</v>
      </c>
      <c r="D262" s="661" t="s">
        <v>765</v>
      </c>
      <c r="E262" s="661" t="s">
        <v>7545</v>
      </c>
      <c r="F262" s="664">
        <v>3</v>
      </c>
      <c r="G262" s="664">
        <v>1683</v>
      </c>
      <c r="H262" s="661">
        <v>1</v>
      </c>
      <c r="I262" s="661">
        <v>561</v>
      </c>
      <c r="J262" s="664"/>
      <c r="K262" s="664"/>
      <c r="L262" s="661"/>
      <c r="M262" s="661"/>
      <c r="N262" s="664">
        <v>2</v>
      </c>
      <c r="O262" s="664">
        <v>1136</v>
      </c>
      <c r="P262" s="677">
        <v>0.67498514557338085</v>
      </c>
      <c r="Q262" s="665">
        <v>568</v>
      </c>
    </row>
    <row r="263" spans="1:17" ht="14.4" customHeight="1" x14ac:dyDescent="0.3">
      <c r="A263" s="660" t="s">
        <v>7398</v>
      </c>
      <c r="B263" s="661" t="s">
        <v>7437</v>
      </c>
      <c r="C263" s="661" t="s">
        <v>3920</v>
      </c>
      <c r="D263" s="661" t="s">
        <v>7452</v>
      </c>
      <c r="E263" s="661" t="s">
        <v>7453</v>
      </c>
      <c r="F263" s="664"/>
      <c r="G263" s="664"/>
      <c r="H263" s="661"/>
      <c r="I263" s="661"/>
      <c r="J263" s="664">
        <v>1</v>
      </c>
      <c r="K263" s="664">
        <v>1686</v>
      </c>
      <c r="L263" s="661"/>
      <c r="M263" s="661">
        <v>1686</v>
      </c>
      <c r="N263" s="664"/>
      <c r="O263" s="664"/>
      <c r="P263" s="677"/>
      <c r="Q263" s="665"/>
    </row>
    <row r="264" spans="1:17" ht="14.4" customHeight="1" x14ac:dyDescent="0.3">
      <c r="A264" s="660" t="s">
        <v>7398</v>
      </c>
      <c r="B264" s="661" t="s">
        <v>7437</v>
      </c>
      <c r="C264" s="661" t="s">
        <v>3920</v>
      </c>
      <c r="D264" s="661" t="s">
        <v>7546</v>
      </c>
      <c r="E264" s="661" t="s">
        <v>7547</v>
      </c>
      <c r="F264" s="664">
        <v>2</v>
      </c>
      <c r="G264" s="664">
        <v>1344</v>
      </c>
      <c r="H264" s="661">
        <v>1</v>
      </c>
      <c r="I264" s="661">
        <v>672</v>
      </c>
      <c r="J264" s="664">
        <v>2</v>
      </c>
      <c r="K264" s="664">
        <v>1348</v>
      </c>
      <c r="L264" s="661">
        <v>1.0029761904761905</v>
      </c>
      <c r="M264" s="661">
        <v>674</v>
      </c>
      <c r="N264" s="664">
        <v>1</v>
      </c>
      <c r="O264" s="664">
        <v>679</v>
      </c>
      <c r="P264" s="677">
        <v>0.50520833333333337</v>
      </c>
      <c r="Q264" s="665">
        <v>679</v>
      </c>
    </row>
    <row r="265" spans="1:17" ht="14.4" customHeight="1" x14ac:dyDescent="0.3">
      <c r="A265" s="660" t="s">
        <v>7398</v>
      </c>
      <c r="B265" s="661" t="s">
        <v>7437</v>
      </c>
      <c r="C265" s="661" t="s">
        <v>3920</v>
      </c>
      <c r="D265" s="661" t="s">
        <v>7454</v>
      </c>
      <c r="E265" s="661" t="s">
        <v>7455</v>
      </c>
      <c r="F265" s="664">
        <v>43</v>
      </c>
      <c r="G265" s="664">
        <v>190232</v>
      </c>
      <c r="H265" s="661">
        <v>1</v>
      </c>
      <c r="I265" s="661">
        <v>4424</v>
      </c>
      <c r="J265" s="664">
        <v>34</v>
      </c>
      <c r="K265" s="664">
        <v>150450</v>
      </c>
      <c r="L265" s="661">
        <v>0.79087640354935029</v>
      </c>
      <c r="M265" s="661">
        <v>4425</v>
      </c>
      <c r="N265" s="664">
        <v>27</v>
      </c>
      <c r="O265" s="664">
        <v>119538</v>
      </c>
      <c r="P265" s="677">
        <v>0.62838008326674799</v>
      </c>
      <c r="Q265" s="665">
        <v>4427.333333333333</v>
      </c>
    </row>
    <row r="266" spans="1:17" ht="14.4" customHeight="1" x14ac:dyDescent="0.3">
      <c r="A266" s="660" t="s">
        <v>7398</v>
      </c>
      <c r="B266" s="661" t="s">
        <v>7437</v>
      </c>
      <c r="C266" s="661" t="s">
        <v>3920</v>
      </c>
      <c r="D266" s="661" t="s">
        <v>7548</v>
      </c>
      <c r="E266" s="661" t="s">
        <v>7549</v>
      </c>
      <c r="F266" s="664"/>
      <c r="G266" s="664"/>
      <c r="H266" s="661"/>
      <c r="I266" s="661"/>
      <c r="J266" s="664">
        <v>1</v>
      </c>
      <c r="K266" s="664">
        <v>689</v>
      </c>
      <c r="L266" s="661"/>
      <c r="M266" s="661">
        <v>689</v>
      </c>
      <c r="N266" s="664">
        <v>3</v>
      </c>
      <c r="O266" s="664">
        <v>2082</v>
      </c>
      <c r="P266" s="677"/>
      <c r="Q266" s="665">
        <v>694</v>
      </c>
    </row>
    <row r="267" spans="1:17" ht="14.4" customHeight="1" x14ac:dyDescent="0.3">
      <c r="A267" s="660" t="s">
        <v>7398</v>
      </c>
      <c r="B267" s="661" t="s">
        <v>7437</v>
      </c>
      <c r="C267" s="661" t="s">
        <v>3920</v>
      </c>
      <c r="D267" s="661" t="s">
        <v>7550</v>
      </c>
      <c r="E267" s="661" t="s">
        <v>7551</v>
      </c>
      <c r="F267" s="664"/>
      <c r="G267" s="664"/>
      <c r="H267" s="661"/>
      <c r="I267" s="661"/>
      <c r="J267" s="664">
        <v>1</v>
      </c>
      <c r="K267" s="664">
        <v>291</v>
      </c>
      <c r="L267" s="661"/>
      <c r="M267" s="661">
        <v>291</v>
      </c>
      <c r="N267" s="664">
        <v>1</v>
      </c>
      <c r="O267" s="664">
        <v>294</v>
      </c>
      <c r="P267" s="677"/>
      <c r="Q267" s="665">
        <v>294</v>
      </c>
    </row>
    <row r="268" spans="1:17" ht="14.4" customHeight="1" x14ac:dyDescent="0.3">
      <c r="A268" s="660" t="s">
        <v>7398</v>
      </c>
      <c r="B268" s="661" t="s">
        <v>7437</v>
      </c>
      <c r="C268" s="661" t="s">
        <v>3920</v>
      </c>
      <c r="D268" s="661" t="s">
        <v>7456</v>
      </c>
      <c r="E268" s="661" t="s">
        <v>7457</v>
      </c>
      <c r="F268" s="664">
        <v>124</v>
      </c>
      <c r="G268" s="664">
        <v>30876</v>
      </c>
      <c r="H268" s="661">
        <v>1</v>
      </c>
      <c r="I268" s="661">
        <v>249</v>
      </c>
      <c r="J268" s="664">
        <v>137</v>
      </c>
      <c r="K268" s="664">
        <v>31784</v>
      </c>
      <c r="L268" s="661">
        <v>1.0294079543982382</v>
      </c>
      <c r="M268" s="661">
        <v>232</v>
      </c>
      <c r="N268" s="664">
        <v>219</v>
      </c>
      <c r="O268" s="664">
        <v>51160</v>
      </c>
      <c r="P268" s="677">
        <v>1.6569503821738567</v>
      </c>
      <c r="Q268" s="665">
        <v>233.60730593607306</v>
      </c>
    </row>
    <row r="269" spans="1:17" ht="14.4" customHeight="1" x14ac:dyDescent="0.3">
      <c r="A269" s="660" t="s">
        <v>7398</v>
      </c>
      <c r="B269" s="661" t="s">
        <v>7437</v>
      </c>
      <c r="C269" s="661" t="s">
        <v>3920</v>
      </c>
      <c r="D269" s="661" t="s">
        <v>7458</v>
      </c>
      <c r="E269" s="661" t="s">
        <v>7459</v>
      </c>
      <c r="F269" s="664">
        <v>259</v>
      </c>
      <c r="G269" s="664">
        <v>32375</v>
      </c>
      <c r="H269" s="661">
        <v>1</v>
      </c>
      <c r="I269" s="661">
        <v>125</v>
      </c>
      <c r="J269" s="664">
        <v>233</v>
      </c>
      <c r="K269" s="664">
        <v>27028</v>
      </c>
      <c r="L269" s="661">
        <v>0.83484169884169879</v>
      </c>
      <c r="M269" s="661">
        <v>116</v>
      </c>
      <c r="N269" s="664">
        <v>328</v>
      </c>
      <c r="O269" s="664">
        <v>38556</v>
      </c>
      <c r="P269" s="677">
        <v>1.1909189189189189</v>
      </c>
      <c r="Q269" s="665">
        <v>117.54878048780488</v>
      </c>
    </row>
    <row r="270" spans="1:17" ht="14.4" customHeight="1" x14ac:dyDescent="0.3">
      <c r="A270" s="660" t="s">
        <v>7398</v>
      </c>
      <c r="B270" s="661" t="s">
        <v>7437</v>
      </c>
      <c r="C270" s="661" t="s">
        <v>3920</v>
      </c>
      <c r="D270" s="661" t="s">
        <v>7496</v>
      </c>
      <c r="E270" s="661" t="s">
        <v>7497</v>
      </c>
      <c r="F270" s="664"/>
      <c r="G270" s="664"/>
      <c r="H270" s="661"/>
      <c r="I270" s="661"/>
      <c r="J270" s="664">
        <v>1</v>
      </c>
      <c r="K270" s="664">
        <v>191</v>
      </c>
      <c r="L270" s="661"/>
      <c r="M270" s="661">
        <v>191</v>
      </c>
      <c r="N270" s="664">
        <v>1</v>
      </c>
      <c r="O270" s="664">
        <v>194</v>
      </c>
      <c r="P270" s="677"/>
      <c r="Q270" s="665">
        <v>194</v>
      </c>
    </row>
    <row r="271" spans="1:17" ht="14.4" customHeight="1" x14ac:dyDescent="0.3">
      <c r="A271" s="660" t="s">
        <v>7398</v>
      </c>
      <c r="B271" s="661" t="s">
        <v>7437</v>
      </c>
      <c r="C271" s="661" t="s">
        <v>3920</v>
      </c>
      <c r="D271" s="661" t="s">
        <v>7474</v>
      </c>
      <c r="E271" s="661" t="s">
        <v>7475</v>
      </c>
      <c r="F271" s="664"/>
      <c r="G271" s="664"/>
      <c r="H271" s="661"/>
      <c r="I271" s="661"/>
      <c r="J271" s="664">
        <v>1</v>
      </c>
      <c r="K271" s="664">
        <v>481</v>
      </c>
      <c r="L271" s="661"/>
      <c r="M271" s="661">
        <v>481</v>
      </c>
      <c r="N271" s="664"/>
      <c r="O271" s="664"/>
      <c r="P271" s="677"/>
      <c r="Q271" s="665"/>
    </row>
    <row r="272" spans="1:17" ht="14.4" customHeight="1" x14ac:dyDescent="0.3">
      <c r="A272" s="660" t="s">
        <v>7398</v>
      </c>
      <c r="B272" s="661" t="s">
        <v>7437</v>
      </c>
      <c r="C272" s="661" t="s">
        <v>3920</v>
      </c>
      <c r="D272" s="661" t="s">
        <v>7460</v>
      </c>
      <c r="E272" s="661" t="s">
        <v>7461</v>
      </c>
      <c r="F272" s="664">
        <v>1</v>
      </c>
      <c r="G272" s="664">
        <v>656</v>
      </c>
      <c r="H272" s="661">
        <v>1</v>
      </c>
      <c r="I272" s="661">
        <v>656</v>
      </c>
      <c r="J272" s="664">
        <v>2</v>
      </c>
      <c r="K272" s="664">
        <v>1318</v>
      </c>
      <c r="L272" s="661">
        <v>2.0091463414634148</v>
      </c>
      <c r="M272" s="661">
        <v>659</v>
      </c>
      <c r="N272" s="664">
        <v>6</v>
      </c>
      <c r="O272" s="664">
        <v>3979</v>
      </c>
      <c r="P272" s="677">
        <v>6.0655487804878048</v>
      </c>
      <c r="Q272" s="665">
        <v>663.16666666666663</v>
      </c>
    </row>
    <row r="273" spans="1:17" ht="14.4" customHeight="1" x14ac:dyDescent="0.3">
      <c r="A273" s="660" t="s">
        <v>7398</v>
      </c>
      <c r="B273" s="661" t="s">
        <v>7437</v>
      </c>
      <c r="C273" s="661" t="s">
        <v>3920</v>
      </c>
      <c r="D273" s="661" t="s">
        <v>7464</v>
      </c>
      <c r="E273" s="661" t="s">
        <v>7465</v>
      </c>
      <c r="F273" s="664">
        <v>331</v>
      </c>
      <c r="G273" s="664">
        <v>0</v>
      </c>
      <c r="H273" s="661"/>
      <c r="I273" s="661">
        <v>0</v>
      </c>
      <c r="J273" s="664">
        <v>358</v>
      </c>
      <c r="K273" s="664">
        <v>0</v>
      </c>
      <c r="L273" s="661"/>
      <c r="M273" s="661">
        <v>0</v>
      </c>
      <c r="N273" s="664">
        <v>494</v>
      </c>
      <c r="O273" s="664">
        <v>0</v>
      </c>
      <c r="P273" s="677"/>
      <c r="Q273" s="665">
        <v>0</v>
      </c>
    </row>
    <row r="274" spans="1:17" ht="14.4" customHeight="1" x14ac:dyDescent="0.3">
      <c r="A274" s="660" t="s">
        <v>7398</v>
      </c>
      <c r="B274" s="661" t="s">
        <v>7437</v>
      </c>
      <c r="C274" s="661" t="s">
        <v>3920</v>
      </c>
      <c r="D274" s="661" t="s">
        <v>7500</v>
      </c>
      <c r="E274" s="661" t="s">
        <v>7501</v>
      </c>
      <c r="F274" s="664">
        <v>133</v>
      </c>
      <c r="G274" s="664">
        <v>125419</v>
      </c>
      <c r="H274" s="661">
        <v>1</v>
      </c>
      <c r="I274" s="661">
        <v>943</v>
      </c>
      <c r="J274" s="664">
        <v>127</v>
      </c>
      <c r="K274" s="664">
        <v>120269</v>
      </c>
      <c r="L274" s="661">
        <v>0.95893764102727652</v>
      </c>
      <c r="M274" s="661">
        <v>947</v>
      </c>
      <c r="N274" s="664">
        <v>144</v>
      </c>
      <c r="O274" s="664">
        <v>136968</v>
      </c>
      <c r="P274" s="677">
        <v>1.0920833366555307</v>
      </c>
      <c r="Q274" s="665">
        <v>951.16666666666663</v>
      </c>
    </row>
    <row r="275" spans="1:17" ht="14.4" customHeight="1" x14ac:dyDescent="0.3">
      <c r="A275" s="660" t="s">
        <v>7398</v>
      </c>
      <c r="B275" s="661" t="s">
        <v>7437</v>
      </c>
      <c r="C275" s="661" t="s">
        <v>3920</v>
      </c>
      <c r="D275" s="661" t="s">
        <v>7502</v>
      </c>
      <c r="E275" s="661" t="s">
        <v>7503</v>
      </c>
      <c r="F275" s="664">
        <v>128</v>
      </c>
      <c r="G275" s="664">
        <v>20992</v>
      </c>
      <c r="H275" s="661">
        <v>1</v>
      </c>
      <c r="I275" s="661">
        <v>164</v>
      </c>
      <c r="J275" s="664">
        <v>130</v>
      </c>
      <c r="K275" s="664">
        <v>21450</v>
      </c>
      <c r="L275" s="661">
        <v>1.0218178353658536</v>
      </c>
      <c r="M275" s="661">
        <v>165</v>
      </c>
      <c r="N275" s="664">
        <v>137</v>
      </c>
      <c r="O275" s="664">
        <v>22884</v>
      </c>
      <c r="P275" s="677">
        <v>1.0901295731707317</v>
      </c>
      <c r="Q275" s="665">
        <v>167.03649635036496</v>
      </c>
    </row>
    <row r="276" spans="1:17" ht="14.4" customHeight="1" x14ac:dyDescent="0.3">
      <c r="A276" s="660" t="s">
        <v>7398</v>
      </c>
      <c r="B276" s="661" t="s">
        <v>7437</v>
      </c>
      <c r="C276" s="661" t="s">
        <v>3920</v>
      </c>
      <c r="D276" s="661" t="s">
        <v>7478</v>
      </c>
      <c r="E276" s="661" t="s">
        <v>7479</v>
      </c>
      <c r="F276" s="664"/>
      <c r="G276" s="664"/>
      <c r="H276" s="661"/>
      <c r="I276" s="661"/>
      <c r="J276" s="664">
        <v>10</v>
      </c>
      <c r="K276" s="664">
        <v>350</v>
      </c>
      <c r="L276" s="661"/>
      <c r="M276" s="661">
        <v>35</v>
      </c>
      <c r="N276" s="664">
        <v>4</v>
      </c>
      <c r="O276" s="664">
        <v>144</v>
      </c>
      <c r="P276" s="677"/>
      <c r="Q276" s="665">
        <v>36</v>
      </c>
    </row>
    <row r="277" spans="1:17" ht="14.4" customHeight="1" x14ac:dyDescent="0.3">
      <c r="A277" s="660" t="s">
        <v>7398</v>
      </c>
      <c r="B277" s="661" t="s">
        <v>7437</v>
      </c>
      <c r="C277" s="661" t="s">
        <v>3920</v>
      </c>
      <c r="D277" s="661" t="s">
        <v>7466</v>
      </c>
      <c r="E277" s="661" t="s">
        <v>7467</v>
      </c>
      <c r="F277" s="664">
        <v>5</v>
      </c>
      <c r="G277" s="664">
        <v>375</v>
      </c>
      <c r="H277" s="661">
        <v>1</v>
      </c>
      <c r="I277" s="661">
        <v>75</v>
      </c>
      <c r="J277" s="664">
        <v>18</v>
      </c>
      <c r="K277" s="664">
        <v>1458</v>
      </c>
      <c r="L277" s="661">
        <v>3.8879999999999999</v>
      </c>
      <c r="M277" s="661">
        <v>81</v>
      </c>
      <c r="N277" s="664">
        <v>27</v>
      </c>
      <c r="O277" s="664">
        <v>2209</v>
      </c>
      <c r="P277" s="677">
        <v>5.8906666666666663</v>
      </c>
      <c r="Q277" s="665">
        <v>81.81481481481481</v>
      </c>
    </row>
    <row r="278" spans="1:17" ht="14.4" customHeight="1" x14ac:dyDescent="0.3">
      <c r="A278" s="660" t="s">
        <v>7398</v>
      </c>
      <c r="B278" s="661" t="s">
        <v>7437</v>
      </c>
      <c r="C278" s="661" t="s">
        <v>3920</v>
      </c>
      <c r="D278" s="661" t="s">
        <v>7552</v>
      </c>
      <c r="E278" s="661" t="s">
        <v>7553</v>
      </c>
      <c r="F278" s="664"/>
      <c r="G278" s="664"/>
      <c r="H278" s="661"/>
      <c r="I278" s="661"/>
      <c r="J278" s="664"/>
      <c r="K278" s="664"/>
      <c r="L278" s="661"/>
      <c r="M278" s="661"/>
      <c r="N278" s="664">
        <v>1</v>
      </c>
      <c r="O278" s="664">
        <v>31</v>
      </c>
      <c r="P278" s="677"/>
      <c r="Q278" s="665">
        <v>31</v>
      </c>
    </row>
    <row r="279" spans="1:17" ht="14.4" customHeight="1" x14ac:dyDescent="0.3">
      <c r="A279" s="660" t="s">
        <v>7398</v>
      </c>
      <c r="B279" s="661" t="s">
        <v>7437</v>
      </c>
      <c r="C279" s="661" t="s">
        <v>3920</v>
      </c>
      <c r="D279" s="661" t="s">
        <v>7482</v>
      </c>
      <c r="E279" s="661" t="s">
        <v>7483</v>
      </c>
      <c r="F279" s="664"/>
      <c r="G279" s="664"/>
      <c r="H279" s="661"/>
      <c r="I279" s="661"/>
      <c r="J279" s="664">
        <v>2</v>
      </c>
      <c r="K279" s="664">
        <v>282</v>
      </c>
      <c r="L279" s="661"/>
      <c r="M279" s="661">
        <v>141</v>
      </c>
      <c r="N279" s="664">
        <v>4</v>
      </c>
      <c r="O279" s="664">
        <v>512</v>
      </c>
      <c r="P279" s="677"/>
      <c r="Q279" s="665">
        <v>128</v>
      </c>
    </row>
    <row r="280" spans="1:17" ht="14.4" customHeight="1" x14ac:dyDescent="0.3">
      <c r="A280" s="660" t="s">
        <v>7398</v>
      </c>
      <c r="B280" s="661" t="s">
        <v>7437</v>
      </c>
      <c r="C280" s="661" t="s">
        <v>3920</v>
      </c>
      <c r="D280" s="661" t="s">
        <v>7468</v>
      </c>
      <c r="E280" s="661" t="s">
        <v>7469</v>
      </c>
      <c r="F280" s="664"/>
      <c r="G280" s="664"/>
      <c r="H280" s="661"/>
      <c r="I280" s="661"/>
      <c r="J280" s="664">
        <v>41</v>
      </c>
      <c r="K280" s="664">
        <v>8446</v>
      </c>
      <c r="L280" s="661"/>
      <c r="M280" s="661">
        <v>206</v>
      </c>
      <c r="N280" s="664">
        <v>135</v>
      </c>
      <c r="O280" s="664">
        <v>28194</v>
      </c>
      <c r="P280" s="677"/>
      <c r="Q280" s="665">
        <v>208.84444444444443</v>
      </c>
    </row>
    <row r="281" spans="1:17" ht="14.4" customHeight="1" x14ac:dyDescent="0.3">
      <c r="A281" s="660" t="s">
        <v>7398</v>
      </c>
      <c r="B281" s="661" t="s">
        <v>7437</v>
      </c>
      <c r="C281" s="661" t="s">
        <v>3920</v>
      </c>
      <c r="D281" s="661" t="s">
        <v>7470</v>
      </c>
      <c r="E281" s="661" t="s">
        <v>7471</v>
      </c>
      <c r="F281" s="664"/>
      <c r="G281" s="664"/>
      <c r="H281" s="661"/>
      <c r="I281" s="661"/>
      <c r="J281" s="664"/>
      <c r="K281" s="664"/>
      <c r="L281" s="661"/>
      <c r="M281" s="661"/>
      <c r="N281" s="664">
        <v>3</v>
      </c>
      <c r="O281" s="664">
        <v>171</v>
      </c>
      <c r="P281" s="677"/>
      <c r="Q281" s="665">
        <v>57</v>
      </c>
    </row>
    <row r="282" spans="1:17" ht="14.4" customHeight="1" x14ac:dyDescent="0.3">
      <c r="A282" s="660" t="s">
        <v>7398</v>
      </c>
      <c r="B282" s="661" t="s">
        <v>7437</v>
      </c>
      <c r="C282" s="661" t="s">
        <v>3920</v>
      </c>
      <c r="D282" s="661" t="s">
        <v>7518</v>
      </c>
      <c r="E282" s="661" t="s">
        <v>7519</v>
      </c>
      <c r="F282" s="664">
        <v>116</v>
      </c>
      <c r="G282" s="664">
        <v>38628</v>
      </c>
      <c r="H282" s="661">
        <v>1</v>
      </c>
      <c r="I282" s="661">
        <v>333</v>
      </c>
      <c r="J282" s="664">
        <v>69</v>
      </c>
      <c r="K282" s="664">
        <v>23115</v>
      </c>
      <c r="L282" s="661">
        <v>0.59840012426219324</v>
      </c>
      <c r="M282" s="661">
        <v>335</v>
      </c>
      <c r="N282" s="664">
        <v>5</v>
      </c>
      <c r="O282" s="664">
        <v>1675</v>
      </c>
      <c r="P282" s="677">
        <v>4.3362327845086465E-2</v>
      </c>
      <c r="Q282" s="665">
        <v>335</v>
      </c>
    </row>
    <row r="283" spans="1:17" ht="14.4" customHeight="1" x14ac:dyDescent="0.3">
      <c r="A283" s="660" t="s">
        <v>7398</v>
      </c>
      <c r="B283" s="661" t="s">
        <v>7437</v>
      </c>
      <c r="C283" s="661" t="s">
        <v>3920</v>
      </c>
      <c r="D283" s="661" t="s">
        <v>7484</v>
      </c>
      <c r="E283" s="661" t="s">
        <v>7485</v>
      </c>
      <c r="F283" s="664"/>
      <c r="G283" s="664"/>
      <c r="H283" s="661"/>
      <c r="I283" s="661"/>
      <c r="J283" s="664"/>
      <c r="K283" s="664"/>
      <c r="L283" s="661"/>
      <c r="M283" s="661"/>
      <c r="N283" s="664">
        <v>11</v>
      </c>
      <c r="O283" s="664">
        <v>11528</v>
      </c>
      <c r="P283" s="677"/>
      <c r="Q283" s="665">
        <v>1048</v>
      </c>
    </row>
    <row r="284" spans="1:17" ht="14.4" customHeight="1" x14ac:dyDescent="0.3">
      <c r="A284" s="660" t="s">
        <v>7398</v>
      </c>
      <c r="B284" s="661" t="s">
        <v>7437</v>
      </c>
      <c r="C284" s="661" t="s">
        <v>3920</v>
      </c>
      <c r="D284" s="661" t="s">
        <v>7506</v>
      </c>
      <c r="E284" s="661" t="s">
        <v>7507</v>
      </c>
      <c r="F284" s="664"/>
      <c r="G284" s="664"/>
      <c r="H284" s="661"/>
      <c r="I284" s="661"/>
      <c r="J284" s="664"/>
      <c r="K284" s="664"/>
      <c r="L284" s="661"/>
      <c r="M284" s="661"/>
      <c r="N284" s="664">
        <v>1</v>
      </c>
      <c r="O284" s="664">
        <v>118</v>
      </c>
      <c r="P284" s="677"/>
      <c r="Q284" s="665">
        <v>118</v>
      </c>
    </row>
    <row r="285" spans="1:17" ht="14.4" customHeight="1" x14ac:dyDescent="0.3">
      <c r="A285" s="660" t="s">
        <v>7398</v>
      </c>
      <c r="B285" s="661" t="s">
        <v>7437</v>
      </c>
      <c r="C285" s="661" t="s">
        <v>3920</v>
      </c>
      <c r="D285" s="661" t="s">
        <v>7486</v>
      </c>
      <c r="E285" s="661" t="s">
        <v>7487</v>
      </c>
      <c r="F285" s="664"/>
      <c r="G285" s="664"/>
      <c r="H285" s="661"/>
      <c r="I285" s="661"/>
      <c r="J285" s="664"/>
      <c r="K285" s="664"/>
      <c r="L285" s="661"/>
      <c r="M285" s="661"/>
      <c r="N285" s="664">
        <v>3</v>
      </c>
      <c r="O285" s="664">
        <v>171</v>
      </c>
      <c r="P285" s="677"/>
      <c r="Q285" s="665">
        <v>57</v>
      </c>
    </row>
    <row r="286" spans="1:17" ht="14.4" customHeight="1" x14ac:dyDescent="0.3">
      <c r="A286" s="660" t="s">
        <v>7398</v>
      </c>
      <c r="B286" s="661" t="s">
        <v>7437</v>
      </c>
      <c r="C286" s="661" t="s">
        <v>3920</v>
      </c>
      <c r="D286" s="661" t="s">
        <v>7488</v>
      </c>
      <c r="E286" s="661" t="s">
        <v>7489</v>
      </c>
      <c r="F286" s="664"/>
      <c r="G286" s="664"/>
      <c r="H286" s="661"/>
      <c r="I286" s="661"/>
      <c r="J286" s="664"/>
      <c r="K286" s="664"/>
      <c r="L286" s="661"/>
      <c r="M286" s="661"/>
      <c r="N286" s="664">
        <v>9</v>
      </c>
      <c r="O286" s="664">
        <v>1602</v>
      </c>
      <c r="P286" s="677"/>
      <c r="Q286" s="665">
        <v>178</v>
      </c>
    </row>
    <row r="287" spans="1:17" ht="14.4" customHeight="1" x14ac:dyDescent="0.3">
      <c r="A287" s="660" t="s">
        <v>7398</v>
      </c>
      <c r="B287" s="661" t="s">
        <v>7437</v>
      </c>
      <c r="C287" s="661" t="s">
        <v>3920</v>
      </c>
      <c r="D287" s="661" t="s">
        <v>7512</v>
      </c>
      <c r="E287" s="661" t="s">
        <v>7513</v>
      </c>
      <c r="F287" s="664"/>
      <c r="G287" s="664"/>
      <c r="H287" s="661"/>
      <c r="I287" s="661"/>
      <c r="J287" s="664"/>
      <c r="K287" s="664"/>
      <c r="L287" s="661"/>
      <c r="M287" s="661"/>
      <c r="N287" s="664">
        <v>1</v>
      </c>
      <c r="O287" s="664">
        <v>1285</v>
      </c>
      <c r="P287" s="677"/>
      <c r="Q287" s="665">
        <v>1285</v>
      </c>
    </row>
    <row r="288" spans="1:17" ht="14.4" customHeight="1" x14ac:dyDescent="0.3">
      <c r="A288" s="660" t="s">
        <v>7398</v>
      </c>
      <c r="B288" s="661" t="s">
        <v>7437</v>
      </c>
      <c r="C288" s="661" t="s">
        <v>3920</v>
      </c>
      <c r="D288" s="661" t="s">
        <v>7531</v>
      </c>
      <c r="E288" s="661" t="s">
        <v>7532</v>
      </c>
      <c r="F288" s="664"/>
      <c r="G288" s="664"/>
      <c r="H288" s="661"/>
      <c r="I288" s="661"/>
      <c r="J288" s="664">
        <v>1</v>
      </c>
      <c r="K288" s="664">
        <v>378</v>
      </c>
      <c r="L288" s="661"/>
      <c r="M288" s="661">
        <v>378</v>
      </c>
      <c r="N288" s="664"/>
      <c r="O288" s="664"/>
      <c r="P288" s="677"/>
      <c r="Q288" s="665"/>
    </row>
    <row r="289" spans="1:17" ht="14.4" customHeight="1" x14ac:dyDescent="0.3">
      <c r="A289" s="660" t="s">
        <v>7398</v>
      </c>
      <c r="B289" s="661" t="s">
        <v>7437</v>
      </c>
      <c r="C289" s="661" t="s">
        <v>3920</v>
      </c>
      <c r="D289" s="661" t="s">
        <v>7520</v>
      </c>
      <c r="E289" s="661" t="s">
        <v>7521</v>
      </c>
      <c r="F289" s="664"/>
      <c r="G289" s="664"/>
      <c r="H289" s="661"/>
      <c r="I289" s="661"/>
      <c r="J289" s="664">
        <v>1</v>
      </c>
      <c r="K289" s="664">
        <v>255</v>
      </c>
      <c r="L289" s="661"/>
      <c r="M289" s="661">
        <v>255</v>
      </c>
      <c r="N289" s="664">
        <v>2</v>
      </c>
      <c r="O289" s="664">
        <v>514</v>
      </c>
      <c r="P289" s="677"/>
      <c r="Q289" s="665">
        <v>257</v>
      </c>
    </row>
    <row r="290" spans="1:17" ht="14.4" customHeight="1" x14ac:dyDescent="0.3">
      <c r="A290" s="660" t="s">
        <v>7398</v>
      </c>
      <c r="B290" s="661" t="s">
        <v>7437</v>
      </c>
      <c r="C290" s="661" t="s">
        <v>3920</v>
      </c>
      <c r="D290" s="661" t="s">
        <v>7490</v>
      </c>
      <c r="E290" s="661" t="s">
        <v>7491</v>
      </c>
      <c r="F290" s="664"/>
      <c r="G290" s="664"/>
      <c r="H290" s="661"/>
      <c r="I290" s="661"/>
      <c r="J290" s="664">
        <v>1</v>
      </c>
      <c r="K290" s="664">
        <v>114</v>
      </c>
      <c r="L290" s="661"/>
      <c r="M290" s="661">
        <v>114</v>
      </c>
      <c r="N290" s="664">
        <v>3</v>
      </c>
      <c r="O290" s="664">
        <v>348</v>
      </c>
      <c r="P290" s="677"/>
      <c r="Q290" s="665">
        <v>116</v>
      </c>
    </row>
    <row r="291" spans="1:17" ht="14.4" customHeight="1" x14ac:dyDescent="0.3">
      <c r="A291" s="660" t="s">
        <v>7398</v>
      </c>
      <c r="B291" s="661" t="s">
        <v>7437</v>
      </c>
      <c r="C291" s="661" t="s">
        <v>3920</v>
      </c>
      <c r="D291" s="661" t="s">
        <v>7516</v>
      </c>
      <c r="E291" s="661" t="s">
        <v>7517</v>
      </c>
      <c r="F291" s="664"/>
      <c r="G291" s="664"/>
      <c r="H291" s="661"/>
      <c r="I291" s="661"/>
      <c r="J291" s="664">
        <v>1</v>
      </c>
      <c r="K291" s="664">
        <v>185</v>
      </c>
      <c r="L291" s="661"/>
      <c r="M291" s="661">
        <v>185</v>
      </c>
      <c r="N291" s="664"/>
      <c r="O291" s="664"/>
      <c r="P291" s="677"/>
      <c r="Q291" s="665"/>
    </row>
    <row r="292" spans="1:17" ht="14.4" customHeight="1" x14ac:dyDescent="0.3">
      <c r="A292" s="660" t="s">
        <v>7398</v>
      </c>
      <c r="B292" s="661" t="s">
        <v>7437</v>
      </c>
      <c r="C292" s="661" t="s">
        <v>7382</v>
      </c>
      <c r="D292" s="661" t="s">
        <v>7440</v>
      </c>
      <c r="E292" s="661" t="s">
        <v>7441</v>
      </c>
      <c r="F292" s="664">
        <v>2</v>
      </c>
      <c r="G292" s="664">
        <v>180</v>
      </c>
      <c r="H292" s="661">
        <v>1</v>
      </c>
      <c r="I292" s="661">
        <v>90</v>
      </c>
      <c r="J292" s="664"/>
      <c r="K292" s="664"/>
      <c r="L292" s="661"/>
      <c r="M292" s="661"/>
      <c r="N292" s="664"/>
      <c r="O292" s="664"/>
      <c r="P292" s="677"/>
      <c r="Q292" s="665"/>
    </row>
    <row r="293" spans="1:17" ht="14.4" customHeight="1" x14ac:dyDescent="0.3">
      <c r="A293" s="660" t="s">
        <v>7398</v>
      </c>
      <c r="B293" s="661" t="s">
        <v>7437</v>
      </c>
      <c r="C293" s="661" t="s">
        <v>7382</v>
      </c>
      <c r="D293" s="661" t="s">
        <v>7442</v>
      </c>
      <c r="E293" s="661" t="s">
        <v>7443</v>
      </c>
      <c r="F293" s="664">
        <v>7</v>
      </c>
      <c r="G293" s="664">
        <v>238</v>
      </c>
      <c r="H293" s="661">
        <v>1</v>
      </c>
      <c r="I293" s="661">
        <v>34</v>
      </c>
      <c r="J293" s="664">
        <v>3</v>
      </c>
      <c r="K293" s="664">
        <v>102</v>
      </c>
      <c r="L293" s="661">
        <v>0.42857142857142855</v>
      </c>
      <c r="M293" s="661">
        <v>34</v>
      </c>
      <c r="N293" s="664"/>
      <c r="O293" s="664"/>
      <c r="P293" s="677"/>
      <c r="Q293" s="665"/>
    </row>
    <row r="294" spans="1:17" ht="14.4" customHeight="1" x14ac:dyDescent="0.3">
      <c r="A294" s="660" t="s">
        <v>7398</v>
      </c>
      <c r="B294" s="661" t="s">
        <v>7437</v>
      </c>
      <c r="C294" s="661" t="s">
        <v>7382</v>
      </c>
      <c r="D294" s="661" t="s">
        <v>7456</v>
      </c>
      <c r="E294" s="661" t="s">
        <v>7457</v>
      </c>
      <c r="F294" s="664">
        <v>3</v>
      </c>
      <c r="G294" s="664">
        <v>747</v>
      </c>
      <c r="H294" s="661">
        <v>1</v>
      </c>
      <c r="I294" s="661">
        <v>249</v>
      </c>
      <c r="J294" s="664"/>
      <c r="K294" s="664"/>
      <c r="L294" s="661"/>
      <c r="M294" s="661"/>
      <c r="N294" s="664"/>
      <c r="O294" s="664"/>
      <c r="P294" s="677"/>
      <c r="Q294" s="665"/>
    </row>
    <row r="295" spans="1:17" ht="14.4" customHeight="1" x14ac:dyDescent="0.3">
      <c r="A295" s="660" t="s">
        <v>7398</v>
      </c>
      <c r="B295" s="661" t="s">
        <v>7437</v>
      </c>
      <c r="C295" s="661" t="s">
        <v>7382</v>
      </c>
      <c r="D295" s="661" t="s">
        <v>7458</v>
      </c>
      <c r="E295" s="661" t="s">
        <v>7459</v>
      </c>
      <c r="F295" s="664">
        <v>5</v>
      </c>
      <c r="G295" s="664">
        <v>625</v>
      </c>
      <c r="H295" s="661">
        <v>1</v>
      </c>
      <c r="I295" s="661">
        <v>125</v>
      </c>
      <c r="J295" s="664">
        <v>1</v>
      </c>
      <c r="K295" s="664">
        <v>116</v>
      </c>
      <c r="L295" s="661">
        <v>0.18559999999999999</v>
      </c>
      <c r="M295" s="661">
        <v>116</v>
      </c>
      <c r="N295" s="664"/>
      <c r="O295" s="664"/>
      <c r="P295" s="677"/>
      <c r="Q295" s="665"/>
    </row>
    <row r="296" spans="1:17" ht="14.4" customHeight="1" x14ac:dyDescent="0.3">
      <c r="A296" s="660" t="s">
        <v>7398</v>
      </c>
      <c r="B296" s="661" t="s">
        <v>7437</v>
      </c>
      <c r="C296" s="661" t="s">
        <v>7382</v>
      </c>
      <c r="D296" s="661" t="s">
        <v>7464</v>
      </c>
      <c r="E296" s="661" t="s">
        <v>7465</v>
      </c>
      <c r="F296" s="664">
        <v>8</v>
      </c>
      <c r="G296" s="664">
        <v>0</v>
      </c>
      <c r="H296" s="661"/>
      <c r="I296" s="661">
        <v>0</v>
      </c>
      <c r="J296" s="664"/>
      <c r="K296" s="664"/>
      <c r="L296" s="661"/>
      <c r="M296" s="661"/>
      <c r="N296" s="664"/>
      <c r="O296" s="664"/>
      <c r="P296" s="677"/>
      <c r="Q296" s="665"/>
    </row>
    <row r="297" spans="1:17" ht="14.4" customHeight="1" x14ac:dyDescent="0.3">
      <c r="A297" s="660" t="s">
        <v>7398</v>
      </c>
      <c r="B297" s="661" t="s">
        <v>7437</v>
      </c>
      <c r="C297" s="661" t="s">
        <v>3921</v>
      </c>
      <c r="D297" s="661" t="s">
        <v>7440</v>
      </c>
      <c r="E297" s="661" t="s">
        <v>7441</v>
      </c>
      <c r="F297" s="664">
        <v>142</v>
      </c>
      <c r="G297" s="664">
        <v>12780</v>
      </c>
      <c r="H297" s="661">
        <v>1</v>
      </c>
      <c r="I297" s="661">
        <v>90</v>
      </c>
      <c r="J297" s="664">
        <v>84</v>
      </c>
      <c r="K297" s="664">
        <v>6720</v>
      </c>
      <c r="L297" s="661">
        <v>0.5258215962441315</v>
      </c>
      <c r="M297" s="661">
        <v>80</v>
      </c>
      <c r="N297" s="664">
        <v>172</v>
      </c>
      <c r="O297" s="664">
        <v>13876</v>
      </c>
      <c r="P297" s="677">
        <v>1.0857589984350549</v>
      </c>
      <c r="Q297" s="665">
        <v>80.674418604651166</v>
      </c>
    </row>
    <row r="298" spans="1:17" ht="14.4" customHeight="1" x14ac:dyDescent="0.3">
      <c r="A298" s="660" t="s">
        <v>7398</v>
      </c>
      <c r="B298" s="661" t="s">
        <v>7437</v>
      </c>
      <c r="C298" s="661" t="s">
        <v>3921</v>
      </c>
      <c r="D298" s="661" t="s">
        <v>7442</v>
      </c>
      <c r="E298" s="661" t="s">
        <v>7443</v>
      </c>
      <c r="F298" s="664">
        <v>308</v>
      </c>
      <c r="G298" s="664">
        <v>10472</v>
      </c>
      <c r="H298" s="661">
        <v>1</v>
      </c>
      <c r="I298" s="661">
        <v>34</v>
      </c>
      <c r="J298" s="664">
        <v>396</v>
      </c>
      <c r="K298" s="664">
        <v>13464</v>
      </c>
      <c r="L298" s="661">
        <v>1.2857142857142858</v>
      </c>
      <c r="M298" s="661">
        <v>34</v>
      </c>
      <c r="N298" s="664">
        <v>404</v>
      </c>
      <c r="O298" s="664">
        <v>14010</v>
      </c>
      <c r="P298" s="677">
        <v>1.3378533231474408</v>
      </c>
      <c r="Q298" s="665">
        <v>34.678217821782177</v>
      </c>
    </row>
    <row r="299" spans="1:17" ht="14.4" customHeight="1" x14ac:dyDescent="0.3">
      <c r="A299" s="660" t="s">
        <v>7398</v>
      </c>
      <c r="B299" s="661" t="s">
        <v>7437</v>
      </c>
      <c r="C299" s="661" t="s">
        <v>3921</v>
      </c>
      <c r="D299" s="661" t="s">
        <v>7492</v>
      </c>
      <c r="E299" s="661" t="s">
        <v>7493</v>
      </c>
      <c r="F299" s="664">
        <v>132</v>
      </c>
      <c r="G299" s="664">
        <v>1320</v>
      </c>
      <c r="H299" s="661">
        <v>1</v>
      </c>
      <c r="I299" s="661">
        <v>10</v>
      </c>
      <c r="J299" s="664">
        <v>144</v>
      </c>
      <c r="K299" s="664">
        <v>1440</v>
      </c>
      <c r="L299" s="661">
        <v>1.0909090909090908</v>
      </c>
      <c r="M299" s="661">
        <v>10</v>
      </c>
      <c r="N299" s="664">
        <v>132</v>
      </c>
      <c r="O299" s="664">
        <v>1320</v>
      </c>
      <c r="P299" s="677">
        <v>1</v>
      </c>
      <c r="Q299" s="665">
        <v>10</v>
      </c>
    </row>
    <row r="300" spans="1:17" ht="14.4" customHeight="1" x14ac:dyDescent="0.3">
      <c r="A300" s="660" t="s">
        <v>7398</v>
      </c>
      <c r="B300" s="661" t="s">
        <v>7437</v>
      </c>
      <c r="C300" s="661" t="s">
        <v>3921</v>
      </c>
      <c r="D300" s="661" t="s">
        <v>7494</v>
      </c>
      <c r="E300" s="661" t="s">
        <v>7495</v>
      </c>
      <c r="F300" s="664"/>
      <c r="G300" s="664"/>
      <c r="H300" s="661"/>
      <c r="I300" s="661"/>
      <c r="J300" s="664">
        <v>1</v>
      </c>
      <c r="K300" s="664">
        <v>5</v>
      </c>
      <c r="L300" s="661"/>
      <c r="M300" s="661">
        <v>5</v>
      </c>
      <c r="N300" s="664"/>
      <c r="O300" s="664"/>
      <c r="P300" s="677"/>
      <c r="Q300" s="665"/>
    </row>
    <row r="301" spans="1:17" ht="14.4" customHeight="1" x14ac:dyDescent="0.3">
      <c r="A301" s="660" t="s">
        <v>7398</v>
      </c>
      <c r="B301" s="661" t="s">
        <v>7437</v>
      </c>
      <c r="C301" s="661" t="s">
        <v>3921</v>
      </c>
      <c r="D301" s="661" t="s">
        <v>7456</v>
      </c>
      <c r="E301" s="661" t="s">
        <v>7457</v>
      </c>
      <c r="F301" s="664">
        <v>143</v>
      </c>
      <c r="G301" s="664">
        <v>35607</v>
      </c>
      <c r="H301" s="661">
        <v>1</v>
      </c>
      <c r="I301" s="661">
        <v>249</v>
      </c>
      <c r="J301" s="664">
        <v>174</v>
      </c>
      <c r="K301" s="664">
        <v>40368</v>
      </c>
      <c r="L301" s="661">
        <v>1.1337096638301458</v>
      </c>
      <c r="M301" s="661">
        <v>232</v>
      </c>
      <c r="N301" s="664">
        <v>222</v>
      </c>
      <c r="O301" s="664">
        <v>51818</v>
      </c>
      <c r="P301" s="677">
        <v>1.4552756480467324</v>
      </c>
      <c r="Q301" s="665">
        <v>233.41441441441441</v>
      </c>
    </row>
    <row r="302" spans="1:17" ht="14.4" customHeight="1" x14ac:dyDescent="0.3">
      <c r="A302" s="660" t="s">
        <v>7398</v>
      </c>
      <c r="B302" s="661" t="s">
        <v>7437</v>
      </c>
      <c r="C302" s="661" t="s">
        <v>3921</v>
      </c>
      <c r="D302" s="661" t="s">
        <v>7458</v>
      </c>
      <c r="E302" s="661" t="s">
        <v>7459</v>
      </c>
      <c r="F302" s="664">
        <v>325</v>
      </c>
      <c r="G302" s="664">
        <v>40625</v>
      </c>
      <c r="H302" s="661">
        <v>1</v>
      </c>
      <c r="I302" s="661">
        <v>125</v>
      </c>
      <c r="J302" s="664">
        <v>326</v>
      </c>
      <c r="K302" s="664">
        <v>37816</v>
      </c>
      <c r="L302" s="661">
        <v>0.93085538461538464</v>
      </c>
      <c r="M302" s="661">
        <v>116</v>
      </c>
      <c r="N302" s="664">
        <v>307</v>
      </c>
      <c r="O302" s="664">
        <v>36038</v>
      </c>
      <c r="P302" s="677">
        <v>0.88708923076923074</v>
      </c>
      <c r="Q302" s="665">
        <v>117.38762214983713</v>
      </c>
    </row>
    <row r="303" spans="1:17" ht="14.4" customHeight="1" x14ac:dyDescent="0.3">
      <c r="A303" s="660" t="s">
        <v>7398</v>
      </c>
      <c r="B303" s="661" t="s">
        <v>7437</v>
      </c>
      <c r="C303" s="661" t="s">
        <v>3921</v>
      </c>
      <c r="D303" s="661" t="s">
        <v>7554</v>
      </c>
      <c r="E303" s="661" t="s">
        <v>7555</v>
      </c>
      <c r="F303" s="664"/>
      <c r="G303" s="664"/>
      <c r="H303" s="661"/>
      <c r="I303" s="661"/>
      <c r="J303" s="664"/>
      <c r="K303" s="664"/>
      <c r="L303" s="661"/>
      <c r="M303" s="661"/>
      <c r="N303" s="664">
        <v>3</v>
      </c>
      <c r="O303" s="664">
        <v>270</v>
      </c>
      <c r="P303" s="677"/>
      <c r="Q303" s="665">
        <v>90</v>
      </c>
    </row>
    <row r="304" spans="1:17" ht="14.4" customHeight="1" x14ac:dyDescent="0.3">
      <c r="A304" s="660" t="s">
        <v>7398</v>
      </c>
      <c r="B304" s="661" t="s">
        <v>7437</v>
      </c>
      <c r="C304" s="661" t="s">
        <v>3921</v>
      </c>
      <c r="D304" s="661" t="s">
        <v>7496</v>
      </c>
      <c r="E304" s="661" t="s">
        <v>7497</v>
      </c>
      <c r="F304" s="664">
        <v>1</v>
      </c>
      <c r="G304" s="664">
        <v>190</v>
      </c>
      <c r="H304" s="661">
        <v>1</v>
      </c>
      <c r="I304" s="661">
        <v>190</v>
      </c>
      <c r="J304" s="664"/>
      <c r="K304" s="664"/>
      <c r="L304" s="661"/>
      <c r="M304" s="661"/>
      <c r="N304" s="664"/>
      <c r="O304" s="664"/>
      <c r="P304" s="677"/>
      <c r="Q304" s="665"/>
    </row>
    <row r="305" spans="1:17" ht="14.4" customHeight="1" x14ac:dyDescent="0.3">
      <c r="A305" s="660" t="s">
        <v>7398</v>
      </c>
      <c r="B305" s="661" t="s">
        <v>7437</v>
      </c>
      <c r="C305" s="661" t="s">
        <v>3921</v>
      </c>
      <c r="D305" s="661" t="s">
        <v>7526</v>
      </c>
      <c r="E305" s="661" t="s">
        <v>7527</v>
      </c>
      <c r="F305" s="664">
        <v>4</v>
      </c>
      <c r="G305" s="664">
        <v>736</v>
      </c>
      <c r="H305" s="661">
        <v>1</v>
      </c>
      <c r="I305" s="661">
        <v>184</v>
      </c>
      <c r="J305" s="664">
        <v>1</v>
      </c>
      <c r="K305" s="664">
        <v>116</v>
      </c>
      <c r="L305" s="661">
        <v>0.15760869565217392</v>
      </c>
      <c r="M305" s="661">
        <v>116</v>
      </c>
      <c r="N305" s="664"/>
      <c r="O305" s="664"/>
      <c r="P305" s="677"/>
      <c r="Q305" s="665"/>
    </row>
    <row r="306" spans="1:17" ht="14.4" customHeight="1" x14ac:dyDescent="0.3">
      <c r="A306" s="660" t="s">
        <v>7398</v>
      </c>
      <c r="B306" s="661" t="s">
        <v>7437</v>
      </c>
      <c r="C306" s="661" t="s">
        <v>3921</v>
      </c>
      <c r="D306" s="661" t="s">
        <v>7462</v>
      </c>
      <c r="E306" s="661" t="s">
        <v>7463</v>
      </c>
      <c r="F306" s="664">
        <v>2</v>
      </c>
      <c r="G306" s="664">
        <v>0</v>
      </c>
      <c r="H306" s="661"/>
      <c r="I306" s="661">
        <v>0</v>
      </c>
      <c r="J306" s="664">
        <v>2</v>
      </c>
      <c r="K306" s="664">
        <v>0</v>
      </c>
      <c r="L306" s="661"/>
      <c r="M306" s="661">
        <v>0</v>
      </c>
      <c r="N306" s="664">
        <v>1</v>
      </c>
      <c r="O306" s="664">
        <v>0</v>
      </c>
      <c r="P306" s="677"/>
      <c r="Q306" s="665">
        <v>0</v>
      </c>
    </row>
    <row r="307" spans="1:17" ht="14.4" customHeight="1" x14ac:dyDescent="0.3">
      <c r="A307" s="660" t="s">
        <v>7398</v>
      </c>
      <c r="B307" s="661" t="s">
        <v>7437</v>
      </c>
      <c r="C307" s="661" t="s">
        <v>3921</v>
      </c>
      <c r="D307" s="661" t="s">
        <v>7464</v>
      </c>
      <c r="E307" s="661" t="s">
        <v>7465</v>
      </c>
      <c r="F307" s="664">
        <v>450</v>
      </c>
      <c r="G307" s="664">
        <v>0</v>
      </c>
      <c r="H307" s="661"/>
      <c r="I307" s="661">
        <v>0</v>
      </c>
      <c r="J307" s="664">
        <v>504</v>
      </c>
      <c r="K307" s="664">
        <v>0</v>
      </c>
      <c r="L307" s="661"/>
      <c r="M307" s="661">
        <v>0</v>
      </c>
      <c r="N307" s="664">
        <v>497</v>
      </c>
      <c r="O307" s="664">
        <v>0</v>
      </c>
      <c r="P307" s="677"/>
      <c r="Q307" s="665">
        <v>0</v>
      </c>
    </row>
    <row r="308" spans="1:17" ht="14.4" customHeight="1" x14ac:dyDescent="0.3">
      <c r="A308" s="660" t="s">
        <v>7398</v>
      </c>
      <c r="B308" s="661" t="s">
        <v>7437</v>
      </c>
      <c r="C308" s="661" t="s">
        <v>3921</v>
      </c>
      <c r="D308" s="661" t="s">
        <v>7502</v>
      </c>
      <c r="E308" s="661" t="s">
        <v>7503</v>
      </c>
      <c r="F308" s="664">
        <v>5</v>
      </c>
      <c r="G308" s="664">
        <v>820</v>
      </c>
      <c r="H308" s="661">
        <v>1</v>
      </c>
      <c r="I308" s="661">
        <v>164</v>
      </c>
      <c r="J308" s="664">
        <v>1</v>
      </c>
      <c r="K308" s="664">
        <v>165</v>
      </c>
      <c r="L308" s="661">
        <v>0.20121951219512196</v>
      </c>
      <c r="M308" s="661">
        <v>165</v>
      </c>
      <c r="N308" s="664">
        <v>3</v>
      </c>
      <c r="O308" s="664">
        <v>495</v>
      </c>
      <c r="P308" s="677">
        <v>0.60365853658536583</v>
      </c>
      <c r="Q308" s="665">
        <v>165</v>
      </c>
    </row>
    <row r="309" spans="1:17" ht="14.4" customHeight="1" x14ac:dyDescent="0.3">
      <c r="A309" s="660" t="s">
        <v>7398</v>
      </c>
      <c r="B309" s="661" t="s">
        <v>7437</v>
      </c>
      <c r="C309" s="661" t="s">
        <v>3921</v>
      </c>
      <c r="D309" s="661" t="s">
        <v>7478</v>
      </c>
      <c r="E309" s="661" t="s">
        <v>7479</v>
      </c>
      <c r="F309" s="664"/>
      <c r="G309" s="664"/>
      <c r="H309" s="661"/>
      <c r="I309" s="661"/>
      <c r="J309" s="664">
        <v>97</v>
      </c>
      <c r="K309" s="664">
        <v>3395</v>
      </c>
      <c r="L309" s="661"/>
      <c r="M309" s="661">
        <v>35</v>
      </c>
      <c r="N309" s="664">
        <v>118</v>
      </c>
      <c r="O309" s="664">
        <v>4214</v>
      </c>
      <c r="P309" s="677"/>
      <c r="Q309" s="665">
        <v>35.711864406779661</v>
      </c>
    </row>
    <row r="310" spans="1:17" ht="14.4" customHeight="1" x14ac:dyDescent="0.3">
      <c r="A310" s="660" t="s">
        <v>7398</v>
      </c>
      <c r="B310" s="661" t="s">
        <v>7437</v>
      </c>
      <c r="C310" s="661" t="s">
        <v>3921</v>
      </c>
      <c r="D310" s="661" t="s">
        <v>7466</v>
      </c>
      <c r="E310" s="661" t="s">
        <v>7467</v>
      </c>
      <c r="F310" s="664">
        <v>5</v>
      </c>
      <c r="G310" s="664">
        <v>375</v>
      </c>
      <c r="H310" s="661">
        <v>1</v>
      </c>
      <c r="I310" s="661">
        <v>75</v>
      </c>
      <c r="J310" s="664">
        <v>3</v>
      </c>
      <c r="K310" s="664">
        <v>243</v>
      </c>
      <c r="L310" s="661">
        <v>0.64800000000000002</v>
      </c>
      <c r="M310" s="661">
        <v>81</v>
      </c>
      <c r="N310" s="664">
        <v>8</v>
      </c>
      <c r="O310" s="664">
        <v>654</v>
      </c>
      <c r="P310" s="677">
        <v>1.744</v>
      </c>
      <c r="Q310" s="665">
        <v>81.75</v>
      </c>
    </row>
    <row r="311" spans="1:17" ht="14.4" customHeight="1" x14ac:dyDescent="0.3">
      <c r="A311" s="660" t="s">
        <v>7398</v>
      </c>
      <c r="B311" s="661" t="s">
        <v>7437</v>
      </c>
      <c r="C311" s="661" t="s">
        <v>3921</v>
      </c>
      <c r="D311" s="661" t="s">
        <v>7468</v>
      </c>
      <c r="E311" s="661" t="s">
        <v>7469</v>
      </c>
      <c r="F311" s="664">
        <v>1</v>
      </c>
      <c r="G311" s="664">
        <v>205</v>
      </c>
      <c r="H311" s="661">
        <v>1</v>
      </c>
      <c r="I311" s="661">
        <v>205</v>
      </c>
      <c r="J311" s="664">
        <v>15</v>
      </c>
      <c r="K311" s="664">
        <v>3090</v>
      </c>
      <c r="L311" s="661">
        <v>15.073170731707316</v>
      </c>
      <c r="M311" s="661">
        <v>206</v>
      </c>
      <c r="N311" s="664">
        <v>9</v>
      </c>
      <c r="O311" s="664">
        <v>1875</v>
      </c>
      <c r="P311" s="677">
        <v>9.1463414634146343</v>
      </c>
      <c r="Q311" s="665">
        <v>208.33333333333334</v>
      </c>
    </row>
    <row r="312" spans="1:17" ht="14.4" customHeight="1" x14ac:dyDescent="0.3">
      <c r="A312" s="660" t="s">
        <v>7398</v>
      </c>
      <c r="B312" s="661" t="s">
        <v>7437</v>
      </c>
      <c r="C312" s="661" t="s">
        <v>3921</v>
      </c>
      <c r="D312" s="661" t="s">
        <v>7484</v>
      </c>
      <c r="E312" s="661" t="s">
        <v>7485</v>
      </c>
      <c r="F312" s="664">
        <v>1</v>
      </c>
      <c r="G312" s="664">
        <v>1040</v>
      </c>
      <c r="H312" s="661">
        <v>1</v>
      </c>
      <c r="I312" s="661">
        <v>1040</v>
      </c>
      <c r="J312" s="664"/>
      <c r="K312" s="664"/>
      <c r="L312" s="661"/>
      <c r="M312" s="661"/>
      <c r="N312" s="664"/>
      <c r="O312" s="664"/>
      <c r="P312" s="677"/>
      <c r="Q312" s="665"/>
    </row>
    <row r="313" spans="1:17" ht="14.4" customHeight="1" x14ac:dyDescent="0.3">
      <c r="A313" s="660" t="s">
        <v>7398</v>
      </c>
      <c r="B313" s="661" t="s">
        <v>7437</v>
      </c>
      <c r="C313" s="661" t="s">
        <v>3921</v>
      </c>
      <c r="D313" s="661" t="s">
        <v>7508</v>
      </c>
      <c r="E313" s="661" t="s">
        <v>7509</v>
      </c>
      <c r="F313" s="664">
        <v>1</v>
      </c>
      <c r="G313" s="664">
        <v>360</v>
      </c>
      <c r="H313" s="661">
        <v>1</v>
      </c>
      <c r="I313" s="661">
        <v>360</v>
      </c>
      <c r="J313" s="664"/>
      <c r="K313" s="664"/>
      <c r="L313" s="661"/>
      <c r="M313" s="661"/>
      <c r="N313" s="664"/>
      <c r="O313" s="664"/>
      <c r="P313" s="677"/>
      <c r="Q313" s="665"/>
    </row>
    <row r="314" spans="1:17" ht="14.4" customHeight="1" x14ac:dyDescent="0.3">
      <c r="A314" s="660" t="s">
        <v>7398</v>
      </c>
      <c r="B314" s="661" t="s">
        <v>7437</v>
      </c>
      <c r="C314" s="661" t="s">
        <v>3921</v>
      </c>
      <c r="D314" s="661" t="s">
        <v>7486</v>
      </c>
      <c r="E314" s="661" t="s">
        <v>7487</v>
      </c>
      <c r="F314" s="664"/>
      <c r="G314" s="664"/>
      <c r="H314" s="661"/>
      <c r="I314" s="661"/>
      <c r="J314" s="664">
        <v>1</v>
      </c>
      <c r="K314" s="664">
        <v>56</v>
      </c>
      <c r="L314" s="661"/>
      <c r="M314" s="661">
        <v>56</v>
      </c>
      <c r="N314" s="664"/>
      <c r="O314" s="664"/>
      <c r="P314" s="677"/>
      <c r="Q314" s="665"/>
    </row>
    <row r="315" spans="1:17" ht="14.4" customHeight="1" x14ac:dyDescent="0.3">
      <c r="A315" s="660" t="s">
        <v>7398</v>
      </c>
      <c r="B315" s="661" t="s">
        <v>7437</v>
      </c>
      <c r="C315" s="661" t="s">
        <v>3921</v>
      </c>
      <c r="D315" s="661" t="s">
        <v>7472</v>
      </c>
      <c r="E315" s="661" t="s">
        <v>7473</v>
      </c>
      <c r="F315" s="664">
        <v>3</v>
      </c>
      <c r="G315" s="664">
        <v>336</v>
      </c>
      <c r="H315" s="661">
        <v>1</v>
      </c>
      <c r="I315" s="661">
        <v>112</v>
      </c>
      <c r="J315" s="664"/>
      <c r="K315" s="664"/>
      <c r="L315" s="661"/>
      <c r="M315" s="661"/>
      <c r="N315" s="664">
        <v>1</v>
      </c>
      <c r="O315" s="664">
        <v>114</v>
      </c>
      <c r="P315" s="677">
        <v>0.3392857142857143</v>
      </c>
      <c r="Q315" s="665">
        <v>114</v>
      </c>
    </row>
    <row r="316" spans="1:17" ht="14.4" customHeight="1" x14ac:dyDescent="0.3">
      <c r="A316" s="660" t="s">
        <v>7398</v>
      </c>
      <c r="B316" s="661" t="s">
        <v>7437</v>
      </c>
      <c r="C316" s="661" t="s">
        <v>3921</v>
      </c>
      <c r="D316" s="661" t="s">
        <v>7488</v>
      </c>
      <c r="E316" s="661" t="s">
        <v>7489</v>
      </c>
      <c r="F316" s="664">
        <v>2</v>
      </c>
      <c r="G316" s="664">
        <v>352</v>
      </c>
      <c r="H316" s="661">
        <v>1</v>
      </c>
      <c r="I316" s="661">
        <v>176</v>
      </c>
      <c r="J316" s="664">
        <v>2</v>
      </c>
      <c r="K316" s="664">
        <v>354</v>
      </c>
      <c r="L316" s="661">
        <v>1.0056818181818181</v>
      </c>
      <c r="M316" s="661">
        <v>177</v>
      </c>
      <c r="N316" s="664">
        <v>8</v>
      </c>
      <c r="O316" s="664">
        <v>1422</v>
      </c>
      <c r="P316" s="677">
        <v>4.0397727272727275</v>
      </c>
      <c r="Q316" s="665">
        <v>177.75</v>
      </c>
    </row>
    <row r="317" spans="1:17" ht="14.4" customHeight="1" x14ac:dyDescent="0.3">
      <c r="A317" s="660" t="s">
        <v>7398</v>
      </c>
      <c r="B317" s="661" t="s">
        <v>7437</v>
      </c>
      <c r="C317" s="661" t="s">
        <v>3921</v>
      </c>
      <c r="D317" s="661" t="s">
        <v>7516</v>
      </c>
      <c r="E317" s="661" t="s">
        <v>7517</v>
      </c>
      <c r="F317" s="664"/>
      <c r="G317" s="664"/>
      <c r="H317" s="661"/>
      <c r="I317" s="661"/>
      <c r="J317" s="664">
        <v>3</v>
      </c>
      <c r="K317" s="664">
        <v>555</v>
      </c>
      <c r="L317" s="661"/>
      <c r="M317" s="661">
        <v>185</v>
      </c>
      <c r="N317" s="664">
        <v>2</v>
      </c>
      <c r="O317" s="664">
        <v>372</v>
      </c>
      <c r="P317" s="677"/>
      <c r="Q317" s="665">
        <v>186</v>
      </c>
    </row>
    <row r="318" spans="1:17" ht="14.4" customHeight="1" x14ac:dyDescent="0.3">
      <c r="A318" s="660" t="s">
        <v>7398</v>
      </c>
      <c r="B318" s="661" t="s">
        <v>7437</v>
      </c>
      <c r="C318" s="661" t="s">
        <v>3922</v>
      </c>
      <c r="D318" s="661" t="s">
        <v>7440</v>
      </c>
      <c r="E318" s="661" t="s">
        <v>7441</v>
      </c>
      <c r="F318" s="664"/>
      <c r="G318" s="664"/>
      <c r="H318" s="661"/>
      <c r="I318" s="661"/>
      <c r="J318" s="664">
        <v>1</v>
      </c>
      <c r="K318" s="664">
        <v>80</v>
      </c>
      <c r="L318" s="661"/>
      <c r="M318" s="661">
        <v>80</v>
      </c>
      <c r="N318" s="664">
        <v>2</v>
      </c>
      <c r="O318" s="664">
        <v>162</v>
      </c>
      <c r="P318" s="677"/>
      <c r="Q318" s="665">
        <v>81</v>
      </c>
    </row>
    <row r="319" spans="1:17" ht="14.4" customHeight="1" x14ac:dyDescent="0.3">
      <c r="A319" s="660" t="s">
        <v>7398</v>
      </c>
      <c r="B319" s="661" t="s">
        <v>7437</v>
      </c>
      <c r="C319" s="661" t="s">
        <v>3922</v>
      </c>
      <c r="D319" s="661" t="s">
        <v>7442</v>
      </c>
      <c r="E319" s="661" t="s">
        <v>7443</v>
      </c>
      <c r="F319" s="664">
        <v>138</v>
      </c>
      <c r="G319" s="664">
        <v>4692</v>
      </c>
      <c r="H319" s="661">
        <v>1</v>
      </c>
      <c r="I319" s="661">
        <v>34</v>
      </c>
      <c r="J319" s="664">
        <v>186</v>
      </c>
      <c r="K319" s="664">
        <v>6324</v>
      </c>
      <c r="L319" s="661">
        <v>1.3478260869565217</v>
      </c>
      <c r="M319" s="661">
        <v>34</v>
      </c>
      <c r="N319" s="664">
        <v>114</v>
      </c>
      <c r="O319" s="664">
        <v>3960</v>
      </c>
      <c r="P319" s="677">
        <v>0.84398976982097185</v>
      </c>
      <c r="Q319" s="665">
        <v>34.736842105263158</v>
      </c>
    </row>
    <row r="320" spans="1:17" ht="14.4" customHeight="1" x14ac:dyDescent="0.3">
      <c r="A320" s="660" t="s">
        <v>7398</v>
      </c>
      <c r="B320" s="661" t="s">
        <v>7437</v>
      </c>
      <c r="C320" s="661" t="s">
        <v>3922</v>
      </c>
      <c r="D320" s="661" t="s">
        <v>7492</v>
      </c>
      <c r="E320" s="661" t="s">
        <v>7493</v>
      </c>
      <c r="F320" s="664"/>
      <c r="G320" s="664"/>
      <c r="H320" s="661"/>
      <c r="I320" s="661"/>
      <c r="J320" s="664">
        <v>1</v>
      </c>
      <c r="K320" s="664">
        <v>10</v>
      </c>
      <c r="L320" s="661"/>
      <c r="M320" s="661">
        <v>10</v>
      </c>
      <c r="N320" s="664"/>
      <c r="O320" s="664"/>
      <c r="P320" s="677"/>
      <c r="Q320" s="665"/>
    </row>
    <row r="321" spans="1:17" ht="14.4" customHeight="1" x14ac:dyDescent="0.3">
      <c r="A321" s="660" t="s">
        <v>7398</v>
      </c>
      <c r="B321" s="661" t="s">
        <v>7437</v>
      </c>
      <c r="C321" s="661" t="s">
        <v>3922</v>
      </c>
      <c r="D321" s="661" t="s">
        <v>7448</v>
      </c>
      <c r="E321" s="661" t="s">
        <v>7449</v>
      </c>
      <c r="F321" s="664"/>
      <c r="G321" s="664"/>
      <c r="H321" s="661"/>
      <c r="I321" s="661"/>
      <c r="J321" s="664"/>
      <c r="K321" s="664"/>
      <c r="L321" s="661"/>
      <c r="M321" s="661"/>
      <c r="N321" s="664">
        <v>1</v>
      </c>
      <c r="O321" s="664">
        <v>388</v>
      </c>
      <c r="P321" s="677"/>
      <c r="Q321" s="665">
        <v>388</v>
      </c>
    </row>
    <row r="322" spans="1:17" ht="14.4" customHeight="1" x14ac:dyDescent="0.3">
      <c r="A322" s="660" t="s">
        <v>7398</v>
      </c>
      <c r="B322" s="661" t="s">
        <v>7437</v>
      </c>
      <c r="C322" s="661" t="s">
        <v>3922</v>
      </c>
      <c r="D322" s="661" t="s">
        <v>7456</v>
      </c>
      <c r="E322" s="661" t="s">
        <v>7457</v>
      </c>
      <c r="F322" s="664">
        <v>27</v>
      </c>
      <c r="G322" s="664">
        <v>6723</v>
      </c>
      <c r="H322" s="661">
        <v>1</v>
      </c>
      <c r="I322" s="661">
        <v>249</v>
      </c>
      <c r="J322" s="664">
        <v>15</v>
      </c>
      <c r="K322" s="664">
        <v>3480</v>
      </c>
      <c r="L322" s="661">
        <v>0.51762605979473453</v>
      </c>
      <c r="M322" s="661">
        <v>232</v>
      </c>
      <c r="N322" s="664">
        <v>29</v>
      </c>
      <c r="O322" s="664">
        <v>6780</v>
      </c>
      <c r="P322" s="677">
        <v>1.0084783578759482</v>
      </c>
      <c r="Q322" s="665">
        <v>233.79310344827587</v>
      </c>
    </row>
    <row r="323" spans="1:17" ht="14.4" customHeight="1" x14ac:dyDescent="0.3">
      <c r="A323" s="660" t="s">
        <v>7398</v>
      </c>
      <c r="B323" s="661" t="s">
        <v>7437</v>
      </c>
      <c r="C323" s="661" t="s">
        <v>3922</v>
      </c>
      <c r="D323" s="661" t="s">
        <v>7458</v>
      </c>
      <c r="E323" s="661" t="s">
        <v>7459</v>
      </c>
      <c r="F323" s="664">
        <v>117</v>
      </c>
      <c r="G323" s="664">
        <v>14625</v>
      </c>
      <c r="H323" s="661">
        <v>1</v>
      </c>
      <c r="I323" s="661">
        <v>125</v>
      </c>
      <c r="J323" s="664">
        <v>95</v>
      </c>
      <c r="K323" s="664">
        <v>11020</v>
      </c>
      <c r="L323" s="661">
        <v>0.75350427350427351</v>
      </c>
      <c r="M323" s="661">
        <v>116</v>
      </c>
      <c r="N323" s="664">
        <v>123</v>
      </c>
      <c r="O323" s="664">
        <v>14452</v>
      </c>
      <c r="P323" s="677">
        <v>0.9881709401709402</v>
      </c>
      <c r="Q323" s="665">
        <v>117.4959349593496</v>
      </c>
    </row>
    <row r="324" spans="1:17" ht="14.4" customHeight="1" x14ac:dyDescent="0.3">
      <c r="A324" s="660" t="s">
        <v>7398</v>
      </c>
      <c r="B324" s="661" t="s">
        <v>7437</v>
      </c>
      <c r="C324" s="661" t="s">
        <v>3922</v>
      </c>
      <c r="D324" s="661" t="s">
        <v>7460</v>
      </c>
      <c r="E324" s="661" t="s">
        <v>7461</v>
      </c>
      <c r="F324" s="664"/>
      <c r="G324" s="664"/>
      <c r="H324" s="661"/>
      <c r="I324" s="661"/>
      <c r="J324" s="664"/>
      <c r="K324" s="664"/>
      <c r="L324" s="661"/>
      <c r="M324" s="661"/>
      <c r="N324" s="664">
        <v>1</v>
      </c>
      <c r="O324" s="664">
        <v>664</v>
      </c>
      <c r="P324" s="677"/>
      <c r="Q324" s="665">
        <v>664</v>
      </c>
    </row>
    <row r="325" spans="1:17" ht="14.4" customHeight="1" x14ac:dyDescent="0.3">
      <c r="A325" s="660" t="s">
        <v>7398</v>
      </c>
      <c r="B325" s="661" t="s">
        <v>7437</v>
      </c>
      <c r="C325" s="661" t="s">
        <v>3922</v>
      </c>
      <c r="D325" s="661" t="s">
        <v>7462</v>
      </c>
      <c r="E325" s="661" t="s">
        <v>7463</v>
      </c>
      <c r="F325" s="664">
        <v>1</v>
      </c>
      <c r="G325" s="664">
        <v>0</v>
      </c>
      <c r="H325" s="661"/>
      <c r="I325" s="661">
        <v>0</v>
      </c>
      <c r="J325" s="664"/>
      <c r="K325" s="664"/>
      <c r="L325" s="661"/>
      <c r="M325" s="661"/>
      <c r="N325" s="664"/>
      <c r="O325" s="664"/>
      <c r="P325" s="677"/>
      <c r="Q325" s="665"/>
    </row>
    <row r="326" spans="1:17" ht="14.4" customHeight="1" x14ac:dyDescent="0.3">
      <c r="A326" s="660" t="s">
        <v>7398</v>
      </c>
      <c r="B326" s="661" t="s">
        <v>7437</v>
      </c>
      <c r="C326" s="661" t="s">
        <v>3922</v>
      </c>
      <c r="D326" s="661" t="s">
        <v>7464</v>
      </c>
      <c r="E326" s="661" t="s">
        <v>7465</v>
      </c>
      <c r="F326" s="664">
        <v>145</v>
      </c>
      <c r="G326" s="664">
        <v>0</v>
      </c>
      <c r="H326" s="661"/>
      <c r="I326" s="661">
        <v>0</v>
      </c>
      <c r="J326" s="664">
        <v>106</v>
      </c>
      <c r="K326" s="664">
        <v>0</v>
      </c>
      <c r="L326" s="661"/>
      <c r="M326" s="661">
        <v>0</v>
      </c>
      <c r="N326" s="664">
        <v>145</v>
      </c>
      <c r="O326" s="664">
        <v>0</v>
      </c>
      <c r="P326" s="677"/>
      <c r="Q326" s="665">
        <v>0</v>
      </c>
    </row>
    <row r="327" spans="1:17" ht="14.4" customHeight="1" x14ac:dyDescent="0.3">
      <c r="A327" s="660" t="s">
        <v>7398</v>
      </c>
      <c r="B327" s="661" t="s">
        <v>7437</v>
      </c>
      <c r="C327" s="661" t="s">
        <v>3922</v>
      </c>
      <c r="D327" s="661" t="s">
        <v>7502</v>
      </c>
      <c r="E327" s="661" t="s">
        <v>7503</v>
      </c>
      <c r="F327" s="664">
        <v>4</v>
      </c>
      <c r="G327" s="664">
        <v>656</v>
      </c>
      <c r="H327" s="661">
        <v>1</v>
      </c>
      <c r="I327" s="661">
        <v>164</v>
      </c>
      <c r="J327" s="664">
        <v>1</v>
      </c>
      <c r="K327" s="664">
        <v>165</v>
      </c>
      <c r="L327" s="661">
        <v>0.25152439024390244</v>
      </c>
      <c r="M327" s="661">
        <v>165</v>
      </c>
      <c r="N327" s="664">
        <v>7</v>
      </c>
      <c r="O327" s="664">
        <v>1173</v>
      </c>
      <c r="P327" s="677">
        <v>1.788109756097561</v>
      </c>
      <c r="Q327" s="665">
        <v>167.57142857142858</v>
      </c>
    </row>
    <row r="328" spans="1:17" ht="14.4" customHeight="1" x14ac:dyDescent="0.3">
      <c r="A328" s="660" t="s">
        <v>7398</v>
      </c>
      <c r="B328" s="661" t="s">
        <v>7437</v>
      </c>
      <c r="C328" s="661" t="s">
        <v>3922</v>
      </c>
      <c r="D328" s="661" t="s">
        <v>7478</v>
      </c>
      <c r="E328" s="661" t="s">
        <v>7479</v>
      </c>
      <c r="F328" s="664"/>
      <c r="G328" s="664"/>
      <c r="H328" s="661"/>
      <c r="I328" s="661"/>
      <c r="J328" s="664">
        <v>1</v>
      </c>
      <c r="K328" s="664">
        <v>35</v>
      </c>
      <c r="L328" s="661"/>
      <c r="M328" s="661">
        <v>35</v>
      </c>
      <c r="N328" s="664">
        <v>1</v>
      </c>
      <c r="O328" s="664">
        <v>36</v>
      </c>
      <c r="P328" s="677"/>
      <c r="Q328" s="665">
        <v>36</v>
      </c>
    </row>
    <row r="329" spans="1:17" ht="14.4" customHeight="1" x14ac:dyDescent="0.3">
      <c r="A329" s="660" t="s">
        <v>7398</v>
      </c>
      <c r="B329" s="661" t="s">
        <v>7437</v>
      </c>
      <c r="C329" s="661" t="s">
        <v>3922</v>
      </c>
      <c r="D329" s="661" t="s">
        <v>7466</v>
      </c>
      <c r="E329" s="661" t="s">
        <v>7467</v>
      </c>
      <c r="F329" s="664"/>
      <c r="G329" s="664"/>
      <c r="H329" s="661"/>
      <c r="I329" s="661"/>
      <c r="J329" s="664">
        <v>1</v>
      </c>
      <c r="K329" s="664">
        <v>81</v>
      </c>
      <c r="L329" s="661"/>
      <c r="M329" s="661">
        <v>81</v>
      </c>
      <c r="N329" s="664">
        <v>4</v>
      </c>
      <c r="O329" s="664">
        <v>327</v>
      </c>
      <c r="P329" s="677"/>
      <c r="Q329" s="665">
        <v>81.75</v>
      </c>
    </row>
    <row r="330" spans="1:17" ht="14.4" customHeight="1" x14ac:dyDescent="0.3">
      <c r="A330" s="660" t="s">
        <v>7398</v>
      </c>
      <c r="B330" s="661" t="s">
        <v>7437</v>
      </c>
      <c r="C330" s="661" t="s">
        <v>3922</v>
      </c>
      <c r="D330" s="661" t="s">
        <v>7484</v>
      </c>
      <c r="E330" s="661" t="s">
        <v>7485</v>
      </c>
      <c r="F330" s="664"/>
      <c r="G330" s="664"/>
      <c r="H330" s="661"/>
      <c r="I330" s="661"/>
      <c r="J330" s="664">
        <v>1</v>
      </c>
      <c r="K330" s="664">
        <v>1043</v>
      </c>
      <c r="L330" s="661"/>
      <c r="M330" s="661">
        <v>1043</v>
      </c>
      <c r="N330" s="664">
        <v>3</v>
      </c>
      <c r="O330" s="664">
        <v>3139</v>
      </c>
      <c r="P330" s="677"/>
      <c r="Q330" s="665">
        <v>1046.3333333333333</v>
      </c>
    </row>
    <row r="331" spans="1:17" ht="14.4" customHeight="1" x14ac:dyDescent="0.3">
      <c r="A331" s="660" t="s">
        <v>7398</v>
      </c>
      <c r="B331" s="661" t="s">
        <v>7437</v>
      </c>
      <c r="C331" s="661" t="s">
        <v>3922</v>
      </c>
      <c r="D331" s="661" t="s">
        <v>7508</v>
      </c>
      <c r="E331" s="661" t="s">
        <v>7509</v>
      </c>
      <c r="F331" s="664">
        <v>1</v>
      </c>
      <c r="G331" s="664">
        <v>360</v>
      </c>
      <c r="H331" s="661">
        <v>1</v>
      </c>
      <c r="I331" s="661">
        <v>360</v>
      </c>
      <c r="J331" s="664"/>
      <c r="K331" s="664"/>
      <c r="L331" s="661"/>
      <c r="M331" s="661"/>
      <c r="N331" s="664"/>
      <c r="O331" s="664"/>
      <c r="P331" s="677"/>
      <c r="Q331" s="665"/>
    </row>
    <row r="332" spans="1:17" ht="14.4" customHeight="1" x14ac:dyDescent="0.3">
      <c r="A332" s="660" t="s">
        <v>7398</v>
      </c>
      <c r="B332" s="661" t="s">
        <v>7437</v>
      </c>
      <c r="C332" s="661" t="s">
        <v>7383</v>
      </c>
      <c r="D332" s="661" t="s">
        <v>7442</v>
      </c>
      <c r="E332" s="661" t="s">
        <v>7443</v>
      </c>
      <c r="F332" s="664">
        <v>2</v>
      </c>
      <c r="G332" s="664">
        <v>68</v>
      </c>
      <c r="H332" s="661">
        <v>1</v>
      </c>
      <c r="I332" s="661">
        <v>34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7398</v>
      </c>
      <c r="B333" s="661" t="s">
        <v>7437</v>
      </c>
      <c r="C333" s="661" t="s">
        <v>7384</v>
      </c>
      <c r="D333" s="661" t="s">
        <v>7442</v>
      </c>
      <c r="E333" s="661" t="s">
        <v>7443</v>
      </c>
      <c r="F333" s="664"/>
      <c r="G333" s="664"/>
      <c r="H333" s="661"/>
      <c r="I333" s="661"/>
      <c r="J333" s="664">
        <v>2</v>
      </c>
      <c r="K333" s="664">
        <v>68</v>
      </c>
      <c r="L333" s="661"/>
      <c r="M333" s="661">
        <v>34</v>
      </c>
      <c r="N333" s="664"/>
      <c r="O333" s="664"/>
      <c r="P333" s="677"/>
      <c r="Q333" s="665"/>
    </row>
    <row r="334" spans="1:17" ht="14.4" customHeight="1" x14ac:dyDescent="0.3">
      <c r="A334" s="660" t="s">
        <v>7398</v>
      </c>
      <c r="B334" s="661" t="s">
        <v>7437</v>
      </c>
      <c r="C334" s="661" t="s">
        <v>7384</v>
      </c>
      <c r="D334" s="661" t="s">
        <v>7458</v>
      </c>
      <c r="E334" s="661" t="s">
        <v>7459</v>
      </c>
      <c r="F334" s="664"/>
      <c r="G334" s="664"/>
      <c r="H334" s="661"/>
      <c r="I334" s="661"/>
      <c r="J334" s="664">
        <v>3</v>
      </c>
      <c r="K334" s="664">
        <v>348</v>
      </c>
      <c r="L334" s="661"/>
      <c r="M334" s="661">
        <v>116</v>
      </c>
      <c r="N334" s="664"/>
      <c r="O334" s="664"/>
      <c r="P334" s="677"/>
      <c r="Q334" s="665"/>
    </row>
    <row r="335" spans="1:17" ht="14.4" customHeight="1" x14ac:dyDescent="0.3">
      <c r="A335" s="660" t="s">
        <v>7398</v>
      </c>
      <c r="B335" s="661" t="s">
        <v>7437</v>
      </c>
      <c r="C335" s="661" t="s">
        <v>7384</v>
      </c>
      <c r="D335" s="661" t="s">
        <v>7464</v>
      </c>
      <c r="E335" s="661" t="s">
        <v>7465</v>
      </c>
      <c r="F335" s="664"/>
      <c r="G335" s="664"/>
      <c r="H335" s="661"/>
      <c r="I335" s="661"/>
      <c r="J335" s="664">
        <v>1</v>
      </c>
      <c r="K335" s="664">
        <v>0</v>
      </c>
      <c r="L335" s="661"/>
      <c r="M335" s="661">
        <v>0</v>
      </c>
      <c r="N335" s="664"/>
      <c r="O335" s="664"/>
      <c r="P335" s="677"/>
      <c r="Q335" s="665"/>
    </row>
    <row r="336" spans="1:17" ht="14.4" customHeight="1" x14ac:dyDescent="0.3">
      <c r="A336" s="660" t="s">
        <v>7398</v>
      </c>
      <c r="B336" s="661" t="s">
        <v>7437</v>
      </c>
      <c r="C336" s="661" t="s">
        <v>3923</v>
      </c>
      <c r="D336" s="661" t="s">
        <v>7440</v>
      </c>
      <c r="E336" s="661" t="s">
        <v>7441</v>
      </c>
      <c r="F336" s="664">
        <v>6</v>
      </c>
      <c r="G336" s="664">
        <v>540</v>
      </c>
      <c r="H336" s="661">
        <v>1</v>
      </c>
      <c r="I336" s="661">
        <v>90</v>
      </c>
      <c r="J336" s="664">
        <v>37</v>
      </c>
      <c r="K336" s="664">
        <v>2960</v>
      </c>
      <c r="L336" s="661">
        <v>5.4814814814814818</v>
      </c>
      <c r="M336" s="661">
        <v>80</v>
      </c>
      <c r="N336" s="664">
        <v>70</v>
      </c>
      <c r="O336" s="664">
        <v>5662</v>
      </c>
      <c r="P336" s="677">
        <v>10.485185185185186</v>
      </c>
      <c r="Q336" s="665">
        <v>80.885714285714286</v>
      </c>
    </row>
    <row r="337" spans="1:17" ht="14.4" customHeight="1" x14ac:dyDescent="0.3">
      <c r="A337" s="660" t="s">
        <v>7398</v>
      </c>
      <c r="B337" s="661" t="s">
        <v>7437</v>
      </c>
      <c r="C337" s="661" t="s">
        <v>3923</v>
      </c>
      <c r="D337" s="661" t="s">
        <v>7556</v>
      </c>
      <c r="E337" s="661" t="s">
        <v>7557</v>
      </c>
      <c r="F337" s="664"/>
      <c r="G337" s="664"/>
      <c r="H337" s="661"/>
      <c r="I337" s="661"/>
      <c r="J337" s="664">
        <v>3</v>
      </c>
      <c r="K337" s="664">
        <v>855</v>
      </c>
      <c r="L337" s="661"/>
      <c r="M337" s="661">
        <v>285</v>
      </c>
      <c r="N337" s="664">
        <v>3</v>
      </c>
      <c r="O337" s="664">
        <v>859</v>
      </c>
      <c r="P337" s="677"/>
      <c r="Q337" s="665">
        <v>286.33333333333331</v>
      </c>
    </row>
    <row r="338" spans="1:17" ht="14.4" customHeight="1" x14ac:dyDescent="0.3">
      <c r="A338" s="660" t="s">
        <v>7398</v>
      </c>
      <c r="B338" s="661" t="s">
        <v>7437</v>
      </c>
      <c r="C338" s="661" t="s">
        <v>3923</v>
      </c>
      <c r="D338" s="661" t="s">
        <v>7442</v>
      </c>
      <c r="E338" s="661" t="s">
        <v>7443</v>
      </c>
      <c r="F338" s="664">
        <v>53</v>
      </c>
      <c r="G338" s="664">
        <v>1802</v>
      </c>
      <c r="H338" s="661">
        <v>1</v>
      </c>
      <c r="I338" s="661">
        <v>34</v>
      </c>
      <c r="J338" s="664">
        <v>54</v>
      </c>
      <c r="K338" s="664">
        <v>1836</v>
      </c>
      <c r="L338" s="661">
        <v>1.0188679245283019</v>
      </c>
      <c r="M338" s="661">
        <v>34</v>
      </c>
      <c r="N338" s="664">
        <v>92</v>
      </c>
      <c r="O338" s="664">
        <v>3200</v>
      </c>
      <c r="P338" s="677">
        <v>1.7758046614872365</v>
      </c>
      <c r="Q338" s="665">
        <v>34.782608695652172</v>
      </c>
    </row>
    <row r="339" spans="1:17" ht="14.4" customHeight="1" x14ac:dyDescent="0.3">
      <c r="A339" s="660" t="s">
        <v>7398</v>
      </c>
      <c r="B339" s="661" t="s">
        <v>7437</v>
      </c>
      <c r="C339" s="661" t="s">
        <v>3923</v>
      </c>
      <c r="D339" s="661" t="s">
        <v>7456</v>
      </c>
      <c r="E339" s="661" t="s">
        <v>7457</v>
      </c>
      <c r="F339" s="664">
        <v>33</v>
      </c>
      <c r="G339" s="664">
        <v>8217</v>
      </c>
      <c r="H339" s="661">
        <v>1</v>
      </c>
      <c r="I339" s="661">
        <v>249</v>
      </c>
      <c r="J339" s="664">
        <v>67</v>
      </c>
      <c r="K339" s="664">
        <v>15544</v>
      </c>
      <c r="L339" s="661">
        <v>1.8916879639771207</v>
      </c>
      <c r="M339" s="661">
        <v>232</v>
      </c>
      <c r="N339" s="664">
        <v>106</v>
      </c>
      <c r="O339" s="664">
        <v>24782</v>
      </c>
      <c r="P339" s="677">
        <v>3.0159425581112327</v>
      </c>
      <c r="Q339" s="665">
        <v>233.79245283018867</v>
      </c>
    </row>
    <row r="340" spans="1:17" ht="14.4" customHeight="1" x14ac:dyDescent="0.3">
      <c r="A340" s="660" t="s">
        <v>7398</v>
      </c>
      <c r="B340" s="661" t="s">
        <v>7437</v>
      </c>
      <c r="C340" s="661" t="s">
        <v>3923</v>
      </c>
      <c r="D340" s="661" t="s">
        <v>7458</v>
      </c>
      <c r="E340" s="661" t="s">
        <v>7459</v>
      </c>
      <c r="F340" s="664">
        <v>1</v>
      </c>
      <c r="G340" s="664">
        <v>125</v>
      </c>
      <c r="H340" s="661">
        <v>1</v>
      </c>
      <c r="I340" s="661">
        <v>125</v>
      </c>
      <c r="J340" s="664">
        <v>5</v>
      </c>
      <c r="K340" s="664">
        <v>580</v>
      </c>
      <c r="L340" s="661">
        <v>4.6399999999999997</v>
      </c>
      <c r="M340" s="661">
        <v>116</v>
      </c>
      <c r="N340" s="664"/>
      <c r="O340" s="664"/>
      <c r="P340" s="677"/>
      <c r="Q340" s="665"/>
    </row>
    <row r="341" spans="1:17" ht="14.4" customHeight="1" x14ac:dyDescent="0.3">
      <c r="A341" s="660" t="s">
        <v>7398</v>
      </c>
      <c r="B341" s="661" t="s">
        <v>7437</v>
      </c>
      <c r="C341" s="661" t="s">
        <v>3923</v>
      </c>
      <c r="D341" s="661" t="s">
        <v>7524</v>
      </c>
      <c r="E341" s="661" t="s">
        <v>7525</v>
      </c>
      <c r="F341" s="664">
        <v>15</v>
      </c>
      <c r="G341" s="664">
        <v>4680</v>
      </c>
      <c r="H341" s="661">
        <v>1</v>
      </c>
      <c r="I341" s="661">
        <v>312</v>
      </c>
      <c r="J341" s="664">
        <v>4</v>
      </c>
      <c r="K341" s="664">
        <v>928</v>
      </c>
      <c r="L341" s="661">
        <v>0.19829059829059828</v>
      </c>
      <c r="M341" s="661">
        <v>232</v>
      </c>
      <c r="N341" s="664"/>
      <c r="O341" s="664"/>
      <c r="P341" s="677"/>
      <c r="Q341" s="665"/>
    </row>
    <row r="342" spans="1:17" ht="14.4" customHeight="1" x14ac:dyDescent="0.3">
      <c r="A342" s="660" t="s">
        <v>7398</v>
      </c>
      <c r="B342" s="661" t="s">
        <v>7437</v>
      </c>
      <c r="C342" s="661" t="s">
        <v>3923</v>
      </c>
      <c r="D342" s="661" t="s">
        <v>7526</v>
      </c>
      <c r="E342" s="661" t="s">
        <v>7527</v>
      </c>
      <c r="F342" s="664"/>
      <c r="G342" s="664"/>
      <c r="H342" s="661"/>
      <c r="I342" s="661"/>
      <c r="J342" s="664">
        <v>1</v>
      </c>
      <c r="K342" s="664">
        <v>116</v>
      </c>
      <c r="L342" s="661"/>
      <c r="M342" s="661">
        <v>116</v>
      </c>
      <c r="N342" s="664"/>
      <c r="O342" s="664"/>
      <c r="P342" s="677"/>
      <c r="Q342" s="665"/>
    </row>
    <row r="343" spans="1:17" ht="14.4" customHeight="1" x14ac:dyDescent="0.3">
      <c r="A343" s="660" t="s">
        <v>7398</v>
      </c>
      <c r="B343" s="661" t="s">
        <v>7437</v>
      </c>
      <c r="C343" s="661" t="s">
        <v>3923</v>
      </c>
      <c r="D343" s="661" t="s">
        <v>7464</v>
      </c>
      <c r="E343" s="661" t="s">
        <v>7465</v>
      </c>
      <c r="F343" s="664">
        <v>25</v>
      </c>
      <c r="G343" s="664">
        <v>0</v>
      </c>
      <c r="H343" s="661"/>
      <c r="I343" s="661">
        <v>0</v>
      </c>
      <c r="J343" s="664">
        <v>39</v>
      </c>
      <c r="K343" s="664">
        <v>0</v>
      </c>
      <c r="L343" s="661"/>
      <c r="M343" s="661">
        <v>0</v>
      </c>
      <c r="N343" s="664">
        <v>59</v>
      </c>
      <c r="O343" s="664">
        <v>0</v>
      </c>
      <c r="P343" s="677"/>
      <c r="Q343" s="665">
        <v>0</v>
      </c>
    </row>
    <row r="344" spans="1:17" ht="14.4" customHeight="1" x14ac:dyDescent="0.3">
      <c r="A344" s="660" t="s">
        <v>7398</v>
      </c>
      <c r="B344" s="661" t="s">
        <v>7437</v>
      </c>
      <c r="C344" s="661" t="s">
        <v>3923</v>
      </c>
      <c r="D344" s="661" t="s">
        <v>7466</v>
      </c>
      <c r="E344" s="661" t="s">
        <v>7467</v>
      </c>
      <c r="F344" s="664"/>
      <c r="G344" s="664"/>
      <c r="H344" s="661"/>
      <c r="I344" s="661"/>
      <c r="J344" s="664">
        <v>1</v>
      </c>
      <c r="K344" s="664">
        <v>81</v>
      </c>
      <c r="L344" s="661"/>
      <c r="M344" s="661">
        <v>81</v>
      </c>
      <c r="N344" s="664"/>
      <c r="O344" s="664"/>
      <c r="P344" s="677"/>
      <c r="Q344" s="665"/>
    </row>
    <row r="345" spans="1:17" ht="14.4" customHeight="1" x14ac:dyDescent="0.3">
      <c r="A345" s="660" t="s">
        <v>7398</v>
      </c>
      <c r="B345" s="661" t="s">
        <v>7437</v>
      </c>
      <c r="C345" s="661" t="s">
        <v>3923</v>
      </c>
      <c r="D345" s="661" t="s">
        <v>7480</v>
      </c>
      <c r="E345" s="661" t="s">
        <v>7481</v>
      </c>
      <c r="F345" s="664">
        <v>4</v>
      </c>
      <c r="G345" s="664">
        <v>0</v>
      </c>
      <c r="H345" s="661"/>
      <c r="I345" s="661">
        <v>0</v>
      </c>
      <c r="J345" s="664"/>
      <c r="K345" s="664"/>
      <c r="L345" s="661"/>
      <c r="M345" s="661"/>
      <c r="N345" s="664"/>
      <c r="O345" s="664"/>
      <c r="P345" s="677"/>
      <c r="Q345" s="665"/>
    </row>
    <row r="346" spans="1:17" ht="14.4" customHeight="1" x14ac:dyDescent="0.3">
      <c r="A346" s="660" t="s">
        <v>7398</v>
      </c>
      <c r="B346" s="661" t="s">
        <v>7437</v>
      </c>
      <c r="C346" s="661" t="s">
        <v>3923</v>
      </c>
      <c r="D346" s="661" t="s">
        <v>7484</v>
      </c>
      <c r="E346" s="661" t="s">
        <v>7485</v>
      </c>
      <c r="F346" s="664"/>
      <c r="G346" s="664"/>
      <c r="H346" s="661"/>
      <c r="I346" s="661"/>
      <c r="J346" s="664">
        <v>1</v>
      </c>
      <c r="K346" s="664">
        <v>1043</v>
      </c>
      <c r="L346" s="661"/>
      <c r="M346" s="661">
        <v>1043</v>
      </c>
      <c r="N346" s="664"/>
      <c r="O346" s="664"/>
      <c r="P346" s="677"/>
      <c r="Q346" s="665"/>
    </row>
    <row r="347" spans="1:17" ht="14.4" customHeight="1" x14ac:dyDescent="0.3">
      <c r="A347" s="660" t="s">
        <v>7398</v>
      </c>
      <c r="B347" s="661" t="s">
        <v>7437</v>
      </c>
      <c r="C347" s="661" t="s">
        <v>3923</v>
      </c>
      <c r="D347" s="661" t="s">
        <v>7508</v>
      </c>
      <c r="E347" s="661" t="s">
        <v>7509</v>
      </c>
      <c r="F347" s="664"/>
      <c r="G347" s="664"/>
      <c r="H347" s="661"/>
      <c r="I347" s="661"/>
      <c r="J347" s="664"/>
      <c r="K347" s="664"/>
      <c r="L347" s="661"/>
      <c r="M347" s="661"/>
      <c r="N347" s="664">
        <v>1</v>
      </c>
      <c r="O347" s="664">
        <v>348</v>
      </c>
      <c r="P347" s="677"/>
      <c r="Q347" s="665">
        <v>348</v>
      </c>
    </row>
    <row r="348" spans="1:17" ht="14.4" customHeight="1" x14ac:dyDescent="0.3">
      <c r="A348" s="660" t="s">
        <v>7398</v>
      </c>
      <c r="B348" s="661" t="s">
        <v>7437</v>
      </c>
      <c r="C348" s="661" t="s">
        <v>3923</v>
      </c>
      <c r="D348" s="661" t="s">
        <v>7490</v>
      </c>
      <c r="E348" s="661" t="s">
        <v>7491</v>
      </c>
      <c r="F348" s="664"/>
      <c r="G348" s="664"/>
      <c r="H348" s="661"/>
      <c r="I348" s="661"/>
      <c r="J348" s="664">
        <v>2</v>
      </c>
      <c r="K348" s="664">
        <v>228</v>
      </c>
      <c r="L348" s="661"/>
      <c r="M348" s="661">
        <v>114</v>
      </c>
      <c r="N348" s="664"/>
      <c r="O348" s="664"/>
      <c r="P348" s="677"/>
      <c r="Q348" s="665"/>
    </row>
    <row r="349" spans="1:17" ht="14.4" customHeight="1" x14ac:dyDescent="0.3">
      <c r="A349" s="660" t="s">
        <v>7398</v>
      </c>
      <c r="B349" s="661" t="s">
        <v>7437</v>
      </c>
      <c r="C349" s="661" t="s">
        <v>3924</v>
      </c>
      <c r="D349" s="661" t="s">
        <v>7440</v>
      </c>
      <c r="E349" s="661" t="s">
        <v>7441</v>
      </c>
      <c r="F349" s="664">
        <v>6</v>
      </c>
      <c r="G349" s="664">
        <v>540</v>
      </c>
      <c r="H349" s="661">
        <v>1</v>
      </c>
      <c r="I349" s="661">
        <v>90</v>
      </c>
      <c r="J349" s="664">
        <v>3</v>
      </c>
      <c r="K349" s="664">
        <v>240</v>
      </c>
      <c r="L349" s="661">
        <v>0.44444444444444442</v>
      </c>
      <c r="M349" s="661">
        <v>80</v>
      </c>
      <c r="N349" s="664">
        <v>9</v>
      </c>
      <c r="O349" s="664">
        <v>723</v>
      </c>
      <c r="P349" s="677">
        <v>1.3388888888888888</v>
      </c>
      <c r="Q349" s="665">
        <v>80.333333333333329</v>
      </c>
    </row>
    <row r="350" spans="1:17" ht="14.4" customHeight="1" x14ac:dyDescent="0.3">
      <c r="A350" s="660" t="s">
        <v>7398</v>
      </c>
      <c r="B350" s="661" t="s">
        <v>7437</v>
      </c>
      <c r="C350" s="661" t="s">
        <v>3924</v>
      </c>
      <c r="D350" s="661" t="s">
        <v>7442</v>
      </c>
      <c r="E350" s="661" t="s">
        <v>7443</v>
      </c>
      <c r="F350" s="664">
        <v>21</v>
      </c>
      <c r="G350" s="664">
        <v>714</v>
      </c>
      <c r="H350" s="661">
        <v>1</v>
      </c>
      <c r="I350" s="661">
        <v>34</v>
      </c>
      <c r="J350" s="664">
        <v>15</v>
      </c>
      <c r="K350" s="664">
        <v>510</v>
      </c>
      <c r="L350" s="661">
        <v>0.7142857142857143</v>
      </c>
      <c r="M350" s="661">
        <v>34</v>
      </c>
      <c r="N350" s="664">
        <v>34</v>
      </c>
      <c r="O350" s="664">
        <v>1180</v>
      </c>
      <c r="P350" s="677">
        <v>1.6526610644257702</v>
      </c>
      <c r="Q350" s="665">
        <v>34.705882352941174</v>
      </c>
    </row>
    <row r="351" spans="1:17" ht="14.4" customHeight="1" x14ac:dyDescent="0.3">
      <c r="A351" s="660" t="s">
        <v>7398</v>
      </c>
      <c r="B351" s="661" t="s">
        <v>7437</v>
      </c>
      <c r="C351" s="661" t="s">
        <v>3924</v>
      </c>
      <c r="D351" s="661" t="s">
        <v>7494</v>
      </c>
      <c r="E351" s="661" t="s">
        <v>7495</v>
      </c>
      <c r="F351" s="664"/>
      <c r="G351" s="664"/>
      <c r="H351" s="661"/>
      <c r="I351" s="661"/>
      <c r="J351" s="664">
        <v>1</v>
      </c>
      <c r="K351" s="664">
        <v>5</v>
      </c>
      <c r="L351" s="661"/>
      <c r="M351" s="661">
        <v>5</v>
      </c>
      <c r="N351" s="664"/>
      <c r="O351" s="664"/>
      <c r="P351" s="677"/>
      <c r="Q351" s="665"/>
    </row>
    <row r="352" spans="1:17" ht="14.4" customHeight="1" x14ac:dyDescent="0.3">
      <c r="A352" s="660" t="s">
        <v>7398</v>
      </c>
      <c r="B352" s="661" t="s">
        <v>7437</v>
      </c>
      <c r="C352" s="661" t="s">
        <v>3924</v>
      </c>
      <c r="D352" s="661" t="s">
        <v>7446</v>
      </c>
      <c r="E352" s="661" t="s">
        <v>7447</v>
      </c>
      <c r="F352" s="664">
        <v>1</v>
      </c>
      <c r="G352" s="664">
        <v>609</v>
      </c>
      <c r="H352" s="661">
        <v>1</v>
      </c>
      <c r="I352" s="661">
        <v>609</v>
      </c>
      <c r="J352" s="664"/>
      <c r="K352" s="664"/>
      <c r="L352" s="661"/>
      <c r="M352" s="661"/>
      <c r="N352" s="664"/>
      <c r="O352" s="664"/>
      <c r="P352" s="677"/>
      <c r="Q352" s="665"/>
    </row>
    <row r="353" spans="1:17" ht="14.4" customHeight="1" x14ac:dyDescent="0.3">
      <c r="A353" s="660" t="s">
        <v>7398</v>
      </c>
      <c r="B353" s="661" t="s">
        <v>7437</v>
      </c>
      <c r="C353" s="661" t="s">
        <v>3924</v>
      </c>
      <c r="D353" s="661" t="s">
        <v>7456</v>
      </c>
      <c r="E353" s="661" t="s">
        <v>7457</v>
      </c>
      <c r="F353" s="664">
        <v>172</v>
      </c>
      <c r="G353" s="664">
        <v>42828</v>
      </c>
      <c r="H353" s="661">
        <v>1</v>
      </c>
      <c r="I353" s="661">
        <v>249</v>
      </c>
      <c r="J353" s="664">
        <v>180</v>
      </c>
      <c r="K353" s="664">
        <v>41760</v>
      </c>
      <c r="L353" s="661">
        <v>0.97506304286915102</v>
      </c>
      <c r="M353" s="661">
        <v>232</v>
      </c>
      <c r="N353" s="664">
        <v>160</v>
      </c>
      <c r="O353" s="664">
        <v>37356</v>
      </c>
      <c r="P353" s="677">
        <v>0.87223311852059404</v>
      </c>
      <c r="Q353" s="665">
        <v>233.47499999999999</v>
      </c>
    </row>
    <row r="354" spans="1:17" ht="14.4" customHeight="1" x14ac:dyDescent="0.3">
      <c r="A354" s="660" t="s">
        <v>7398</v>
      </c>
      <c r="B354" s="661" t="s">
        <v>7437</v>
      </c>
      <c r="C354" s="661" t="s">
        <v>3924</v>
      </c>
      <c r="D354" s="661" t="s">
        <v>7458</v>
      </c>
      <c r="E354" s="661" t="s">
        <v>7459</v>
      </c>
      <c r="F354" s="664">
        <v>337</v>
      </c>
      <c r="G354" s="664">
        <v>42125</v>
      </c>
      <c r="H354" s="661">
        <v>1</v>
      </c>
      <c r="I354" s="661">
        <v>125</v>
      </c>
      <c r="J354" s="664">
        <v>270</v>
      </c>
      <c r="K354" s="664">
        <v>31320</v>
      </c>
      <c r="L354" s="661">
        <v>0.74350148367952518</v>
      </c>
      <c r="M354" s="661">
        <v>116</v>
      </c>
      <c r="N354" s="664">
        <v>329</v>
      </c>
      <c r="O354" s="664">
        <v>38644</v>
      </c>
      <c r="P354" s="677">
        <v>0.91736498516320475</v>
      </c>
      <c r="Q354" s="665">
        <v>117.45896656534954</v>
      </c>
    </row>
    <row r="355" spans="1:17" ht="14.4" customHeight="1" x14ac:dyDescent="0.3">
      <c r="A355" s="660" t="s">
        <v>7398</v>
      </c>
      <c r="B355" s="661" t="s">
        <v>7437</v>
      </c>
      <c r="C355" s="661" t="s">
        <v>3924</v>
      </c>
      <c r="D355" s="661" t="s">
        <v>7496</v>
      </c>
      <c r="E355" s="661" t="s">
        <v>7497</v>
      </c>
      <c r="F355" s="664">
        <v>1</v>
      </c>
      <c r="G355" s="664">
        <v>190</v>
      </c>
      <c r="H355" s="661">
        <v>1</v>
      </c>
      <c r="I355" s="661">
        <v>190</v>
      </c>
      <c r="J355" s="664"/>
      <c r="K355" s="664"/>
      <c r="L355" s="661"/>
      <c r="M355" s="661"/>
      <c r="N355" s="664">
        <v>1</v>
      </c>
      <c r="O355" s="664">
        <v>191</v>
      </c>
      <c r="P355" s="677">
        <v>1.0052631578947369</v>
      </c>
      <c r="Q355" s="665">
        <v>191</v>
      </c>
    </row>
    <row r="356" spans="1:17" ht="14.4" customHeight="1" x14ac:dyDescent="0.3">
      <c r="A356" s="660" t="s">
        <v>7398</v>
      </c>
      <c r="B356" s="661" t="s">
        <v>7437</v>
      </c>
      <c r="C356" s="661" t="s">
        <v>3924</v>
      </c>
      <c r="D356" s="661" t="s">
        <v>7460</v>
      </c>
      <c r="E356" s="661" t="s">
        <v>7461</v>
      </c>
      <c r="F356" s="664"/>
      <c r="G356" s="664"/>
      <c r="H356" s="661"/>
      <c r="I356" s="661"/>
      <c r="J356" s="664">
        <v>1</v>
      </c>
      <c r="K356" s="664">
        <v>659</v>
      </c>
      <c r="L356" s="661"/>
      <c r="M356" s="661">
        <v>659</v>
      </c>
      <c r="N356" s="664">
        <v>1</v>
      </c>
      <c r="O356" s="664">
        <v>659</v>
      </c>
      <c r="P356" s="677"/>
      <c r="Q356" s="665">
        <v>659</v>
      </c>
    </row>
    <row r="357" spans="1:17" ht="14.4" customHeight="1" x14ac:dyDescent="0.3">
      <c r="A357" s="660" t="s">
        <v>7398</v>
      </c>
      <c r="B357" s="661" t="s">
        <v>7437</v>
      </c>
      <c r="C357" s="661" t="s">
        <v>3924</v>
      </c>
      <c r="D357" s="661" t="s">
        <v>7464</v>
      </c>
      <c r="E357" s="661" t="s">
        <v>7465</v>
      </c>
      <c r="F357" s="664">
        <v>443</v>
      </c>
      <c r="G357" s="664">
        <v>0</v>
      </c>
      <c r="H357" s="661"/>
      <c r="I357" s="661">
        <v>0</v>
      </c>
      <c r="J357" s="664">
        <v>395</v>
      </c>
      <c r="K357" s="664">
        <v>0</v>
      </c>
      <c r="L357" s="661"/>
      <c r="M357" s="661">
        <v>0</v>
      </c>
      <c r="N357" s="664">
        <v>441</v>
      </c>
      <c r="O357" s="664">
        <v>0</v>
      </c>
      <c r="P357" s="677"/>
      <c r="Q357" s="665">
        <v>0</v>
      </c>
    </row>
    <row r="358" spans="1:17" ht="14.4" customHeight="1" x14ac:dyDescent="0.3">
      <c r="A358" s="660" t="s">
        <v>7398</v>
      </c>
      <c r="B358" s="661" t="s">
        <v>7437</v>
      </c>
      <c r="C358" s="661" t="s">
        <v>3924</v>
      </c>
      <c r="D358" s="661" t="s">
        <v>7478</v>
      </c>
      <c r="E358" s="661" t="s">
        <v>7479</v>
      </c>
      <c r="F358" s="664"/>
      <c r="G358" s="664"/>
      <c r="H358" s="661"/>
      <c r="I358" s="661"/>
      <c r="J358" s="664">
        <v>2</v>
      </c>
      <c r="K358" s="664">
        <v>70</v>
      </c>
      <c r="L358" s="661"/>
      <c r="M358" s="661">
        <v>35</v>
      </c>
      <c r="N358" s="664"/>
      <c r="O358" s="664"/>
      <c r="P358" s="677"/>
      <c r="Q358" s="665"/>
    </row>
    <row r="359" spans="1:17" ht="14.4" customHeight="1" x14ac:dyDescent="0.3">
      <c r="A359" s="660" t="s">
        <v>7398</v>
      </c>
      <c r="B359" s="661" t="s">
        <v>7437</v>
      </c>
      <c r="C359" s="661" t="s">
        <v>3924</v>
      </c>
      <c r="D359" s="661" t="s">
        <v>7466</v>
      </c>
      <c r="E359" s="661" t="s">
        <v>7467</v>
      </c>
      <c r="F359" s="664"/>
      <c r="G359" s="664"/>
      <c r="H359" s="661"/>
      <c r="I359" s="661"/>
      <c r="J359" s="664">
        <v>1</v>
      </c>
      <c r="K359" s="664">
        <v>81</v>
      </c>
      <c r="L359" s="661"/>
      <c r="M359" s="661">
        <v>81</v>
      </c>
      <c r="N359" s="664">
        <v>3</v>
      </c>
      <c r="O359" s="664">
        <v>244</v>
      </c>
      <c r="P359" s="677"/>
      <c r="Q359" s="665">
        <v>81.333333333333329</v>
      </c>
    </row>
    <row r="360" spans="1:17" ht="14.4" customHeight="1" x14ac:dyDescent="0.3">
      <c r="A360" s="660" t="s">
        <v>7398</v>
      </c>
      <c r="B360" s="661" t="s">
        <v>7437</v>
      </c>
      <c r="C360" s="661" t="s">
        <v>3924</v>
      </c>
      <c r="D360" s="661" t="s">
        <v>7468</v>
      </c>
      <c r="E360" s="661" t="s">
        <v>7469</v>
      </c>
      <c r="F360" s="664"/>
      <c r="G360" s="664"/>
      <c r="H360" s="661"/>
      <c r="I360" s="661"/>
      <c r="J360" s="664">
        <v>1</v>
      </c>
      <c r="K360" s="664">
        <v>206</v>
      </c>
      <c r="L360" s="661"/>
      <c r="M360" s="661">
        <v>206</v>
      </c>
      <c r="N360" s="664">
        <v>1</v>
      </c>
      <c r="O360" s="664">
        <v>209</v>
      </c>
      <c r="P360" s="677"/>
      <c r="Q360" s="665">
        <v>209</v>
      </c>
    </row>
    <row r="361" spans="1:17" ht="14.4" customHeight="1" x14ac:dyDescent="0.3">
      <c r="A361" s="660" t="s">
        <v>7398</v>
      </c>
      <c r="B361" s="661" t="s">
        <v>7437</v>
      </c>
      <c r="C361" s="661" t="s">
        <v>3924</v>
      </c>
      <c r="D361" s="661" t="s">
        <v>7472</v>
      </c>
      <c r="E361" s="661" t="s">
        <v>7473</v>
      </c>
      <c r="F361" s="664">
        <v>2</v>
      </c>
      <c r="G361" s="664">
        <v>224</v>
      </c>
      <c r="H361" s="661">
        <v>1</v>
      </c>
      <c r="I361" s="661">
        <v>112</v>
      </c>
      <c r="J361" s="664"/>
      <c r="K361" s="664"/>
      <c r="L361" s="661"/>
      <c r="M361" s="661"/>
      <c r="N361" s="664">
        <v>6</v>
      </c>
      <c r="O361" s="664">
        <v>684</v>
      </c>
      <c r="P361" s="677">
        <v>3.0535714285714284</v>
      </c>
      <c r="Q361" s="665">
        <v>114</v>
      </c>
    </row>
    <row r="362" spans="1:17" ht="14.4" customHeight="1" x14ac:dyDescent="0.3">
      <c r="A362" s="660" t="s">
        <v>7398</v>
      </c>
      <c r="B362" s="661" t="s">
        <v>7437</v>
      </c>
      <c r="C362" s="661" t="s">
        <v>3924</v>
      </c>
      <c r="D362" s="661" t="s">
        <v>7488</v>
      </c>
      <c r="E362" s="661" t="s">
        <v>7489</v>
      </c>
      <c r="F362" s="664"/>
      <c r="G362" s="664"/>
      <c r="H362" s="661"/>
      <c r="I362" s="661"/>
      <c r="J362" s="664">
        <v>1</v>
      </c>
      <c r="K362" s="664">
        <v>177</v>
      </c>
      <c r="L362" s="661"/>
      <c r="M362" s="661">
        <v>177</v>
      </c>
      <c r="N362" s="664"/>
      <c r="O362" s="664"/>
      <c r="P362" s="677"/>
      <c r="Q362" s="665"/>
    </row>
    <row r="363" spans="1:17" ht="14.4" customHeight="1" x14ac:dyDescent="0.3">
      <c r="A363" s="660" t="s">
        <v>7398</v>
      </c>
      <c r="B363" s="661" t="s">
        <v>7437</v>
      </c>
      <c r="C363" s="661" t="s">
        <v>3924</v>
      </c>
      <c r="D363" s="661" t="s">
        <v>7490</v>
      </c>
      <c r="E363" s="661" t="s">
        <v>7491</v>
      </c>
      <c r="F363" s="664"/>
      <c r="G363" s="664"/>
      <c r="H363" s="661"/>
      <c r="I363" s="661"/>
      <c r="J363" s="664"/>
      <c r="K363" s="664"/>
      <c r="L363" s="661"/>
      <c r="M363" s="661"/>
      <c r="N363" s="664">
        <v>1</v>
      </c>
      <c r="O363" s="664">
        <v>116</v>
      </c>
      <c r="P363" s="677"/>
      <c r="Q363" s="665">
        <v>116</v>
      </c>
    </row>
    <row r="364" spans="1:17" ht="14.4" customHeight="1" x14ac:dyDescent="0.3">
      <c r="A364" s="660" t="s">
        <v>7398</v>
      </c>
      <c r="B364" s="661" t="s">
        <v>7437</v>
      </c>
      <c r="C364" s="661" t="s">
        <v>3926</v>
      </c>
      <c r="D364" s="661" t="s">
        <v>7440</v>
      </c>
      <c r="E364" s="661" t="s">
        <v>7441</v>
      </c>
      <c r="F364" s="664"/>
      <c r="G364" s="664"/>
      <c r="H364" s="661"/>
      <c r="I364" s="661"/>
      <c r="J364" s="664">
        <v>2</v>
      </c>
      <c r="K364" s="664">
        <v>160</v>
      </c>
      <c r="L364" s="661"/>
      <c r="M364" s="661">
        <v>80</v>
      </c>
      <c r="N364" s="664">
        <v>16</v>
      </c>
      <c r="O364" s="664">
        <v>1296</v>
      </c>
      <c r="P364" s="677"/>
      <c r="Q364" s="665">
        <v>81</v>
      </c>
    </row>
    <row r="365" spans="1:17" ht="14.4" customHeight="1" x14ac:dyDescent="0.3">
      <c r="A365" s="660" t="s">
        <v>7398</v>
      </c>
      <c r="B365" s="661" t="s">
        <v>7437</v>
      </c>
      <c r="C365" s="661" t="s">
        <v>3926</v>
      </c>
      <c r="D365" s="661" t="s">
        <v>7442</v>
      </c>
      <c r="E365" s="661" t="s">
        <v>7443</v>
      </c>
      <c r="F365" s="664">
        <v>32</v>
      </c>
      <c r="G365" s="664">
        <v>1088</v>
      </c>
      <c r="H365" s="661">
        <v>1</v>
      </c>
      <c r="I365" s="661">
        <v>34</v>
      </c>
      <c r="J365" s="664">
        <v>36</v>
      </c>
      <c r="K365" s="664">
        <v>1224</v>
      </c>
      <c r="L365" s="661">
        <v>1.125</v>
      </c>
      <c r="M365" s="661">
        <v>34</v>
      </c>
      <c r="N365" s="664">
        <v>47</v>
      </c>
      <c r="O365" s="664">
        <v>1636</v>
      </c>
      <c r="P365" s="677">
        <v>1.5036764705882353</v>
      </c>
      <c r="Q365" s="665">
        <v>34.808510638297875</v>
      </c>
    </row>
    <row r="366" spans="1:17" ht="14.4" customHeight="1" x14ac:dyDescent="0.3">
      <c r="A366" s="660" t="s">
        <v>7398</v>
      </c>
      <c r="B366" s="661" t="s">
        <v>7437</v>
      </c>
      <c r="C366" s="661" t="s">
        <v>3926</v>
      </c>
      <c r="D366" s="661" t="s">
        <v>7456</v>
      </c>
      <c r="E366" s="661" t="s">
        <v>7457</v>
      </c>
      <c r="F366" s="664">
        <v>24</v>
      </c>
      <c r="G366" s="664">
        <v>5976</v>
      </c>
      <c r="H366" s="661">
        <v>1</v>
      </c>
      <c r="I366" s="661">
        <v>249</v>
      </c>
      <c r="J366" s="664">
        <v>18</v>
      </c>
      <c r="K366" s="664">
        <v>4176</v>
      </c>
      <c r="L366" s="661">
        <v>0.6987951807228916</v>
      </c>
      <c r="M366" s="661">
        <v>232</v>
      </c>
      <c r="N366" s="664">
        <v>74</v>
      </c>
      <c r="O366" s="664">
        <v>17296</v>
      </c>
      <c r="P366" s="677">
        <v>2.8942436412315931</v>
      </c>
      <c r="Q366" s="665">
        <v>233.72972972972974</v>
      </c>
    </row>
    <row r="367" spans="1:17" ht="14.4" customHeight="1" x14ac:dyDescent="0.3">
      <c r="A367" s="660" t="s">
        <v>7398</v>
      </c>
      <c r="B367" s="661" t="s">
        <v>7437</v>
      </c>
      <c r="C367" s="661" t="s">
        <v>3926</v>
      </c>
      <c r="D367" s="661" t="s">
        <v>7458</v>
      </c>
      <c r="E367" s="661" t="s">
        <v>7459</v>
      </c>
      <c r="F367" s="664">
        <v>8</v>
      </c>
      <c r="G367" s="664">
        <v>1000</v>
      </c>
      <c r="H367" s="661">
        <v>1</v>
      </c>
      <c r="I367" s="661">
        <v>125</v>
      </c>
      <c r="J367" s="664">
        <v>10</v>
      </c>
      <c r="K367" s="664">
        <v>1160</v>
      </c>
      <c r="L367" s="661">
        <v>1.1599999999999999</v>
      </c>
      <c r="M367" s="661">
        <v>116</v>
      </c>
      <c r="N367" s="664">
        <v>11</v>
      </c>
      <c r="O367" s="664">
        <v>1296</v>
      </c>
      <c r="P367" s="677">
        <v>1.296</v>
      </c>
      <c r="Q367" s="665">
        <v>117.81818181818181</v>
      </c>
    </row>
    <row r="368" spans="1:17" ht="14.4" customHeight="1" x14ac:dyDescent="0.3">
      <c r="A368" s="660" t="s">
        <v>7398</v>
      </c>
      <c r="B368" s="661" t="s">
        <v>7437</v>
      </c>
      <c r="C368" s="661" t="s">
        <v>3926</v>
      </c>
      <c r="D368" s="661" t="s">
        <v>7496</v>
      </c>
      <c r="E368" s="661" t="s">
        <v>7497</v>
      </c>
      <c r="F368" s="664"/>
      <c r="G368" s="664"/>
      <c r="H368" s="661"/>
      <c r="I368" s="661"/>
      <c r="J368" s="664"/>
      <c r="K368" s="664"/>
      <c r="L368" s="661"/>
      <c r="M368" s="661"/>
      <c r="N368" s="664">
        <v>2</v>
      </c>
      <c r="O368" s="664">
        <v>388</v>
      </c>
      <c r="P368" s="677"/>
      <c r="Q368" s="665">
        <v>194</v>
      </c>
    </row>
    <row r="369" spans="1:17" ht="14.4" customHeight="1" x14ac:dyDescent="0.3">
      <c r="A369" s="660" t="s">
        <v>7398</v>
      </c>
      <c r="B369" s="661" t="s">
        <v>7437</v>
      </c>
      <c r="C369" s="661" t="s">
        <v>3926</v>
      </c>
      <c r="D369" s="661" t="s">
        <v>7524</v>
      </c>
      <c r="E369" s="661" t="s">
        <v>7525</v>
      </c>
      <c r="F369" s="664">
        <v>33</v>
      </c>
      <c r="G369" s="664">
        <v>10296</v>
      </c>
      <c r="H369" s="661">
        <v>1</v>
      </c>
      <c r="I369" s="661">
        <v>312</v>
      </c>
      <c r="J369" s="664">
        <v>21</v>
      </c>
      <c r="K369" s="664">
        <v>4872</v>
      </c>
      <c r="L369" s="661">
        <v>0.47319347319347321</v>
      </c>
      <c r="M369" s="661">
        <v>232</v>
      </c>
      <c r="N369" s="664">
        <v>1</v>
      </c>
      <c r="O369" s="664">
        <v>232</v>
      </c>
      <c r="P369" s="677">
        <v>2.2533022533022532E-2</v>
      </c>
      <c r="Q369" s="665">
        <v>232</v>
      </c>
    </row>
    <row r="370" spans="1:17" ht="14.4" customHeight="1" x14ac:dyDescent="0.3">
      <c r="A370" s="660" t="s">
        <v>7398</v>
      </c>
      <c r="B370" s="661" t="s">
        <v>7437</v>
      </c>
      <c r="C370" s="661" t="s">
        <v>3926</v>
      </c>
      <c r="D370" s="661" t="s">
        <v>7460</v>
      </c>
      <c r="E370" s="661" t="s">
        <v>7461</v>
      </c>
      <c r="F370" s="664">
        <v>2</v>
      </c>
      <c r="G370" s="664">
        <v>1312</v>
      </c>
      <c r="H370" s="661">
        <v>1</v>
      </c>
      <c r="I370" s="661">
        <v>656</v>
      </c>
      <c r="J370" s="664"/>
      <c r="K370" s="664"/>
      <c r="L370" s="661"/>
      <c r="M370" s="661"/>
      <c r="N370" s="664">
        <v>2</v>
      </c>
      <c r="O370" s="664">
        <v>1328</v>
      </c>
      <c r="P370" s="677">
        <v>1.0121951219512195</v>
      </c>
      <c r="Q370" s="665">
        <v>664</v>
      </c>
    </row>
    <row r="371" spans="1:17" ht="14.4" customHeight="1" x14ac:dyDescent="0.3">
      <c r="A371" s="660" t="s">
        <v>7398</v>
      </c>
      <c r="B371" s="661" t="s">
        <v>7437</v>
      </c>
      <c r="C371" s="661" t="s">
        <v>3926</v>
      </c>
      <c r="D371" s="661" t="s">
        <v>7535</v>
      </c>
      <c r="E371" s="661" t="s">
        <v>7536</v>
      </c>
      <c r="F371" s="664"/>
      <c r="G371" s="664"/>
      <c r="H371" s="661"/>
      <c r="I371" s="661"/>
      <c r="J371" s="664"/>
      <c r="K371" s="664"/>
      <c r="L371" s="661"/>
      <c r="M371" s="661"/>
      <c r="N371" s="664">
        <v>1</v>
      </c>
      <c r="O371" s="664">
        <v>116</v>
      </c>
      <c r="P371" s="677"/>
      <c r="Q371" s="665">
        <v>116</v>
      </c>
    </row>
    <row r="372" spans="1:17" ht="14.4" customHeight="1" x14ac:dyDescent="0.3">
      <c r="A372" s="660" t="s">
        <v>7398</v>
      </c>
      <c r="B372" s="661" t="s">
        <v>7437</v>
      </c>
      <c r="C372" s="661" t="s">
        <v>3926</v>
      </c>
      <c r="D372" s="661" t="s">
        <v>7464</v>
      </c>
      <c r="E372" s="661" t="s">
        <v>7465</v>
      </c>
      <c r="F372" s="664">
        <v>28</v>
      </c>
      <c r="G372" s="664">
        <v>0</v>
      </c>
      <c r="H372" s="661"/>
      <c r="I372" s="661">
        <v>0</v>
      </c>
      <c r="J372" s="664">
        <v>15</v>
      </c>
      <c r="K372" s="664">
        <v>0</v>
      </c>
      <c r="L372" s="661"/>
      <c r="M372" s="661">
        <v>0</v>
      </c>
      <c r="N372" s="664">
        <v>28</v>
      </c>
      <c r="O372" s="664">
        <v>0</v>
      </c>
      <c r="P372" s="677"/>
      <c r="Q372" s="665">
        <v>0</v>
      </c>
    </row>
    <row r="373" spans="1:17" ht="14.4" customHeight="1" x14ac:dyDescent="0.3">
      <c r="A373" s="660" t="s">
        <v>7398</v>
      </c>
      <c r="B373" s="661" t="s">
        <v>7437</v>
      </c>
      <c r="C373" s="661" t="s">
        <v>3926</v>
      </c>
      <c r="D373" s="661" t="s">
        <v>7502</v>
      </c>
      <c r="E373" s="661" t="s">
        <v>7503</v>
      </c>
      <c r="F373" s="664">
        <v>1</v>
      </c>
      <c r="G373" s="664">
        <v>164</v>
      </c>
      <c r="H373" s="661">
        <v>1</v>
      </c>
      <c r="I373" s="661">
        <v>164</v>
      </c>
      <c r="J373" s="664"/>
      <c r="K373" s="664"/>
      <c r="L373" s="661"/>
      <c r="M373" s="661"/>
      <c r="N373" s="664"/>
      <c r="O373" s="664"/>
      <c r="P373" s="677"/>
      <c r="Q373" s="665"/>
    </row>
    <row r="374" spans="1:17" ht="14.4" customHeight="1" x14ac:dyDescent="0.3">
      <c r="A374" s="660" t="s">
        <v>7398</v>
      </c>
      <c r="B374" s="661" t="s">
        <v>7437</v>
      </c>
      <c r="C374" s="661" t="s">
        <v>3926</v>
      </c>
      <c r="D374" s="661" t="s">
        <v>7466</v>
      </c>
      <c r="E374" s="661" t="s">
        <v>7467</v>
      </c>
      <c r="F374" s="664">
        <v>2</v>
      </c>
      <c r="G374" s="664">
        <v>150</v>
      </c>
      <c r="H374" s="661">
        <v>1</v>
      </c>
      <c r="I374" s="661">
        <v>75</v>
      </c>
      <c r="J374" s="664"/>
      <c r="K374" s="664"/>
      <c r="L374" s="661"/>
      <c r="M374" s="661"/>
      <c r="N374" s="664">
        <v>3</v>
      </c>
      <c r="O374" s="664">
        <v>245</v>
      </c>
      <c r="P374" s="677">
        <v>1.6333333333333333</v>
      </c>
      <c r="Q374" s="665">
        <v>81.666666666666671</v>
      </c>
    </row>
    <row r="375" spans="1:17" ht="14.4" customHeight="1" x14ac:dyDescent="0.3">
      <c r="A375" s="660" t="s">
        <v>7398</v>
      </c>
      <c r="B375" s="661" t="s">
        <v>7437</v>
      </c>
      <c r="C375" s="661" t="s">
        <v>3926</v>
      </c>
      <c r="D375" s="661" t="s">
        <v>7552</v>
      </c>
      <c r="E375" s="661" t="s">
        <v>7553</v>
      </c>
      <c r="F375" s="664"/>
      <c r="G375" s="664"/>
      <c r="H375" s="661"/>
      <c r="I375" s="661"/>
      <c r="J375" s="664">
        <v>1</v>
      </c>
      <c r="K375" s="664">
        <v>30</v>
      </c>
      <c r="L375" s="661"/>
      <c r="M375" s="661">
        <v>30</v>
      </c>
      <c r="N375" s="664">
        <v>1</v>
      </c>
      <c r="O375" s="664">
        <v>31</v>
      </c>
      <c r="P375" s="677"/>
      <c r="Q375" s="665">
        <v>31</v>
      </c>
    </row>
    <row r="376" spans="1:17" ht="14.4" customHeight="1" x14ac:dyDescent="0.3">
      <c r="A376" s="660" t="s">
        <v>7398</v>
      </c>
      <c r="B376" s="661" t="s">
        <v>7437</v>
      </c>
      <c r="C376" s="661" t="s">
        <v>3926</v>
      </c>
      <c r="D376" s="661" t="s">
        <v>7508</v>
      </c>
      <c r="E376" s="661" t="s">
        <v>7509</v>
      </c>
      <c r="F376" s="664"/>
      <c r="G376" s="664"/>
      <c r="H376" s="661"/>
      <c r="I376" s="661"/>
      <c r="J376" s="664">
        <v>1</v>
      </c>
      <c r="K376" s="664">
        <v>344</v>
      </c>
      <c r="L376" s="661"/>
      <c r="M376" s="661">
        <v>344</v>
      </c>
      <c r="N376" s="664">
        <v>1</v>
      </c>
      <c r="O376" s="664">
        <v>348</v>
      </c>
      <c r="P376" s="677"/>
      <c r="Q376" s="665">
        <v>348</v>
      </c>
    </row>
    <row r="377" spans="1:17" ht="14.4" customHeight="1" x14ac:dyDescent="0.3">
      <c r="A377" s="660" t="s">
        <v>7398</v>
      </c>
      <c r="B377" s="661" t="s">
        <v>7437</v>
      </c>
      <c r="C377" s="661" t="s">
        <v>3926</v>
      </c>
      <c r="D377" s="661" t="s">
        <v>7472</v>
      </c>
      <c r="E377" s="661" t="s">
        <v>7473</v>
      </c>
      <c r="F377" s="664">
        <v>1</v>
      </c>
      <c r="G377" s="664">
        <v>112</v>
      </c>
      <c r="H377" s="661">
        <v>1</v>
      </c>
      <c r="I377" s="661">
        <v>112</v>
      </c>
      <c r="J377" s="664"/>
      <c r="K377" s="664"/>
      <c r="L377" s="661"/>
      <c r="M377" s="661"/>
      <c r="N377" s="664">
        <v>1</v>
      </c>
      <c r="O377" s="664">
        <v>114</v>
      </c>
      <c r="P377" s="677">
        <v>1.0178571428571428</v>
      </c>
      <c r="Q377" s="665">
        <v>114</v>
      </c>
    </row>
    <row r="378" spans="1:17" ht="14.4" customHeight="1" x14ac:dyDescent="0.3">
      <c r="A378" s="660" t="s">
        <v>7398</v>
      </c>
      <c r="B378" s="661" t="s">
        <v>7437</v>
      </c>
      <c r="C378" s="661" t="s">
        <v>7385</v>
      </c>
      <c r="D378" s="661" t="s">
        <v>7440</v>
      </c>
      <c r="E378" s="661" t="s">
        <v>7441</v>
      </c>
      <c r="F378" s="664"/>
      <c r="G378" s="664"/>
      <c r="H378" s="661"/>
      <c r="I378" s="661"/>
      <c r="J378" s="664"/>
      <c r="K378" s="664"/>
      <c r="L378" s="661"/>
      <c r="M378" s="661"/>
      <c r="N378" s="664">
        <v>1</v>
      </c>
      <c r="O378" s="664">
        <v>81</v>
      </c>
      <c r="P378" s="677"/>
      <c r="Q378" s="665">
        <v>81</v>
      </c>
    </row>
    <row r="379" spans="1:17" ht="14.4" customHeight="1" x14ac:dyDescent="0.3">
      <c r="A379" s="660" t="s">
        <v>7398</v>
      </c>
      <c r="B379" s="661" t="s">
        <v>7437</v>
      </c>
      <c r="C379" s="661" t="s">
        <v>7385</v>
      </c>
      <c r="D379" s="661" t="s">
        <v>7442</v>
      </c>
      <c r="E379" s="661" t="s">
        <v>7443</v>
      </c>
      <c r="F379" s="664"/>
      <c r="G379" s="664"/>
      <c r="H379" s="661"/>
      <c r="I379" s="661"/>
      <c r="J379" s="664"/>
      <c r="K379" s="664"/>
      <c r="L379" s="661"/>
      <c r="M379" s="661"/>
      <c r="N379" s="664">
        <v>1</v>
      </c>
      <c r="O379" s="664">
        <v>35</v>
      </c>
      <c r="P379" s="677"/>
      <c r="Q379" s="665">
        <v>35</v>
      </c>
    </row>
    <row r="380" spans="1:17" ht="14.4" customHeight="1" x14ac:dyDescent="0.3">
      <c r="A380" s="660" t="s">
        <v>7398</v>
      </c>
      <c r="B380" s="661" t="s">
        <v>7437</v>
      </c>
      <c r="C380" s="661" t="s">
        <v>7385</v>
      </c>
      <c r="D380" s="661" t="s">
        <v>7458</v>
      </c>
      <c r="E380" s="661" t="s">
        <v>7459</v>
      </c>
      <c r="F380" s="664"/>
      <c r="G380" s="664"/>
      <c r="H380" s="661"/>
      <c r="I380" s="661"/>
      <c r="J380" s="664"/>
      <c r="K380" s="664"/>
      <c r="L380" s="661"/>
      <c r="M380" s="661"/>
      <c r="N380" s="664">
        <v>2</v>
      </c>
      <c r="O380" s="664">
        <v>236</v>
      </c>
      <c r="P380" s="677"/>
      <c r="Q380" s="665">
        <v>118</v>
      </c>
    </row>
    <row r="381" spans="1:17" ht="14.4" customHeight="1" x14ac:dyDescent="0.3">
      <c r="A381" s="660" t="s">
        <v>7398</v>
      </c>
      <c r="B381" s="661" t="s">
        <v>7437</v>
      </c>
      <c r="C381" s="661" t="s">
        <v>7386</v>
      </c>
      <c r="D381" s="661" t="s">
        <v>7440</v>
      </c>
      <c r="E381" s="661" t="s">
        <v>7441</v>
      </c>
      <c r="F381" s="664"/>
      <c r="G381" s="664"/>
      <c r="H381" s="661"/>
      <c r="I381" s="661"/>
      <c r="J381" s="664">
        <v>1</v>
      </c>
      <c r="K381" s="664">
        <v>80</v>
      </c>
      <c r="L381" s="661"/>
      <c r="M381" s="661">
        <v>80</v>
      </c>
      <c r="N381" s="664"/>
      <c r="O381" s="664"/>
      <c r="P381" s="677"/>
      <c r="Q381" s="665"/>
    </row>
    <row r="382" spans="1:17" ht="14.4" customHeight="1" x14ac:dyDescent="0.3">
      <c r="A382" s="660" t="s">
        <v>7398</v>
      </c>
      <c r="B382" s="661" t="s">
        <v>7437</v>
      </c>
      <c r="C382" s="661" t="s">
        <v>7386</v>
      </c>
      <c r="D382" s="661" t="s">
        <v>7442</v>
      </c>
      <c r="E382" s="661" t="s">
        <v>7443</v>
      </c>
      <c r="F382" s="664">
        <v>1</v>
      </c>
      <c r="G382" s="664">
        <v>34</v>
      </c>
      <c r="H382" s="661">
        <v>1</v>
      </c>
      <c r="I382" s="661">
        <v>34</v>
      </c>
      <c r="J382" s="664">
        <v>1</v>
      </c>
      <c r="K382" s="664">
        <v>34</v>
      </c>
      <c r="L382" s="661">
        <v>1</v>
      </c>
      <c r="M382" s="661">
        <v>34</v>
      </c>
      <c r="N382" s="664">
        <v>2</v>
      </c>
      <c r="O382" s="664">
        <v>70</v>
      </c>
      <c r="P382" s="677">
        <v>2.0588235294117645</v>
      </c>
      <c r="Q382" s="665">
        <v>35</v>
      </c>
    </row>
    <row r="383" spans="1:17" ht="14.4" customHeight="1" x14ac:dyDescent="0.3">
      <c r="A383" s="660" t="s">
        <v>7398</v>
      </c>
      <c r="B383" s="661" t="s">
        <v>7437</v>
      </c>
      <c r="C383" s="661" t="s">
        <v>7386</v>
      </c>
      <c r="D383" s="661" t="s">
        <v>7456</v>
      </c>
      <c r="E383" s="661" t="s">
        <v>7457</v>
      </c>
      <c r="F383" s="664">
        <v>1</v>
      </c>
      <c r="G383" s="664">
        <v>249</v>
      </c>
      <c r="H383" s="661">
        <v>1</v>
      </c>
      <c r="I383" s="661">
        <v>249</v>
      </c>
      <c r="J383" s="664">
        <v>2</v>
      </c>
      <c r="K383" s="664">
        <v>464</v>
      </c>
      <c r="L383" s="661">
        <v>1.8634538152610443</v>
      </c>
      <c r="M383" s="661">
        <v>232</v>
      </c>
      <c r="N383" s="664"/>
      <c r="O383" s="664"/>
      <c r="P383" s="677"/>
      <c r="Q383" s="665"/>
    </row>
    <row r="384" spans="1:17" ht="14.4" customHeight="1" x14ac:dyDescent="0.3">
      <c r="A384" s="660" t="s">
        <v>7398</v>
      </c>
      <c r="B384" s="661" t="s">
        <v>7437</v>
      </c>
      <c r="C384" s="661" t="s">
        <v>7386</v>
      </c>
      <c r="D384" s="661" t="s">
        <v>7458</v>
      </c>
      <c r="E384" s="661" t="s">
        <v>7459</v>
      </c>
      <c r="F384" s="664"/>
      <c r="G384" s="664"/>
      <c r="H384" s="661"/>
      <c r="I384" s="661"/>
      <c r="J384" s="664">
        <v>4</v>
      </c>
      <c r="K384" s="664">
        <v>464</v>
      </c>
      <c r="L384" s="661"/>
      <c r="M384" s="661">
        <v>116</v>
      </c>
      <c r="N384" s="664"/>
      <c r="O384" s="664"/>
      <c r="P384" s="677"/>
      <c r="Q384" s="665"/>
    </row>
    <row r="385" spans="1:17" ht="14.4" customHeight="1" x14ac:dyDescent="0.3">
      <c r="A385" s="660" t="s">
        <v>7398</v>
      </c>
      <c r="B385" s="661" t="s">
        <v>7437</v>
      </c>
      <c r="C385" s="661" t="s">
        <v>7386</v>
      </c>
      <c r="D385" s="661" t="s">
        <v>7460</v>
      </c>
      <c r="E385" s="661" t="s">
        <v>7461</v>
      </c>
      <c r="F385" s="664">
        <v>1</v>
      </c>
      <c r="G385" s="664">
        <v>656</v>
      </c>
      <c r="H385" s="661">
        <v>1</v>
      </c>
      <c r="I385" s="661">
        <v>656</v>
      </c>
      <c r="J385" s="664"/>
      <c r="K385" s="664"/>
      <c r="L385" s="661"/>
      <c r="M385" s="661"/>
      <c r="N385" s="664"/>
      <c r="O385" s="664"/>
      <c r="P385" s="677"/>
      <c r="Q385" s="665"/>
    </row>
    <row r="386" spans="1:17" ht="14.4" customHeight="1" x14ac:dyDescent="0.3">
      <c r="A386" s="660" t="s">
        <v>7398</v>
      </c>
      <c r="B386" s="661" t="s">
        <v>7437</v>
      </c>
      <c r="C386" s="661" t="s">
        <v>7386</v>
      </c>
      <c r="D386" s="661" t="s">
        <v>7464</v>
      </c>
      <c r="E386" s="661" t="s">
        <v>7465</v>
      </c>
      <c r="F386" s="664">
        <v>3</v>
      </c>
      <c r="G386" s="664">
        <v>0</v>
      </c>
      <c r="H386" s="661"/>
      <c r="I386" s="661">
        <v>0</v>
      </c>
      <c r="J386" s="664">
        <v>6</v>
      </c>
      <c r="K386" s="664">
        <v>0</v>
      </c>
      <c r="L386" s="661"/>
      <c r="M386" s="661">
        <v>0</v>
      </c>
      <c r="N386" s="664">
        <v>1</v>
      </c>
      <c r="O386" s="664">
        <v>0</v>
      </c>
      <c r="P386" s="677"/>
      <c r="Q386" s="665">
        <v>0</v>
      </c>
    </row>
    <row r="387" spans="1:17" ht="14.4" customHeight="1" x14ac:dyDescent="0.3">
      <c r="A387" s="660" t="s">
        <v>7398</v>
      </c>
      <c r="B387" s="661" t="s">
        <v>7437</v>
      </c>
      <c r="C387" s="661" t="s">
        <v>7386</v>
      </c>
      <c r="D387" s="661" t="s">
        <v>7478</v>
      </c>
      <c r="E387" s="661" t="s">
        <v>7479</v>
      </c>
      <c r="F387" s="664"/>
      <c r="G387" s="664"/>
      <c r="H387" s="661"/>
      <c r="I387" s="661"/>
      <c r="J387" s="664"/>
      <c r="K387" s="664"/>
      <c r="L387" s="661"/>
      <c r="M387" s="661"/>
      <c r="N387" s="664">
        <v>1</v>
      </c>
      <c r="O387" s="664">
        <v>36</v>
      </c>
      <c r="P387" s="677"/>
      <c r="Q387" s="665">
        <v>36</v>
      </c>
    </row>
    <row r="388" spans="1:17" ht="14.4" customHeight="1" x14ac:dyDescent="0.3">
      <c r="A388" s="660" t="s">
        <v>7398</v>
      </c>
      <c r="B388" s="661" t="s">
        <v>7437</v>
      </c>
      <c r="C388" s="661" t="s">
        <v>7386</v>
      </c>
      <c r="D388" s="661" t="s">
        <v>7466</v>
      </c>
      <c r="E388" s="661" t="s">
        <v>7467</v>
      </c>
      <c r="F388" s="664">
        <v>1</v>
      </c>
      <c r="G388" s="664">
        <v>75</v>
      </c>
      <c r="H388" s="661">
        <v>1</v>
      </c>
      <c r="I388" s="661">
        <v>75</v>
      </c>
      <c r="J388" s="664">
        <v>1</v>
      </c>
      <c r="K388" s="664">
        <v>81</v>
      </c>
      <c r="L388" s="661">
        <v>1.08</v>
      </c>
      <c r="M388" s="661">
        <v>81</v>
      </c>
      <c r="N388" s="664">
        <v>1</v>
      </c>
      <c r="O388" s="664">
        <v>82</v>
      </c>
      <c r="P388" s="677">
        <v>1.0933333333333333</v>
      </c>
      <c r="Q388" s="665">
        <v>82</v>
      </c>
    </row>
    <row r="389" spans="1:17" ht="14.4" customHeight="1" x14ac:dyDescent="0.3">
      <c r="A389" s="660" t="s">
        <v>7398</v>
      </c>
      <c r="B389" s="661" t="s">
        <v>7437</v>
      </c>
      <c r="C389" s="661" t="s">
        <v>7387</v>
      </c>
      <c r="D389" s="661" t="s">
        <v>7442</v>
      </c>
      <c r="E389" s="661" t="s">
        <v>7443</v>
      </c>
      <c r="F389" s="664">
        <v>11</v>
      </c>
      <c r="G389" s="664">
        <v>374</v>
      </c>
      <c r="H389" s="661">
        <v>1</v>
      </c>
      <c r="I389" s="661">
        <v>34</v>
      </c>
      <c r="J389" s="664"/>
      <c r="K389" s="664"/>
      <c r="L389" s="661"/>
      <c r="M389" s="661"/>
      <c r="N389" s="664"/>
      <c r="O389" s="664"/>
      <c r="P389" s="677"/>
      <c r="Q389" s="665"/>
    </row>
    <row r="390" spans="1:17" ht="14.4" customHeight="1" x14ac:dyDescent="0.3">
      <c r="A390" s="660" t="s">
        <v>7398</v>
      </c>
      <c r="B390" s="661" t="s">
        <v>7437</v>
      </c>
      <c r="C390" s="661" t="s">
        <v>7387</v>
      </c>
      <c r="D390" s="661" t="s">
        <v>7458</v>
      </c>
      <c r="E390" s="661" t="s">
        <v>7459</v>
      </c>
      <c r="F390" s="664">
        <v>5</v>
      </c>
      <c r="G390" s="664">
        <v>625</v>
      </c>
      <c r="H390" s="661">
        <v>1</v>
      </c>
      <c r="I390" s="661">
        <v>125</v>
      </c>
      <c r="J390" s="664"/>
      <c r="K390" s="664"/>
      <c r="L390" s="661"/>
      <c r="M390" s="661"/>
      <c r="N390" s="664"/>
      <c r="O390" s="664"/>
      <c r="P390" s="677"/>
      <c r="Q390" s="665"/>
    </row>
    <row r="391" spans="1:17" ht="14.4" customHeight="1" x14ac:dyDescent="0.3">
      <c r="A391" s="660" t="s">
        <v>7398</v>
      </c>
      <c r="B391" s="661" t="s">
        <v>7437</v>
      </c>
      <c r="C391" s="661" t="s">
        <v>7387</v>
      </c>
      <c r="D391" s="661" t="s">
        <v>7464</v>
      </c>
      <c r="E391" s="661" t="s">
        <v>7465</v>
      </c>
      <c r="F391" s="664">
        <v>6</v>
      </c>
      <c r="G391" s="664">
        <v>0</v>
      </c>
      <c r="H391" s="661"/>
      <c r="I391" s="661">
        <v>0</v>
      </c>
      <c r="J391" s="664"/>
      <c r="K391" s="664"/>
      <c r="L391" s="661"/>
      <c r="M391" s="661"/>
      <c r="N391" s="664"/>
      <c r="O391" s="664"/>
      <c r="P391" s="677"/>
      <c r="Q391" s="665"/>
    </row>
    <row r="392" spans="1:17" ht="14.4" customHeight="1" x14ac:dyDescent="0.3">
      <c r="A392" s="660" t="s">
        <v>7398</v>
      </c>
      <c r="B392" s="661" t="s">
        <v>7437</v>
      </c>
      <c r="C392" s="661" t="s">
        <v>3949</v>
      </c>
      <c r="D392" s="661" t="s">
        <v>7440</v>
      </c>
      <c r="E392" s="661" t="s">
        <v>7441</v>
      </c>
      <c r="F392" s="664"/>
      <c r="G392" s="664"/>
      <c r="H392" s="661"/>
      <c r="I392" s="661"/>
      <c r="J392" s="664"/>
      <c r="K392" s="664"/>
      <c r="L392" s="661"/>
      <c r="M392" s="661"/>
      <c r="N392" s="664">
        <v>9</v>
      </c>
      <c r="O392" s="664">
        <v>720</v>
      </c>
      <c r="P392" s="677"/>
      <c r="Q392" s="665">
        <v>80</v>
      </c>
    </row>
    <row r="393" spans="1:17" ht="14.4" customHeight="1" x14ac:dyDescent="0.3">
      <c r="A393" s="660" t="s">
        <v>7398</v>
      </c>
      <c r="B393" s="661" t="s">
        <v>7437</v>
      </c>
      <c r="C393" s="661" t="s">
        <v>3949</v>
      </c>
      <c r="D393" s="661" t="s">
        <v>7442</v>
      </c>
      <c r="E393" s="661" t="s">
        <v>7443</v>
      </c>
      <c r="F393" s="664"/>
      <c r="G393" s="664"/>
      <c r="H393" s="661"/>
      <c r="I393" s="661"/>
      <c r="J393" s="664"/>
      <c r="K393" s="664"/>
      <c r="L393" s="661"/>
      <c r="M393" s="661"/>
      <c r="N393" s="664">
        <v>16</v>
      </c>
      <c r="O393" s="664">
        <v>544</v>
      </c>
      <c r="P393" s="677"/>
      <c r="Q393" s="665">
        <v>34</v>
      </c>
    </row>
    <row r="394" spans="1:17" ht="14.4" customHeight="1" x14ac:dyDescent="0.3">
      <c r="A394" s="660" t="s">
        <v>7398</v>
      </c>
      <c r="B394" s="661" t="s">
        <v>7437</v>
      </c>
      <c r="C394" s="661" t="s">
        <v>3949</v>
      </c>
      <c r="D394" s="661" t="s">
        <v>7456</v>
      </c>
      <c r="E394" s="661" t="s">
        <v>7457</v>
      </c>
      <c r="F394" s="664"/>
      <c r="G394" s="664"/>
      <c r="H394" s="661"/>
      <c r="I394" s="661"/>
      <c r="J394" s="664"/>
      <c r="K394" s="664"/>
      <c r="L394" s="661"/>
      <c r="M394" s="661"/>
      <c r="N394" s="664">
        <v>2</v>
      </c>
      <c r="O394" s="664">
        <v>464</v>
      </c>
      <c r="P394" s="677"/>
      <c r="Q394" s="665">
        <v>232</v>
      </c>
    </row>
    <row r="395" spans="1:17" ht="14.4" customHeight="1" x14ac:dyDescent="0.3">
      <c r="A395" s="660" t="s">
        <v>7398</v>
      </c>
      <c r="B395" s="661" t="s">
        <v>7437</v>
      </c>
      <c r="C395" s="661" t="s">
        <v>3949</v>
      </c>
      <c r="D395" s="661" t="s">
        <v>7458</v>
      </c>
      <c r="E395" s="661" t="s">
        <v>7459</v>
      </c>
      <c r="F395" s="664"/>
      <c r="G395" s="664"/>
      <c r="H395" s="661"/>
      <c r="I395" s="661"/>
      <c r="J395" s="664"/>
      <c r="K395" s="664"/>
      <c r="L395" s="661"/>
      <c r="M395" s="661"/>
      <c r="N395" s="664">
        <v>9</v>
      </c>
      <c r="O395" s="664">
        <v>1044</v>
      </c>
      <c r="P395" s="677"/>
      <c r="Q395" s="665">
        <v>116</v>
      </c>
    </row>
    <row r="396" spans="1:17" ht="14.4" customHeight="1" x14ac:dyDescent="0.3">
      <c r="A396" s="660" t="s">
        <v>7398</v>
      </c>
      <c r="B396" s="661" t="s">
        <v>7437</v>
      </c>
      <c r="C396" s="661" t="s">
        <v>3949</v>
      </c>
      <c r="D396" s="661" t="s">
        <v>7496</v>
      </c>
      <c r="E396" s="661" t="s">
        <v>7497</v>
      </c>
      <c r="F396" s="664"/>
      <c r="G396" s="664"/>
      <c r="H396" s="661"/>
      <c r="I396" s="661"/>
      <c r="J396" s="664"/>
      <c r="K396" s="664"/>
      <c r="L396" s="661"/>
      <c r="M396" s="661"/>
      <c r="N396" s="664">
        <v>1</v>
      </c>
      <c r="O396" s="664">
        <v>191</v>
      </c>
      <c r="P396" s="677"/>
      <c r="Q396" s="665">
        <v>191</v>
      </c>
    </row>
    <row r="397" spans="1:17" ht="14.4" customHeight="1" x14ac:dyDescent="0.3">
      <c r="A397" s="660" t="s">
        <v>7398</v>
      </c>
      <c r="B397" s="661" t="s">
        <v>7437</v>
      </c>
      <c r="C397" s="661" t="s">
        <v>3949</v>
      </c>
      <c r="D397" s="661" t="s">
        <v>7464</v>
      </c>
      <c r="E397" s="661" t="s">
        <v>7465</v>
      </c>
      <c r="F397" s="664"/>
      <c r="G397" s="664"/>
      <c r="H397" s="661"/>
      <c r="I397" s="661"/>
      <c r="J397" s="664"/>
      <c r="K397" s="664"/>
      <c r="L397" s="661"/>
      <c r="M397" s="661"/>
      <c r="N397" s="664">
        <v>15</v>
      </c>
      <c r="O397" s="664">
        <v>0</v>
      </c>
      <c r="P397" s="677"/>
      <c r="Q397" s="665">
        <v>0</v>
      </c>
    </row>
    <row r="398" spans="1:17" ht="14.4" customHeight="1" x14ac:dyDescent="0.3">
      <c r="A398" s="660" t="s">
        <v>7398</v>
      </c>
      <c r="B398" s="661" t="s">
        <v>7437</v>
      </c>
      <c r="C398" s="661" t="s">
        <v>7389</v>
      </c>
      <c r="D398" s="661" t="s">
        <v>7440</v>
      </c>
      <c r="E398" s="661" t="s">
        <v>7441</v>
      </c>
      <c r="F398" s="664">
        <v>7</v>
      </c>
      <c r="G398" s="664">
        <v>630</v>
      </c>
      <c r="H398" s="661">
        <v>1</v>
      </c>
      <c r="I398" s="661">
        <v>90</v>
      </c>
      <c r="J398" s="664"/>
      <c r="K398" s="664"/>
      <c r="L398" s="661"/>
      <c r="M398" s="661"/>
      <c r="N398" s="664"/>
      <c r="O398" s="664"/>
      <c r="P398" s="677"/>
      <c r="Q398" s="665"/>
    </row>
    <row r="399" spans="1:17" ht="14.4" customHeight="1" x14ac:dyDescent="0.3">
      <c r="A399" s="660" t="s">
        <v>7398</v>
      </c>
      <c r="B399" s="661" t="s">
        <v>7437</v>
      </c>
      <c r="C399" s="661" t="s">
        <v>7389</v>
      </c>
      <c r="D399" s="661" t="s">
        <v>7442</v>
      </c>
      <c r="E399" s="661" t="s">
        <v>7443</v>
      </c>
      <c r="F399" s="664">
        <v>9</v>
      </c>
      <c r="G399" s="664">
        <v>306</v>
      </c>
      <c r="H399" s="661">
        <v>1</v>
      </c>
      <c r="I399" s="661">
        <v>34</v>
      </c>
      <c r="J399" s="664">
        <v>1</v>
      </c>
      <c r="K399" s="664">
        <v>34</v>
      </c>
      <c r="L399" s="661">
        <v>0.1111111111111111</v>
      </c>
      <c r="M399" s="661">
        <v>34</v>
      </c>
      <c r="N399" s="664"/>
      <c r="O399" s="664"/>
      <c r="P399" s="677"/>
      <c r="Q399" s="665"/>
    </row>
    <row r="400" spans="1:17" ht="14.4" customHeight="1" x14ac:dyDescent="0.3">
      <c r="A400" s="660" t="s">
        <v>7398</v>
      </c>
      <c r="B400" s="661" t="s">
        <v>7437</v>
      </c>
      <c r="C400" s="661" t="s">
        <v>7389</v>
      </c>
      <c r="D400" s="661" t="s">
        <v>7456</v>
      </c>
      <c r="E400" s="661" t="s">
        <v>7457</v>
      </c>
      <c r="F400" s="664">
        <v>3</v>
      </c>
      <c r="G400" s="664">
        <v>747</v>
      </c>
      <c r="H400" s="661">
        <v>1</v>
      </c>
      <c r="I400" s="661">
        <v>249</v>
      </c>
      <c r="J400" s="664">
        <v>1</v>
      </c>
      <c r="K400" s="664">
        <v>232</v>
      </c>
      <c r="L400" s="661">
        <v>0.31057563587684067</v>
      </c>
      <c r="M400" s="661">
        <v>232</v>
      </c>
      <c r="N400" s="664"/>
      <c r="O400" s="664"/>
      <c r="P400" s="677"/>
      <c r="Q400" s="665"/>
    </row>
    <row r="401" spans="1:17" ht="14.4" customHeight="1" x14ac:dyDescent="0.3">
      <c r="A401" s="660" t="s">
        <v>7398</v>
      </c>
      <c r="B401" s="661" t="s">
        <v>7437</v>
      </c>
      <c r="C401" s="661" t="s">
        <v>7389</v>
      </c>
      <c r="D401" s="661" t="s">
        <v>7458</v>
      </c>
      <c r="E401" s="661" t="s">
        <v>7459</v>
      </c>
      <c r="F401" s="664">
        <v>4</v>
      </c>
      <c r="G401" s="664">
        <v>500</v>
      </c>
      <c r="H401" s="661">
        <v>1</v>
      </c>
      <c r="I401" s="661">
        <v>125</v>
      </c>
      <c r="J401" s="664"/>
      <c r="K401" s="664"/>
      <c r="L401" s="661"/>
      <c r="M401" s="661"/>
      <c r="N401" s="664"/>
      <c r="O401" s="664"/>
      <c r="P401" s="677"/>
      <c r="Q401" s="665"/>
    </row>
    <row r="402" spans="1:17" ht="14.4" customHeight="1" x14ac:dyDescent="0.3">
      <c r="A402" s="660" t="s">
        <v>7398</v>
      </c>
      <c r="B402" s="661" t="s">
        <v>7437</v>
      </c>
      <c r="C402" s="661" t="s">
        <v>7389</v>
      </c>
      <c r="D402" s="661" t="s">
        <v>7464</v>
      </c>
      <c r="E402" s="661" t="s">
        <v>7465</v>
      </c>
      <c r="F402" s="664">
        <v>4</v>
      </c>
      <c r="G402" s="664">
        <v>0</v>
      </c>
      <c r="H402" s="661"/>
      <c r="I402" s="661">
        <v>0</v>
      </c>
      <c r="J402" s="664"/>
      <c r="K402" s="664"/>
      <c r="L402" s="661"/>
      <c r="M402" s="661"/>
      <c r="N402" s="664"/>
      <c r="O402" s="664"/>
      <c r="P402" s="677"/>
      <c r="Q402" s="665"/>
    </row>
    <row r="403" spans="1:17" ht="14.4" customHeight="1" x14ac:dyDescent="0.3">
      <c r="A403" s="660" t="s">
        <v>7398</v>
      </c>
      <c r="B403" s="661" t="s">
        <v>7437</v>
      </c>
      <c r="C403" s="661" t="s">
        <v>7389</v>
      </c>
      <c r="D403" s="661" t="s">
        <v>7466</v>
      </c>
      <c r="E403" s="661" t="s">
        <v>7467</v>
      </c>
      <c r="F403" s="664">
        <v>2</v>
      </c>
      <c r="G403" s="664">
        <v>150</v>
      </c>
      <c r="H403" s="661">
        <v>1</v>
      </c>
      <c r="I403" s="661">
        <v>75</v>
      </c>
      <c r="J403" s="664"/>
      <c r="K403" s="664"/>
      <c r="L403" s="661"/>
      <c r="M403" s="661"/>
      <c r="N403" s="664"/>
      <c r="O403" s="664"/>
      <c r="P403" s="677"/>
      <c r="Q403" s="665"/>
    </row>
    <row r="404" spans="1:17" ht="14.4" customHeight="1" x14ac:dyDescent="0.3">
      <c r="A404" s="660" t="s">
        <v>7398</v>
      </c>
      <c r="B404" s="661" t="s">
        <v>7437</v>
      </c>
      <c r="C404" s="661" t="s">
        <v>7389</v>
      </c>
      <c r="D404" s="661" t="s">
        <v>7484</v>
      </c>
      <c r="E404" s="661" t="s">
        <v>7485</v>
      </c>
      <c r="F404" s="664">
        <v>1</v>
      </c>
      <c r="G404" s="664">
        <v>1040</v>
      </c>
      <c r="H404" s="661">
        <v>1</v>
      </c>
      <c r="I404" s="661">
        <v>1040</v>
      </c>
      <c r="J404" s="664"/>
      <c r="K404" s="664"/>
      <c r="L404" s="661"/>
      <c r="M404" s="661"/>
      <c r="N404" s="664"/>
      <c r="O404" s="664"/>
      <c r="P404" s="677"/>
      <c r="Q404" s="665"/>
    </row>
    <row r="405" spans="1:17" ht="14.4" customHeight="1" x14ac:dyDescent="0.3">
      <c r="A405" s="660" t="s">
        <v>7398</v>
      </c>
      <c r="B405" s="661" t="s">
        <v>7437</v>
      </c>
      <c r="C405" s="661" t="s">
        <v>7389</v>
      </c>
      <c r="D405" s="661" t="s">
        <v>7490</v>
      </c>
      <c r="E405" s="661" t="s">
        <v>7491</v>
      </c>
      <c r="F405" s="664">
        <v>1</v>
      </c>
      <c r="G405" s="664">
        <v>114</v>
      </c>
      <c r="H405" s="661">
        <v>1</v>
      </c>
      <c r="I405" s="661">
        <v>114</v>
      </c>
      <c r="J405" s="664"/>
      <c r="K405" s="664"/>
      <c r="L405" s="661"/>
      <c r="M405" s="661"/>
      <c r="N405" s="664"/>
      <c r="O405" s="664"/>
      <c r="P405" s="677"/>
      <c r="Q405" s="665"/>
    </row>
    <row r="406" spans="1:17" ht="14.4" customHeight="1" x14ac:dyDescent="0.3">
      <c r="A406" s="660" t="s">
        <v>7398</v>
      </c>
      <c r="B406" s="661" t="s">
        <v>7437</v>
      </c>
      <c r="C406" s="661" t="s">
        <v>3927</v>
      </c>
      <c r="D406" s="661" t="s">
        <v>7440</v>
      </c>
      <c r="E406" s="661" t="s">
        <v>7441</v>
      </c>
      <c r="F406" s="664">
        <v>440</v>
      </c>
      <c r="G406" s="664">
        <v>39600</v>
      </c>
      <c r="H406" s="661">
        <v>1</v>
      </c>
      <c r="I406" s="661">
        <v>90</v>
      </c>
      <c r="J406" s="664">
        <v>239</v>
      </c>
      <c r="K406" s="664">
        <v>19120</v>
      </c>
      <c r="L406" s="661">
        <v>0.48282828282828283</v>
      </c>
      <c r="M406" s="661">
        <v>80</v>
      </c>
      <c r="N406" s="664">
        <v>109</v>
      </c>
      <c r="O406" s="664">
        <v>8793</v>
      </c>
      <c r="P406" s="677">
        <v>0.22204545454545455</v>
      </c>
      <c r="Q406" s="665">
        <v>80.669724770642205</v>
      </c>
    </row>
    <row r="407" spans="1:17" ht="14.4" customHeight="1" x14ac:dyDescent="0.3">
      <c r="A407" s="660" t="s">
        <v>7398</v>
      </c>
      <c r="B407" s="661" t="s">
        <v>7437</v>
      </c>
      <c r="C407" s="661" t="s">
        <v>3927</v>
      </c>
      <c r="D407" s="661" t="s">
        <v>7442</v>
      </c>
      <c r="E407" s="661" t="s">
        <v>7443</v>
      </c>
      <c r="F407" s="664">
        <v>589</v>
      </c>
      <c r="G407" s="664">
        <v>20026</v>
      </c>
      <c r="H407" s="661">
        <v>1</v>
      </c>
      <c r="I407" s="661">
        <v>34</v>
      </c>
      <c r="J407" s="664">
        <v>284</v>
      </c>
      <c r="K407" s="664">
        <v>9656</v>
      </c>
      <c r="L407" s="661">
        <v>0.48217317487266553</v>
      </c>
      <c r="M407" s="661">
        <v>34</v>
      </c>
      <c r="N407" s="664">
        <v>206</v>
      </c>
      <c r="O407" s="664">
        <v>7142</v>
      </c>
      <c r="P407" s="677">
        <v>0.35663637271546988</v>
      </c>
      <c r="Q407" s="665">
        <v>34.66990291262136</v>
      </c>
    </row>
    <row r="408" spans="1:17" ht="14.4" customHeight="1" x14ac:dyDescent="0.3">
      <c r="A408" s="660" t="s">
        <v>7398</v>
      </c>
      <c r="B408" s="661" t="s">
        <v>7437</v>
      </c>
      <c r="C408" s="661" t="s">
        <v>3927</v>
      </c>
      <c r="D408" s="661" t="s">
        <v>7492</v>
      </c>
      <c r="E408" s="661" t="s">
        <v>7493</v>
      </c>
      <c r="F408" s="664"/>
      <c r="G408" s="664"/>
      <c r="H408" s="661"/>
      <c r="I408" s="661"/>
      <c r="J408" s="664"/>
      <c r="K408" s="664"/>
      <c r="L408" s="661"/>
      <c r="M408" s="661"/>
      <c r="N408" s="664">
        <v>8</v>
      </c>
      <c r="O408" s="664">
        <v>80</v>
      </c>
      <c r="P408" s="677"/>
      <c r="Q408" s="665">
        <v>10</v>
      </c>
    </row>
    <row r="409" spans="1:17" ht="14.4" customHeight="1" x14ac:dyDescent="0.3">
      <c r="A409" s="660" t="s">
        <v>7398</v>
      </c>
      <c r="B409" s="661" t="s">
        <v>7437</v>
      </c>
      <c r="C409" s="661" t="s">
        <v>3927</v>
      </c>
      <c r="D409" s="661" t="s">
        <v>7456</v>
      </c>
      <c r="E409" s="661" t="s">
        <v>7457</v>
      </c>
      <c r="F409" s="664">
        <v>3</v>
      </c>
      <c r="G409" s="664">
        <v>747</v>
      </c>
      <c r="H409" s="661">
        <v>1</v>
      </c>
      <c r="I409" s="661">
        <v>249</v>
      </c>
      <c r="J409" s="664">
        <v>6</v>
      </c>
      <c r="K409" s="664">
        <v>1392</v>
      </c>
      <c r="L409" s="661">
        <v>1.8634538152610443</v>
      </c>
      <c r="M409" s="661">
        <v>232</v>
      </c>
      <c r="N409" s="664">
        <v>3</v>
      </c>
      <c r="O409" s="664">
        <v>702</v>
      </c>
      <c r="P409" s="677">
        <v>0.93975903614457834</v>
      </c>
      <c r="Q409" s="665">
        <v>234</v>
      </c>
    </row>
    <row r="410" spans="1:17" ht="14.4" customHeight="1" x14ac:dyDescent="0.3">
      <c r="A410" s="660" t="s">
        <v>7398</v>
      </c>
      <c r="B410" s="661" t="s">
        <v>7437</v>
      </c>
      <c r="C410" s="661" t="s">
        <v>3927</v>
      </c>
      <c r="D410" s="661" t="s">
        <v>7458</v>
      </c>
      <c r="E410" s="661" t="s">
        <v>7459</v>
      </c>
      <c r="F410" s="664">
        <v>237</v>
      </c>
      <c r="G410" s="664">
        <v>29625</v>
      </c>
      <c r="H410" s="661">
        <v>1</v>
      </c>
      <c r="I410" s="661">
        <v>125</v>
      </c>
      <c r="J410" s="664">
        <v>186</v>
      </c>
      <c r="K410" s="664">
        <v>21576</v>
      </c>
      <c r="L410" s="661">
        <v>0.72830379746835439</v>
      </c>
      <c r="M410" s="661">
        <v>116</v>
      </c>
      <c r="N410" s="664">
        <v>161</v>
      </c>
      <c r="O410" s="664">
        <v>18828</v>
      </c>
      <c r="P410" s="677">
        <v>0.6355443037974684</v>
      </c>
      <c r="Q410" s="665">
        <v>116.94409937888199</v>
      </c>
    </row>
    <row r="411" spans="1:17" ht="14.4" customHeight="1" x14ac:dyDescent="0.3">
      <c r="A411" s="660" t="s">
        <v>7398</v>
      </c>
      <c r="B411" s="661" t="s">
        <v>7437</v>
      </c>
      <c r="C411" s="661" t="s">
        <v>3927</v>
      </c>
      <c r="D411" s="661" t="s">
        <v>7496</v>
      </c>
      <c r="E411" s="661" t="s">
        <v>7497</v>
      </c>
      <c r="F411" s="664">
        <v>4</v>
      </c>
      <c r="G411" s="664">
        <v>760</v>
      </c>
      <c r="H411" s="661">
        <v>1</v>
      </c>
      <c r="I411" s="661">
        <v>190</v>
      </c>
      <c r="J411" s="664"/>
      <c r="K411" s="664"/>
      <c r="L411" s="661"/>
      <c r="M411" s="661"/>
      <c r="N411" s="664"/>
      <c r="O411" s="664"/>
      <c r="P411" s="677"/>
      <c r="Q411" s="665"/>
    </row>
    <row r="412" spans="1:17" ht="14.4" customHeight="1" x14ac:dyDescent="0.3">
      <c r="A412" s="660" t="s">
        <v>7398</v>
      </c>
      <c r="B412" s="661" t="s">
        <v>7437</v>
      </c>
      <c r="C412" s="661" t="s">
        <v>3927</v>
      </c>
      <c r="D412" s="661" t="s">
        <v>7526</v>
      </c>
      <c r="E412" s="661" t="s">
        <v>7527</v>
      </c>
      <c r="F412" s="664"/>
      <c r="G412" s="664"/>
      <c r="H412" s="661"/>
      <c r="I412" s="661"/>
      <c r="J412" s="664"/>
      <c r="K412" s="664"/>
      <c r="L412" s="661"/>
      <c r="M412" s="661"/>
      <c r="N412" s="664">
        <v>1</v>
      </c>
      <c r="O412" s="664">
        <v>116</v>
      </c>
      <c r="P412" s="677"/>
      <c r="Q412" s="665">
        <v>116</v>
      </c>
    </row>
    <row r="413" spans="1:17" ht="14.4" customHeight="1" x14ac:dyDescent="0.3">
      <c r="A413" s="660" t="s">
        <v>7398</v>
      </c>
      <c r="B413" s="661" t="s">
        <v>7437</v>
      </c>
      <c r="C413" s="661" t="s">
        <v>3927</v>
      </c>
      <c r="D413" s="661" t="s">
        <v>7460</v>
      </c>
      <c r="E413" s="661" t="s">
        <v>7461</v>
      </c>
      <c r="F413" s="664">
        <v>1</v>
      </c>
      <c r="G413" s="664">
        <v>656</v>
      </c>
      <c r="H413" s="661">
        <v>1</v>
      </c>
      <c r="I413" s="661">
        <v>656</v>
      </c>
      <c r="J413" s="664">
        <v>4</v>
      </c>
      <c r="K413" s="664">
        <v>2636</v>
      </c>
      <c r="L413" s="661">
        <v>4.0182926829268295</v>
      </c>
      <c r="M413" s="661">
        <v>659</v>
      </c>
      <c r="N413" s="664"/>
      <c r="O413" s="664"/>
      <c r="P413" s="677"/>
      <c r="Q413" s="665"/>
    </row>
    <row r="414" spans="1:17" ht="14.4" customHeight="1" x14ac:dyDescent="0.3">
      <c r="A414" s="660" t="s">
        <v>7398</v>
      </c>
      <c r="B414" s="661" t="s">
        <v>7437</v>
      </c>
      <c r="C414" s="661" t="s">
        <v>3927</v>
      </c>
      <c r="D414" s="661" t="s">
        <v>7462</v>
      </c>
      <c r="E414" s="661" t="s">
        <v>7463</v>
      </c>
      <c r="F414" s="664"/>
      <c r="G414" s="664"/>
      <c r="H414" s="661"/>
      <c r="I414" s="661"/>
      <c r="J414" s="664">
        <v>2</v>
      </c>
      <c r="K414" s="664">
        <v>0</v>
      </c>
      <c r="L414" s="661"/>
      <c r="M414" s="661">
        <v>0</v>
      </c>
      <c r="N414" s="664"/>
      <c r="O414" s="664"/>
      <c r="P414" s="677"/>
      <c r="Q414" s="665"/>
    </row>
    <row r="415" spans="1:17" ht="14.4" customHeight="1" x14ac:dyDescent="0.3">
      <c r="A415" s="660" t="s">
        <v>7398</v>
      </c>
      <c r="B415" s="661" t="s">
        <v>7437</v>
      </c>
      <c r="C415" s="661" t="s">
        <v>3927</v>
      </c>
      <c r="D415" s="661" t="s">
        <v>7464</v>
      </c>
      <c r="E415" s="661" t="s">
        <v>7465</v>
      </c>
      <c r="F415" s="664">
        <v>329</v>
      </c>
      <c r="G415" s="664">
        <v>0</v>
      </c>
      <c r="H415" s="661"/>
      <c r="I415" s="661">
        <v>0</v>
      </c>
      <c r="J415" s="664">
        <v>180</v>
      </c>
      <c r="K415" s="664">
        <v>0</v>
      </c>
      <c r="L415" s="661"/>
      <c r="M415" s="661">
        <v>0</v>
      </c>
      <c r="N415" s="664">
        <v>144</v>
      </c>
      <c r="O415" s="664">
        <v>0</v>
      </c>
      <c r="P415" s="677"/>
      <c r="Q415" s="665">
        <v>0</v>
      </c>
    </row>
    <row r="416" spans="1:17" ht="14.4" customHeight="1" x14ac:dyDescent="0.3">
      <c r="A416" s="660" t="s">
        <v>7398</v>
      </c>
      <c r="B416" s="661" t="s">
        <v>7437</v>
      </c>
      <c r="C416" s="661" t="s">
        <v>3927</v>
      </c>
      <c r="D416" s="661" t="s">
        <v>7502</v>
      </c>
      <c r="E416" s="661" t="s">
        <v>7503</v>
      </c>
      <c r="F416" s="664"/>
      <c r="G416" s="664"/>
      <c r="H416" s="661"/>
      <c r="I416" s="661"/>
      <c r="J416" s="664"/>
      <c r="K416" s="664"/>
      <c r="L416" s="661"/>
      <c r="M416" s="661"/>
      <c r="N416" s="664">
        <v>3</v>
      </c>
      <c r="O416" s="664">
        <v>495</v>
      </c>
      <c r="P416" s="677"/>
      <c r="Q416" s="665">
        <v>165</v>
      </c>
    </row>
    <row r="417" spans="1:17" ht="14.4" customHeight="1" x14ac:dyDescent="0.3">
      <c r="A417" s="660" t="s">
        <v>7398</v>
      </c>
      <c r="B417" s="661" t="s">
        <v>7437</v>
      </c>
      <c r="C417" s="661" t="s">
        <v>3927</v>
      </c>
      <c r="D417" s="661" t="s">
        <v>7478</v>
      </c>
      <c r="E417" s="661" t="s">
        <v>7479</v>
      </c>
      <c r="F417" s="664">
        <v>2</v>
      </c>
      <c r="G417" s="664">
        <v>50</v>
      </c>
      <c r="H417" s="661">
        <v>1</v>
      </c>
      <c r="I417" s="661">
        <v>25</v>
      </c>
      <c r="J417" s="664">
        <v>2</v>
      </c>
      <c r="K417" s="664">
        <v>70</v>
      </c>
      <c r="L417" s="661">
        <v>1.4</v>
      </c>
      <c r="M417" s="661">
        <v>35</v>
      </c>
      <c r="N417" s="664">
        <v>8</v>
      </c>
      <c r="O417" s="664">
        <v>285</v>
      </c>
      <c r="P417" s="677">
        <v>5.7</v>
      </c>
      <c r="Q417" s="665">
        <v>35.625</v>
      </c>
    </row>
    <row r="418" spans="1:17" ht="14.4" customHeight="1" x14ac:dyDescent="0.3">
      <c r="A418" s="660" t="s">
        <v>7398</v>
      </c>
      <c r="B418" s="661" t="s">
        <v>7437</v>
      </c>
      <c r="C418" s="661" t="s">
        <v>3927</v>
      </c>
      <c r="D418" s="661" t="s">
        <v>7466</v>
      </c>
      <c r="E418" s="661" t="s">
        <v>7467</v>
      </c>
      <c r="F418" s="664">
        <v>11</v>
      </c>
      <c r="G418" s="664">
        <v>825</v>
      </c>
      <c r="H418" s="661">
        <v>1</v>
      </c>
      <c r="I418" s="661">
        <v>75</v>
      </c>
      <c r="J418" s="664">
        <v>14</v>
      </c>
      <c r="K418" s="664">
        <v>1134</v>
      </c>
      <c r="L418" s="661">
        <v>1.3745454545454545</v>
      </c>
      <c r="M418" s="661">
        <v>81</v>
      </c>
      <c r="N418" s="664"/>
      <c r="O418" s="664"/>
      <c r="P418" s="677"/>
      <c r="Q418" s="665"/>
    </row>
    <row r="419" spans="1:17" ht="14.4" customHeight="1" x14ac:dyDescent="0.3">
      <c r="A419" s="660" t="s">
        <v>7398</v>
      </c>
      <c r="B419" s="661" t="s">
        <v>7437</v>
      </c>
      <c r="C419" s="661" t="s">
        <v>3927</v>
      </c>
      <c r="D419" s="661" t="s">
        <v>7480</v>
      </c>
      <c r="E419" s="661" t="s">
        <v>7481</v>
      </c>
      <c r="F419" s="664">
        <v>1</v>
      </c>
      <c r="G419" s="664">
        <v>0</v>
      </c>
      <c r="H419" s="661"/>
      <c r="I419" s="661">
        <v>0</v>
      </c>
      <c r="J419" s="664"/>
      <c r="K419" s="664"/>
      <c r="L419" s="661"/>
      <c r="M419" s="661"/>
      <c r="N419" s="664"/>
      <c r="O419" s="664"/>
      <c r="P419" s="677"/>
      <c r="Q419" s="665"/>
    </row>
    <row r="420" spans="1:17" ht="14.4" customHeight="1" x14ac:dyDescent="0.3">
      <c r="A420" s="660" t="s">
        <v>7398</v>
      </c>
      <c r="B420" s="661" t="s">
        <v>7437</v>
      </c>
      <c r="C420" s="661" t="s">
        <v>3927</v>
      </c>
      <c r="D420" s="661" t="s">
        <v>7468</v>
      </c>
      <c r="E420" s="661" t="s">
        <v>7469</v>
      </c>
      <c r="F420" s="664"/>
      <c r="G420" s="664"/>
      <c r="H420" s="661"/>
      <c r="I420" s="661"/>
      <c r="J420" s="664">
        <v>43</v>
      </c>
      <c r="K420" s="664">
        <v>8858</v>
      </c>
      <c r="L420" s="661"/>
      <c r="M420" s="661">
        <v>206</v>
      </c>
      <c r="N420" s="664">
        <v>2</v>
      </c>
      <c r="O420" s="664">
        <v>415</v>
      </c>
      <c r="P420" s="677"/>
      <c r="Q420" s="665">
        <v>207.5</v>
      </c>
    </row>
    <row r="421" spans="1:17" ht="14.4" customHeight="1" x14ac:dyDescent="0.3">
      <c r="A421" s="660" t="s">
        <v>7398</v>
      </c>
      <c r="B421" s="661" t="s">
        <v>7437</v>
      </c>
      <c r="C421" s="661" t="s">
        <v>3927</v>
      </c>
      <c r="D421" s="661" t="s">
        <v>7484</v>
      </c>
      <c r="E421" s="661" t="s">
        <v>7485</v>
      </c>
      <c r="F421" s="664">
        <v>1</v>
      </c>
      <c r="G421" s="664">
        <v>1040</v>
      </c>
      <c r="H421" s="661">
        <v>1</v>
      </c>
      <c r="I421" s="661">
        <v>1040</v>
      </c>
      <c r="J421" s="664"/>
      <c r="K421" s="664"/>
      <c r="L421" s="661"/>
      <c r="M421" s="661"/>
      <c r="N421" s="664"/>
      <c r="O421" s="664"/>
      <c r="P421" s="677"/>
      <c r="Q421" s="665"/>
    </row>
    <row r="422" spans="1:17" ht="14.4" customHeight="1" x14ac:dyDescent="0.3">
      <c r="A422" s="660" t="s">
        <v>7398</v>
      </c>
      <c r="B422" s="661" t="s">
        <v>7437</v>
      </c>
      <c r="C422" s="661" t="s">
        <v>3927</v>
      </c>
      <c r="D422" s="661" t="s">
        <v>7508</v>
      </c>
      <c r="E422" s="661" t="s">
        <v>7509</v>
      </c>
      <c r="F422" s="664">
        <v>1</v>
      </c>
      <c r="G422" s="664">
        <v>360</v>
      </c>
      <c r="H422" s="661">
        <v>1</v>
      </c>
      <c r="I422" s="661">
        <v>360</v>
      </c>
      <c r="J422" s="664">
        <v>1</v>
      </c>
      <c r="K422" s="664">
        <v>344</v>
      </c>
      <c r="L422" s="661">
        <v>0.9555555555555556</v>
      </c>
      <c r="M422" s="661">
        <v>344</v>
      </c>
      <c r="N422" s="664"/>
      <c r="O422" s="664"/>
      <c r="P422" s="677"/>
      <c r="Q422" s="665"/>
    </row>
    <row r="423" spans="1:17" ht="14.4" customHeight="1" x14ac:dyDescent="0.3">
      <c r="A423" s="660" t="s">
        <v>7398</v>
      </c>
      <c r="B423" s="661" t="s">
        <v>7437</v>
      </c>
      <c r="C423" s="661" t="s">
        <v>3927</v>
      </c>
      <c r="D423" s="661" t="s">
        <v>7488</v>
      </c>
      <c r="E423" s="661" t="s">
        <v>7489</v>
      </c>
      <c r="F423" s="664">
        <v>3</v>
      </c>
      <c r="G423" s="664">
        <v>528</v>
      </c>
      <c r="H423" s="661">
        <v>1</v>
      </c>
      <c r="I423" s="661">
        <v>176</v>
      </c>
      <c r="J423" s="664">
        <v>4</v>
      </c>
      <c r="K423" s="664">
        <v>708</v>
      </c>
      <c r="L423" s="661">
        <v>1.3409090909090908</v>
      </c>
      <c r="M423" s="661">
        <v>177</v>
      </c>
      <c r="N423" s="664"/>
      <c r="O423" s="664"/>
      <c r="P423" s="677"/>
      <c r="Q423" s="665"/>
    </row>
    <row r="424" spans="1:17" ht="14.4" customHeight="1" x14ac:dyDescent="0.3">
      <c r="A424" s="660" t="s">
        <v>7398</v>
      </c>
      <c r="B424" s="661" t="s">
        <v>7437</v>
      </c>
      <c r="C424" s="661" t="s">
        <v>3927</v>
      </c>
      <c r="D424" s="661" t="s">
        <v>7514</v>
      </c>
      <c r="E424" s="661" t="s">
        <v>7515</v>
      </c>
      <c r="F424" s="664"/>
      <c r="G424" s="664"/>
      <c r="H424" s="661"/>
      <c r="I424" s="661"/>
      <c r="J424" s="664"/>
      <c r="K424" s="664"/>
      <c r="L424" s="661"/>
      <c r="M424" s="661"/>
      <c r="N424" s="664">
        <v>1</v>
      </c>
      <c r="O424" s="664">
        <v>351</v>
      </c>
      <c r="P424" s="677"/>
      <c r="Q424" s="665">
        <v>351</v>
      </c>
    </row>
    <row r="425" spans="1:17" ht="14.4" customHeight="1" x14ac:dyDescent="0.3">
      <c r="A425" s="660" t="s">
        <v>7398</v>
      </c>
      <c r="B425" s="661" t="s">
        <v>7437</v>
      </c>
      <c r="C425" s="661" t="s">
        <v>3927</v>
      </c>
      <c r="D425" s="661" t="s">
        <v>7490</v>
      </c>
      <c r="E425" s="661" t="s">
        <v>7491</v>
      </c>
      <c r="F425" s="664">
        <v>6</v>
      </c>
      <c r="G425" s="664">
        <v>684</v>
      </c>
      <c r="H425" s="661">
        <v>1</v>
      </c>
      <c r="I425" s="661">
        <v>114</v>
      </c>
      <c r="J425" s="664">
        <v>6</v>
      </c>
      <c r="K425" s="664">
        <v>684</v>
      </c>
      <c r="L425" s="661">
        <v>1</v>
      </c>
      <c r="M425" s="661">
        <v>114</v>
      </c>
      <c r="N425" s="664"/>
      <c r="O425" s="664"/>
      <c r="P425" s="677"/>
      <c r="Q425" s="665"/>
    </row>
    <row r="426" spans="1:17" ht="14.4" customHeight="1" x14ac:dyDescent="0.3">
      <c r="A426" s="660" t="s">
        <v>7398</v>
      </c>
      <c r="B426" s="661" t="s">
        <v>7437</v>
      </c>
      <c r="C426" s="661" t="s">
        <v>3927</v>
      </c>
      <c r="D426" s="661" t="s">
        <v>7516</v>
      </c>
      <c r="E426" s="661" t="s">
        <v>7517</v>
      </c>
      <c r="F426" s="664"/>
      <c r="G426" s="664"/>
      <c r="H426" s="661"/>
      <c r="I426" s="661"/>
      <c r="J426" s="664">
        <v>1</v>
      </c>
      <c r="K426" s="664">
        <v>185</v>
      </c>
      <c r="L426" s="661"/>
      <c r="M426" s="661">
        <v>185</v>
      </c>
      <c r="N426" s="664"/>
      <c r="O426" s="664"/>
      <c r="P426" s="677"/>
      <c r="Q426" s="665"/>
    </row>
    <row r="427" spans="1:17" ht="14.4" customHeight="1" x14ac:dyDescent="0.3">
      <c r="A427" s="660" t="s">
        <v>7398</v>
      </c>
      <c r="B427" s="661" t="s">
        <v>7437</v>
      </c>
      <c r="C427" s="661" t="s">
        <v>3927</v>
      </c>
      <c r="D427" s="661" t="s">
        <v>7558</v>
      </c>
      <c r="E427" s="661" t="s">
        <v>7559</v>
      </c>
      <c r="F427" s="664">
        <v>1</v>
      </c>
      <c r="G427" s="664">
        <v>100</v>
      </c>
      <c r="H427" s="661">
        <v>1</v>
      </c>
      <c r="I427" s="661">
        <v>100</v>
      </c>
      <c r="J427" s="664"/>
      <c r="K427" s="664"/>
      <c r="L427" s="661"/>
      <c r="M427" s="661"/>
      <c r="N427" s="664"/>
      <c r="O427" s="664"/>
      <c r="P427" s="677"/>
      <c r="Q427" s="665"/>
    </row>
    <row r="428" spans="1:17" ht="14.4" customHeight="1" x14ac:dyDescent="0.3">
      <c r="A428" s="660" t="s">
        <v>7398</v>
      </c>
      <c r="B428" s="661" t="s">
        <v>7437</v>
      </c>
      <c r="C428" s="661" t="s">
        <v>3928</v>
      </c>
      <c r="D428" s="661" t="s">
        <v>7440</v>
      </c>
      <c r="E428" s="661" t="s">
        <v>7441</v>
      </c>
      <c r="F428" s="664">
        <v>49</v>
      </c>
      <c r="G428" s="664">
        <v>4410</v>
      </c>
      <c r="H428" s="661">
        <v>1</v>
      </c>
      <c r="I428" s="661">
        <v>90</v>
      </c>
      <c r="J428" s="664">
        <v>20</v>
      </c>
      <c r="K428" s="664">
        <v>1600</v>
      </c>
      <c r="L428" s="661">
        <v>0.36281179138321995</v>
      </c>
      <c r="M428" s="661">
        <v>80</v>
      </c>
      <c r="N428" s="664">
        <v>9</v>
      </c>
      <c r="O428" s="664">
        <v>728</v>
      </c>
      <c r="P428" s="677">
        <v>0.16507936507936508</v>
      </c>
      <c r="Q428" s="665">
        <v>80.888888888888886</v>
      </c>
    </row>
    <row r="429" spans="1:17" ht="14.4" customHeight="1" x14ac:dyDescent="0.3">
      <c r="A429" s="660" t="s">
        <v>7398</v>
      </c>
      <c r="B429" s="661" t="s">
        <v>7437</v>
      </c>
      <c r="C429" s="661" t="s">
        <v>3928</v>
      </c>
      <c r="D429" s="661" t="s">
        <v>7442</v>
      </c>
      <c r="E429" s="661" t="s">
        <v>7443</v>
      </c>
      <c r="F429" s="664">
        <v>101</v>
      </c>
      <c r="G429" s="664">
        <v>3434</v>
      </c>
      <c r="H429" s="661">
        <v>1</v>
      </c>
      <c r="I429" s="661">
        <v>34</v>
      </c>
      <c r="J429" s="664">
        <v>72</v>
      </c>
      <c r="K429" s="664">
        <v>2448</v>
      </c>
      <c r="L429" s="661">
        <v>0.71287128712871284</v>
      </c>
      <c r="M429" s="661">
        <v>34</v>
      </c>
      <c r="N429" s="664">
        <v>62</v>
      </c>
      <c r="O429" s="664">
        <v>2149</v>
      </c>
      <c r="P429" s="677">
        <v>0.62580081537565524</v>
      </c>
      <c r="Q429" s="665">
        <v>34.661290322580648</v>
      </c>
    </row>
    <row r="430" spans="1:17" ht="14.4" customHeight="1" x14ac:dyDescent="0.3">
      <c r="A430" s="660" t="s">
        <v>7398</v>
      </c>
      <c r="B430" s="661" t="s">
        <v>7437</v>
      </c>
      <c r="C430" s="661" t="s">
        <v>3928</v>
      </c>
      <c r="D430" s="661" t="s">
        <v>7456</v>
      </c>
      <c r="E430" s="661" t="s">
        <v>7457</v>
      </c>
      <c r="F430" s="664">
        <v>73</v>
      </c>
      <c r="G430" s="664">
        <v>18177</v>
      </c>
      <c r="H430" s="661">
        <v>1</v>
      </c>
      <c r="I430" s="661">
        <v>249</v>
      </c>
      <c r="J430" s="664">
        <v>88</v>
      </c>
      <c r="K430" s="664">
        <v>20416</v>
      </c>
      <c r="L430" s="661">
        <v>1.1231776420751498</v>
      </c>
      <c r="M430" s="661">
        <v>232</v>
      </c>
      <c r="N430" s="664">
        <v>80</v>
      </c>
      <c r="O430" s="664">
        <v>18668</v>
      </c>
      <c r="P430" s="677">
        <v>1.0270121582219287</v>
      </c>
      <c r="Q430" s="665">
        <v>233.35</v>
      </c>
    </row>
    <row r="431" spans="1:17" ht="14.4" customHeight="1" x14ac:dyDescent="0.3">
      <c r="A431" s="660" t="s">
        <v>7398</v>
      </c>
      <c r="B431" s="661" t="s">
        <v>7437</v>
      </c>
      <c r="C431" s="661" t="s">
        <v>3928</v>
      </c>
      <c r="D431" s="661" t="s">
        <v>7458</v>
      </c>
      <c r="E431" s="661" t="s">
        <v>7459</v>
      </c>
      <c r="F431" s="664">
        <v>191</v>
      </c>
      <c r="G431" s="664">
        <v>23875</v>
      </c>
      <c r="H431" s="661">
        <v>1</v>
      </c>
      <c r="I431" s="661">
        <v>125</v>
      </c>
      <c r="J431" s="664">
        <v>205</v>
      </c>
      <c r="K431" s="664">
        <v>23780</v>
      </c>
      <c r="L431" s="661">
        <v>0.99602094240837691</v>
      </c>
      <c r="M431" s="661">
        <v>116</v>
      </c>
      <c r="N431" s="664">
        <v>308</v>
      </c>
      <c r="O431" s="664">
        <v>36160</v>
      </c>
      <c r="P431" s="677">
        <v>1.5145549738219894</v>
      </c>
      <c r="Q431" s="665">
        <v>117.40259740259741</v>
      </c>
    </row>
    <row r="432" spans="1:17" ht="14.4" customHeight="1" x14ac:dyDescent="0.3">
      <c r="A432" s="660" t="s">
        <v>7398</v>
      </c>
      <c r="B432" s="661" t="s">
        <v>7437</v>
      </c>
      <c r="C432" s="661" t="s">
        <v>3928</v>
      </c>
      <c r="D432" s="661" t="s">
        <v>7460</v>
      </c>
      <c r="E432" s="661" t="s">
        <v>7461</v>
      </c>
      <c r="F432" s="664">
        <v>3</v>
      </c>
      <c r="G432" s="664">
        <v>1968</v>
      </c>
      <c r="H432" s="661">
        <v>1</v>
      </c>
      <c r="I432" s="661">
        <v>656</v>
      </c>
      <c r="J432" s="664">
        <v>7</v>
      </c>
      <c r="K432" s="664">
        <v>4613</v>
      </c>
      <c r="L432" s="661">
        <v>2.3440040650406506</v>
      </c>
      <c r="M432" s="661">
        <v>659</v>
      </c>
      <c r="N432" s="664">
        <v>4</v>
      </c>
      <c r="O432" s="664">
        <v>2656</v>
      </c>
      <c r="P432" s="677">
        <v>1.3495934959349594</v>
      </c>
      <c r="Q432" s="665">
        <v>664</v>
      </c>
    </row>
    <row r="433" spans="1:17" ht="14.4" customHeight="1" x14ac:dyDescent="0.3">
      <c r="A433" s="660" t="s">
        <v>7398</v>
      </c>
      <c r="B433" s="661" t="s">
        <v>7437</v>
      </c>
      <c r="C433" s="661" t="s">
        <v>3928</v>
      </c>
      <c r="D433" s="661" t="s">
        <v>7476</v>
      </c>
      <c r="E433" s="661" t="s">
        <v>7477</v>
      </c>
      <c r="F433" s="664"/>
      <c r="G433" s="664"/>
      <c r="H433" s="661"/>
      <c r="I433" s="661"/>
      <c r="J433" s="664">
        <v>1</v>
      </c>
      <c r="K433" s="664">
        <v>988</v>
      </c>
      <c r="L433" s="661"/>
      <c r="M433" s="661">
        <v>988</v>
      </c>
      <c r="N433" s="664"/>
      <c r="O433" s="664"/>
      <c r="P433" s="677"/>
      <c r="Q433" s="665"/>
    </row>
    <row r="434" spans="1:17" ht="14.4" customHeight="1" x14ac:dyDescent="0.3">
      <c r="A434" s="660" t="s">
        <v>7398</v>
      </c>
      <c r="B434" s="661" t="s">
        <v>7437</v>
      </c>
      <c r="C434" s="661" t="s">
        <v>3928</v>
      </c>
      <c r="D434" s="661" t="s">
        <v>7462</v>
      </c>
      <c r="E434" s="661" t="s">
        <v>7463</v>
      </c>
      <c r="F434" s="664">
        <v>5</v>
      </c>
      <c r="G434" s="664">
        <v>0</v>
      </c>
      <c r="H434" s="661"/>
      <c r="I434" s="661">
        <v>0</v>
      </c>
      <c r="J434" s="664">
        <v>3</v>
      </c>
      <c r="K434" s="664">
        <v>0</v>
      </c>
      <c r="L434" s="661"/>
      <c r="M434" s="661">
        <v>0</v>
      </c>
      <c r="N434" s="664">
        <v>1</v>
      </c>
      <c r="O434" s="664">
        <v>0</v>
      </c>
      <c r="P434" s="677"/>
      <c r="Q434" s="665">
        <v>0</v>
      </c>
    </row>
    <row r="435" spans="1:17" ht="14.4" customHeight="1" x14ac:dyDescent="0.3">
      <c r="A435" s="660" t="s">
        <v>7398</v>
      </c>
      <c r="B435" s="661" t="s">
        <v>7437</v>
      </c>
      <c r="C435" s="661" t="s">
        <v>3928</v>
      </c>
      <c r="D435" s="661" t="s">
        <v>7464</v>
      </c>
      <c r="E435" s="661" t="s">
        <v>7465</v>
      </c>
      <c r="F435" s="664">
        <v>234</v>
      </c>
      <c r="G435" s="664">
        <v>0</v>
      </c>
      <c r="H435" s="661"/>
      <c r="I435" s="661">
        <v>0</v>
      </c>
      <c r="J435" s="664">
        <v>272</v>
      </c>
      <c r="K435" s="664">
        <v>0</v>
      </c>
      <c r="L435" s="661"/>
      <c r="M435" s="661">
        <v>0</v>
      </c>
      <c r="N435" s="664">
        <v>364</v>
      </c>
      <c r="O435" s="664">
        <v>0</v>
      </c>
      <c r="P435" s="677"/>
      <c r="Q435" s="665">
        <v>0</v>
      </c>
    </row>
    <row r="436" spans="1:17" ht="14.4" customHeight="1" x14ac:dyDescent="0.3">
      <c r="A436" s="660" t="s">
        <v>7398</v>
      </c>
      <c r="B436" s="661" t="s">
        <v>7437</v>
      </c>
      <c r="C436" s="661" t="s">
        <v>3928</v>
      </c>
      <c r="D436" s="661" t="s">
        <v>7478</v>
      </c>
      <c r="E436" s="661" t="s">
        <v>7479</v>
      </c>
      <c r="F436" s="664">
        <v>1</v>
      </c>
      <c r="G436" s="664">
        <v>25</v>
      </c>
      <c r="H436" s="661">
        <v>1</v>
      </c>
      <c r="I436" s="661">
        <v>25</v>
      </c>
      <c r="J436" s="664">
        <v>2</v>
      </c>
      <c r="K436" s="664">
        <v>70</v>
      </c>
      <c r="L436" s="661">
        <v>2.8</v>
      </c>
      <c r="M436" s="661">
        <v>35</v>
      </c>
      <c r="N436" s="664"/>
      <c r="O436" s="664"/>
      <c r="P436" s="677"/>
      <c r="Q436" s="665"/>
    </row>
    <row r="437" spans="1:17" ht="14.4" customHeight="1" x14ac:dyDescent="0.3">
      <c r="A437" s="660" t="s">
        <v>7398</v>
      </c>
      <c r="B437" s="661" t="s">
        <v>7437</v>
      </c>
      <c r="C437" s="661" t="s">
        <v>3928</v>
      </c>
      <c r="D437" s="661" t="s">
        <v>7466</v>
      </c>
      <c r="E437" s="661" t="s">
        <v>7467</v>
      </c>
      <c r="F437" s="664">
        <v>3</v>
      </c>
      <c r="G437" s="664">
        <v>225</v>
      </c>
      <c r="H437" s="661">
        <v>1</v>
      </c>
      <c r="I437" s="661">
        <v>75</v>
      </c>
      <c r="J437" s="664">
        <v>7</v>
      </c>
      <c r="K437" s="664">
        <v>567</v>
      </c>
      <c r="L437" s="661">
        <v>2.52</v>
      </c>
      <c r="M437" s="661">
        <v>81</v>
      </c>
      <c r="N437" s="664">
        <v>4</v>
      </c>
      <c r="O437" s="664">
        <v>327</v>
      </c>
      <c r="P437" s="677">
        <v>1.4533333333333334</v>
      </c>
      <c r="Q437" s="665">
        <v>81.75</v>
      </c>
    </row>
    <row r="438" spans="1:17" ht="14.4" customHeight="1" x14ac:dyDescent="0.3">
      <c r="A438" s="660" t="s">
        <v>7398</v>
      </c>
      <c r="B438" s="661" t="s">
        <v>7437</v>
      </c>
      <c r="C438" s="661" t="s">
        <v>3928</v>
      </c>
      <c r="D438" s="661" t="s">
        <v>7480</v>
      </c>
      <c r="E438" s="661" t="s">
        <v>7481</v>
      </c>
      <c r="F438" s="664">
        <v>3</v>
      </c>
      <c r="G438" s="664">
        <v>0</v>
      </c>
      <c r="H438" s="661"/>
      <c r="I438" s="661">
        <v>0</v>
      </c>
      <c r="J438" s="664"/>
      <c r="K438" s="664"/>
      <c r="L438" s="661"/>
      <c r="M438" s="661"/>
      <c r="N438" s="664"/>
      <c r="O438" s="664"/>
      <c r="P438" s="677"/>
      <c r="Q438" s="665"/>
    </row>
    <row r="439" spans="1:17" ht="14.4" customHeight="1" x14ac:dyDescent="0.3">
      <c r="A439" s="660" t="s">
        <v>7398</v>
      </c>
      <c r="B439" s="661" t="s">
        <v>7437</v>
      </c>
      <c r="C439" s="661" t="s">
        <v>3928</v>
      </c>
      <c r="D439" s="661" t="s">
        <v>7468</v>
      </c>
      <c r="E439" s="661" t="s">
        <v>7469</v>
      </c>
      <c r="F439" s="664"/>
      <c r="G439" s="664"/>
      <c r="H439" s="661"/>
      <c r="I439" s="661"/>
      <c r="J439" s="664">
        <v>1</v>
      </c>
      <c r="K439" s="664">
        <v>206</v>
      </c>
      <c r="L439" s="661"/>
      <c r="M439" s="661">
        <v>206</v>
      </c>
      <c r="N439" s="664"/>
      <c r="O439" s="664"/>
      <c r="P439" s="677"/>
      <c r="Q439" s="665"/>
    </row>
    <row r="440" spans="1:17" ht="14.4" customHeight="1" x14ac:dyDescent="0.3">
      <c r="A440" s="660" t="s">
        <v>7398</v>
      </c>
      <c r="B440" s="661" t="s">
        <v>7437</v>
      </c>
      <c r="C440" s="661" t="s">
        <v>3928</v>
      </c>
      <c r="D440" s="661" t="s">
        <v>7539</v>
      </c>
      <c r="E440" s="661" t="s">
        <v>7540</v>
      </c>
      <c r="F440" s="664"/>
      <c r="G440" s="664"/>
      <c r="H440" s="661"/>
      <c r="I440" s="661"/>
      <c r="J440" s="664">
        <v>1</v>
      </c>
      <c r="K440" s="664">
        <v>431</v>
      </c>
      <c r="L440" s="661"/>
      <c r="M440" s="661">
        <v>431</v>
      </c>
      <c r="N440" s="664"/>
      <c r="O440" s="664"/>
      <c r="P440" s="677"/>
      <c r="Q440" s="665"/>
    </row>
    <row r="441" spans="1:17" ht="14.4" customHeight="1" x14ac:dyDescent="0.3">
      <c r="A441" s="660" t="s">
        <v>7398</v>
      </c>
      <c r="B441" s="661" t="s">
        <v>7437</v>
      </c>
      <c r="C441" s="661" t="s">
        <v>3928</v>
      </c>
      <c r="D441" s="661" t="s">
        <v>7484</v>
      </c>
      <c r="E441" s="661" t="s">
        <v>7485</v>
      </c>
      <c r="F441" s="664"/>
      <c r="G441" s="664"/>
      <c r="H441" s="661"/>
      <c r="I441" s="661"/>
      <c r="J441" s="664"/>
      <c r="K441" s="664"/>
      <c r="L441" s="661"/>
      <c r="M441" s="661"/>
      <c r="N441" s="664">
        <v>1</v>
      </c>
      <c r="O441" s="664">
        <v>1048</v>
      </c>
      <c r="P441" s="677"/>
      <c r="Q441" s="665">
        <v>1048</v>
      </c>
    </row>
    <row r="442" spans="1:17" ht="14.4" customHeight="1" x14ac:dyDescent="0.3">
      <c r="A442" s="660" t="s">
        <v>7398</v>
      </c>
      <c r="B442" s="661" t="s">
        <v>7437</v>
      </c>
      <c r="C442" s="661" t="s">
        <v>3928</v>
      </c>
      <c r="D442" s="661" t="s">
        <v>7472</v>
      </c>
      <c r="E442" s="661" t="s">
        <v>7473</v>
      </c>
      <c r="F442" s="664">
        <v>3</v>
      </c>
      <c r="G442" s="664">
        <v>336</v>
      </c>
      <c r="H442" s="661">
        <v>1</v>
      </c>
      <c r="I442" s="661">
        <v>112</v>
      </c>
      <c r="J442" s="664">
        <v>10</v>
      </c>
      <c r="K442" s="664">
        <v>1120</v>
      </c>
      <c r="L442" s="661">
        <v>3.3333333333333335</v>
      </c>
      <c r="M442" s="661">
        <v>112</v>
      </c>
      <c r="N442" s="664">
        <v>6</v>
      </c>
      <c r="O442" s="664">
        <v>678</v>
      </c>
      <c r="P442" s="677">
        <v>2.0178571428571428</v>
      </c>
      <c r="Q442" s="665">
        <v>113</v>
      </c>
    </row>
    <row r="443" spans="1:17" ht="14.4" customHeight="1" x14ac:dyDescent="0.3">
      <c r="A443" s="660" t="s">
        <v>7398</v>
      </c>
      <c r="B443" s="661" t="s">
        <v>7437</v>
      </c>
      <c r="C443" s="661" t="s">
        <v>3928</v>
      </c>
      <c r="D443" s="661" t="s">
        <v>7488</v>
      </c>
      <c r="E443" s="661" t="s">
        <v>7489</v>
      </c>
      <c r="F443" s="664"/>
      <c r="G443" s="664"/>
      <c r="H443" s="661"/>
      <c r="I443" s="661"/>
      <c r="J443" s="664">
        <v>1</v>
      </c>
      <c r="K443" s="664">
        <v>177</v>
      </c>
      <c r="L443" s="661"/>
      <c r="M443" s="661">
        <v>177</v>
      </c>
      <c r="N443" s="664"/>
      <c r="O443" s="664"/>
      <c r="P443" s="677"/>
      <c r="Q443" s="665"/>
    </row>
    <row r="444" spans="1:17" ht="14.4" customHeight="1" x14ac:dyDescent="0.3">
      <c r="A444" s="660" t="s">
        <v>7398</v>
      </c>
      <c r="B444" s="661" t="s">
        <v>7437</v>
      </c>
      <c r="C444" s="661" t="s">
        <v>3929</v>
      </c>
      <c r="D444" s="661" t="s">
        <v>7440</v>
      </c>
      <c r="E444" s="661" t="s">
        <v>7441</v>
      </c>
      <c r="F444" s="664">
        <v>307</v>
      </c>
      <c r="G444" s="664">
        <v>27630</v>
      </c>
      <c r="H444" s="661">
        <v>1</v>
      </c>
      <c r="I444" s="661">
        <v>90</v>
      </c>
      <c r="J444" s="664">
        <v>237</v>
      </c>
      <c r="K444" s="664">
        <v>18960</v>
      </c>
      <c r="L444" s="661">
        <v>0.68621064060803472</v>
      </c>
      <c r="M444" s="661">
        <v>80</v>
      </c>
      <c r="N444" s="664">
        <v>252</v>
      </c>
      <c r="O444" s="664">
        <v>20332</v>
      </c>
      <c r="P444" s="677">
        <v>0.73586681143684396</v>
      </c>
      <c r="Q444" s="665">
        <v>80.682539682539684</v>
      </c>
    </row>
    <row r="445" spans="1:17" ht="14.4" customHeight="1" x14ac:dyDescent="0.3">
      <c r="A445" s="660" t="s">
        <v>7398</v>
      </c>
      <c r="B445" s="661" t="s">
        <v>7437</v>
      </c>
      <c r="C445" s="661" t="s">
        <v>3929</v>
      </c>
      <c r="D445" s="661" t="s">
        <v>7442</v>
      </c>
      <c r="E445" s="661" t="s">
        <v>7443</v>
      </c>
      <c r="F445" s="664">
        <v>276</v>
      </c>
      <c r="G445" s="664">
        <v>9384</v>
      </c>
      <c r="H445" s="661">
        <v>1</v>
      </c>
      <c r="I445" s="661">
        <v>34</v>
      </c>
      <c r="J445" s="664">
        <v>258</v>
      </c>
      <c r="K445" s="664">
        <v>8772</v>
      </c>
      <c r="L445" s="661">
        <v>0.93478260869565222</v>
      </c>
      <c r="M445" s="661">
        <v>34</v>
      </c>
      <c r="N445" s="664">
        <v>435</v>
      </c>
      <c r="O445" s="664">
        <v>15046</v>
      </c>
      <c r="P445" s="677">
        <v>1.6033674339300938</v>
      </c>
      <c r="Q445" s="665">
        <v>34.58850574712644</v>
      </c>
    </row>
    <row r="446" spans="1:17" ht="14.4" customHeight="1" x14ac:dyDescent="0.3">
      <c r="A446" s="660" t="s">
        <v>7398</v>
      </c>
      <c r="B446" s="661" t="s">
        <v>7437</v>
      </c>
      <c r="C446" s="661" t="s">
        <v>3929</v>
      </c>
      <c r="D446" s="661" t="s">
        <v>7492</v>
      </c>
      <c r="E446" s="661" t="s">
        <v>7493</v>
      </c>
      <c r="F446" s="664">
        <v>1</v>
      </c>
      <c r="G446" s="664">
        <v>10</v>
      </c>
      <c r="H446" s="661">
        <v>1</v>
      </c>
      <c r="I446" s="661">
        <v>10</v>
      </c>
      <c r="J446" s="664"/>
      <c r="K446" s="664"/>
      <c r="L446" s="661"/>
      <c r="M446" s="661"/>
      <c r="N446" s="664"/>
      <c r="O446" s="664"/>
      <c r="P446" s="677"/>
      <c r="Q446" s="665"/>
    </row>
    <row r="447" spans="1:17" ht="14.4" customHeight="1" x14ac:dyDescent="0.3">
      <c r="A447" s="660" t="s">
        <v>7398</v>
      </c>
      <c r="B447" s="661" t="s">
        <v>7437</v>
      </c>
      <c r="C447" s="661" t="s">
        <v>3929</v>
      </c>
      <c r="D447" s="661" t="s">
        <v>7494</v>
      </c>
      <c r="E447" s="661" t="s">
        <v>7495</v>
      </c>
      <c r="F447" s="664"/>
      <c r="G447" s="664"/>
      <c r="H447" s="661"/>
      <c r="I447" s="661"/>
      <c r="J447" s="664">
        <v>5</v>
      </c>
      <c r="K447" s="664">
        <v>25</v>
      </c>
      <c r="L447" s="661"/>
      <c r="M447" s="661">
        <v>5</v>
      </c>
      <c r="N447" s="664">
        <v>1</v>
      </c>
      <c r="O447" s="664">
        <v>5</v>
      </c>
      <c r="P447" s="677"/>
      <c r="Q447" s="665">
        <v>5</v>
      </c>
    </row>
    <row r="448" spans="1:17" ht="14.4" customHeight="1" x14ac:dyDescent="0.3">
      <c r="A448" s="660" t="s">
        <v>7398</v>
      </c>
      <c r="B448" s="661" t="s">
        <v>7437</v>
      </c>
      <c r="C448" s="661" t="s">
        <v>3929</v>
      </c>
      <c r="D448" s="661" t="s">
        <v>7533</v>
      </c>
      <c r="E448" s="661" t="s">
        <v>7534</v>
      </c>
      <c r="F448" s="664"/>
      <c r="G448" s="664"/>
      <c r="H448" s="661"/>
      <c r="I448" s="661"/>
      <c r="J448" s="664">
        <v>3</v>
      </c>
      <c r="K448" s="664">
        <v>15</v>
      </c>
      <c r="L448" s="661"/>
      <c r="M448" s="661">
        <v>5</v>
      </c>
      <c r="N448" s="664">
        <v>2</v>
      </c>
      <c r="O448" s="664">
        <v>10</v>
      </c>
      <c r="P448" s="677"/>
      <c r="Q448" s="665">
        <v>5</v>
      </c>
    </row>
    <row r="449" spans="1:17" ht="14.4" customHeight="1" x14ac:dyDescent="0.3">
      <c r="A449" s="660" t="s">
        <v>7398</v>
      </c>
      <c r="B449" s="661" t="s">
        <v>7437</v>
      </c>
      <c r="C449" s="661" t="s">
        <v>3929</v>
      </c>
      <c r="D449" s="661" t="s">
        <v>7548</v>
      </c>
      <c r="E449" s="661" t="s">
        <v>7549</v>
      </c>
      <c r="F449" s="664"/>
      <c r="G449" s="664"/>
      <c r="H449" s="661"/>
      <c r="I449" s="661"/>
      <c r="J449" s="664"/>
      <c r="K449" s="664"/>
      <c r="L449" s="661"/>
      <c r="M449" s="661"/>
      <c r="N449" s="664">
        <v>1</v>
      </c>
      <c r="O449" s="664">
        <v>694</v>
      </c>
      <c r="P449" s="677"/>
      <c r="Q449" s="665">
        <v>694</v>
      </c>
    </row>
    <row r="450" spans="1:17" ht="14.4" customHeight="1" x14ac:dyDescent="0.3">
      <c r="A450" s="660" t="s">
        <v>7398</v>
      </c>
      <c r="B450" s="661" t="s">
        <v>7437</v>
      </c>
      <c r="C450" s="661" t="s">
        <v>3929</v>
      </c>
      <c r="D450" s="661" t="s">
        <v>7456</v>
      </c>
      <c r="E450" s="661" t="s">
        <v>7457</v>
      </c>
      <c r="F450" s="664">
        <v>267</v>
      </c>
      <c r="G450" s="664">
        <v>66483</v>
      </c>
      <c r="H450" s="661">
        <v>1</v>
      </c>
      <c r="I450" s="661">
        <v>249</v>
      </c>
      <c r="J450" s="664">
        <v>235</v>
      </c>
      <c r="K450" s="664">
        <v>54520</v>
      </c>
      <c r="L450" s="661">
        <v>0.82005926327030976</v>
      </c>
      <c r="M450" s="661">
        <v>232</v>
      </c>
      <c r="N450" s="664">
        <v>151</v>
      </c>
      <c r="O450" s="664">
        <v>35180</v>
      </c>
      <c r="P450" s="677">
        <v>0.52915782982115733</v>
      </c>
      <c r="Q450" s="665">
        <v>232.98013245033113</v>
      </c>
    </row>
    <row r="451" spans="1:17" ht="14.4" customHeight="1" x14ac:dyDescent="0.3">
      <c r="A451" s="660" t="s">
        <v>7398</v>
      </c>
      <c r="B451" s="661" t="s">
        <v>7437</v>
      </c>
      <c r="C451" s="661" t="s">
        <v>3929</v>
      </c>
      <c r="D451" s="661" t="s">
        <v>7458</v>
      </c>
      <c r="E451" s="661" t="s">
        <v>7459</v>
      </c>
      <c r="F451" s="664">
        <v>261</v>
      </c>
      <c r="G451" s="664">
        <v>32625</v>
      </c>
      <c r="H451" s="661">
        <v>1</v>
      </c>
      <c r="I451" s="661">
        <v>125</v>
      </c>
      <c r="J451" s="664">
        <v>198</v>
      </c>
      <c r="K451" s="664">
        <v>22968</v>
      </c>
      <c r="L451" s="661">
        <v>0.70399999999999996</v>
      </c>
      <c r="M451" s="661">
        <v>116</v>
      </c>
      <c r="N451" s="664">
        <v>134</v>
      </c>
      <c r="O451" s="664">
        <v>15712</v>
      </c>
      <c r="P451" s="677">
        <v>0.48159386973180074</v>
      </c>
      <c r="Q451" s="665">
        <v>117.25373134328358</v>
      </c>
    </row>
    <row r="452" spans="1:17" ht="14.4" customHeight="1" x14ac:dyDescent="0.3">
      <c r="A452" s="660" t="s">
        <v>7398</v>
      </c>
      <c r="B452" s="661" t="s">
        <v>7437</v>
      </c>
      <c r="C452" s="661" t="s">
        <v>3929</v>
      </c>
      <c r="D452" s="661" t="s">
        <v>7496</v>
      </c>
      <c r="E452" s="661" t="s">
        <v>7497</v>
      </c>
      <c r="F452" s="664">
        <v>1</v>
      </c>
      <c r="G452" s="664">
        <v>190</v>
      </c>
      <c r="H452" s="661">
        <v>1</v>
      </c>
      <c r="I452" s="661">
        <v>190</v>
      </c>
      <c r="J452" s="664">
        <v>6</v>
      </c>
      <c r="K452" s="664">
        <v>1146</v>
      </c>
      <c r="L452" s="661">
        <v>6.0315789473684207</v>
      </c>
      <c r="M452" s="661">
        <v>191</v>
      </c>
      <c r="N452" s="664"/>
      <c r="O452" s="664"/>
      <c r="P452" s="677"/>
      <c r="Q452" s="665"/>
    </row>
    <row r="453" spans="1:17" ht="14.4" customHeight="1" x14ac:dyDescent="0.3">
      <c r="A453" s="660" t="s">
        <v>7398</v>
      </c>
      <c r="B453" s="661" t="s">
        <v>7437</v>
      </c>
      <c r="C453" s="661" t="s">
        <v>3929</v>
      </c>
      <c r="D453" s="661" t="s">
        <v>7524</v>
      </c>
      <c r="E453" s="661" t="s">
        <v>7525</v>
      </c>
      <c r="F453" s="664">
        <v>1</v>
      </c>
      <c r="G453" s="664">
        <v>312</v>
      </c>
      <c r="H453" s="661">
        <v>1</v>
      </c>
      <c r="I453" s="661">
        <v>312</v>
      </c>
      <c r="J453" s="664">
        <v>1</v>
      </c>
      <c r="K453" s="664">
        <v>232</v>
      </c>
      <c r="L453" s="661">
        <v>0.74358974358974361</v>
      </c>
      <c r="M453" s="661">
        <v>232</v>
      </c>
      <c r="N453" s="664"/>
      <c r="O453" s="664"/>
      <c r="P453" s="677"/>
      <c r="Q453" s="665"/>
    </row>
    <row r="454" spans="1:17" ht="14.4" customHeight="1" x14ac:dyDescent="0.3">
      <c r="A454" s="660" t="s">
        <v>7398</v>
      </c>
      <c r="B454" s="661" t="s">
        <v>7437</v>
      </c>
      <c r="C454" s="661" t="s">
        <v>3929</v>
      </c>
      <c r="D454" s="661" t="s">
        <v>7526</v>
      </c>
      <c r="E454" s="661" t="s">
        <v>7527</v>
      </c>
      <c r="F454" s="664"/>
      <c r="G454" s="664"/>
      <c r="H454" s="661"/>
      <c r="I454" s="661"/>
      <c r="J454" s="664">
        <v>1</v>
      </c>
      <c r="K454" s="664">
        <v>116</v>
      </c>
      <c r="L454" s="661"/>
      <c r="M454" s="661">
        <v>116</v>
      </c>
      <c r="N454" s="664"/>
      <c r="O454" s="664"/>
      <c r="P454" s="677"/>
      <c r="Q454" s="665"/>
    </row>
    <row r="455" spans="1:17" ht="14.4" customHeight="1" x14ac:dyDescent="0.3">
      <c r="A455" s="660" t="s">
        <v>7398</v>
      </c>
      <c r="B455" s="661" t="s">
        <v>7437</v>
      </c>
      <c r="C455" s="661" t="s">
        <v>3929</v>
      </c>
      <c r="D455" s="661" t="s">
        <v>7460</v>
      </c>
      <c r="E455" s="661" t="s">
        <v>7461</v>
      </c>
      <c r="F455" s="664"/>
      <c r="G455" s="664"/>
      <c r="H455" s="661"/>
      <c r="I455" s="661"/>
      <c r="J455" s="664">
        <v>20</v>
      </c>
      <c r="K455" s="664">
        <v>13180</v>
      </c>
      <c r="L455" s="661"/>
      <c r="M455" s="661">
        <v>659</v>
      </c>
      <c r="N455" s="664">
        <v>37</v>
      </c>
      <c r="O455" s="664">
        <v>24458</v>
      </c>
      <c r="P455" s="677"/>
      <c r="Q455" s="665">
        <v>661.02702702702697</v>
      </c>
    </row>
    <row r="456" spans="1:17" ht="14.4" customHeight="1" x14ac:dyDescent="0.3">
      <c r="A456" s="660" t="s">
        <v>7398</v>
      </c>
      <c r="B456" s="661" t="s">
        <v>7437</v>
      </c>
      <c r="C456" s="661" t="s">
        <v>3929</v>
      </c>
      <c r="D456" s="661" t="s">
        <v>7476</v>
      </c>
      <c r="E456" s="661" t="s">
        <v>7477</v>
      </c>
      <c r="F456" s="664"/>
      <c r="G456" s="664"/>
      <c r="H456" s="661"/>
      <c r="I456" s="661"/>
      <c r="J456" s="664">
        <v>1</v>
      </c>
      <c r="K456" s="664">
        <v>988</v>
      </c>
      <c r="L456" s="661"/>
      <c r="M456" s="661">
        <v>988</v>
      </c>
      <c r="N456" s="664"/>
      <c r="O456" s="664"/>
      <c r="P456" s="677"/>
      <c r="Q456" s="665"/>
    </row>
    <row r="457" spans="1:17" ht="14.4" customHeight="1" x14ac:dyDescent="0.3">
      <c r="A457" s="660" t="s">
        <v>7398</v>
      </c>
      <c r="B457" s="661" t="s">
        <v>7437</v>
      </c>
      <c r="C457" s="661" t="s">
        <v>3929</v>
      </c>
      <c r="D457" s="661" t="s">
        <v>7462</v>
      </c>
      <c r="E457" s="661" t="s">
        <v>7463</v>
      </c>
      <c r="F457" s="664"/>
      <c r="G457" s="664"/>
      <c r="H457" s="661"/>
      <c r="I457" s="661"/>
      <c r="J457" s="664">
        <v>3</v>
      </c>
      <c r="K457" s="664">
        <v>0</v>
      </c>
      <c r="L457" s="661"/>
      <c r="M457" s="661">
        <v>0</v>
      </c>
      <c r="N457" s="664">
        <v>2</v>
      </c>
      <c r="O457" s="664">
        <v>0</v>
      </c>
      <c r="P457" s="677"/>
      <c r="Q457" s="665">
        <v>0</v>
      </c>
    </row>
    <row r="458" spans="1:17" ht="14.4" customHeight="1" x14ac:dyDescent="0.3">
      <c r="A458" s="660" t="s">
        <v>7398</v>
      </c>
      <c r="B458" s="661" t="s">
        <v>7437</v>
      </c>
      <c r="C458" s="661" t="s">
        <v>3929</v>
      </c>
      <c r="D458" s="661" t="s">
        <v>7464</v>
      </c>
      <c r="E458" s="661" t="s">
        <v>7465</v>
      </c>
      <c r="F458" s="664">
        <v>388</v>
      </c>
      <c r="G458" s="664">
        <v>0</v>
      </c>
      <c r="H458" s="661"/>
      <c r="I458" s="661">
        <v>0</v>
      </c>
      <c r="J458" s="664">
        <v>349</v>
      </c>
      <c r="K458" s="664">
        <v>0</v>
      </c>
      <c r="L458" s="661"/>
      <c r="M458" s="661">
        <v>0</v>
      </c>
      <c r="N458" s="664">
        <v>246</v>
      </c>
      <c r="O458" s="664">
        <v>0</v>
      </c>
      <c r="P458" s="677"/>
      <c r="Q458" s="665">
        <v>0</v>
      </c>
    </row>
    <row r="459" spans="1:17" ht="14.4" customHeight="1" x14ac:dyDescent="0.3">
      <c r="A459" s="660" t="s">
        <v>7398</v>
      </c>
      <c r="B459" s="661" t="s">
        <v>7437</v>
      </c>
      <c r="C459" s="661" t="s">
        <v>3929</v>
      </c>
      <c r="D459" s="661" t="s">
        <v>7478</v>
      </c>
      <c r="E459" s="661" t="s">
        <v>7479</v>
      </c>
      <c r="F459" s="664">
        <v>1</v>
      </c>
      <c r="G459" s="664">
        <v>25</v>
      </c>
      <c r="H459" s="661">
        <v>1</v>
      </c>
      <c r="I459" s="661">
        <v>25</v>
      </c>
      <c r="J459" s="664">
        <v>1</v>
      </c>
      <c r="K459" s="664">
        <v>35</v>
      </c>
      <c r="L459" s="661">
        <v>1.4</v>
      </c>
      <c r="M459" s="661">
        <v>35</v>
      </c>
      <c r="N459" s="664"/>
      <c r="O459" s="664"/>
      <c r="P459" s="677"/>
      <c r="Q459" s="665"/>
    </row>
    <row r="460" spans="1:17" ht="14.4" customHeight="1" x14ac:dyDescent="0.3">
      <c r="A460" s="660" t="s">
        <v>7398</v>
      </c>
      <c r="B460" s="661" t="s">
        <v>7437</v>
      </c>
      <c r="C460" s="661" t="s">
        <v>3929</v>
      </c>
      <c r="D460" s="661" t="s">
        <v>7466</v>
      </c>
      <c r="E460" s="661" t="s">
        <v>7467</v>
      </c>
      <c r="F460" s="664">
        <v>2</v>
      </c>
      <c r="G460" s="664">
        <v>150</v>
      </c>
      <c r="H460" s="661">
        <v>1</v>
      </c>
      <c r="I460" s="661">
        <v>75</v>
      </c>
      <c r="J460" s="664">
        <v>74</v>
      </c>
      <c r="K460" s="664">
        <v>5994</v>
      </c>
      <c r="L460" s="661">
        <v>39.96</v>
      </c>
      <c r="M460" s="661">
        <v>81</v>
      </c>
      <c r="N460" s="664">
        <v>107</v>
      </c>
      <c r="O460" s="664">
        <v>8720</v>
      </c>
      <c r="P460" s="677">
        <v>58.133333333333333</v>
      </c>
      <c r="Q460" s="665">
        <v>81.495327102803742</v>
      </c>
    </row>
    <row r="461" spans="1:17" ht="14.4" customHeight="1" x14ac:dyDescent="0.3">
      <c r="A461" s="660" t="s">
        <v>7398</v>
      </c>
      <c r="B461" s="661" t="s">
        <v>7437</v>
      </c>
      <c r="C461" s="661" t="s">
        <v>3929</v>
      </c>
      <c r="D461" s="661" t="s">
        <v>7468</v>
      </c>
      <c r="E461" s="661" t="s">
        <v>7469</v>
      </c>
      <c r="F461" s="664"/>
      <c r="G461" s="664"/>
      <c r="H461" s="661"/>
      <c r="I461" s="661"/>
      <c r="J461" s="664">
        <v>2</v>
      </c>
      <c r="K461" s="664">
        <v>412</v>
      </c>
      <c r="L461" s="661"/>
      <c r="M461" s="661">
        <v>206</v>
      </c>
      <c r="N461" s="664"/>
      <c r="O461" s="664"/>
      <c r="P461" s="677"/>
      <c r="Q461" s="665"/>
    </row>
    <row r="462" spans="1:17" ht="14.4" customHeight="1" x14ac:dyDescent="0.3">
      <c r="A462" s="660" t="s">
        <v>7398</v>
      </c>
      <c r="B462" s="661" t="s">
        <v>7437</v>
      </c>
      <c r="C462" s="661" t="s">
        <v>3929</v>
      </c>
      <c r="D462" s="661" t="s">
        <v>7539</v>
      </c>
      <c r="E462" s="661" t="s">
        <v>7540</v>
      </c>
      <c r="F462" s="664"/>
      <c r="G462" s="664"/>
      <c r="H462" s="661"/>
      <c r="I462" s="661"/>
      <c r="J462" s="664"/>
      <c r="K462" s="664"/>
      <c r="L462" s="661"/>
      <c r="M462" s="661"/>
      <c r="N462" s="664">
        <v>1</v>
      </c>
      <c r="O462" s="664">
        <v>431</v>
      </c>
      <c r="P462" s="677"/>
      <c r="Q462" s="665">
        <v>431</v>
      </c>
    </row>
    <row r="463" spans="1:17" ht="14.4" customHeight="1" x14ac:dyDescent="0.3">
      <c r="A463" s="660" t="s">
        <v>7398</v>
      </c>
      <c r="B463" s="661" t="s">
        <v>7437</v>
      </c>
      <c r="C463" s="661" t="s">
        <v>3929</v>
      </c>
      <c r="D463" s="661" t="s">
        <v>7484</v>
      </c>
      <c r="E463" s="661" t="s">
        <v>7485</v>
      </c>
      <c r="F463" s="664"/>
      <c r="G463" s="664"/>
      <c r="H463" s="661"/>
      <c r="I463" s="661"/>
      <c r="J463" s="664">
        <v>40</v>
      </c>
      <c r="K463" s="664">
        <v>41720</v>
      </c>
      <c r="L463" s="661"/>
      <c r="M463" s="661">
        <v>1043</v>
      </c>
      <c r="N463" s="664">
        <v>42</v>
      </c>
      <c r="O463" s="664">
        <v>43911</v>
      </c>
      <c r="P463" s="677"/>
      <c r="Q463" s="665">
        <v>1045.5</v>
      </c>
    </row>
    <row r="464" spans="1:17" ht="14.4" customHeight="1" x14ac:dyDescent="0.3">
      <c r="A464" s="660" t="s">
        <v>7398</v>
      </c>
      <c r="B464" s="661" t="s">
        <v>7437</v>
      </c>
      <c r="C464" s="661" t="s">
        <v>3929</v>
      </c>
      <c r="D464" s="661" t="s">
        <v>7508</v>
      </c>
      <c r="E464" s="661" t="s">
        <v>7509</v>
      </c>
      <c r="F464" s="664">
        <v>40</v>
      </c>
      <c r="G464" s="664">
        <v>14400</v>
      </c>
      <c r="H464" s="661">
        <v>1</v>
      </c>
      <c r="I464" s="661">
        <v>360</v>
      </c>
      <c r="J464" s="664">
        <v>23</v>
      </c>
      <c r="K464" s="664">
        <v>7912</v>
      </c>
      <c r="L464" s="661">
        <v>0.5494444444444444</v>
      </c>
      <c r="M464" s="661">
        <v>344</v>
      </c>
      <c r="N464" s="664">
        <v>3</v>
      </c>
      <c r="O464" s="664">
        <v>1036</v>
      </c>
      <c r="P464" s="677">
        <v>7.194444444444445E-2</v>
      </c>
      <c r="Q464" s="665">
        <v>345.33333333333331</v>
      </c>
    </row>
    <row r="465" spans="1:17" ht="14.4" customHeight="1" x14ac:dyDescent="0.3">
      <c r="A465" s="660" t="s">
        <v>7398</v>
      </c>
      <c r="B465" s="661" t="s">
        <v>7437</v>
      </c>
      <c r="C465" s="661" t="s">
        <v>3929</v>
      </c>
      <c r="D465" s="661" t="s">
        <v>7486</v>
      </c>
      <c r="E465" s="661" t="s">
        <v>7487</v>
      </c>
      <c r="F465" s="664">
        <v>2</v>
      </c>
      <c r="G465" s="664">
        <v>114</v>
      </c>
      <c r="H465" s="661">
        <v>1</v>
      </c>
      <c r="I465" s="661">
        <v>57</v>
      </c>
      <c r="J465" s="664"/>
      <c r="K465" s="664"/>
      <c r="L465" s="661"/>
      <c r="M465" s="661"/>
      <c r="N465" s="664">
        <v>1</v>
      </c>
      <c r="O465" s="664">
        <v>57</v>
      </c>
      <c r="P465" s="677">
        <v>0.5</v>
      </c>
      <c r="Q465" s="665">
        <v>57</v>
      </c>
    </row>
    <row r="466" spans="1:17" ht="14.4" customHeight="1" x14ac:dyDescent="0.3">
      <c r="A466" s="660" t="s">
        <v>7398</v>
      </c>
      <c r="B466" s="661" t="s">
        <v>7437</v>
      </c>
      <c r="C466" s="661" t="s">
        <v>3929</v>
      </c>
      <c r="D466" s="661" t="s">
        <v>7488</v>
      </c>
      <c r="E466" s="661" t="s">
        <v>7489</v>
      </c>
      <c r="F466" s="664">
        <v>2</v>
      </c>
      <c r="G466" s="664">
        <v>352</v>
      </c>
      <c r="H466" s="661">
        <v>1</v>
      </c>
      <c r="I466" s="661">
        <v>176</v>
      </c>
      <c r="J466" s="664">
        <v>7</v>
      </c>
      <c r="K466" s="664">
        <v>1239</v>
      </c>
      <c r="L466" s="661">
        <v>3.5198863636363638</v>
      </c>
      <c r="M466" s="661">
        <v>177</v>
      </c>
      <c r="N466" s="664">
        <v>15</v>
      </c>
      <c r="O466" s="664">
        <v>2667</v>
      </c>
      <c r="P466" s="677">
        <v>7.5767045454545459</v>
      </c>
      <c r="Q466" s="665">
        <v>177.8</v>
      </c>
    </row>
    <row r="467" spans="1:17" ht="14.4" customHeight="1" x14ac:dyDescent="0.3">
      <c r="A467" s="660" t="s">
        <v>7398</v>
      </c>
      <c r="B467" s="661" t="s">
        <v>7437</v>
      </c>
      <c r="C467" s="661" t="s">
        <v>3929</v>
      </c>
      <c r="D467" s="661" t="s">
        <v>7512</v>
      </c>
      <c r="E467" s="661" t="s">
        <v>7513</v>
      </c>
      <c r="F467" s="664"/>
      <c r="G467" s="664"/>
      <c r="H467" s="661"/>
      <c r="I467" s="661"/>
      <c r="J467" s="664">
        <v>2</v>
      </c>
      <c r="K467" s="664">
        <v>2554</v>
      </c>
      <c r="L467" s="661"/>
      <c r="M467" s="661">
        <v>1277</v>
      </c>
      <c r="N467" s="664">
        <v>1</v>
      </c>
      <c r="O467" s="664">
        <v>1277</v>
      </c>
      <c r="P467" s="677"/>
      <c r="Q467" s="665">
        <v>1277</v>
      </c>
    </row>
    <row r="468" spans="1:17" ht="14.4" customHeight="1" x14ac:dyDescent="0.3">
      <c r="A468" s="660" t="s">
        <v>7398</v>
      </c>
      <c r="B468" s="661" t="s">
        <v>7437</v>
      </c>
      <c r="C468" s="661" t="s">
        <v>3929</v>
      </c>
      <c r="D468" s="661" t="s">
        <v>7514</v>
      </c>
      <c r="E468" s="661" t="s">
        <v>7515</v>
      </c>
      <c r="F468" s="664"/>
      <c r="G468" s="664"/>
      <c r="H468" s="661"/>
      <c r="I468" s="661"/>
      <c r="J468" s="664"/>
      <c r="K468" s="664"/>
      <c r="L468" s="661"/>
      <c r="M468" s="661"/>
      <c r="N468" s="664">
        <v>2</v>
      </c>
      <c r="O468" s="664">
        <v>706</v>
      </c>
      <c r="P468" s="677"/>
      <c r="Q468" s="665">
        <v>353</v>
      </c>
    </row>
    <row r="469" spans="1:17" ht="14.4" customHeight="1" x14ac:dyDescent="0.3">
      <c r="A469" s="660" t="s">
        <v>7398</v>
      </c>
      <c r="B469" s="661" t="s">
        <v>7437</v>
      </c>
      <c r="C469" s="661" t="s">
        <v>3929</v>
      </c>
      <c r="D469" s="661" t="s">
        <v>7490</v>
      </c>
      <c r="E469" s="661" t="s">
        <v>7491</v>
      </c>
      <c r="F469" s="664"/>
      <c r="G469" s="664"/>
      <c r="H469" s="661"/>
      <c r="I469" s="661"/>
      <c r="J469" s="664">
        <v>7</v>
      </c>
      <c r="K469" s="664">
        <v>798</v>
      </c>
      <c r="L469" s="661"/>
      <c r="M469" s="661">
        <v>114</v>
      </c>
      <c r="N469" s="664">
        <v>10</v>
      </c>
      <c r="O469" s="664">
        <v>1148</v>
      </c>
      <c r="P469" s="677"/>
      <c r="Q469" s="665">
        <v>114.8</v>
      </c>
    </row>
    <row r="470" spans="1:17" ht="14.4" customHeight="1" x14ac:dyDescent="0.3">
      <c r="A470" s="660" t="s">
        <v>7398</v>
      </c>
      <c r="B470" s="661" t="s">
        <v>7437</v>
      </c>
      <c r="C470" s="661" t="s">
        <v>7390</v>
      </c>
      <c r="D470" s="661" t="s">
        <v>7458</v>
      </c>
      <c r="E470" s="661" t="s">
        <v>7459</v>
      </c>
      <c r="F470" s="664"/>
      <c r="G470" s="664"/>
      <c r="H470" s="661"/>
      <c r="I470" s="661"/>
      <c r="J470" s="664">
        <v>3</v>
      </c>
      <c r="K470" s="664">
        <v>348</v>
      </c>
      <c r="L470" s="661"/>
      <c r="M470" s="661">
        <v>116</v>
      </c>
      <c r="N470" s="664"/>
      <c r="O470" s="664"/>
      <c r="P470" s="677"/>
      <c r="Q470" s="665"/>
    </row>
    <row r="471" spans="1:17" ht="14.4" customHeight="1" x14ac:dyDescent="0.3">
      <c r="A471" s="660" t="s">
        <v>7398</v>
      </c>
      <c r="B471" s="661" t="s">
        <v>7437</v>
      </c>
      <c r="C471" s="661" t="s">
        <v>7390</v>
      </c>
      <c r="D471" s="661" t="s">
        <v>7464</v>
      </c>
      <c r="E471" s="661" t="s">
        <v>7465</v>
      </c>
      <c r="F471" s="664"/>
      <c r="G471" s="664"/>
      <c r="H471" s="661"/>
      <c r="I471" s="661"/>
      <c r="J471" s="664">
        <v>2</v>
      </c>
      <c r="K471" s="664">
        <v>0</v>
      </c>
      <c r="L471" s="661"/>
      <c r="M471" s="661">
        <v>0</v>
      </c>
      <c r="N471" s="664"/>
      <c r="O471" s="664"/>
      <c r="P471" s="677"/>
      <c r="Q471" s="665"/>
    </row>
    <row r="472" spans="1:17" ht="14.4" customHeight="1" x14ac:dyDescent="0.3">
      <c r="A472" s="660" t="s">
        <v>7398</v>
      </c>
      <c r="B472" s="661" t="s">
        <v>7437</v>
      </c>
      <c r="C472" s="661" t="s">
        <v>7391</v>
      </c>
      <c r="D472" s="661" t="s">
        <v>7440</v>
      </c>
      <c r="E472" s="661" t="s">
        <v>7441</v>
      </c>
      <c r="F472" s="664">
        <v>15</v>
      </c>
      <c r="G472" s="664">
        <v>1350</v>
      </c>
      <c r="H472" s="661">
        <v>1</v>
      </c>
      <c r="I472" s="661">
        <v>90</v>
      </c>
      <c r="J472" s="664"/>
      <c r="K472" s="664"/>
      <c r="L472" s="661"/>
      <c r="M472" s="661"/>
      <c r="N472" s="664"/>
      <c r="O472" s="664"/>
      <c r="P472" s="677"/>
      <c r="Q472" s="665"/>
    </row>
    <row r="473" spans="1:17" ht="14.4" customHeight="1" x14ac:dyDescent="0.3">
      <c r="A473" s="660" t="s">
        <v>7398</v>
      </c>
      <c r="B473" s="661" t="s">
        <v>7437</v>
      </c>
      <c r="C473" s="661" t="s">
        <v>7391</v>
      </c>
      <c r="D473" s="661" t="s">
        <v>7442</v>
      </c>
      <c r="E473" s="661" t="s">
        <v>7443</v>
      </c>
      <c r="F473" s="664">
        <v>16</v>
      </c>
      <c r="G473" s="664">
        <v>544</v>
      </c>
      <c r="H473" s="661">
        <v>1</v>
      </c>
      <c r="I473" s="661">
        <v>34</v>
      </c>
      <c r="J473" s="664"/>
      <c r="K473" s="664"/>
      <c r="L473" s="661"/>
      <c r="M473" s="661"/>
      <c r="N473" s="664"/>
      <c r="O473" s="664"/>
      <c r="P473" s="677"/>
      <c r="Q473" s="665"/>
    </row>
    <row r="474" spans="1:17" ht="14.4" customHeight="1" x14ac:dyDescent="0.3">
      <c r="A474" s="660" t="s">
        <v>7398</v>
      </c>
      <c r="B474" s="661" t="s">
        <v>7437</v>
      </c>
      <c r="C474" s="661" t="s">
        <v>7391</v>
      </c>
      <c r="D474" s="661" t="s">
        <v>7560</v>
      </c>
      <c r="E474" s="661" t="s">
        <v>7372</v>
      </c>
      <c r="F474" s="664">
        <v>1</v>
      </c>
      <c r="G474" s="664">
        <v>87</v>
      </c>
      <c r="H474" s="661">
        <v>1</v>
      </c>
      <c r="I474" s="661">
        <v>87</v>
      </c>
      <c r="J474" s="664"/>
      <c r="K474" s="664"/>
      <c r="L474" s="661"/>
      <c r="M474" s="661"/>
      <c r="N474" s="664"/>
      <c r="O474" s="664"/>
      <c r="P474" s="677"/>
      <c r="Q474" s="665"/>
    </row>
    <row r="475" spans="1:17" ht="14.4" customHeight="1" x14ac:dyDescent="0.3">
      <c r="A475" s="660" t="s">
        <v>7398</v>
      </c>
      <c r="B475" s="661" t="s">
        <v>7437</v>
      </c>
      <c r="C475" s="661" t="s">
        <v>7391</v>
      </c>
      <c r="D475" s="661" t="s">
        <v>7456</v>
      </c>
      <c r="E475" s="661" t="s">
        <v>7457</v>
      </c>
      <c r="F475" s="664">
        <v>3</v>
      </c>
      <c r="G475" s="664">
        <v>747</v>
      </c>
      <c r="H475" s="661">
        <v>1</v>
      </c>
      <c r="I475" s="661">
        <v>249</v>
      </c>
      <c r="J475" s="664"/>
      <c r="K475" s="664"/>
      <c r="L475" s="661"/>
      <c r="M475" s="661"/>
      <c r="N475" s="664"/>
      <c r="O475" s="664"/>
      <c r="P475" s="677"/>
      <c r="Q475" s="665"/>
    </row>
    <row r="476" spans="1:17" ht="14.4" customHeight="1" x14ac:dyDescent="0.3">
      <c r="A476" s="660" t="s">
        <v>7398</v>
      </c>
      <c r="B476" s="661" t="s">
        <v>7437</v>
      </c>
      <c r="C476" s="661" t="s">
        <v>7391</v>
      </c>
      <c r="D476" s="661" t="s">
        <v>7458</v>
      </c>
      <c r="E476" s="661" t="s">
        <v>7459</v>
      </c>
      <c r="F476" s="664">
        <v>16</v>
      </c>
      <c r="G476" s="664">
        <v>2000</v>
      </c>
      <c r="H476" s="661">
        <v>1</v>
      </c>
      <c r="I476" s="661">
        <v>125</v>
      </c>
      <c r="J476" s="664"/>
      <c r="K476" s="664"/>
      <c r="L476" s="661"/>
      <c r="M476" s="661"/>
      <c r="N476" s="664"/>
      <c r="O476" s="664"/>
      <c r="P476" s="677"/>
      <c r="Q476" s="665"/>
    </row>
    <row r="477" spans="1:17" ht="14.4" customHeight="1" x14ac:dyDescent="0.3">
      <c r="A477" s="660" t="s">
        <v>7398</v>
      </c>
      <c r="B477" s="661" t="s">
        <v>7437</v>
      </c>
      <c r="C477" s="661" t="s">
        <v>7391</v>
      </c>
      <c r="D477" s="661" t="s">
        <v>7464</v>
      </c>
      <c r="E477" s="661" t="s">
        <v>7465</v>
      </c>
      <c r="F477" s="664">
        <v>20</v>
      </c>
      <c r="G477" s="664">
        <v>0</v>
      </c>
      <c r="H477" s="661"/>
      <c r="I477" s="661">
        <v>0</v>
      </c>
      <c r="J477" s="664"/>
      <c r="K477" s="664"/>
      <c r="L477" s="661"/>
      <c r="M477" s="661"/>
      <c r="N477" s="664"/>
      <c r="O477" s="664"/>
      <c r="P477" s="677"/>
      <c r="Q477" s="665"/>
    </row>
    <row r="478" spans="1:17" ht="14.4" customHeight="1" x14ac:dyDescent="0.3">
      <c r="A478" s="660" t="s">
        <v>7398</v>
      </c>
      <c r="B478" s="661" t="s">
        <v>7437</v>
      </c>
      <c r="C478" s="661" t="s">
        <v>7391</v>
      </c>
      <c r="D478" s="661" t="s">
        <v>7466</v>
      </c>
      <c r="E478" s="661" t="s">
        <v>7467</v>
      </c>
      <c r="F478" s="664">
        <v>1</v>
      </c>
      <c r="G478" s="664">
        <v>75</v>
      </c>
      <c r="H478" s="661">
        <v>1</v>
      </c>
      <c r="I478" s="661">
        <v>75</v>
      </c>
      <c r="J478" s="664"/>
      <c r="K478" s="664"/>
      <c r="L478" s="661"/>
      <c r="M478" s="661"/>
      <c r="N478" s="664"/>
      <c r="O478" s="664"/>
      <c r="P478" s="677"/>
      <c r="Q478" s="665"/>
    </row>
    <row r="479" spans="1:17" ht="14.4" customHeight="1" x14ac:dyDescent="0.3">
      <c r="A479" s="660" t="s">
        <v>7398</v>
      </c>
      <c r="B479" s="661" t="s">
        <v>7437</v>
      </c>
      <c r="C479" s="661" t="s">
        <v>7391</v>
      </c>
      <c r="D479" s="661" t="s">
        <v>7488</v>
      </c>
      <c r="E479" s="661" t="s">
        <v>7489</v>
      </c>
      <c r="F479" s="664">
        <v>1</v>
      </c>
      <c r="G479" s="664">
        <v>176</v>
      </c>
      <c r="H479" s="661">
        <v>1</v>
      </c>
      <c r="I479" s="661">
        <v>176</v>
      </c>
      <c r="J479" s="664"/>
      <c r="K479" s="664"/>
      <c r="L479" s="661"/>
      <c r="M479" s="661"/>
      <c r="N479" s="664"/>
      <c r="O479" s="664"/>
      <c r="P479" s="677"/>
      <c r="Q479" s="665"/>
    </row>
    <row r="480" spans="1:17" ht="14.4" customHeight="1" x14ac:dyDescent="0.3">
      <c r="A480" s="660" t="s">
        <v>7398</v>
      </c>
      <c r="B480" s="661" t="s">
        <v>7437</v>
      </c>
      <c r="C480" s="661" t="s">
        <v>3930</v>
      </c>
      <c r="D480" s="661" t="s">
        <v>7440</v>
      </c>
      <c r="E480" s="661" t="s">
        <v>7441</v>
      </c>
      <c r="F480" s="664">
        <v>4</v>
      </c>
      <c r="G480" s="664">
        <v>360</v>
      </c>
      <c r="H480" s="661">
        <v>1</v>
      </c>
      <c r="I480" s="661">
        <v>90</v>
      </c>
      <c r="J480" s="664">
        <v>5</v>
      </c>
      <c r="K480" s="664">
        <v>400</v>
      </c>
      <c r="L480" s="661">
        <v>1.1111111111111112</v>
      </c>
      <c r="M480" s="661">
        <v>80</v>
      </c>
      <c r="N480" s="664">
        <v>14</v>
      </c>
      <c r="O480" s="664">
        <v>1133</v>
      </c>
      <c r="P480" s="677">
        <v>3.1472222222222221</v>
      </c>
      <c r="Q480" s="665">
        <v>80.928571428571431</v>
      </c>
    </row>
    <row r="481" spans="1:17" ht="14.4" customHeight="1" x14ac:dyDescent="0.3">
      <c r="A481" s="660" t="s">
        <v>7398</v>
      </c>
      <c r="B481" s="661" t="s">
        <v>7437</v>
      </c>
      <c r="C481" s="661" t="s">
        <v>3930</v>
      </c>
      <c r="D481" s="661" t="s">
        <v>7442</v>
      </c>
      <c r="E481" s="661" t="s">
        <v>7443</v>
      </c>
      <c r="F481" s="664">
        <v>92</v>
      </c>
      <c r="G481" s="664">
        <v>3128</v>
      </c>
      <c r="H481" s="661">
        <v>1</v>
      </c>
      <c r="I481" s="661">
        <v>34</v>
      </c>
      <c r="J481" s="664">
        <v>99</v>
      </c>
      <c r="K481" s="664">
        <v>3366</v>
      </c>
      <c r="L481" s="661">
        <v>1.076086956521739</v>
      </c>
      <c r="M481" s="661">
        <v>34</v>
      </c>
      <c r="N481" s="664">
        <v>134</v>
      </c>
      <c r="O481" s="664">
        <v>4667</v>
      </c>
      <c r="P481" s="677">
        <v>1.492007672634271</v>
      </c>
      <c r="Q481" s="665">
        <v>34.828358208955223</v>
      </c>
    </row>
    <row r="482" spans="1:17" ht="14.4" customHeight="1" x14ac:dyDescent="0.3">
      <c r="A482" s="660" t="s">
        <v>7398</v>
      </c>
      <c r="B482" s="661" t="s">
        <v>7437</v>
      </c>
      <c r="C482" s="661" t="s">
        <v>3930</v>
      </c>
      <c r="D482" s="661" t="s">
        <v>7492</v>
      </c>
      <c r="E482" s="661" t="s">
        <v>7493</v>
      </c>
      <c r="F482" s="664"/>
      <c r="G482" s="664"/>
      <c r="H482" s="661"/>
      <c r="I482" s="661"/>
      <c r="J482" s="664">
        <v>3</v>
      </c>
      <c r="K482" s="664">
        <v>30</v>
      </c>
      <c r="L482" s="661"/>
      <c r="M482" s="661">
        <v>10</v>
      </c>
      <c r="N482" s="664"/>
      <c r="O482" s="664"/>
      <c r="P482" s="677"/>
      <c r="Q482" s="665"/>
    </row>
    <row r="483" spans="1:17" ht="14.4" customHeight="1" x14ac:dyDescent="0.3">
      <c r="A483" s="660" t="s">
        <v>7398</v>
      </c>
      <c r="B483" s="661" t="s">
        <v>7437</v>
      </c>
      <c r="C483" s="661" t="s">
        <v>3930</v>
      </c>
      <c r="D483" s="661" t="s">
        <v>7494</v>
      </c>
      <c r="E483" s="661" t="s">
        <v>7495</v>
      </c>
      <c r="F483" s="664"/>
      <c r="G483" s="664"/>
      <c r="H483" s="661"/>
      <c r="I483" s="661"/>
      <c r="J483" s="664">
        <v>2</v>
      </c>
      <c r="K483" s="664">
        <v>10</v>
      </c>
      <c r="L483" s="661"/>
      <c r="M483" s="661">
        <v>5</v>
      </c>
      <c r="N483" s="664"/>
      <c r="O483" s="664"/>
      <c r="P483" s="677"/>
      <c r="Q483" s="665"/>
    </row>
    <row r="484" spans="1:17" ht="14.4" customHeight="1" x14ac:dyDescent="0.3">
      <c r="A484" s="660" t="s">
        <v>7398</v>
      </c>
      <c r="B484" s="661" t="s">
        <v>7437</v>
      </c>
      <c r="C484" s="661" t="s">
        <v>3930</v>
      </c>
      <c r="D484" s="661" t="s">
        <v>7448</v>
      </c>
      <c r="E484" s="661" t="s">
        <v>7449</v>
      </c>
      <c r="F484" s="664"/>
      <c r="G484" s="664"/>
      <c r="H484" s="661"/>
      <c r="I484" s="661"/>
      <c r="J484" s="664">
        <v>1</v>
      </c>
      <c r="K484" s="664">
        <v>386</v>
      </c>
      <c r="L484" s="661"/>
      <c r="M484" s="661">
        <v>386</v>
      </c>
      <c r="N484" s="664">
        <v>6</v>
      </c>
      <c r="O484" s="664">
        <v>2322</v>
      </c>
      <c r="P484" s="677"/>
      <c r="Q484" s="665">
        <v>387</v>
      </c>
    </row>
    <row r="485" spans="1:17" ht="14.4" customHeight="1" x14ac:dyDescent="0.3">
      <c r="A485" s="660" t="s">
        <v>7398</v>
      </c>
      <c r="B485" s="661" t="s">
        <v>7437</v>
      </c>
      <c r="C485" s="661" t="s">
        <v>3930</v>
      </c>
      <c r="D485" s="661" t="s">
        <v>7454</v>
      </c>
      <c r="E485" s="661" t="s">
        <v>7455</v>
      </c>
      <c r="F485" s="664"/>
      <c r="G485" s="664"/>
      <c r="H485" s="661"/>
      <c r="I485" s="661"/>
      <c r="J485" s="664"/>
      <c r="K485" s="664"/>
      <c r="L485" s="661"/>
      <c r="M485" s="661"/>
      <c r="N485" s="664">
        <v>1</v>
      </c>
      <c r="O485" s="664">
        <v>4428</v>
      </c>
      <c r="P485" s="677"/>
      <c r="Q485" s="665">
        <v>4428</v>
      </c>
    </row>
    <row r="486" spans="1:17" ht="14.4" customHeight="1" x14ac:dyDescent="0.3">
      <c r="A486" s="660" t="s">
        <v>7398</v>
      </c>
      <c r="B486" s="661" t="s">
        <v>7437</v>
      </c>
      <c r="C486" s="661" t="s">
        <v>3930</v>
      </c>
      <c r="D486" s="661" t="s">
        <v>7456</v>
      </c>
      <c r="E486" s="661" t="s">
        <v>7457</v>
      </c>
      <c r="F486" s="664">
        <v>82</v>
      </c>
      <c r="G486" s="664">
        <v>20418</v>
      </c>
      <c r="H486" s="661">
        <v>1</v>
      </c>
      <c r="I486" s="661">
        <v>249</v>
      </c>
      <c r="J486" s="664">
        <v>101</v>
      </c>
      <c r="K486" s="664">
        <v>23432</v>
      </c>
      <c r="L486" s="661">
        <v>1.1476148496424723</v>
      </c>
      <c r="M486" s="661">
        <v>232</v>
      </c>
      <c r="N486" s="664">
        <v>91</v>
      </c>
      <c r="O486" s="664">
        <v>21216</v>
      </c>
      <c r="P486" s="677">
        <v>1.0390831619159564</v>
      </c>
      <c r="Q486" s="665">
        <v>233.14285714285714</v>
      </c>
    </row>
    <row r="487" spans="1:17" ht="14.4" customHeight="1" x14ac:dyDescent="0.3">
      <c r="A487" s="660" t="s">
        <v>7398</v>
      </c>
      <c r="B487" s="661" t="s">
        <v>7437</v>
      </c>
      <c r="C487" s="661" t="s">
        <v>3930</v>
      </c>
      <c r="D487" s="661" t="s">
        <v>7458</v>
      </c>
      <c r="E487" s="661" t="s">
        <v>7459</v>
      </c>
      <c r="F487" s="664">
        <v>449</v>
      </c>
      <c r="G487" s="664">
        <v>56125</v>
      </c>
      <c r="H487" s="661">
        <v>1</v>
      </c>
      <c r="I487" s="661">
        <v>125</v>
      </c>
      <c r="J487" s="664">
        <v>403</v>
      </c>
      <c r="K487" s="664">
        <v>46748</v>
      </c>
      <c r="L487" s="661">
        <v>0.83292650334075724</v>
      </c>
      <c r="M487" s="661">
        <v>116</v>
      </c>
      <c r="N487" s="664">
        <v>382</v>
      </c>
      <c r="O487" s="664">
        <v>44816</v>
      </c>
      <c r="P487" s="677">
        <v>0.79850334075723828</v>
      </c>
      <c r="Q487" s="665">
        <v>117.31937172774869</v>
      </c>
    </row>
    <row r="488" spans="1:17" ht="14.4" customHeight="1" x14ac:dyDescent="0.3">
      <c r="A488" s="660" t="s">
        <v>7398</v>
      </c>
      <c r="B488" s="661" t="s">
        <v>7437</v>
      </c>
      <c r="C488" s="661" t="s">
        <v>3930</v>
      </c>
      <c r="D488" s="661" t="s">
        <v>7526</v>
      </c>
      <c r="E488" s="661" t="s">
        <v>7527</v>
      </c>
      <c r="F488" s="664">
        <v>3</v>
      </c>
      <c r="G488" s="664">
        <v>552</v>
      </c>
      <c r="H488" s="661">
        <v>1</v>
      </c>
      <c r="I488" s="661">
        <v>184</v>
      </c>
      <c r="J488" s="664">
        <v>1</v>
      </c>
      <c r="K488" s="664">
        <v>116</v>
      </c>
      <c r="L488" s="661">
        <v>0.21014492753623187</v>
      </c>
      <c r="M488" s="661">
        <v>116</v>
      </c>
      <c r="N488" s="664"/>
      <c r="O488" s="664"/>
      <c r="P488" s="677"/>
      <c r="Q488" s="665"/>
    </row>
    <row r="489" spans="1:17" ht="14.4" customHeight="1" x14ac:dyDescent="0.3">
      <c r="A489" s="660" t="s">
        <v>7398</v>
      </c>
      <c r="B489" s="661" t="s">
        <v>7437</v>
      </c>
      <c r="C489" s="661" t="s">
        <v>3930</v>
      </c>
      <c r="D489" s="661" t="s">
        <v>7460</v>
      </c>
      <c r="E489" s="661" t="s">
        <v>7461</v>
      </c>
      <c r="F489" s="664">
        <v>1</v>
      </c>
      <c r="G489" s="664">
        <v>656</v>
      </c>
      <c r="H489" s="661">
        <v>1</v>
      </c>
      <c r="I489" s="661">
        <v>656</v>
      </c>
      <c r="J489" s="664">
        <v>1</v>
      </c>
      <c r="K489" s="664">
        <v>659</v>
      </c>
      <c r="L489" s="661">
        <v>1.0045731707317074</v>
      </c>
      <c r="M489" s="661">
        <v>659</v>
      </c>
      <c r="N489" s="664">
        <v>3</v>
      </c>
      <c r="O489" s="664">
        <v>1982</v>
      </c>
      <c r="P489" s="677">
        <v>3.0213414634146343</v>
      </c>
      <c r="Q489" s="665">
        <v>660.66666666666663</v>
      </c>
    </row>
    <row r="490" spans="1:17" ht="14.4" customHeight="1" x14ac:dyDescent="0.3">
      <c r="A490" s="660" t="s">
        <v>7398</v>
      </c>
      <c r="B490" s="661" t="s">
        <v>7437</v>
      </c>
      <c r="C490" s="661" t="s">
        <v>3930</v>
      </c>
      <c r="D490" s="661" t="s">
        <v>7464</v>
      </c>
      <c r="E490" s="661" t="s">
        <v>7465</v>
      </c>
      <c r="F490" s="664">
        <v>537</v>
      </c>
      <c r="G490" s="664">
        <v>0</v>
      </c>
      <c r="H490" s="661"/>
      <c r="I490" s="661">
        <v>0</v>
      </c>
      <c r="J490" s="664">
        <v>509</v>
      </c>
      <c r="K490" s="664">
        <v>0</v>
      </c>
      <c r="L490" s="661"/>
      <c r="M490" s="661">
        <v>0</v>
      </c>
      <c r="N490" s="664">
        <v>466</v>
      </c>
      <c r="O490" s="664">
        <v>0</v>
      </c>
      <c r="P490" s="677"/>
      <c r="Q490" s="665">
        <v>0</v>
      </c>
    </row>
    <row r="491" spans="1:17" ht="14.4" customHeight="1" x14ac:dyDescent="0.3">
      <c r="A491" s="660" t="s">
        <v>7398</v>
      </c>
      <c r="B491" s="661" t="s">
        <v>7437</v>
      </c>
      <c r="C491" s="661" t="s">
        <v>3930</v>
      </c>
      <c r="D491" s="661" t="s">
        <v>7502</v>
      </c>
      <c r="E491" s="661" t="s">
        <v>7503</v>
      </c>
      <c r="F491" s="664">
        <v>8</v>
      </c>
      <c r="G491" s="664">
        <v>1312</v>
      </c>
      <c r="H491" s="661">
        <v>1</v>
      </c>
      <c r="I491" s="661">
        <v>164</v>
      </c>
      <c r="J491" s="664">
        <v>16</v>
      </c>
      <c r="K491" s="664">
        <v>2640</v>
      </c>
      <c r="L491" s="661">
        <v>2.0121951219512195</v>
      </c>
      <c r="M491" s="661">
        <v>165</v>
      </c>
      <c r="N491" s="664">
        <v>13</v>
      </c>
      <c r="O491" s="664">
        <v>2175</v>
      </c>
      <c r="P491" s="677">
        <v>1.6577743902439024</v>
      </c>
      <c r="Q491" s="665">
        <v>167.30769230769232</v>
      </c>
    </row>
    <row r="492" spans="1:17" ht="14.4" customHeight="1" x14ac:dyDescent="0.3">
      <c r="A492" s="660" t="s">
        <v>7398</v>
      </c>
      <c r="B492" s="661" t="s">
        <v>7437</v>
      </c>
      <c r="C492" s="661" t="s">
        <v>3930</v>
      </c>
      <c r="D492" s="661" t="s">
        <v>7478</v>
      </c>
      <c r="E492" s="661" t="s">
        <v>7479</v>
      </c>
      <c r="F492" s="664"/>
      <c r="G492" s="664"/>
      <c r="H492" s="661"/>
      <c r="I492" s="661"/>
      <c r="J492" s="664">
        <v>63</v>
      </c>
      <c r="K492" s="664">
        <v>2205</v>
      </c>
      <c r="L492" s="661"/>
      <c r="M492" s="661">
        <v>35</v>
      </c>
      <c r="N492" s="664">
        <v>118</v>
      </c>
      <c r="O492" s="664">
        <v>4208</v>
      </c>
      <c r="P492" s="677"/>
      <c r="Q492" s="665">
        <v>35.66101694915254</v>
      </c>
    </row>
    <row r="493" spans="1:17" ht="14.4" customHeight="1" x14ac:dyDescent="0.3">
      <c r="A493" s="660" t="s">
        <v>7398</v>
      </c>
      <c r="B493" s="661" t="s">
        <v>7437</v>
      </c>
      <c r="C493" s="661" t="s">
        <v>3930</v>
      </c>
      <c r="D493" s="661" t="s">
        <v>7466</v>
      </c>
      <c r="E493" s="661" t="s">
        <v>7467</v>
      </c>
      <c r="F493" s="664">
        <v>4</v>
      </c>
      <c r="G493" s="664">
        <v>300</v>
      </c>
      <c r="H493" s="661">
        <v>1</v>
      </c>
      <c r="I493" s="661">
        <v>75</v>
      </c>
      <c r="J493" s="664">
        <v>5</v>
      </c>
      <c r="K493" s="664">
        <v>405</v>
      </c>
      <c r="L493" s="661">
        <v>1.35</v>
      </c>
      <c r="M493" s="661">
        <v>81</v>
      </c>
      <c r="N493" s="664">
        <v>4</v>
      </c>
      <c r="O493" s="664">
        <v>325</v>
      </c>
      <c r="P493" s="677">
        <v>1.0833333333333333</v>
      </c>
      <c r="Q493" s="665">
        <v>81.25</v>
      </c>
    </row>
    <row r="494" spans="1:17" ht="14.4" customHeight="1" x14ac:dyDescent="0.3">
      <c r="A494" s="660" t="s">
        <v>7398</v>
      </c>
      <c r="B494" s="661" t="s">
        <v>7437</v>
      </c>
      <c r="C494" s="661" t="s">
        <v>3930</v>
      </c>
      <c r="D494" s="661" t="s">
        <v>7468</v>
      </c>
      <c r="E494" s="661" t="s">
        <v>7469</v>
      </c>
      <c r="F494" s="664"/>
      <c r="G494" s="664"/>
      <c r="H494" s="661"/>
      <c r="I494" s="661"/>
      <c r="J494" s="664">
        <v>4</v>
      </c>
      <c r="K494" s="664">
        <v>824</v>
      </c>
      <c r="L494" s="661"/>
      <c r="M494" s="661">
        <v>206</v>
      </c>
      <c r="N494" s="664">
        <v>2</v>
      </c>
      <c r="O494" s="664">
        <v>412</v>
      </c>
      <c r="P494" s="677"/>
      <c r="Q494" s="665">
        <v>206</v>
      </c>
    </row>
    <row r="495" spans="1:17" ht="14.4" customHeight="1" x14ac:dyDescent="0.3">
      <c r="A495" s="660" t="s">
        <v>7398</v>
      </c>
      <c r="B495" s="661" t="s">
        <v>7437</v>
      </c>
      <c r="C495" s="661" t="s">
        <v>3930</v>
      </c>
      <c r="D495" s="661" t="s">
        <v>7506</v>
      </c>
      <c r="E495" s="661" t="s">
        <v>7507</v>
      </c>
      <c r="F495" s="664"/>
      <c r="G495" s="664"/>
      <c r="H495" s="661"/>
      <c r="I495" s="661"/>
      <c r="J495" s="664">
        <v>1</v>
      </c>
      <c r="K495" s="664">
        <v>118</v>
      </c>
      <c r="L495" s="661"/>
      <c r="M495" s="661">
        <v>118</v>
      </c>
      <c r="N495" s="664"/>
      <c r="O495" s="664"/>
      <c r="P495" s="677"/>
      <c r="Q495" s="665"/>
    </row>
    <row r="496" spans="1:17" ht="14.4" customHeight="1" x14ac:dyDescent="0.3">
      <c r="A496" s="660" t="s">
        <v>7398</v>
      </c>
      <c r="B496" s="661" t="s">
        <v>7437</v>
      </c>
      <c r="C496" s="661" t="s">
        <v>3930</v>
      </c>
      <c r="D496" s="661" t="s">
        <v>7472</v>
      </c>
      <c r="E496" s="661" t="s">
        <v>7473</v>
      </c>
      <c r="F496" s="664">
        <v>1</v>
      </c>
      <c r="G496" s="664">
        <v>112</v>
      </c>
      <c r="H496" s="661">
        <v>1</v>
      </c>
      <c r="I496" s="661">
        <v>112</v>
      </c>
      <c r="J496" s="664"/>
      <c r="K496" s="664"/>
      <c r="L496" s="661"/>
      <c r="M496" s="661"/>
      <c r="N496" s="664">
        <v>2</v>
      </c>
      <c r="O496" s="664">
        <v>228</v>
      </c>
      <c r="P496" s="677">
        <v>2.0357142857142856</v>
      </c>
      <c r="Q496" s="665">
        <v>114</v>
      </c>
    </row>
    <row r="497" spans="1:17" ht="14.4" customHeight="1" x14ac:dyDescent="0.3">
      <c r="A497" s="660" t="s">
        <v>7398</v>
      </c>
      <c r="B497" s="661" t="s">
        <v>7437</v>
      </c>
      <c r="C497" s="661" t="s">
        <v>3930</v>
      </c>
      <c r="D497" s="661" t="s">
        <v>7488</v>
      </c>
      <c r="E497" s="661" t="s">
        <v>7489</v>
      </c>
      <c r="F497" s="664">
        <v>1</v>
      </c>
      <c r="G497" s="664">
        <v>176</v>
      </c>
      <c r="H497" s="661">
        <v>1</v>
      </c>
      <c r="I497" s="661">
        <v>176</v>
      </c>
      <c r="J497" s="664"/>
      <c r="K497" s="664"/>
      <c r="L497" s="661"/>
      <c r="M497" s="661"/>
      <c r="N497" s="664">
        <v>1</v>
      </c>
      <c r="O497" s="664">
        <v>177</v>
      </c>
      <c r="P497" s="677">
        <v>1.0056818181818181</v>
      </c>
      <c r="Q497" s="665">
        <v>177</v>
      </c>
    </row>
    <row r="498" spans="1:17" ht="14.4" customHeight="1" x14ac:dyDescent="0.3">
      <c r="A498" s="660" t="s">
        <v>7398</v>
      </c>
      <c r="B498" s="661" t="s">
        <v>7437</v>
      </c>
      <c r="C498" s="661" t="s">
        <v>3930</v>
      </c>
      <c r="D498" s="661" t="s">
        <v>7512</v>
      </c>
      <c r="E498" s="661" t="s">
        <v>7513</v>
      </c>
      <c r="F498" s="664"/>
      <c r="G498" s="664"/>
      <c r="H498" s="661"/>
      <c r="I498" s="661"/>
      <c r="J498" s="664"/>
      <c r="K498" s="664"/>
      <c r="L498" s="661"/>
      <c r="M498" s="661"/>
      <c r="N498" s="664">
        <v>1</v>
      </c>
      <c r="O498" s="664">
        <v>1277</v>
      </c>
      <c r="P498" s="677"/>
      <c r="Q498" s="665">
        <v>1277</v>
      </c>
    </row>
    <row r="499" spans="1:17" ht="14.4" customHeight="1" x14ac:dyDescent="0.3">
      <c r="A499" s="660" t="s">
        <v>7398</v>
      </c>
      <c r="B499" s="661" t="s">
        <v>7437</v>
      </c>
      <c r="C499" s="661" t="s">
        <v>3930</v>
      </c>
      <c r="D499" s="661" t="s">
        <v>7520</v>
      </c>
      <c r="E499" s="661" t="s">
        <v>7521</v>
      </c>
      <c r="F499" s="664">
        <v>2</v>
      </c>
      <c r="G499" s="664">
        <v>506</v>
      </c>
      <c r="H499" s="661">
        <v>1</v>
      </c>
      <c r="I499" s="661">
        <v>253</v>
      </c>
      <c r="J499" s="664">
        <v>2</v>
      </c>
      <c r="K499" s="664">
        <v>510</v>
      </c>
      <c r="L499" s="661">
        <v>1.0079051383399209</v>
      </c>
      <c r="M499" s="661">
        <v>255</v>
      </c>
      <c r="N499" s="664"/>
      <c r="O499" s="664"/>
      <c r="P499" s="677"/>
      <c r="Q499" s="665"/>
    </row>
    <row r="500" spans="1:17" ht="14.4" customHeight="1" x14ac:dyDescent="0.3">
      <c r="A500" s="660" t="s">
        <v>7398</v>
      </c>
      <c r="B500" s="661" t="s">
        <v>7437</v>
      </c>
      <c r="C500" s="661" t="s">
        <v>3930</v>
      </c>
      <c r="D500" s="661" t="s">
        <v>7516</v>
      </c>
      <c r="E500" s="661" t="s">
        <v>7517</v>
      </c>
      <c r="F500" s="664"/>
      <c r="G500" s="664"/>
      <c r="H500" s="661"/>
      <c r="I500" s="661"/>
      <c r="J500" s="664">
        <v>1</v>
      </c>
      <c r="K500" s="664">
        <v>185</v>
      </c>
      <c r="L500" s="661"/>
      <c r="M500" s="661">
        <v>185</v>
      </c>
      <c r="N500" s="664">
        <v>2</v>
      </c>
      <c r="O500" s="664">
        <v>370</v>
      </c>
      <c r="P500" s="677"/>
      <c r="Q500" s="665">
        <v>185</v>
      </c>
    </row>
    <row r="501" spans="1:17" ht="14.4" customHeight="1" x14ac:dyDescent="0.3">
      <c r="A501" s="660" t="s">
        <v>7398</v>
      </c>
      <c r="B501" s="661" t="s">
        <v>7437</v>
      </c>
      <c r="C501" s="661" t="s">
        <v>3931</v>
      </c>
      <c r="D501" s="661" t="s">
        <v>7438</v>
      </c>
      <c r="E501" s="661" t="s">
        <v>7439</v>
      </c>
      <c r="F501" s="664">
        <v>56</v>
      </c>
      <c r="G501" s="664">
        <v>8848</v>
      </c>
      <c r="H501" s="661">
        <v>1</v>
      </c>
      <c r="I501" s="661">
        <v>158</v>
      </c>
      <c r="J501" s="664">
        <v>47</v>
      </c>
      <c r="K501" s="664">
        <v>7332</v>
      </c>
      <c r="L501" s="661">
        <v>0.82866184448462932</v>
      </c>
      <c r="M501" s="661">
        <v>156</v>
      </c>
      <c r="N501" s="664">
        <v>46</v>
      </c>
      <c r="O501" s="664">
        <v>6825</v>
      </c>
      <c r="P501" s="677">
        <v>0.77136075949367089</v>
      </c>
      <c r="Q501" s="665">
        <v>148.36956521739131</v>
      </c>
    </row>
    <row r="502" spans="1:17" ht="14.4" customHeight="1" x14ac:dyDescent="0.3">
      <c r="A502" s="660" t="s">
        <v>7398</v>
      </c>
      <c r="B502" s="661" t="s">
        <v>7437</v>
      </c>
      <c r="C502" s="661" t="s">
        <v>3931</v>
      </c>
      <c r="D502" s="661" t="s">
        <v>7440</v>
      </c>
      <c r="E502" s="661" t="s">
        <v>7441</v>
      </c>
      <c r="F502" s="664">
        <v>208</v>
      </c>
      <c r="G502" s="664">
        <v>18720</v>
      </c>
      <c r="H502" s="661">
        <v>1</v>
      </c>
      <c r="I502" s="661">
        <v>90</v>
      </c>
      <c r="J502" s="664">
        <v>199</v>
      </c>
      <c r="K502" s="664">
        <v>15920</v>
      </c>
      <c r="L502" s="661">
        <v>0.8504273504273504</v>
      </c>
      <c r="M502" s="661">
        <v>80</v>
      </c>
      <c r="N502" s="664">
        <v>227</v>
      </c>
      <c r="O502" s="664">
        <v>18333</v>
      </c>
      <c r="P502" s="677">
        <v>0.97932692307692304</v>
      </c>
      <c r="Q502" s="665">
        <v>80.76211453744493</v>
      </c>
    </row>
    <row r="503" spans="1:17" ht="14.4" customHeight="1" x14ac:dyDescent="0.3">
      <c r="A503" s="660" t="s">
        <v>7398</v>
      </c>
      <c r="B503" s="661" t="s">
        <v>7437</v>
      </c>
      <c r="C503" s="661" t="s">
        <v>3931</v>
      </c>
      <c r="D503" s="661" t="s">
        <v>7442</v>
      </c>
      <c r="E503" s="661" t="s">
        <v>7443</v>
      </c>
      <c r="F503" s="664">
        <v>450</v>
      </c>
      <c r="G503" s="664">
        <v>15300</v>
      </c>
      <c r="H503" s="661">
        <v>1</v>
      </c>
      <c r="I503" s="661">
        <v>34</v>
      </c>
      <c r="J503" s="664">
        <v>452</v>
      </c>
      <c r="K503" s="664">
        <v>15368</v>
      </c>
      <c r="L503" s="661">
        <v>1.0044444444444445</v>
      </c>
      <c r="M503" s="661">
        <v>34</v>
      </c>
      <c r="N503" s="664">
        <v>484</v>
      </c>
      <c r="O503" s="664">
        <v>16836</v>
      </c>
      <c r="P503" s="677">
        <v>1.1003921568627451</v>
      </c>
      <c r="Q503" s="665">
        <v>34.785123966942152</v>
      </c>
    </row>
    <row r="504" spans="1:17" ht="14.4" customHeight="1" x14ac:dyDescent="0.3">
      <c r="A504" s="660" t="s">
        <v>7398</v>
      </c>
      <c r="B504" s="661" t="s">
        <v>7437</v>
      </c>
      <c r="C504" s="661" t="s">
        <v>3931</v>
      </c>
      <c r="D504" s="661" t="s">
        <v>7494</v>
      </c>
      <c r="E504" s="661" t="s">
        <v>7495</v>
      </c>
      <c r="F504" s="664"/>
      <c r="G504" s="664"/>
      <c r="H504" s="661"/>
      <c r="I504" s="661"/>
      <c r="J504" s="664">
        <v>1</v>
      </c>
      <c r="K504" s="664">
        <v>5</v>
      </c>
      <c r="L504" s="661"/>
      <c r="M504" s="661">
        <v>5</v>
      </c>
      <c r="N504" s="664"/>
      <c r="O504" s="664"/>
      <c r="P504" s="677"/>
      <c r="Q504" s="665"/>
    </row>
    <row r="505" spans="1:17" ht="14.4" customHeight="1" x14ac:dyDescent="0.3">
      <c r="A505" s="660" t="s">
        <v>7398</v>
      </c>
      <c r="B505" s="661" t="s">
        <v>7437</v>
      </c>
      <c r="C505" s="661" t="s">
        <v>3931</v>
      </c>
      <c r="D505" s="661" t="s">
        <v>7444</v>
      </c>
      <c r="E505" s="661" t="s">
        <v>7445</v>
      </c>
      <c r="F505" s="664">
        <v>58</v>
      </c>
      <c r="G505" s="664">
        <v>4814</v>
      </c>
      <c r="H505" s="661">
        <v>1</v>
      </c>
      <c r="I505" s="661">
        <v>83</v>
      </c>
      <c r="J505" s="664">
        <v>54</v>
      </c>
      <c r="K505" s="664">
        <v>4482</v>
      </c>
      <c r="L505" s="661">
        <v>0.93103448275862066</v>
      </c>
      <c r="M505" s="661">
        <v>83</v>
      </c>
      <c r="N505" s="664">
        <v>66</v>
      </c>
      <c r="O505" s="664">
        <v>5524</v>
      </c>
      <c r="P505" s="677">
        <v>1.1474864977149979</v>
      </c>
      <c r="Q505" s="665">
        <v>83.696969696969703</v>
      </c>
    </row>
    <row r="506" spans="1:17" ht="14.4" customHeight="1" x14ac:dyDescent="0.3">
      <c r="A506" s="660" t="s">
        <v>7398</v>
      </c>
      <c r="B506" s="661" t="s">
        <v>7437</v>
      </c>
      <c r="C506" s="661" t="s">
        <v>3931</v>
      </c>
      <c r="D506" s="661" t="s">
        <v>7446</v>
      </c>
      <c r="E506" s="661" t="s">
        <v>7447</v>
      </c>
      <c r="F506" s="664">
        <v>68</v>
      </c>
      <c r="G506" s="664">
        <v>41412</v>
      </c>
      <c r="H506" s="661">
        <v>1</v>
      </c>
      <c r="I506" s="661">
        <v>609</v>
      </c>
      <c r="J506" s="664">
        <v>66</v>
      </c>
      <c r="K506" s="664">
        <v>40326</v>
      </c>
      <c r="L506" s="661">
        <v>0.97377571718342515</v>
      </c>
      <c r="M506" s="661">
        <v>611</v>
      </c>
      <c r="N506" s="664">
        <v>102</v>
      </c>
      <c r="O506" s="664">
        <v>62677</v>
      </c>
      <c r="P506" s="677">
        <v>1.5134985028494157</v>
      </c>
      <c r="Q506" s="665">
        <v>614.48039215686276</v>
      </c>
    </row>
    <row r="507" spans="1:17" ht="14.4" customHeight="1" x14ac:dyDescent="0.3">
      <c r="A507" s="660" t="s">
        <v>7398</v>
      </c>
      <c r="B507" s="661" t="s">
        <v>7437</v>
      </c>
      <c r="C507" s="661" t="s">
        <v>3931</v>
      </c>
      <c r="D507" s="661" t="s">
        <v>7448</v>
      </c>
      <c r="E507" s="661" t="s">
        <v>7449</v>
      </c>
      <c r="F507" s="664">
        <v>104</v>
      </c>
      <c r="G507" s="664">
        <v>40040</v>
      </c>
      <c r="H507" s="661">
        <v>1</v>
      </c>
      <c r="I507" s="661">
        <v>385</v>
      </c>
      <c r="J507" s="664">
        <v>102</v>
      </c>
      <c r="K507" s="664">
        <v>39372</v>
      </c>
      <c r="L507" s="661">
        <v>0.98331668331668332</v>
      </c>
      <c r="M507" s="661">
        <v>386</v>
      </c>
      <c r="N507" s="664">
        <v>120</v>
      </c>
      <c r="O507" s="664">
        <v>46480</v>
      </c>
      <c r="P507" s="677">
        <v>1.1608391608391608</v>
      </c>
      <c r="Q507" s="665">
        <v>387.33333333333331</v>
      </c>
    </row>
    <row r="508" spans="1:17" ht="14.4" customHeight="1" x14ac:dyDescent="0.3">
      <c r="A508" s="660" t="s">
        <v>7398</v>
      </c>
      <c r="B508" s="661" t="s">
        <v>7437</v>
      </c>
      <c r="C508" s="661" t="s">
        <v>3931</v>
      </c>
      <c r="D508" s="661" t="s">
        <v>7450</v>
      </c>
      <c r="E508" s="661" t="s">
        <v>7451</v>
      </c>
      <c r="F508" s="664">
        <v>174</v>
      </c>
      <c r="G508" s="664">
        <v>6786</v>
      </c>
      <c r="H508" s="661">
        <v>1</v>
      </c>
      <c r="I508" s="661">
        <v>39</v>
      </c>
      <c r="J508" s="664">
        <v>282</v>
      </c>
      <c r="K508" s="664">
        <v>10998</v>
      </c>
      <c r="L508" s="661">
        <v>1.6206896551724137</v>
      </c>
      <c r="M508" s="661">
        <v>39</v>
      </c>
      <c r="N508" s="664">
        <v>466</v>
      </c>
      <c r="O508" s="664">
        <v>18174</v>
      </c>
      <c r="P508" s="677">
        <v>2.6781609195402298</v>
      </c>
      <c r="Q508" s="665">
        <v>39</v>
      </c>
    </row>
    <row r="509" spans="1:17" ht="14.4" customHeight="1" x14ac:dyDescent="0.3">
      <c r="A509" s="660" t="s">
        <v>7398</v>
      </c>
      <c r="B509" s="661" t="s">
        <v>7437</v>
      </c>
      <c r="C509" s="661" t="s">
        <v>3931</v>
      </c>
      <c r="D509" s="661" t="s">
        <v>7543</v>
      </c>
      <c r="E509" s="661" t="s">
        <v>7544</v>
      </c>
      <c r="F509" s="664">
        <v>1</v>
      </c>
      <c r="G509" s="664">
        <v>17635</v>
      </c>
      <c r="H509" s="661">
        <v>1</v>
      </c>
      <c r="I509" s="661">
        <v>17635</v>
      </c>
      <c r="J509" s="664"/>
      <c r="K509" s="664"/>
      <c r="L509" s="661"/>
      <c r="M509" s="661"/>
      <c r="N509" s="664">
        <v>2</v>
      </c>
      <c r="O509" s="664">
        <v>35302</v>
      </c>
      <c r="P509" s="677">
        <v>2.0018145732917492</v>
      </c>
      <c r="Q509" s="665">
        <v>17651</v>
      </c>
    </row>
    <row r="510" spans="1:17" ht="14.4" customHeight="1" x14ac:dyDescent="0.3">
      <c r="A510" s="660" t="s">
        <v>7398</v>
      </c>
      <c r="B510" s="661" t="s">
        <v>7437</v>
      </c>
      <c r="C510" s="661" t="s">
        <v>3931</v>
      </c>
      <c r="D510" s="661" t="s">
        <v>7452</v>
      </c>
      <c r="E510" s="661" t="s">
        <v>7453</v>
      </c>
      <c r="F510" s="664">
        <v>1</v>
      </c>
      <c r="G510" s="664">
        <v>1684</v>
      </c>
      <c r="H510" s="661">
        <v>1</v>
      </c>
      <c r="I510" s="661">
        <v>1684</v>
      </c>
      <c r="J510" s="664"/>
      <c r="K510" s="664"/>
      <c r="L510" s="661"/>
      <c r="M510" s="661"/>
      <c r="N510" s="664">
        <v>1</v>
      </c>
      <c r="O510" s="664">
        <v>1688</v>
      </c>
      <c r="P510" s="677">
        <v>1.002375296912114</v>
      </c>
      <c r="Q510" s="665">
        <v>1688</v>
      </c>
    </row>
    <row r="511" spans="1:17" ht="14.4" customHeight="1" x14ac:dyDescent="0.3">
      <c r="A511" s="660" t="s">
        <v>7398</v>
      </c>
      <c r="B511" s="661" t="s">
        <v>7437</v>
      </c>
      <c r="C511" s="661" t="s">
        <v>3931</v>
      </c>
      <c r="D511" s="661" t="s">
        <v>7546</v>
      </c>
      <c r="E511" s="661" t="s">
        <v>7547</v>
      </c>
      <c r="F511" s="664"/>
      <c r="G511" s="664"/>
      <c r="H511" s="661"/>
      <c r="I511" s="661"/>
      <c r="J511" s="664">
        <v>3</v>
      </c>
      <c r="K511" s="664">
        <v>2022</v>
      </c>
      <c r="L511" s="661"/>
      <c r="M511" s="661">
        <v>674</v>
      </c>
      <c r="N511" s="664">
        <v>3</v>
      </c>
      <c r="O511" s="664">
        <v>2027</v>
      </c>
      <c r="P511" s="677"/>
      <c r="Q511" s="665">
        <v>675.66666666666663</v>
      </c>
    </row>
    <row r="512" spans="1:17" ht="14.4" customHeight="1" x14ac:dyDescent="0.3">
      <c r="A512" s="660" t="s">
        <v>7398</v>
      </c>
      <c r="B512" s="661" t="s">
        <v>7437</v>
      </c>
      <c r="C512" s="661" t="s">
        <v>3931</v>
      </c>
      <c r="D512" s="661" t="s">
        <v>7454</v>
      </c>
      <c r="E512" s="661" t="s">
        <v>7455</v>
      </c>
      <c r="F512" s="664">
        <v>32</v>
      </c>
      <c r="G512" s="664">
        <v>141568</v>
      </c>
      <c r="H512" s="661">
        <v>1</v>
      </c>
      <c r="I512" s="661">
        <v>4424</v>
      </c>
      <c r="J512" s="664">
        <v>6</v>
      </c>
      <c r="K512" s="664">
        <v>26550</v>
      </c>
      <c r="L512" s="661">
        <v>0.18754238245931285</v>
      </c>
      <c r="M512" s="661">
        <v>4425</v>
      </c>
      <c r="N512" s="664">
        <v>20</v>
      </c>
      <c r="O512" s="664">
        <v>88545</v>
      </c>
      <c r="P512" s="677">
        <v>0.62545914330922248</v>
      </c>
      <c r="Q512" s="665">
        <v>4427.25</v>
      </c>
    </row>
    <row r="513" spans="1:17" ht="14.4" customHeight="1" x14ac:dyDescent="0.3">
      <c r="A513" s="660" t="s">
        <v>7398</v>
      </c>
      <c r="B513" s="661" t="s">
        <v>7437</v>
      </c>
      <c r="C513" s="661" t="s">
        <v>3931</v>
      </c>
      <c r="D513" s="661" t="s">
        <v>7548</v>
      </c>
      <c r="E513" s="661" t="s">
        <v>7549</v>
      </c>
      <c r="F513" s="664">
        <v>3</v>
      </c>
      <c r="G513" s="664">
        <v>2061</v>
      </c>
      <c r="H513" s="661">
        <v>1</v>
      </c>
      <c r="I513" s="661">
        <v>687</v>
      </c>
      <c r="J513" s="664">
        <v>2</v>
      </c>
      <c r="K513" s="664">
        <v>1378</v>
      </c>
      <c r="L513" s="661">
        <v>0.66860747210092186</v>
      </c>
      <c r="M513" s="661">
        <v>689</v>
      </c>
      <c r="N513" s="664">
        <v>2</v>
      </c>
      <c r="O513" s="664">
        <v>1378</v>
      </c>
      <c r="P513" s="677">
        <v>0.66860747210092186</v>
      </c>
      <c r="Q513" s="665">
        <v>689</v>
      </c>
    </row>
    <row r="514" spans="1:17" ht="14.4" customHeight="1" x14ac:dyDescent="0.3">
      <c r="A514" s="660" t="s">
        <v>7398</v>
      </c>
      <c r="B514" s="661" t="s">
        <v>7437</v>
      </c>
      <c r="C514" s="661" t="s">
        <v>3931</v>
      </c>
      <c r="D514" s="661" t="s">
        <v>7456</v>
      </c>
      <c r="E514" s="661" t="s">
        <v>7457</v>
      </c>
      <c r="F514" s="664">
        <v>79</v>
      </c>
      <c r="G514" s="664">
        <v>19671</v>
      </c>
      <c r="H514" s="661">
        <v>1</v>
      </c>
      <c r="I514" s="661">
        <v>249</v>
      </c>
      <c r="J514" s="664">
        <v>76</v>
      </c>
      <c r="K514" s="664">
        <v>17632</v>
      </c>
      <c r="L514" s="661">
        <v>0.89634487316354028</v>
      </c>
      <c r="M514" s="661">
        <v>232</v>
      </c>
      <c r="N514" s="664">
        <v>73</v>
      </c>
      <c r="O514" s="664">
        <v>17034</v>
      </c>
      <c r="P514" s="677">
        <v>0.86594479182552997</v>
      </c>
      <c r="Q514" s="665">
        <v>233.34246575342465</v>
      </c>
    </row>
    <row r="515" spans="1:17" ht="14.4" customHeight="1" x14ac:dyDescent="0.3">
      <c r="A515" s="660" t="s">
        <v>7398</v>
      </c>
      <c r="B515" s="661" t="s">
        <v>7437</v>
      </c>
      <c r="C515" s="661" t="s">
        <v>3931</v>
      </c>
      <c r="D515" s="661" t="s">
        <v>7458</v>
      </c>
      <c r="E515" s="661" t="s">
        <v>7459</v>
      </c>
      <c r="F515" s="664">
        <v>524</v>
      </c>
      <c r="G515" s="664">
        <v>65500</v>
      </c>
      <c r="H515" s="661">
        <v>1</v>
      </c>
      <c r="I515" s="661">
        <v>125</v>
      </c>
      <c r="J515" s="664">
        <v>456</v>
      </c>
      <c r="K515" s="664">
        <v>52896</v>
      </c>
      <c r="L515" s="661">
        <v>0.80757251908396943</v>
      </c>
      <c r="M515" s="661">
        <v>116</v>
      </c>
      <c r="N515" s="664">
        <v>486</v>
      </c>
      <c r="O515" s="664">
        <v>57098</v>
      </c>
      <c r="P515" s="677">
        <v>0.87172519083969469</v>
      </c>
      <c r="Q515" s="665">
        <v>117.48559670781893</v>
      </c>
    </row>
    <row r="516" spans="1:17" ht="14.4" customHeight="1" x14ac:dyDescent="0.3">
      <c r="A516" s="660" t="s">
        <v>7398</v>
      </c>
      <c r="B516" s="661" t="s">
        <v>7437</v>
      </c>
      <c r="C516" s="661" t="s">
        <v>3931</v>
      </c>
      <c r="D516" s="661" t="s">
        <v>7524</v>
      </c>
      <c r="E516" s="661" t="s">
        <v>7525</v>
      </c>
      <c r="F516" s="664">
        <v>1</v>
      </c>
      <c r="G516" s="664">
        <v>312</v>
      </c>
      <c r="H516" s="661">
        <v>1</v>
      </c>
      <c r="I516" s="661">
        <v>312</v>
      </c>
      <c r="J516" s="664"/>
      <c r="K516" s="664"/>
      <c r="L516" s="661"/>
      <c r="M516" s="661"/>
      <c r="N516" s="664"/>
      <c r="O516" s="664"/>
      <c r="P516" s="677"/>
      <c r="Q516" s="665"/>
    </row>
    <row r="517" spans="1:17" ht="14.4" customHeight="1" x14ac:dyDescent="0.3">
      <c r="A517" s="660" t="s">
        <v>7398</v>
      </c>
      <c r="B517" s="661" t="s">
        <v>7437</v>
      </c>
      <c r="C517" s="661" t="s">
        <v>3931</v>
      </c>
      <c r="D517" s="661" t="s">
        <v>7460</v>
      </c>
      <c r="E517" s="661" t="s">
        <v>7461</v>
      </c>
      <c r="F517" s="664">
        <v>10</v>
      </c>
      <c r="G517" s="664">
        <v>6560</v>
      </c>
      <c r="H517" s="661">
        <v>1</v>
      </c>
      <c r="I517" s="661">
        <v>656</v>
      </c>
      <c r="J517" s="664">
        <v>10</v>
      </c>
      <c r="K517" s="664">
        <v>6590</v>
      </c>
      <c r="L517" s="661">
        <v>1.0045731707317074</v>
      </c>
      <c r="M517" s="661">
        <v>659</v>
      </c>
      <c r="N517" s="664">
        <v>8</v>
      </c>
      <c r="O517" s="664">
        <v>5297</v>
      </c>
      <c r="P517" s="677">
        <v>0.80746951219512197</v>
      </c>
      <c r="Q517" s="665">
        <v>662.125</v>
      </c>
    </row>
    <row r="518" spans="1:17" ht="14.4" customHeight="1" x14ac:dyDescent="0.3">
      <c r="A518" s="660" t="s">
        <v>7398</v>
      </c>
      <c r="B518" s="661" t="s">
        <v>7437</v>
      </c>
      <c r="C518" s="661" t="s">
        <v>3931</v>
      </c>
      <c r="D518" s="661" t="s">
        <v>7464</v>
      </c>
      <c r="E518" s="661" t="s">
        <v>7465</v>
      </c>
      <c r="F518" s="664">
        <v>552</v>
      </c>
      <c r="G518" s="664">
        <v>0</v>
      </c>
      <c r="H518" s="661"/>
      <c r="I518" s="661">
        <v>0</v>
      </c>
      <c r="J518" s="664">
        <v>495</v>
      </c>
      <c r="K518" s="664">
        <v>0</v>
      </c>
      <c r="L518" s="661"/>
      <c r="M518" s="661">
        <v>0</v>
      </c>
      <c r="N518" s="664">
        <v>497</v>
      </c>
      <c r="O518" s="664">
        <v>0</v>
      </c>
      <c r="P518" s="677"/>
      <c r="Q518" s="665">
        <v>0</v>
      </c>
    </row>
    <row r="519" spans="1:17" ht="14.4" customHeight="1" x14ac:dyDescent="0.3">
      <c r="A519" s="660" t="s">
        <v>7398</v>
      </c>
      <c r="B519" s="661" t="s">
        <v>7437</v>
      </c>
      <c r="C519" s="661" t="s">
        <v>3931</v>
      </c>
      <c r="D519" s="661" t="s">
        <v>7500</v>
      </c>
      <c r="E519" s="661" t="s">
        <v>7501</v>
      </c>
      <c r="F519" s="664">
        <v>110</v>
      </c>
      <c r="G519" s="664">
        <v>103730</v>
      </c>
      <c r="H519" s="661">
        <v>1</v>
      </c>
      <c r="I519" s="661">
        <v>943</v>
      </c>
      <c r="J519" s="664">
        <v>92</v>
      </c>
      <c r="K519" s="664">
        <v>87124</v>
      </c>
      <c r="L519" s="661">
        <v>0.83991130820399118</v>
      </c>
      <c r="M519" s="661">
        <v>947</v>
      </c>
      <c r="N519" s="664">
        <v>112</v>
      </c>
      <c r="O519" s="664">
        <v>106514</v>
      </c>
      <c r="P519" s="677">
        <v>1.0268389087052925</v>
      </c>
      <c r="Q519" s="665">
        <v>951.01785714285711</v>
      </c>
    </row>
    <row r="520" spans="1:17" ht="14.4" customHeight="1" x14ac:dyDescent="0.3">
      <c r="A520" s="660" t="s">
        <v>7398</v>
      </c>
      <c r="B520" s="661" t="s">
        <v>7437</v>
      </c>
      <c r="C520" s="661" t="s">
        <v>3931</v>
      </c>
      <c r="D520" s="661" t="s">
        <v>7502</v>
      </c>
      <c r="E520" s="661" t="s">
        <v>7503</v>
      </c>
      <c r="F520" s="664">
        <v>108</v>
      </c>
      <c r="G520" s="664">
        <v>17712</v>
      </c>
      <c r="H520" s="661">
        <v>1</v>
      </c>
      <c r="I520" s="661">
        <v>164</v>
      </c>
      <c r="J520" s="664">
        <v>90</v>
      </c>
      <c r="K520" s="664">
        <v>14850</v>
      </c>
      <c r="L520" s="661">
        <v>0.83841463414634143</v>
      </c>
      <c r="M520" s="661">
        <v>165</v>
      </c>
      <c r="N520" s="664">
        <v>111</v>
      </c>
      <c r="O520" s="664">
        <v>18543</v>
      </c>
      <c r="P520" s="677">
        <v>1.0469173441734418</v>
      </c>
      <c r="Q520" s="665">
        <v>167.05405405405406</v>
      </c>
    </row>
    <row r="521" spans="1:17" ht="14.4" customHeight="1" x14ac:dyDescent="0.3">
      <c r="A521" s="660" t="s">
        <v>7398</v>
      </c>
      <c r="B521" s="661" t="s">
        <v>7437</v>
      </c>
      <c r="C521" s="661" t="s">
        <v>3931</v>
      </c>
      <c r="D521" s="661" t="s">
        <v>7478</v>
      </c>
      <c r="E521" s="661" t="s">
        <v>7479</v>
      </c>
      <c r="F521" s="664">
        <v>15</v>
      </c>
      <c r="G521" s="664">
        <v>375</v>
      </c>
      <c r="H521" s="661">
        <v>1</v>
      </c>
      <c r="I521" s="661">
        <v>25</v>
      </c>
      <c r="J521" s="664">
        <v>12</v>
      </c>
      <c r="K521" s="664">
        <v>420</v>
      </c>
      <c r="L521" s="661">
        <v>1.1200000000000001</v>
      </c>
      <c r="M521" s="661">
        <v>35</v>
      </c>
      <c r="N521" s="664">
        <v>23</v>
      </c>
      <c r="O521" s="664">
        <v>826</v>
      </c>
      <c r="P521" s="677">
        <v>2.2026666666666666</v>
      </c>
      <c r="Q521" s="665">
        <v>35.913043478260867</v>
      </c>
    </row>
    <row r="522" spans="1:17" ht="14.4" customHeight="1" x14ac:dyDescent="0.3">
      <c r="A522" s="660" t="s">
        <v>7398</v>
      </c>
      <c r="B522" s="661" t="s">
        <v>7437</v>
      </c>
      <c r="C522" s="661" t="s">
        <v>3931</v>
      </c>
      <c r="D522" s="661" t="s">
        <v>7466</v>
      </c>
      <c r="E522" s="661" t="s">
        <v>7467</v>
      </c>
      <c r="F522" s="664">
        <v>26</v>
      </c>
      <c r="G522" s="664">
        <v>1950</v>
      </c>
      <c r="H522" s="661">
        <v>1</v>
      </c>
      <c r="I522" s="661">
        <v>75</v>
      </c>
      <c r="J522" s="664">
        <v>34</v>
      </c>
      <c r="K522" s="664">
        <v>2754</v>
      </c>
      <c r="L522" s="661">
        <v>1.4123076923076923</v>
      </c>
      <c r="M522" s="661">
        <v>81</v>
      </c>
      <c r="N522" s="664">
        <v>22</v>
      </c>
      <c r="O522" s="664">
        <v>1799</v>
      </c>
      <c r="P522" s="677">
        <v>0.92256410256410259</v>
      </c>
      <c r="Q522" s="665">
        <v>81.772727272727266</v>
      </c>
    </row>
    <row r="523" spans="1:17" ht="14.4" customHeight="1" x14ac:dyDescent="0.3">
      <c r="A523" s="660" t="s">
        <v>7398</v>
      </c>
      <c r="B523" s="661" t="s">
        <v>7437</v>
      </c>
      <c r="C523" s="661" t="s">
        <v>3931</v>
      </c>
      <c r="D523" s="661" t="s">
        <v>7552</v>
      </c>
      <c r="E523" s="661" t="s">
        <v>7553</v>
      </c>
      <c r="F523" s="664">
        <v>1</v>
      </c>
      <c r="G523" s="664">
        <v>19</v>
      </c>
      <c r="H523" s="661">
        <v>1</v>
      </c>
      <c r="I523" s="661">
        <v>19</v>
      </c>
      <c r="J523" s="664">
        <v>3</v>
      </c>
      <c r="K523" s="664">
        <v>90</v>
      </c>
      <c r="L523" s="661">
        <v>4.7368421052631575</v>
      </c>
      <c r="M523" s="661">
        <v>30</v>
      </c>
      <c r="N523" s="664">
        <v>1</v>
      </c>
      <c r="O523" s="664">
        <v>31</v>
      </c>
      <c r="P523" s="677">
        <v>1.631578947368421</v>
      </c>
      <c r="Q523" s="665">
        <v>31</v>
      </c>
    </row>
    <row r="524" spans="1:17" ht="14.4" customHeight="1" x14ac:dyDescent="0.3">
      <c r="A524" s="660" t="s">
        <v>7398</v>
      </c>
      <c r="B524" s="661" t="s">
        <v>7437</v>
      </c>
      <c r="C524" s="661" t="s">
        <v>3931</v>
      </c>
      <c r="D524" s="661" t="s">
        <v>7482</v>
      </c>
      <c r="E524" s="661" t="s">
        <v>7483</v>
      </c>
      <c r="F524" s="664"/>
      <c r="G524" s="664"/>
      <c r="H524" s="661"/>
      <c r="I524" s="661"/>
      <c r="J524" s="664"/>
      <c r="K524" s="664"/>
      <c r="L524" s="661"/>
      <c r="M524" s="661"/>
      <c r="N524" s="664">
        <v>1</v>
      </c>
      <c r="O524" s="664">
        <v>128</v>
      </c>
      <c r="P524" s="677"/>
      <c r="Q524" s="665">
        <v>128</v>
      </c>
    </row>
    <row r="525" spans="1:17" ht="14.4" customHeight="1" x14ac:dyDescent="0.3">
      <c r="A525" s="660" t="s">
        <v>7398</v>
      </c>
      <c r="B525" s="661" t="s">
        <v>7437</v>
      </c>
      <c r="C525" s="661" t="s">
        <v>3931</v>
      </c>
      <c r="D525" s="661" t="s">
        <v>7468</v>
      </c>
      <c r="E525" s="661" t="s">
        <v>7469</v>
      </c>
      <c r="F525" s="664"/>
      <c r="G525" s="664"/>
      <c r="H525" s="661"/>
      <c r="I525" s="661"/>
      <c r="J525" s="664"/>
      <c r="K525" s="664"/>
      <c r="L525" s="661"/>
      <c r="M525" s="661"/>
      <c r="N525" s="664">
        <v>1</v>
      </c>
      <c r="O525" s="664">
        <v>209</v>
      </c>
      <c r="P525" s="677"/>
      <c r="Q525" s="665">
        <v>209</v>
      </c>
    </row>
    <row r="526" spans="1:17" ht="14.4" customHeight="1" x14ac:dyDescent="0.3">
      <c r="A526" s="660" t="s">
        <v>7398</v>
      </c>
      <c r="B526" s="661" t="s">
        <v>7437</v>
      </c>
      <c r="C526" s="661" t="s">
        <v>3931</v>
      </c>
      <c r="D526" s="661" t="s">
        <v>7561</v>
      </c>
      <c r="E526" s="661" t="s">
        <v>7562</v>
      </c>
      <c r="F526" s="664">
        <v>1</v>
      </c>
      <c r="G526" s="664">
        <v>76</v>
      </c>
      <c r="H526" s="661">
        <v>1</v>
      </c>
      <c r="I526" s="661">
        <v>76</v>
      </c>
      <c r="J526" s="664">
        <v>1</v>
      </c>
      <c r="K526" s="664">
        <v>76</v>
      </c>
      <c r="L526" s="661">
        <v>1</v>
      </c>
      <c r="M526" s="661">
        <v>76</v>
      </c>
      <c r="N526" s="664"/>
      <c r="O526" s="664"/>
      <c r="P526" s="677"/>
      <c r="Q526" s="665"/>
    </row>
    <row r="527" spans="1:17" ht="14.4" customHeight="1" x14ac:dyDescent="0.3">
      <c r="A527" s="660" t="s">
        <v>7398</v>
      </c>
      <c r="B527" s="661" t="s">
        <v>7437</v>
      </c>
      <c r="C527" s="661" t="s">
        <v>3931</v>
      </c>
      <c r="D527" s="661" t="s">
        <v>7563</v>
      </c>
      <c r="E527" s="661" t="s">
        <v>7564</v>
      </c>
      <c r="F527" s="664">
        <v>1</v>
      </c>
      <c r="G527" s="664">
        <v>86</v>
      </c>
      <c r="H527" s="661">
        <v>1</v>
      </c>
      <c r="I527" s="661">
        <v>86</v>
      </c>
      <c r="J527" s="664"/>
      <c r="K527" s="664"/>
      <c r="L527" s="661"/>
      <c r="M527" s="661"/>
      <c r="N527" s="664"/>
      <c r="O527" s="664"/>
      <c r="P527" s="677"/>
      <c r="Q527" s="665"/>
    </row>
    <row r="528" spans="1:17" ht="14.4" customHeight="1" x14ac:dyDescent="0.3">
      <c r="A528" s="660" t="s">
        <v>7398</v>
      </c>
      <c r="B528" s="661" t="s">
        <v>7437</v>
      </c>
      <c r="C528" s="661" t="s">
        <v>3931</v>
      </c>
      <c r="D528" s="661" t="s">
        <v>7565</v>
      </c>
      <c r="E528" s="661" t="s">
        <v>7566</v>
      </c>
      <c r="F528" s="664">
        <v>18</v>
      </c>
      <c r="G528" s="664">
        <v>13176</v>
      </c>
      <c r="H528" s="661">
        <v>1</v>
      </c>
      <c r="I528" s="661">
        <v>732</v>
      </c>
      <c r="J528" s="664">
        <v>19</v>
      </c>
      <c r="K528" s="664">
        <v>13946</v>
      </c>
      <c r="L528" s="661">
        <v>1.0584395871281118</v>
      </c>
      <c r="M528" s="661">
        <v>734</v>
      </c>
      <c r="N528" s="664">
        <v>16</v>
      </c>
      <c r="O528" s="664">
        <v>11804</v>
      </c>
      <c r="P528" s="677">
        <v>0.89587128111718273</v>
      </c>
      <c r="Q528" s="665">
        <v>737.75</v>
      </c>
    </row>
    <row r="529" spans="1:17" ht="14.4" customHeight="1" x14ac:dyDescent="0.3">
      <c r="A529" s="660" t="s">
        <v>7398</v>
      </c>
      <c r="B529" s="661" t="s">
        <v>7437</v>
      </c>
      <c r="C529" s="661" t="s">
        <v>3931</v>
      </c>
      <c r="D529" s="661" t="s">
        <v>7470</v>
      </c>
      <c r="E529" s="661" t="s">
        <v>7471</v>
      </c>
      <c r="F529" s="664"/>
      <c r="G529" s="664"/>
      <c r="H529" s="661"/>
      <c r="I529" s="661"/>
      <c r="J529" s="664">
        <v>1</v>
      </c>
      <c r="K529" s="664">
        <v>56</v>
      </c>
      <c r="L529" s="661"/>
      <c r="M529" s="661">
        <v>56</v>
      </c>
      <c r="N529" s="664"/>
      <c r="O529" s="664"/>
      <c r="P529" s="677"/>
      <c r="Q529" s="665"/>
    </row>
    <row r="530" spans="1:17" ht="14.4" customHeight="1" x14ac:dyDescent="0.3">
      <c r="A530" s="660" t="s">
        <v>7398</v>
      </c>
      <c r="B530" s="661" t="s">
        <v>7437</v>
      </c>
      <c r="C530" s="661" t="s">
        <v>3931</v>
      </c>
      <c r="D530" s="661" t="s">
        <v>7539</v>
      </c>
      <c r="E530" s="661" t="s">
        <v>7540</v>
      </c>
      <c r="F530" s="664">
        <v>1</v>
      </c>
      <c r="G530" s="664">
        <v>429</v>
      </c>
      <c r="H530" s="661">
        <v>1</v>
      </c>
      <c r="I530" s="661">
        <v>429</v>
      </c>
      <c r="J530" s="664">
        <v>1</v>
      </c>
      <c r="K530" s="664">
        <v>431</v>
      </c>
      <c r="L530" s="661">
        <v>1.0046620046620047</v>
      </c>
      <c r="M530" s="661">
        <v>431</v>
      </c>
      <c r="N530" s="664"/>
      <c r="O530" s="664"/>
      <c r="P530" s="677"/>
      <c r="Q530" s="665"/>
    </row>
    <row r="531" spans="1:17" ht="14.4" customHeight="1" x14ac:dyDescent="0.3">
      <c r="A531" s="660" t="s">
        <v>7398</v>
      </c>
      <c r="B531" s="661" t="s">
        <v>7437</v>
      </c>
      <c r="C531" s="661" t="s">
        <v>3931</v>
      </c>
      <c r="D531" s="661" t="s">
        <v>7518</v>
      </c>
      <c r="E531" s="661" t="s">
        <v>7519</v>
      </c>
      <c r="F531" s="664">
        <v>54</v>
      </c>
      <c r="G531" s="664">
        <v>17982</v>
      </c>
      <c r="H531" s="661">
        <v>1</v>
      </c>
      <c r="I531" s="661">
        <v>333</v>
      </c>
      <c r="J531" s="664">
        <v>10</v>
      </c>
      <c r="K531" s="664">
        <v>3350</v>
      </c>
      <c r="L531" s="661">
        <v>0.18629740851963075</v>
      </c>
      <c r="M531" s="661">
        <v>335</v>
      </c>
      <c r="N531" s="664"/>
      <c r="O531" s="664"/>
      <c r="P531" s="677"/>
      <c r="Q531" s="665"/>
    </row>
    <row r="532" spans="1:17" ht="14.4" customHeight="1" x14ac:dyDescent="0.3">
      <c r="A532" s="660" t="s">
        <v>7398</v>
      </c>
      <c r="B532" s="661" t="s">
        <v>7437</v>
      </c>
      <c r="C532" s="661" t="s">
        <v>3931</v>
      </c>
      <c r="D532" s="661" t="s">
        <v>7484</v>
      </c>
      <c r="E532" s="661" t="s">
        <v>7485</v>
      </c>
      <c r="F532" s="664">
        <v>2</v>
      </c>
      <c r="G532" s="664">
        <v>2080</v>
      </c>
      <c r="H532" s="661">
        <v>1</v>
      </c>
      <c r="I532" s="661">
        <v>1040</v>
      </c>
      <c r="J532" s="664">
        <v>8</v>
      </c>
      <c r="K532" s="664">
        <v>8344</v>
      </c>
      <c r="L532" s="661">
        <v>4.0115384615384615</v>
      </c>
      <c r="M532" s="661">
        <v>1043</v>
      </c>
      <c r="N532" s="664">
        <v>6</v>
      </c>
      <c r="O532" s="664">
        <v>6288</v>
      </c>
      <c r="P532" s="677">
        <v>3.023076923076923</v>
      </c>
      <c r="Q532" s="665">
        <v>1048</v>
      </c>
    </row>
    <row r="533" spans="1:17" ht="14.4" customHeight="1" x14ac:dyDescent="0.3">
      <c r="A533" s="660" t="s">
        <v>7398</v>
      </c>
      <c r="B533" s="661" t="s">
        <v>7437</v>
      </c>
      <c r="C533" s="661" t="s">
        <v>3931</v>
      </c>
      <c r="D533" s="661" t="s">
        <v>7508</v>
      </c>
      <c r="E533" s="661" t="s">
        <v>7509</v>
      </c>
      <c r="F533" s="664">
        <v>1</v>
      </c>
      <c r="G533" s="664">
        <v>360</v>
      </c>
      <c r="H533" s="661">
        <v>1</v>
      </c>
      <c r="I533" s="661">
        <v>360</v>
      </c>
      <c r="J533" s="664"/>
      <c r="K533" s="664"/>
      <c r="L533" s="661"/>
      <c r="M533" s="661"/>
      <c r="N533" s="664">
        <v>1</v>
      </c>
      <c r="O533" s="664">
        <v>344</v>
      </c>
      <c r="P533" s="677">
        <v>0.9555555555555556</v>
      </c>
      <c r="Q533" s="665">
        <v>344</v>
      </c>
    </row>
    <row r="534" spans="1:17" ht="14.4" customHeight="1" x14ac:dyDescent="0.3">
      <c r="A534" s="660" t="s">
        <v>7398</v>
      </c>
      <c r="B534" s="661" t="s">
        <v>7437</v>
      </c>
      <c r="C534" s="661" t="s">
        <v>3931</v>
      </c>
      <c r="D534" s="661" t="s">
        <v>7472</v>
      </c>
      <c r="E534" s="661" t="s">
        <v>7473</v>
      </c>
      <c r="F534" s="664">
        <v>1</v>
      </c>
      <c r="G534" s="664">
        <v>112</v>
      </c>
      <c r="H534" s="661">
        <v>1</v>
      </c>
      <c r="I534" s="661">
        <v>112</v>
      </c>
      <c r="J534" s="664">
        <v>4</v>
      </c>
      <c r="K534" s="664">
        <v>448</v>
      </c>
      <c r="L534" s="661">
        <v>4</v>
      </c>
      <c r="M534" s="661">
        <v>112</v>
      </c>
      <c r="N534" s="664">
        <v>12</v>
      </c>
      <c r="O534" s="664">
        <v>1360</v>
      </c>
      <c r="P534" s="677">
        <v>12.142857142857142</v>
      </c>
      <c r="Q534" s="665">
        <v>113.33333333333333</v>
      </c>
    </row>
    <row r="535" spans="1:17" ht="14.4" customHeight="1" x14ac:dyDescent="0.3">
      <c r="A535" s="660" t="s">
        <v>7398</v>
      </c>
      <c r="B535" s="661" t="s">
        <v>7437</v>
      </c>
      <c r="C535" s="661" t="s">
        <v>3931</v>
      </c>
      <c r="D535" s="661" t="s">
        <v>7488</v>
      </c>
      <c r="E535" s="661" t="s">
        <v>7489</v>
      </c>
      <c r="F535" s="664">
        <v>6</v>
      </c>
      <c r="G535" s="664">
        <v>1056</v>
      </c>
      <c r="H535" s="661">
        <v>1</v>
      </c>
      <c r="I535" s="661">
        <v>176</v>
      </c>
      <c r="J535" s="664">
        <v>13</v>
      </c>
      <c r="K535" s="664">
        <v>2301</v>
      </c>
      <c r="L535" s="661">
        <v>2.1789772727272729</v>
      </c>
      <c r="M535" s="661">
        <v>177</v>
      </c>
      <c r="N535" s="664">
        <v>8</v>
      </c>
      <c r="O535" s="664">
        <v>1420</v>
      </c>
      <c r="P535" s="677">
        <v>1.3446969696969697</v>
      </c>
      <c r="Q535" s="665">
        <v>177.5</v>
      </c>
    </row>
    <row r="536" spans="1:17" ht="14.4" customHeight="1" x14ac:dyDescent="0.3">
      <c r="A536" s="660" t="s">
        <v>7398</v>
      </c>
      <c r="B536" s="661" t="s">
        <v>7437</v>
      </c>
      <c r="C536" s="661" t="s">
        <v>3931</v>
      </c>
      <c r="D536" s="661" t="s">
        <v>7529</v>
      </c>
      <c r="E536" s="661" t="s">
        <v>7530</v>
      </c>
      <c r="F536" s="664">
        <v>1</v>
      </c>
      <c r="G536" s="664">
        <v>625</v>
      </c>
      <c r="H536" s="661">
        <v>1</v>
      </c>
      <c r="I536" s="661">
        <v>625</v>
      </c>
      <c r="J536" s="664"/>
      <c r="K536" s="664"/>
      <c r="L536" s="661"/>
      <c r="M536" s="661"/>
      <c r="N536" s="664"/>
      <c r="O536" s="664"/>
      <c r="P536" s="677"/>
      <c r="Q536" s="665"/>
    </row>
    <row r="537" spans="1:17" ht="14.4" customHeight="1" x14ac:dyDescent="0.3">
      <c r="A537" s="660" t="s">
        <v>7398</v>
      </c>
      <c r="B537" s="661" t="s">
        <v>7437</v>
      </c>
      <c r="C537" s="661" t="s">
        <v>3931</v>
      </c>
      <c r="D537" s="661" t="s">
        <v>7512</v>
      </c>
      <c r="E537" s="661" t="s">
        <v>7513</v>
      </c>
      <c r="F537" s="664"/>
      <c r="G537" s="664"/>
      <c r="H537" s="661"/>
      <c r="I537" s="661"/>
      <c r="J537" s="664"/>
      <c r="K537" s="664"/>
      <c r="L537" s="661"/>
      <c r="M537" s="661"/>
      <c r="N537" s="664">
        <v>1</v>
      </c>
      <c r="O537" s="664">
        <v>1285</v>
      </c>
      <c r="P537" s="677"/>
      <c r="Q537" s="665">
        <v>1285</v>
      </c>
    </row>
    <row r="538" spans="1:17" ht="14.4" customHeight="1" x14ac:dyDescent="0.3">
      <c r="A538" s="660" t="s">
        <v>7398</v>
      </c>
      <c r="B538" s="661" t="s">
        <v>7437</v>
      </c>
      <c r="C538" s="661" t="s">
        <v>3931</v>
      </c>
      <c r="D538" s="661" t="s">
        <v>7520</v>
      </c>
      <c r="E538" s="661" t="s">
        <v>7521</v>
      </c>
      <c r="F538" s="664"/>
      <c r="G538" s="664"/>
      <c r="H538" s="661"/>
      <c r="I538" s="661"/>
      <c r="J538" s="664"/>
      <c r="K538" s="664"/>
      <c r="L538" s="661"/>
      <c r="M538" s="661"/>
      <c r="N538" s="664">
        <v>1</v>
      </c>
      <c r="O538" s="664">
        <v>259</v>
      </c>
      <c r="P538" s="677"/>
      <c r="Q538" s="665">
        <v>259</v>
      </c>
    </row>
    <row r="539" spans="1:17" ht="14.4" customHeight="1" x14ac:dyDescent="0.3">
      <c r="A539" s="660" t="s">
        <v>7398</v>
      </c>
      <c r="B539" s="661" t="s">
        <v>7437</v>
      </c>
      <c r="C539" s="661" t="s">
        <v>3931</v>
      </c>
      <c r="D539" s="661" t="s">
        <v>7490</v>
      </c>
      <c r="E539" s="661" t="s">
        <v>7491</v>
      </c>
      <c r="F539" s="664">
        <v>7</v>
      </c>
      <c r="G539" s="664">
        <v>798</v>
      </c>
      <c r="H539" s="661">
        <v>1</v>
      </c>
      <c r="I539" s="661">
        <v>114</v>
      </c>
      <c r="J539" s="664">
        <v>6</v>
      </c>
      <c r="K539" s="664">
        <v>684</v>
      </c>
      <c r="L539" s="661">
        <v>0.8571428571428571</v>
      </c>
      <c r="M539" s="661">
        <v>114</v>
      </c>
      <c r="N539" s="664">
        <v>3</v>
      </c>
      <c r="O539" s="664">
        <v>344</v>
      </c>
      <c r="P539" s="677">
        <v>0.43107769423558895</v>
      </c>
      <c r="Q539" s="665">
        <v>114.66666666666667</v>
      </c>
    </row>
    <row r="540" spans="1:17" ht="14.4" customHeight="1" x14ac:dyDescent="0.3">
      <c r="A540" s="660" t="s">
        <v>7398</v>
      </c>
      <c r="B540" s="661" t="s">
        <v>7437</v>
      </c>
      <c r="C540" s="661" t="s">
        <v>3931</v>
      </c>
      <c r="D540" s="661" t="s">
        <v>7537</v>
      </c>
      <c r="E540" s="661" t="s">
        <v>7538</v>
      </c>
      <c r="F540" s="664">
        <v>4</v>
      </c>
      <c r="G540" s="664">
        <v>3700</v>
      </c>
      <c r="H540" s="661">
        <v>1</v>
      </c>
      <c r="I540" s="661">
        <v>925</v>
      </c>
      <c r="J540" s="664"/>
      <c r="K540" s="664"/>
      <c r="L540" s="661"/>
      <c r="M540" s="661"/>
      <c r="N540" s="664">
        <v>1</v>
      </c>
      <c r="O540" s="664">
        <v>933</v>
      </c>
      <c r="P540" s="677">
        <v>0.25216216216216214</v>
      </c>
      <c r="Q540" s="665">
        <v>933</v>
      </c>
    </row>
    <row r="541" spans="1:17" ht="14.4" customHeight="1" x14ac:dyDescent="0.3">
      <c r="A541" s="660" t="s">
        <v>7398</v>
      </c>
      <c r="B541" s="661" t="s">
        <v>7437</v>
      </c>
      <c r="C541" s="661" t="s">
        <v>3931</v>
      </c>
      <c r="D541" s="661" t="s">
        <v>7567</v>
      </c>
      <c r="E541" s="661" t="s">
        <v>7568</v>
      </c>
      <c r="F541" s="664"/>
      <c r="G541" s="664"/>
      <c r="H541" s="661"/>
      <c r="I541" s="661"/>
      <c r="J541" s="664">
        <v>4</v>
      </c>
      <c r="K541" s="664">
        <v>320</v>
      </c>
      <c r="L541" s="661"/>
      <c r="M541" s="661">
        <v>80</v>
      </c>
      <c r="N541" s="664">
        <v>7</v>
      </c>
      <c r="O541" s="664">
        <v>574</v>
      </c>
      <c r="P541" s="677"/>
      <c r="Q541" s="665">
        <v>82</v>
      </c>
    </row>
    <row r="542" spans="1:17" ht="14.4" customHeight="1" x14ac:dyDescent="0.3">
      <c r="A542" s="660" t="s">
        <v>7398</v>
      </c>
      <c r="B542" s="661" t="s">
        <v>7437</v>
      </c>
      <c r="C542" s="661" t="s">
        <v>3931</v>
      </c>
      <c r="D542" s="661" t="s">
        <v>7516</v>
      </c>
      <c r="E542" s="661" t="s">
        <v>7517</v>
      </c>
      <c r="F542" s="664">
        <v>1</v>
      </c>
      <c r="G542" s="664">
        <v>183</v>
      </c>
      <c r="H542" s="661">
        <v>1</v>
      </c>
      <c r="I542" s="661">
        <v>183</v>
      </c>
      <c r="J542" s="664"/>
      <c r="K542" s="664"/>
      <c r="L542" s="661"/>
      <c r="M542" s="661"/>
      <c r="N542" s="664"/>
      <c r="O542" s="664"/>
      <c r="P542" s="677"/>
      <c r="Q542" s="665"/>
    </row>
    <row r="543" spans="1:17" ht="14.4" customHeight="1" x14ac:dyDescent="0.3">
      <c r="A543" s="660" t="s">
        <v>7398</v>
      </c>
      <c r="B543" s="661" t="s">
        <v>7437</v>
      </c>
      <c r="C543" s="661" t="s">
        <v>3931</v>
      </c>
      <c r="D543" s="661" t="s">
        <v>7569</v>
      </c>
      <c r="E543" s="661" t="s">
        <v>7570</v>
      </c>
      <c r="F543" s="664">
        <v>3</v>
      </c>
      <c r="G543" s="664">
        <v>288</v>
      </c>
      <c r="H543" s="661">
        <v>1</v>
      </c>
      <c r="I543" s="661">
        <v>96</v>
      </c>
      <c r="J543" s="664">
        <v>7</v>
      </c>
      <c r="K543" s="664">
        <v>672</v>
      </c>
      <c r="L543" s="661">
        <v>2.3333333333333335</v>
      </c>
      <c r="M543" s="661">
        <v>96</v>
      </c>
      <c r="N543" s="664">
        <v>1</v>
      </c>
      <c r="O543" s="664">
        <v>97</v>
      </c>
      <c r="P543" s="677">
        <v>0.33680555555555558</v>
      </c>
      <c r="Q543" s="665">
        <v>97</v>
      </c>
    </row>
    <row r="544" spans="1:17" ht="14.4" customHeight="1" x14ac:dyDescent="0.3">
      <c r="A544" s="660" t="s">
        <v>7398</v>
      </c>
      <c r="B544" s="661" t="s">
        <v>7437</v>
      </c>
      <c r="C544" s="661" t="s">
        <v>3933</v>
      </c>
      <c r="D544" s="661" t="s">
        <v>7438</v>
      </c>
      <c r="E544" s="661" t="s">
        <v>7439</v>
      </c>
      <c r="F544" s="664"/>
      <c r="G544" s="664"/>
      <c r="H544" s="661"/>
      <c r="I544" s="661"/>
      <c r="J544" s="664">
        <v>1</v>
      </c>
      <c r="K544" s="664">
        <v>156</v>
      </c>
      <c r="L544" s="661"/>
      <c r="M544" s="661">
        <v>156</v>
      </c>
      <c r="N544" s="664"/>
      <c r="O544" s="664"/>
      <c r="P544" s="677"/>
      <c r="Q544" s="665"/>
    </row>
    <row r="545" spans="1:17" ht="14.4" customHeight="1" x14ac:dyDescent="0.3">
      <c r="A545" s="660" t="s">
        <v>7398</v>
      </c>
      <c r="B545" s="661" t="s">
        <v>7437</v>
      </c>
      <c r="C545" s="661" t="s">
        <v>3933</v>
      </c>
      <c r="D545" s="661" t="s">
        <v>7440</v>
      </c>
      <c r="E545" s="661" t="s">
        <v>7441</v>
      </c>
      <c r="F545" s="664">
        <v>2</v>
      </c>
      <c r="G545" s="664">
        <v>180</v>
      </c>
      <c r="H545" s="661">
        <v>1</v>
      </c>
      <c r="I545" s="661">
        <v>90</v>
      </c>
      <c r="J545" s="664">
        <v>8</v>
      </c>
      <c r="K545" s="664">
        <v>640</v>
      </c>
      <c r="L545" s="661">
        <v>3.5555555555555554</v>
      </c>
      <c r="M545" s="661">
        <v>80</v>
      </c>
      <c r="N545" s="664">
        <v>10</v>
      </c>
      <c r="O545" s="664">
        <v>808</v>
      </c>
      <c r="P545" s="677">
        <v>4.4888888888888889</v>
      </c>
      <c r="Q545" s="665">
        <v>80.8</v>
      </c>
    </row>
    <row r="546" spans="1:17" ht="14.4" customHeight="1" x14ac:dyDescent="0.3">
      <c r="A546" s="660" t="s">
        <v>7398</v>
      </c>
      <c r="B546" s="661" t="s">
        <v>7437</v>
      </c>
      <c r="C546" s="661" t="s">
        <v>3933</v>
      </c>
      <c r="D546" s="661" t="s">
        <v>7442</v>
      </c>
      <c r="E546" s="661" t="s">
        <v>7443</v>
      </c>
      <c r="F546" s="664">
        <v>43</v>
      </c>
      <c r="G546" s="664">
        <v>1462</v>
      </c>
      <c r="H546" s="661">
        <v>1</v>
      </c>
      <c r="I546" s="661">
        <v>34</v>
      </c>
      <c r="J546" s="664">
        <v>54</v>
      </c>
      <c r="K546" s="664">
        <v>1836</v>
      </c>
      <c r="L546" s="661">
        <v>1.2558139534883721</v>
      </c>
      <c r="M546" s="661">
        <v>34</v>
      </c>
      <c r="N546" s="664">
        <v>62</v>
      </c>
      <c r="O546" s="664">
        <v>2158</v>
      </c>
      <c r="P546" s="677">
        <v>1.4760601915184679</v>
      </c>
      <c r="Q546" s="665">
        <v>34.806451612903224</v>
      </c>
    </row>
    <row r="547" spans="1:17" ht="14.4" customHeight="1" x14ac:dyDescent="0.3">
      <c r="A547" s="660" t="s">
        <v>7398</v>
      </c>
      <c r="B547" s="661" t="s">
        <v>7437</v>
      </c>
      <c r="C547" s="661" t="s">
        <v>3933</v>
      </c>
      <c r="D547" s="661" t="s">
        <v>7456</v>
      </c>
      <c r="E547" s="661" t="s">
        <v>7457</v>
      </c>
      <c r="F547" s="664">
        <v>62</v>
      </c>
      <c r="G547" s="664">
        <v>15438</v>
      </c>
      <c r="H547" s="661">
        <v>1</v>
      </c>
      <c r="I547" s="661">
        <v>249</v>
      </c>
      <c r="J547" s="664">
        <v>98</v>
      </c>
      <c r="K547" s="664">
        <v>22736</v>
      </c>
      <c r="L547" s="661">
        <v>1.4727296281901801</v>
      </c>
      <c r="M547" s="661">
        <v>232</v>
      </c>
      <c r="N547" s="664">
        <v>77</v>
      </c>
      <c r="O547" s="664">
        <v>17990</v>
      </c>
      <c r="P547" s="677">
        <v>1.1653063868376732</v>
      </c>
      <c r="Q547" s="665">
        <v>233.63636363636363</v>
      </c>
    </row>
    <row r="548" spans="1:17" ht="14.4" customHeight="1" x14ac:dyDescent="0.3">
      <c r="A548" s="660" t="s">
        <v>7398</v>
      </c>
      <c r="B548" s="661" t="s">
        <v>7437</v>
      </c>
      <c r="C548" s="661" t="s">
        <v>3933</v>
      </c>
      <c r="D548" s="661" t="s">
        <v>7458</v>
      </c>
      <c r="E548" s="661" t="s">
        <v>7459</v>
      </c>
      <c r="F548" s="664">
        <v>46</v>
      </c>
      <c r="G548" s="664">
        <v>5750</v>
      </c>
      <c r="H548" s="661">
        <v>1</v>
      </c>
      <c r="I548" s="661">
        <v>125</v>
      </c>
      <c r="J548" s="664">
        <v>69</v>
      </c>
      <c r="K548" s="664">
        <v>8004</v>
      </c>
      <c r="L548" s="661">
        <v>1.3919999999999999</v>
      </c>
      <c r="M548" s="661">
        <v>116</v>
      </c>
      <c r="N548" s="664">
        <v>75</v>
      </c>
      <c r="O548" s="664">
        <v>8798</v>
      </c>
      <c r="P548" s="677">
        <v>1.5300869565217392</v>
      </c>
      <c r="Q548" s="665">
        <v>117.30666666666667</v>
      </c>
    </row>
    <row r="549" spans="1:17" ht="14.4" customHeight="1" x14ac:dyDescent="0.3">
      <c r="A549" s="660" t="s">
        <v>7398</v>
      </c>
      <c r="B549" s="661" t="s">
        <v>7437</v>
      </c>
      <c r="C549" s="661" t="s">
        <v>3933</v>
      </c>
      <c r="D549" s="661" t="s">
        <v>7460</v>
      </c>
      <c r="E549" s="661" t="s">
        <v>7461</v>
      </c>
      <c r="F549" s="664">
        <v>1</v>
      </c>
      <c r="G549" s="664">
        <v>656</v>
      </c>
      <c r="H549" s="661">
        <v>1</v>
      </c>
      <c r="I549" s="661">
        <v>656</v>
      </c>
      <c r="J549" s="664">
        <v>1</v>
      </c>
      <c r="K549" s="664">
        <v>659</v>
      </c>
      <c r="L549" s="661">
        <v>1.0045731707317074</v>
      </c>
      <c r="M549" s="661">
        <v>659</v>
      </c>
      <c r="N549" s="664">
        <v>2</v>
      </c>
      <c r="O549" s="664">
        <v>1328</v>
      </c>
      <c r="P549" s="677">
        <v>2.024390243902439</v>
      </c>
      <c r="Q549" s="665">
        <v>664</v>
      </c>
    </row>
    <row r="550" spans="1:17" ht="14.4" customHeight="1" x14ac:dyDescent="0.3">
      <c r="A550" s="660" t="s">
        <v>7398</v>
      </c>
      <c r="B550" s="661" t="s">
        <v>7437</v>
      </c>
      <c r="C550" s="661" t="s">
        <v>3933</v>
      </c>
      <c r="D550" s="661" t="s">
        <v>7462</v>
      </c>
      <c r="E550" s="661" t="s">
        <v>7463</v>
      </c>
      <c r="F550" s="664"/>
      <c r="G550" s="664"/>
      <c r="H550" s="661"/>
      <c r="I550" s="661"/>
      <c r="J550" s="664"/>
      <c r="K550" s="664"/>
      <c r="L550" s="661"/>
      <c r="M550" s="661"/>
      <c r="N550" s="664">
        <v>1</v>
      </c>
      <c r="O550" s="664">
        <v>0</v>
      </c>
      <c r="P550" s="677"/>
      <c r="Q550" s="665">
        <v>0</v>
      </c>
    </row>
    <row r="551" spans="1:17" ht="14.4" customHeight="1" x14ac:dyDescent="0.3">
      <c r="A551" s="660" t="s">
        <v>7398</v>
      </c>
      <c r="B551" s="661" t="s">
        <v>7437</v>
      </c>
      <c r="C551" s="661" t="s">
        <v>3933</v>
      </c>
      <c r="D551" s="661" t="s">
        <v>7464</v>
      </c>
      <c r="E551" s="661" t="s">
        <v>7465</v>
      </c>
      <c r="F551" s="664">
        <v>67</v>
      </c>
      <c r="G551" s="664">
        <v>0</v>
      </c>
      <c r="H551" s="661"/>
      <c r="I551" s="661">
        <v>0</v>
      </c>
      <c r="J551" s="664">
        <v>101</v>
      </c>
      <c r="K551" s="664">
        <v>0</v>
      </c>
      <c r="L551" s="661"/>
      <c r="M551" s="661">
        <v>0</v>
      </c>
      <c r="N551" s="664">
        <v>91</v>
      </c>
      <c r="O551" s="664">
        <v>0</v>
      </c>
      <c r="P551" s="677"/>
      <c r="Q551" s="665">
        <v>0</v>
      </c>
    </row>
    <row r="552" spans="1:17" ht="14.4" customHeight="1" x14ac:dyDescent="0.3">
      <c r="A552" s="660" t="s">
        <v>7398</v>
      </c>
      <c r="B552" s="661" t="s">
        <v>7437</v>
      </c>
      <c r="C552" s="661" t="s">
        <v>3933</v>
      </c>
      <c r="D552" s="661" t="s">
        <v>7466</v>
      </c>
      <c r="E552" s="661" t="s">
        <v>7467</v>
      </c>
      <c r="F552" s="664">
        <v>1</v>
      </c>
      <c r="G552" s="664">
        <v>75</v>
      </c>
      <c r="H552" s="661">
        <v>1</v>
      </c>
      <c r="I552" s="661">
        <v>75</v>
      </c>
      <c r="J552" s="664">
        <v>1</v>
      </c>
      <c r="K552" s="664">
        <v>81</v>
      </c>
      <c r="L552" s="661">
        <v>1.08</v>
      </c>
      <c r="M552" s="661">
        <v>81</v>
      </c>
      <c r="N552" s="664">
        <v>3</v>
      </c>
      <c r="O552" s="664">
        <v>245</v>
      </c>
      <c r="P552" s="677">
        <v>3.2666666666666666</v>
      </c>
      <c r="Q552" s="665">
        <v>81.666666666666671</v>
      </c>
    </row>
    <row r="553" spans="1:17" ht="14.4" customHeight="1" x14ac:dyDescent="0.3">
      <c r="A553" s="660" t="s">
        <v>7398</v>
      </c>
      <c r="B553" s="661" t="s">
        <v>7437</v>
      </c>
      <c r="C553" s="661" t="s">
        <v>3933</v>
      </c>
      <c r="D553" s="661" t="s">
        <v>7484</v>
      </c>
      <c r="E553" s="661" t="s">
        <v>7485</v>
      </c>
      <c r="F553" s="664"/>
      <c r="G553" s="664"/>
      <c r="H553" s="661"/>
      <c r="I553" s="661"/>
      <c r="J553" s="664"/>
      <c r="K553" s="664"/>
      <c r="L553" s="661"/>
      <c r="M553" s="661"/>
      <c r="N553" s="664">
        <v>1</v>
      </c>
      <c r="O553" s="664">
        <v>1043</v>
      </c>
      <c r="P553" s="677"/>
      <c r="Q553" s="665">
        <v>1043</v>
      </c>
    </row>
    <row r="554" spans="1:17" ht="14.4" customHeight="1" x14ac:dyDescent="0.3">
      <c r="A554" s="660" t="s">
        <v>7398</v>
      </c>
      <c r="B554" s="661" t="s">
        <v>7437</v>
      </c>
      <c r="C554" s="661" t="s">
        <v>3933</v>
      </c>
      <c r="D554" s="661" t="s">
        <v>7488</v>
      </c>
      <c r="E554" s="661" t="s">
        <v>7489</v>
      </c>
      <c r="F554" s="664"/>
      <c r="G554" s="664"/>
      <c r="H554" s="661"/>
      <c r="I554" s="661"/>
      <c r="J554" s="664"/>
      <c r="K554" s="664"/>
      <c r="L554" s="661"/>
      <c r="M554" s="661"/>
      <c r="N554" s="664">
        <v>1</v>
      </c>
      <c r="O554" s="664">
        <v>177</v>
      </c>
      <c r="P554" s="677"/>
      <c r="Q554" s="665">
        <v>177</v>
      </c>
    </row>
    <row r="555" spans="1:17" ht="14.4" customHeight="1" x14ac:dyDescent="0.3">
      <c r="A555" s="660" t="s">
        <v>7398</v>
      </c>
      <c r="B555" s="661" t="s">
        <v>7437</v>
      </c>
      <c r="C555" s="661" t="s">
        <v>3933</v>
      </c>
      <c r="D555" s="661" t="s">
        <v>7512</v>
      </c>
      <c r="E555" s="661" t="s">
        <v>7513</v>
      </c>
      <c r="F555" s="664"/>
      <c r="G555" s="664"/>
      <c r="H555" s="661"/>
      <c r="I555" s="661"/>
      <c r="J555" s="664">
        <v>1</v>
      </c>
      <c r="K555" s="664">
        <v>1277</v>
      </c>
      <c r="L555" s="661"/>
      <c r="M555" s="661">
        <v>1277</v>
      </c>
      <c r="N555" s="664"/>
      <c r="O555" s="664"/>
      <c r="P555" s="677"/>
      <c r="Q555" s="665"/>
    </row>
    <row r="556" spans="1:17" ht="14.4" customHeight="1" x14ac:dyDescent="0.3">
      <c r="A556" s="660" t="s">
        <v>7398</v>
      </c>
      <c r="B556" s="661" t="s">
        <v>7437</v>
      </c>
      <c r="C556" s="661" t="s">
        <v>7392</v>
      </c>
      <c r="D556" s="661" t="s">
        <v>7442</v>
      </c>
      <c r="E556" s="661" t="s">
        <v>7443</v>
      </c>
      <c r="F556" s="664"/>
      <c r="G556" s="664"/>
      <c r="H556" s="661"/>
      <c r="I556" s="661"/>
      <c r="J556" s="664">
        <v>3</v>
      </c>
      <c r="K556" s="664">
        <v>102</v>
      </c>
      <c r="L556" s="661"/>
      <c r="M556" s="661">
        <v>34</v>
      </c>
      <c r="N556" s="664"/>
      <c r="O556" s="664"/>
      <c r="P556" s="677"/>
      <c r="Q556" s="665"/>
    </row>
    <row r="557" spans="1:17" ht="14.4" customHeight="1" x14ac:dyDescent="0.3">
      <c r="A557" s="660" t="s">
        <v>7398</v>
      </c>
      <c r="B557" s="661" t="s">
        <v>7437</v>
      </c>
      <c r="C557" s="661" t="s">
        <v>7392</v>
      </c>
      <c r="D557" s="661" t="s">
        <v>7458</v>
      </c>
      <c r="E557" s="661" t="s">
        <v>7459</v>
      </c>
      <c r="F557" s="664"/>
      <c r="G557" s="664"/>
      <c r="H557" s="661"/>
      <c r="I557" s="661"/>
      <c r="J557" s="664">
        <v>14</v>
      </c>
      <c r="K557" s="664">
        <v>1624</v>
      </c>
      <c r="L557" s="661"/>
      <c r="M557" s="661">
        <v>116</v>
      </c>
      <c r="N557" s="664"/>
      <c r="O557" s="664"/>
      <c r="P557" s="677"/>
      <c r="Q557" s="665"/>
    </row>
    <row r="558" spans="1:17" ht="14.4" customHeight="1" x14ac:dyDescent="0.3">
      <c r="A558" s="660" t="s">
        <v>7398</v>
      </c>
      <c r="B558" s="661" t="s">
        <v>7437</v>
      </c>
      <c r="C558" s="661" t="s">
        <v>7392</v>
      </c>
      <c r="D558" s="661" t="s">
        <v>7464</v>
      </c>
      <c r="E558" s="661" t="s">
        <v>7465</v>
      </c>
      <c r="F558" s="664"/>
      <c r="G558" s="664"/>
      <c r="H558" s="661"/>
      <c r="I558" s="661"/>
      <c r="J558" s="664">
        <v>8</v>
      </c>
      <c r="K558" s="664">
        <v>0</v>
      </c>
      <c r="L558" s="661"/>
      <c r="M558" s="661">
        <v>0</v>
      </c>
      <c r="N558" s="664"/>
      <c r="O558" s="664"/>
      <c r="P558" s="677"/>
      <c r="Q558" s="665"/>
    </row>
    <row r="559" spans="1:17" ht="14.4" customHeight="1" x14ac:dyDescent="0.3">
      <c r="A559" s="660" t="s">
        <v>7398</v>
      </c>
      <c r="B559" s="661" t="s">
        <v>7437</v>
      </c>
      <c r="C559" s="661" t="s">
        <v>7393</v>
      </c>
      <c r="D559" s="661" t="s">
        <v>7440</v>
      </c>
      <c r="E559" s="661" t="s">
        <v>7441</v>
      </c>
      <c r="F559" s="664">
        <v>11</v>
      </c>
      <c r="G559" s="664">
        <v>990</v>
      </c>
      <c r="H559" s="661">
        <v>1</v>
      </c>
      <c r="I559" s="661">
        <v>90</v>
      </c>
      <c r="J559" s="664"/>
      <c r="K559" s="664"/>
      <c r="L559" s="661"/>
      <c r="M559" s="661"/>
      <c r="N559" s="664"/>
      <c r="O559" s="664"/>
      <c r="P559" s="677"/>
      <c r="Q559" s="665"/>
    </row>
    <row r="560" spans="1:17" ht="14.4" customHeight="1" x14ac:dyDescent="0.3">
      <c r="A560" s="660" t="s">
        <v>7398</v>
      </c>
      <c r="B560" s="661" t="s">
        <v>7437</v>
      </c>
      <c r="C560" s="661" t="s">
        <v>7393</v>
      </c>
      <c r="D560" s="661" t="s">
        <v>7442</v>
      </c>
      <c r="E560" s="661" t="s">
        <v>7443</v>
      </c>
      <c r="F560" s="664">
        <v>11</v>
      </c>
      <c r="G560" s="664">
        <v>374</v>
      </c>
      <c r="H560" s="661">
        <v>1</v>
      </c>
      <c r="I560" s="661">
        <v>34</v>
      </c>
      <c r="J560" s="664"/>
      <c r="K560" s="664"/>
      <c r="L560" s="661"/>
      <c r="M560" s="661"/>
      <c r="N560" s="664"/>
      <c r="O560" s="664"/>
      <c r="P560" s="677"/>
      <c r="Q560" s="665"/>
    </row>
    <row r="561" spans="1:17" ht="14.4" customHeight="1" x14ac:dyDescent="0.3">
      <c r="A561" s="660" t="s">
        <v>7398</v>
      </c>
      <c r="B561" s="661" t="s">
        <v>7437</v>
      </c>
      <c r="C561" s="661" t="s">
        <v>7393</v>
      </c>
      <c r="D561" s="661" t="s">
        <v>7456</v>
      </c>
      <c r="E561" s="661" t="s">
        <v>7457</v>
      </c>
      <c r="F561" s="664">
        <v>1</v>
      </c>
      <c r="G561" s="664">
        <v>249</v>
      </c>
      <c r="H561" s="661">
        <v>1</v>
      </c>
      <c r="I561" s="661">
        <v>249</v>
      </c>
      <c r="J561" s="664"/>
      <c r="K561" s="664"/>
      <c r="L561" s="661"/>
      <c r="M561" s="661"/>
      <c r="N561" s="664"/>
      <c r="O561" s="664"/>
      <c r="P561" s="677"/>
      <c r="Q561" s="665"/>
    </row>
    <row r="562" spans="1:17" ht="14.4" customHeight="1" x14ac:dyDescent="0.3">
      <c r="A562" s="660" t="s">
        <v>7398</v>
      </c>
      <c r="B562" s="661" t="s">
        <v>7437</v>
      </c>
      <c r="C562" s="661" t="s">
        <v>7393</v>
      </c>
      <c r="D562" s="661" t="s">
        <v>7458</v>
      </c>
      <c r="E562" s="661" t="s">
        <v>7459</v>
      </c>
      <c r="F562" s="664">
        <v>3</v>
      </c>
      <c r="G562" s="664">
        <v>375</v>
      </c>
      <c r="H562" s="661">
        <v>1</v>
      </c>
      <c r="I562" s="661">
        <v>125</v>
      </c>
      <c r="J562" s="664"/>
      <c r="K562" s="664"/>
      <c r="L562" s="661"/>
      <c r="M562" s="661"/>
      <c r="N562" s="664"/>
      <c r="O562" s="664"/>
      <c r="P562" s="677"/>
      <c r="Q562" s="665"/>
    </row>
    <row r="563" spans="1:17" ht="14.4" customHeight="1" x14ac:dyDescent="0.3">
      <c r="A563" s="660" t="s">
        <v>7398</v>
      </c>
      <c r="B563" s="661" t="s">
        <v>7437</v>
      </c>
      <c r="C563" s="661" t="s">
        <v>7393</v>
      </c>
      <c r="D563" s="661" t="s">
        <v>7478</v>
      </c>
      <c r="E563" s="661" t="s">
        <v>7479</v>
      </c>
      <c r="F563" s="664">
        <v>2</v>
      </c>
      <c r="G563" s="664">
        <v>50</v>
      </c>
      <c r="H563" s="661">
        <v>1</v>
      </c>
      <c r="I563" s="661">
        <v>25</v>
      </c>
      <c r="J563" s="664"/>
      <c r="K563" s="664"/>
      <c r="L563" s="661"/>
      <c r="M563" s="661"/>
      <c r="N563" s="664"/>
      <c r="O563" s="664"/>
      <c r="P563" s="677"/>
      <c r="Q563" s="665"/>
    </row>
    <row r="564" spans="1:17" ht="14.4" customHeight="1" x14ac:dyDescent="0.3">
      <c r="A564" s="660" t="s">
        <v>7398</v>
      </c>
      <c r="B564" s="661" t="s">
        <v>7437</v>
      </c>
      <c r="C564" s="661" t="s">
        <v>7394</v>
      </c>
      <c r="D564" s="661" t="s">
        <v>7440</v>
      </c>
      <c r="E564" s="661" t="s">
        <v>7441</v>
      </c>
      <c r="F564" s="664"/>
      <c r="G564" s="664"/>
      <c r="H564" s="661"/>
      <c r="I564" s="661"/>
      <c r="J564" s="664"/>
      <c r="K564" s="664"/>
      <c r="L564" s="661"/>
      <c r="M564" s="661"/>
      <c r="N564" s="664">
        <v>2</v>
      </c>
      <c r="O564" s="664">
        <v>160</v>
      </c>
      <c r="P564" s="677"/>
      <c r="Q564" s="665">
        <v>80</v>
      </c>
    </row>
    <row r="565" spans="1:17" ht="14.4" customHeight="1" x14ac:dyDescent="0.3">
      <c r="A565" s="660" t="s">
        <v>7398</v>
      </c>
      <c r="B565" s="661" t="s">
        <v>7437</v>
      </c>
      <c r="C565" s="661" t="s">
        <v>7394</v>
      </c>
      <c r="D565" s="661" t="s">
        <v>7442</v>
      </c>
      <c r="E565" s="661" t="s">
        <v>7443</v>
      </c>
      <c r="F565" s="664"/>
      <c r="G565" s="664"/>
      <c r="H565" s="661"/>
      <c r="I565" s="661"/>
      <c r="J565" s="664"/>
      <c r="K565" s="664"/>
      <c r="L565" s="661"/>
      <c r="M565" s="661"/>
      <c r="N565" s="664">
        <v>2</v>
      </c>
      <c r="O565" s="664">
        <v>68</v>
      </c>
      <c r="P565" s="677"/>
      <c r="Q565" s="665">
        <v>34</v>
      </c>
    </row>
    <row r="566" spans="1:17" ht="14.4" customHeight="1" x14ac:dyDescent="0.3">
      <c r="A566" s="660" t="s">
        <v>7398</v>
      </c>
      <c r="B566" s="661" t="s">
        <v>7437</v>
      </c>
      <c r="C566" s="661" t="s">
        <v>7394</v>
      </c>
      <c r="D566" s="661" t="s">
        <v>7458</v>
      </c>
      <c r="E566" s="661" t="s">
        <v>7459</v>
      </c>
      <c r="F566" s="664"/>
      <c r="G566" s="664"/>
      <c r="H566" s="661"/>
      <c r="I566" s="661"/>
      <c r="J566" s="664"/>
      <c r="K566" s="664"/>
      <c r="L566" s="661"/>
      <c r="M566" s="661"/>
      <c r="N566" s="664">
        <v>1</v>
      </c>
      <c r="O566" s="664">
        <v>116</v>
      </c>
      <c r="P566" s="677"/>
      <c r="Q566" s="665">
        <v>116</v>
      </c>
    </row>
    <row r="567" spans="1:17" ht="14.4" customHeight="1" x14ac:dyDescent="0.3">
      <c r="A567" s="660" t="s">
        <v>7398</v>
      </c>
      <c r="B567" s="661" t="s">
        <v>7437</v>
      </c>
      <c r="C567" s="661" t="s">
        <v>7394</v>
      </c>
      <c r="D567" s="661" t="s">
        <v>7464</v>
      </c>
      <c r="E567" s="661" t="s">
        <v>7465</v>
      </c>
      <c r="F567" s="664"/>
      <c r="G567" s="664"/>
      <c r="H567" s="661"/>
      <c r="I567" s="661"/>
      <c r="J567" s="664"/>
      <c r="K567" s="664"/>
      <c r="L567" s="661"/>
      <c r="M567" s="661"/>
      <c r="N567" s="664">
        <v>1</v>
      </c>
      <c r="O567" s="664">
        <v>0</v>
      </c>
      <c r="P567" s="677"/>
      <c r="Q567" s="665">
        <v>0</v>
      </c>
    </row>
    <row r="568" spans="1:17" ht="14.4" customHeight="1" x14ac:dyDescent="0.3">
      <c r="A568" s="660" t="s">
        <v>7398</v>
      </c>
      <c r="B568" s="661" t="s">
        <v>7437</v>
      </c>
      <c r="C568" s="661" t="s">
        <v>3935</v>
      </c>
      <c r="D568" s="661" t="s">
        <v>7440</v>
      </c>
      <c r="E568" s="661" t="s">
        <v>7441</v>
      </c>
      <c r="F568" s="664">
        <v>25</v>
      </c>
      <c r="G568" s="664">
        <v>2250</v>
      </c>
      <c r="H568" s="661">
        <v>1</v>
      </c>
      <c r="I568" s="661">
        <v>90</v>
      </c>
      <c r="J568" s="664">
        <v>46</v>
      </c>
      <c r="K568" s="664">
        <v>3680</v>
      </c>
      <c r="L568" s="661">
        <v>1.6355555555555557</v>
      </c>
      <c r="M568" s="661">
        <v>80</v>
      </c>
      <c r="N568" s="664">
        <v>308</v>
      </c>
      <c r="O568" s="664">
        <v>24906</v>
      </c>
      <c r="P568" s="677">
        <v>11.069333333333333</v>
      </c>
      <c r="Q568" s="665">
        <v>80.86363636363636</v>
      </c>
    </row>
    <row r="569" spans="1:17" ht="14.4" customHeight="1" x14ac:dyDescent="0.3">
      <c r="A569" s="660" t="s">
        <v>7398</v>
      </c>
      <c r="B569" s="661" t="s">
        <v>7437</v>
      </c>
      <c r="C569" s="661" t="s">
        <v>3935</v>
      </c>
      <c r="D569" s="661" t="s">
        <v>7442</v>
      </c>
      <c r="E569" s="661" t="s">
        <v>7443</v>
      </c>
      <c r="F569" s="664">
        <v>123</v>
      </c>
      <c r="G569" s="664">
        <v>4182</v>
      </c>
      <c r="H569" s="661">
        <v>1</v>
      </c>
      <c r="I569" s="661">
        <v>34</v>
      </c>
      <c r="J569" s="664">
        <v>399</v>
      </c>
      <c r="K569" s="664">
        <v>13566</v>
      </c>
      <c r="L569" s="661">
        <v>3.2439024390243905</v>
      </c>
      <c r="M569" s="661">
        <v>34</v>
      </c>
      <c r="N569" s="664">
        <v>1040</v>
      </c>
      <c r="O569" s="664">
        <v>36087</v>
      </c>
      <c r="P569" s="677">
        <v>8.6291248206599711</v>
      </c>
      <c r="Q569" s="665">
        <v>34.699038461538464</v>
      </c>
    </row>
    <row r="570" spans="1:17" ht="14.4" customHeight="1" x14ac:dyDescent="0.3">
      <c r="A570" s="660" t="s">
        <v>7398</v>
      </c>
      <c r="B570" s="661" t="s">
        <v>7437</v>
      </c>
      <c r="C570" s="661" t="s">
        <v>3935</v>
      </c>
      <c r="D570" s="661" t="s">
        <v>7492</v>
      </c>
      <c r="E570" s="661" t="s">
        <v>7493</v>
      </c>
      <c r="F570" s="664">
        <v>6</v>
      </c>
      <c r="G570" s="664">
        <v>60</v>
      </c>
      <c r="H570" s="661">
        <v>1</v>
      </c>
      <c r="I570" s="661">
        <v>10</v>
      </c>
      <c r="J570" s="664">
        <v>7</v>
      </c>
      <c r="K570" s="664">
        <v>70</v>
      </c>
      <c r="L570" s="661">
        <v>1.1666666666666667</v>
      </c>
      <c r="M570" s="661">
        <v>10</v>
      </c>
      <c r="N570" s="664"/>
      <c r="O570" s="664"/>
      <c r="P570" s="677"/>
      <c r="Q570" s="665"/>
    </row>
    <row r="571" spans="1:17" ht="14.4" customHeight="1" x14ac:dyDescent="0.3">
      <c r="A571" s="660" t="s">
        <v>7398</v>
      </c>
      <c r="B571" s="661" t="s">
        <v>7437</v>
      </c>
      <c r="C571" s="661" t="s">
        <v>3935</v>
      </c>
      <c r="D571" s="661" t="s">
        <v>7494</v>
      </c>
      <c r="E571" s="661" t="s">
        <v>7495</v>
      </c>
      <c r="F571" s="664"/>
      <c r="G571" s="664"/>
      <c r="H571" s="661"/>
      <c r="I571" s="661"/>
      <c r="J571" s="664">
        <v>1</v>
      </c>
      <c r="K571" s="664">
        <v>5</v>
      </c>
      <c r="L571" s="661"/>
      <c r="M571" s="661">
        <v>5</v>
      </c>
      <c r="N571" s="664"/>
      <c r="O571" s="664"/>
      <c r="P571" s="677"/>
      <c r="Q571" s="665"/>
    </row>
    <row r="572" spans="1:17" ht="14.4" customHeight="1" x14ac:dyDescent="0.3">
      <c r="A572" s="660" t="s">
        <v>7398</v>
      </c>
      <c r="B572" s="661" t="s">
        <v>7437</v>
      </c>
      <c r="C572" s="661" t="s">
        <v>3935</v>
      </c>
      <c r="D572" s="661" t="s">
        <v>7456</v>
      </c>
      <c r="E572" s="661" t="s">
        <v>7457</v>
      </c>
      <c r="F572" s="664">
        <v>110</v>
      </c>
      <c r="G572" s="664">
        <v>27390</v>
      </c>
      <c r="H572" s="661">
        <v>1</v>
      </c>
      <c r="I572" s="661">
        <v>249</v>
      </c>
      <c r="J572" s="664">
        <v>378</v>
      </c>
      <c r="K572" s="664">
        <v>87696</v>
      </c>
      <c r="L572" s="661">
        <v>3.2017524644030666</v>
      </c>
      <c r="M572" s="661">
        <v>232</v>
      </c>
      <c r="N572" s="664">
        <v>909</v>
      </c>
      <c r="O572" s="664">
        <v>212258</v>
      </c>
      <c r="P572" s="677">
        <v>7.7494706097115733</v>
      </c>
      <c r="Q572" s="665">
        <v>233.5071507150715</v>
      </c>
    </row>
    <row r="573" spans="1:17" ht="14.4" customHeight="1" x14ac:dyDescent="0.3">
      <c r="A573" s="660" t="s">
        <v>7398</v>
      </c>
      <c r="B573" s="661" t="s">
        <v>7437</v>
      </c>
      <c r="C573" s="661" t="s">
        <v>3935</v>
      </c>
      <c r="D573" s="661" t="s">
        <v>7458</v>
      </c>
      <c r="E573" s="661" t="s">
        <v>7459</v>
      </c>
      <c r="F573" s="664">
        <v>610</v>
      </c>
      <c r="G573" s="664">
        <v>76250</v>
      </c>
      <c r="H573" s="661">
        <v>1</v>
      </c>
      <c r="I573" s="661">
        <v>125</v>
      </c>
      <c r="J573" s="664">
        <v>491</v>
      </c>
      <c r="K573" s="664">
        <v>56956</v>
      </c>
      <c r="L573" s="661">
        <v>0.74696393442622955</v>
      </c>
      <c r="M573" s="661">
        <v>116</v>
      </c>
      <c r="N573" s="664">
        <v>18</v>
      </c>
      <c r="O573" s="664">
        <v>2124</v>
      </c>
      <c r="P573" s="677">
        <v>2.7855737704918032E-2</v>
      </c>
      <c r="Q573" s="665">
        <v>118</v>
      </c>
    </row>
    <row r="574" spans="1:17" ht="14.4" customHeight="1" x14ac:dyDescent="0.3">
      <c r="A574" s="660" t="s">
        <v>7398</v>
      </c>
      <c r="B574" s="661" t="s">
        <v>7437</v>
      </c>
      <c r="C574" s="661" t="s">
        <v>3935</v>
      </c>
      <c r="D574" s="661" t="s">
        <v>7496</v>
      </c>
      <c r="E574" s="661" t="s">
        <v>7497</v>
      </c>
      <c r="F574" s="664">
        <v>3</v>
      </c>
      <c r="G574" s="664">
        <v>570</v>
      </c>
      <c r="H574" s="661">
        <v>1</v>
      </c>
      <c r="I574" s="661">
        <v>190</v>
      </c>
      <c r="J574" s="664"/>
      <c r="K574" s="664"/>
      <c r="L574" s="661"/>
      <c r="M574" s="661"/>
      <c r="N574" s="664"/>
      <c r="O574" s="664"/>
      <c r="P574" s="677"/>
      <c r="Q574" s="665"/>
    </row>
    <row r="575" spans="1:17" ht="14.4" customHeight="1" x14ac:dyDescent="0.3">
      <c r="A575" s="660" t="s">
        <v>7398</v>
      </c>
      <c r="B575" s="661" t="s">
        <v>7437</v>
      </c>
      <c r="C575" s="661" t="s">
        <v>3935</v>
      </c>
      <c r="D575" s="661" t="s">
        <v>7464</v>
      </c>
      <c r="E575" s="661" t="s">
        <v>7465</v>
      </c>
      <c r="F575" s="664">
        <v>434</v>
      </c>
      <c r="G575" s="664">
        <v>0</v>
      </c>
      <c r="H575" s="661"/>
      <c r="I575" s="661">
        <v>0</v>
      </c>
      <c r="J575" s="664">
        <v>654</v>
      </c>
      <c r="K575" s="664">
        <v>0</v>
      </c>
      <c r="L575" s="661"/>
      <c r="M575" s="661">
        <v>0</v>
      </c>
      <c r="N575" s="664">
        <v>812</v>
      </c>
      <c r="O575" s="664">
        <v>0</v>
      </c>
      <c r="P575" s="677"/>
      <c r="Q575" s="665">
        <v>0</v>
      </c>
    </row>
    <row r="576" spans="1:17" ht="14.4" customHeight="1" x14ac:dyDescent="0.3">
      <c r="A576" s="660" t="s">
        <v>7398</v>
      </c>
      <c r="B576" s="661" t="s">
        <v>7437</v>
      </c>
      <c r="C576" s="661" t="s">
        <v>3935</v>
      </c>
      <c r="D576" s="661" t="s">
        <v>7478</v>
      </c>
      <c r="E576" s="661" t="s">
        <v>7479</v>
      </c>
      <c r="F576" s="664">
        <v>1</v>
      </c>
      <c r="G576" s="664">
        <v>25</v>
      </c>
      <c r="H576" s="661">
        <v>1</v>
      </c>
      <c r="I576" s="661">
        <v>25</v>
      </c>
      <c r="J576" s="664"/>
      <c r="K576" s="664"/>
      <c r="L576" s="661"/>
      <c r="M576" s="661"/>
      <c r="N576" s="664">
        <v>2</v>
      </c>
      <c r="O576" s="664">
        <v>71</v>
      </c>
      <c r="P576" s="677">
        <v>2.84</v>
      </c>
      <c r="Q576" s="665">
        <v>35.5</v>
      </c>
    </row>
    <row r="577" spans="1:17" ht="14.4" customHeight="1" x14ac:dyDescent="0.3">
      <c r="A577" s="660" t="s">
        <v>7398</v>
      </c>
      <c r="B577" s="661" t="s">
        <v>7437</v>
      </c>
      <c r="C577" s="661" t="s">
        <v>3935</v>
      </c>
      <c r="D577" s="661" t="s">
        <v>7466</v>
      </c>
      <c r="E577" s="661" t="s">
        <v>7467</v>
      </c>
      <c r="F577" s="664">
        <v>11</v>
      </c>
      <c r="G577" s="664">
        <v>825</v>
      </c>
      <c r="H577" s="661">
        <v>1</v>
      </c>
      <c r="I577" s="661">
        <v>75</v>
      </c>
      <c r="J577" s="664">
        <v>2</v>
      </c>
      <c r="K577" s="664">
        <v>162</v>
      </c>
      <c r="L577" s="661">
        <v>0.19636363636363635</v>
      </c>
      <c r="M577" s="661">
        <v>81</v>
      </c>
      <c r="N577" s="664">
        <v>3</v>
      </c>
      <c r="O577" s="664">
        <v>246</v>
      </c>
      <c r="P577" s="677">
        <v>0.29818181818181816</v>
      </c>
      <c r="Q577" s="665">
        <v>82</v>
      </c>
    </row>
    <row r="578" spans="1:17" ht="14.4" customHeight="1" x14ac:dyDescent="0.3">
      <c r="A578" s="660" t="s">
        <v>7398</v>
      </c>
      <c r="B578" s="661" t="s">
        <v>7437</v>
      </c>
      <c r="C578" s="661" t="s">
        <v>3935</v>
      </c>
      <c r="D578" s="661" t="s">
        <v>7468</v>
      </c>
      <c r="E578" s="661" t="s">
        <v>7469</v>
      </c>
      <c r="F578" s="664"/>
      <c r="G578" s="664"/>
      <c r="H578" s="661"/>
      <c r="I578" s="661"/>
      <c r="J578" s="664">
        <v>31</v>
      </c>
      <c r="K578" s="664">
        <v>6386</v>
      </c>
      <c r="L578" s="661"/>
      <c r="M578" s="661">
        <v>206</v>
      </c>
      <c r="N578" s="664">
        <v>1</v>
      </c>
      <c r="O578" s="664">
        <v>209</v>
      </c>
      <c r="P578" s="677"/>
      <c r="Q578" s="665">
        <v>209</v>
      </c>
    </row>
    <row r="579" spans="1:17" ht="14.4" customHeight="1" x14ac:dyDescent="0.3">
      <c r="A579" s="660" t="s">
        <v>7398</v>
      </c>
      <c r="B579" s="661" t="s">
        <v>7437</v>
      </c>
      <c r="C579" s="661" t="s">
        <v>3935</v>
      </c>
      <c r="D579" s="661" t="s">
        <v>7508</v>
      </c>
      <c r="E579" s="661" t="s">
        <v>7509</v>
      </c>
      <c r="F579" s="664">
        <v>2</v>
      </c>
      <c r="G579" s="664">
        <v>720</v>
      </c>
      <c r="H579" s="661">
        <v>1</v>
      </c>
      <c r="I579" s="661">
        <v>360</v>
      </c>
      <c r="J579" s="664">
        <v>12</v>
      </c>
      <c r="K579" s="664">
        <v>4128</v>
      </c>
      <c r="L579" s="661">
        <v>5.7333333333333334</v>
      </c>
      <c r="M579" s="661">
        <v>344</v>
      </c>
      <c r="N579" s="664">
        <v>27</v>
      </c>
      <c r="O579" s="664">
        <v>9388</v>
      </c>
      <c r="P579" s="677">
        <v>13.03888888888889</v>
      </c>
      <c r="Q579" s="665">
        <v>347.7037037037037</v>
      </c>
    </row>
    <row r="580" spans="1:17" ht="14.4" customHeight="1" x14ac:dyDescent="0.3">
      <c r="A580" s="660" t="s">
        <v>7398</v>
      </c>
      <c r="B580" s="661" t="s">
        <v>7437</v>
      </c>
      <c r="C580" s="661" t="s">
        <v>3935</v>
      </c>
      <c r="D580" s="661" t="s">
        <v>7472</v>
      </c>
      <c r="E580" s="661" t="s">
        <v>7473</v>
      </c>
      <c r="F580" s="664"/>
      <c r="G580" s="664"/>
      <c r="H580" s="661"/>
      <c r="I580" s="661"/>
      <c r="J580" s="664">
        <v>6</v>
      </c>
      <c r="K580" s="664">
        <v>672</v>
      </c>
      <c r="L580" s="661"/>
      <c r="M580" s="661">
        <v>112</v>
      </c>
      <c r="N580" s="664"/>
      <c r="O580" s="664"/>
      <c r="P580" s="677"/>
      <c r="Q580" s="665"/>
    </row>
    <row r="581" spans="1:17" ht="14.4" customHeight="1" x14ac:dyDescent="0.3">
      <c r="A581" s="660" t="s">
        <v>7398</v>
      </c>
      <c r="B581" s="661" t="s">
        <v>7437</v>
      </c>
      <c r="C581" s="661" t="s">
        <v>3935</v>
      </c>
      <c r="D581" s="661" t="s">
        <v>7488</v>
      </c>
      <c r="E581" s="661" t="s">
        <v>7489</v>
      </c>
      <c r="F581" s="664">
        <v>3</v>
      </c>
      <c r="G581" s="664">
        <v>528</v>
      </c>
      <c r="H581" s="661">
        <v>1</v>
      </c>
      <c r="I581" s="661">
        <v>176</v>
      </c>
      <c r="J581" s="664">
        <v>1</v>
      </c>
      <c r="K581" s="664">
        <v>177</v>
      </c>
      <c r="L581" s="661">
        <v>0.33522727272727271</v>
      </c>
      <c r="M581" s="661">
        <v>177</v>
      </c>
      <c r="N581" s="664">
        <v>1</v>
      </c>
      <c r="O581" s="664">
        <v>178</v>
      </c>
      <c r="P581" s="677">
        <v>0.3371212121212121</v>
      </c>
      <c r="Q581" s="665">
        <v>178</v>
      </c>
    </row>
    <row r="582" spans="1:17" ht="14.4" customHeight="1" x14ac:dyDescent="0.3">
      <c r="A582" s="660" t="s">
        <v>7398</v>
      </c>
      <c r="B582" s="661" t="s">
        <v>7437</v>
      </c>
      <c r="C582" s="661" t="s">
        <v>3935</v>
      </c>
      <c r="D582" s="661" t="s">
        <v>7490</v>
      </c>
      <c r="E582" s="661" t="s">
        <v>7491</v>
      </c>
      <c r="F582" s="664"/>
      <c r="G582" s="664"/>
      <c r="H582" s="661"/>
      <c r="I582" s="661"/>
      <c r="J582" s="664">
        <v>1</v>
      </c>
      <c r="K582" s="664">
        <v>114</v>
      </c>
      <c r="L582" s="661"/>
      <c r="M582" s="661">
        <v>114</v>
      </c>
      <c r="N582" s="664">
        <v>2</v>
      </c>
      <c r="O582" s="664">
        <v>232</v>
      </c>
      <c r="P582" s="677"/>
      <c r="Q582" s="665">
        <v>116</v>
      </c>
    </row>
    <row r="583" spans="1:17" ht="14.4" customHeight="1" x14ac:dyDescent="0.3">
      <c r="A583" s="660" t="s">
        <v>7398</v>
      </c>
      <c r="B583" s="661" t="s">
        <v>7437</v>
      </c>
      <c r="C583" s="661" t="s">
        <v>3945</v>
      </c>
      <c r="D583" s="661" t="s">
        <v>7440</v>
      </c>
      <c r="E583" s="661" t="s">
        <v>7441</v>
      </c>
      <c r="F583" s="664"/>
      <c r="G583" s="664"/>
      <c r="H583" s="661"/>
      <c r="I583" s="661"/>
      <c r="J583" s="664">
        <v>98</v>
      </c>
      <c r="K583" s="664">
        <v>7840</v>
      </c>
      <c r="L583" s="661"/>
      <c r="M583" s="661">
        <v>80</v>
      </c>
      <c r="N583" s="664">
        <v>238</v>
      </c>
      <c r="O583" s="664">
        <v>19208</v>
      </c>
      <c r="P583" s="677"/>
      <c r="Q583" s="665">
        <v>80.705882352941174</v>
      </c>
    </row>
    <row r="584" spans="1:17" ht="14.4" customHeight="1" x14ac:dyDescent="0.3">
      <c r="A584" s="660" t="s">
        <v>7398</v>
      </c>
      <c r="B584" s="661" t="s">
        <v>7437</v>
      </c>
      <c r="C584" s="661" t="s">
        <v>3945</v>
      </c>
      <c r="D584" s="661" t="s">
        <v>7442</v>
      </c>
      <c r="E584" s="661" t="s">
        <v>7443</v>
      </c>
      <c r="F584" s="664"/>
      <c r="G584" s="664"/>
      <c r="H584" s="661"/>
      <c r="I584" s="661"/>
      <c r="J584" s="664">
        <v>75</v>
      </c>
      <c r="K584" s="664">
        <v>2550</v>
      </c>
      <c r="L584" s="661"/>
      <c r="M584" s="661">
        <v>34</v>
      </c>
      <c r="N584" s="664">
        <v>306</v>
      </c>
      <c r="O584" s="664">
        <v>10629</v>
      </c>
      <c r="P584" s="677"/>
      <c r="Q584" s="665">
        <v>34.735294117647058</v>
      </c>
    </row>
    <row r="585" spans="1:17" ht="14.4" customHeight="1" x14ac:dyDescent="0.3">
      <c r="A585" s="660" t="s">
        <v>7398</v>
      </c>
      <c r="B585" s="661" t="s">
        <v>7437</v>
      </c>
      <c r="C585" s="661" t="s">
        <v>3945</v>
      </c>
      <c r="D585" s="661" t="s">
        <v>7494</v>
      </c>
      <c r="E585" s="661" t="s">
        <v>7495</v>
      </c>
      <c r="F585" s="664"/>
      <c r="G585" s="664"/>
      <c r="H585" s="661"/>
      <c r="I585" s="661"/>
      <c r="J585" s="664"/>
      <c r="K585" s="664"/>
      <c r="L585" s="661"/>
      <c r="M585" s="661"/>
      <c r="N585" s="664">
        <v>1</v>
      </c>
      <c r="O585" s="664">
        <v>5</v>
      </c>
      <c r="P585" s="677"/>
      <c r="Q585" s="665">
        <v>5</v>
      </c>
    </row>
    <row r="586" spans="1:17" ht="14.4" customHeight="1" x14ac:dyDescent="0.3">
      <c r="A586" s="660" t="s">
        <v>7398</v>
      </c>
      <c r="B586" s="661" t="s">
        <v>7437</v>
      </c>
      <c r="C586" s="661" t="s">
        <v>3945</v>
      </c>
      <c r="D586" s="661" t="s">
        <v>7456</v>
      </c>
      <c r="E586" s="661" t="s">
        <v>7457</v>
      </c>
      <c r="F586" s="664"/>
      <c r="G586" s="664"/>
      <c r="H586" s="661"/>
      <c r="I586" s="661"/>
      <c r="J586" s="664">
        <v>7</v>
      </c>
      <c r="K586" s="664">
        <v>1624</v>
      </c>
      <c r="L586" s="661"/>
      <c r="M586" s="661">
        <v>232</v>
      </c>
      <c r="N586" s="664">
        <v>9</v>
      </c>
      <c r="O586" s="664">
        <v>2104</v>
      </c>
      <c r="P586" s="677"/>
      <c r="Q586" s="665">
        <v>233.77777777777777</v>
      </c>
    </row>
    <row r="587" spans="1:17" ht="14.4" customHeight="1" x14ac:dyDescent="0.3">
      <c r="A587" s="660" t="s">
        <v>7398</v>
      </c>
      <c r="B587" s="661" t="s">
        <v>7437</v>
      </c>
      <c r="C587" s="661" t="s">
        <v>3945</v>
      </c>
      <c r="D587" s="661" t="s">
        <v>7458</v>
      </c>
      <c r="E587" s="661" t="s">
        <v>7459</v>
      </c>
      <c r="F587" s="664"/>
      <c r="G587" s="664"/>
      <c r="H587" s="661"/>
      <c r="I587" s="661"/>
      <c r="J587" s="664">
        <v>115</v>
      </c>
      <c r="K587" s="664">
        <v>13340</v>
      </c>
      <c r="L587" s="661"/>
      <c r="M587" s="661">
        <v>116</v>
      </c>
      <c r="N587" s="664">
        <v>322</v>
      </c>
      <c r="O587" s="664">
        <v>37768</v>
      </c>
      <c r="P587" s="677"/>
      <c r="Q587" s="665">
        <v>117.2919254658385</v>
      </c>
    </row>
    <row r="588" spans="1:17" ht="14.4" customHeight="1" x14ac:dyDescent="0.3">
      <c r="A588" s="660" t="s">
        <v>7398</v>
      </c>
      <c r="B588" s="661" t="s">
        <v>7437</v>
      </c>
      <c r="C588" s="661" t="s">
        <v>3945</v>
      </c>
      <c r="D588" s="661" t="s">
        <v>7496</v>
      </c>
      <c r="E588" s="661" t="s">
        <v>7497</v>
      </c>
      <c r="F588" s="664"/>
      <c r="G588" s="664"/>
      <c r="H588" s="661"/>
      <c r="I588" s="661"/>
      <c r="J588" s="664"/>
      <c r="K588" s="664"/>
      <c r="L588" s="661"/>
      <c r="M588" s="661"/>
      <c r="N588" s="664">
        <v>2</v>
      </c>
      <c r="O588" s="664">
        <v>385</v>
      </c>
      <c r="P588" s="677"/>
      <c r="Q588" s="665">
        <v>192.5</v>
      </c>
    </row>
    <row r="589" spans="1:17" ht="14.4" customHeight="1" x14ac:dyDescent="0.3">
      <c r="A589" s="660" t="s">
        <v>7398</v>
      </c>
      <c r="B589" s="661" t="s">
        <v>7437</v>
      </c>
      <c r="C589" s="661" t="s">
        <v>3945</v>
      </c>
      <c r="D589" s="661" t="s">
        <v>7526</v>
      </c>
      <c r="E589" s="661" t="s">
        <v>7527</v>
      </c>
      <c r="F589" s="664"/>
      <c r="G589" s="664"/>
      <c r="H589" s="661"/>
      <c r="I589" s="661"/>
      <c r="J589" s="664">
        <v>1</v>
      </c>
      <c r="K589" s="664">
        <v>116</v>
      </c>
      <c r="L589" s="661"/>
      <c r="M589" s="661">
        <v>116</v>
      </c>
      <c r="N589" s="664">
        <v>2</v>
      </c>
      <c r="O589" s="664">
        <v>232</v>
      </c>
      <c r="P589" s="677"/>
      <c r="Q589" s="665">
        <v>116</v>
      </c>
    </row>
    <row r="590" spans="1:17" ht="14.4" customHeight="1" x14ac:dyDescent="0.3">
      <c r="A590" s="660" t="s">
        <v>7398</v>
      </c>
      <c r="B590" s="661" t="s">
        <v>7437</v>
      </c>
      <c r="C590" s="661" t="s">
        <v>3945</v>
      </c>
      <c r="D590" s="661" t="s">
        <v>7464</v>
      </c>
      <c r="E590" s="661" t="s">
        <v>7465</v>
      </c>
      <c r="F590" s="664"/>
      <c r="G590" s="664"/>
      <c r="H590" s="661"/>
      <c r="I590" s="661"/>
      <c r="J590" s="664">
        <v>106</v>
      </c>
      <c r="K590" s="664">
        <v>0</v>
      </c>
      <c r="L590" s="661"/>
      <c r="M590" s="661">
        <v>0</v>
      </c>
      <c r="N590" s="664">
        <v>285</v>
      </c>
      <c r="O590" s="664">
        <v>0</v>
      </c>
      <c r="P590" s="677"/>
      <c r="Q590" s="665">
        <v>0</v>
      </c>
    </row>
    <row r="591" spans="1:17" ht="14.4" customHeight="1" x14ac:dyDescent="0.3">
      <c r="A591" s="660" t="s">
        <v>7398</v>
      </c>
      <c r="B591" s="661" t="s">
        <v>7437</v>
      </c>
      <c r="C591" s="661" t="s">
        <v>3945</v>
      </c>
      <c r="D591" s="661" t="s">
        <v>7478</v>
      </c>
      <c r="E591" s="661" t="s">
        <v>7479</v>
      </c>
      <c r="F591" s="664"/>
      <c r="G591" s="664"/>
      <c r="H591" s="661"/>
      <c r="I591" s="661"/>
      <c r="J591" s="664">
        <v>5</v>
      </c>
      <c r="K591" s="664">
        <v>175</v>
      </c>
      <c r="L591" s="661"/>
      <c r="M591" s="661">
        <v>35</v>
      </c>
      <c r="N591" s="664">
        <v>15</v>
      </c>
      <c r="O591" s="664">
        <v>534</v>
      </c>
      <c r="P591" s="677"/>
      <c r="Q591" s="665">
        <v>35.6</v>
      </c>
    </row>
    <row r="592" spans="1:17" ht="14.4" customHeight="1" x14ac:dyDescent="0.3">
      <c r="A592" s="660" t="s">
        <v>7398</v>
      </c>
      <c r="B592" s="661" t="s">
        <v>7437</v>
      </c>
      <c r="C592" s="661" t="s">
        <v>3945</v>
      </c>
      <c r="D592" s="661" t="s">
        <v>7466</v>
      </c>
      <c r="E592" s="661" t="s">
        <v>7467</v>
      </c>
      <c r="F592" s="664"/>
      <c r="G592" s="664"/>
      <c r="H592" s="661"/>
      <c r="I592" s="661"/>
      <c r="J592" s="664">
        <v>1</v>
      </c>
      <c r="K592" s="664">
        <v>81</v>
      </c>
      <c r="L592" s="661"/>
      <c r="M592" s="661">
        <v>81</v>
      </c>
      <c r="N592" s="664">
        <v>5</v>
      </c>
      <c r="O592" s="664">
        <v>408</v>
      </c>
      <c r="P592" s="677"/>
      <c r="Q592" s="665">
        <v>81.599999999999994</v>
      </c>
    </row>
    <row r="593" spans="1:17" ht="14.4" customHeight="1" x14ac:dyDescent="0.3">
      <c r="A593" s="660" t="s">
        <v>7398</v>
      </c>
      <c r="B593" s="661" t="s">
        <v>7437</v>
      </c>
      <c r="C593" s="661" t="s">
        <v>3945</v>
      </c>
      <c r="D593" s="661" t="s">
        <v>7468</v>
      </c>
      <c r="E593" s="661" t="s">
        <v>7469</v>
      </c>
      <c r="F593" s="664"/>
      <c r="G593" s="664"/>
      <c r="H593" s="661"/>
      <c r="I593" s="661"/>
      <c r="J593" s="664"/>
      <c r="K593" s="664"/>
      <c r="L593" s="661"/>
      <c r="M593" s="661"/>
      <c r="N593" s="664">
        <v>1</v>
      </c>
      <c r="O593" s="664">
        <v>206</v>
      </c>
      <c r="P593" s="677"/>
      <c r="Q593" s="665">
        <v>206</v>
      </c>
    </row>
    <row r="594" spans="1:17" ht="14.4" customHeight="1" x14ac:dyDescent="0.3">
      <c r="A594" s="660" t="s">
        <v>7398</v>
      </c>
      <c r="B594" s="661" t="s">
        <v>7437</v>
      </c>
      <c r="C594" s="661" t="s">
        <v>3945</v>
      </c>
      <c r="D594" s="661" t="s">
        <v>7484</v>
      </c>
      <c r="E594" s="661" t="s">
        <v>7485</v>
      </c>
      <c r="F594" s="664"/>
      <c r="G594" s="664"/>
      <c r="H594" s="661"/>
      <c r="I594" s="661"/>
      <c r="J594" s="664"/>
      <c r="K594" s="664"/>
      <c r="L594" s="661"/>
      <c r="M594" s="661"/>
      <c r="N594" s="664">
        <v>1</v>
      </c>
      <c r="O594" s="664">
        <v>1043</v>
      </c>
      <c r="P594" s="677"/>
      <c r="Q594" s="665">
        <v>1043</v>
      </c>
    </row>
    <row r="595" spans="1:17" ht="14.4" customHeight="1" x14ac:dyDescent="0.3">
      <c r="A595" s="660" t="s">
        <v>7398</v>
      </c>
      <c r="B595" s="661" t="s">
        <v>7437</v>
      </c>
      <c r="C595" s="661" t="s">
        <v>3945</v>
      </c>
      <c r="D595" s="661" t="s">
        <v>7486</v>
      </c>
      <c r="E595" s="661" t="s">
        <v>7487</v>
      </c>
      <c r="F595" s="664"/>
      <c r="G595" s="664"/>
      <c r="H595" s="661"/>
      <c r="I595" s="661"/>
      <c r="J595" s="664">
        <v>2</v>
      </c>
      <c r="K595" s="664">
        <v>112</v>
      </c>
      <c r="L595" s="661"/>
      <c r="M595" s="661">
        <v>56</v>
      </c>
      <c r="N595" s="664"/>
      <c r="O595" s="664"/>
      <c r="P595" s="677"/>
      <c r="Q595" s="665"/>
    </row>
    <row r="596" spans="1:17" ht="14.4" customHeight="1" x14ac:dyDescent="0.3">
      <c r="A596" s="660" t="s">
        <v>7398</v>
      </c>
      <c r="B596" s="661" t="s">
        <v>7437</v>
      </c>
      <c r="C596" s="661" t="s">
        <v>3945</v>
      </c>
      <c r="D596" s="661" t="s">
        <v>7488</v>
      </c>
      <c r="E596" s="661" t="s">
        <v>7489</v>
      </c>
      <c r="F596" s="664"/>
      <c r="G596" s="664"/>
      <c r="H596" s="661"/>
      <c r="I596" s="661"/>
      <c r="J596" s="664"/>
      <c r="K596" s="664"/>
      <c r="L596" s="661"/>
      <c r="M596" s="661"/>
      <c r="N596" s="664">
        <v>2</v>
      </c>
      <c r="O596" s="664">
        <v>355</v>
      </c>
      <c r="P596" s="677"/>
      <c r="Q596" s="665">
        <v>177.5</v>
      </c>
    </row>
    <row r="597" spans="1:17" ht="14.4" customHeight="1" x14ac:dyDescent="0.3">
      <c r="A597" s="660" t="s">
        <v>7398</v>
      </c>
      <c r="B597" s="661" t="s">
        <v>7437</v>
      </c>
      <c r="C597" s="661" t="s">
        <v>3945</v>
      </c>
      <c r="D597" s="661" t="s">
        <v>7490</v>
      </c>
      <c r="E597" s="661" t="s">
        <v>7491</v>
      </c>
      <c r="F597" s="664"/>
      <c r="G597" s="664"/>
      <c r="H597" s="661"/>
      <c r="I597" s="661"/>
      <c r="J597" s="664">
        <v>1</v>
      </c>
      <c r="K597" s="664">
        <v>114</v>
      </c>
      <c r="L597" s="661"/>
      <c r="M597" s="661">
        <v>114</v>
      </c>
      <c r="N597" s="664">
        <v>1</v>
      </c>
      <c r="O597" s="664">
        <v>116</v>
      </c>
      <c r="P597" s="677"/>
      <c r="Q597" s="665">
        <v>116</v>
      </c>
    </row>
    <row r="598" spans="1:17" ht="14.4" customHeight="1" x14ac:dyDescent="0.3">
      <c r="A598" s="660" t="s">
        <v>7398</v>
      </c>
      <c r="B598" s="661" t="s">
        <v>7437</v>
      </c>
      <c r="C598" s="661" t="s">
        <v>3945</v>
      </c>
      <c r="D598" s="661" t="s">
        <v>7558</v>
      </c>
      <c r="E598" s="661" t="s">
        <v>7559</v>
      </c>
      <c r="F598" s="664"/>
      <c r="G598" s="664"/>
      <c r="H598" s="661"/>
      <c r="I598" s="661"/>
      <c r="J598" s="664">
        <v>1</v>
      </c>
      <c r="K598" s="664">
        <v>100</v>
      </c>
      <c r="L598" s="661"/>
      <c r="M598" s="661">
        <v>100</v>
      </c>
      <c r="N598" s="664"/>
      <c r="O598" s="664"/>
      <c r="P598" s="677"/>
      <c r="Q598" s="665"/>
    </row>
    <row r="599" spans="1:17" ht="14.4" customHeight="1" x14ac:dyDescent="0.3">
      <c r="A599" s="660" t="s">
        <v>7398</v>
      </c>
      <c r="B599" s="661" t="s">
        <v>7437</v>
      </c>
      <c r="C599" s="661" t="s">
        <v>3937</v>
      </c>
      <c r="D599" s="661" t="s">
        <v>7456</v>
      </c>
      <c r="E599" s="661" t="s">
        <v>7457</v>
      </c>
      <c r="F599" s="664"/>
      <c r="G599" s="664"/>
      <c r="H599" s="661"/>
      <c r="I599" s="661"/>
      <c r="J599" s="664"/>
      <c r="K599" s="664"/>
      <c r="L599" s="661"/>
      <c r="M599" s="661"/>
      <c r="N599" s="664">
        <v>1</v>
      </c>
      <c r="O599" s="664">
        <v>232</v>
      </c>
      <c r="P599" s="677"/>
      <c r="Q599" s="665">
        <v>232</v>
      </c>
    </row>
    <row r="600" spans="1:17" ht="14.4" customHeight="1" x14ac:dyDescent="0.3">
      <c r="A600" s="660" t="s">
        <v>7398</v>
      </c>
      <c r="B600" s="661" t="s">
        <v>7437</v>
      </c>
      <c r="C600" s="661" t="s">
        <v>3937</v>
      </c>
      <c r="D600" s="661" t="s">
        <v>7464</v>
      </c>
      <c r="E600" s="661" t="s">
        <v>7465</v>
      </c>
      <c r="F600" s="664"/>
      <c r="G600" s="664"/>
      <c r="H600" s="661"/>
      <c r="I600" s="661"/>
      <c r="J600" s="664"/>
      <c r="K600" s="664"/>
      <c r="L600" s="661"/>
      <c r="M600" s="661"/>
      <c r="N600" s="664">
        <v>2</v>
      </c>
      <c r="O600" s="664">
        <v>0</v>
      </c>
      <c r="P600" s="677"/>
      <c r="Q600" s="665">
        <v>0</v>
      </c>
    </row>
    <row r="601" spans="1:17" ht="14.4" customHeight="1" x14ac:dyDescent="0.3">
      <c r="A601" s="660" t="s">
        <v>7398</v>
      </c>
      <c r="B601" s="661" t="s">
        <v>7437</v>
      </c>
      <c r="C601" s="661" t="s">
        <v>3937</v>
      </c>
      <c r="D601" s="661" t="s">
        <v>7478</v>
      </c>
      <c r="E601" s="661" t="s">
        <v>7479</v>
      </c>
      <c r="F601" s="664"/>
      <c r="G601" s="664"/>
      <c r="H601" s="661"/>
      <c r="I601" s="661"/>
      <c r="J601" s="664"/>
      <c r="K601" s="664"/>
      <c r="L601" s="661"/>
      <c r="M601" s="661"/>
      <c r="N601" s="664">
        <v>1</v>
      </c>
      <c r="O601" s="664">
        <v>35</v>
      </c>
      <c r="P601" s="677"/>
      <c r="Q601" s="665">
        <v>35</v>
      </c>
    </row>
    <row r="602" spans="1:17" ht="14.4" customHeight="1" x14ac:dyDescent="0.3">
      <c r="A602" s="660" t="s">
        <v>7398</v>
      </c>
      <c r="B602" s="661" t="s">
        <v>7437</v>
      </c>
      <c r="C602" s="661" t="s">
        <v>3937</v>
      </c>
      <c r="D602" s="661" t="s">
        <v>7508</v>
      </c>
      <c r="E602" s="661" t="s">
        <v>7509</v>
      </c>
      <c r="F602" s="664"/>
      <c r="G602" s="664"/>
      <c r="H602" s="661"/>
      <c r="I602" s="661"/>
      <c r="J602" s="664"/>
      <c r="K602" s="664"/>
      <c r="L602" s="661"/>
      <c r="M602" s="661"/>
      <c r="N602" s="664">
        <v>1</v>
      </c>
      <c r="O602" s="664">
        <v>344</v>
      </c>
      <c r="P602" s="677"/>
      <c r="Q602" s="665">
        <v>344</v>
      </c>
    </row>
    <row r="603" spans="1:17" ht="14.4" customHeight="1" x14ac:dyDescent="0.3">
      <c r="A603" s="660" t="s">
        <v>7398</v>
      </c>
      <c r="B603" s="661" t="s">
        <v>7437</v>
      </c>
      <c r="C603" s="661" t="s">
        <v>3938</v>
      </c>
      <c r="D603" s="661" t="s">
        <v>7440</v>
      </c>
      <c r="E603" s="661" t="s">
        <v>7441</v>
      </c>
      <c r="F603" s="664">
        <v>48</v>
      </c>
      <c r="G603" s="664">
        <v>4320</v>
      </c>
      <c r="H603" s="661">
        <v>1</v>
      </c>
      <c r="I603" s="661">
        <v>90</v>
      </c>
      <c r="J603" s="664">
        <v>25</v>
      </c>
      <c r="K603" s="664">
        <v>2000</v>
      </c>
      <c r="L603" s="661">
        <v>0.46296296296296297</v>
      </c>
      <c r="M603" s="661">
        <v>80</v>
      </c>
      <c r="N603" s="664">
        <v>47</v>
      </c>
      <c r="O603" s="664">
        <v>3803</v>
      </c>
      <c r="P603" s="677">
        <v>0.88032407407407409</v>
      </c>
      <c r="Q603" s="665">
        <v>80.914893617021278</v>
      </c>
    </row>
    <row r="604" spans="1:17" ht="14.4" customHeight="1" x14ac:dyDescent="0.3">
      <c r="A604" s="660" t="s">
        <v>7398</v>
      </c>
      <c r="B604" s="661" t="s">
        <v>7437</v>
      </c>
      <c r="C604" s="661" t="s">
        <v>3938</v>
      </c>
      <c r="D604" s="661" t="s">
        <v>7442</v>
      </c>
      <c r="E604" s="661" t="s">
        <v>7443</v>
      </c>
      <c r="F604" s="664">
        <v>56</v>
      </c>
      <c r="G604" s="664">
        <v>1904</v>
      </c>
      <c r="H604" s="661">
        <v>1</v>
      </c>
      <c r="I604" s="661">
        <v>34</v>
      </c>
      <c r="J604" s="664">
        <v>26</v>
      </c>
      <c r="K604" s="664">
        <v>884</v>
      </c>
      <c r="L604" s="661">
        <v>0.4642857142857143</v>
      </c>
      <c r="M604" s="661">
        <v>34</v>
      </c>
      <c r="N604" s="664">
        <v>57</v>
      </c>
      <c r="O604" s="664">
        <v>1990</v>
      </c>
      <c r="P604" s="677">
        <v>1.0451680672268908</v>
      </c>
      <c r="Q604" s="665">
        <v>34.912280701754383</v>
      </c>
    </row>
    <row r="605" spans="1:17" ht="14.4" customHeight="1" x14ac:dyDescent="0.3">
      <c r="A605" s="660" t="s">
        <v>7398</v>
      </c>
      <c r="B605" s="661" t="s">
        <v>7437</v>
      </c>
      <c r="C605" s="661" t="s">
        <v>3938</v>
      </c>
      <c r="D605" s="661" t="s">
        <v>7456</v>
      </c>
      <c r="E605" s="661" t="s">
        <v>7457</v>
      </c>
      <c r="F605" s="664">
        <v>70</v>
      </c>
      <c r="G605" s="664">
        <v>17430</v>
      </c>
      <c r="H605" s="661">
        <v>1</v>
      </c>
      <c r="I605" s="661">
        <v>249</v>
      </c>
      <c r="J605" s="664">
        <v>19</v>
      </c>
      <c r="K605" s="664">
        <v>4408</v>
      </c>
      <c r="L605" s="661">
        <v>0.25289730349971312</v>
      </c>
      <c r="M605" s="661">
        <v>232</v>
      </c>
      <c r="N605" s="664">
        <v>56</v>
      </c>
      <c r="O605" s="664">
        <v>13102</v>
      </c>
      <c r="P605" s="677">
        <v>0.75169248422260471</v>
      </c>
      <c r="Q605" s="665">
        <v>233.96428571428572</v>
      </c>
    </row>
    <row r="606" spans="1:17" ht="14.4" customHeight="1" x14ac:dyDescent="0.3">
      <c r="A606" s="660" t="s">
        <v>7398</v>
      </c>
      <c r="B606" s="661" t="s">
        <v>7437</v>
      </c>
      <c r="C606" s="661" t="s">
        <v>3938</v>
      </c>
      <c r="D606" s="661" t="s">
        <v>7458</v>
      </c>
      <c r="E606" s="661" t="s">
        <v>7459</v>
      </c>
      <c r="F606" s="664">
        <v>22</v>
      </c>
      <c r="G606" s="664">
        <v>2750</v>
      </c>
      <c r="H606" s="661">
        <v>1</v>
      </c>
      <c r="I606" s="661">
        <v>125</v>
      </c>
      <c r="J606" s="664">
        <v>22</v>
      </c>
      <c r="K606" s="664">
        <v>2552</v>
      </c>
      <c r="L606" s="661">
        <v>0.92800000000000005</v>
      </c>
      <c r="M606" s="661">
        <v>116</v>
      </c>
      <c r="N606" s="664">
        <v>3</v>
      </c>
      <c r="O606" s="664">
        <v>354</v>
      </c>
      <c r="P606" s="677">
        <v>0.12872727272727272</v>
      </c>
      <c r="Q606" s="665">
        <v>118</v>
      </c>
    </row>
    <row r="607" spans="1:17" ht="14.4" customHeight="1" x14ac:dyDescent="0.3">
      <c r="A607" s="660" t="s">
        <v>7398</v>
      </c>
      <c r="B607" s="661" t="s">
        <v>7437</v>
      </c>
      <c r="C607" s="661" t="s">
        <v>3938</v>
      </c>
      <c r="D607" s="661" t="s">
        <v>7524</v>
      </c>
      <c r="E607" s="661" t="s">
        <v>7525</v>
      </c>
      <c r="F607" s="664">
        <v>10</v>
      </c>
      <c r="G607" s="664">
        <v>3120</v>
      </c>
      <c r="H607" s="661">
        <v>1</v>
      </c>
      <c r="I607" s="661">
        <v>312</v>
      </c>
      <c r="J607" s="664">
        <v>7</v>
      </c>
      <c r="K607" s="664">
        <v>1624</v>
      </c>
      <c r="L607" s="661">
        <v>0.52051282051282055</v>
      </c>
      <c r="M607" s="661">
        <v>232</v>
      </c>
      <c r="N607" s="664"/>
      <c r="O607" s="664"/>
      <c r="P607" s="677"/>
      <c r="Q607" s="665"/>
    </row>
    <row r="608" spans="1:17" ht="14.4" customHeight="1" x14ac:dyDescent="0.3">
      <c r="A608" s="660" t="s">
        <v>7398</v>
      </c>
      <c r="B608" s="661" t="s">
        <v>7437</v>
      </c>
      <c r="C608" s="661" t="s">
        <v>3938</v>
      </c>
      <c r="D608" s="661" t="s">
        <v>7460</v>
      </c>
      <c r="E608" s="661" t="s">
        <v>7461</v>
      </c>
      <c r="F608" s="664">
        <v>1</v>
      </c>
      <c r="G608" s="664">
        <v>656</v>
      </c>
      <c r="H608" s="661">
        <v>1</v>
      </c>
      <c r="I608" s="661">
        <v>656</v>
      </c>
      <c r="J608" s="664">
        <v>1</v>
      </c>
      <c r="K608" s="664">
        <v>659</v>
      </c>
      <c r="L608" s="661">
        <v>1.0045731707317074</v>
      </c>
      <c r="M608" s="661">
        <v>659</v>
      </c>
      <c r="N608" s="664">
        <v>1</v>
      </c>
      <c r="O608" s="664">
        <v>664</v>
      </c>
      <c r="P608" s="677">
        <v>1.0121951219512195</v>
      </c>
      <c r="Q608" s="665">
        <v>664</v>
      </c>
    </row>
    <row r="609" spans="1:17" ht="14.4" customHeight="1" x14ac:dyDescent="0.3">
      <c r="A609" s="660" t="s">
        <v>7398</v>
      </c>
      <c r="B609" s="661" t="s">
        <v>7437</v>
      </c>
      <c r="C609" s="661" t="s">
        <v>3938</v>
      </c>
      <c r="D609" s="661" t="s">
        <v>7464</v>
      </c>
      <c r="E609" s="661" t="s">
        <v>7465</v>
      </c>
      <c r="F609" s="664">
        <v>73</v>
      </c>
      <c r="G609" s="664">
        <v>0</v>
      </c>
      <c r="H609" s="661"/>
      <c r="I609" s="661">
        <v>0</v>
      </c>
      <c r="J609" s="664">
        <v>35</v>
      </c>
      <c r="K609" s="664">
        <v>0</v>
      </c>
      <c r="L609" s="661"/>
      <c r="M609" s="661">
        <v>0</v>
      </c>
      <c r="N609" s="664">
        <v>50</v>
      </c>
      <c r="O609" s="664">
        <v>0</v>
      </c>
      <c r="P609" s="677"/>
      <c r="Q609" s="665">
        <v>0</v>
      </c>
    </row>
    <row r="610" spans="1:17" ht="14.4" customHeight="1" x14ac:dyDescent="0.3">
      <c r="A610" s="660" t="s">
        <v>7398</v>
      </c>
      <c r="B610" s="661" t="s">
        <v>7437</v>
      </c>
      <c r="C610" s="661" t="s">
        <v>3938</v>
      </c>
      <c r="D610" s="661" t="s">
        <v>7478</v>
      </c>
      <c r="E610" s="661" t="s">
        <v>7479</v>
      </c>
      <c r="F610" s="664"/>
      <c r="G610" s="664"/>
      <c r="H610" s="661"/>
      <c r="I610" s="661"/>
      <c r="J610" s="664">
        <v>1</v>
      </c>
      <c r="K610" s="664">
        <v>35</v>
      </c>
      <c r="L610" s="661"/>
      <c r="M610" s="661">
        <v>35</v>
      </c>
      <c r="N610" s="664"/>
      <c r="O610" s="664"/>
      <c r="P610" s="677"/>
      <c r="Q610" s="665"/>
    </row>
    <row r="611" spans="1:17" ht="14.4" customHeight="1" x14ac:dyDescent="0.3">
      <c r="A611" s="660" t="s">
        <v>7398</v>
      </c>
      <c r="B611" s="661" t="s">
        <v>7437</v>
      </c>
      <c r="C611" s="661" t="s">
        <v>3938</v>
      </c>
      <c r="D611" s="661" t="s">
        <v>7466</v>
      </c>
      <c r="E611" s="661" t="s">
        <v>7467</v>
      </c>
      <c r="F611" s="664">
        <v>1</v>
      </c>
      <c r="G611" s="664">
        <v>75</v>
      </c>
      <c r="H611" s="661">
        <v>1</v>
      </c>
      <c r="I611" s="661">
        <v>75</v>
      </c>
      <c r="J611" s="664">
        <v>1</v>
      </c>
      <c r="K611" s="664">
        <v>81</v>
      </c>
      <c r="L611" s="661">
        <v>1.08</v>
      </c>
      <c r="M611" s="661">
        <v>81</v>
      </c>
      <c r="N611" s="664">
        <v>1</v>
      </c>
      <c r="O611" s="664">
        <v>82</v>
      </c>
      <c r="P611" s="677">
        <v>1.0933333333333333</v>
      </c>
      <c r="Q611" s="665">
        <v>82</v>
      </c>
    </row>
    <row r="612" spans="1:17" ht="14.4" customHeight="1" x14ac:dyDescent="0.3">
      <c r="A612" s="660" t="s">
        <v>7398</v>
      </c>
      <c r="B612" s="661" t="s">
        <v>7437</v>
      </c>
      <c r="C612" s="661" t="s">
        <v>3938</v>
      </c>
      <c r="D612" s="661" t="s">
        <v>7468</v>
      </c>
      <c r="E612" s="661" t="s">
        <v>7469</v>
      </c>
      <c r="F612" s="664"/>
      <c r="G612" s="664"/>
      <c r="H612" s="661"/>
      <c r="I612" s="661"/>
      <c r="J612" s="664">
        <v>11</v>
      </c>
      <c r="K612" s="664">
        <v>2266</v>
      </c>
      <c r="L612" s="661"/>
      <c r="M612" s="661">
        <v>206</v>
      </c>
      <c r="N612" s="664"/>
      <c r="O612" s="664"/>
      <c r="P612" s="677"/>
      <c r="Q612" s="665"/>
    </row>
    <row r="613" spans="1:17" ht="14.4" customHeight="1" x14ac:dyDescent="0.3">
      <c r="A613" s="660" t="s">
        <v>7398</v>
      </c>
      <c r="B613" s="661" t="s">
        <v>7437</v>
      </c>
      <c r="C613" s="661" t="s">
        <v>3938</v>
      </c>
      <c r="D613" s="661" t="s">
        <v>7508</v>
      </c>
      <c r="E613" s="661" t="s">
        <v>7509</v>
      </c>
      <c r="F613" s="664"/>
      <c r="G613" s="664"/>
      <c r="H613" s="661"/>
      <c r="I613" s="661"/>
      <c r="J613" s="664">
        <v>1</v>
      </c>
      <c r="K613" s="664">
        <v>344</v>
      </c>
      <c r="L613" s="661"/>
      <c r="M613" s="661">
        <v>344</v>
      </c>
      <c r="N613" s="664">
        <v>10</v>
      </c>
      <c r="O613" s="664">
        <v>3480</v>
      </c>
      <c r="P613" s="677"/>
      <c r="Q613" s="665">
        <v>348</v>
      </c>
    </row>
    <row r="614" spans="1:17" ht="14.4" customHeight="1" x14ac:dyDescent="0.3">
      <c r="A614" s="660" t="s">
        <v>7398</v>
      </c>
      <c r="B614" s="661" t="s">
        <v>7437</v>
      </c>
      <c r="C614" s="661" t="s">
        <v>3938</v>
      </c>
      <c r="D614" s="661" t="s">
        <v>7472</v>
      </c>
      <c r="E614" s="661" t="s">
        <v>7473</v>
      </c>
      <c r="F614" s="664">
        <v>1</v>
      </c>
      <c r="G614" s="664">
        <v>112</v>
      </c>
      <c r="H614" s="661">
        <v>1</v>
      </c>
      <c r="I614" s="661">
        <v>112</v>
      </c>
      <c r="J614" s="664"/>
      <c r="K614" s="664"/>
      <c r="L614" s="661"/>
      <c r="M614" s="661"/>
      <c r="N614" s="664">
        <v>1</v>
      </c>
      <c r="O614" s="664">
        <v>114</v>
      </c>
      <c r="P614" s="677">
        <v>1.0178571428571428</v>
      </c>
      <c r="Q614" s="665">
        <v>114</v>
      </c>
    </row>
    <row r="615" spans="1:17" ht="14.4" customHeight="1" x14ac:dyDescent="0.3">
      <c r="A615" s="660" t="s">
        <v>7398</v>
      </c>
      <c r="B615" s="661" t="s">
        <v>7437</v>
      </c>
      <c r="C615" s="661" t="s">
        <v>3939</v>
      </c>
      <c r="D615" s="661" t="s">
        <v>7440</v>
      </c>
      <c r="E615" s="661" t="s">
        <v>7441</v>
      </c>
      <c r="F615" s="664">
        <v>3</v>
      </c>
      <c r="G615" s="664">
        <v>270</v>
      </c>
      <c r="H615" s="661">
        <v>1</v>
      </c>
      <c r="I615" s="661">
        <v>90</v>
      </c>
      <c r="J615" s="664">
        <v>1</v>
      </c>
      <c r="K615" s="664">
        <v>80</v>
      </c>
      <c r="L615" s="661">
        <v>0.29629629629629628</v>
      </c>
      <c r="M615" s="661">
        <v>80</v>
      </c>
      <c r="N615" s="664"/>
      <c r="O615" s="664"/>
      <c r="P615" s="677"/>
      <c r="Q615" s="665"/>
    </row>
    <row r="616" spans="1:17" ht="14.4" customHeight="1" x14ac:dyDescent="0.3">
      <c r="A616" s="660" t="s">
        <v>7398</v>
      </c>
      <c r="B616" s="661" t="s">
        <v>7437</v>
      </c>
      <c r="C616" s="661" t="s">
        <v>3939</v>
      </c>
      <c r="D616" s="661" t="s">
        <v>7442</v>
      </c>
      <c r="E616" s="661" t="s">
        <v>7443</v>
      </c>
      <c r="F616" s="664">
        <v>28</v>
      </c>
      <c r="G616" s="664">
        <v>952</v>
      </c>
      <c r="H616" s="661">
        <v>1</v>
      </c>
      <c r="I616" s="661">
        <v>34</v>
      </c>
      <c r="J616" s="664">
        <v>27</v>
      </c>
      <c r="K616" s="664">
        <v>918</v>
      </c>
      <c r="L616" s="661">
        <v>0.9642857142857143</v>
      </c>
      <c r="M616" s="661">
        <v>34</v>
      </c>
      <c r="N616" s="664">
        <v>15</v>
      </c>
      <c r="O616" s="664">
        <v>522</v>
      </c>
      <c r="P616" s="677">
        <v>0.54831932773109249</v>
      </c>
      <c r="Q616" s="665">
        <v>34.799999999999997</v>
      </c>
    </row>
    <row r="617" spans="1:17" ht="14.4" customHeight="1" x14ac:dyDescent="0.3">
      <c r="A617" s="660" t="s">
        <v>7398</v>
      </c>
      <c r="B617" s="661" t="s">
        <v>7437</v>
      </c>
      <c r="C617" s="661" t="s">
        <v>3939</v>
      </c>
      <c r="D617" s="661" t="s">
        <v>7494</v>
      </c>
      <c r="E617" s="661" t="s">
        <v>7495</v>
      </c>
      <c r="F617" s="664"/>
      <c r="G617" s="664"/>
      <c r="H617" s="661"/>
      <c r="I617" s="661"/>
      <c r="J617" s="664">
        <v>1</v>
      </c>
      <c r="K617" s="664">
        <v>5</v>
      </c>
      <c r="L617" s="661"/>
      <c r="M617" s="661">
        <v>5</v>
      </c>
      <c r="N617" s="664"/>
      <c r="O617" s="664"/>
      <c r="P617" s="677"/>
      <c r="Q617" s="665"/>
    </row>
    <row r="618" spans="1:17" ht="14.4" customHeight="1" x14ac:dyDescent="0.3">
      <c r="A618" s="660" t="s">
        <v>7398</v>
      </c>
      <c r="B618" s="661" t="s">
        <v>7437</v>
      </c>
      <c r="C618" s="661" t="s">
        <v>3939</v>
      </c>
      <c r="D618" s="661" t="s">
        <v>7533</v>
      </c>
      <c r="E618" s="661" t="s">
        <v>7534</v>
      </c>
      <c r="F618" s="664"/>
      <c r="G618" s="664"/>
      <c r="H618" s="661"/>
      <c r="I618" s="661"/>
      <c r="J618" s="664">
        <v>1</v>
      </c>
      <c r="K618" s="664">
        <v>5</v>
      </c>
      <c r="L618" s="661"/>
      <c r="M618" s="661">
        <v>5</v>
      </c>
      <c r="N618" s="664">
        <v>1</v>
      </c>
      <c r="O618" s="664">
        <v>5</v>
      </c>
      <c r="P618" s="677"/>
      <c r="Q618" s="665">
        <v>5</v>
      </c>
    </row>
    <row r="619" spans="1:17" ht="14.4" customHeight="1" x14ac:dyDescent="0.3">
      <c r="A619" s="660" t="s">
        <v>7398</v>
      </c>
      <c r="B619" s="661" t="s">
        <v>7437</v>
      </c>
      <c r="C619" s="661" t="s">
        <v>3939</v>
      </c>
      <c r="D619" s="661" t="s">
        <v>7446</v>
      </c>
      <c r="E619" s="661" t="s">
        <v>7447</v>
      </c>
      <c r="F619" s="664">
        <v>33</v>
      </c>
      <c r="G619" s="664">
        <v>20097</v>
      </c>
      <c r="H619" s="661">
        <v>1</v>
      </c>
      <c r="I619" s="661">
        <v>609</v>
      </c>
      <c r="J619" s="664">
        <v>32</v>
      </c>
      <c r="K619" s="664">
        <v>19552</v>
      </c>
      <c r="L619" s="661">
        <v>0.97288152460566257</v>
      </c>
      <c r="M619" s="661">
        <v>611</v>
      </c>
      <c r="N619" s="664">
        <v>31</v>
      </c>
      <c r="O619" s="664">
        <v>19061</v>
      </c>
      <c r="P619" s="677">
        <v>0.9484500174155347</v>
      </c>
      <c r="Q619" s="665">
        <v>614.87096774193549</v>
      </c>
    </row>
    <row r="620" spans="1:17" ht="14.4" customHeight="1" x14ac:dyDescent="0.3">
      <c r="A620" s="660" t="s">
        <v>7398</v>
      </c>
      <c r="B620" s="661" t="s">
        <v>7437</v>
      </c>
      <c r="C620" s="661" t="s">
        <v>3939</v>
      </c>
      <c r="D620" s="661" t="s">
        <v>7448</v>
      </c>
      <c r="E620" s="661" t="s">
        <v>7449</v>
      </c>
      <c r="F620" s="664">
        <v>18</v>
      </c>
      <c r="G620" s="664">
        <v>6930</v>
      </c>
      <c r="H620" s="661">
        <v>1</v>
      </c>
      <c r="I620" s="661">
        <v>385</v>
      </c>
      <c r="J620" s="664">
        <v>15</v>
      </c>
      <c r="K620" s="664">
        <v>5790</v>
      </c>
      <c r="L620" s="661">
        <v>0.83549783549783552</v>
      </c>
      <c r="M620" s="661">
        <v>386</v>
      </c>
      <c r="N620" s="664">
        <v>11</v>
      </c>
      <c r="O620" s="664">
        <v>4264</v>
      </c>
      <c r="P620" s="677">
        <v>0.61529581529581534</v>
      </c>
      <c r="Q620" s="665">
        <v>387.63636363636363</v>
      </c>
    </row>
    <row r="621" spans="1:17" ht="14.4" customHeight="1" x14ac:dyDescent="0.3">
      <c r="A621" s="660" t="s">
        <v>7398</v>
      </c>
      <c r="B621" s="661" t="s">
        <v>7437</v>
      </c>
      <c r="C621" s="661" t="s">
        <v>3939</v>
      </c>
      <c r="D621" s="661" t="s">
        <v>7456</v>
      </c>
      <c r="E621" s="661" t="s">
        <v>7457</v>
      </c>
      <c r="F621" s="664">
        <v>94</v>
      </c>
      <c r="G621" s="664">
        <v>23406</v>
      </c>
      <c r="H621" s="661">
        <v>1</v>
      </c>
      <c r="I621" s="661">
        <v>249</v>
      </c>
      <c r="J621" s="664">
        <v>97</v>
      </c>
      <c r="K621" s="664">
        <v>22504</v>
      </c>
      <c r="L621" s="661">
        <v>0.9614628727676664</v>
      </c>
      <c r="M621" s="661">
        <v>232</v>
      </c>
      <c r="N621" s="664">
        <v>104</v>
      </c>
      <c r="O621" s="664">
        <v>24286</v>
      </c>
      <c r="P621" s="677">
        <v>1.0375971972998377</v>
      </c>
      <c r="Q621" s="665">
        <v>233.51923076923077</v>
      </c>
    </row>
    <row r="622" spans="1:17" ht="14.4" customHeight="1" x14ac:dyDescent="0.3">
      <c r="A622" s="660" t="s">
        <v>7398</v>
      </c>
      <c r="B622" s="661" t="s">
        <v>7437</v>
      </c>
      <c r="C622" s="661" t="s">
        <v>3939</v>
      </c>
      <c r="D622" s="661" t="s">
        <v>7458</v>
      </c>
      <c r="E622" s="661" t="s">
        <v>7459</v>
      </c>
      <c r="F622" s="664">
        <v>302</v>
      </c>
      <c r="G622" s="664">
        <v>37750</v>
      </c>
      <c r="H622" s="661">
        <v>1</v>
      </c>
      <c r="I622" s="661">
        <v>125</v>
      </c>
      <c r="J622" s="664">
        <v>287</v>
      </c>
      <c r="K622" s="664">
        <v>33292</v>
      </c>
      <c r="L622" s="661">
        <v>0.8819072847682119</v>
      </c>
      <c r="M622" s="661">
        <v>116</v>
      </c>
      <c r="N622" s="664">
        <v>303</v>
      </c>
      <c r="O622" s="664">
        <v>35594</v>
      </c>
      <c r="P622" s="677">
        <v>0.94288741721854308</v>
      </c>
      <c r="Q622" s="665">
        <v>117.47194719471948</v>
      </c>
    </row>
    <row r="623" spans="1:17" ht="14.4" customHeight="1" x14ac:dyDescent="0.3">
      <c r="A623" s="660" t="s">
        <v>7398</v>
      </c>
      <c r="B623" s="661" t="s">
        <v>7437</v>
      </c>
      <c r="C623" s="661" t="s">
        <v>3939</v>
      </c>
      <c r="D623" s="661" t="s">
        <v>7464</v>
      </c>
      <c r="E623" s="661" t="s">
        <v>7465</v>
      </c>
      <c r="F623" s="664">
        <v>373</v>
      </c>
      <c r="G623" s="664">
        <v>0</v>
      </c>
      <c r="H623" s="661"/>
      <c r="I623" s="661">
        <v>0</v>
      </c>
      <c r="J623" s="664">
        <v>356</v>
      </c>
      <c r="K623" s="664">
        <v>0</v>
      </c>
      <c r="L623" s="661"/>
      <c r="M623" s="661">
        <v>0</v>
      </c>
      <c r="N623" s="664">
        <v>388</v>
      </c>
      <c r="O623" s="664">
        <v>0</v>
      </c>
      <c r="P623" s="677"/>
      <c r="Q623" s="665">
        <v>0</v>
      </c>
    </row>
    <row r="624" spans="1:17" ht="14.4" customHeight="1" x14ac:dyDescent="0.3">
      <c r="A624" s="660" t="s">
        <v>7398</v>
      </c>
      <c r="B624" s="661" t="s">
        <v>7437</v>
      </c>
      <c r="C624" s="661" t="s">
        <v>3939</v>
      </c>
      <c r="D624" s="661" t="s">
        <v>7478</v>
      </c>
      <c r="E624" s="661" t="s">
        <v>7479</v>
      </c>
      <c r="F624" s="664"/>
      <c r="G624" s="664"/>
      <c r="H624" s="661"/>
      <c r="I624" s="661"/>
      <c r="J624" s="664">
        <v>1</v>
      </c>
      <c r="K624" s="664">
        <v>35</v>
      </c>
      <c r="L624" s="661"/>
      <c r="M624" s="661">
        <v>35</v>
      </c>
      <c r="N624" s="664"/>
      <c r="O624" s="664"/>
      <c r="P624" s="677"/>
      <c r="Q624" s="665"/>
    </row>
    <row r="625" spans="1:17" ht="14.4" customHeight="1" x14ac:dyDescent="0.3">
      <c r="A625" s="660" t="s">
        <v>7398</v>
      </c>
      <c r="B625" s="661" t="s">
        <v>7437</v>
      </c>
      <c r="C625" s="661" t="s">
        <v>3939</v>
      </c>
      <c r="D625" s="661" t="s">
        <v>7466</v>
      </c>
      <c r="E625" s="661" t="s">
        <v>7467</v>
      </c>
      <c r="F625" s="664">
        <v>3</v>
      </c>
      <c r="G625" s="664">
        <v>225</v>
      </c>
      <c r="H625" s="661">
        <v>1</v>
      </c>
      <c r="I625" s="661">
        <v>75</v>
      </c>
      <c r="J625" s="664">
        <v>1</v>
      </c>
      <c r="K625" s="664">
        <v>81</v>
      </c>
      <c r="L625" s="661">
        <v>0.36</v>
      </c>
      <c r="M625" s="661">
        <v>81</v>
      </c>
      <c r="N625" s="664">
        <v>1</v>
      </c>
      <c r="O625" s="664">
        <v>81</v>
      </c>
      <c r="P625" s="677">
        <v>0.36</v>
      </c>
      <c r="Q625" s="665">
        <v>81</v>
      </c>
    </row>
    <row r="626" spans="1:17" ht="14.4" customHeight="1" x14ac:dyDescent="0.3">
      <c r="A626" s="660" t="s">
        <v>7398</v>
      </c>
      <c r="B626" s="661" t="s">
        <v>7437</v>
      </c>
      <c r="C626" s="661" t="s">
        <v>3939</v>
      </c>
      <c r="D626" s="661" t="s">
        <v>7468</v>
      </c>
      <c r="E626" s="661" t="s">
        <v>7469</v>
      </c>
      <c r="F626" s="664"/>
      <c r="G626" s="664"/>
      <c r="H626" s="661"/>
      <c r="I626" s="661"/>
      <c r="J626" s="664">
        <v>1</v>
      </c>
      <c r="K626" s="664">
        <v>206</v>
      </c>
      <c r="L626" s="661"/>
      <c r="M626" s="661">
        <v>206</v>
      </c>
      <c r="N626" s="664"/>
      <c r="O626" s="664"/>
      <c r="P626" s="677"/>
      <c r="Q626" s="665"/>
    </row>
    <row r="627" spans="1:17" ht="14.4" customHeight="1" x14ac:dyDescent="0.3">
      <c r="A627" s="660" t="s">
        <v>7398</v>
      </c>
      <c r="B627" s="661" t="s">
        <v>7437</v>
      </c>
      <c r="C627" s="661" t="s">
        <v>3939</v>
      </c>
      <c r="D627" s="661" t="s">
        <v>7484</v>
      </c>
      <c r="E627" s="661" t="s">
        <v>7485</v>
      </c>
      <c r="F627" s="664"/>
      <c r="G627" s="664"/>
      <c r="H627" s="661"/>
      <c r="I627" s="661"/>
      <c r="J627" s="664">
        <v>1</v>
      </c>
      <c r="K627" s="664">
        <v>1043</v>
      </c>
      <c r="L627" s="661"/>
      <c r="M627" s="661">
        <v>1043</v>
      </c>
      <c r="N627" s="664"/>
      <c r="O627" s="664"/>
      <c r="P627" s="677"/>
      <c r="Q627" s="665"/>
    </row>
    <row r="628" spans="1:17" ht="14.4" customHeight="1" x14ac:dyDescent="0.3">
      <c r="A628" s="660" t="s">
        <v>7398</v>
      </c>
      <c r="B628" s="661" t="s">
        <v>7437</v>
      </c>
      <c r="C628" s="661" t="s">
        <v>3939</v>
      </c>
      <c r="D628" s="661" t="s">
        <v>7472</v>
      </c>
      <c r="E628" s="661" t="s">
        <v>7473</v>
      </c>
      <c r="F628" s="664"/>
      <c r="G628" s="664"/>
      <c r="H628" s="661"/>
      <c r="I628" s="661"/>
      <c r="J628" s="664">
        <v>1</v>
      </c>
      <c r="K628" s="664">
        <v>112</v>
      </c>
      <c r="L628" s="661"/>
      <c r="M628" s="661">
        <v>112</v>
      </c>
      <c r="N628" s="664">
        <v>11</v>
      </c>
      <c r="O628" s="664">
        <v>1254</v>
      </c>
      <c r="P628" s="677"/>
      <c r="Q628" s="665">
        <v>114</v>
      </c>
    </row>
    <row r="629" spans="1:17" ht="14.4" customHeight="1" x14ac:dyDescent="0.3">
      <c r="A629" s="660" t="s">
        <v>7398</v>
      </c>
      <c r="B629" s="661" t="s">
        <v>7437</v>
      </c>
      <c r="C629" s="661" t="s">
        <v>3939</v>
      </c>
      <c r="D629" s="661" t="s">
        <v>7490</v>
      </c>
      <c r="E629" s="661" t="s">
        <v>7491</v>
      </c>
      <c r="F629" s="664">
        <v>1</v>
      </c>
      <c r="G629" s="664">
        <v>114</v>
      </c>
      <c r="H629" s="661">
        <v>1</v>
      </c>
      <c r="I629" s="661">
        <v>114</v>
      </c>
      <c r="J629" s="664"/>
      <c r="K629" s="664"/>
      <c r="L629" s="661"/>
      <c r="M629" s="661"/>
      <c r="N629" s="664"/>
      <c r="O629" s="664"/>
      <c r="P629" s="677"/>
      <c r="Q629" s="665"/>
    </row>
    <row r="630" spans="1:17" ht="14.4" customHeight="1" x14ac:dyDescent="0.3">
      <c r="A630" s="660" t="s">
        <v>7398</v>
      </c>
      <c r="B630" s="661" t="s">
        <v>7437</v>
      </c>
      <c r="C630" s="661" t="s">
        <v>7395</v>
      </c>
      <c r="D630" s="661" t="s">
        <v>7458</v>
      </c>
      <c r="E630" s="661" t="s">
        <v>7459</v>
      </c>
      <c r="F630" s="664">
        <v>1</v>
      </c>
      <c r="G630" s="664">
        <v>125</v>
      </c>
      <c r="H630" s="661">
        <v>1</v>
      </c>
      <c r="I630" s="661">
        <v>125</v>
      </c>
      <c r="J630" s="664"/>
      <c r="K630" s="664"/>
      <c r="L630" s="661"/>
      <c r="M630" s="661"/>
      <c r="N630" s="664"/>
      <c r="O630" s="664"/>
      <c r="P630" s="677"/>
      <c r="Q630" s="665"/>
    </row>
    <row r="631" spans="1:17" ht="14.4" customHeight="1" x14ac:dyDescent="0.3">
      <c r="A631" s="660" t="s">
        <v>7398</v>
      </c>
      <c r="B631" s="661" t="s">
        <v>7437</v>
      </c>
      <c r="C631" s="661" t="s">
        <v>3940</v>
      </c>
      <c r="D631" s="661" t="s">
        <v>7440</v>
      </c>
      <c r="E631" s="661" t="s">
        <v>7441</v>
      </c>
      <c r="F631" s="664">
        <v>6</v>
      </c>
      <c r="G631" s="664">
        <v>540</v>
      </c>
      <c r="H631" s="661">
        <v>1</v>
      </c>
      <c r="I631" s="661">
        <v>90</v>
      </c>
      <c r="J631" s="664">
        <v>7</v>
      </c>
      <c r="K631" s="664">
        <v>560</v>
      </c>
      <c r="L631" s="661">
        <v>1.037037037037037</v>
      </c>
      <c r="M631" s="661">
        <v>80</v>
      </c>
      <c r="N631" s="664">
        <v>15</v>
      </c>
      <c r="O631" s="664">
        <v>1211</v>
      </c>
      <c r="P631" s="677">
        <v>2.2425925925925925</v>
      </c>
      <c r="Q631" s="665">
        <v>80.733333333333334</v>
      </c>
    </row>
    <row r="632" spans="1:17" ht="14.4" customHeight="1" x14ac:dyDescent="0.3">
      <c r="A632" s="660" t="s">
        <v>7398</v>
      </c>
      <c r="B632" s="661" t="s">
        <v>7437</v>
      </c>
      <c r="C632" s="661" t="s">
        <v>3940</v>
      </c>
      <c r="D632" s="661" t="s">
        <v>7442</v>
      </c>
      <c r="E632" s="661" t="s">
        <v>7443</v>
      </c>
      <c r="F632" s="664">
        <v>474</v>
      </c>
      <c r="G632" s="664">
        <v>16116</v>
      </c>
      <c r="H632" s="661">
        <v>1</v>
      </c>
      <c r="I632" s="661">
        <v>34</v>
      </c>
      <c r="J632" s="664">
        <v>88</v>
      </c>
      <c r="K632" s="664">
        <v>2992</v>
      </c>
      <c r="L632" s="661">
        <v>0.18565400843881857</v>
      </c>
      <c r="M632" s="661">
        <v>34</v>
      </c>
      <c r="N632" s="664">
        <v>96</v>
      </c>
      <c r="O632" s="664">
        <v>3327</v>
      </c>
      <c r="P632" s="677">
        <v>0.20644080416976918</v>
      </c>
      <c r="Q632" s="665">
        <v>34.65625</v>
      </c>
    </row>
    <row r="633" spans="1:17" ht="14.4" customHeight="1" x14ac:dyDescent="0.3">
      <c r="A633" s="660" t="s">
        <v>7398</v>
      </c>
      <c r="B633" s="661" t="s">
        <v>7437</v>
      </c>
      <c r="C633" s="661" t="s">
        <v>3940</v>
      </c>
      <c r="D633" s="661" t="s">
        <v>7492</v>
      </c>
      <c r="E633" s="661" t="s">
        <v>7493</v>
      </c>
      <c r="F633" s="664">
        <v>53</v>
      </c>
      <c r="G633" s="664">
        <v>530</v>
      </c>
      <c r="H633" s="661">
        <v>1</v>
      </c>
      <c r="I633" s="661">
        <v>10</v>
      </c>
      <c r="J633" s="664">
        <v>44</v>
      </c>
      <c r="K633" s="664">
        <v>440</v>
      </c>
      <c r="L633" s="661">
        <v>0.83018867924528306</v>
      </c>
      <c r="M633" s="661">
        <v>10</v>
      </c>
      <c r="N633" s="664">
        <v>64</v>
      </c>
      <c r="O633" s="664">
        <v>640</v>
      </c>
      <c r="P633" s="677">
        <v>1.2075471698113207</v>
      </c>
      <c r="Q633" s="665">
        <v>10</v>
      </c>
    </row>
    <row r="634" spans="1:17" ht="14.4" customHeight="1" x14ac:dyDescent="0.3">
      <c r="A634" s="660" t="s">
        <v>7398</v>
      </c>
      <c r="B634" s="661" t="s">
        <v>7437</v>
      </c>
      <c r="C634" s="661" t="s">
        <v>3940</v>
      </c>
      <c r="D634" s="661" t="s">
        <v>7494</v>
      </c>
      <c r="E634" s="661" t="s">
        <v>7495</v>
      </c>
      <c r="F634" s="664"/>
      <c r="G634" s="664"/>
      <c r="H634" s="661"/>
      <c r="I634" s="661"/>
      <c r="J634" s="664"/>
      <c r="K634" s="664"/>
      <c r="L634" s="661"/>
      <c r="M634" s="661"/>
      <c r="N634" s="664">
        <v>1</v>
      </c>
      <c r="O634" s="664">
        <v>5</v>
      </c>
      <c r="P634" s="677"/>
      <c r="Q634" s="665">
        <v>5</v>
      </c>
    </row>
    <row r="635" spans="1:17" ht="14.4" customHeight="1" x14ac:dyDescent="0.3">
      <c r="A635" s="660" t="s">
        <v>7398</v>
      </c>
      <c r="B635" s="661" t="s">
        <v>7437</v>
      </c>
      <c r="C635" s="661" t="s">
        <v>3940</v>
      </c>
      <c r="D635" s="661" t="s">
        <v>7456</v>
      </c>
      <c r="E635" s="661" t="s">
        <v>7457</v>
      </c>
      <c r="F635" s="664">
        <v>59</v>
      </c>
      <c r="G635" s="664">
        <v>14691</v>
      </c>
      <c r="H635" s="661">
        <v>1</v>
      </c>
      <c r="I635" s="661">
        <v>249</v>
      </c>
      <c r="J635" s="664">
        <v>74</v>
      </c>
      <c r="K635" s="664">
        <v>17168</v>
      </c>
      <c r="L635" s="661">
        <v>1.1686066299094684</v>
      </c>
      <c r="M635" s="661">
        <v>232</v>
      </c>
      <c r="N635" s="664">
        <v>103</v>
      </c>
      <c r="O635" s="664">
        <v>24052</v>
      </c>
      <c r="P635" s="677">
        <v>1.6371928391532231</v>
      </c>
      <c r="Q635" s="665">
        <v>233.51456310679612</v>
      </c>
    </row>
    <row r="636" spans="1:17" ht="14.4" customHeight="1" x14ac:dyDescent="0.3">
      <c r="A636" s="660" t="s">
        <v>7398</v>
      </c>
      <c r="B636" s="661" t="s">
        <v>7437</v>
      </c>
      <c r="C636" s="661" t="s">
        <v>3940</v>
      </c>
      <c r="D636" s="661" t="s">
        <v>7458</v>
      </c>
      <c r="E636" s="661" t="s">
        <v>7459</v>
      </c>
      <c r="F636" s="664">
        <v>192</v>
      </c>
      <c r="G636" s="664">
        <v>24000</v>
      </c>
      <c r="H636" s="661">
        <v>1</v>
      </c>
      <c r="I636" s="661">
        <v>125</v>
      </c>
      <c r="J636" s="664">
        <v>172</v>
      </c>
      <c r="K636" s="664">
        <v>19952</v>
      </c>
      <c r="L636" s="661">
        <v>0.83133333333333337</v>
      </c>
      <c r="M636" s="661">
        <v>116</v>
      </c>
      <c r="N636" s="664">
        <v>212</v>
      </c>
      <c r="O636" s="664">
        <v>24874</v>
      </c>
      <c r="P636" s="677">
        <v>1.0364166666666668</v>
      </c>
      <c r="Q636" s="665">
        <v>117.33018867924528</v>
      </c>
    </row>
    <row r="637" spans="1:17" ht="14.4" customHeight="1" x14ac:dyDescent="0.3">
      <c r="A637" s="660" t="s">
        <v>7398</v>
      </c>
      <c r="B637" s="661" t="s">
        <v>7437</v>
      </c>
      <c r="C637" s="661" t="s">
        <v>3940</v>
      </c>
      <c r="D637" s="661" t="s">
        <v>7524</v>
      </c>
      <c r="E637" s="661" t="s">
        <v>7525</v>
      </c>
      <c r="F637" s="664"/>
      <c r="G637" s="664"/>
      <c r="H637" s="661"/>
      <c r="I637" s="661"/>
      <c r="J637" s="664">
        <v>0</v>
      </c>
      <c r="K637" s="664">
        <v>0</v>
      </c>
      <c r="L637" s="661"/>
      <c r="M637" s="661"/>
      <c r="N637" s="664"/>
      <c r="O637" s="664"/>
      <c r="P637" s="677"/>
      <c r="Q637" s="665"/>
    </row>
    <row r="638" spans="1:17" ht="14.4" customHeight="1" x14ac:dyDescent="0.3">
      <c r="A638" s="660" t="s">
        <v>7398</v>
      </c>
      <c r="B638" s="661" t="s">
        <v>7437</v>
      </c>
      <c r="C638" s="661" t="s">
        <v>3940</v>
      </c>
      <c r="D638" s="661" t="s">
        <v>7526</v>
      </c>
      <c r="E638" s="661" t="s">
        <v>7527</v>
      </c>
      <c r="F638" s="664">
        <v>2</v>
      </c>
      <c r="G638" s="664">
        <v>368</v>
      </c>
      <c r="H638" s="661">
        <v>1</v>
      </c>
      <c r="I638" s="661">
        <v>184</v>
      </c>
      <c r="J638" s="664"/>
      <c r="K638" s="664"/>
      <c r="L638" s="661"/>
      <c r="M638" s="661"/>
      <c r="N638" s="664"/>
      <c r="O638" s="664"/>
      <c r="P638" s="677"/>
      <c r="Q638" s="665"/>
    </row>
    <row r="639" spans="1:17" ht="14.4" customHeight="1" x14ac:dyDescent="0.3">
      <c r="A639" s="660" t="s">
        <v>7398</v>
      </c>
      <c r="B639" s="661" t="s">
        <v>7437</v>
      </c>
      <c r="C639" s="661" t="s">
        <v>3940</v>
      </c>
      <c r="D639" s="661" t="s">
        <v>7460</v>
      </c>
      <c r="E639" s="661" t="s">
        <v>7461</v>
      </c>
      <c r="F639" s="664"/>
      <c r="G639" s="664"/>
      <c r="H639" s="661"/>
      <c r="I639" s="661"/>
      <c r="J639" s="664">
        <v>2</v>
      </c>
      <c r="K639" s="664">
        <v>1318</v>
      </c>
      <c r="L639" s="661"/>
      <c r="M639" s="661">
        <v>659</v>
      </c>
      <c r="N639" s="664"/>
      <c r="O639" s="664"/>
      <c r="P639" s="677"/>
      <c r="Q639" s="665"/>
    </row>
    <row r="640" spans="1:17" ht="14.4" customHeight="1" x14ac:dyDescent="0.3">
      <c r="A640" s="660" t="s">
        <v>7398</v>
      </c>
      <c r="B640" s="661" t="s">
        <v>7437</v>
      </c>
      <c r="C640" s="661" t="s">
        <v>3940</v>
      </c>
      <c r="D640" s="661" t="s">
        <v>7462</v>
      </c>
      <c r="E640" s="661" t="s">
        <v>7463</v>
      </c>
      <c r="F640" s="664">
        <v>1</v>
      </c>
      <c r="G640" s="664">
        <v>0</v>
      </c>
      <c r="H640" s="661"/>
      <c r="I640" s="661">
        <v>0</v>
      </c>
      <c r="J640" s="664"/>
      <c r="K640" s="664"/>
      <c r="L640" s="661"/>
      <c r="M640" s="661"/>
      <c r="N640" s="664"/>
      <c r="O640" s="664"/>
      <c r="P640" s="677"/>
      <c r="Q640" s="665"/>
    </row>
    <row r="641" spans="1:17" ht="14.4" customHeight="1" x14ac:dyDescent="0.3">
      <c r="A641" s="660" t="s">
        <v>7398</v>
      </c>
      <c r="B641" s="661" t="s">
        <v>7437</v>
      </c>
      <c r="C641" s="661" t="s">
        <v>3940</v>
      </c>
      <c r="D641" s="661" t="s">
        <v>7464</v>
      </c>
      <c r="E641" s="661" t="s">
        <v>7465</v>
      </c>
      <c r="F641" s="664">
        <v>219</v>
      </c>
      <c r="G641" s="664">
        <v>0</v>
      </c>
      <c r="H641" s="661"/>
      <c r="I641" s="661">
        <v>0</v>
      </c>
      <c r="J641" s="664">
        <v>217</v>
      </c>
      <c r="K641" s="664">
        <v>0</v>
      </c>
      <c r="L641" s="661"/>
      <c r="M641" s="661">
        <v>0</v>
      </c>
      <c r="N641" s="664">
        <v>276</v>
      </c>
      <c r="O641" s="664">
        <v>0</v>
      </c>
      <c r="P641" s="677"/>
      <c r="Q641" s="665">
        <v>0</v>
      </c>
    </row>
    <row r="642" spans="1:17" ht="14.4" customHeight="1" x14ac:dyDescent="0.3">
      <c r="A642" s="660" t="s">
        <v>7398</v>
      </c>
      <c r="B642" s="661" t="s">
        <v>7437</v>
      </c>
      <c r="C642" s="661" t="s">
        <v>3940</v>
      </c>
      <c r="D642" s="661" t="s">
        <v>7478</v>
      </c>
      <c r="E642" s="661" t="s">
        <v>7479</v>
      </c>
      <c r="F642" s="664"/>
      <c r="G642" s="664"/>
      <c r="H642" s="661"/>
      <c r="I642" s="661"/>
      <c r="J642" s="664">
        <v>51</v>
      </c>
      <c r="K642" s="664">
        <v>1785</v>
      </c>
      <c r="L642" s="661"/>
      <c r="M642" s="661">
        <v>35</v>
      </c>
      <c r="N642" s="664">
        <v>69</v>
      </c>
      <c r="O642" s="664">
        <v>2460</v>
      </c>
      <c r="P642" s="677"/>
      <c r="Q642" s="665">
        <v>35.652173913043477</v>
      </c>
    </row>
    <row r="643" spans="1:17" ht="14.4" customHeight="1" x14ac:dyDescent="0.3">
      <c r="A643" s="660" t="s">
        <v>7398</v>
      </c>
      <c r="B643" s="661" t="s">
        <v>7437</v>
      </c>
      <c r="C643" s="661" t="s">
        <v>3940</v>
      </c>
      <c r="D643" s="661" t="s">
        <v>7466</v>
      </c>
      <c r="E643" s="661" t="s">
        <v>7467</v>
      </c>
      <c r="F643" s="664"/>
      <c r="G643" s="664"/>
      <c r="H643" s="661"/>
      <c r="I643" s="661"/>
      <c r="J643" s="664">
        <v>2</v>
      </c>
      <c r="K643" s="664">
        <v>162</v>
      </c>
      <c r="L643" s="661"/>
      <c r="M643" s="661">
        <v>81</v>
      </c>
      <c r="N643" s="664"/>
      <c r="O643" s="664"/>
      <c r="P643" s="677"/>
      <c r="Q643" s="665"/>
    </row>
    <row r="644" spans="1:17" ht="14.4" customHeight="1" x14ac:dyDescent="0.3">
      <c r="A644" s="660" t="s">
        <v>7398</v>
      </c>
      <c r="B644" s="661" t="s">
        <v>7437</v>
      </c>
      <c r="C644" s="661" t="s">
        <v>3940</v>
      </c>
      <c r="D644" s="661" t="s">
        <v>7468</v>
      </c>
      <c r="E644" s="661" t="s">
        <v>7469</v>
      </c>
      <c r="F644" s="664"/>
      <c r="G644" s="664"/>
      <c r="H644" s="661"/>
      <c r="I644" s="661"/>
      <c r="J644" s="664">
        <v>33</v>
      </c>
      <c r="K644" s="664">
        <v>6798</v>
      </c>
      <c r="L644" s="661"/>
      <c r="M644" s="661">
        <v>206</v>
      </c>
      <c r="N644" s="664">
        <v>28</v>
      </c>
      <c r="O644" s="664">
        <v>5834</v>
      </c>
      <c r="P644" s="677"/>
      <c r="Q644" s="665">
        <v>208.35714285714286</v>
      </c>
    </row>
    <row r="645" spans="1:17" ht="14.4" customHeight="1" x14ac:dyDescent="0.3">
      <c r="A645" s="660" t="s">
        <v>7398</v>
      </c>
      <c r="B645" s="661" t="s">
        <v>7437</v>
      </c>
      <c r="C645" s="661" t="s">
        <v>3940</v>
      </c>
      <c r="D645" s="661" t="s">
        <v>7520</v>
      </c>
      <c r="E645" s="661" t="s">
        <v>7521</v>
      </c>
      <c r="F645" s="664"/>
      <c r="G645" s="664"/>
      <c r="H645" s="661"/>
      <c r="I645" s="661"/>
      <c r="J645" s="664"/>
      <c r="K645" s="664"/>
      <c r="L645" s="661"/>
      <c r="M645" s="661"/>
      <c r="N645" s="664">
        <v>1</v>
      </c>
      <c r="O645" s="664">
        <v>259</v>
      </c>
      <c r="P645" s="677"/>
      <c r="Q645" s="665">
        <v>259</v>
      </c>
    </row>
    <row r="646" spans="1:17" ht="14.4" customHeight="1" x14ac:dyDescent="0.3">
      <c r="A646" s="660" t="s">
        <v>7398</v>
      </c>
      <c r="B646" s="661" t="s">
        <v>7437</v>
      </c>
      <c r="C646" s="661" t="s">
        <v>7396</v>
      </c>
      <c r="D646" s="661" t="s">
        <v>7440</v>
      </c>
      <c r="E646" s="661" t="s">
        <v>7441</v>
      </c>
      <c r="F646" s="664">
        <v>4</v>
      </c>
      <c r="G646" s="664">
        <v>360</v>
      </c>
      <c r="H646" s="661">
        <v>1</v>
      </c>
      <c r="I646" s="661">
        <v>90</v>
      </c>
      <c r="J646" s="664"/>
      <c r="K646" s="664"/>
      <c r="L646" s="661"/>
      <c r="M646" s="661"/>
      <c r="N646" s="664"/>
      <c r="O646" s="664"/>
      <c r="P646" s="677"/>
      <c r="Q646" s="665"/>
    </row>
    <row r="647" spans="1:17" ht="14.4" customHeight="1" x14ac:dyDescent="0.3">
      <c r="A647" s="660" t="s">
        <v>7398</v>
      </c>
      <c r="B647" s="661" t="s">
        <v>7437</v>
      </c>
      <c r="C647" s="661" t="s">
        <v>7396</v>
      </c>
      <c r="D647" s="661" t="s">
        <v>7442</v>
      </c>
      <c r="E647" s="661" t="s">
        <v>7443</v>
      </c>
      <c r="F647" s="664">
        <v>6</v>
      </c>
      <c r="G647" s="664">
        <v>204</v>
      </c>
      <c r="H647" s="661">
        <v>1</v>
      </c>
      <c r="I647" s="661">
        <v>34</v>
      </c>
      <c r="J647" s="664"/>
      <c r="K647" s="664"/>
      <c r="L647" s="661"/>
      <c r="M647" s="661"/>
      <c r="N647" s="664"/>
      <c r="O647" s="664"/>
      <c r="P647" s="677"/>
      <c r="Q647" s="665"/>
    </row>
    <row r="648" spans="1:17" ht="14.4" customHeight="1" x14ac:dyDescent="0.3">
      <c r="A648" s="660" t="s">
        <v>7398</v>
      </c>
      <c r="B648" s="661" t="s">
        <v>7437</v>
      </c>
      <c r="C648" s="661" t="s">
        <v>7396</v>
      </c>
      <c r="D648" s="661" t="s">
        <v>7458</v>
      </c>
      <c r="E648" s="661" t="s">
        <v>7459</v>
      </c>
      <c r="F648" s="664">
        <v>3</v>
      </c>
      <c r="G648" s="664">
        <v>375</v>
      </c>
      <c r="H648" s="661">
        <v>1</v>
      </c>
      <c r="I648" s="661">
        <v>125</v>
      </c>
      <c r="J648" s="664"/>
      <c r="K648" s="664"/>
      <c r="L648" s="661"/>
      <c r="M648" s="661"/>
      <c r="N648" s="664"/>
      <c r="O648" s="664"/>
      <c r="P648" s="677"/>
      <c r="Q648" s="665"/>
    </row>
    <row r="649" spans="1:17" ht="14.4" customHeight="1" x14ac:dyDescent="0.3">
      <c r="A649" s="660" t="s">
        <v>7398</v>
      </c>
      <c r="B649" s="661" t="s">
        <v>7437</v>
      </c>
      <c r="C649" s="661" t="s">
        <v>7396</v>
      </c>
      <c r="D649" s="661" t="s">
        <v>7464</v>
      </c>
      <c r="E649" s="661" t="s">
        <v>7465</v>
      </c>
      <c r="F649" s="664">
        <v>2</v>
      </c>
      <c r="G649" s="664">
        <v>0</v>
      </c>
      <c r="H649" s="661"/>
      <c r="I649" s="661">
        <v>0</v>
      </c>
      <c r="J649" s="664"/>
      <c r="K649" s="664"/>
      <c r="L649" s="661"/>
      <c r="M649" s="661"/>
      <c r="N649" s="664"/>
      <c r="O649" s="664"/>
      <c r="P649" s="677"/>
      <c r="Q649" s="665"/>
    </row>
    <row r="650" spans="1:17" ht="14.4" customHeight="1" x14ac:dyDescent="0.3">
      <c r="A650" s="660" t="s">
        <v>7398</v>
      </c>
      <c r="B650" s="661" t="s">
        <v>7437</v>
      </c>
      <c r="C650" s="661" t="s">
        <v>3941</v>
      </c>
      <c r="D650" s="661" t="s">
        <v>7440</v>
      </c>
      <c r="E650" s="661" t="s">
        <v>7441</v>
      </c>
      <c r="F650" s="664"/>
      <c r="G650" s="664"/>
      <c r="H650" s="661"/>
      <c r="I650" s="661"/>
      <c r="J650" s="664"/>
      <c r="K650" s="664"/>
      <c r="L650" s="661"/>
      <c r="M650" s="661"/>
      <c r="N650" s="664">
        <v>1</v>
      </c>
      <c r="O650" s="664">
        <v>81</v>
      </c>
      <c r="P650" s="677"/>
      <c r="Q650" s="665">
        <v>81</v>
      </c>
    </row>
    <row r="651" spans="1:17" ht="14.4" customHeight="1" x14ac:dyDescent="0.3">
      <c r="A651" s="660" t="s">
        <v>7398</v>
      </c>
      <c r="B651" s="661" t="s">
        <v>7437</v>
      </c>
      <c r="C651" s="661" t="s">
        <v>3941</v>
      </c>
      <c r="D651" s="661" t="s">
        <v>7442</v>
      </c>
      <c r="E651" s="661" t="s">
        <v>7443</v>
      </c>
      <c r="F651" s="664">
        <v>126</v>
      </c>
      <c r="G651" s="664">
        <v>4284</v>
      </c>
      <c r="H651" s="661">
        <v>1</v>
      </c>
      <c r="I651" s="661">
        <v>34</v>
      </c>
      <c r="J651" s="664">
        <v>137</v>
      </c>
      <c r="K651" s="664">
        <v>4658</v>
      </c>
      <c r="L651" s="661">
        <v>1.0873015873015872</v>
      </c>
      <c r="M651" s="661">
        <v>34</v>
      </c>
      <c r="N651" s="664">
        <v>169</v>
      </c>
      <c r="O651" s="664">
        <v>5854</v>
      </c>
      <c r="P651" s="677">
        <v>1.3664799253034547</v>
      </c>
      <c r="Q651" s="665">
        <v>34.639053254437869</v>
      </c>
    </row>
    <row r="652" spans="1:17" ht="14.4" customHeight="1" x14ac:dyDescent="0.3">
      <c r="A652" s="660" t="s">
        <v>7398</v>
      </c>
      <c r="B652" s="661" t="s">
        <v>7437</v>
      </c>
      <c r="C652" s="661" t="s">
        <v>3941</v>
      </c>
      <c r="D652" s="661" t="s">
        <v>7571</v>
      </c>
      <c r="E652" s="661" t="s">
        <v>7572</v>
      </c>
      <c r="F652" s="664"/>
      <c r="G652" s="664"/>
      <c r="H652" s="661"/>
      <c r="I652" s="661"/>
      <c r="J652" s="664"/>
      <c r="K652" s="664"/>
      <c r="L652" s="661"/>
      <c r="M652" s="661"/>
      <c r="N652" s="664">
        <v>1</v>
      </c>
      <c r="O652" s="664">
        <v>482</v>
      </c>
      <c r="P652" s="677"/>
      <c r="Q652" s="665">
        <v>482</v>
      </c>
    </row>
    <row r="653" spans="1:17" ht="14.4" customHeight="1" x14ac:dyDescent="0.3">
      <c r="A653" s="660" t="s">
        <v>7398</v>
      </c>
      <c r="B653" s="661" t="s">
        <v>7437</v>
      </c>
      <c r="C653" s="661" t="s">
        <v>3941</v>
      </c>
      <c r="D653" s="661" t="s">
        <v>7492</v>
      </c>
      <c r="E653" s="661" t="s">
        <v>7493</v>
      </c>
      <c r="F653" s="664"/>
      <c r="G653" s="664"/>
      <c r="H653" s="661"/>
      <c r="I653" s="661"/>
      <c r="J653" s="664">
        <v>1</v>
      </c>
      <c r="K653" s="664">
        <v>10</v>
      </c>
      <c r="L653" s="661"/>
      <c r="M653" s="661">
        <v>10</v>
      </c>
      <c r="N653" s="664"/>
      <c r="O653" s="664"/>
      <c r="P653" s="677"/>
      <c r="Q653" s="665"/>
    </row>
    <row r="654" spans="1:17" ht="14.4" customHeight="1" x14ac:dyDescent="0.3">
      <c r="A654" s="660" t="s">
        <v>7398</v>
      </c>
      <c r="B654" s="661" t="s">
        <v>7437</v>
      </c>
      <c r="C654" s="661" t="s">
        <v>3941</v>
      </c>
      <c r="D654" s="661" t="s">
        <v>7494</v>
      </c>
      <c r="E654" s="661" t="s">
        <v>7495</v>
      </c>
      <c r="F654" s="664"/>
      <c r="G654" s="664"/>
      <c r="H654" s="661"/>
      <c r="I654" s="661"/>
      <c r="J654" s="664"/>
      <c r="K654" s="664"/>
      <c r="L654" s="661"/>
      <c r="M654" s="661"/>
      <c r="N654" s="664">
        <v>1</v>
      </c>
      <c r="O654" s="664">
        <v>5</v>
      </c>
      <c r="P654" s="677"/>
      <c r="Q654" s="665">
        <v>5</v>
      </c>
    </row>
    <row r="655" spans="1:17" ht="14.4" customHeight="1" x14ac:dyDescent="0.3">
      <c r="A655" s="660" t="s">
        <v>7398</v>
      </c>
      <c r="B655" s="661" t="s">
        <v>7437</v>
      </c>
      <c r="C655" s="661" t="s">
        <v>3941</v>
      </c>
      <c r="D655" s="661" t="s">
        <v>7533</v>
      </c>
      <c r="E655" s="661" t="s">
        <v>7534</v>
      </c>
      <c r="F655" s="664"/>
      <c r="G655" s="664"/>
      <c r="H655" s="661"/>
      <c r="I655" s="661"/>
      <c r="J655" s="664">
        <v>1</v>
      </c>
      <c r="K655" s="664">
        <v>5</v>
      </c>
      <c r="L655" s="661"/>
      <c r="M655" s="661">
        <v>5</v>
      </c>
      <c r="N655" s="664"/>
      <c r="O655" s="664"/>
      <c r="P655" s="677"/>
      <c r="Q655" s="665"/>
    </row>
    <row r="656" spans="1:17" ht="14.4" customHeight="1" x14ac:dyDescent="0.3">
      <c r="A656" s="660" t="s">
        <v>7398</v>
      </c>
      <c r="B656" s="661" t="s">
        <v>7437</v>
      </c>
      <c r="C656" s="661" t="s">
        <v>3941</v>
      </c>
      <c r="D656" s="661" t="s">
        <v>7446</v>
      </c>
      <c r="E656" s="661" t="s">
        <v>7447</v>
      </c>
      <c r="F656" s="664"/>
      <c r="G656" s="664"/>
      <c r="H656" s="661"/>
      <c r="I656" s="661"/>
      <c r="J656" s="664"/>
      <c r="K656" s="664"/>
      <c r="L656" s="661"/>
      <c r="M656" s="661"/>
      <c r="N656" s="664">
        <v>1</v>
      </c>
      <c r="O656" s="664">
        <v>611</v>
      </c>
      <c r="P656" s="677"/>
      <c r="Q656" s="665">
        <v>611</v>
      </c>
    </row>
    <row r="657" spans="1:17" ht="14.4" customHeight="1" x14ac:dyDescent="0.3">
      <c r="A657" s="660" t="s">
        <v>7398</v>
      </c>
      <c r="B657" s="661" t="s">
        <v>7437</v>
      </c>
      <c r="C657" s="661" t="s">
        <v>3941</v>
      </c>
      <c r="D657" s="661" t="s">
        <v>7448</v>
      </c>
      <c r="E657" s="661" t="s">
        <v>7449</v>
      </c>
      <c r="F657" s="664">
        <v>14</v>
      </c>
      <c r="G657" s="664">
        <v>5390</v>
      </c>
      <c r="H657" s="661">
        <v>1</v>
      </c>
      <c r="I657" s="661">
        <v>385</v>
      </c>
      <c r="J657" s="664">
        <v>9</v>
      </c>
      <c r="K657" s="664">
        <v>3474</v>
      </c>
      <c r="L657" s="661">
        <v>0.64452690166975879</v>
      </c>
      <c r="M657" s="661">
        <v>386</v>
      </c>
      <c r="N657" s="664">
        <v>16</v>
      </c>
      <c r="O657" s="664">
        <v>6198</v>
      </c>
      <c r="P657" s="677">
        <v>1.1499072356215214</v>
      </c>
      <c r="Q657" s="665">
        <v>387.375</v>
      </c>
    </row>
    <row r="658" spans="1:17" ht="14.4" customHeight="1" x14ac:dyDescent="0.3">
      <c r="A658" s="660" t="s">
        <v>7398</v>
      </c>
      <c r="B658" s="661" t="s">
        <v>7437</v>
      </c>
      <c r="C658" s="661" t="s">
        <v>3941</v>
      </c>
      <c r="D658" s="661" t="s">
        <v>7454</v>
      </c>
      <c r="E658" s="661" t="s">
        <v>7455</v>
      </c>
      <c r="F658" s="664">
        <v>19</v>
      </c>
      <c r="G658" s="664">
        <v>84056</v>
      </c>
      <c r="H658" s="661">
        <v>1</v>
      </c>
      <c r="I658" s="661">
        <v>4424</v>
      </c>
      <c r="J658" s="664">
        <v>11</v>
      </c>
      <c r="K658" s="664">
        <v>48675</v>
      </c>
      <c r="L658" s="661">
        <v>0.57907823355858001</v>
      </c>
      <c r="M658" s="661">
        <v>4425</v>
      </c>
      <c r="N658" s="664">
        <v>29</v>
      </c>
      <c r="O658" s="664">
        <v>128379</v>
      </c>
      <c r="P658" s="677">
        <v>1.5273032264204816</v>
      </c>
      <c r="Q658" s="665">
        <v>4426.8620689655172</v>
      </c>
    </row>
    <row r="659" spans="1:17" ht="14.4" customHeight="1" x14ac:dyDescent="0.3">
      <c r="A659" s="660" t="s">
        <v>7398</v>
      </c>
      <c r="B659" s="661" t="s">
        <v>7437</v>
      </c>
      <c r="C659" s="661" t="s">
        <v>3941</v>
      </c>
      <c r="D659" s="661" t="s">
        <v>7456</v>
      </c>
      <c r="E659" s="661" t="s">
        <v>7457</v>
      </c>
      <c r="F659" s="664">
        <v>177</v>
      </c>
      <c r="G659" s="664">
        <v>44073</v>
      </c>
      <c r="H659" s="661">
        <v>1</v>
      </c>
      <c r="I659" s="661">
        <v>249</v>
      </c>
      <c r="J659" s="664">
        <v>156</v>
      </c>
      <c r="K659" s="664">
        <v>36192</v>
      </c>
      <c r="L659" s="661">
        <v>0.82118303723368047</v>
      </c>
      <c r="M659" s="661">
        <v>232</v>
      </c>
      <c r="N659" s="664">
        <v>190</v>
      </c>
      <c r="O659" s="664">
        <v>44360</v>
      </c>
      <c r="P659" s="677">
        <v>1.0065119233998139</v>
      </c>
      <c r="Q659" s="665">
        <v>233.47368421052633</v>
      </c>
    </row>
    <row r="660" spans="1:17" ht="14.4" customHeight="1" x14ac:dyDescent="0.3">
      <c r="A660" s="660" t="s">
        <v>7398</v>
      </c>
      <c r="B660" s="661" t="s">
        <v>7437</v>
      </c>
      <c r="C660" s="661" t="s">
        <v>3941</v>
      </c>
      <c r="D660" s="661" t="s">
        <v>7458</v>
      </c>
      <c r="E660" s="661" t="s">
        <v>7459</v>
      </c>
      <c r="F660" s="664">
        <v>916</v>
      </c>
      <c r="G660" s="664">
        <v>114500</v>
      </c>
      <c r="H660" s="661">
        <v>1</v>
      </c>
      <c r="I660" s="661">
        <v>125</v>
      </c>
      <c r="J660" s="664">
        <v>872</v>
      </c>
      <c r="K660" s="664">
        <v>101152</v>
      </c>
      <c r="L660" s="661">
        <v>0.88342358078602623</v>
      </c>
      <c r="M660" s="661">
        <v>116</v>
      </c>
      <c r="N660" s="664">
        <v>914</v>
      </c>
      <c r="O660" s="664">
        <v>107350</v>
      </c>
      <c r="P660" s="677">
        <v>0.9375545851528384</v>
      </c>
      <c r="Q660" s="665">
        <v>117.45076586433261</v>
      </c>
    </row>
    <row r="661" spans="1:17" ht="14.4" customHeight="1" x14ac:dyDescent="0.3">
      <c r="A661" s="660" t="s">
        <v>7398</v>
      </c>
      <c r="B661" s="661" t="s">
        <v>7437</v>
      </c>
      <c r="C661" s="661" t="s">
        <v>3941</v>
      </c>
      <c r="D661" s="661" t="s">
        <v>7573</v>
      </c>
      <c r="E661" s="661" t="s">
        <v>7574</v>
      </c>
      <c r="F661" s="664">
        <v>12</v>
      </c>
      <c r="G661" s="664">
        <v>8064</v>
      </c>
      <c r="H661" s="661">
        <v>1</v>
      </c>
      <c r="I661" s="661">
        <v>672</v>
      </c>
      <c r="J661" s="664">
        <v>1</v>
      </c>
      <c r="K661" s="664">
        <v>678</v>
      </c>
      <c r="L661" s="661">
        <v>8.4077380952380959E-2</v>
      </c>
      <c r="M661" s="661">
        <v>678</v>
      </c>
      <c r="N661" s="664">
        <v>18</v>
      </c>
      <c r="O661" s="664">
        <v>12364</v>
      </c>
      <c r="P661" s="677">
        <v>1.533234126984127</v>
      </c>
      <c r="Q661" s="665">
        <v>686.88888888888891</v>
      </c>
    </row>
    <row r="662" spans="1:17" ht="14.4" customHeight="1" x14ac:dyDescent="0.3">
      <c r="A662" s="660" t="s">
        <v>7398</v>
      </c>
      <c r="B662" s="661" t="s">
        <v>7437</v>
      </c>
      <c r="C662" s="661" t="s">
        <v>3941</v>
      </c>
      <c r="D662" s="661" t="s">
        <v>7524</v>
      </c>
      <c r="E662" s="661" t="s">
        <v>7525</v>
      </c>
      <c r="F662" s="664">
        <v>3</v>
      </c>
      <c r="G662" s="664">
        <v>936</v>
      </c>
      <c r="H662" s="661">
        <v>1</v>
      </c>
      <c r="I662" s="661">
        <v>312</v>
      </c>
      <c r="J662" s="664">
        <v>3</v>
      </c>
      <c r="K662" s="664">
        <v>696</v>
      </c>
      <c r="L662" s="661">
        <v>0.74358974358974361</v>
      </c>
      <c r="M662" s="661">
        <v>232</v>
      </c>
      <c r="N662" s="664"/>
      <c r="O662" s="664"/>
      <c r="P662" s="677"/>
      <c r="Q662" s="665"/>
    </row>
    <row r="663" spans="1:17" ht="14.4" customHeight="1" x14ac:dyDescent="0.3">
      <c r="A663" s="660" t="s">
        <v>7398</v>
      </c>
      <c r="B663" s="661" t="s">
        <v>7437</v>
      </c>
      <c r="C663" s="661" t="s">
        <v>3941</v>
      </c>
      <c r="D663" s="661" t="s">
        <v>7474</v>
      </c>
      <c r="E663" s="661" t="s">
        <v>7475</v>
      </c>
      <c r="F663" s="664"/>
      <c r="G663" s="664"/>
      <c r="H663" s="661"/>
      <c r="I663" s="661"/>
      <c r="J663" s="664">
        <v>3</v>
      </c>
      <c r="K663" s="664">
        <v>1443</v>
      </c>
      <c r="L663" s="661"/>
      <c r="M663" s="661">
        <v>481</v>
      </c>
      <c r="N663" s="664"/>
      <c r="O663" s="664"/>
      <c r="P663" s="677"/>
      <c r="Q663" s="665"/>
    </row>
    <row r="664" spans="1:17" ht="14.4" customHeight="1" x14ac:dyDescent="0.3">
      <c r="A664" s="660" t="s">
        <v>7398</v>
      </c>
      <c r="B664" s="661" t="s">
        <v>7437</v>
      </c>
      <c r="C664" s="661" t="s">
        <v>3941</v>
      </c>
      <c r="D664" s="661" t="s">
        <v>7460</v>
      </c>
      <c r="E664" s="661" t="s">
        <v>7461</v>
      </c>
      <c r="F664" s="664">
        <v>1</v>
      </c>
      <c r="G664" s="664">
        <v>656</v>
      </c>
      <c r="H664" s="661">
        <v>1</v>
      </c>
      <c r="I664" s="661">
        <v>656</v>
      </c>
      <c r="J664" s="664"/>
      <c r="K664" s="664"/>
      <c r="L664" s="661"/>
      <c r="M664" s="661"/>
      <c r="N664" s="664"/>
      <c r="O664" s="664"/>
      <c r="P664" s="677"/>
      <c r="Q664" s="665"/>
    </row>
    <row r="665" spans="1:17" ht="14.4" customHeight="1" x14ac:dyDescent="0.3">
      <c r="A665" s="660" t="s">
        <v>7398</v>
      </c>
      <c r="B665" s="661" t="s">
        <v>7437</v>
      </c>
      <c r="C665" s="661" t="s">
        <v>3941</v>
      </c>
      <c r="D665" s="661" t="s">
        <v>7464</v>
      </c>
      <c r="E665" s="661" t="s">
        <v>7465</v>
      </c>
      <c r="F665" s="664">
        <v>1059</v>
      </c>
      <c r="G665" s="664">
        <v>0</v>
      </c>
      <c r="H665" s="661"/>
      <c r="I665" s="661">
        <v>0</v>
      </c>
      <c r="J665" s="664">
        <v>992</v>
      </c>
      <c r="K665" s="664">
        <v>0</v>
      </c>
      <c r="L665" s="661"/>
      <c r="M665" s="661">
        <v>0</v>
      </c>
      <c r="N665" s="664">
        <v>1050</v>
      </c>
      <c r="O665" s="664">
        <v>0</v>
      </c>
      <c r="P665" s="677"/>
      <c r="Q665" s="665">
        <v>0</v>
      </c>
    </row>
    <row r="666" spans="1:17" ht="14.4" customHeight="1" x14ac:dyDescent="0.3">
      <c r="A666" s="660" t="s">
        <v>7398</v>
      </c>
      <c r="B666" s="661" t="s">
        <v>7437</v>
      </c>
      <c r="C666" s="661" t="s">
        <v>3941</v>
      </c>
      <c r="D666" s="661" t="s">
        <v>7500</v>
      </c>
      <c r="E666" s="661" t="s">
        <v>7501</v>
      </c>
      <c r="F666" s="664">
        <v>76</v>
      </c>
      <c r="G666" s="664">
        <v>71668</v>
      </c>
      <c r="H666" s="661">
        <v>1</v>
      </c>
      <c r="I666" s="661">
        <v>943</v>
      </c>
      <c r="J666" s="664">
        <v>65</v>
      </c>
      <c r="K666" s="664">
        <v>61555</v>
      </c>
      <c r="L666" s="661">
        <v>0.85889099737679298</v>
      </c>
      <c r="M666" s="661">
        <v>947</v>
      </c>
      <c r="N666" s="664">
        <v>72</v>
      </c>
      <c r="O666" s="664">
        <v>68460</v>
      </c>
      <c r="P666" s="677">
        <v>0.95523804208293794</v>
      </c>
      <c r="Q666" s="665">
        <v>950.83333333333337</v>
      </c>
    </row>
    <row r="667" spans="1:17" ht="14.4" customHeight="1" x14ac:dyDescent="0.3">
      <c r="A667" s="660" t="s">
        <v>7398</v>
      </c>
      <c r="B667" s="661" t="s">
        <v>7437</v>
      </c>
      <c r="C667" s="661" t="s">
        <v>3941</v>
      </c>
      <c r="D667" s="661" t="s">
        <v>7502</v>
      </c>
      <c r="E667" s="661" t="s">
        <v>7503</v>
      </c>
      <c r="F667" s="664">
        <v>201</v>
      </c>
      <c r="G667" s="664">
        <v>32964</v>
      </c>
      <c r="H667" s="661">
        <v>1</v>
      </c>
      <c r="I667" s="661">
        <v>164</v>
      </c>
      <c r="J667" s="664">
        <v>131</v>
      </c>
      <c r="K667" s="664">
        <v>21615</v>
      </c>
      <c r="L667" s="661">
        <v>0.65571532580997449</v>
      </c>
      <c r="M667" s="661">
        <v>165</v>
      </c>
      <c r="N667" s="664">
        <v>158</v>
      </c>
      <c r="O667" s="664">
        <v>26421</v>
      </c>
      <c r="P667" s="677">
        <v>0.80151073898798686</v>
      </c>
      <c r="Q667" s="665">
        <v>167.22151898734177</v>
      </c>
    </row>
    <row r="668" spans="1:17" ht="14.4" customHeight="1" x14ac:dyDescent="0.3">
      <c r="A668" s="660" t="s">
        <v>7398</v>
      </c>
      <c r="B668" s="661" t="s">
        <v>7437</v>
      </c>
      <c r="C668" s="661" t="s">
        <v>3941</v>
      </c>
      <c r="D668" s="661" t="s">
        <v>7466</v>
      </c>
      <c r="E668" s="661" t="s">
        <v>7467</v>
      </c>
      <c r="F668" s="664">
        <v>2</v>
      </c>
      <c r="G668" s="664">
        <v>150</v>
      </c>
      <c r="H668" s="661">
        <v>1</v>
      </c>
      <c r="I668" s="661">
        <v>75</v>
      </c>
      <c r="J668" s="664">
        <v>2</v>
      </c>
      <c r="K668" s="664">
        <v>162</v>
      </c>
      <c r="L668" s="661">
        <v>1.08</v>
      </c>
      <c r="M668" s="661">
        <v>81</v>
      </c>
      <c r="N668" s="664">
        <v>1</v>
      </c>
      <c r="O668" s="664">
        <v>81</v>
      </c>
      <c r="P668" s="677">
        <v>0.54</v>
      </c>
      <c r="Q668" s="665">
        <v>81</v>
      </c>
    </row>
    <row r="669" spans="1:17" ht="14.4" customHeight="1" x14ac:dyDescent="0.3">
      <c r="A669" s="660" t="s">
        <v>7398</v>
      </c>
      <c r="B669" s="661" t="s">
        <v>7437</v>
      </c>
      <c r="C669" s="661" t="s">
        <v>3941</v>
      </c>
      <c r="D669" s="661" t="s">
        <v>7482</v>
      </c>
      <c r="E669" s="661" t="s">
        <v>7483</v>
      </c>
      <c r="F669" s="664"/>
      <c r="G669" s="664"/>
      <c r="H669" s="661"/>
      <c r="I669" s="661"/>
      <c r="J669" s="664">
        <v>3</v>
      </c>
      <c r="K669" s="664">
        <v>423</v>
      </c>
      <c r="L669" s="661"/>
      <c r="M669" s="661">
        <v>141</v>
      </c>
      <c r="N669" s="664">
        <v>9</v>
      </c>
      <c r="O669" s="664">
        <v>1191</v>
      </c>
      <c r="P669" s="677"/>
      <c r="Q669" s="665">
        <v>132.33333333333334</v>
      </c>
    </row>
    <row r="670" spans="1:17" ht="14.4" customHeight="1" x14ac:dyDescent="0.3">
      <c r="A670" s="660" t="s">
        <v>7398</v>
      </c>
      <c r="B670" s="661" t="s">
        <v>7437</v>
      </c>
      <c r="C670" s="661" t="s">
        <v>3941</v>
      </c>
      <c r="D670" s="661" t="s">
        <v>7468</v>
      </c>
      <c r="E670" s="661" t="s">
        <v>7469</v>
      </c>
      <c r="F670" s="664"/>
      <c r="G670" s="664"/>
      <c r="H670" s="661"/>
      <c r="I670" s="661"/>
      <c r="J670" s="664">
        <v>13</v>
      </c>
      <c r="K670" s="664">
        <v>2678</v>
      </c>
      <c r="L670" s="661"/>
      <c r="M670" s="661">
        <v>206</v>
      </c>
      <c r="N670" s="664">
        <v>2</v>
      </c>
      <c r="O670" s="664">
        <v>412</v>
      </c>
      <c r="P670" s="677"/>
      <c r="Q670" s="665">
        <v>206</v>
      </c>
    </row>
    <row r="671" spans="1:17" ht="14.4" customHeight="1" x14ac:dyDescent="0.3">
      <c r="A671" s="660" t="s">
        <v>7398</v>
      </c>
      <c r="B671" s="661" t="s">
        <v>7437</v>
      </c>
      <c r="C671" s="661" t="s">
        <v>3941</v>
      </c>
      <c r="D671" s="661" t="s">
        <v>7565</v>
      </c>
      <c r="E671" s="661" t="s">
        <v>7566</v>
      </c>
      <c r="F671" s="664">
        <v>15</v>
      </c>
      <c r="G671" s="664">
        <v>10980</v>
      </c>
      <c r="H671" s="661">
        <v>1</v>
      </c>
      <c r="I671" s="661">
        <v>732</v>
      </c>
      <c r="J671" s="664">
        <v>4</v>
      </c>
      <c r="K671" s="664">
        <v>2936</v>
      </c>
      <c r="L671" s="661">
        <v>0.2673952641165756</v>
      </c>
      <c r="M671" s="661">
        <v>734</v>
      </c>
      <c r="N671" s="664">
        <v>16</v>
      </c>
      <c r="O671" s="664">
        <v>11809</v>
      </c>
      <c r="P671" s="677">
        <v>1.0755009107468123</v>
      </c>
      <c r="Q671" s="665">
        <v>738.0625</v>
      </c>
    </row>
    <row r="672" spans="1:17" ht="14.4" customHeight="1" x14ac:dyDescent="0.3">
      <c r="A672" s="660" t="s">
        <v>7398</v>
      </c>
      <c r="B672" s="661" t="s">
        <v>7437</v>
      </c>
      <c r="C672" s="661" t="s">
        <v>3941</v>
      </c>
      <c r="D672" s="661" t="s">
        <v>7518</v>
      </c>
      <c r="E672" s="661" t="s">
        <v>7519</v>
      </c>
      <c r="F672" s="664">
        <v>64</v>
      </c>
      <c r="G672" s="664">
        <v>21312</v>
      </c>
      <c r="H672" s="661">
        <v>1</v>
      </c>
      <c r="I672" s="661">
        <v>333</v>
      </c>
      <c r="J672" s="664">
        <v>31</v>
      </c>
      <c r="K672" s="664">
        <v>10385</v>
      </c>
      <c r="L672" s="661">
        <v>0.48728415915915918</v>
      </c>
      <c r="M672" s="661">
        <v>335</v>
      </c>
      <c r="N672" s="664">
        <v>2</v>
      </c>
      <c r="O672" s="664">
        <v>670</v>
      </c>
      <c r="P672" s="677">
        <v>3.143768768768769E-2</v>
      </c>
      <c r="Q672" s="665">
        <v>335</v>
      </c>
    </row>
    <row r="673" spans="1:17" ht="14.4" customHeight="1" x14ac:dyDescent="0.3">
      <c r="A673" s="660" t="s">
        <v>7398</v>
      </c>
      <c r="B673" s="661" t="s">
        <v>7437</v>
      </c>
      <c r="C673" s="661" t="s">
        <v>3941</v>
      </c>
      <c r="D673" s="661" t="s">
        <v>7488</v>
      </c>
      <c r="E673" s="661" t="s">
        <v>7489</v>
      </c>
      <c r="F673" s="664">
        <v>1</v>
      </c>
      <c r="G673" s="664">
        <v>176</v>
      </c>
      <c r="H673" s="661">
        <v>1</v>
      </c>
      <c r="I673" s="661">
        <v>176</v>
      </c>
      <c r="J673" s="664"/>
      <c r="K673" s="664"/>
      <c r="L673" s="661"/>
      <c r="M673" s="661"/>
      <c r="N673" s="664"/>
      <c r="O673" s="664"/>
      <c r="P673" s="677"/>
      <c r="Q673" s="665"/>
    </row>
    <row r="674" spans="1:17" ht="14.4" customHeight="1" x14ac:dyDescent="0.3">
      <c r="A674" s="660" t="s">
        <v>7398</v>
      </c>
      <c r="B674" s="661" t="s">
        <v>7437</v>
      </c>
      <c r="C674" s="661" t="s">
        <v>3941</v>
      </c>
      <c r="D674" s="661" t="s">
        <v>7531</v>
      </c>
      <c r="E674" s="661" t="s">
        <v>7532</v>
      </c>
      <c r="F674" s="664">
        <v>97</v>
      </c>
      <c r="G674" s="664">
        <v>36569</v>
      </c>
      <c r="H674" s="661">
        <v>1</v>
      </c>
      <c r="I674" s="661">
        <v>377</v>
      </c>
      <c r="J674" s="664">
        <v>52</v>
      </c>
      <c r="K674" s="664">
        <v>19656</v>
      </c>
      <c r="L674" s="661">
        <v>0.53750444365446148</v>
      </c>
      <c r="M674" s="661">
        <v>378</v>
      </c>
      <c r="N674" s="664">
        <v>8</v>
      </c>
      <c r="O674" s="664">
        <v>3024</v>
      </c>
      <c r="P674" s="677">
        <v>8.2692991331455606E-2</v>
      </c>
      <c r="Q674" s="665">
        <v>378</v>
      </c>
    </row>
    <row r="675" spans="1:17" ht="14.4" customHeight="1" x14ac:dyDescent="0.3">
      <c r="A675" s="660" t="s">
        <v>7398</v>
      </c>
      <c r="B675" s="661" t="s">
        <v>7437</v>
      </c>
      <c r="C675" s="661" t="s">
        <v>3941</v>
      </c>
      <c r="D675" s="661" t="s">
        <v>7520</v>
      </c>
      <c r="E675" s="661" t="s">
        <v>7521</v>
      </c>
      <c r="F675" s="664">
        <v>46</v>
      </c>
      <c r="G675" s="664">
        <v>11638</v>
      </c>
      <c r="H675" s="661">
        <v>1</v>
      </c>
      <c r="I675" s="661">
        <v>253</v>
      </c>
      <c r="J675" s="664">
        <v>54</v>
      </c>
      <c r="K675" s="664">
        <v>13770</v>
      </c>
      <c r="L675" s="661">
        <v>1.1831929884859942</v>
      </c>
      <c r="M675" s="661">
        <v>255</v>
      </c>
      <c r="N675" s="664">
        <v>33</v>
      </c>
      <c r="O675" s="664">
        <v>8499</v>
      </c>
      <c r="P675" s="677">
        <v>0.73028011685856675</v>
      </c>
      <c r="Q675" s="665">
        <v>257.54545454545456</v>
      </c>
    </row>
    <row r="676" spans="1:17" ht="14.4" customHeight="1" x14ac:dyDescent="0.3">
      <c r="A676" s="660" t="s">
        <v>7398</v>
      </c>
      <c r="B676" s="661" t="s">
        <v>7437</v>
      </c>
      <c r="C676" s="661" t="s">
        <v>3941</v>
      </c>
      <c r="D676" s="661" t="s">
        <v>7516</v>
      </c>
      <c r="E676" s="661" t="s">
        <v>7517</v>
      </c>
      <c r="F676" s="664">
        <v>100</v>
      </c>
      <c r="G676" s="664">
        <v>18300</v>
      </c>
      <c r="H676" s="661">
        <v>1</v>
      </c>
      <c r="I676" s="661">
        <v>183</v>
      </c>
      <c r="J676" s="664">
        <v>148</v>
      </c>
      <c r="K676" s="664">
        <v>27380</v>
      </c>
      <c r="L676" s="661">
        <v>1.4961748633879781</v>
      </c>
      <c r="M676" s="661">
        <v>185</v>
      </c>
      <c r="N676" s="664">
        <v>167</v>
      </c>
      <c r="O676" s="664">
        <v>31129</v>
      </c>
      <c r="P676" s="677">
        <v>1.7010382513661202</v>
      </c>
      <c r="Q676" s="665">
        <v>186.40119760479041</v>
      </c>
    </row>
    <row r="677" spans="1:17" ht="14.4" customHeight="1" x14ac:dyDescent="0.3">
      <c r="A677" s="660" t="s">
        <v>7398</v>
      </c>
      <c r="B677" s="661" t="s">
        <v>7437</v>
      </c>
      <c r="C677" s="661" t="s">
        <v>3942</v>
      </c>
      <c r="D677" s="661" t="s">
        <v>7440</v>
      </c>
      <c r="E677" s="661" t="s">
        <v>7441</v>
      </c>
      <c r="F677" s="664"/>
      <c r="G677" s="664"/>
      <c r="H677" s="661"/>
      <c r="I677" s="661"/>
      <c r="J677" s="664"/>
      <c r="K677" s="664"/>
      <c r="L677" s="661"/>
      <c r="M677" s="661"/>
      <c r="N677" s="664">
        <v>1</v>
      </c>
      <c r="O677" s="664">
        <v>81</v>
      </c>
      <c r="P677" s="677"/>
      <c r="Q677" s="665">
        <v>81</v>
      </c>
    </row>
    <row r="678" spans="1:17" ht="14.4" customHeight="1" x14ac:dyDescent="0.3">
      <c r="A678" s="660" t="s">
        <v>7398</v>
      </c>
      <c r="B678" s="661" t="s">
        <v>7437</v>
      </c>
      <c r="C678" s="661" t="s">
        <v>3942</v>
      </c>
      <c r="D678" s="661" t="s">
        <v>7442</v>
      </c>
      <c r="E678" s="661" t="s">
        <v>7443</v>
      </c>
      <c r="F678" s="664">
        <v>71</v>
      </c>
      <c r="G678" s="664">
        <v>2414</v>
      </c>
      <c r="H678" s="661">
        <v>1</v>
      </c>
      <c r="I678" s="661">
        <v>34</v>
      </c>
      <c r="J678" s="664">
        <v>64</v>
      </c>
      <c r="K678" s="664">
        <v>2176</v>
      </c>
      <c r="L678" s="661">
        <v>0.90140845070422537</v>
      </c>
      <c r="M678" s="661">
        <v>34</v>
      </c>
      <c r="N678" s="664">
        <v>48</v>
      </c>
      <c r="O678" s="664">
        <v>1665</v>
      </c>
      <c r="P678" s="677">
        <v>0.68972659486329746</v>
      </c>
      <c r="Q678" s="665">
        <v>34.6875</v>
      </c>
    </row>
    <row r="679" spans="1:17" ht="14.4" customHeight="1" x14ac:dyDescent="0.3">
      <c r="A679" s="660" t="s">
        <v>7398</v>
      </c>
      <c r="B679" s="661" t="s">
        <v>7437</v>
      </c>
      <c r="C679" s="661" t="s">
        <v>3942</v>
      </c>
      <c r="D679" s="661" t="s">
        <v>7464</v>
      </c>
      <c r="E679" s="661" t="s">
        <v>7465</v>
      </c>
      <c r="F679" s="664"/>
      <c r="G679" s="664"/>
      <c r="H679" s="661"/>
      <c r="I679" s="661"/>
      <c r="J679" s="664">
        <v>1</v>
      </c>
      <c r="K679" s="664">
        <v>0</v>
      </c>
      <c r="L679" s="661"/>
      <c r="M679" s="661">
        <v>0</v>
      </c>
      <c r="N679" s="664"/>
      <c r="O679" s="664"/>
      <c r="P679" s="677"/>
      <c r="Q679" s="665"/>
    </row>
    <row r="680" spans="1:17" ht="14.4" customHeight="1" x14ac:dyDescent="0.3">
      <c r="A680" s="660" t="s">
        <v>7398</v>
      </c>
      <c r="B680" s="661" t="s">
        <v>7437</v>
      </c>
      <c r="C680" s="661" t="s">
        <v>3942</v>
      </c>
      <c r="D680" s="661" t="s">
        <v>7468</v>
      </c>
      <c r="E680" s="661" t="s">
        <v>7469</v>
      </c>
      <c r="F680" s="664"/>
      <c r="G680" s="664"/>
      <c r="H680" s="661"/>
      <c r="I680" s="661"/>
      <c r="J680" s="664"/>
      <c r="K680" s="664"/>
      <c r="L680" s="661"/>
      <c r="M680" s="661"/>
      <c r="N680" s="664">
        <v>1</v>
      </c>
      <c r="O680" s="664">
        <v>206</v>
      </c>
      <c r="P680" s="677"/>
      <c r="Q680" s="665">
        <v>206</v>
      </c>
    </row>
    <row r="681" spans="1:17" ht="14.4" customHeight="1" x14ac:dyDescent="0.3">
      <c r="A681" s="660" t="s">
        <v>7398</v>
      </c>
      <c r="B681" s="661" t="s">
        <v>7437</v>
      </c>
      <c r="C681" s="661" t="s">
        <v>3943</v>
      </c>
      <c r="D681" s="661" t="s">
        <v>7440</v>
      </c>
      <c r="E681" s="661" t="s">
        <v>7441</v>
      </c>
      <c r="F681" s="664"/>
      <c r="G681" s="664"/>
      <c r="H681" s="661"/>
      <c r="I681" s="661"/>
      <c r="J681" s="664">
        <v>12</v>
      </c>
      <c r="K681" s="664">
        <v>960</v>
      </c>
      <c r="L681" s="661"/>
      <c r="M681" s="661">
        <v>80</v>
      </c>
      <c r="N681" s="664">
        <v>11</v>
      </c>
      <c r="O681" s="664">
        <v>889</v>
      </c>
      <c r="P681" s="677"/>
      <c r="Q681" s="665">
        <v>80.818181818181813</v>
      </c>
    </row>
    <row r="682" spans="1:17" ht="14.4" customHeight="1" x14ac:dyDescent="0.3">
      <c r="A682" s="660" t="s">
        <v>7398</v>
      </c>
      <c r="B682" s="661" t="s">
        <v>7437</v>
      </c>
      <c r="C682" s="661" t="s">
        <v>3943</v>
      </c>
      <c r="D682" s="661" t="s">
        <v>7442</v>
      </c>
      <c r="E682" s="661" t="s">
        <v>7443</v>
      </c>
      <c r="F682" s="664">
        <v>295</v>
      </c>
      <c r="G682" s="664">
        <v>10030</v>
      </c>
      <c r="H682" s="661">
        <v>1</v>
      </c>
      <c r="I682" s="661">
        <v>34</v>
      </c>
      <c r="J682" s="664">
        <v>326</v>
      </c>
      <c r="K682" s="664">
        <v>11084</v>
      </c>
      <c r="L682" s="661">
        <v>1.1050847457627118</v>
      </c>
      <c r="M682" s="661">
        <v>34</v>
      </c>
      <c r="N682" s="664">
        <v>273</v>
      </c>
      <c r="O682" s="664">
        <v>9458</v>
      </c>
      <c r="P682" s="677">
        <v>0.9429710867397807</v>
      </c>
      <c r="Q682" s="665">
        <v>34.644688644688642</v>
      </c>
    </row>
    <row r="683" spans="1:17" ht="14.4" customHeight="1" x14ac:dyDescent="0.3">
      <c r="A683" s="660" t="s">
        <v>7398</v>
      </c>
      <c r="B683" s="661" t="s">
        <v>7437</v>
      </c>
      <c r="C683" s="661" t="s">
        <v>3943</v>
      </c>
      <c r="D683" s="661" t="s">
        <v>7456</v>
      </c>
      <c r="E683" s="661" t="s">
        <v>7457</v>
      </c>
      <c r="F683" s="664">
        <v>407</v>
      </c>
      <c r="G683" s="664">
        <v>101343</v>
      </c>
      <c r="H683" s="661">
        <v>1</v>
      </c>
      <c r="I683" s="661">
        <v>249</v>
      </c>
      <c r="J683" s="664">
        <v>399</v>
      </c>
      <c r="K683" s="664">
        <v>92568</v>
      </c>
      <c r="L683" s="661">
        <v>0.91341286522009413</v>
      </c>
      <c r="M683" s="661">
        <v>232</v>
      </c>
      <c r="N683" s="664">
        <v>385</v>
      </c>
      <c r="O683" s="664">
        <v>89826</v>
      </c>
      <c r="P683" s="677">
        <v>0.88635623575382616</v>
      </c>
      <c r="Q683" s="665">
        <v>233.31428571428572</v>
      </c>
    </row>
    <row r="684" spans="1:17" ht="14.4" customHeight="1" x14ac:dyDescent="0.3">
      <c r="A684" s="660" t="s">
        <v>7398</v>
      </c>
      <c r="B684" s="661" t="s">
        <v>7437</v>
      </c>
      <c r="C684" s="661" t="s">
        <v>3943</v>
      </c>
      <c r="D684" s="661" t="s">
        <v>7458</v>
      </c>
      <c r="E684" s="661" t="s">
        <v>7459</v>
      </c>
      <c r="F684" s="664">
        <v>740</v>
      </c>
      <c r="G684" s="664">
        <v>92500</v>
      </c>
      <c r="H684" s="661">
        <v>1</v>
      </c>
      <c r="I684" s="661">
        <v>125</v>
      </c>
      <c r="J684" s="664">
        <v>706</v>
      </c>
      <c r="K684" s="664">
        <v>81896</v>
      </c>
      <c r="L684" s="661">
        <v>0.88536216216216213</v>
      </c>
      <c r="M684" s="661">
        <v>116</v>
      </c>
      <c r="N684" s="664">
        <v>717</v>
      </c>
      <c r="O684" s="664">
        <v>84194</v>
      </c>
      <c r="P684" s="677">
        <v>0.9102054054054054</v>
      </c>
      <c r="Q684" s="665">
        <v>117.42538354253836</v>
      </c>
    </row>
    <row r="685" spans="1:17" ht="14.4" customHeight="1" x14ac:dyDescent="0.3">
      <c r="A685" s="660" t="s">
        <v>7398</v>
      </c>
      <c r="B685" s="661" t="s">
        <v>7437</v>
      </c>
      <c r="C685" s="661" t="s">
        <v>3943</v>
      </c>
      <c r="D685" s="661" t="s">
        <v>7460</v>
      </c>
      <c r="E685" s="661" t="s">
        <v>7461</v>
      </c>
      <c r="F685" s="664">
        <v>3</v>
      </c>
      <c r="G685" s="664">
        <v>1968</v>
      </c>
      <c r="H685" s="661">
        <v>1</v>
      </c>
      <c r="I685" s="661">
        <v>656</v>
      </c>
      <c r="J685" s="664">
        <v>6</v>
      </c>
      <c r="K685" s="664">
        <v>3954</v>
      </c>
      <c r="L685" s="661">
        <v>2.0091463414634148</v>
      </c>
      <c r="M685" s="661">
        <v>659</v>
      </c>
      <c r="N685" s="664">
        <v>2</v>
      </c>
      <c r="O685" s="664">
        <v>1328</v>
      </c>
      <c r="P685" s="677">
        <v>0.67479674796747968</v>
      </c>
      <c r="Q685" s="665">
        <v>664</v>
      </c>
    </row>
    <row r="686" spans="1:17" ht="14.4" customHeight="1" x14ac:dyDescent="0.3">
      <c r="A686" s="660" t="s">
        <v>7398</v>
      </c>
      <c r="B686" s="661" t="s">
        <v>7437</v>
      </c>
      <c r="C686" s="661" t="s">
        <v>3943</v>
      </c>
      <c r="D686" s="661" t="s">
        <v>7476</v>
      </c>
      <c r="E686" s="661" t="s">
        <v>7477</v>
      </c>
      <c r="F686" s="664"/>
      <c r="G686" s="664"/>
      <c r="H686" s="661"/>
      <c r="I686" s="661"/>
      <c r="J686" s="664">
        <v>2</v>
      </c>
      <c r="K686" s="664">
        <v>1976</v>
      </c>
      <c r="L686" s="661"/>
      <c r="M686" s="661">
        <v>988</v>
      </c>
      <c r="N686" s="664"/>
      <c r="O686" s="664"/>
      <c r="P686" s="677"/>
      <c r="Q686" s="665"/>
    </row>
    <row r="687" spans="1:17" ht="14.4" customHeight="1" x14ac:dyDescent="0.3">
      <c r="A687" s="660" t="s">
        <v>7398</v>
      </c>
      <c r="B687" s="661" t="s">
        <v>7437</v>
      </c>
      <c r="C687" s="661" t="s">
        <v>3943</v>
      </c>
      <c r="D687" s="661" t="s">
        <v>7464</v>
      </c>
      <c r="E687" s="661" t="s">
        <v>7465</v>
      </c>
      <c r="F687" s="664">
        <v>1018</v>
      </c>
      <c r="G687" s="664">
        <v>0</v>
      </c>
      <c r="H687" s="661"/>
      <c r="I687" s="661">
        <v>0</v>
      </c>
      <c r="J687" s="664">
        <v>969</v>
      </c>
      <c r="K687" s="664">
        <v>0</v>
      </c>
      <c r="L687" s="661"/>
      <c r="M687" s="661">
        <v>0</v>
      </c>
      <c r="N687" s="664">
        <v>935</v>
      </c>
      <c r="O687" s="664">
        <v>0</v>
      </c>
      <c r="P687" s="677"/>
      <c r="Q687" s="665">
        <v>0</v>
      </c>
    </row>
    <row r="688" spans="1:17" ht="14.4" customHeight="1" x14ac:dyDescent="0.3">
      <c r="A688" s="660" t="s">
        <v>7398</v>
      </c>
      <c r="B688" s="661" t="s">
        <v>7437</v>
      </c>
      <c r="C688" s="661" t="s">
        <v>3943</v>
      </c>
      <c r="D688" s="661" t="s">
        <v>7466</v>
      </c>
      <c r="E688" s="661" t="s">
        <v>7467</v>
      </c>
      <c r="F688" s="664">
        <v>10</v>
      </c>
      <c r="G688" s="664">
        <v>750</v>
      </c>
      <c r="H688" s="661">
        <v>1</v>
      </c>
      <c r="I688" s="661">
        <v>75</v>
      </c>
      <c r="J688" s="664">
        <v>17</v>
      </c>
      <c r="K688" s="664">
        <v>1377</v>
      </c>
      <c r="L688" s="661">
        <v>1.8360000000000001</v>
      </c>
      <c r="M688" s="661">
        <v>81</v>
      </c>
      <c r="N688" s="664">
        <v>6</v>
      </c>
      <c r="O688" s="664">
        <v>491</v>
      </c>
      <c r="P688" s="677">
        <v>0.65466666666666662</v>
      </c>
      <c r="Q688" s="665">
        <v>81.833333333333329</v>
      </c>
    </row>
    <row r="689" spans="1:17" ht="14.4" customHeight="1" x14ac:dyDescent="0.3">
      <c r="A689" s="660" t="s">
        <v>7398</v>
      </c>
      <c r="B689" s="661" t="s">
        <v>7437</v>
      </c>
      <c r="C689" s="661" t="s">
        <v>3943</v>
      </c>
      <c r="D689" s="661" t="s">
        <v>7468</v>
      </c>
      <c r="E689" s="661" t="s">
        <v>7469</v>
      </c>
      <c r="F689" s="664"/>
      <c r="G689" s="664"/>
      <c r="H689" s="661"/>
      <c r="I689" s="661"/>
      <c r="J689" s="664">
        <v>2</v>
      </c>
      <c r="K689" s="664">
        <v>412</v>
      </c>
      <c r="L689" s="661"/>
      <c r="M689" s="661">
        <v>206</v>
      </c>
      <c r="N689" s="664">
        <v>2</v>
      </c>
      <c r="O689" s="664">
        <v>418</v>
      </c>
      <c r="P689" s="677"/>
      <c r="Q689" s="665">
        <v>209</v>
      </c>
    </row>
    <row r="690" spans="1:17" ht="14.4" customHeight="1" x14ac:dyDescent="0.3">
      <c r="A690" s="660" t="s">
        <v>7398</v>
      </c>
      <c r="B690" s="661" t="s">
        <v>7437</v>
      </c>
      <c r="C690" s="661" t="s">
        <v>3943</v>
      </c>
      <c r="D690" s="661" t="s">
        <v>7484</v>
      </c>
      <c r="E690" s="661" t="s">
        <v>7485</v>
      </c>
      <c r="F690" s="664">
        <v>1</v>
      </c>
      <c r="G690" s="664">
        <v>1040</v>
      </c>
      <c r="H690" s="661">
        <v>1</v>
      </c>
      <c r="I690" s="661">
        <v>1040</v>
      </c>
      <c r="J690" s="664">
        <v>1</v>
      </c>
      <c r="K690" s="664">
        <v>1043</v>
      </c>
      <c r="L690" s="661">
        <v>1.0028846153846154</v>
      </c>
      <c r="M690" s="661">
        <v>1043</v>
      </c>
      <c r="N690" s="664">
        <v>1</v>
      </c>
      <c r="O690" s="664">
        <v>1043</v>
      </c>
      <c r="P690" s="677">
        <v>1.0028846153846154</v>
      </c>
      <c r="Q690" s="665">
        <v>1043</v>
      </c>
    </row>
    <row r="691" spans="1:17" ht="14.4" customHeight="1" x14ac:dyDescent="0.3">
      <c r="A691" s="660" t="s">
        <v>7398</v>
      </c>
      <c r="B691" s="661" t="s">
        <v>7437</v>
      </c>
      <c r="C691" s="661" t="s">
        <v>3943</v>
      </c>
      <c r="D691" s="661" t="s">
        <v>7508</v>
      </c>
      <c r="E691" s="661" t="s">
        <v>7509</v>
      </c>
      <c r="F691" s="664">
        <v>1</v>
      </c>
      <c r="G691" s="664">
        <v>360</v>
      </c>
      <c r="H691" s="661">
        <v>1</v>
      </c>
      <c r="I691" s="661">
        <v>360</v>
      </c>
      <c r="J691" s="664"/>
      <c r="K691" s="664"/>
      <c r="L691" s="661"/>
      <c r="M691" s="661"/>
      <c r="N691" s="664"/>
      <c r="O691" s="664"/>
      <c r="P691" s="677"/>
      <c r="Q691" s="665"/>
    </row>
    <row r="692" spans="1:17" ht="14.4" customHeight="1" x14ac:dyDescent="0.3">
      <c r="A692" s="660" t="s">
        <v>7398</v>
      </c>
      <c r="B692" s="661" t="s">
        <v>7437</v>
      </c>
      <c r="C692" s="661" t="s">
        <v>3943</v>
      </c>
      <c r="D692" s="661" t="s">
        <v>7472</v>
      </c>
      <c r="E692" s="661" t="s">
        <v>7473</v>
      </c>
      <c r="F692" s="664"/>
      <c r="G692" s="664"/>
      <c r="H692" s="661"/>
      <c r="I692" s="661"/>
      <c r="J692" s="664">
        <v>19</v>
      </c>
      <c r="K692" s="664">
        <v>2128</v>
      </c>
      <c r="L692" s="661"/>
      <c r="M692" s="661">
        <v>112</v>
      </c>
      <c r="N692" s="664">
        <v>63</v>
      </c>
      <c r="O692" s="664">
        <v>7180</v>
      </c>
      <c r="P692" s="677"/>
      <c r="Q692" s="665">
        <v>113.96825396825396</v>
      </c>
    </row>
    <row r="693" spans="1:17" ht="14.4" customHeight="1" x14ac:dyDescent="0.3">
      <c r="A693" s="660" t="s">
        <v>7398</v>
      </c>
      <c r="B693" s="661" t="s">
        <v>7437</v>
      </c>
      <c r="C693" s="661" t="s">
        <v>3943</v>
      </c>
      <c r="D693" s="661" t="s">
        <v>7488</v>
      </c>
      <c r="E693" s="661" t="s">
        <v>7489</v>
      </c>
      <c r="F693" s="664">
        <v>7</v>
      </c>
      <c r="G693" s="664">
        <v>1232</v>
      </c>
      <c r="H693" s="661">
        <v>1</v>
      </c>
      <c r="I693" s="661">
        <v>176</v>
      </c>
      <c r="J693" s="664">
        <v>6</v>
      </c>
      <c r="K693" s="664">
        <v>1062</v>
      </c>
      <c r="L693" s="661">
        <v>0.86201298701298701</v>
      </c>
      <c r="M693" s="661">
        <v>177</v>
      </c>
      <c r="N693" s="664">
        <v>1</v>
      </c>
      <c r="O693" s="664">
        <v>178</v>
      </c>
      <c r="P693" s="677">
        <v>0.14448051948051949</v>
      </c>
      <c r="Q693" s="665">
        <v>178</v>
      </c>
    </row>
    <row r="694" spans="1:17" ht="14.4" customHeight="1" x14ac:dyDescent="0.3">
      <c r="A694" s="660" t="s">
        <v>7398</v>
      </c>
      <c r="B694" s="661" t="s">
        <v>7437</v>
      </c>
      <c r="C694" s="661" t="s">
        <v>3943</v>
      </c>
      <c r="D694" s="661" t="s">
        <v>7512</v>
      </c>
      <c r="E694" s="661" t="s">
        <v>7513</v>
      </c>
      <c r="F694" s="664">
        <v>1</v>
      </c>
      <c r="G694" s="664">
        <v>1273</v>
      </c>
      <c r="H694" s="661">
        <v>1</v>
      </c>
      <c r="I694" s="661">
        <v>1273</v>
      </c>
      <c r="J694" s="664">
        <v>1</v>
      </c>
      <c r="K694" s="664">
        <v>1277</v>
      </c>
      <c r="L694" s="661">
        <v>1.0031421838177534</v>
      </c>
      <c r="M694" s="661">
        <v>1277</v>
      </c>
      <c r="N694" s="664"/>
      <c r="O694" s="664"/>
      <c r="P694" s="677"/>
      <c r="Q694" s="665"/>
    </row>
    <row r="695" spans="1:17" ht="14.4" customHeight="1" x14ac:dyDescent="0.3">
      <c r="A695" s="660" t="s">
        <v>7398</v>
      </c>
      <c r="B695" s="661" t="s">
        <v>7437</v>
      </c>
      <c r="C695" s="661" t="s">
        <v>3943</v>
      </c>
      <c r="D695" s="661" t="s">
        <v>7490</v>
      </c>
      <c r="E695" s="661" t="s">
        <v>7491</v>
      </c>
      <c r="F695" s="664"/>
      <c r="G695" s="664"/>
      <c r="H695" s="661"/>
      <c r="I695" s="661"/>
      <c r="J695" s="664">
        <v>3</v>
      </c>
      <c r="K695" s="664">
        <v>342</v>
      </c>
      <c r="L695" s="661"/>
      <c r="M695" s="661">
        <v>114</v>
      </c>
      <c r="N695" s="664">
        <v>1</v>
      </c>
      <c r="O695" s="664">
        <v>116</v>
      </c>
      <c r="P695" s="677"/>
      <c r="Q695" s="665">
        <v>116</v>
      </c>
    </row>
    <row r="696" spans="1:17" ht="14.4" customHeight="1" x14ac:dyDescent="0.3">
      <c r="A696" s="660" t="s">
        <v>683</v>
      </c>
      <c r="B696" s="661" t="s">
        <v>7437</v>
      </c>
      <c r="C696" s="661" t="s">
        <v>7376</v>
      </c>
      <c r="D696" s="661" t="s">
        <v>7524</v>
      </c>
      <c r="E696" s="661" t="s">
        <v>7525</v>
      </c>
      <c r="F696" s="664">
        <v>1</v>
      </c>
      <c r="G696" s="664">
        <v>312</v>
      </c>
      <c r="H696" s="661">
        <v>1</v>
      </c>
      <c r="I696" s="661">
        <v>312</v>
      </c>
      <c r="J696" s="664"/>
      <c r="K696" s="664"/>
      <c r="L696" s="661"/>
      <c r="M696" s="661"/>
      <c r="N696" s="664"/>
      <c r="O696" s="664"/>
      <c r="P696" s="677"/>
      <c r="Q696" s="665"/>
    </row>
    <row r="697" spans="1:17" ht="14.4" customHeight="1" x14ac:dyDescent="0.3">
      <c r="A697" s="660" t="s">
        <v>683</v>
      </c>
      <c r="B697" s="661" t="s">
        <v>7437</v>
      </c>
      <c r="C697" s="661" t="s">
        <v>7376</v>
      </c>
      <c r="D697" s="661" t="s">
        <v>7464</v>
      </c>
      <c r="E697" s="661" t="s">
        <v>7465</v>
      </c>
      <c r="F697" s="664">
        <v>3</v>
      </c>
      <c r="G697" s="664">
        <v>0</v>
      </c>
      <c r="H697" s="661"/>
      <c r="I697" s="661">
        <v>0</v>
      </c>
      <c r="J697" s="664">
        <v>4</v>
      </c>
      <c r="K697" s="664">
        <v>0</v>
      </c>
      <c r="L697" s="661"/>
      <c r="M697" s="661">
        <v>0</v>
      </c>
      <c r="N697" s="664">
        <v>4</v>
      </c>
      <c r="O697" s="664">
        <v>0</v>
      </c>
      <c r="P697" s="677"/>
      <c r="Q697" s="665">
        <v>0</v>
      </c>
    </row>
    <row r="698" spans="1:17" ht="14.4" customHeight="1" x14ac:dyDescent="0.3">
      <c r="A698" s="660" t="s">
        <v>683</v>
      </c>
      <c r="B698" s="661" t="s">
        <v>7437</v>
      </c>
      <c r="C698" s="661" t="s">
        <v>7376</v>
      </c>
      <c r="D698" s="661" t="s">
        <v>7575</v>
      </c>
      <c r="E698" s="661" t="s">
        <v>7576</v>
      </c>
      <c r="F698" s="664"/>
      <c r="G698" s="664"/>
      <c r="H698" s="661"/>
      <c r="I698" s="661"/>
      <c r="J698" s="664">
        <v>197</v>
      </c>
      <c r="K698" s="664">
        <v>10176</v>
      </c>
      <c r="L698" s="661"/>
      <c r="M698" s="661">
        <v>51.654822335025379</v>
      </c>
      <c r="N698" s="664">
        <v>102</v>
      </c>
      <c r="O698" s="664">
        <v>10932</v>
      </c>
      <c r="P698" s="677"/>
      <c r="Q698" s="665">
        <v>107.17647058823529</v>
      </c>
    </row>
    <row r="699" spans="1:17" ht="14.4" customHeight="1" x14ac:dyDescent="0.3">
      <c r="A699" s="660" t="s">
        <v>683</v>
      </c>
      <c r="B699" s="661" t="s">
        <v>7437</v>
      </c>
      <c r="C699" s="661" t="s">
        <v>3919</v>
      </c>
      <c r="D699" s="661" t="s">
        <v>7524</v>
      </c>
      <c r="E699" s="661" t="s">
        <v>7525</v>
      </c>
      <c r="F699" s="664">
        <v>7</v>
      </c>
      <c r="G699" s="664">
        <v>2184</v>
      </c>
      <c r="H699" s="661">
        <v>1</v>
      </c>
      <c r="I699" s="661">
        <v>312</v>
      </c>
      <c r="J699" s="664"/>
      <c r="K699" s="664"/>
      <c r="L699" s="661"/>
      <c r="M699" s="661"/>
      <c r="N699" s="664"/>
      <c r="O699" s="664"/>
      <c r="P699" s="677"/>
      <c r="Q699" s="665"/>
    </row>
    <row r="700" spans="1:17" ht="14.4" customHeight="1" x14ac:dyDescent="0.3">
      <c r="A700" s="660" t="s">
        <v>683</v>
      </c>
      <c r="B700" s="661" t="s">
        <v>7437</v>
      </c>
      <c r="C700" s="661" t="s">
        <v>3919</v>
      </c>
      <c r="D700" s="661" t="s">
        <v>7526</v>
      </c>
      <c r="E700" s="661" t="s">
        <v>7527</v>
      </c>
      <c r="F700" s="664">
        <v>1</v>
      </c>
      <c r="G700" s="664">
        <v>184</v>
      </c>
      <c r="H700" s="661">
        <v>1</v>
      </c>
      <c r="I700" s="661">
        <v>184</v>
      </c>
      <c r="J700" s="664"/>
      <c r="K700" s="664"/>
      <c r="L700" s="661"/>
      <c r="M700" s="661"/>
      <c r="N700" s="664"/>
      <c r="O700" s="664"/>
      <c r="P700" s="677"/>
      <c r="Q700" s="665"/>
    </row>
    <row r="701" spans="1:17" ht="14.4" customHeight="1" x14ac:dyDescent="0.3">
      <c r="A701" s="660" t="s">
        <v>683</v>
      </c>
      <c r="B701" s="661" t="s">
        <v>7437</v>
      </c>
      <c r="C701" s="661" t="s">
        <v>3923</v>
      </c>
      <c r="D701" s="661" t="s">
        <v>7524</v>
      </c>
      <c r="E701" s="661" t="s">
        <v>7525</v>
      </c>
      <c r="F701" s="664">
        <v>418</v>
      </c>
      <c r="G701" s="664">
        <v>130416</v>
      </c>
      <c r="H701" s="661">
        <v>1</v>
      </c>
      <c r="I701" s="661">
        <v>312</v>
      </c>
      <c r="J701" s="664">
        <v>476</v>
      </c>
      <c r="K701" s="664">
        <v>110432</v>
      </c>
      <c r="L701" s="661">
        <v>0.84676726781989942</v>
      </c>
      <c r="M701" s="661">
        <v>232</v>
      </c>
      <c r="N701" s="664">
        <v>524</v>
      </c>
      <c r="O701" s="664">
        <v>122336</v>
      </c>
      <c r="P701" s="677">
        <v>0.9380444117286223</v>
      </c>
      <c r="Q701" s="665">
        <v>233.46564885496184</v>
      </c>
    </row>
    <row r="702" spans="1:17" ht="14.4" customHeight="1" x14ac:dyDescent="0.3">
      <c r="A702" s="660" t="s">
        <v>683</v>
      </c>
      <c r="B702" s="661" t="s">
        <v>7437</v>
      </c>
      <c r="C702" s="661" t="s">
        <v>3923</v>
      </c>
      <c r="D702" s="661" t="s">
        <v>7464</v>
      </c>
      <c r="E702" s="661" t="s">
        <v>7465</v>
      </c>
      <c r="F702" s="664"/>
      <c r="G702" s="664"/>
      <c r="H702" s="661"/>
      <c r="I702" s="661"/>
      <c r="J702" s="664"/>
      <c r="K702" s="664"/>
      <c r="L702" s="661"/>
      <c r="M702" s="661"/>
      <c r="N702" s="664">
        <v>1</v>
      </c>
      <c r="O702" s="664">
        <v>0</v>
      </c>
      <c r="P702" s="677"/>
      <c r="Q702" s="665">
        <v>0</v>
      </c>
    </row>
    <row r="703" spans="1:17" ht="14.4" customHeight="1" x14ac:dyDescent="0.3">
      <c r="A703" s="660" t="s">
        <v>683</v>
      </c>
      <c r="B703" s="661" t="s">
        <v>7437</v>
      </c>
      <c r="C703" s="661" t="s">
        <v>3923</v>
      </c>
      <c r="D703" s="661" t="s">
        <v>7575</v>
      </c>
      <c r="E703" s="661" t="s">
        <v>7576</v>
      </c>
      <c r="F703" s="664"/>
      <c r="G703" s="664"/>
      <c r="H703" s="661"/>
      <c r="I703" s="661"/>
      <c r="J703" s="664">
        <v>238</v>
      </c>
      <c r="K703" s="664">
        <v>25228</v>
      </c>
      <c r="L703" s="661"/>
      <c r="M703" s="661">
        <v>106</v>
      </c>
      <c r="N703" s="664">
        <v>314</v>
      </c>
      <c r="O703" s="664">
        <v>33746</v>
      </c>
      <c r="P703" s="677"/>
      <c r="Q703" s="665">
        <v>107.47133757961784</v>
      </c>
    </row>
    <row r="704" spans="1:17" ht="14.4" customHeight="1" x14ac:dyDescent="0.3">
      <c r="A704" s="660" t="s">
        <v>683</v>
      </c>
      <c r="B704" s="661" t="s">
        <v>7437</v>
      </c>
      <c r="C704" s="661" t="s">
        <v>3926</v>
      </c>
      <c r="D704" s="661" t="s">
        <v>7524</v>
      </c>
      <c r="E704" s="661" t="s">
        <v>7525</v>
      </c>
      <c r="F704" s="664">
        <v>374</v>
      </c>
      <c r="G704" s="664">
        <v>116688</v>
      </c>
      <c r="H704" s="661">
        <v>1</v>
      </c>
      <c r="I704" s="661">
        <v>312</v>
      </c>
      <c r="J704" s="664">
        <v>370</v>
      </c>
      <c r="K704" s="664">
        <v>85840</v>
      </c>
      <c r="L704" s="661">
        <v>0.73563691210750037</v>
      </c>
      <c r="M704" s="661">
        <v>232</v>
      </c>
      <c r="N704" s="664">
        <v>327</v>
      </c>
      <c r="O704" s="664">
        <v>76308</v>
      </c>
      <c r="P704" s="677">
        <v>0.65394899218428626</v>
      </c>
      <c r="Q704" s="665">
        <v>233.35779816513761</v>
      </c>
    </row>
    <row r="705" spans="1:17" ht="14.4" customHeight="1" x14ac:dyDescent="0.3">
      <c r="A705" s="660" t="s">
        <v>683</v>
      </c>
      <c r="B705" s="661" t="s">
        <v>7437</v>
      </c>
      <c r="C705" s="661" t="s">
        <v>3926</v>
      </c>
      <c r="D705" s="661" t="s">
        <v>7464</v>
      </c>
      <c r="E705" s="661" t="s">
        <v>7465</v>
      </c>
      <c r="F705" s="664">
        <v>1</v>
      </c>
      <c r="G705" s="664">
        <v>0</v>
      </c>
      <c r="H705" s="661"/>
      <c r="I705" s="661">
        <v>0</v>
      </c>
      <c r="J705" s="664">
        <v>2</v>
      </c>
      <c r="K705" s="664">
        <v>0</v>
      </c>
      <c r="L705" s="661"/>
      <c r="M705" s="661">
        <v>0</v>
      </c>
      <c r="N705" s="664">
        <v>8</v>
      </c>
      <c r="O705" s="664">
        <v>0</v>
      </c>
      <c r="P705" s="677"/>
      <c r="Q705" s="665">
        <v>0</v>
      </c>
    </row>
    <row r="706" spans="1:17" ht="14.4" customHeight="1" x14ac:dyDescent="0.3">
      <c r="A706" s="660" t="s">
        <v>683</v>
      </c>
      <c r="B706" s="661" t="s">
        <v>7437</v>
      </c>
      <c r="C706" s="661" t="s">
        <v>3926</v>
      </c>
      <c r="D706" s="661" t="s">
        <v>7575</v>
      </c>
      <c r="E706" s="661" t="s">
        <v>7576</v>
      </c>
      <c r="F706" s="664"/>
      <c r="G706" s="664"/>
      <c r="H706" s="661"/>
      <c r="I706" s="661"/>
      <c r="J706" s="664">
        <v>62</v>
      </c>
      <c r="K706" s="664">
        <v>6572</v>
      </c>
      <c r="L706" s="661"/>
      <c r="M706" s="661">
        <v>106</v>
      </c>
      <c r="N706" s="664">
        <v>139</v>
      </c>
      <c r="O706" s="664">
        <v>14948</v>
      </c>
      <c r="P706" s="677"/>
      <c r="Q706" s="665">
        <v>107.53956834532374</v>
      </c>
    </row>
    <row r="707" spans="1:17" ht="14.4" customHeight="1" x14ac:dyDescent="0.3">
      <c r="A707" s="660" t="s">
        <v>683</v>
      </c>
      <c r="B707" s="661" t="s">
        <v>7437</v>
      </c>
      <c r="C707" s="661" t="s">
        <v>7388</v>
      </c>
      <c r="D707" s="661" t="s">
        <v>7524</v>
      </c>
      <c r="E707" s="661" t="s">
        <v>7525</v>
      </c>
      <c r="F707" s="664"/>
      <c r="G707" s="664"/>
      <c r="H707" s="661"/>
      <c r="I707" s="661"/>
      <c r="J707" s="664"/>
      <c r="K707" s="664"/>
      <c r="L707" s="661"/>
      <c r="M707" s="661"/>
      <c r="N707" s="664">
        <v>4</v>
      </c>
      <c r="O707" s="664">
        <v>928</v>
      </c>
      <c r="P707" s="677"/>
      <c r="Q707" s="665">
        <v>232</v>
      </c>
    </row>
    <row r="708" spans="1:17" ht="14.4" customHeight="1" x14ac:dyDescent="0.3">
      <c r="A708" s="660" t="s">
        <v>683</v>
      </c>
      <c r="B708" s="661" t="s">
        <v>7437</v>
      </c>
      <c r="C708" s="661" t="s">
        <v>3927</v>
      </c>
      <c r="D708" s="661" t="s">
        <v>7524</v>
      </c>
      <c r="E708" s="661" t="s">
        <v>7525</v>
      </c>
      <c r="F708" s="664">
        <v>4</v>
      </c>
      <c r="G708" s="664">
        <v>1248</v>
      </c>
      <c r="H708" s="661">
        <v>1</v>
      </c>
      <c r="I708" s="661">
        <v>312</v>
      </c>
      <c r="J708" s="664"/>
      <c r="K708" s="664"/>
      <c r="L708" s="661"/>
      <c r="M708" s="661"/>
      <c r="N708" s="664"/>
      <c r="O708" s="664"/>
      <c r="P708" s="677"/>
      <c r="Q708" s="665"/>
    </row>
    <row r="709" spans="1:17" ht="14.4" customHeight="1" x14ac:dyDescent="0.3">
      <c r="A709" s="660" t="s">
        <v>683</v>
      </c>
      <c r="B709" s="661" t="s">
        <v>7437</v>
      </c>
      <c r="C709" s="661" t="s">
        <v>3945</v>
      </c>
      <c r="D709" s="661" t="s">
        <v>7526</v>
      </c>
      <c r="E709" s="661" t="s">
        <v>7527</v>
      </c>
      <c r="F709" s="664"/>
      <c r="G709" s="664"/>
      <c r="H709" s="661"/>
      <c r="I709" s="661"/>
      <c r="J709" s="664"/>
      <c r="K709" s="664"/>
      <c r="L709" s="661"/>
      <c r="M709" s="661"/>
      <c r="N709" s="664">
        <v>1</v>
      </c>
      <c r="O709" s="664">
        <v>116</v>
      </c>
      <c r="P709" s="677"/>
      <c r="Q709" s="665">
        <v>116</v>
      </c>
    </row>
    <row r="710" spans="1:17" ht="14.4" customHeight="1" x14ac:dyDescent="0.3">
      <c r="A710" s="660" t="s">
        <v>683</v>
      </c>
      <c r="B710" s="661" t="s">
        <v>7437</v>
      </c>
      <c r="C710" s="661" t="s">
        <v>3938</v>
      </c>
      <c r="D710" s="661" t="s">
        <v>7524</v>
      </c>
      <c r="E710" s="661" t="s">
        <v>7525</v>
      </c>
      <c r="F710" s="664">
        <v>268</v>
      </c>
      <c r="G710" s="664">
        <v>83616</v>
      </c>
      <c r="H710" s="661">
        <v>1</v>
      </c>
      <c r="I710" s="661">
        <v>312</v>
      </c>
      <c r="J710" s="664">
        <v>157</v>
      </c>
      <c r="K710" s="664">
        <v>36424</v>
      </c>
      <c r="L710" s="661">
        <v>0.43561040949100649</v>
      </c>
      <c r="M710" s="661">
        <v>232</v>
      </c>
      <c r="N710" s="664">
        <v>134</v>
      </c>
      <c r="O710" s="664">
        <v>31228</v>
      </c>
      <c r="P710" s="677">
        <v>0.37346919249904326</v>
      </c>
      <c r="Q710" s="665">
        <v>233.044776119403</v>
      </c>
    </row>
    <row r="711" spans="1:17" ht="14.4" customHeight="1" x14ac:dyDescent="0.3">
      <c r="A711" s="660" t="s">
        <v>683</v>
      </c>
      <c r="B711" s="661" t="s">
        <v>7437</v>
      </c>
      <c r="C711" s="661" t="s">
        <v>3938</v>
      </c>
      <c r="D711" s="661" t="s">
        <v>7526</v>
      </c>
      <c r="E711" s="661" t="s">
        <v>7527</v>
      </c>
      <c r="F711" s="664"/>
      <c r="G711" s="664"/>
      <c r="H711" s="661"/>
      <c r="I711" s="661"/>
      <c r="J711" s="664">
        <v>1</v>
      </c>
      <c r="K711" s="664">
        <v>116</v>
      </c>
      <c r="L711" s="661"/>
      <c r="M711" s="661">
        <v>116</v>
      </c>
      <c r="N711" s="664"/>
      <c r="O711" s="664"/>
      <c r="P711" s="677"/>
      <c r="Q711" s="665"/>
    </row>
    <row r="712" spans="1:17" ht="14.4" customHeight="1" x14ac:dyDescent="0.3">
      <c r="A712" s="660" t="s">
        <v>683</v>
      </c>
      <c r="B712" s="661" t="s">
        <v>7437</v>
      </c>
      <c r="C712" s="661" t="s">
        <v>3938</v>
      </c>
      <c r="D712" s="661" t="s">
        <v>7575</v>
      </c>
      <c r="E712" s="661" t="s">
        <v>7576</v>
      </c>
      <c r="F712" s="664"/>
      <c r="G712" s="664"/>
      <c r="H712" s="661"/>
      <c r="I712" s="661"/>
      <c r="J712" s="664">
        <v>40</v>
      </c>
      <c r="K712" s="664">
        <v>4240</v>
      </c>
      <c r="L712" s="661"/>
      <c r="M712" s="661">
        <v>106</v>
      </c>
      <c r="N712" s="664">
        <v>60</v>
      </c>
      <c r="O712" s="664">
        <v>6398</v>
      </c>
      <c r="P712" s="677"/>
      <c r="Q712" s="665">
        <v>106.63333333333334</v>
      </c>
    </row>
    <row r="713" spans="1:17" ht="14.4" customHeight="1" thickBot="1" x14ac:dyDescent="0.35">
      <c r="A713" s="666" t="s">
        <v>683</v>
      </c>
      <c r="B713" s="667" t="s">
        <v>7437</v>
      </c>
      <c r="C713" s="667" t="s">
        <v>3938</v>
      </c>
      <c r="D713" s="667" t="s">
        <v>7577</v>
      </c>
      <c r="E713" s="667" t="s">
        <v>7578</v>
      </c>
      <c r="F713" s="670"/>
      <c r="G713" s="670"/>
      <c r="H713" s="667"/>
      <c r="I713" s="667"/>
      <c r="J713" s="670">
        <v>3</v>
      </c>
      <c r="K713" s="670">
        <v>1032</v>
      </c>
      <c r="L713" s="667"/>
      <c r="M713" s="667">
        <v>344</v>
      </c>
      <c r="N713" s="670"/>
      <c r="O713" s="670"/>
      <c r="P713" s="678"/>
      <c r="Q713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60511895.109999999</v>
      </c>
      <c r="C3" s="352">
        <f t="shared" ref="C3:R3" si="0">SUBTOTAL(9,C6:C1048576)</f>
        <v>28</v>
      </c>
      <c r="D3" s="352">
        <f t="shared" si="0"/>
        <v>57828515</v>
      </c>
      <c r="E3" s="352">
        <f t="shared" si="0"/>
        <v>20.01532051510906</v>
      </c>
      <c r="F3" s="352">
        <f t="shared" si="0"/>
        <v>60787581</v>
      </c>
      <c r="G3" s="355">
        <f>IF(B3&lt;&gt;0,F3/B3,"")</f>
        <v>1.0045558958201335</v>
      </c>
      <c r="H3" s="351">
        <f t="shared" si="0"/>
        <v>17905328.419999998</v>
      </c>
      <c r="I3" s="352">
        <f t="shared" si="0"/>
        <v>5</v>
      </c>
      <c r="J3" s="352">
        <f t="shared" si="0"/>
        <v>14213166.600000003</v>
      </c>
      <c r="K3" s="352">
        <f t="shared" si="0"/>
        <v>5.3695152908785841</v>
      </c>
      <c r="L3" s="352">
        <f t="shared" si="0"/>
        <v>18406621.580000006</v>
      </c>
      <c r="M3" s="353">
        <f>IF(H3&lt;&gt;0,L3/H3,"")</f>
        <v>1.0279968704422127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7580</v>
      </c>
      <c r="B6" s="787">
        <v>8236</v>
      </c>
      <c r="C6" s="734">
        <v>1</v>
      </c>
      <c r="D6" s="787">
        <v>5120</v>
      </c>
      <c r="E6" s="734">
        <v>0.62166100048567263</v>
      </c>
      <c r="F6" s="787">
        <v>5164</v>
      </c>
      <c r="G6" s="739">
        <v>0.62700339970859642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7581</v>
      </c>
      <c r="B7" s="794">
        <v>45820</v>
      </c>
      <c r="C7" s="661">
        <v>1</v>
      </c>
      <c r="D7" s="794">
        <v>28497</v>
      </c>
      <c r="E7" s="661">
        <v>0.62193365342645135</v>
      </c>
      <c r="F7" s="794">
        <v>37886</v>
      </c>
      <c r="G7" s="677">
        <v>0.82684417285028367</v>
      </c>
      <c r="H7" s="794"/>
      <c r="I7" s="661"/>
      <c r="J7" s="794"/>
      <c r="K7" s="661"/>
      <c r="L7" s="794">
        <v>162.80000000000001</v>
      </c>
      <c r="M7" s="677"/>
      <c r="N7" s="794"/>
      <c r="O7" s="661"/>
      <c r="P7" s="794"/>
      <c r="Q7" s="661"/>
      <c r="R7" s="794"/>
      <c r="S7" s="700"/>
    </row>
    <row r="8" spans="1:19" ht="14.4" customHeight="1" x14ac:dyDescent="0.3">
      <c r="A8" s="687" t="s">
        <v>7582</v>
      </c>
      <c r="B8" s="794">
        <v>32994</v>
      </c>
      <c r="C8" s="661">
        <v>1</v>
      </c>
      <c r="D8" s="794">
        <v>34929</v>
      </c>
      <c r="E8" s="661">
        <v>1.0586470267321331</v>
      </c>
      <c r="F8" s="794">
        <v>42808</v>
      </c>
      <c r="G8" s="677">
        <v>1.2974480208522761</v>
      </c>
      <c r="H8" s="794"/>
      <c r="I8" s="661"/>
      <c r="J8" s="794"/>
      <c r="K8" s="661"/>
      <c r="L8" s="794"/>
      <c r="M8" s="677"/>
      <c r="N8" s="794"/>
      <c r="O8" s="661"/>
      <c r="P8" s="794"/>
      <c r="Q8" s="661"/>
      <c r="R8" s="794"/>
      <c r="S8" s="700"/>
    </row>
    <row r="9" spans="1:19" ht="14.4" customHeight="1" x14ac:dyDescent="0.3">
      <c r="A9" s="687" t="s">
        <v>3887</v>
      </c>
      <c r="B9" s="794">
        <v>59327059</v>
      </c>
      <c r="C9" s="661">
        <v>1</v>
      </c>
      <c r="D9" s="794">
        <v>56998218</v>
      </c>
      <c r="E9" s="661">
        <v>0.96074571975664591</v>
      </c>
      <c r="F9" s="794">
        <v>59826497</v>
      </c>
      <c r="G9" s="677">
        <v>1.008418384602547</v>
      </c>
      <c r="H9" s="794">
        <v>17716740.409999996</v>
      </c>
      <c r="I9" s="661">
        <v>1</v>
      </c>
      <c r="J9" s="794">
        <v>14193135.980000002</v>
      </c>
      <c r="K9" s="661">
        <v>0.80111440657497368</v>
      </c>
      <c r="L9" s="794">
        <v>18395300.330000009</v>
      </c>
      <c r="M9" s="677">
        <v>1.0383004945772647</v>
      </c>
      <c r="N9" s="794"/>
      <c r="O9" s="661"/>
      <c r="P9" s="794"/>
      <c r="Q9" s="661"/>
      <c r="R9" s="794"/>
      <c r="S9" s="700"/>
    </row>
    <row r="10" spans="1:19" ht="14.4" customHeight="1" x14ac:dyDescent="0.3">
      <c r="A10" s="687" t="s">
        <v>7583</v>
      </c>
      <c r="B10" s="794">
        <v>2849</v>
      </c>
      <c r="C10" s="661">
        <v>1</v>
      </c>
      <c r="D10" s="794">
        <v>34</v>
      </c>
      <c r="E10" s="661">
        <v>1.1934011934011933E-2</v>
      </c>
      <c r="F10" s="794">
        <v>1319</v>
      </c>
      <c r="G10" s="677">
        <v>0.46296946296946295</v>
      </c>
      <c r="H10" s="794"/>
      <c r="I10" s="661"/>
      <c r="J10" s="794"/>
      <c r="K10" s="661"/>
      <c r="L10" s="794"/>
      <c r="M10" s="677"/>
      <c r="N10" s="794"/>
      <c r="O10" s="661"/>
      <c r="P10" s="794"/>
      <c r="Q10" s="661"/>
      <c r="R10" s="794"/>
      <c r="S10" s="700"/>
    </row>
    <row r="11" spans="1:19" ht="14.4" customHeight="1" x14ac:dyDescent="0.3">
      <c r="A11" s="687" t="s">
        <v>7584</v>
      </c>
      <c r="B11" s="794">
        <v>4414</v>
      </c>
      <c r="C11" s="661">
        <v>1</v>
      </c>
      <c r="D11" s="794">
        <v>1972</v>
      </c>
      <c r="E11" s="661">
        <v>0.44676030811055734</v>
      </c>
      <c r="F11" s="794">
        <v>936</v>
      </c>
      <c r="G11" s="677">
        <v>0.21205256003624831</v>
      </c>
      <c r="H11" s="794"/>
      <c r="I11" s="661"/>
      <c r="J11" s="794"/>
      <c r="K11" s="661"/>
      <c r="L11" s="794"/>
      <c r="M11" s="677"/>
      <c r="N11" s="794"/>
      <c r="O11" s="661"/>
      <c r="P11" s="794"/>
      <c r="Q11" s="661"/>
      <c r="R11" s="794"/>
      <c r="S11" s="700"/>
    </row>
    <row r="12" spans="1:19" ht="14.4" customHeight="1" x14ac:dyDescent="0.3">
      <c r="A12" s="687" t="s">
        <v>7585</v>
      </c>
      <c r="B12" s="794">
        <v>196927</v>
      </c>
      <c r="C12" s="661">
        <v>1</v>
      </c>
      <c r="D12" s="794">
        <v>91107</v>
      </c>
      <c r="E12" s="661">
        <v>0.46264351764867184</v>
      </c>
      <c r="F12" s="794">
        <v>142125</v>
      </c>
      <c r="G12" s="677">
        <v>0.72171413772616244</v>
      </c>
      <c r="H12" s="794"/>
      <c r="I12" s="661"/>
      <c r="J12" s="794"/>
      <c r="K12" s="661"/>
      <c r="L12" s="794"/>
      <c r="M12" s="677"/>
      <c r="N12" s="794"/>
      <c r="O12" s="661"/>
      <c r="P12" s="794"/>
      <c r="Q12" s="661"/>
      <c r="R12" s="794"/>
      <c r="S12" s="700"/>
    </row>
    <row r="13" spans="1:19" ht="14.4" customHeight="1" x14ac:dyDescent="0.3">
      <c r="A13" s="687" t="s">
        <v>7586</v>
      </c>
      <c r="B13" s="794">
        <v>10681</v>
      </c>
      <c r="C13" s="661">
        <v>1</v>
      </c>
      <c r="D13" s="794">
        <v>9977</v>
      </c>
      <c r="E13" s="661">
        <v>0.93408856848609678</v>
      </c>
      <c r="F13" s="794">
        <v>6843</v>
      </c>
      <c r="G13" s="677">
        <v>0.64067034921823796</v>
      </c>
      <c r="H13" s="794"/>
      <c r="I13" s="661"/>
      <c r="J13" s="794"/>
      <c r="K13" s="661"/>
      <c r="L13" s="794"/>
      <c r="M13" s="677"/>
      <c r="N13" s="794"/>
      <c r="O13" s="661"/>
      <c r="P13" s="794"/>
      <c r="Q13" s="661"/>
      <c r="R13" s="794"/>
      <c r="S13" s="700"/>
    </row>
    <row r="14" spans="1:19" ht="14.4" customHeight="1" x14ac:dyDescent="0.3">
      <c r="A14" s="687" t="s">
        <v>7587</v>
      </c>
      <c r="B14" s="794">
        <v>11772</v>
      </c>
      <c r="C14" s="661">
        <v>1</v>
      </c>
      <c r="D14" s="794">
        <v>13490</v>
      </c>
      <c r="E14" s="661">
        <v>1.1459395174991505</v>
      </c>
      <c r="F14" s="794">
        <v>10042</v>
      </c>
      <c r="G14" s="677">
        <v>0.85304111450900444</v>
      </c>
      <c r="H14" s="794"/>
      <c r="I14" s="661"/>
      <c r="J14" s="794"/>
      <c r="K14" s="661"/>
      <c r="L14" s="794"/>
      <c r="M14" s="677"/>
      <c r="N14" s="794"/>
      <c r="O14" s="661"/>
      <c r="P14" s="794"/>
      <c r="Q14" s="661"/>
      <c r="R14" s="794"/>
      <c r="S14" s="700"/>
    </row>
    <row r="15" spans="1:19" ht="14.4" customHeight="1" x14ac:dyDescent="0.3">
      <c r="A15" s="687" t="s">
        <v>7588</v>
      </c>
      <c r="B15" s="794">
        <v>301592</v>
      </c>
      <c r="C15" s="661">
        <v>1</v>
      </c>
      <c r="D15" s="794">
        <v>217273</v>
      </c>
      <c r="E15" s="661">
        <v>0.72042030292580705</v>
      </c>
      <c r="F15" s="794">
        <v>225705</v>
      </c>
      <c r="G15" s="677">
        <v>0.74837860420700819</v>
      </c>
      <c r="H15" s="794"/>
      <c r="I15" s="661"/>
      <c r="J15" s="794">
        <v>13831.3</v>
      </c>
      <c r="K15" s="661"/>
      <c r="L15" s="794"/>
      <c r="M15" s="677"/>
      <c r="N15" s="794"/>
      <c r="O15" s="661"/>
      <c r="P15" s="794"/>
      <c r="Q15" s="661"/>
      <c r="R15" s="794"/>
      <c r="S15" s="700"/>
    </row>
    <row r="16" spans="1:19" ht="14.4" customHeight="1" x14ac:dyDescent="0.3">
      <c r="A16" s="687" t="s">
        <v>7589</v>
      </c>
      <c r="B16" s="794">
        <v>1064</v>
      </c>
      <c r="C16" s="661">
        <v>1</v>
      </c>
      <c r="D16" s="794">
        <v>928</v>
      </c>
      <c r="E16" s="661">
        <v>0.8721804511278195</v>
      </c>
      <c r="F16" s="794">
        <v>1021</v>
      </c>
      <c r="G16" s="677">
        <v>0.95958646616541354</v>
      </c>
      <c r="H16" s="794"/>
      <c r="I16" s="661"/>
      <c r="J16" s="794"/>
      <c r="K16" s="661"/>
      <c r="L16" s="794"/>
      <c r="M16" s="677"/>
      <c r="N16" s="794"/>
      <c r="O16" s="661"/>
      <c r="P16" s="794"/>
      <c r="Q16" s="661"/>
      <c r="R16" s="794"/>
      <c r="S16" s="700"/>
    </row>
    <row r="17" spans="1:19" ht="14.4" customHeight="1" x14ac:dyDescent="0.3">
      <c r="A17" s="687" t="s">
        <v>7590</v>
      </c>
      <c r="B17" s="794">
        <v>4385</v>
      </c>
      <c r="C17" s="661">
        <v>1</v>
      </c>
      <c r="D17" s="794">
        <v>2456</v>
      </c>
      <c r="E17" s="661">
        <v>0.56009122006841505</v>
      </c>
      <c r="F17" s="794">
        <v>8661</v>
      </c>
      <c r="G17" s="677">
        <v>1.9751425313568984</v>
      </c>
      <c r="H17" s="794"/>
      <c r="I17" s="661"/>
      <c r="J17" s="794"/>
      <c r="K17" s="661"/>
      <c r="L17" s="794"/>
      <c r="M17" s="677"/>
      <c r="N17" s="794"/>
      <c r="O17" s="661"/>
      <c r="P17" s="794"/>
      <c r="Q17" s="661"/>
      <c r="R17" s="794"/>
      <c r="S17" s="700"/>
    </row>
    <row r="18" spans="1:19" ht="14.4" customHeight="1" x14ac:dyDescent="0.3">
      <c r="A18" s="687" t="s">
        <v>7591</v>
      </c>
      <c r="B18" s="794">
        <v>3963</v>
      </c>
      <c r="C18" s="661">
        <v>1</v>
      </c>
      <c r="D18" s="794">
        <v>1884</v>
      </c>
      <c r="E18" s="661">
        <v>0.47539742619227859</v>
      </c>
      <c r="F18" s="794">
        <v>922</v>
      </c>
      <c r="G18" s="677">
        <v>0.23265203128942721</v>
      </c>
      <c r="H18" s="794">
        <v>162.80000000000001</v>
      </c>
      <c r="I18" s="661">
        <v>1</v>
      </c>
      <c r="J18" s="794"/>
      <c r="K18" s="661"/>
      <c r="L18" s="794"/>
      <c r="M18" s="677"/>
      <c r="N18" s="794"/>
      <c r="O18" s="661"/>
      <c r="P18" s="794"/>
      <c r="Q18" s="661"/>
      <c r="R18" s="794"/>
      <c r="S18" s="700"/>
    </row>
    <row r="19" spans="1:19" ht="14.4" customHeight="1" x14ac:dyDescent="0.3">
      <c r="A19" s="687" t="s">
        <v>7592</v>
      </c>
      <c r="B19" s="794">
        <v>609</v>
      </c>
      <c r="C19" s="661">
        <v>1</v>
      </c>
      <c r="D19" s="794">
        <v>382</v>
      </c>
      <c r="E19" s="661">
        <v>0.62725779967159279</v>
      </c>
      <c r="F19" s="794"/>
      <c r="G19" s="677"/>
      <c r="H19" s="794"/>
      <c r="I19" s="661"/>
      <c r="J19" s="794"/>
      <c r="K19" s="661"/>
      <c r="L19" s="794"/>
      <c r="M19" s="677"/>
      <c r="N19" s="794"/>
      <c r="O19" s="661"/>
      <c r="P19" s="794"/>
      <c r="Q19" s="661"/>
      <c r="R19" s="794"/>
      <c r="S19" s="700"/>
    </row>
    <row r="20" spans="1:19" ht="14.4" customHeight="1" x14ac:dyDescent="0.3">
      <c r="A20" s="687" t="s">
        <v>7593</v>
      </c>
      <c r="B20" s="794">
        <v>23200</v>
      </c>
      <c r="C20" s="661">
        <v>1</v>
      </c>
      <c r="D20" s="794">
        <v>25858</v>
      </c>
      <c r="E20" s="661">
        <v>1.1145689655172413</v>
      </c>
      <c r="F20" s="794">
        <v>22753</v>
      </c>
      <c r="G20" s="677">
        <v>0.98073275862068965</v>
      </c>
      <c r="H20" s="794"/>
      <c r="I20" s="661"/>
      <c r="J20" s="794"/>
      <c r="K20" s="661"/>
      <c r="L20" s="794"/>
      <c r="M20" s="677"/>
      <c r="N20" s="794"/>
      <c r="O20" s="661"/>
      <c r="P20" s="794"/>
      <c r="Q20" s="661"/>
      <c r="R20" s="794"/>
      <c r="S20" s="700"/>
    </row>
    <row r="21" spans="1:19" ht="14.4" customHeight="1" x14ac:dyDescent="0.3">
      <c r="A21" s="687" t="s">
        <v>7594</v>
      </c>
      <c r="B21" s="794">
        <v>27006</v>
      </c>
      <c r="C21" s="661">
        <v>1</v>
      </c>
      <c r="D21" s="794">
        <v>15059</v>
      </c>
      <c r="E21" s="661">
        <v>0.55761682589054284</v>
      </c>
      <c r="F21" s="794">
        <v>22837</v>
      </c>
      <c r="G21" s="677">
        <v>0.84562689772643118</v>
      </c>
      <c r="H21" s="794">
        <v>11012.34</v>
      </c>
      <c r="I21" s="661">
        <v>1</v>
      </c>
      <c r="J21" s="794"/>
      <c r="K21" s="661"/>
      <c r="L21" s="794">
        <v>3714.22</v>
      </c>
      <c r="M21" s="677">
        <v>0.33727799904470801</v>
      </c>
      <c r="N21" s="794"/>
      <c r="O21" s="661"/>
      <c r="P21" s="794"/>
      <c r="Q21" s="661"/>
      <c r="R21" s="794"/>
      <c r="S21" s="700"/>
    </row>
    <row r="22" spans="1:19" ht="14.4" customHeight="1" x14ac:dyDescent="0.3">
      <c r="A22" s="687" t="s">
        <v>7595</v>
      </c>
      <c r="B22" s="794">
        <v>2263</v>
      </c>
      <c r="C22" s="661">
        <v>1</v>
      </c>
      <c r="D22" s="794">
        <v>846</v>
      </c>
      <c r="E22" s="661">
        <v>0.37384003535130356</v>
      </c>
      <c r="F22" s="794">
        <v>1159</v>
      </c>
      <c r="G22" s="677">
        <v>0.51215201060539106</v>
      </c>
      <c r="H22" s="794"/>
      <c r="I22" s="661"/>
      <c r="J22" s="794"/>
      <c r="K22" s="661"/>
      <c r="L22" s="794"/>
      <c r="M22" s="677"/>
      <c r="N22" s="794"/>
      <c r="O22" s="661"/>
      <c r="P22" s="794"/>
      <c r="Q22" s="661"/>
      <c r="R22" s="794"/>
      <c r="S22" s="700"/>
    </row>
    <row r="23" spans="1:19" ht="14.4" customHeight="1" x14ac:dyDescent="0.3">
      <c r="A23" s="687" t="s">
        <v>7596</v>
      </c>
      <c r="B23" s="794">
        <v>34</v>
      </c>
      <c r="C23" s="661">
        <v>1</v>
      </c>
      <c r="D23" s="794"/>
      <c r="E23" s="661"/>
      <c r="F23" s="794"/>
      <c r="G23" s="677"/>
      <c r="H23" s="794"/>
      <c r="I23" s="661"/>
      <c r="J23" s="794"/>
      <c r="K23" s="661"/>
      <c r="L23" s="794"/>
      <c r="M23" s="677"/>
      <c r="N23" s="794"/>
      <c r="O23" s="661"/>
      <c r="P23" s="794"/>
      <c r="Q23" s="661"/>
      <c r="R23" s="794"/>
      <c r="S23" s="700"/>
    </row>
    <row r="24" spans="1:19" ht="14.4" customHeight="1" x14ac:dyDescent="0.3">
      <c r="A24" s="687" t="s">
        <v>7597</v>
      </c>
      <c r="B24" s="794">
        <v>2351</v>
      </c>
      <c r="C24" s="661">
        <v>1</v>
      </c>
      <c r="D24" s="794">
        <v>2249</v>
      </c>
      <c r="E24" s="661">
        <v>0.95661420672054442</v>
      </c>
      <c r="F24" s="794">
        <v>3653</v>
      </c>
      <c r="G24" s="677">
        <v>1.553806890684815</v>
      </c>
      <c r="H24" s="794"/>
      <c r="I24" s="661"/>
      <c r="J24" s="794"/>
      <c r="K24" s="661"/>
      <c r="L24" s="794"/>
      <c r="M24" s="677"/>
      <c r="N24" s="794"/>
      <c r="O24" s="661"/>
      <c r="P24" s="794"/>
      <c r="Q24" s="661"/>
      <c r="R24" s="794"/>
      <c r="S24" s="700"/>
    </row>
    <row r="25" spans="1:19" ht="14.4" customHeight="1" x14ac:dyDescent="0.3">
      <c r="A25" s="687" t="s">
        <v>7598</v>
      </c>
      <c r="B25" s="794">
        <v>19205</v>
      </c>
      <c r="C25" s="661">
        <v>1</v>
      </c>
      <c r="D25" s="794">
        <v>11526</v>
      </c>
      <c r="E25" s="661">
        <v>0.60015620932048941</v>
      </c>
      <c r="F25" s="794">
        <v>18000</v>
      </c>
      <c r="G25" s="677">
        <v>0.93725592293673521</v>
      </c>
      <c r="H25" s="794"/>
      <c r="I25" s="661"/>
      <c r="J25" s="794"/>
      <c r="K25" s="661"/>
      <c r="L25" s="794"/>
      <c r="M25" s="677"/>
      <c r="N25" s="794"/>
      <c r="O25" s="661"/>
      <c r="P25" s="794"/>
      <c r="Q25" s="661"/>
      <c r="R25" s="794"/>
      <c r="S25" s="700"/>
    </row>
    <row r="26" spans="1:19" ht="14.4" customHeight="1" x14ac:dyDescent="0.3">
      <c r="A26" s="687" t="s">
        <v>7599</v>
      </c>
      <c r="B26" s="794">
        <v>249</v>
      </c>
      <c r="C26" s="661">
        <v>1</v>
      </c>
      <c r="D26" s="794"/>
      <c r="E26" s="661"/>
      <c r="F26" s="794"/>
      <c r="G26" s="677"/>
      <c r="H26" s="794"/>
      <c r="I26" s="661"/>
      <c r="J26" s="794"/>
      <c r="K26" s="661"/>
      <c r="L26" s="794"/>
      <c r="M26" s="677"/>
      <c r="N26" s="794"/>
      <c r="O26" s="661"/>
      <c r="P26" s="794"/>
      <c r="Q26" s="661"/>
      <c r="R26" s="794"/>
      <c r="S26" s="700"/>
    </row>
    <row r="27" spans="1:19" ht="14.4" customHeight="1" x14ac:dyDescent="0.3">
      <c r="A27" s="687" t="s">
        <v>7600</v>
      </c>
      <c r="B27" s="794">
        <v>6971</v>
      </c>
      <c r="C27" s="661">
        <v>1</v>
      </c>
      <c r="D27" s="794">
        <v>12528</v>
      </c>
      <c r="E27" s="661">
        <v>1.7971596614545977</v>
      </c>
      <c r="F27" s="794">
        <v>17888</v>
      </c>
      <c r="G27" s="677">
        <v>2.5660593888968584</v>
      </c>
      <c r="H27" s="794"/>
      <c r="I27" s="661"/>
      <c r="J27" s="794"/>
      <c r="K27" s="661"/>
      <c r="L27" s="794">
        <v>3714.22</v>
      </c>
      <c r="M27" s="677"/>
      <c r="N27" s="794"/>
      <c r="O27" s="661"/>
      <c r="P27" s="794"/>
      <c r="Q27" s="661"/>
      <c r="R27" s="794"/>
      <c r="S27" s="700"/>
    </row>
    <row r="28" spans="1:19" ht="14.4" customHeight="1" x14ac:dyDescent="0.3">
      <c r="A28" s="687" t="s">
        <v>7601</v>
      </c>
      <c r="B28" s="794">
        <v>1428</v>
      </c>
      <c r="C28" s="661">
        <v>1</v>
      </c>
      <c r="D28" s="794">
        <v>962</v>
      </c>
      <c r="E28" s="661">
        <v>0.6736694677871149</v>
      </c>
      <c r="F28" s="794">
        <v>584</v>
      </c>
      <c r="G28" s="677">
        <v>0.40896358543417366</v>
      </c>
      <c r="H28" s="794"/>
      <c r="I28" s="661"/>
      <c r="J28" s="794"/>
      <c r="K28" s="661"/>
      <c r="L28" s="794"/>
      <c r="M28" s="677"/>
      <c r="N28" s="794"/>
      <c r="O28" s="661"/>
      <c r="P28" s="794"/>
      <c r="Q28" s="661"/>
      <c r="R28" s="794"/>
      <c r="S28" s="700"/>
    </row>
    <row r="29" spans="1:19" ht="14.4" customHeight="1" x14ac:dyDescent="0.3">
      <c r="A29" s="687" t="s">
        <v>7602</v>
      </c>
      <c r="B29" s="794">
        <v>16171</v>
      </c>
      <c r="C29" s="661">
        <v>1</v>
      </c>
      <c r="D29" s="794">
        <v>9702</v>
      </c>
      <c r="E29" s="661">
        <v>0.59996289654319457</v>
      </c>
      <c r="F29" s="794">
        <v>9654</v>
      </c>
      <c r="G29" s="677">
        <v>0.59699461999876324</v>
      </c>
      <c r="H29" s="794">
        <v>1357</v>
      </c>
      <c r="I29" s="661">
        <v>1</v>
      </c>
      <c r="J29" s="794">
        <v>6199.32</v>
      </c>
      <c r="K29" s="661">
        <v>4.5684008843036104</v>
      </c>
      <c r="L29" s="794">
        <v>3714.22</v>
      </c>
      <c r="M29" s="677">
        <v>2.7370817980840085</v>
      </c>
      <c r="N29" s="794"/>
      <c r="O29" s="661"/>
      <c r="P29" s="794"/>
      <c r="Q29" s="661"/>
      <c r="R29" s="794"/>
      <c r="S29" s="700"/>
    </row>
    <row r="30" spans="1:19" ht="14.4" customHeight="1" x14ac:dyDescent="0.3">
      <c r="A30" s="687" t="s">
        <v>7603</v>
      </c>
      <c r="B30" s="794">
        <v>2241</v>
      </c>
      <c r="C30" s="661">
        <v>1</v>
      </c>
      <c r="D30" s="794">
        <v>1310</v>
      </c>
      <c r="E30" s="661">
        <v>0.58456046407853635</v>
      </c>
      <c r="F30" s="794">
        <v>3508</v>
      </c>
      <c r="G30" s="677">
        <v>1.5653726015171798</v>
      </c>
      <c r="H30" s="794"/>
      <c r="I30" s="661"/>
      <c r="J30" s="794"/>
      <c r="K30" s="661"/>
      <c r="L30" s="794"/>
      <c r="M30" s="677"/>
      <c r="N30" s="794"/>
      <c r="O30" s="661"/>
      <c r="P30" s="794"/>
      <c r="Q30" s="661"/>
      <c r="R30" s="794"/>
      <c r="S30" s="700"/>
    </row>
    <row r="31" spans="1:19" ht="14.4" customHeight="1" x14ac:dyDescent="0.3">
      <c r="A31" s="687" t="s">
        <v>7604</v>
      </c>
      <c r="B31" s="794">
        <v>8545</v>
      </c>
      <c r="C31" s="661">
        <v>1</v>
      </c>
      <c r="D31" s="794">
        <v>10394</v>
      </c>
      <c r="E31" s="661">
        <v>1.2163838502047981</v>
      </c>
      <c r="F31" s="794">
        <v>11657</v>
      </c>
      <c r="G31" s="677">
        <v>1.3641895845523697</v>
      </c>
      <c r="H31" s="794"/>
      <c r="I31" s="661"/>
      <c r="J31" s="794"/>
      <c r="K31" s="661"/>
      <c r="L31" s="794">
        <v>15.79</v>
      </c>
      <c r="M31" s="677"/>
      <c r="N31" s="794"/>
      <c r="O31" s="661"/>
      <c r="P31" s="794"/>
      <c r="Q31" s="661"/>
      <c r="R31" s="794"/>
      <c r="S31" s="700"/>
    </row>
    <row r="32" spans="1:19" ht="14.4" customHeight="1" x14ac:dyDescent="0.3">
      <c r="A32" s="687" t="s">
        <v>7605</v>
      </c>
      <c r="B32" s="794">
        <v>4731</v>
      </c>
      <c r="C32" s="661">
        <v>1</v>
      </c>
      <c r="D32" s="794">
        <v>6100</v>
      </c>
      <c r="E32" s="661">
        <v>1.2893679983090256</v>
      </c>
      <c r="F32" s="794">
        <v>4621</v>
      </c>
      <c r="G32" s="677">
        <v>0.97674910166983719</v>
      </c>
      <c r="H32" s="794"/>
      <c r="I32" s="661"/>
      <c r="J32" s="794"/>
      <c r="K32" s="661"/>
      <c r="L32" s="794"/>
      <c r="M32" s="677"/>
      <c r="N32" s="794"/>
      <c r="O32" s="661"/>
      <c r="P32" s="794"/>
      <c r="Q32" s="661"/>
      <c r="R32" s="794"/>
      <c r="S32" s="700"/>
    </row>
    <row r="33" spans="1:19" ht="14.4" customHeight="1" thickBot="1" x14ac:dyDescent="0.35">
      <c r="A33" s="789" t="s">
        <v>7606</v>
      </c>
      <c r="B33" s="788">
        <v>445135.11</v>
      </c>
      <c r="C33" s="667">
        <v>1</v>
      </c>
      <c r="D33" s="788">
        <v>325714</v>
      </c>
      <c r="E33" s="667">
        <v>0.73171940986636619</v>
      </c>
      <c r="F33" s="788">
        <v>361338</v>
      </c>
      <c r="G33" s="678">
        <v>0.81174904401497339</v>
      </c>
      <c r="H33" s="788">
        <v>176055.87</v>
      </c>
      <c r="I33" s="667">
        <v>1</v>
      </c>
      <c r="J33" s="788"/>
      <c r="K33" s="667"/>
      <c r="L33" s="788"/>
      <c r="M33" s="678"/>
      <c r="N33" s="788"/>
      <c r="O33" s="667"/>
      <c r="P33" s="788"/>
      <c r="Q33" s="667"/>
      <c r="R33" s="788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8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8877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81766.480000000025</v>
      </c>
      <c r="G3" s="212">
        <f t="shared" si="0"/>
        <v>78417223.529999942</v>
      </c>
      <c r="H3" s="212"/>
      <c r="I3" s="212"/>
      <c r="J3" s="212">
        <f t="shared" si="0"/>
        <v>73267.379999999976</v>
      </c>
      <c r="K3" s="212">
        <f t="shared" si="0"/>
        <v>72041681.599999979</v>
      </c>
      <c r="L3" s="212"/>
      <c r="M3" s="212"/>
      <c r="N3" s="212">
        <f t="shared" si="0"/>
        <v>60426.95</v>
      </c>
      <c r="O3" s="212">
        <f t="shared" si="0"/>
        <v>79194202.580000043</v>
      </c>
      <c r="P3" s="79">
        <f>IF(G3=0,0,O3/G3)</f>
        <v>1.0099082703393962</v>
      </c>
      <c r="Q3" s="213">
        <f>IF(N3=0,0,O3/N3)</f>
        <v>1310.5775250943502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7607</v>
      </c>
      <c r="B6" s="734" t="s">
        <v>7398</v>
      </c>
      <c r="C6" s="734" t="s">
        <v>7437</v>
      </c>
      <c r="D6" s="734" t="s">
        <v>7442</v>
      </c>
      <c r="E6" s="734" t="s">
        <v>7443</v>
      </c>
      <c r="F6" s="229">
        <v>4</v>
      </c>
      <c r="G6" s="229">
        <v>136</v>
      </c>
      <c r="H6" s="229">
        <v>1</v>
      </c>
      <c r="I6" s="229">
        <v>34</v>
      </c>
      <c r="J6" s="229">
        <v>4</v>
      </c>
      <c r="K6" s="229">
        <v>136</v>
      </c>
      <c r="L6" s="229">
        <v>1</v>
      </c>
      <c r="M6" s="229">
        <v>34</v>
      </c>
      <c r="N6" s="229">
        <v>9</v>
      </c>
      <c r="O6" s="229">
        <v>310</v>
      </c>
      <c r="P6" s="739">
        <v>2.2794117647058822</v>
      </c>
      <c r="Q6" s="747">
        <v>34.444444444444443</v>
      </c>
    </row>
    <row r="7" spans="1:17" ht="14.4" customHeight="1" x14ac:dyDescent="0.3">
      <c r="A7" s="660" t="s">
        <v>7607</v>
      </c>
      <c r="B7" s="661" t="s">
        <v>7398</v>
      </c>
      <c r="C7" s="661" t="s">
        <v>7437</v>
      </c>
      <c r="D7" s="661" t="s">
        <v>7456</v>
      </c>
      <c r="E7" s="661" t="s">
        <v>7457</v>
      </c>
      <c r="F7" s="664">
        <v>26</v>
      </c>
      <c r="G7" s="664">
        <v>6474</v>
      </c>
      <c r="H7" s="664">
        <v>1</v>
      </c>
      <c r="I7" s="664">
        <v>249</v>
      </c>
      <c r="J7" s="664">
        <v>18</v>
      </c>
      <c r="K7" s="664">
        <v>4176</v>
      </c>
      <c r="L7" s="664">
        <v>0.64504170528266913</v>
      </c>
      <c r="M7" s="664">
        <v>232</v>
      </c>
      <c r="N7" s="664">
        <v>13</v>
      </c>
      <c r="O7" s="664">
        <v>3036</v>
      </c>
      <c r="P7" s="677">
        <v>0.46895273401297499</v>
      </c>
      <c r="Q7" s="665">
        <v>233.53846153846155</v>
      </c>
    </row>
    <row r="8" spans="1:17" ht="14.4" customHeight="1" x14ac:dyDescent="0.3">
      <c r="A8" s="660" t="s">
        <v>7607</v>
      </c>
      <c r="B8" s="661" t="s">
        <v>7398</v>
      </c>
      <c r="C8" s="661" t="s">
        <v>7437</v>
      </c>
      <c r="D8" s="661" t="s">
        <v>7458</v>
      </c>
      <c r="E8" s="661" t="s">
        <v>7459</v>
      </c>
      <c r="F8" s="664">
        <v>11</v>
      </c>
      <c r="G8" s="664">
        <v>1375</v>
      </c>
      <c r="H8" s="664">
        <v>1</v>
      </c>
      <c r="I8" s="664">
        <v>125</v>
      </c>
      <c r="J8" s="664">
        <v>4</v>
      </c>
      <c r="K8" s="664">
        <v>464</v>
      </c>
      <c r="L8" s="664">
        <v>0.33745454545454545</v>
      </c>
      <c r="M8" s="664">
        <v>116</v>
      </c>
      <c r="N8" s="664">
        <v>4</v>
      </c>
      <c r="O8" s="664">
        <v>466</v>
      </c>
      <c r="P8" s="677">
        <v>0.33890909090909088</v>
      </c>
      <c r="Q8" s="665">
        <v>116.5</v>
      </c>
    </row>
    <row r="9" spans="1:17" ht="14.4" customHeight="1" x14ac:dyDescent="0.3">
      <c r="A9" s="660" t="s">
        <v>7607</v>
      </c>
      <c r="B9" s="661" t="s">
        <v>7398</v>
      </c>
      <c r="C9" s="661" t="s">
        <v>7437</v>
      </c>
      <c r="D9" s="661" t="s">
        <v>7460</v>
      </c>
      <c r="E9" s="661" t="s">
        <v>7461</v>
      </c>
      <c r="F9" s="664"/>
      <c r="G9" s="664"/>
      <c r="H9" s="664"/>
      <c r="I9" s="664"/>
      <c r="J9" s="664"/>
      <c r="K9" s="664"/>
      <c r="L9" s="664"/>
      <c r="M9" s="664"/>
      <c r="N9" s="664">
        <v>1</v>
      </c>
      <c r="O9" s="664">
        <v>664</v>
      </c>
      <c r="P9" s="677"/>
      <c r="Q9" s="665">
        <v>664</v>
      </c>
    </row>
    <row r="10" spans="1:17" ht="14.4" customHeight="1" x14ac:dyDescent="0.3">
      <c r="A10" s="660" t="s">
        <v>7607</v>
      </c>
      <c r="B10" s="661" t="s">
        <v>7398</v>
      </c>
      <c r="C10" s="661" t="s">
        <v>7437</v>
      </c>
      <c r="D10" s="661" t="s">
        <v>7464</v>
      </c>
      <c r="E10" s="661" t="s">
        <v>7465</v>
      </c>
      <c r="F10" s="664">
        <v>1</v>
      </c>
      <c r="G10" s="664">
        <v>0</v>
      </c>
      <c r="H10" s="664"/>
      <c r="I10" s="664">
        <v>0</v>
      </c>
      <c r="J10" s="664">
        <v>1</v>
      </c>
      <c r="K10" s="664">
        <v>0</v>
      </c>
      <c r="L10" s="664"/>
      <c r="M10" s="664">
        <v>0</v>
      </c>
      <c r="N10" s="664"/>
      <c r="O10" s="664"/>
      <c r="P10" s="677"/>
      <c r="Q10" s="665"/>
    </row>
    <row r="11" spans="1:17" ht="14.4" customHeight="1" x14ac:dyDescent="0.3">
      <c r="A11" s="660" t="s">
        <v>7607</v>
      </c>
      <c r="B11" s="661" t="s">
        <v>7398</v>
      </c>
      <c r="C11" s="661" t="s">
        <v>7437</v>
      </c>
      <c r="D11" s="661" t="s">
        <v>7466</v>
      </c>
      <c r="E11" s="661" t="s">
        <v>7467</v>
      </c>
      <c r="F11" s="664">
        <v>1</v>
      </c>
      <c r="G11" s="664">
        <v>75</v>
      </c>
      <c r="H11" s="664">
        <v>1</v>
      </c>
      <c r="I11" s="664">
        <v>75</v>
      </c>
      <c r="J11" s="664"/>
      <c r="K11" s="664"/>
      <c r="L11" s="664"/>
      <c r="M11" s="664"/>
      <c r="N11" s="664">
        <v>2</v>
      </c>
      <c r="O11" s="664">
        <v>163</v>
      </c>
      <c r="P11" s="677">
        <v>2.1733333333333333</v>
      </c>
      <c r="Q11" s="665">
        <v>81.5</v>
      </c>
    </row>
    <row r="12" spans="1:17" ht="14.4" customHeight="1" x14ac:dyDescent="0.3">
      <c r="A12" s="660" t="s">
        <v>7607</v>
      </c>
      <c r="B12" s="661" t="s">
        <v>7398</v>
      </c>
      <c r="C12" s="661" t="s">
        <v>7437</v>
      </c>
      <c r="D12" s="661" t="s">
        <v>7508</v>
      </c>
      <c r="E12" s="661" t="s">
        <v>7509</v>
      </c>
      <c r="F12" s="664"/>
      <c r="G12" s="664"/>
      <c r="H12" s="664"/>
      <c r="I12" s="664"/>
      <c r="J12" s="664">
        <v>1</v>
      </c>
      <c r="K12" s="664">
        <v>344</v>
      </c>
      <c r="L12" s="664"/>
      <c r="M12" s="664">
        <v>344</v>
      </c>
      <c r="N12" s="664">
        <v>1</v>
      </c>
      <c r="O12" s="664">
        <v>348</v>
      </c>
      <c r="P12" s="677"/>
      <c r="Q12" s="665">
        <v>348</v>
      </c>
    </row>
    <row r="13" spans="1:17" ht="14.4" customHeight="1" x14ac:dyDescent="0.3">
      <c r="A13" s="660" t="s">
        <v>7607</v>
      </c>
      <c r="B13" s="661" t="s">
        <v>7398</v>
      </c>
      <c r="C13" s="661" t="s">
        <v>7437</v>
      </c>
      <c r="D13" s="661" t="s">
        <v>7488</v>
      </c>
      <c r="E13" s="661" t="s">
        <v>7489</v>
      </c>
      <c r="F13" s="664">
        <v>1</v>
      </c>
      <c r="G13" s="664">
        <v>176</v>
      </c>
      <c r="H13" s="664">
        <v>1</v>
      </c>
      <c r="I13" s="664">
        <v>176</v>
      </c>
      <c r="J13" s="664"/>
      <c r="K13" s="664"/>
      <c r="L13" s="664"/>
      <c r="M13" s="664"/>
      <c r="N13" s="664">
        <v>1</v>
      </c>
      <c r="O13" s="664">
        <v>177</v>
      </c>
      <c r="P13" s="677">
        <v>1.0056818181818181</v>
      </c>
      <c r="Q13" s="665">
        <v>177</v>
      </c>
    </row>
    <row r="14" spans="1:17" ht="14.4" customHeight="1" x14ac:dyDescent="0.3">
      <c r="A14" s="660" t="s">
        <v>7608</v>
      </c>
      <c r="B14" s="661" t="s">
        <v>7398</v>
      </c>
      <c r="C14" s="661" t="s">
        <v>7424</v>
      </c>
      <c r="D14" s="661" t="s">
        <v>7425</v>
      </c>
      <c r="E14" s="661" t="s">
        <v>7426</v>
      </c>
      <c r="F14" s="664"/>
      <c r="G14" s="664"/>
      <c r="H14" s="664"/>
      <c r="I14" s="664"/>
      <c r="J14" s="664"/>
      <c r="K14" s="664"/>
      <c r="L14" s="664"/>
      <c r="M14" s="664"/>
      <c r="N14" s="664">
        <v>1</v>
      </c>
      <c r="O14" s="664">
        <v>162.80000000000001</v>
      </c>
      <c r="P14" s="677"/>
      <c r="Q14" s="665">
        <v>162.80000000000001</v>
      </c>
    </row>
    <row r="15" spans="1:17" ht="14.4" customHeight="1" x14ac:dyDescent="0.3">
      <c r="A15" s="660" t="s">
        <v>7608</v>
      </c>
      <c r="B15" s="661" t="s">
        <v>7398</v>
      </c>
      <c r="C15" s="661" t="s">
        <v>7437</v>
      </c>
      <c r="D15" s="661" t="s">
        <v>7442</v>
      </c>
      <c r="E15" s="661" t="s">
        <v>7443</v>
      </c>
      <c r="F15" s="664">
        <v>22</v>
      </c>
      <c r="G15" s="664">
        <v>748</v>
      </c>
      <c r="H15" s="664">
        <v>1</v>
      </c>
      <c r="I15" s="664">
        <v>34</v>
      </c>
      <c r="J15" s="664">
        <v>26</v>
      </c>
      <c r="K15" s="664">
        <v>884</v>
      </c>
      <c r="L15" s="664">
        <v>1.1818181818181819</v>
      </c>
      <c r="M15" s="664">
        <v>34</v>
      </c>
      <c r="N15" s="664">
        <v>35</v>
      </c>
      <c r="O15" s="664">
        <v>1213</v>
      </c>
      <c r="P15" s="677">
        <v>1.6216577540106951</v>
      </c>
      <c r="Q15" s="665">
        <v>34.657142857142858</v>
      </c>
    </row>
    <row r="16" spans="1:17" ht="14.4" customHeight="1" x14ac:dyDescent="0.3">
      <c r="A16" s="660" t="s">
        <v>7608</v>
      </c>
      <c r="B16" s="661" t="s">
        <v>7398</v>
      </c>
      <c r="C16" s="661" t="s">
        <v>7437</v>
      </c>
      <c r="D16" s="661" t="s">
        <v>7446</v>
      </c>
      <c r="E16" s="661" t="s">
        <v>7447</v>
      </c>
      <c r="F16" s="664">
        <v>2</v>
      </c>
      <c r="G16" s="664">
        <v>1218</v>
      </c>
      <c r="H16" s="664">
        <v>1</v>
      </c>
      <c r="I16" s="664">
        <v>609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7608</v>
      </c>
      <c r="B17" s="661" t="s">
        <v>7398</v>
      </c>
      <c r="C17" s="661" t="s">
        <v>7437</v>
      </c>
      <c r="D17" s="661" t="s">
        <v>7456</v>
      </c>
      <c r="E17" s="661" t="s">
        <v>7457</v>
      </c>
      <c r="F17" s="664">
        <v>130</v>
      </c>
      <c r="G17" s="664">
        <v>32370</v>
      </c>
      <c r="H17" s="664">
        <v>1</v>
      </c>
      <c r="I17" s="664">
        <v>249</v>
      </c>
      <c r="J17" s="664">
        <v>83</v>
      </c>
      <c r="K17" s="664">
        <v>19256</v>
      </c>
      <c r="L17" s="664">
        <v>0.59487179487179487</v>
      </c>
      <c r="M17" s="664">
        <v>232</v>
      </c>
      <c r="N17" s="664">
        <v>119</v>
      </c>
      <c r="O17" s="664">
        <v>27802</v>
      </c>
      <c r="P17" s="677">
        <v>0.85888168056842751</v>
      </c>
      <c r="Q17" s="665">
        <v>233.63025210084032</v>
      </c>
    </row>
    <row r="18" spans="1:17" ht="14.4" customHeight="1" x14ac:dyDescent="0.3">
      <c r="A18" s="660" t="s">
        <v>7608</v>
      </c>
      <c r="B18" s="661" t="s">
        <v>7398</v>
      </c>
      <c r="C18" s="661" t="s">
        <v>7437</v>
      </c>
      <c r="D18" s="661" t="s">
        <v>7458</v>
      </c>
      <c r="E18" s="661" t="s">
        <v>7459</v>
      </c>
      <c r="F18" s="664">
        <v>89</v>
      </c>
      <c r="G18" s="664">
        <v>11125</v>
      </c>
      <c r="H18" s="664">
        <v>1</v>
      </c>
      <c r="I18" s="664">
        <v>125</v>
      </c>
      <c r="J18" s="664">
        <v>46</v>
      </c>
      <c r="K18" s="664">
        <v>5336</v>
      </c>
      <c r="L18" s="664">
        <v>0.47964044943820222</v>
      </c>
      <c r="M18" s="664">
        <v>116</v>
      </c>
      <c r="N18" s="664">
        <v>43</v>
      </c>
      <c r="O18" s="664">
        <v>5052</v>
      </c>
      <c r="P18" s="677">
        <v>0.45411235955056178</v>
      </c>
      <c r="Q18" s="665">
        <v>117.48837209302326</v>
      </c>
    </row>
    <row r="19" spans="1:17" ht="14.4" customHeight="1" x14ac:dyDescent="0.3">
      <c r="A19" s="660" t="s">
        <v>7608</v>
      </c>
      <c r="B19" s="661" t="s">
        <v>7398</v>
      </c>
      <c r="C19" s="661" t="s">
        <v>7437</v>
      </c>
      <c r="D19" s="661" t="s">
        <v>7464</v>
      </c>
      <c r="E19" s="661" t="s">
        <v>7465</v>
      </c>
      <c r="F19" s="664">
        <v>9</v>
      </c>
      <c r="G19" s="664">
        <v>0</v>
      </c>
      <c r="H19" s="664"/>
      <c r="I19" s="664">
        <v>0</v>
      </c>
      <c r="J19" s="664">
        <v>6</v>
      </c>
      <c r="K19" s="664">
        <v>0</v>
      </c>
      <c r="L19" s="664"/>
      <c r="M19" s="664">
        <v>0</v>
      </c>
      <c r="N19" s="664">
        <v>9</v>
      </c>
      <c r="O19" s="664">
        <v>0</v>
      </c>
      <c r="P19" s="677"/>
      <c r="Q19" s="665">
        <v>0</v>
      </c>
    </row>
    <row r="20" spans="1:17" ht="14.4" customHeight="1" x14ac:dyDescent="0.3">
      <c r="A20" s="660" t="s">
        <v>7608</v>
      </c>
      <c r="B20" s="661" t="s">
        <v>7398</v>
      </c>
      <c r="C20" s="661" t="s">
        <v>7437</v>
      </c>
      <c r="D20" s="661" t="s">
        <v>7466</v>
      </c>
      <c r="E20" s="661" t="s">
        <v>7467</v>
      </c>
      <c r="F20" s="664"/>
      <c r="G20" s="664"/>
      <c r="H20" s="664"/>
      <c r="I20" s="664"/>
      <c r="J20" s="664">
        <v>3</v>
      </c>
      <c r="K20" s="664">
        <v>243</v>
      </c>
      <c r="L20" s="664"/>
      <c r="M20" s="664">
        <v>81</v>
      </c>
      <c r="N20" s="664">
        <v>2</v>
      </c>
      <c r="O20" s="664">
        <v>162</v>
      </c>
      <c r="P20" s="677"/>
      <c r="Q20" s="665">
        <v>81</v>
      </c>
    </row>
    <row r="21" spans="1:17" ht="14.4" customHeight="1" x14ac:dyDescent="0.3">
      <c r="A21" s="660" t="s">
        <v>7608</v>
      </c>
      <c r="B21" s="661" t="s">
        <v>7398</v>
      </c>
      <c r="C21" s="661" t="s">
        <v>7437</v>
      </c>
      <c r="D21" s="661" t="s">
        <v>7484</v>
      </c>
      <c r="E21" s="661" t="s">
        <v>7485</v>
      </c>
      <c r="F21" s="664"/>
      <c r="G21" s="664"/>
      <c r="H21" s="664"/>
      <c r="I21" s="664"/>
      <c r="J21" s="664">
        <v>1</v>
      </c>
      <c r="K21" s="664">
        <v>1043</v>
      </c>
      <c r="L21" s="664"/>
      <c r="M21" s="664">
        <v>1043</v>
      </c>
      <c r="N21" s="664">
        <v>2</v>
      </c>
      <c r="O21" s="664">
        <v>2086</v>
      </c>
      <c r="P21" s="677"/>
      <c r="Q21" s="665">
        <v>1043</v>
      </c>
    </row>
    <row r="22" spans="1:17" ht="14.4" customHeight="1" x14ac:dyDescent="0.3">
      <c r="A22" s="660" t="s">
        <v>7608</v>
      </c>
      <c r="B22" s="661" t="s">
        <v>7398</v>
      </c>
      <c r="C22" s="661" t="s">
        <v>7437</v>
      </c>
      <c r="D22" s="661" t="s">
        <v>7508</v>
      </c>
      <c r="E22" s="661" t="s">
        <v>7509</v>
      </c>
      <c r="F22" s="664"/>
      <c r="G22" s="664"/>
      <c r="H22" s="664"/>
      <c r="I22" s="664"/>
      <c r="J22" s="664">
        <v>1</v>
      </c>
      <c r="K22" s="664">
        <v>344</v>
      </c>
      <c r="L22" s="664"/>
      <c r="M22" s="664">
        <v>344</v>
      </c>
      <c r="N22" s="664">
        <v>4</v>
      </c>
      <c r="O22" s="664">
        <v>1384</v>
      </c>
      <c r="P22" s="677"/>
      <c r="Q22" s="665">
        <v>346</v>
      </c>
    </row>
    <row r="23" spans="1:17" ht="14.4" customHeight="1" x14ac:dyDescent="0.3">
      <c r="A23" s="660" t="s">
        <v>7608</v>
      </c>
      <c r="B23" s="661" t="s">
        <v>7398</v>
      </c>
      <c r="C23" s="661" t="s">
        <v>7437</v>
      </c>
      <c r="D23" s="661" t="s">
        <v>7488</v>
      </c>
      <c r="E23" s="661" t="s">
        <v>7489</v>
      </c>
      <c r="F23" s="664">
        <v>1</v>
      </c>
      <c r="G23" s="664">
        <v>176</v>
      </c>
      <c r="H23" s="664">
        <v>1</v>
      </c>
      <c r="I23" s="664">
        <v>176</v>
      </c>
      <c r="J23" s="664"/>
      <c r="K23" s="664"/>
      <c r="L23" s="664"/>
      <c r="M23" s="664"/>
      <c r="N23" s="664"/>
      <c r="O23" s="664"/>
      <c r="P23" s="677"/>
      <c r="Q23" s="665"/>
    </row>
    <row r="24" spans="1:17" ht="14.4" customHeight="1" x14ac:dyDescent="0.3">
      <c r="A24" s="660" t="s">
        <v>7608</v>
      </c>
      <c r="B24" s="661" t="s">
        <v>7398</v>
      </c>
      <c r="C24" s="661" t="s">
        <v>7437</v>
      </c>
      <c r="D24" s="661" t="s">
        <v>7512</v>
      </c>
      <c r="E24" s="661" t="s">
        <v>7513</v>
      </c>
      <c r="F24" s="664"/>
      <c r="G24" s="664"/>
      <c r="H24" s="664"/>
      <c r="I24" s="664"/>
      <c r="J24" s="664">
        <v>1</v>
      </c>
      <c r="K24" s="664">
        <v>1277</v>
      </c>
      <c r="L24" s="664"/>
      <c r="M24" s="664">
        <v>1277</v>
      </c>
      <c r="N24" s="664"/>
      <c r="O24" s="664"/>
      <c r="P24" s="677"/>
      <c r="Q24" s="665"/>
    </row>
    <row r="25" spans="1:17" ht="14.4" customHeight="1" x14ac:dyDescent="0.3">
      <c r="A25" s="660" t="s">
        <v>7608</v>
      </c>
      <c r="B25" s="661" t="s">
        <v>7398</v>
      </c>
      <c r="C25" s="661" t="s">
        <v>7437</v>
      </c>
      <c r="D25" s="661" t="s">
        <v>7490</v>
      </c>
      <c r="E25" s="661" t="s">
        <v>7491</v>
      </c>
      <c r="F25" s="664"/>
      <c r="G25" s="664"/>
      <c r="H25" s="664"/>
      <c r="I25" s="664"/>
      <c r="J25" s="664">
        <v>1</v>
      </c>
      <c r="K25" s="664">
        <v>114</v>
      </c>
      <c r="L25" s="664"/>
      <c r="M25" s="664">
        <v>114</v>
      </c>
      <c r="N25" s="664"/>
      <c r="O25" s="664"/>
      <c r="P25" s="677"/>
      <c r="Q25" s="665"/>
    </row>
    <row r="26" spans="1:17" ht="14.4" customHeight="1" x14ac:dyDescent="0.3">
      <c r="A26" s="660" t="s">
        <v>7608</v>
      </c>
      <c r="B26" s="661" t="s">
        <v>7398</v>
      </c>
      <c r="C26" s="661" t="s">
        <v>7437</v>
      </c>
      <c r="D26" s="661" t="s">
        <v>7516</v>
      </c>
      <c r="E26" s="661" t="s">
        <v>7517</v>
      </c>
      <c r="F26" s="664">
        <v>1</v>
      </c>
      <c r="G26" s="664">
        <v>183</v>
      </c>
      <c r="H26" s="664">
        <v>1</v>
      </c>
      <c r="I26" s="664">
        <v>183</v>
      </c>
      <c r="J26" s="664"/>
      <c r="K26" s="664"/>
      <c r="L26" s="664"/>
      <c r="M26" s="664"/>
      <c r="N26" s="664">
        <v>1</v>
      </c>
      <c r="O26" s="664">
        <v>187</v>
      </c>
      <c r="P26" s="677">
        <v>1.0218579234972678</v>
      </c>
      <c r="Q26" s="665">
        <v>187</v>
      </c>
    </row>
    <row r="27" spans="1:17" ht="14.4" customHeight="1" x14ac:dyDescent="0.3">
      <c r="A27" s="660" t="s">
        <v>7609</v>
      </c>
      <c r="B27" s="661" t="s">
        <v>7398</v>
      </c>
      <c r="C27" s="661" t="s">
        <v>7437</v>
      </c>
      <c r="D27" s="661" t="s">
        <v>7442</v>
      </c>
      <c r="E27" s="661" t="s">
        <v>7443</v>
      </c>
      <c r="F27" s="664">
        <v>11</v>
      </c>
      <c r="G27" s="664">
        <v>374</v>
      </c>
      <c r="H27" s="664">
        <v>1</v>
      </c>
      <c r="I27" s="664">
        <v>34</v>
      </c>
      <c r="J27" s="664">
        <v>20</v>
      </c>
      <c r="K27" s="664">
        <v>680</v>
      </c>
      <c r="L27" s="664">
        <v>1.8181818181818181</v>
      </c>
      <c r="M27" s="664">
        <v>34</v>
      </c>
      <c r="N27" s="664">
        <v>32</v>
      </c>
      <c r="O27" s="664">
        <v>1106</v>
      </c>
      <c r="P27" s="677">
        <v>2.9572192513368982</v>
      </c>
      <c r="Q27" s="665">
        <v>34.5625</v>
      </c>
    </row>
    <row r="28" spans="1:17" ht="14.4" customHeight="1" x14ac:dyDescent="0.3">
      <c r="A28" s="660" t="s">
        <v>7609</v>
      </c>
      <c r="B28" s="661" t="s">
        <v>7398</v>
      </c>
      <c r="C28" s="661" t="s">
        <v>7437</v>
      </c>
      <c r="D28" s="661" t="s">
        <v>7446</v>
      </c>
      <c r="E28" s="661" t="s">
        <v>7447</v>
      </c>
      <c r="F28" s="664">
        <v>1</v>
      </c>
      <c r="G28" s="664">
        <v>609</v>
      </c>
      <c r="H28" s="664">
        <v>1</v>
      </c>
      <c r="I28" s="664">
        <v>609</v>
      </c>
      <c r="J28" s="664">
        <v>1</v>
      </c>
      <c r="K28" s="664">
        <v>611</v>
      </c>
      <c r="L28" s="664">
        <v>1.0032840722495895</v>
      </c>
      <c r="M28" s="664">
        <v>611</v>
      </c>
      <c r="N28" s="664"/>
      <c r="O28" s="664"/>
      <c r="P28" s="677"/>
      <c r="Q28" s="665"/>
    </row>
    <row r="29" spans="1:17" ht="14.4" customHeight="1" x14ac:dyDescent="0.3">
      <c r="A29" s="660" t="s">
        <v>7609</v>
      </c>
      <c r="B29" s="661" t="s">
        <v>7398</v>
      </c>
      <c r="C29" s="661" t="s">
        <v>7437</v>
      </c>
      <c r="D29" s="661" t="s">
        <v>7448</v>
      </c>
      <c r="E29" s="661" t="s">
        <v>7449</v>
      </c>
      <c r="F29" s="664">
        <v>1</v>
      </c>
      <c r="G29" s="664">
        <v>385</v>
      </c>
      <c r="H29" s="664">
        <v>1</v>
      </c>
      <c r="I29" s="664">
        <v>385</v>
      </c>
      <c r="J29" s="664"/>
      <c r="K29" s="664"/>
      <c r="L29" s="664"/>
      <c r="M29" s="664"/>
      <c r="N29" s="664">
        <v>1</v>
      </c>
      <c r="O29" s="664">
        <v>388</v>
      </c>
      <c r="P29" s="677">
        <v>1.0077922077922077</v>
      </c>
      <c r="Q29" s="665">
        <v>388</v>
      </c>
    </row>
    <row r="30" spans="1:17" ht="14.4" customHeight="1" x14ac:dyDescent="0.3">
      <c r="A30" s="660" t="s">
        <v>7609</v>
      </c>
      <c r="B30" s="661" t="s">
        <v>7398</v>
      </c>
      <c r="C30" s="661" t="s">
        <v>7437</v>
      </c>
      <c r="D30" s="661" t="s">
        <v>7450</v>
      </c>
      <c r="E30" s="661" t="s">
        <v>7451</v>
      </c>
      <c r="F30" s="664"/>
      <c r="G30" s="664"/>
      <c r="H30" s="664"/>
      <c r="I30" s="664"/>
      <c r="J30" s="664">
        <v>1</v>
      </c>
      <c r="K30" s="664">
        <v>39</v>
      </c>
      <c r="L30" s="664"/>
      <c r="M30" s="664">
        <v>39</v>
      </c>
      <c r="N30" s="664">
        <v>3</v>
      </c>
      <c r="O30" s="664">
        <v>117</v>
      </c>
      <c r="P30" s="677"/>
      <c r="Q30" s="665">
        <v>39</v>
      </c>
    </row>
    <row r="31" spans="1:17" ht="14.4" customHeight="1" x14ac:dyDescent="0.3">
      <c r="A31" s="660" t="s">
        <v>7609</v>
      </c>
      <c r="B31" s="661" t="s">
        <v>7398</v>
      </c>
      <c r="C31" s="661" t="s">
        <v>7437</v>
      </c>
      <c r="D31" s="661" t="s">
        <v>7456</v>
      </c>
      <c r="E31" s="661" t="s">
        <v>7457</v>
      </c>
      <c r="F31" s="664">
        <v>75</v>
      </c>
      <c r="G31" s="664">
        <v>18675</v>
      </c>
      <c r="H31" s="664">
        <v>1</v>
      </c>
      <c r="I31" s="664">
        <v>249</v>
      </c>
      <c r="J31" s="664">
        <v>42</v>
      </c>
      <c r="K31" s="664">
        <v>9744</v>
      </c>
      <c r="L31" s="664">
        <v>0.52176706827309238</v>
      </c>
      <c r="M31" s="664">
        <v>232</v>
      </c>
      <c r="N31" s="664">
        <v>40</v>
      </c>
      <c r="O31" s="664">
        <v>9318</v>
      </c>
      <c r="P31" s="677">
        <v>0.49895582329317267</v>
      </c>
      <c r="Q31" s="665">
        <v>232.95</v>
      </c>
    </row>
    <row r="32" spans="1:17" ht="14.4" customHeight="1" x14ac:dyDescent="0.3">
      <c r="A32" s="660" t="s">
        <v>7609</v>
      </c>
      <c r="B32" s="661" t="s">
        <v>7398</v>
      </c>
      <c r="C32" s="661" t="s">
        <v>7437</v>
      </c>
      <c r="D32" s="661" t="s">
        <v>7458</v>
      </c>
      <c r="E32" s="661" t="s">
        <v>7459</v>
      </c>
      <c r="F32" s="664">
        <v>43</v>
      </c>
      <c r="G32" s="664">
        <v>5375</v>
      </c>
      <c r="H32" s="664">
        <v>1</v>
      </c>
      <c r="I32" s="664">
        <v>125</v>
      </c>
      <c r="J32" s="664">
        <v>26</v>
      </c>
      <c r="K32" s="664">
        <v>3016</v>
      </c>
      <c r="L32" s="664">
        <v>0.56111627906976747</v>
      </c>
      <c r="M32" s="664">
        <v>116</v>
      </c>
      <c r="N32" s="664">
        <v>21</v>
      </c>
      <c r="O32" s="664">
        <v>2460</v>
      </c>
      <c r="P32" s="677">
        <v>0.45767441860465119</v>
      </c>
      <c r="Q32" s="665">
        <v>117.14285714285714</v>
      </c>
    </row>
    <row r="33" spans="1:17" ht="14.4" customHeight="1" x14ac:dyDescent="0.3">
      <c r="A33" s="660" t="s">
        <v>7609</v>
      </c>
      <c r="B33" s="661" t="s">
        <v>7398</v>
      </c>
      <c r="C33" s="661" t="s">
        <v>7437</v>
      </c>
      <c r="D33" s="661" t="s">
        <v>7460</v>
      </c>
      <c r="E33" s="661" t="s">
        <v>7461</v>
      </c>
      <c r="F33" s="664">
        <v>2</v>
      </c>
      <c r="G33" s="664">
        <v>1312</v>
      </c>
      <c r="H33" s="664">
        <v>1</v>
      </c>
      <c r="I33" s="664">
        <v>656</v>
      </c>
      <c r="J33" s="664">
        <v>3</v>
      </c>
      <c r="K33" s="664">
        <v>1977</v>
      </c>
      <c r="L33" s="664">
        <v>1.506859756097561</v>
      </c>
      <c r="M33" s="664">
        <v>659</v>
      </c>
      <c r="N33" s="664">
        <v>5</v>
      </c>
      <c r="O33" s="664">
        <v>3320</v>
      </c>
      <c r="P33" s="677">
        <v>2.5304878048780486</v>
      </c>
      <c r="Q33" s="665">
        <v>664</v>
      </c>
    </row>
    <row r="34" spans="1:17" ht="14.4" customHeight="1" x14ac:dyDescent="0.3">
      <c r="A34" s="660" t="s">
        <v>7609</v>
      </c>
      <c r="B34" s="661" t="s">
        <v>7398</v>
      </c>
      <c r="C34" s="661" t="s">
        <v>7437</v>
      </c>
      <c r="D34" s="661" t="s">
        <v>7464</v>
      </c>
      <c r="E34" s="661" t="s">
        <v>7465</v>
      </c>
      <c r="F34" s="664">
        <v>2</v>
      </c>
      <c r="G34" s="664">
        <v>0</v>
      </c>
      <c r="H34" s="664"/>
      <c r="I34" s="664">
        <v>0</v>
      </c>
      <c r="J34" s="664">
        <v>1</v>
      </c>
      <c r="K34" s="664">
        <v>0</v>
      </c>
      <c r="L34" s="664"/>
      <c r="M34" s="664">
        <v>0</v>
      </c>
      <c r="N34" s="664">
        <v>3</v>
      </c>
      <c r="O34" s="664">
        <v>0</v>
      </c>
      <c r="P34" s="677"/>
      <c r="Q34" s="665">
        <v>0</v>
      </c>
    </row>
    <row r="35" spans="1:17" ht="14.4" customHeight="1" x14ac:dyDescent="0.3">
      <c r="A35" s="660" t="s">
        <v>7609</v>
      </c>
      <c r="B35" s="661" t="s">
        <v>7398</v>
      </c>
      <c r="C35" s="661" t="s">
        <v>7437</v>
      </c>
      <c r="D35" s="661" t="s">
        <v>7500</v>
      </c>
      <c r="E35" s="661" t="s">
        <v>7501</v>
      </c>
      <c r="F35" s="664"/>
      <c r="G35" s="664"/>
      <c r="H35" s="664"/>
      <c r="I35" s="664"/>
      <c r="J35" s="664"/>
      <c r="K35" s="664"/>
      <c r="L35" s="664"/>
      <c r="M35" s="664"/>
      <c r="N35" s="664">
        <v>2</v>
      </c>
      <c r="O35" s="664">
        <v>1906</v>
      </c>
      <c r="P35" s="677"/>
      <c r="Q35" s="665">
        <v>953</v>
      </c>
    </row>
    <row r="36" spans="1:17" ht="14.4" customHeight="1" x14ac:dyDescent="0.3">
      <c r="A36" s="660" t="s">
        <v>7609</v>
      </c>
      <c r="B36" s="661" t="s">
        <v>7398</v>
      </c>
      <c r="C36" s="661" t="s">
        <v>7437</v>
      </c>
      <c r="D36" s="661" t="s">
        <v>7502</v>
      </c>
      <c r="E36" s="661" t="s">
        <v>7503</v>
      </c>
      <c r="F36" s="664"/>
      <c r="G36" s="664"/>
      <c r="H36" s="664"/>
      <c r="I36" s="664"/>
      <c r="J36" s="664"/>
      <c r="K36" s="664"/>
      <c r="L36" s="664"/>
      <c r="M36" s="664"/>
      <c r="N36" s="664">
        <v>2</v>
      </c>
      <c r="O36" s="664">
        <v>336</v>
      </c>
      <c r="P36" s="677"/>
      <c r="Q36" s="665">
        <v>168</v>
      </c>
    </row>
    <row r="37" spans="1:17" ht="14.4" customHeight="1" x14ac:dyDescent="0.3">
      <c r="A37" s="660" t="s">
        <v>7609</v>
      </c>
      <c r="B37" s="661" t="s">
        <v>7398</v>
      </c>
      <c r="C37" s="661" t="s">
        <v>7437</v>
      </c>
      <c r="D37" s="661" t="s">
        <v>7466</v>
      </c>
      <c r="E37" s="661" t="s">
        <v>7467</v>
      </c>
      <c r="F37" s="664">
        <v>7</v>
      </c>
      <c r="G37" s="664">
        <v>525</v>
      </c>
      <c r="H37" s="664">
        <v>1</v>
      </c>
      <c r="I37" s="664">
        <v>75</v>
      </c>
      <c r="J37" s="664">
        <v>18</v>
      </c>
      <c r="K37" s="664">
        <v>1458</v>
      </c>
      <c r="L37" s="664">
        <v>2.7771428571428571</v>
      </c>
      <c r="M37" s="664">
        <v>81</v>
      </c>
      <c r="N37" s="664">
        <v>23</v>
      </c>
      <c r="O37" s="664">
        <v>1875</v>
      </c>
      <c r="P37" s="677">
        <v>3.5714285714285716</v>
      </c>
      <c r="Q37" s="665">
        <v>81.521739130434781</v>
      </c>
    </row>
    <row r="38" spans="1:17" ht="14.4" customHeight="1" x14ac:dyDescent="0.3">
      <c r="A38" s="660" t="s">
        <v>7609</v>
      </c>
      <c r="B38" s="661" t="s">
        <v>7398</v>
      </c>
      <c r="C38" s="661" t="s">
        <v>7437</v>
      </c>
      <c r="D38" s="661" t="s">
        <v>7484</v>
      </c>
      <c r="E38" s="661" t="s">
        <v>7485</v>
      </c>
      <c r="F38" s="664"/>
      <c r="G38" s="664"/>
      <c r="H38" s="664"/>
      <c r="I38" s="664"/>
      <c r="J38" s="664">
        <v>3</v>
      </c>
      <c r="K38" s="664">
        <v>3129</v>
      </c>
      <c r="L38" s="664"/>
      <c r="M38" s="664">
        <v>1043</v>
      </c>
      <c r="N38" s="664">
        <v>3</v>
      </c>
      <c r="O38" s="664">
        <v>3139</v>
      </c>
      <c r="P38" s="677"/>
      <c r="Q38" s="665">
        <v>1046.3333333333333</v>
      </c>
    </row>
    <row r="39" spans="1:17" ht="14.4" customHeight="1" x14ac:dyDescent="0.3">
      <c r="A39" s="660" t="s">
        <v>7609</v>
      </c>
      <c r="B39" s="661" t="s">
        <v>7398</v>
      </c>
      <c r="C39" s="661" t="s">
        <v>7437</v>
      </c>
      <c r="D39" s="661" t="s">
        <v>7472</v>
      </c>
      <c r="E39" s="661" t="s">
        <v>7473</v>
      </c>
      <c r="F39" s="664">
        <v>1</v>
      </c>
      <c r="G39" s="664">
        <v>112</v>
      </c>
      <c r="H39" s="664">
        <v>1</v>
      </c>
      <c r="I39" s="664">
        <v>112</v>
      </c>
      <c r="J39" s="664"/>
      <c r="K39" s="664"/>
      <c r="L39" s="664"/>
      <c r="M39" s="664"/>
      <c r="N39" s="664"/>
      <c r="O39" s="664"/>
      <c r="P39" s="677"/>
      <c r="Q39" s="665"/>
    </row>
    <row r="40" spans="1:17" ht="14.4" customHeight="1" x14ac:dyDescent="0.3">
      <c r="A40" s="660" t="s">
        <v>7609</v>
      </c>
      <c r="B40" s="661" t="s">
        <v>7398</v>
      </c>
      <c r="C40" s="661" t="s">
        <v>7437</v>
      </c>
      <c r="D40" s="661" t="s">
        <v>7488</v>
      </c>
      <c r="E40" s="661" t="s">
        <v>7489</v>
      </c>
      <c r="F40" s="664">
        <v>2</v>
      </c>
      <c r="G40" s="664">
        <v>352</v>
      </c>
      <c r="H40" s="664">
        <v>1</v>
      </c>
      <c r="I40" s="664">
        <v>176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7609</v>
      </c>
      <c r="B41" s="661" t="s">
        <v>7398</v>
      </c>
      <c r="C41" s="661" t="s">
        <v>7437</v>
      </c>
      <c r="D41" s="661" t="s">
        <v>7512</v>
      </c>
      <c r="E41" s="661" t="s">
        <v>7513</v>
      </c>
      <c r="F41" s="664">
        <v>4</v>
      </c>
      <c r="G41" s="664">
        <v>5092</v>
      </c>
      <c r="H41" s="664">
        <v>1</v>
      </c>
      <c r="I41" s="664">
        <v>1273</v>
      </c>
      <c r="J41" s="664">
        <v>11</v>
      </c>
      <c r="K41" s="664">
        <v>14047</v>
      </c>
      <c r="L41" s="664">
        <v>2.7586410054988217</v>
      </c>
      <c r="M41" s="664">
        <v>1277</v>
      </c>
      <c r="N41" s="664">
        <v>14</v>
      </c>
      <c r="O41" s="664">
        <v>17910</v>
      </c>
      <c r="P41" s="677">
        <v>3.5172820109976435</v>
      </c>
      <c r="Q41" s="665">
        <v>1279.2857142857142</v>
      </c>
    </row>
    <row r="42" spans="1:17" ht="14.4" customHeight="1" x14ac:dyDescent="0.3">
      <c r="A42" s="660" t="s">
        <v>7609</v>
      </c>
      <c r="B42" s="661" t="s">
        <v>7398</v>
      </c>
      <c r="C42" s="661" t="s">
        <v>7437</v>
      </c>
      <c r="D42" s="661" t="s">
        <v>7490</v>
      </c>
      <c r="E42" s="661" t="s">
        <v>7491</v>
      </c>
      <c r="F42" s="664"/>
      <c r="G42" s="664"/>
      <c r="H42" s="664"/>
      <c r="I42" s="664"/>
      <c r="J42" s="664">
        <v>2</v>
      </c>
      <c r="K42" s="664">
        <v>228</v>
      </c>
      <c r="L42" s="664"/>
      <c r="M42" s="664">
        <v>114</v>
      </c>
      <c r="N42" s="664"/>
      <c r="O42" s="664"/>
      <c r="P42" s="677"/>
      <c r="Q42" s="665"/>
    </row>
    <row r="43" spans="1:17" ht="14.4" customHeight="1" x14ac:dyDescent="0.3">
      <c r="A43" s="660" t="s">
        <v>7609</v>
      </c>
      <c r="B43" s="661" t="s">
        <v>7398</v>
      </c>
      <c r="C43" s="661" t="s">
        <v>7437</v>
      </c>
      <c r="D43" s="661" t="s">
        <v>7537</v>
      </c>
      <c r="E43" s="661" t="s">
        <v>7538</v>
      </c>
      <c r="F43" s="664"/>
      <c r="G43" s="664"/>
      <c r="H43" s="664"/>
      <c r="I43" s="664"/>
      <c r="J43" s="664"/>
      <c r="K43" s="664"/>
      <c r="L43" s="664"/>
      <c r="M43" s="664"/>
      <c r="N43" s="664">
        <v>1</v>
      </c>
      <c r="O43" s="664">
        <v>933</v>
      </c>
      <c r="P43" s="677"/>
      <c r="Q43" s="665">
        <v>933</v>
      </c>
    </row>
    <row r="44" spans="1:17" ht="14.4" customHeight="1" x14ac:dyDescent="0.3">
      <c r="A44" s="660" t="s">
        <v>7609</v>
      </c>
      <c r="B44" s="661" t="s">
        <v>7398</v>
      </c>
      <c r="C44" s="661" t="s">
        <v>7437</v>
      </c>
      <c r="D44" s="661" t="s">
        <v>7516</v>
      </c>
      <c r="E44" s="661" t="s">
        <v>7517</v>
      </c>
      <c r="F44" s="664">
        <v>1</v>
      </c>
      <c r="G44" s="664">
        <v>183</v>
      </c>
      <c r="H44" s="664">
        <v>1</v>
      </c>
      <c r="I44" s="664">
        <v>183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600</v>
      </c>
      <c r="B45" s="661" t="s">
        <v>7610</v>
      </c>
      <c r="C45" s="661" t="s">
        <v>7437</v>
      </c>
      <c r="D45" s="661" t="s">
        <v>7611</v>
      </c>
      <c r="E45" s="661" t="s">
        <v>7612</v>
      </c>
      <c r="F45" s="664">
        <v>2</v>
      </c>
      <c r="G45" s="664">
        <v>1784</v>
      </c>
      <c r="H45" s="664">
        <v>1</v>
      </c>
      <c r="I45" s="664">
        <v>892</v>
      </c>
      <c r="J45" s="664"/>
      <c r="K45" s="664"/>
      <c r="L45" s="664"/>
      <c r="M45" s="664"/>
      <c r="N45" s="664"/>
      <c r="O45" s="664"/>
      <c r="P45" s="677"/>
      <c r="Q45" s="665"/>
    </row>
    <row r="46" spans="1:17" ht="14.4" customHeight="1" x14ac:dyDescent="0.3">
      <c r="A46" s="660" t="s">
        <v>600</v>
      </c>
      <c r="B46" s="661" t="s">
        <v>7398</v>
      </c>
      <c r="C46" s="661" t="s">
        <v>7424</v>
      </c>
      <c r="D46" s="661" t="s">
        <v>7613</v>
      </c>
      <c r="E46" s="661" t="s">
        <v>7614</v>
      </c>
      <c r="F46" s="664">
        <v>1</v>
      </c>
      <c r="G46" s="664">
        <v>1185.9100000000001</v>
      </c>
      <c r="H46" s="664">
        <v>1</v>
      </c>
      <c r="I46" s="664">
        <v>1185.9100000000001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600</v>
      </c>
      <c r="B47" s="661" t="s">
        <v>7398</v>
      </c>
      <c r="C47" s="661" t="s">
        <v>7424</v>
      </c>
      <c r="D47" s="661" t="s">
        <v>7615</v>
      </c>
      <c r="E47" s="661" t="s">
        <v>7616</v>
      </c>
      <c r="F47" s="664"/>
      <c r="G47" s="664"/>
      <c r="H47" s="664"/>
      <c r="I47" s="664"/>
      <c r="J47" s="664"/>
      <c r="K47" s="664"/>
      <c r="L47" s="664"/>
      <c r="M47" s="664"/>
      <c r="N47" s="664">
        <v>1</v>
      </c>
      <c r="O47" s="664">
        <v>3714.22</v>
      </c>
      <c r="P47" s="677"/>
      <c r="Q47" s="665">
        <v>3714.22</v>
      </c>
    </row>
    <row r="48" spans="1:17" ht="14.4" customHeight="1" x14ac:dyDescent="0.3">
      <c r="A48" s="660" t="s">
        <v>600</v>
      </c>
      <c r="B48" s="661" t="s">
        <v>7398</v>
      </c>
      <c r="C48" s="661" t="s">
        <v>7424</v>
      </c>
      <c r="D48" s="661" t="s">
        <v>7427</v>
      </c>
      <c r="E48" s="661" t="s">
        <v>7428</v>
      </c>
      <c r="F48" s="664">
        <v>1</v>
      </c>
      <c r="G48" s="664">
        <v>418.69</v>
      </c>
      <c r="H48" s="664">
        <v>1</v>
      </c>
      <c r="I48" s="664">
        <v>418.69</v>
      </c>
      <c r="J48" s="664"/>
      <c r="K48" s="664"/>
      <c r="L48" s="664"/>
      <c r="M48" s="664"/>
      <c r="N48" s="664"/>
      <c r="O48" s="664"/>
      <c r="P48" s="677"/>
      <c r="Q48" s="665"/>
    </row>
    <row r="49" spans="1:17" ht="14.4" customHeight="1" x14ac:dyDescent="0.3">
      <c r="A49" s="660" t="s">
        <v>600</v>
      </c>
      <c r="B49" s="661" t="s">
        <v>7398</v>
      </c>
      <c r="C49" s="661" t="s">
        <v>7424</v>
      </c>
      <c r="D49" s="661" t="s">
        <v>7429</v>
      </c>
      <c r="E49" s="661" t="s">
        <v>7430</v>
      </c>
      <c r="F49" s="664">
        <v>4</v>
      </c>
      <c r="G49" s="664">
        <v>5526.7000000000007</v>
      </c>
      <c r="H49" s="664">
        <v>1</v>
      </c>
      <c r="I49" s="664">
        <v>1381.6750000000002</v>
      </c>
      <c r="J49" s="664">
        <v>2</v>
      </c>
      <c r="K49" s="664">
        <v>2812.7</v>
      </c>
      <c r="L49" s="664">
        <v>0.5089293791955416</v>
      </c>
      <c r="M49" s="664">
        <v>1406.35</v>
      </c>
      <c r="N49" s="664"/>
      <c r="O49" s="664"/>
      <c r="P49" s="677"/>
      <c r="Q49" s="665"/>
    </row>
    <row r="50" spans="1:17" ht="14.4" customHeight="1" x14ac:dyDescent="0.3">
      <c r="A50" s="660" t="s">
        <v>600</v>
      </c>
      <c r="B50" s="661" t="s">
        <v>7398</v>
      </c>
      <c r="C50" s="661" t="s">
        <v>7424</v>
      </c>
      <c r="D50" s="661" t="s">
        <v>7425</v>
      </c>
      <c r="E50" s="661" t="s">
        <v>7426</v>
      </c>
      <c r="F50" s="664">
        <v>1</v>
      </c>
      <c r="G50" s="664">
        <v>162.80000000000001</v>
      </c>
      <c r="H50" s="664">
        <v>1</v>
      </c>
      <c r="I50" s="664">
        <v>162.80000000000001</v>
      </c>
      <c r="J50" s="664">
        <v>1</v>
      </c>
      <c r="K50" s="664">
        <v>162.80000000000001</v>
      </c>
      <c r="L50" s="664">
        <v>1</v>
      </c>
      <c r="M50" s="664">
        <v>162.80000000000001</v>
      </c>
      <c r="N50" s="664">
        <v>1</v>
      </c>
      <c r="O50" s="664">
        <v>162.80000000000001</v>
      </c>
      <c r="P50" s="677">
        <v>1</v>
      </c>
      <c r="Q50" s="665">
        <v>162.80000000000001</v>
      </c>
    </row>
    <row r="51" spans="1:17" ht="14.4" customHeight="1" x14ac:dyDescent="0.3">
      <c r="A51" s="660" t="s">
        <v>600</v>
      </c>
      <c r="B51" s="661" t="s">
        <v>7398</v>
      </c>
      <c r="C51" s="661" t="s">
        <v>7437</v>
      </c>
      <c r="D51" s="661" t="s">
        <v>7617</v>
      </c>
      <c r="E51" s="661" t="s">
        <v>7618</v>
      </c>
      <c r="F51" s="664"/>
      <c r="G51" s="664"/>
      <c r="H51" s="664"/>
      <c r="I51" s="664"/>
      <c r="J51" s="664"/>
      <c r="K51" s="664"/>
      <c r="L51" s="664"/>
      <c r="M51" s="664"/>
      <c r="N51" s="664">
        <v>1</v>
      </c>
      <c r="O51" s="664">
        <v>279</v>
      </c>
      <c r="P51" s="677"/>
      <c r="Q51" s="665">
        <v>279</v>
      </c>
    </row>
    <row r="52" spans="1:17" ht="14.4" customHeight="1" x14ac:dyDescent="0.3">
      <c r="A52" s="660" t="s">
        <v>600</v>
      </c>
      <c r="B52" s="661" t="s">
        <v>7398</v>
      </c>
      <c r="C52" s="661" t="s">
        <v>7437</v>
      </c>
      <c r="D52" s="661" t="s">
        <v>7442</v>
      </c>
      <c r="E52" s="661" t="s">
        <v>7443</v>
      </c>
      <c r="F52" s="664">
        <v>22</v>
      </c>
      <c r="G52" s="664">
        <v>748</v>
      </c>
      <c r="H52" s="664">
        <v>1</v>
      </c>
      <c r="I52" s="664">
        <v>34</v>
      </c>
      <c r="J52" s="664">
        <v>75</v>
      </c>
      <c r="K52" s="664">
        <v>2550</v>
      </c>
      <c r="L52" s="664">
        <v>3.4090909090909092</v>
      </c>
      <c r="M52" s="664">
        <v>34</v>
      </c>
      <c r="N52" s="664">
        <v>45</v>
      </c>
      <c r="O52" s="664">
        <v>1555</v>
      </c>
      <c r="P52" s="677">
        <v>2.0788770053475938</v>
      </c>
      <c r="Q52" s="665">
        <v>34.555555555555557</v>
      </c>
    </row>
    <row r="53" spans="1:17" ht="14.4" customHeight="1" x14ac:dyDescent="0.3">
      <c r="A53" s="660" t="s">
        <v>600</v>
      </c>
      <c r="B53" s="661" t="s">
        <v>7398</v>
      </c>
      <c r="C53" s="661" t="s">
        <v>7437</v>
      </c>
      <c r="D53" s="661" t="s">
        <v>7494</v>
      </c>
      <c r="E53" s="661" t="s">
        <v>7495</v>
      </c>
      <c r="F53" s="664"/>
      <c r="G53" s="664"/>
      <c r="H53" s="664"/>
      <c r="I53" s="664"/>
      <c r="J53" s="664">
        <v>411</v>
      </c>
      <c r="K53" s="664">
        <v>2055</v>
      </c>
      <c r="L53" s="664"/>
      <c r="M53" s="664">
        <v>5</v>
      </c>
      <c r="N53" s="664">
        <v>378</v>
      </c>
      <c r="O53" s="664">
        <v>1890</v>
      </c>
      <c r="P53" s="677"/>
      <c r="Q53" s="665">
        <v>5</v>
      </c>
    </row>
    <row r="54" spans="1:17" ht="14.4" customHeight="1" x14ac:dyDescent="0.3">
      <c r="A54" s="660" t="s">
        <v>600</v>
      </c>
      <c r="B54" s="661" t="s">
        <v>7398</v>
      </c>
      <c r="C54" s="661" t="s">
        <v>7437</v>
      </c>
      <c r="D54" s="661" t="s">
        <v>7533</v>
      </c>
      <c r="E54" s="661" t="s">
        <v>7534</v>
      </c>
      <c r="F54" s="664"/>
      <c r="G54" s="664"/>
      <c r="H54" s="664"/>
      <c r="I54" s="664"/>
      <c r="J54" s="664"/>
      <c r="K54" s="664"/>
      <c r="L54" s="664"/>
      <c r="M54" s="664"/>
      <c r="N54" s="664">
        <v>1</v>
      </c>
      <c r="O54" s="664">
        <v>5</v>
      </c>
      <c r="P54" s="677"/>
      <c r="Q54" s="665">
        <v>5</v>
      </c>
    </row>
    <row r="55" spans="1:17" ht="14.4" customHeight="1" x14ac:dyDescent="0.3">
      <c r="A55" s="660" t="s">
        <v>600</v>
      </c>
      <c r="B55" s="661" t="s">
        <v>7398</v>
      </c>
      <c r="C55" s="661" t="s">
        <v>7437</v>
      </c>
      <c r="D55" s="661" t="s">
        <v>7541</v>
      </c>
      <c r="E55" s="661" t="s">
        <v>7542</v>
      </c>
      <c r="F55" s="664">
        <v>1</v>
      </c>
      <c r="G55" s="664">
        <v>114</v>
      </c>
      <c r="H55" s="664">
        <v>1</v>
      </c>
      <c r="I55" s="664">
        <v>114</v>
      </c>
      <c r="J55" s="664">
        <v>1</v>
      </c>
      <c r="K55" s="664">
        <v>115</v>
      </c>
      <c r="L55" s="664">
        <v>1.0087719298245614</v>
      </c>
      <c r="M55" s="664">
        <v>115</v>
      </c>
      <c r="N55" s="664">
        <v>5</v>
      </c>
      <c r="O55" s="664">
        <v>585</v>
      </c>
      <c r="P55" s="677">
        <v>5.1315789473684212</v>
      </c>
      <c r="Q55" s="665">
        <v>117</v>
      </c>
    </row>
    <row r="56" spans="1:17" ht="14.4" customHeight="1" x14ac:dyDescent="0.3">
      <c r="A56" s="660" t="s">
        <v>600</v>
      </c>
      <c r="B56" s="661" t="s">
        <v>7398</v>
      </c>
      <c r="C56" s="661" t="s">
        <v>7437</v>
      </c>
      <c r="D56" s="661" t="s">
        <v>7444</v>
      </c>
      <c r="E56" s="661" t="s">
        <v>7445</v>
      </c>
      <c r="F56" s="664">
        <v>40</v>
      </c>
      <c r="G56" s="664">
        <v>3320</v>
      </c>
      <c r="H56" s="664">
        <v>1</v>
      </c>
      <c r="I56" s="664">
        <v>83</v>
      </c>
      <c r="J56" s="664">
        <v>19</v>
      </c>
      <c r="K56" s="664">
        <v>1577</v>
      </c>
      <c r="L56" s="664">
        <v>0.47499999999999998</v>
      </c>
      <c r="M56" s="664">
        <v>83</v>
      </c>
      <c r="N56" s="664">
        <v>19</v>
      </c>
      <c r="O56" s="664">
        <v>1591</v>
      </c>
      <c r="P56" s="677">
        <v>0.47921686746987951</v>
      </c>
      <c r="Q56" s="665">
        <v>83.736842105263165</v>
      </c>
    </row>
    <row r="57" spans="1:17" ht="14.4" customHeight="1" x14ac:dyDescent="0.3">
      <c r="A57" s="660" t="s">
        <v>600</v>
      </c>
      <c r="B57" s="661" t="s">
        <v>7398</v>
      </c>
      <c r="C57" s="661" t="s">
        <v>7437</v>
      </c>
      <c r="D57" s="661" t="s">
        <v>7446</v>
      </c>
      <c r="E57" s="661" t="s">
        <v>7447</v>
      </c>
      <c r="F57" s="664">
        <v>112</v>
      </c>
      <c r="G57" s="664">
        <v>68208</v>
      </c>
      <c r="H57" s="664">
        <v>1</v>
      </c>
      <c r="I57" s="664">
        <v>609</v>
      </c>
      <c r="J57" s="664">
        <v>57</v>
      </c>
      <c r="K57" s="664">
        <v>34827</v>
      </c>
      <c r="L57" s="664">
        <v>0.51059992962702327</v>
      </c>
      <c r="M57" s="664">
        <v>611</v>
      </c>
      <c r="N57" s="664">
        <v>69</v>
      </c>
      <c r="O57" s="664">
        <v>42389</v>
      </c>
      <c r="P57" s="677">
        <v>0.62146669012432554</v>
      </c>
      <c r="Q57" s="665">
        <v>614.33333333333337</v>
      </c>
    </row>
    <row r="58" spans="1:17" ht="14.4" customHeight="1" x14ac:dyDescent="0.3">
      <c r="A58" s="660" t="s">
        <v>600</v>
      </c>
      <c r="B58" s="661" t="s">
        <v>7398</v>
      </c>
      <c r="C58" s="661" t="s">
        <v>7437</v>
      </c>
      <c r="D58" s="661" t="s">
        <v>7448</v>
      </c>
      <c r="E58" s="661" t="s">
        <v>7449</v>
      </c>
      <c r="F58" s="664">
        <v>82</v>
      </c>
      <c r="G58" s="664">
        <v>31570</v>
      </c>
      <c r="H58" s="664">
        <v>1</v>
      </c>
      <c r="I58" s="664">
        <v>385</v>
      </c>
      <c r="J58" s="664">
        <v>49</v>
      </c>
      <c r="K58" s="664">
        <v>18914</v>
      </c>
      <c r="L58" s="664">
        <v>0.59911308203991132</v>
      </c>
      <c r="M58" s="664">
        <v>386</v>
      </c>
      <c r="N58" s="664">
        <v>49</v>
      </c>
      <c r="O58" s="664">
        <v>18980</v>
      </c>
      <c r="P58" s="677">
        <v>0.60120367437440603</v>
      </c>
      <c r="Q58" s="665">
        <v>387.34693877551018</v>
      </c>
    </row>
    <row r="59" spans="1:17" ht="14.4" customHeight="1" x14ac:dyDescent="0.3">
      <c r="A59" s="660" t="s">
        <v>600</v>
      </c>
      <c r="B59" s="661" t="s">
        <v>7398</v>
      </c>
      <c r="C59" s="661" t="s">
        <v>7437</v>
      </c>
      <c r="D59" s="661" t="s">
        <v>7450</v>
      </c>
      <c r="E59" s="661" t="s">
        <v>7451</v>
      </c>
      <c r="F59" s="664">
        <v>176</v>
      </c>
      <c r="G59" s="664">
        <v>6864</v>
      </c>
      <c r="H59" s="664">
        <v>1</v>
      </c>
      <c r="I59" s="664">
        <v>39</v>
      </c>
      <c r="J59" s="664">
        <v>214</v>
      </c>
      <c r="K59" s="664">
        <v>8346</v>
      </c>
      <c r="L59" s="664">
        <v>1.2159090909090908</v>
      </c>
      <c r="M59" s="664">
        <v>39</v>
      </c>
      <c r="N59" s="664">
        <v>209</v>
      </c>
      <c r="O59" s="664">
        <v>8151</v>
      </c>
      <c r="P59" s="677">
        <v>1.1875</v>
      </c>
      <c r="Q59" s="665">
        <v>39</v>
      </c>
    </row>
    <row r="60" spans="1:17" ht="14.4" customHeight="1" x14ac:dyDescent="0.3">
      <c r="A60" s="660" t="s">
        <v>600</v>
      </c>
      <c r="B60" s="661" t="s">
        <v>7398</v>
      </c>
      <c r="C60" s="661" t="s">
        <v>7437</v>
      </c>
      <c r="D60" s="661" t="s">
        <v>7543</v>
      </c>
      <c r="E60" s="661" t="s">
        <v>7544</v>
      </c>
      <c r="F60" s="664">
        <v>5</v>
      </c>
      <c r="G60" s="664">
        <v>88175</v>
      </c>
      <c r="H60" s="664">
        <v>1</v>
      </c>
      <c r="I60" s="664">
        <v>17635</v>
      </c>
      <c r="J60" s="664">
        <v>5</v>
      </c>
      <c r="K60" s="664">
        <v>88205</v>
      </c>
      <c r="L60" s="664">
        <v>1.0003402324922031</v>
      </c>
      <c r="M60" s="664">
        <v>17641</v>
      </c>
      <c r="N60" s="664">
        <v>2</v>
      </c>
      <c r="O60" s="664">
        <v>35292</v>
      </c>
      <c r="P60" s="677">
        <v>0.40024950382761554</v>
      </c>
      <c r="Q60" s="665">
        <v>17646</v>
      </c>
    </row>
    <row r="61" spans="1:17" ht="14.4" customHeight="1" x14ac:dyDescent="0.3">
      <c r="A61" s="660" t="s">
        <v>600</v>
      </c>
      <c r="B61" s="661" t="s">
        <v>7398</v>
      </c>
      <c r="C61" s="661" t="s">
        <v>7437</v>
      </c>
      <c r="D61" s="661" t="s">
        <v>765</v>
      </c>
      <c r="E61" s="661" t="s">
        <v>7545</v>
      </c>
      <c r="F61" s="664"/>
      <c r="G61" s="664"/>
      <c r="H61" s="664"/>
      <c r="I61" s="664"/>
      <c r="J61" s="664">
        <v>1</v>
      </c>
      <c r="K61" s="664">
        <v>563</v>
      </c>
      <c r="L61" s="664"/>
      <c r="M61" s="664">
        <v>563</v>
      </c>
      <c r="N61" s="664">
        <v>2</v>
      </c>
      <c r="O61" s="664">
        <v>1136</v>
      </c>
      <c r="P61" s="677"/>
      <c r="Q61" s="665">
        <v>568</v>
      </c>
    </row>
    <row r="62" spans="1:17" ht="14.4" customHeight="1" x14ac:dyDescent="0.3">
      <c r="A62" s="660" t="s">
        <v>600</v>
      </c>
      <c r="B62" s="661" t="s">
        <v>7398</v>
      </c>
      <c r="C62" s="661" t="s">
        <v>7437</v>
      </c>
      <c r="D62" s="661" t="s">
        <v>7452</v>
      </c>
      <c r="E62" s="661" t="s">
        <v>7453</v>
      </c>
      <c r="F62" s="664">
        <v>3</v>
      </c>
      <c r="G62" s="664">
        <v>5052</v>
      </c>
      <c r="H62" s="664">
        <v>1</v>
      </c>
      <c r="I62" s="664">
        <v>1684</v>
      </c>
      <c r="J62" s="664"/>
      <c r="K62" s="664"/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600</v>
      </c>
      <c r="B63" s="661" t="s">
        <v>7398</v>
      </c>
      <c r="C63" s="661" t="s">
        <v>7437</v>
      </c>
      <c r="D63" s="661" t="s">
        <v>7546</v>
      </c>
      <c r="E63" s="661" t="s">
        <v>7547</v>
      </c>
      <c r="F63" s="664">
        <v>9</v>
      </c>
      <c r="G63" s="664">
        <v>6048</v>
      </c>
      <c r="H63" s="664">
        <v>1</v>
      </c>
      <c r="I63" s="664">
        <v>672</v>
      </c>
      <c r="J63" s="664">
        <v>2</v>
      </c>
      <c r="K63" s="664">
        <v>1348</v>
      </c>
      <c r="L63" s="664">
        <v>0.22288359788359788</v>
      </c>
      <c r="M63" s="664">
        <v>674</v>
      </c>
      <c r="N63" s="664">
        <v>3</v>
      </c>
      <c r="O63" s="664">
        <v>2032</v>
      </c>
      <c r="P63" s="677">
        <v>0.33597883597883599</v>
      </c>
      <c r="Q63" s="665">
        <v>677.33333333333337</v>
      </c>
    </row>
    <row r="64" spans="1:17" ht="14.4" customHeight="1" x14ac:dyDescent="0.3">
      <c r="A64" s="660" t="s">
        <v>600</v>
      </c>
      <c r="B64" s="661" t="s">
        <v>7398</v>
      </c>
      <c r="C64" s="661" t="s">
        <v>7437</v>
      </c>
      <c r="D64" s="661" t="s">
        <v>7454</v>
      </c>
      <c r="E64" s="661" t="s">
        <v>7455</v>
      </c>
      <c r="F64" s="664">
        <v>26</v>
      </c>
      <c r="G64" s="664">
        <v>115024</v>
      </c>
      <c r="H64" s="664">
        <v>1</v>
      </c>
      <c r="I64" s="664">
        <v>4424</v>
      </c>
      <c r="J64" s="664">
        <v>17</v>
      </c>
      <c r="K64" s="664">
        <v>75225</v>
      </c>
      <c r="L64" s="664">
        <v>0.65399394908888575</v>
      </c>
      <c r="M64" s="664">
        <v>4425</v>
      </c>
      <c r="N64" s="664">
        <v>15</v>
      </c>
      <c r="O64" s="664">
        <v>66408</v>
      </c>
      <c r="P64" s="677">
        <v>0.57734038113784947</v>
      </c>
      <c r="Q64" s="665">
        <v>4427.2</v>
      </c>
    </row>
    <row r="65" spans="1:17" ht="14.4" customHeight="1" x14ac:dyDescent="0.3">
      <c r="A65" s="660" t="s">
        <v>600</v>
      </c>
      <c r="B65" s="661" t="s">
        <v>7398</v>
      </c>
      <c r="C65" s="661" t="s">
        <v>7437</v>
      </c>
      <c r="D65" s="661" t="s">
        <v>7548</v>
      </c>
      <c r="E65" s="661" t="s">
        <v>7549</v>
      </c>
      <c r="F65" s="664">
        <v>2</v>
      </c>
      <c r="G65" s="664">
        <v>1374</v>
      </c>
      <c r="H65" s="664">
        <v>1</v>
      </c>
      <c r="I65" s="664">
        <v>687</v>
      </c>
      <c r="J65" s="664"/>
      <c r="K65" s="664"/>
      <c r="L65" s="664"/>
      <c r="M65" s="664"/>
      <c r="N65" s="664">
        <v>2</v>
      </c>
      <c r="O65" s="664">
        <v>1388</v>
      </c>
      <c r="P65" s="677">
        <v>1.0101892285298399</v>
      </c>
      <c r="Q65" s="665">
        <v>694</v>
      </c>
    </row>
    <row r="66" spans="1:17" ht="14.4" customHeight="1" x14ac:dyDescent="0.3">
      <c r="A66" s="660" t="s">
        <v>600</v>
      </c>
      <c r="B66" s="661" t="s">
        <v>7398</v>
      </c>
      <c r="C66" s="661" t="s">
        <v>7437</v>
      </c>
      <c r="D66" s="661" t="s">
        <v>7550</v>
      </c>
      <c r="E66" s="661" t="s">
        <v>7551</v>
      </c>
      <c r="F66" s="664">
        <v>1</v>
      </c>
      <c r="G66" s="664">
        <v>290</v>
      </c>
      <c r="H66" s="664">
        <v>1</v>
      </c>
      <c r="I66" s="664">
        <v>290</v>
      </c>
      <c r="J66" s="664"/>
      <c r="K66" s="664"/>
      <c r="L66" s="664"/>
      <c r="M66" s="664"/>
      <c r="N66" s="664"/>
      <c r="O66" s="664"/>
      <c r="P66" s="677"/>
      <c r="Q66" s="665"/>
    </row>
    <row r="67" spans="1:17" ht="14.4" customHeight="1" x14ac:dyDescent="0.3">
      <c r="A67" s="660" t="s">
        <v>600</v>
      </c>
      <c r="B67" s="661" t="s">
        <v>7398</v>
      </c>
      <c r="C67" s="661" t="s">
        <v>7437</v>
      </c>
      <c r="D67" s="661" t="s">
        <v>7456</v>
      </c>
      <c r="E67" s="661" t="s">
        <v>7457</v>
      </c>
      <c r="F67" s="664">
        <v>3</v>
      </c>
      <c r="G67" s="664">
        <v>747</v>
      </c>
      <c r="H67" s="664">
        <v>1</v>
      </c>
      <c r="I67" s="664">
        <v>249</v>
      </c>
      <c r="J67" s="664">
        <v>5</v>
      </c>
      <c r="K67" s="664">
        <v>1160</v>
      </c>
      <c r="L67" s="664">
        <v>1.5528781793842035</v>
      </c>
      <c r="M67" s="664">
        <v>232</v>
      </c>
      <c r="N67" s="664">
        <v>7</v>
      </c>
      <c r="O67" s="664">
        <v>1632</v>
      </c>
      <c r="P67" s="677">
        <v>2.1847389558232932</v>
      </c>
      <c r="Q67" s="665">
        <v>233.14285714285714</v>
      </c>
    </row>
    <row r="68" spans="1:17" ht="14.4" customHeight="1" x14ac:dyDescent="0.3">
      <c r="A68" s="660" t="s">
        <v>600</v>
      </c>
      <c r="B68" s="661" t="s">
        <v>7398</v>
      </c>
      <c r="C68" s="661" t="s">
        <v>7437</v>
      </c>
      <c r="D68" s="661" t="s">
        <v>7458</v>
      </c>
      <c r="E68" s="661" t="s">
        <v>7459</v>
      </c>
      <c r="F68" s="664">
        <v>84</v>
      </c>
      <c r="G68" s="664">
        <v>10500</v>
      </c>
      <c r="H68" s="664">
        <v>1</v>
      </c>
      <c r="I68" s="664">
        <v>125</v>
      </c>
      <c r="J68" s="664">
        <v>44</v>
      </c>
      <c r="K68" s="664">
        <v>5104</v>
      </c>
      <c r="L68" s="664">
        <v>0.48609523809523808</v>
      </c>
      <c r="M68" s="664">
        <v>116</v>
      </c>
      <c r="N68" s="664">
        <v>26</v>
      </c>
      <c r="O68" s="664">
        <v>3050</v>
      </c>
      <c r="P68" s="677">
        <v>0.2904761904761905</v>
      </c>
      <c r="Q68" s="665">
        <v>117.30769230769231</v>
      </c>
    </row>
    <row r="69" spans="1:17" ht="14.4" customHeight="1" x14ac:dyDescent="0.3">
      <c r="A69" s="660" t="s">
        <v>600</v>
      </c>
      <c r="B69" s="661" t="s">
        <v>7398</v>
      </c>
      <c r="C69" s="661" t="s">
        <v>7437</v>
      </c>
      <c r="D69" s="661" t="s">
        <v>7554</v>
      </c>
      <c r="E69" s="661" t="s">
        <v>7555</v>
      </c>
      <c r="F69" s="664">
        <v>1</v>
      </c>
      <c r="G69" s="664">
        <v>90</v>
      </c>
      <c r="H69" s="664">
        <v>1</v>
      </c>
      <c r="I69" s="664">
        <v>90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600</v>
      </c>
      <c r="B70" s="661" t="s">
        <v>7398</v>
      </c>
      <c r="C70" s="661" t="s">
        <v>7437</v>
      </c>
      <c r="D70" s="661" t="s">
        <v>7460</v>
      </c>
      <c r="E70" s="661" t="s">
        <v>7461</v>
      </c>
      <c r="F70" s="664">
        <v>1</v>
      </c>
      <c r="G70" s="664">
        <v>656</v>
      </c>
      <c r="H70" s="664">
        <v>1</v>
      </c>
      <c r="I70" s="664">
        <v>656</v>
      </c>
      <c r="J70" s="664"/>
      <c r="K70" s="664"/>
      <c r="L70" s="664"/>
      <c r="M70" s="664"/>
      <c r="N70" s="664"/>
      <c r="O70" s="664"/>
      <c r="P70" s="677"/>
      <c r="Q70" s="665"/>
    </row>
    <row r="71" spans="1:17" ht="14.4" customHeight="1" x14ac:dyDescent="0.3">
      <c r="A71" s="660" t="s">
        <v>600</v>
      </c>
      <c r="B71" s="661" t="s">
        <v>7398</v>
      </c>
      <c r="C71" s="661" t="s">
        <v>7437</v>
      </c>
      <c r="D71" s="661" t="s">
        <v>7476</v>
      </c>
      <c r="E71" s="661" t="s">
        <v>7477</v>
      </c>
      <c r="F71" s="664"/>
      <c r="G71" s="664"/>
      <c r="H71" s="664"/>
      <c r="I71" s="664"/>
      <c r="J71" s="664">
        <v>1</v>
      </c>
      <c r="K71" s="664">
        <v>988</v>
      </c>
      <c r="L71" s="664"/>
      <c r="M71" s="664">
        <v>988</v>
      </c>
      <c r="N71" s="664"/>
      <c r="O71" s="664"/>
      <c r="P71" s="677"/>
      <c r="Q71" s="665"/>
    </row>
    <row r="72" spans="1:17" ht="14.4" customHeight="1" x14ac:dyDescent="0.3">
      <c r="A72" s="660" t="s">
        <v>600</v>
      </c>
      <c r="B72" s="661" t="s">
        <v>7398</v>
      </c>
      <c r="C72" s="661" t="s">
        <v>7437</v>
      </c>
      <c r="D72" s="661" t="s">
        <v>7500</v>
      </c>
      <c r="E72" s="661" t="s">
        <v>7501</v>
      </c>
      <c r="F72" s="664">
        <v>59</v>
      </c>
      <c r="G72" s="664">
        <v>55637</v>
      </c>
      <c r="H72" s="664">
        <v>1</v>
      </c>
      <c r="I72" s="664">
        <v>943</v>
      </c>
      <c r="J72" s="664">
        <v>59</v>
      </c>
      <c r="K72" s="664">
        <v>55873</v>
      </c>
      <c r="L72" s="664">
        <v>1.0042417815482503</v>
      </c>
      <c r="M72" s="664">
        <v>947</v>
      </c>
      <c r="N72" s="664">
        <v>47</v>
      </c>
      <c r="O72" s="664">
        <v>44707</v>
      </c>
      <c r="P72" s="677">
        <v>0.8035479986340025</v>
      </c>
      <c r="Q72" s="665">
        <v>951.21276595744678</v>
      </c>
    </row>
    <row r="73" spans="1:17" ht="14.4" customHeight="1" x14ac:dyDescent="0.3">
      <c r="A73" s="660" t="s">
        <v>600</v>
      </c>
      <c r="B73" s="661" t="s">
        <v>7398</v>
      </c>
      <c r="C73" s="661" t="s">
        <v>7437</v>
      </c>
      <c r="D73" s="661" t="s">
        <v>7502</v>
      </c>
      <c r="E73" s="661" t="s">
        <v>7503</v>
      </c>
      <c r="F73" s="664">
        <v>63</v>
      </c>
      <c r="G73" s="664">
        <v>10332</v>
      </c>
      <c r="H73" s="664">
        <v>1</v>
      </c>
      <c r="I73" s="664">
        <v>164</v>
      </c>
      <c r="J73" s="664">
        <v>58</v>
      </c>
      <c r="K73" s="664">
        <v>9570</v>
      </c>
      <c r="L73" s="664">
        <v>0.92624854819976776</v>
      </c>
      <c r="M73" s="664">
        <v>165</v>
      </c>
      <c r="N73" s="664">
        <v>51</v>
      </c>
      <c r="O73" s="664">
        <v>8523</v>
      </c>
      <c r="P73" s="677">
        <v>0.82491289198606277</v>
      </c>
      <c r="Q73" s="665">
        <v>167.11764705882354</v>
      </c>
    </row>
    <row r="74" spans="1:17" ht="14.4" customHeight="1" x14ac:dyDescent="0.3">
      <c r="A74" s="660" t="s">
        <v>600</v>
      </c>
      <c r="B74" s="661" t="s">
        <v>7398</v>
      </c>
      <c r="C74" s="661" t="s">
        <v>7437</v>
      </c>
      <c r="D74" s="661" t="s">
        <v>7466</v>
      </c>
      <c r="E74" s="661" t="s">
        <v>7467</v>
      </c>
      <c r="F74" s="664">
        <v>4</v>
      </c>
      <c r="G74" s="664">
        <v>300</v>
      </c>
      <c r="H74" s="664">
        <v>1</v>
      </c>
      <c r="I74" s="664">
        <v>75</v>
      </c>
      <c r="J74" s="664">
        <v>2</v>
      </c>
      <c r="K74" s="664">
        <v>162</v>
      </c>
      <c r="L74" s="664">
        <v>0.54</v>
      </c>
      <c r="M74" s="664">
        <v>81</v>
      </c>
      <c r="N74" s="664">
        <v>2</v>
      </c>
      <c r="O74" s="664">
        <v>164</v>
      </c>
      <c r="P74" s="677">
        <v>0.54666666666666663</v>
      </c>
      <c r="Q74" s="665">
        <v>82</v>
      </c>
    </row>
    <row r="75" spans="1:17" ht="14.4" customHeight="1" x14ac:dyDescent="0.3">
      <c r="A75" s="660" t="s">
        <v>600</v>
      </c>
      <c r="B75" s="661" t="s">
        <v>7398</v>
      </c>
      <c r="C75" s="661" t="s">
        <v>7437</v>
      </c>
      <c r="D75" s="661" t="s">
        <v>7565</v>
      </c>
      <c r="E75" s="661" t="s">
        <v>7566</v>
      </c>
      <c r="F75" s="664">
        <v>9</v>
      </c>
      <c r="G75" s="664">
        <v>6588</v>
      </c>
      <c r="H75" s="664">
        <v>1</v>
      </c>
      <c r="I75" s="664">
        <v>732</v>
      </c>
      <c r="J75" s="664">
        <v>8</v>
      </c>
      <c r="K75" s="664">
        <v>5872</v>
      </c>
      <c r="L75" s="664">
        <v>0.89131754705525201</v>
      </c>
      <c r="M75" s="664">
        <v>734</v>
      </c>
      <c r="N75" s="664">
        <v>6</v>
      </c>
      <c r="O75" s="664">
        <v>4429</v>
      </c>
      <c r="P75" s="677">
        <v>0.67228293867638134</v>
      </c>
      <c r="Q75" s="665">
        <v>738.16666666666663</v>
      </c>
    </row>
    <row r="76" spans="1:17" ht="14.4" customHeight="1" x14ac:dyDescent="0.3">
      <c r="A76" s="660" t="s">
        <v>600</v>
      </c>
      <c r="B76" s="661" t="s">
        <v>7398</v>
      </c>
      <c r="C76" s="661" t="s">
        <v>7437</v>
      </c>
      <c r="D76" s="661" t="s">
        <v>7518</v>
      </c>
      <c r="E76" s="661" t="s">
        <v>7519</v>
      </c>
      <c r="F76" s="664">
        <v>27</v>
      </c>
      <c r="G76" s="664">
        <v>8991</v>
      </c>
      <c r="H76" s="664">
        <v>1</v>
      </c>
      <c r="I76" s="664">
        <v>333</v>
      </c>
      <c r="J76" s="664">
        <v>7</v>
      </c>
      <c r="K76" s="664">
        <v>2345</v>
      </c>
      <c r="L76" s="664">
        <v>0.26081637192748303</v>
      </c>
      <c r="M76" s="664">
        <v>335</v>
      </c>
      <c r="N76" s="664"/>
      <c r="O76" s="664"/>
      <c r="P76" s="677"/>
      <c r="Q76" s="665"/>
    </row>
    <row r="77" spans="1:17" ht="14.4" customHeight="1" x14ac:dyDescent="0.3">
      <c r="A77" s="660" t="s">
        <v>600</v>
      </c>
      <c r="B77" s="661" t="s">
        <v>7398</v>
      </c>
      <c r="C77" s="661" t="s">
        <v>7437</v>
      </c>
      <c r="D77" s="661" t="s">
        <v>7508</v>
      </c>
      <c r="E77" s="661" t="s">
        <v>7509</v>
      </c>
      <c r="F77" s="664">
        <v>2</v>
      </c>
      <c r="G77" s="664">
        <v>720</v>
      </c>
      <c r="H77" s="664">
        <v>1</v>
      </c>
      <c r="I77" s="664">
        <v>360</v>
      </c>
      <c r="J77" s="664">
        <v>6</v>
      </c>
      <c r="K77" s="664">
        <v>2064</v>
      </c>
      <c r="L77" s="664">
        <v>2.8666666666666667</v>
      </c>
      <c r="M77" s="664">
        <v>344</v>
      </c>
      <c r="N77" s="664">
        <v>2</v>
      </c>
      <c r="O77" s="664">
        <v>692</v>
      </c>
      <c r="P77" s="677">
        <v>0.96111111111111114</v>
      </c>
      <c r="Q77" s="665">
        <v>346</v>
      </c>
    </row>
    <row r="78" spans="1:17" ht="14.4" customHeight="1" x14ac:dyDescent="0.3">
      <c r="A78" s="660" t="s">
        <v>600</v>
      </c>
      <c r="B78" s="661" t="s">
        <v>7398</v>
      </c>
      <c r="C78" s="661" t="s">
        <v>7437</v>
      </c>
      <c r="D78" s="661" t="s">
        <v>7472</v>
      </c>
      <c r="E78" s="661" t="s">
        <v>7473</v>
      </c>
      <c r="F78" s="664">
        <v>1</v>
      </c>
      <c r="G78" s="664">
        <v>112</v>
      </c>
      <c r="H78" s="664">
        <v>1</v>
      </c>
      <c r="I78" s="664">
        <v>112</v>
      </c>
      <c r="J78" s="664">
        <v>12</v>
      </c>
      <c r="K78" s="664">
        <v>1344</v>
      </c>
      <c r="L78" s="664">
        <v>12</v>
      </c>
      <c r="M78" s="664">
        <v>112</v>
      </c>
      <c r="N78" s="664">
        <v>30</v>
      </c>
      <c r="O78" s="664">
        <v>3406</v>
      </c>
      <c r="P78" s="677">
        <v>30.410714285714285</v>
      </c>
      <c r="Q78" s="665">
        <v>113.53333333333333</v>
      </c>
    </row>
    <row r="79" spans="1:17" ht="14.4" customHeight="1" x14ac:dyDescent="0.3">
      <c r="A79" s="660" t="s">
        <v>600</v>
      </c>
      <c r="B79" s="661" t="s">
        <v>7398</v>
      </c>
      <c r="C79" s="661" t="s">
        <v>7437</v>
      </c>
      <c r="D79" s="661" t="s">
        <v>7512</v>
      </c>
      <c r="E79" s="661" t="s">
        <v>7513</v>
      </c>
      <c r="F79" s="664"/>
      <c r="G79" s="664"/>
      <c r="H79" s="664"/>
      <c r="I79" s="664"/>
      <c r="J79" s="664">
        <v>1</v>
      </c>
      <c r="K79" s="664">
        <v>1277</v>
      </c>
      <c r="L79" s="664"/>
      <c r="M79" s="664">
        <v>1277</v>
      </c>
      <c r="N79" s="664"/>
      <c r="O79" s="664"/>
      <c r="P79" s="677"/>
      <c r="Q79" s="665"/>
    </row>
    <row r="80" spans="1:17" ht="14.4" customHeight="1" x14ac:dyDescent="0.3">
      <c r="A80" s="660" t="s">
        <v>600</v>
      </c>
      <c r="B80" s="661" t="s">
        <v>7398</v>
      </c>
      <c r="C80" s="661" t="s">
        <v>7437</v>
      </c>
      <c r="D80" s="661" t="s">
        <v>7516</v>
      </c>
      <c r="E80" s="661" t="s">
        <v>7517</v>
      </c>
      <c r="F80" s="664">
        <v>1</v>
      </c>
      <c r="G80" s="664">
        <v>183</v>
      </c>
      <c r="H80" s="664">
        <v>1</v>
      </c>
      <c r="I80" s="664">
        <v>183</v>
      </c>
      <c r="J80" s="664">
        <v>3</v>
      </c>
      <c r="K80" s="664">
        <v>555</v>
      </c>
      <c r="L80" s="664">
        <v>3.0327868852459017</v>
      </c>
      <c r="M80" s="664">
        <v>185</v>
      </c>
      <c r="N80" s="664">
        <v>1</v>
      </c>
      <c r="O80" s="664">
        <v>185</v>
      </c>
      <c r="P80" s="677">
        <v>1.0109289617486339</v>
      </c>
      <c r="Q80" s="665">
        <v>185</v>
      </c>
    </row>
    <row r="81" spans="1:17" ht="14.4" customHeight="1" x14ac:dyDescent="0.3">
      <c r="A81" s="660" t="s">
        <v>600</v>
      </c>
      <c r="B81" s="661" t="s">
        <v>7398</v>
      </c>
      <c r="C81" s="661" t="s">
        <v>7437</v>
      </c>
      <c r="D81" s="661" t="s">
        <v>7619</v>
      </c>
      <c r="E81" s="661" t="s">
        <v>7620</v>
      </c>
      <c r="F81" s="664">
        <v>1</v>
      </c>
      <c r="G81" s="664">
        <v>985</v>
      </c>
      <c r="H81" s="664">
        <v>1</v>
      </c>
      <c r="I81" s="664">
        <v>985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600</v>
      </c>
      <c r="B82" s="661" t="s">
        <v>7621</v>
      </c>
      <c r="C82" s="661" t="s">
        <v>7399</v>
      </c>
      <c r="D82" s="661" t="s">
        <v>7622</v>
      </c>
      <c r="E82" s="661" t="s">
        <v>7623</v>
      </c>
      <c r="F82" s="664">
        <v>9</v>
      </c>
      <c r="G82" s="664">
        <v>984.21</v>
      </c>
      <c r="H82" s="664">
        <v>1</v>
      </c>
      <c r="I82" s="664">
        <v>109.35666666666667</v>
      </c>
      <c r="J82" s="664">
        <v>4</v>
      </c>
      <c r="K82" s="664">
        <v>333.2</v>
      </c>
      <c r="L82" s="664">
        <v>0.33854563558590134</v>
      </c>
      <c r="M82" s="664">
        <v>83.3</v>
      </c>
      <c r="N82" s="664">
        <v>26</v>
      </c>
      <c r="O82" s="664">
        <v>2653.06</v>
      </c>
      <c r="P82" s="677">
        <v>2.6956239014031556</v>
      </c>
      <c r="Q82" s="665">
        <v>102.04076923076923</v>
      </c>
    </row>
    <row r="83" spans="1:17" ht="14.4" customHeight="1" x14ac:dyDescent="0.3">
      <c r="A83" s="660" t="s">
        <v>600</v>
      </c>
      <c r="B83" s="661" t="s">
        <v>7621</v>
      </c>
      <c r="C83" s="661" t="s">
        <v>7399</v>
      </c>
      <c r="D83" s="661" t="s">
        <v>7624</v>
      </c>
      <c r="E83" s="661" t="s">
        <v>3232</v>
      </c>
      <c r="F83" s="664"/>
      <c r="G83" s="664"/>
      <c r="H83" s="664"/>
      <c r="I83" s="664"/>
      <c r="J83" s="664"/>
      <c r="K83" s="664"/>
      <c r="L83" s="664"/>
      <c r="M83" s="664"/>
      <c r="N83" s="664">
        <v>26</v>
      </c>
      <c r="O83" s="664">
        <v>2155.92</v>
      </c>
      <c r="P83" s="677"/>
      <c r="Q83" s="665">
        <v>82.92</v>
      </c>
    </row>
    <row r="84" spans="1:17" ht="14.4" customHeight="1" x14ac:dyDescent="0.3">
      <c r="A84" s="660" t="s">
        <v>600</v>
      </c>
      <c r="B84" s="661" t="s">
        <v>7621</v>
      </c>
      <c r="C84" s="661" t="s">
        <v>7399</v>
      </c>
      <c r="D84" s="661" t="s">
        <v>7625</v>
      </c>
      <c r="E84" s="661" t="s">
        <v>7626</v>
      </c>
      <c r="F84" s="664"/>
      <c r="G84" s="664"/>
      <c r="H84" s="664"/>
      <c r="I84" s="664"/>
      <c r="J84" s="664">
        <v>9</v>
      </c>
      <c r="K84" s="664">
        <v>34578.36</v>
      </c>
      <c r="L84" s="664"/>
      <c r="M84" s="664">
        <v>3842.04</v>
      </c>
      <c r="N84" s="664">
        <v>8</v>
      </c>
      <c r="O84" s="664">
        <v>30736.32</v>
      </c>
      <c r="P84" s="677"/>
      <c r="Q84" s="665">
        <v>3842.04</v>
      </c>
    </row>
    <row r="85" spans="1:17" ht="14.4" customHeight="1" x14ac:dyDescent="0.3">
      <c r="A85" s="660" t="s">
        <v>600</v>
      </c>
      <c r="B85" s="661" t="s">
        <v>7621</v>
      </c>
      <c r="C85" s="661" t="s">
        <v>7399</v>
      </c>
      <c r="D85" s="661" t="s">
        <v>7627</v>
      </c>
      <c r="E85" s="661" t="s">
        <v>3232</v>
      </c>
      <c r="F85" s="664">
        <v>374</v>
      </c>
      <c r="G85" s="664">
        <v>51610.420000000006</v>
      </c>
      <c r="H85" s="664">
        <v>1</v>
      </c>
      <c r="I85" s="664">
        <v>137.99577540106952</v>
      </c>
      <c r="J85" s="664">
        <v>82</v>
      </c>
      <c r="K85" s="664">
        <v>9693.91</v>
      </c>
      <c r="L85" s="664">
        <v>0.18782854315078232</v>
      </c>
      <c r="M85" s="664">
        <v>118.21841463414634</v>
      </c>
      <c r="N85" s="664">
        <v>76</v>
      </c>
      <c r="O85" s="664">
        <v>8964.9599999999991</v>
      </c>
      <c r="P85" s="677">
        <v>0.1737044573557045</v>
      </c>
      <c r="Q85" s="665">
        <v>117.96</v>
      </c>
    </row>
    <row r="86" spans="1:17" ht="14.4" customHeight="1" x14ac:dyDescent="0.3">
      <c r="A86" s="660" t="s">
        <v>600</v>
      </c>
      <c r="B86" s="661" t="s">
        <v>7621</v>
      </c>
      <c r="C86" s="661" t="s">
        <v>7399</v>
      </c>
      <c r="D86" s="661" t="s">
        <v>7628</v>
      </c>
      <c r="E86" s="661" t="s">
        <v>3232</v>
      </c>
      <c r="F86" s="664">
        <v>1084</v>
      </c>
      <c r="G86" s="664">
        <v>234594.54</v>
      </c>
      <c r="H86" s="664">
        <v>1</v>
      </c>
      <c r="I86" s="664">
        <v>216.41562730627308</v>
      </c>
      <c r="J86" s="664">
        <v>36</v>
      </c>
      <c r="K86" s="664">
        <v>8168.04</v>
      </c>
      <c r="L86" s="664">
        <v>3.4817690130384105E-2</v>
      </c>
      <c r="M86" s="664">
        <v>226.89</v>
      </c>
      <c r="N86" s="664">
        <v>85</v>
      </c>
      <c r="O86" s="664">
        <v>6765.15</v>
      </c>
      <c r="P86" s="677">
        <v>2.8837627678802751E-2</v>
      </c>
      <c r="Q86" s="665">
        <v>79.589999999999989</v>
      </c>
    </row>
    <row r="87" spans="1:17" ht="14.4" customHeight="1" x14ac:dyDescent="0.3">
      <c r="A87" s="660" t="s">
        <v>600</v>
      </c>
      <c r="B87" s="661" t="s">
        <v>7621</v>
      </c>
      <c r="C87" s="661" t="s">
        <v>7399</v>
      </c>
      <c r="D87" s="661" t="s">
        <v>7629</v>
      </c>
      <c r="E87" s="661" t="s">
        <v>7372</v>
      </c>
      <c r="F87" s="664">
        <v>2.1</v>
      </c>
      <c r="G87" s="664">
        <v>1210.58</v>
      </c>
      <c r="H87" s="664">
        <v>1</v>
      </c>
      <c r="I87" s="664">
        <v>576.46666666666658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600</v>
      </c>
      <c r="B88" s="661" t="s">
        <v>7621</v>
      </c>
      <c r="C88" s="661" t="s">
        <v>7399</v>
      </c>
      <c r="D88" s="661" t="s">
        <v>7630</v>
      </c>
      <c r="E88" s="661" t="s">
        <v>1907</v>
      </c>
      <c r="F88" s="664">
        <v>21.5</v>
      </c>
      <c r="G88" s="664">
        <v>5876.18</v>
      </c>
      <c r="H88" s="664">
        <v>1</v>
      </c>
      <c r="I88" s="664">
        <v>273.31069767441863</v>
      </c>
      <c r="J88" s="664">
        <v>15.4</v>
      </c>
      <c r="K88" s="664">
        <v>4246.01</v>
      </c>
      <c r="L88" s="664">
        <v>0.72257997542621222</v>
      </c>
      <c r="M88" s="664">
        <v>275.71493506493505</v>
      </c>
      <c r="N88" s="664">
        <v>38</v>
      </c>
      <c r="O88" s="664">
        <v>12367.83</v>
      </c>
      <c r="P88" s="677">
        <v>2.1047398139607703</v>
      </c>
      <c r="Q88" s="665">
        <v>325.46921052631581</v>
      </c>
    </row>
    <row r="89" spans="1:17" ht="14.4" customHeight="1" x14ac:dyDescent="0.3">
      <c r="A89" s="660" t="s">
        <v>600</v>
      </c>
      <c r="B89" s="661" t="s">
        <v>7621</v>
      </c>
      <c r="C89" s="661" t="s">
        <v>7399</v>
      </c>
      <c r="D89" s="661" t="s">
        <v>7631</v>
      </c>
      <c r="E89" s="661" t="s">
        <v>7632</v>
      </c>
      <c r="F89" s="664">
        <v>78</v>
      </c>
      <c r="G89" s="664">
        <v>15060.130000000001</v>
      </c>
      <c r="H89" s="664">
        <v>1</v>
      </c>
      <c r="I89" s="664">
        <v>193.07858974358976</v>
      </c>
      <c r="J89" s="664">
        <v>99</v>
      </c>
      <c r="K89" s="664">
        <v>8323.92</v>
      </c>
      <c r="L89" s="664">
        <v>0.55271236038467131</v>
      </c>
      <c r="M89" s="664">
        <v>84.08</v>
      </c>
      <c r="N89" s="664">
        <v>94</v>
      </c>
      <c r="O89" s="664">
        <v>7903.52</v>
      </c>
      <c r="P89" s="677">
        <v>0.52479759470867782</v>
      </c>
      <c r="Q89" s="665">
        <v>84.08</v>
      </c>
    </row>
    <row r="90" spans="1:17" ht="14.4" customHeight="1" x14ac:dyDescent="0.3">
      <c r="A90" s="660" t="s">
        <v>600</v>
      </c>
      <c r="B90" s="661" t="s">
        <v>7621</v>
      </c>
      <c r="C90" s="661" t="s">
        <v>7399</v>
      </c>
      <c r="D90" s="661" t="s">
        <v>7633</v>
      </c>
      <c r="E90" s="661" t="s">
        <v>7372</v>
      </c>
      <c r="F90" s="664">
        <v>28.4</v>
      </c>
      <c r="G90" s="664">
        <v>30652.55</v>
      </c>
      <c r="H90" s="664">
        <v>1</v>
      </c>
      <c r="I90" s="664">
        <v>1079.3151408450703</v>
      </c>
      <c r="J90" s="664">
        <v>23</v>
      </c>
      <c r="K90" s="664">
        <v>24824.440000000002</v>
      </c>
      <c r="L90" s="664">
        <v>0.80986541087120001</v>
      </c>
      <c r="M90" s="664">
        <v>1079.3234782608697</v>
      </c>
      <c r="N90" s="664"/>
      <c r="O90" s="664"/>
      <c r="P90" s="677"/>
      <c r="Q90" s="665"/>
    </row>
    <row r="91" spans="1:17" ht="14.4" customHeight="1" x14ac:dyDescent="0.3">
      <c r="A91" s="660" t="s">
        <v>600</v>
      </c>
      <c r="B91" s="661" t="s">
        <v>7621</v>
      </c>
      <c r="C91" s="661" t="s">
        <v>7399</v>
      </c>
      <c r="D91" s="661" t="s">
        <v>7633</v>
      </c>
      <c r="E91" s="661" t="s">
        <v>1924</v>
      </c>
      <c r="F91" s="664">
        <v>76.400000000000006</v>
      </c>
      <c r="G91" s="664">
        <v>82459.649999999994</v>
      </c>
      <c r="H91" s="664">
        <v>1</v>
      </c>
      <c r="I91" s="664">
        <v>1079.314790575916</v>
      </c>
      <c r="J91" s="664">
        <v>37.599999999999994</v>
      </c>
      <c r="K91" s="664">
        <v>40582.230000000003</v>
      </c>
      <c r="L91" s="664">
        <v>0.49214652257194891</v>
      </c>
      <c r="M91" s="664">
        <v>1079.3146276595746</v>
      </c>
      <c r="N91" s="664">
        <v>12.8</v>
      </c>
      <c r="O91" s="664">
        <v>13815.19</v>
      </c>
      <c r="P91" s="677">
        <v>0.1675387901840476</v>
      </c>
      <c r="Q91" s="665">
        <v>1079.31171875</v>
      </c>
    </row>
    <row r="92" spans="1:17" ht="14.4" customHeight="1" x14ac:dyDescent="0.3">
      <c r="A92" s="660" t="s">
        <v>600</v>
      </c>
      <c r="B92" s="661" t="s">
        <v>7621</v>
      </c>
      <c r="C92" s="661" t="s">
        <v>7399</v>
      </c>
      <c r="D92" s="661" t="s">
        <v>7634</v>
      </c>
      <c r="E92" s="661" t="s">
        <v>7635</v>
      </c>
      <c r="F92" s="664">
        <v>72</v>
      </c>
      <c r="G92" s="664">
        <v>18804.239999999998</v>
      </c>
      <c r="H92" s="664">
        <v>1</v>
      </c>
      <c r="I92" s="664">
        <v>261.16999999999996</v>
      </c>
      <c r="J92" s="664">
        <v>21</v>
      </c>
      <c r="K92" s="664">
        <v>3872.82</v>
      </c>
      <c r="L92" s="664">
        <v>0.20595461449119989</v>
      </c>
      <c r="M92" s="664">
        <v>184.42000000000002</v>
      </c>
      <c r="N92" s="664"/>
      <c r="O92" s="664"/>
      <c r="P92" s="677"/>
      <c r="Q92" s="665"/>
    </row>
    <row r="93" spans="1:17" ht="14.4" customHeight="1" x14ac:dyDescent="0.3">
      <c r="A93" s="660" t="s">
        <v>600</v>
      </c>
      <c r="B93" s="661" t="s">
        <v>7621</v>
      </c>
      <c r="C93" s="661" t="s">
        <v>7399</v>
      </c>
      <c r="D93" s="661" t="s">
        <v>7636</v>
      </c>
      <c r="E93" s="661" t="s">
        <v>1944</v>
      </c>
      <c r="F93" s="664">
        <v>1260.3</v>
      </c>
      <c r="G93" s="664">
        <v>97668.81</v>
      </c>
      <c r="H93" s="664">
        <v>1</v>
      </c>
      <c r="I93" s="664">
        <v>77.496477029278751</v>
      </c>
      <c r="J93" s="664">
        <v>1203</v>
      </c>
      <c r="K93" s="664">
        <v>75999.59</v>
      </c>
      <c r="L93" s="664">
        <v>0.77813572214097826</v>
      </c>
      <c r="M93" s="664">
        <v>63.175054031587692</v>
      </c>
      <c r="N93" s="664">
        <v>1159</v>
      </c>
      <c r="O93" s="664">
        <v>70756.949999999983</v>
      </c>
      <c r="P93" s="677">
        <v>0.72445799226999885</v>
      </c>
      <c r="Q93" s="665">
        <v>61.049999999999983</v>
      </c>
    </row>
    <row r="94" spans="1:17" ht="14.4" customHeight="1" x14ac:dyDescent="0.3">
      <c r="A94" s="660" t="s">
        <v>600</v>
      </c>
      <c r="B94" s="661" t="s">
        <v>7621</v>
      </c>
      <c r="C94" s="661" t="s">
        <v>7399</v>
      </c>
      <c r="D94" s="661" t="s">
        <v>7637</v>
      </c>
      <c r="E94" s="661" t="s">
        <v>7638</v>
      </c>
      <c r="F94" s="664">
        <v>0.2</v>
      </c>
      <c r="G94" s="664">
        <v>1052.9000000000001</v>
      </c>
      <c r="H94" s="664">
        <v>1</v>
      </c>
      <c r="I94" s="664">
        <v>5264.5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600</v>
      </c>
      <c r="B95" s="661" t="s">
        <v>7621</v>
      </c>
      <c r="C95" s="661" t="s">
        <v>7399</v>
      </c>
      <c r="D95" s="661" t="s">
        <v>7639</v>
      </c>
      <c r="E95" s="661" t="s">
        <v>2802</v>
      </c>
      <c r="F95" s="664">
        <v>73</v>
      </c>
      <c r="G95" s="664">
        <v>13277.390000000001</v>
      </c>
      <c r="H95" s="664">
        <v>1</v>
      </c>
      <c r="I95" s="664">
        <v>181.88205479452057</v>
      </c>
      <c r="J95" s="664">
        <v>34</v>
      </c>
      <c r="K95" s="664">
        <v>4894.2999999999993</v>
      </c>
      <c r="L95" s="664">
        <v>0.36861913373034905</v>
      </c>
      <c r="M95" s="664">
        <v>143.94999999999999</v>
      </c>
      <c r="N95" s="664">
        <v>86</v>
      </c>
      <c r="O95" s="664">
        <v>10697</v>
      </c>
      <c r="P95" s="677">
        <v>0.80565532834389886</v>
      </c>
      <c r="Q95" s="665">
        <v>124.38372093023256</v>
      </c>
    </row>
    <row r="96" spans="1:17" ht="14.4" customHeight="1" x14ac:dyDescent="0.3">
      <c r="A96" s="660" t="s">
        <v>600</v>
      </c>
      <c r="B96" s="661" t="s">
        <v>7621</v>
      </c>
      <c r="C96" s="661" t="s">
        <v>7399</v>
      </c>
      <c r="D96" s="661" t="s">
        <v>7640</v>
      </c>
      <c r="E96" s="661" t="s">
        <v>7372</v>
      </c>
      <c r="F96" s="664">
        <v>77.17</v>
      </c>
      <c r="G96" s="664">
        <v>280353.59000000003</v>
      </c>
      <c r="H96" s="664">
        <v>1</v>
      </c>
      <c r="I96" s="664">
        <v>3632.9349488143062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600</v>
      </c>
      <c r="B97" s="661" t="s">
        <v>7621</v>
      </c>
      <c r="C97" s="661" t="s">
        <v>7399</v>
      </c>
      <c r="D97" s="661" t="s">
        <v>7641</v>
      </c>
      <c r="E97" s="661" t="s">
        <v>1856</v>
      </c>
      <c r="F97" s="664">
        <v>9.8000000000000007</v>
      </c>
      <c r="G97" s="664">
        <v>11423.86</v>
      </c>
      <c r="H97" s="664">
        <v>1</v>
      </c>
      <c r="I97" s="664">
        <v>1165.7</v>
      </c>
      <c r="J97" s="664">
        <v>34.200000000000003</v>
      </c>
      <c r="K97" s="664">
        <v>27689.14</v>
      </c>
      <c r="L97" s="664">
        <v>2.4237989611217223</v>
      </c>
      <c r="M97" s="664">
        <v>809.62397660818704</v>
      </c>
      <c r="N97" s="664">
        <v>53.949999999999996</v>
      </c>
      <c r="O97" s="664">
        <v>39046.49</v>
      </c>
      <c r="P97" s="677">
        <v>3.4179769359918621</v>
      </c>
      <c r="Q97" s="665">
        <v>723.75329008341055</v>
      </c>
    </row>
    <row r="98" spans="1:17" ht="14.4" customHeight="1" x14ac:dyDescent="0.3">
      <c r="A98" s="660" t="s">
        <v>600</v>
      </c>
      <c r="B98" s="661" t="s">
        <v>7621</v>
      </c>
      <c r="C98" s="661" t="s">
        <v>7399</v>
      </c>
      <c r="D98" s="661" t="s">
        <v>7642</v>
      </c>
      <c r="E98" s="661" t="s">
        <v>1899</v>
      </c>
      <c r="F98" s="664">
        <v>23</v>
      </c>
      <c r="G98" s="664">
        <v>35504.199999999997</v>
      </c>
      <c r="H98" s="664">
        <v>1</v>
      </c>
      <c r="I98" s="664">
        <v>1543.6608695652174</v>
      </c>
      <c r="J98" s="664">
        <v>66</v>
      </c>
      <c r="K98" s="664">
        <v>80570.94</v>
      </c>
      <c r="L98" s="664">
        <v>2.2693354589034538</v>
      </c>
      <c r="M98" s="664">
        <v>1220.7718181818182</v>
      </c>
      <c r="N98" s="664">
        <v>12</v>
      </c>
      <c r="O98" s="664">
        <v>13885.32</v>
      </c>
      <c r="P98" s="677">
        <v>0.39108950490364525</v>
      </c>
      <c r="Q98" s="665">
        <v>1157.1099999999999</v>
      </c>
    </row>
    <row r="99" spans="1:17" ht="14.4" customHeight="1" x14ac:dyDescent="0.3">
      <c r="A99" s="660" t="s">
        <v>600</v>
      </c>
      <c r="B99" s="661" t="s">
        <v>7621</v>
      </c>
      <c r="C99" s="661" t="s">
        <v>7399</v>
      </c>
      <c r="D99" s="661" t="s">
        <v>7643</v>
      </c>
      <c r="E99" s="661" t="s">
        <v>1982</v>
      </c>
      <c r="F99" s="664">
        <v>24.7</v>
      </c>
      <c r="G99" s="664">
        <v>344484.49</v>
      </c>
      <c r="H99" s="664">
        <v>1</v>
      </c>
      <c r="I99" s="664">
        <v>13946.74048582996</v>
      </c>
      <c r="J99" s="664">
        <v>8.8000000000000007</v>
      </c>
      <c r="K99" s="664">
        <v>119669.44</v>
      </c>
      <c r="L99" s="664">
        <v>0.34738701878856726</v>
      </c>
      <c r="M99" s="664">
        <v>13598.8</v>
      </c>
      <c r="N99" s="664">
        <v>22.7</v>
      </c>
      <c r="O99" s="664">
        <v>307653.40999999997</v>
      </c>
      <c r="P99" s="677">
        <v>0.89308348831612128</v>
      </c>
      <c r="Q99" s="665">
        <v>13553.013656387664</v>
      </c>
    </row>
    <row r="100" spans="1:17" ht="14.4" customHeight="1" x14ac:dyDescent="0.3">
      <c r="A100" s="660" t="s">
        <v>600</v>
      </c>
      <c r="B100" s="661" t="s">
        <v>7621</v>
      </c>
      <c r="C100" s="661" t="s">
        <v>7399</v>
      </c>
      <c r="D100" s="661" t="s">
        <v>7644</v>
      </c>
      <c r="E100" s="661" t="s">
        <v>2009</v>
      </c>
      <c r="F100" s="664">
        <v>9</v>
      </c>
      <c r="G100" s="664">
        <v>33108.03</v>
      </c>
      <c r="H100" s="664">
        <v>1</v>
      </c>
      <c r="I100" s="664">
        <v>3678.67</v>
      </c>
      <c r="J100" s="664"/>
      <c r="K100" s="664"/>
      <c r="L100" s="664"/>
      <c r="M100" s="664"/>
      <c r="N100" s="664">
        <v>15</v>
      </c>
      <c r="O100" s="664">
        <v>52536.15</v>
      </c>
      <c r="P100" s="677">
        <v>1.5868099068413313</v>
      </c>
      <c r="Q100" s="665">
        <v>3502.4100000000003</v>
      </c>
    </row>
    <row r="101" spans="1:17" ht="14.4" customHeight="1" x14ac:dyDescent="0.3">
      <c r="A101" s="660" t="s">
        <v>600</v>
      </c>
      <c r="B101" s="661" t="s">
        <v>7621</v>
      </c>
      <c r="C101" s="661" t="s">
        <v>7399</v>
      </c>
      <c r="D101" s="661" t="s">
        <v>7645</v>
      </c>
      <c r="E101" s="661" t="s">
        <v>1899</v>
      </c>
      <c r="F101" s="664">
        <v>0.1</v>
      </c>
      <c r="G101" s="664">
        <v>1299.05</v>
      </c>
      <c r="H101" s="664">
        <v>1</v>
      </c>
      <c r="I101" s="664">
        <v>12990.499999999998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600</v>
      </c>
      <c r="B102" s="661" t="s">
        <v>7621</v>
      </c>
      <c r="C102" s="661" t="s">
        <v>7399</v>
      </c>
      <c r="D102" s="661" t="s">
        <v>7646</v>
      </c>
      <c r="E102" s="661" t="s">
        <v>7372</v>
      </c>
      <c r="F102" s="664">
        <v>2</v>
      </c>
      <c r="G102" s="664">
        <v>21540.52</v>
      </c>
      <c r="H102" s="664">
        <v>1</v>
      </c>
      <c r="I102" s="664">
        <v>10770.26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600</v>
      </c>
      <c r="B103" s="661" t="s">
        <v>7621</v>
      </c>
      <c r="C103" s="661" t="s">
        <v>7399</v>
      </c>
      <c r="D103" s="661" t="s">
        <v>7647</v>
      </c>
      <c r="E103" s="661" t="s">
        <v>7372</v>
      </c>
      <c r="F103" s="664">
        <v>18</v>
      </c>
      <c r="G103" s="664">
        <v>59497.56</v>
      </c>
      <c r="H103" s="664">
        <v>1</v>
      </c>
      <c r="I103" s="664">
        <v>3305.42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600</v>
      </c>
      <c r="B104" s="661" t="s">
        <v>7621</v>
      </c>
      <c r="C104" s="661" t="s">
        <v>7399</v>
      </c>
      <c r="D104" s="661" t="s">
        <v>7648</v>
      </c>
      <c r="E104" s="661" t="s">
        <v>7649</v>
      </c>
      <c r="F104" s="664">
        <v>7.1999999999999993</v>
      </c>
      <c r="G104" s="664">
        <v>5283.45</v>
      </c>
      <c r="H104" s="664">
        <v>1</v>
      </c>
      <c r="I104" s="664">
        <v>733.8125</v>
      </c>
      <c r="J104" s="664">
        <v>16.7</v>
      </c>
      <c r="K104" s="664">
        <v>7372.41</v>
      </c>
      <c r="L104" s="664">
        <v>1.3953780200437214</v>
      </c>
      <c r="M104" s="664">
        <v>441.46167664670662</v>
      </c>
      <c r="N104" s="664"/>
      <c r="O104" s="664"/>
      <c r="P104" s="677"/>
      <c r="Q104" s="665"/>
    </row>
    <row r="105" spans="1:17" ht="14.4" customHeight="1" x14ac:dyDescent="0.3">
      <c r="A105" s="660" t="s">
        <v>600</v>
      </c>
      <c r="B105" s="661" t="s">
        <v>7621</v>
      </c>
      <c r="C105" s="661" t="s">
        <v>7399</v>
      </c>
      <c r="D105" s="661" t="s">
        <v>7650</v>
      </c>
      <c r="E105" s="661" t="s">
        <v>3822</v>
      </c>
      <c r="F105" s="664">
        <v>1141</v>
      </c>
      <c r="G105" s="664">
        <v>69863.31</v>
      </c>
      <c r="H105" s="664">
        <v>1</v>
      </c>
      <c r="I105" s="664">
        <v>61.229894829097283</v>
      </c>
      <c r="J105" s="664">
        <v>188</v>
      </c>
      <c r="K105" s="664">
        <v>10905.88</v>
      </c>
      <c r="L105" s="664">
        <v>0.1561031104881804</v>
      </c>
      <c r="M105" s="664">
        <v>58.01</v>
      </c>
      <c r="N105" s="664">
        <v>369</v>
      </c>
      <c r="O105" s="664">
        <v>14892.84</v>
      </c>
      <c r="P105" s="677">
        <v>0.21317111943307582</v>
      </c>
      <c r="Q105" s="665">
        <v>40.36</v>
      </c>
    </row>
    <row r="106" spans="1:17" ht="14.4" customHeight="1" x14ac:dyDescent="0.3">
      <c r="A106" s="660" t="s">
        <v>600</v>
      </c>
      <c r="B106" s="661" t="s">
        <v>7621</v>
      </c>
      <c r="C106" s="661" t="s">
        <v>7399</v>
      </c>
      <c r="D106" s="661" t="s">
        <v>7651</v>
      </c>
      <c r="E106" s="661" t="s">
        <v>7372</v>
      </c>
      <c r="F106" s="664">
        <v>15</v>
      </c>
      <c r="G106" s="664">
        <v>34373.990000000005</v>
      </c>
      <c r="H106" s="664">
        <v>1</v>
      </c>
      <c r="I106" s="664">
        <v>2291.5993333333336</v>
      </c>
      <c r="J106" s="664">
        <v>2</v>
      </c>
      <c r="K106" s="664">
        <v>4909.68</v>
      </c>
      <c r="L106" s="664">
        <v>0.14283125118730761</v>
      </c>
      <c r="M106" s="664">
        <v>2454.84</v>
      </c>
      <c r="N106" s="664"/>
      <c r="O106" s="664"/>
      <c r="P106" s="677"/>
      <c r="Q106" s="665"/>
    </row>
    <row r="107" spans="1:17" ht="14.4" customHeight="1" x14ac:dyDescent="0.3">
      <c r="A107" s="660" t="s">
        <v>600</v>
      </c>
      <c r="B107" s="661" t="s">
        <v>7621</v>
      </c>
      <c r="C107" s="661" t="s">
        <v>7399</v>
      </c>
      <c r="D107" s="661" t="s">
        <v>7652</v>
      </c>
      <c r="E107" s="661" t="s">
        <v>7372</v>
      </c>
      <c r="F107" s="664">
        <v>7</v>
      </c>
      <c r="G107" s="664">
        <v>1903.23</v>
      </c>
      <c r="H107" s="664">
        <v>1</v>
      </c>
      <c r="I107" s="664">
        <v>271.89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600</v>
      </c>
      <c r="B108" s="661" t="s">
        <v>7621</v>
      </c>
      <c r="C108" s="661" t="s">
        <v>7399</v>
      </c>
      <c r="D108" s="661" t="s">
        <v>7653</v>
      </c>
      <c r="E108" s="661" t="s">
        <v>1964</v>
      </c>
      <c r="F108" s="664">
        <v>57</v>
      </c>
      <c r="G108" s="664">
        <v>22382.420000000002</v>
      </c>
      <c r="H108" s="664">
        <v>1</v>
      </c>
      <c r="I108" s="664">
        <v>392.67403508771935</v>
      </c>
      <c r="J108" s="664">
        <v>68.699999999999989</v>
      </c>
      <c r="K108" s="664">
        <v>27760.489999999998</v>
      </c>
      <c r="L108" s="664">
        <v>1.2402809883828467</v>
      </c>
      <c r="M108" s="664">
        <v>404.0828238719069</v>
      </c>
      <c r="N108" s="664">
        <v>59.499999999999993</v>
      </c>
      <c r="O108" s="664">
        <v>24049.9</v>
      </c>
      <c r="P108" s="677">
        <v>1.0744995402641895</v>
      </c>
      <c r="Q108" s="665">
        <v>404.20000000000005</v>
      </c>
    </row>
    <row r="109" spans="1:17" ht="14.4" customHeight="1" x14ac:dyDescent="0.3">
      <c r="A109" s="660" t="s">
        <v>600</v>
      </c>
      <c r="B109" s="661" t="s">
        <v>7621</v>
      </c>
      <c r="C109" s="661" t="s">
        <v>7399</v>
      </c>
      <c r="D109" s="661" t="s">
        <v>7654</v>
      </c>
      <c r="E109" s="661" t="s">
        <v>7655</v>
      </c>
      <c r="F109" s="664"/>
      <c r="G109" s="664"/>
      <c r="H109" s="664"/>
      <c r="I109" s="664"/>
      <c r="J109" s="664">
        <v>298</v>
      </c>
      <c r="K109" s="664">
        <v>17286.98</v>
      </c>
      <c r="L109" s="664"/>
      <c r="M109" s="664">
        <v>58.01</v>
      </c>
      <c r="N109" s="664">
        <v>106</v>
      </c>
      <c r="O109" s="664">
        <v>4278.16</v>
      </c>
      <c r="P109" s="677"/>
      <c r="Q109" s="665">
        <v>40.36</v>
      </c>
    </row>
    <row r="110" spans="1:17" ht="14.4" customHeight="1" x14ac:dyDescent="0.3">
      <c r="A110" s="660" t="s">
        <v>600</v>
      </c>
      <c r="B110" s="661" t="s">
        <v>7621</v>
      </c>
      <c r="C110" s="661" t="s">
        <v>7399</v>
      </c>
      <c r="D110" s="661" t="s">
        <v>7656</v>
      </c>
      <c r="E110" s="661" t="s">
        <v>3744</v>
      </c>
      <c r="F110" s="664">
        <v>599</v>
      </c>
      <c r="G110" s="664">
        <v>57583.32</v>
      </c>
      <c r="H110" s="664">
        <v>1</v>
      </c>
      <c r="I110" s="664">
        <v>96.132420701168613</v>
      </c>
      <c r="J110" s="664">
        <v>600.20000000000005</v>
      </c>
      <c r="K110" s="664">
        <v>28509.5</v>
      </c>
      <c r="L110" s="664">
        <v>0.49509996992184541</v>
      </c>
      <c r="M110" s="664">
        <v>47.499999999999993</v>
      </c>
      <c r="N110" s="664">
        <v>672</v>
      </c>
      <c r="O110" s="664">
        <v>31920</v>
      </c>
      <c r="P110" s="677">
        <v>0.55432719058227276</v>
      </c>
      <c r="Q110" s="665">
        <v>47.5</v>
      </c>
    </row>
    <row r="111" spans="1:17" ht="14.4" customHeight="1" x14ac:dyDescent="0.3">
      <c r="A111" s="660" t="s">
        <v>600</v>
      </c>
      <c r="B111" s="661" t="s">
        <v>7621</v>
      </c>
      <c r="C111" s="661" t="s">
        <v>7399</v>
      </c>
      <c r="D111" s="661" t="s">
        <v>7657</v>
      </c>
      <c r="E111" s="661" t="s">
        <v>1975</v>
      </c>
      <c r="F111" s="664">
        <v>35</v>
      </c>
      <c r="G111" s="664">
        <v>4025</v>
      </c>
      <c r="H111" s="664">
        <v>1</v>
      </c>
      <c r="I111" s="664">
        <v>115</v>
      </c>
      <c r="J111" s="664">
        <v>169</v>
      </c>
      <c r="K111" s="664">
        <v>19604</v>
      </c>
      <c r="L111" s="664">
        <v>4.8705590062111801</v>
      </c>
      <c r="M111" s="664">
        <v>116</v>
      </c>
      <c r="N111" s="664">
        <v>118</v>
      </c>
      <c r="O111" s="664">
        <v>9526.14</v>
      </c>
      <c r="P111" s="677">
        <v>2.366742857142857</v>
      </c>
      <c r="Q111" s="665">
        <v>80.72999999999999</v>
      </c>
    </row>
    <row r="112" spans="1:17" ht="14.4" customHeight="1" x14ac:dyDescent="0.3">
      <c r="A112" s="660" t="s">
        <v>600</v>
      </c>
      <c r="B112" s="661" t="s">
        <v>7621</v>
      </c>
      <c r="C112" s="661" t="s">
        <v>7399</v>
      </c>
      <c r="D112" s="661" t="s">
        <v>7658</v>
      </c>
      <c r="E112" s="661" t="s">
        <v>7659</v>
      </c>
      <c r="F112" s="664">
        <v>0.1</v>
      </c>
      <c r="G112" s="664">
        <v>15.61</v>
      </c>
      <c r="H112" s="664">
        <v>1</v>
      </c>
      <c r="I112" s="664">
        <v>156.1</v>
      </c>
      <c r="J112" s="664">
        <v>0.4</v>
      </c>
      <c r="K112" s="664">
        <v>63</v>
      </c>
      <c r="L112" s="664">
        <v>4.0358744394618835</v>
      </c>
      <c r="M112" s="664">
        <v>157.5</v>
      </c>
      <c r="N112" s="664">
        <v>0.1</v>
      </c>
      <c r="O112" s="664">
        <v>28.24</v>
      </c>
      <c r="P112" s="677">
        <v>1.809096732863549</v>
      </c>
      <c r="Q112" s="665">
        <v>282.39999999999998</v>
      </c>
    </row>
    <row r="113" spans="1:17" ht="14.4" customHeight="1" x14ac:dyDescent="0.3">
      <c r="A113" s="660" t="s">
        <v>600</v>
      </c>
      <c r="B113" s="661" t="s">
        <v>7621</v>
      </c>
      <c r="C113" s="661" t="s">
        <v>7399</v>
      </c>
      <c r="D113" s="661" t="s">
        <v>7660</v>
      </c>
      <c r="E113" s="661" t="s">
        <v>3721</v>
      </c>
      <c r="F113" s="664">
        <v>1208</v>
      </c>
      <c r="G113" s="664">
        <v>640980.18999999994</v>
      </c>
      <c r="H113" s="664">
        <v>1</v>
      </c>
      <c r="I113" s="664">
        <v>530.61274006622511</v>
      </c>
      <c r="J113" s="664">
        <v>938.59999999999991</v>
      </c>
      <c r="K113" s="664">
        <v>356384.51</v>
      </c>
      <c r="L113" s="664">
        <v>0.55599925794898597</v>
      </c>
      <c r="M113" s="664">
        <v>379.69796505433629</v>
      </c>
      <c r="N113" s="664">
        <v>1036.7000000000003</v>
      </c>
      <c r="O113" s="664">
        <v>393686.83000000007</v>
      </c>
      <c r="P113" s="677">
        <v>0.61419500343684585</v>
      </c>
      <c r="Q113" s="665">
        <v>379.750004822996</v>
      </c>
    </row>
    <row r="114" spans="1:17" ht="14.4" customHeight="1" x14ac:dyDescent="0.3">
      <c r="A114" s="660" t="s">
        <v>600</v>
      </c>
      <c r="B114" s="661" t="s">
        <v>7621</v>
      </c>
      <c r="C114" s="661" t="s">
        <v>7399</v>
      </c>
      <c r="D114" s="661" t="s">
        <v>7661</v>
      </c>
      <c r="E114" s="661" t="s">
        <v>7662</v>
      </c>
      <c r="F114" s="664">
        <v>1.4</v>
      </c>
      <c r="G114" s="664">
        <v>394.97</v>
      </c>
      <c r="H114" s="664">
        <v>1</v>
      </c>
      <c r="I114" s="664">
        <v>282.12142857142862</v>
      </c>
      <c r="J114" s="664"/>
      <c r="K114" s="664"/>
      <c r="L114" s="664"/>
      <c r="M114" s="664"/>
      <c r="N114" s="664"/>
      <c r="O114" s="664"/>
      <c r="P114" s="677"/>
      <c r="Q114" s="665"/>
    </row>
    <row r="115" spans="1:17" ht="14.4" customHeight="1" x14ac:dyDescent="0.3">
      <c r="A115" s="660" t="s">
        <v>600</v>
      </c>
      <c r="B115" s="661" t="s">
        <v>7621</v>
      </c>
      <c r="C115" s="661" t="s">
        <v>7399</v>
      </c>
      <c r="D115" s="661" t="s">
        <v>7663</v>
      </c>
      <c r="E115" s="661" t="s">
        <v>7664</v>
      </c>
      <c r="F115" s="664">
        <v>13</v>
      </c>
      <c r="G115" s="664">
        <v>56938.69</v>
      </c>
      <c r="H115" s="664">
        <v>1</v>
      </c>
      <c r="I115" s="664">
        <v>4379.8992307692306</v>
      </c>
      <c r="J115" s="664">
        <v>1</v>
      </c>
      <c r="K115" s="664">
        <v>4427.7</v>
      </c>
      <c r="L115" s="664">
        <v>7.776258990152389E-2</v>
      </c>
      <c r="M115" s="664">
        <v>4427.7</v>
      </c>
      <c r="N115" s="664"/>
      <c r="O115" s="664"/>
      <c r="P115" s="677"/>
      <c r="Q115" s="665"/>
    </row>
    <row r="116" spans="1:17" ht="14.4" customHeight="1" x14ac:dyDescent="0.3">
      <c r="A116" s="660" t="s">
        <v>600</v>
      </c>
      <c r="B116" s="661" t="s">
        <v>7621</v>
      </c>
      <c r="C116" s="661" t="s">
        <v>7399</v>
      </c>
      <c r="D116" s="661" t="s">
        <v>7665</v>
      </c>
      <c r="E116" s="661" t="s">
        <v>6059</v>
      </c>
      <c r="F116" s="664">
        <v>6</v>
      </c>
      <c r="G116" s="664">
        <v>376.26</v>
      </c>
      <c r="H116" s="664">
        <v>1</v>
      </c>
      <c r="I116" s="664">
        <v>62.71</v>
      </c>
      <c r="J116" s="664">
        <v>79</v>
      </c>
      <c r="K116" s="664">
        <v>5074.6899999999996</v>
      </c>
      <c r="L116" s="664">
        <v>13.487189709243607</v>
      </c>
      <c r="M116" s="664">
        <v>64.236582278481009</v>
      </c>
      <c r="N116" s="664">
        <v>4</v>
      </c>
      <c r="O116" s="664">
        <v>250.84</v>
      </c>
      <c r="P116" s="677">
        <v>0.66666666666666674</v>
      </c>
      <c r="Q116" s="665">
        <v>62.71</v>
      </c>
    </row>
    <row r="117" spans="1:17" ht="14.4" customHeight="1" x14ac:dyDescent="0.3">
      <c r="A117" s="660" t="s">
        <v>600</v>
      </c>
      <c r="B117" s="661" t="s">
        <v>7621</v>
      </c>
      <c r="C117" s="661" t="s">
        <v>7399</v>
      </c>
      <c r="D117" s="661" t="s">
        <v>7666</v>
      </c>
      <c r="E117" s="661" t="s">
        <v>7667</v>
      </c>
      <c r="F117" s="664">
        <v>143</v>
      </c>
      <c r="G117" s="664">
        <v>29738.15</v>
      </c>
      <c r="H117" s="664">
        <v>1</v>
      </c>
      <c r="I117" s="664">
        <v>207.95909090909092</v>
      </c>
      <c r="J117" s="664">
        <v>117</v>
      </c>
      <c r="K117" s="664">
        <v>11783.64</v>
      </c>
      <c r="L117" s="664">
        <v>0.39624657216403841</v>
      </c>
      <c r="M117" s="664">
        <v>100.71487179487178</v>
      </c>
      <c r="N117" s="664">
        <v>25</v>
      </c>
      <c r="O117" s="664">
        <v>2090.25</v>
      </c>
      <c r="P117" s="677">
        <v>7.0288501470333553E-2</v>
      </c>
      <c r="Q117" s="665">
        <v>83.61</v>
      </c>
    </row>
    <row r="118" spans="1:17" ht="14.4" customHeight="1" x14ac:dyDescent="0.3">
      <c r="A118" s="660" t="s">
        <v>600</v>
      </c>
      <c r="B118" s="661" t="s">
        <v>7621</v>
      </c>
      <c r="C118" s="661" t="s">
        <v>7399</v>
      </c>
      <c r="D118" s="661" t="s">
        <v>7668</v>
      </c>
      <c r="E118" s="661" t="s">
        <v>3728</v>
      </c>
      <c r="F118" s="664">
        <v>417</v>
      </c>
      <c r="G118" s="664">
        <v>19379.07</v>
      </c>
      <c r="H118" s="664">
        <v>1</v>
      </c>
      <c r="I118" s="664">
        <v>46.472589928057552</v>
      </c>
      <c r="J118" s="664">
        <v>94</v>
      </c>
      <c r="K118" s="664">
        <v>3849.3</v>
      </c>
      <c r="L118" s="664">
        <v>0.1986318228893337</v>
      </c>
      <c r="M118" s="664">
        <v>40.950000000000003</v>
      </c>
      <c r="N118" s="664">
        <v>137</v>
      </c>
      <c r="O118" s="664">
        <v>6699.87</v>
      </c>
      <c r="P118" s="677">
        <v>0.34572711693595204</v>
      </c>
      <c r="Q118" s="665">
        <v>48.904160583941604</v>
      </c>
    </row>
    <row r="119" spans="1:17" ht="14.4" customHeight="1" x14ac:dyDescent="0.3">
      <c r="A119" s="660" t="s">
        <v>600</v>
      </c>
      <c r="B119" s="661" t="s">
        <v>7621</v>
      </c>
      <c r="C119" s="661" t="s">
        <v>7399</v>
      </c>
      <c r="D119" s="661" t="s">
        <v>7669</v>
      </c>
      <c r="E119" s="661" t="s">
        <v>7670</v>
      </c>
      <c r="F119" s="664">
        <v>0.1</v>
      </c>
      <c r="G119" s="664">
        <v>541.33000000000004</v>
      </c>
      <c r="H119" s="664">
        <v>1</v>
      </c>
      <c r="I119" s="664">
        <v>5413.3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600</v>
      </c>
      <c r="B120" s="661" t="s">
        <v>7621</v>
      </c>
      <c r="C120" s="661" t="s">
        <v>7399</v>
      </c>
      <c r="D120" s="661" t="s">
        <v>7671</v>
      </c>
      <c r="E120" s="661" t="s">
        <v>7672</v>
      </c>
      <c r="F120" s="664">
        <v>206</v>
      </c>
      <c r="G120" s="664">
        <v>11565.080000000002</v>
      </c>
      <c r="H120" s="664">
        <v>1</v>
      </c>
      <c r="I120" s="664">
        <v>56.141165048543698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600</v>
      </c>
      <c r="B121" s="661" t="s">
        <v>7621</v>
      </c>
      <c r="C121" s="661" t="s">
        <v>7399</v>
      </c>
      <c r="D121" s="661" t="s">
        <v>7673</v>
      </c>
      <c r="E121" s="661" t="s">
        <v>2756</v>
      </c>
      <c r="F121" s="664"/>
      <c r="G121" s="664"/>
      <c r="H121" s="664"/>
      <c r="I121" s="664"/>
      <c r="J121" s="664">
        <v>0</v>
      </c>
      <c r="K121" s="664">
        <v>0</v>
      </c>
      <c r="L121" s="664"/>
      <c r="M121" s="664"/>
      <c r="N121" s="664">
        <v>110</v>
      </c>
      <c r="O121" s="664">
        <v>7561.4</v>
      </c>
      <c r="P121" s="677"/>
      <c r="Q121" s="665">
        <v>68.739999999999995</v>
      </c>
    </row>
    <row r="122" spans="1:17" ht="14.4" customHeight="1" x14ac:dyDescent="0.3">
      <c r="A122" s="660" t="s">
        <v>600</v>
      </c>
      <c r="B122" s="661" t="s">
        <v>7621</v>
      </c>
      <c r="C122" s="661" t="s">
        <v>7399</v>
      </c>
      <c r="D122" s="661" t="s">
        <v>7674</v>
      </c>
      <c r="E122" s="661" t="s">
        <v>7675</v>
      </c>
      <c r="F122" s="664">
        <v>49</v>
      </c>
      <c r="G122" s="664">
        <v>270114.74</v>
      </c>
      <c r="H122" s="664">
        <v>1</v>
      </c>
      <c r="I122" s="664">
        <v>5512.545714285714</v>
      </c>
      <c r="J122" s="664">
        <v>27.4</v>
      </c>
      <c r="K122" s="664">
        <v>107569.79000000001</v>
      </c>
      <c r="L122" s="664">
        <v>0.39823739348693082</v>
      </c>
      <c r="M122" s="664">
        <v>3925.9047445255478</v>
      </c>
      <c r="N122" s="664">
        <v>72.3</v>
      </c>
      <c r="O122" s="664">
        <v>283842.83999999997</v>
      </c>
      <c r="P122" s="677">
        <v>1.0508232168300033</v>
      </c>
      <c r="Q122" s="665">
        <v>3925.9037344398339</v>
      </c>
    </row>
    <row r="123" spans="1:17" ht="14.4" customHeight="1" x14ac:dyDescent="0.3">
      <c r="A123" s="660" t="s">
        <v>600</v>
      </c>
      <c r="B123" s="661" t="s">
        <v>7621</v>
      </c>
      <c r="C123" s="661" t="s">
        <v>7399</v>
      </c>
      <c r="D123" s="661" t="s">
        <v>7676</v>
      </c>
      <c r="E123" s="661" t="s">
        <v>7677</v>
      </c>
      <c r="F123" s="664">
        <v>7</v>
      </c>
      <c r="G123" s="664">
        <v>31122</v>
      </c>
      <c r="H123" s="664">
        <v>1</v>
      </c>
      <c r="I123" s="664">
        <v>4446</v>
      </c>
      <c r="J123" s="664">
        <v>9</v>
      </c>
      <c r="K123" s="664">
        <v>40013.910000000003</v>
      </c>
      <c r="L123" s="664">
        <v>1.2857113938692888</v>
      </c>
      <c r="M123" s="664">
        <v>4445.9900000000007</v>
      </c>
      <c r="N123" s="664">
        <v>17</v>
      </c>
      <c r="O123" s="664">
        <v>71581.83</v>
      </c>
      <c r="P123" s="677">
        <v>2.3000395218816272</v>
      </c>
      <c r="Q123" s="665">
        <v>4210.6958823529412</v>
      </c>
    </row>
    <row r="124" spans="1:17" ht="14.4" customHeight="1" x14ac:dyDescent="0.3">
      <c r="A124" s="660" t="s">
        <v>600</v>
      </c>
      <c r="B124" s="661" t="s">
        <v>7621</v>
      </c>
      <c r="C124" s="661" t="s">
        <v>7399</v>
      </c>
      <c r="D124" s="661" t="s">
        <v>7678</v>
      </c>
      <c r="E124" s="661" t="s">
        <v>7679</v>
      </c>
      <c r="F124" s="664">
        <v>15.5</v>
      </c>
      <c r="G124" s="664">
        <v>130986</v>
      </c>
      <c r="H124" s="664">
        <v>1</v>
      </c>
      <c r="I124" s="664">
        <v>8450.7096774193542</v>
      </c>
      <c r="J124" s="664"/>
      <c r="K124" s="664"/>
      <c r="L124" s="664"/>
      <c r="M124" s="664"/>
      <c r="N124" s="664">
        <v>17</v>
      </c>
      <c r="O124" s="664">
        <v>150571.98000000001</v>
      </c>
      <c r="P124" s="677">
        <v>1.149527277724337</v>
      </c>
      <c r="Q124" s="665">
        <v>8857.1752941176474</v>
      </c>
    </row>
    <row r="125" spans="1:17" ht="14.4" customHeight="1" x14ac:dyDescent="0.3">
      <c r="A125" s="660" t="s">
        <v>600</v>
      </c>
      <c r="B125" s="661" t="s">
        <v>7621</v>
      </c>
      <c r="C125" s="661" t="s">
        <v>7399</v>
      </c>
      <c r="D125" s="661" t="s">
        <v>7680</v>
      </c>
      <c r="E125" s="661" t="s">
        <v>3876</v>
      </c>
      <c r="F125" s="664">
        <v>5</v>
      </c>
      <c r="G125" s="664">
        <v>1452.65</v>
      </c>
      <c r="H125" s="664">
        <v>1</v>
      </c>
      <c r="I125" s="664">
        <v>290.53000000000003</v>
      </c>
      <c r="J125" s="664"/>
      <c r="K125" s="664"/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600</v>
      </c>
      <c r="B126" s="661" t="s">
        <v>7621</v>
      </c>
      <c r="C126" s="661" t="s">
        <v>7399</v>
      </c>
      <c r="D126" s="661" t="s">
        <v>7681</v>
      </c>
      <c r="E126" s="661" t="s">
        <v>3742</v>
      </c>
      <c r="F126" s="664">
        <v>209</v>
      </c>
      <c r="G126" s="664">
        <v>94146.659999999989</v>
      </c>
      <c r="H126" s="664">
        <v>1</v>
      </c>
      <c r="I126" s="664">
        <v>450.46248803827746</v>
      </c>
      <c r="J126" s="664">
        <v>114</v>
      </c>
      <c r="K126" s="664">
        <v>26124.240000000002</v>
      </c>
      <c r="L126" s="664">
        <v>0.27748451193064105</v>
      </c>
      <c r="M126" s="664">
        <v>229.16000000000003</v>
      </c>
      <c r="N126" s="664">
        <v>128</v>
      </c>
      <c r="O126" s="664">
        <v>29332.480000000003</v>
      </c>
      <c r="P126" s="677">
        <v>0.31156155725545659</v>
      </c>
      <c r="Q126" s="665">
        <v>229.16000000000003</v>
      </c>
    </row>
    <row r="127" spans="1:17" ht="14.4" customHeight="1" x14ac:dyDescent="0.3">
      <c r="A127" s="660" t="s">
        <v>600</v>
      </c>
      <c r="B127" s="661" t="s">
        <v>7621</v>
      </c>
      <c r="C127" s="661" t="s">
        <v>7399</v>
      </c>
      <c r="D127" s="661" t="s">
        <v>7682</v>
      </c>
      <c r="E127" s="661" t="s">
        <v>7683</v>
      </c>
      <c r="F127" s="664">
        <v>42.900000000000006</v>
      </c>
      <c r="G127" s="664">
        <v>21261.300000000003</v>
      </c>
      <c r="H127" s="664">
        <v>1</v>
      </c>
      <c r="I127" s="664">
        <v>495.60139860139861</v>
      </c>
      <c r="J127" s="664">
        <v>30.599999999999998</v>
      </c>
      <c r="K127" s="664">
        <v>6636.2099999999991</v>
      </c>
      <c r="L127" s="664">
        <v>0.31212625756656454</v>
      </c>
      <c r="M127" s="664">
        <v>216.86960784313723</v>
      </c>
      <c r="N127" s="664">
        <v>32</v>
      </c>
      <c r="O127" s="664">
        <v>6944</v>
      </c>
      <c r="P127" s="677">
        <v>0.32660279474914511</v>
      </c>
      <c r="Q127" s="665">
        <v>217</v>
      </c>
    </row>
    <row r="128" spans="1:17" ht="14.4" customHeight="1" x14ac:dyDescent="0.3">
      <c r="A128" s="660" t="s">
        <v>600</v>
      </c>
      <c r="B128" s="661" t="s">
        <v>7621</v>
      </c>
      <c r="C128" s="661" t="s">
        <v>7399</v>
      </c>
      <c r="D128" s="661" t="s">
        <v>7684</v>
      </c>
      <c r="E128" s="661" t="s">
        <v>1936</v>
      </c>
      <c r="F128" s="664"/>
      <c r="G128" s="664"/>
      <c r="H128" s="664"/>
      <c r="I128" s="664"/>
      <c r="J128" s="664">
        <v>22</v>
      </c>
      <c r="K128" s="664">
        <v>1628.88</v>
      </c>
      <c r="L128" s="664"/>
      <c r="M128" s="664">
        <v>74.040000000000006</v>
      </c>
      <c r="N128" s="664"/>
      <c r="O128" s="664"/>
      <c r="P128" s="677"/>
      <c r="Q128" s="665"/>
    </row>
    <row r="129" spans="1:17" ht="14.4" customHeight="1" x14ac:dyDescent="0.3">
      <c r="A129" s="660" t="s">
        <v>600</v>
      </c>
      <c r="B129" s="661" t="s">
        <v>7621</v>
      </c>
      <c r="C129" s="661" t="s">
        <v>7399</v>
      </c>
      <c r="D129" s="661" t="s">
        <v>7685</v>
      </c>
      <c r="E129" s="661" t="s">
        <v>2758</v>
      </c>
      <c r="F129" s="664">
        <v>262.29999999999995</v>
      </c>
      <c r="G129" s="664">
        <v>24365.670000000006</v>
      </c>
      <c r="H129" s="664">
        <v>1</v>
      </c>
      <c r="I129" s="664">
        <v>92.892375142966102</v>
      </c>
      <c r="J129" s="664">
        <v>172.9</v>
      </c>
      <c r="K129" s="664">
        <v>16761.02</v>
      </c>
      <c r="L129" s="664">
        <v>0.68789489474330057</v>
      </c>
      <c r="M129" s="664">
        <v>96.940543666859455</v>
      </c>
      <c r="N129" s="664">
        <v>259.50000000000006</v>
      </c>
      <c r="O129" s="664">
        <v>25162.760000000002</v>
      </c>
      <c r="P129" s="677">
        <v>1.0327136499837679</v>
      </c>
      <c r="Q129" s="665">
        <v>96.966319845857399</v>
      </c>
    </row>
    <row r="130" spans="1:17" ht="14.4" customHeight="1" x14ac:dyDescent="0.3">
      <c r="A130" s="660" t="s">
        <v>600</v>
      </c>
      <c r="B130" s="661" t="s">
        <v>7621</v>
      </c>
      <c r="C130" s="661" t="s">
        <v>7399</v>
      </c>
      <c r="D130" s="661" t="s">
        <v>7686</v>
      </c>
      <c r="E130" s="661" t="s">
        <v>7687</v>
      </c>
      <c r="F130" s="664">
        <v>490</v>
      </c>
      <c r="G130" s="664">
        <v>30557.079999999998</v>
      </c>
      <c r="H130" s="664">
        <v>1</v>
      </c>
      <c r="I130" s="664">
        <v>62.361387755102037</v>
      </c>
      <c r="J130" s="664">
        <v>811</v>
      </c>
      <c r="K130" s="664">
        <v>51871.68</v>
      </c>
      <c r="L130" s="664">
        <v>1.6975339266710041</v>
      </c>
      <c r="M130" s="664">
        <v>63.960147965474725</v>
      </c>
      <c r="N130" s="664">
        <v>777</v>
      </c>
      <c r="O130" s="664">
        <v>49728</v>
      </c>
      <c r="P130" s="677">
        <v>1.6273806266829161</v>
      </c>
      <c r="Q130" s="665">
        <v>64</v>
      </c>
    </row>
    <row r="131" spans="1:17" ht="14.4" customHeight="1" x14ac:dyDescent="0.3">
      <c r="A131" s="660" t="s">
        <v>600</v>
      </c>
      <c r="B131" s="661" t="s">
        <v>7621</v>
      </c>
      <c r="C131" s="661" t="s">
        <v>7399</v>
      </c>
      <c r="D131" s="661" t="s">
        <v>7688</v>
      </c>
      <c r="E131" s="661" t="s">
        <v>7372</v>
      </c>
      <c r="F131" s="664">
        <v>95</v>
      </c>
      <c r="G131" s="664">
        <v>44526.100000000006</v>
      </c>
      <c r="H131" s="664">
        <v>1</v>
      </c>
      <c r="I131" s="664">
        <v>468.69578947368427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600</v>
      </c>
      <c r="B132" s="661" t="s">
        <v>7621</v>
      </c>
      <c r="C132" s="661" t="s">
        <v>7399</v>
      </c>
      <c r="D132" s="661" t="s">
        <v>7689</v>
      </c>
      <c r="E132" s="661" t="s">
        <v>7690</v>
      </c>
      <c r="F132" s="664">
        <v>28.3</v>
      </c>
      <c r="G132" s="664">
        <v>32377.25</v>
      </c>
      <c r="H132" s="664">
        <v>1</v>
      </c>
      <c r="I132" s="664">
        <v>1144.0724381625441</v>
      </c>
      <c r="J132" s="664">
        <v>19.399999999999999</v>
      </c>
      <c r="K132" s="664">
        <v>25150.6</v>
      </c>
      <c r="L132" s="664">
        <v>0.77679852365472668</v>
      </c>
      <c r="M132" s="664">
        <v>1296.4226804123712</v>
      </c>
      <c r="N132" s="664">
        <v>33.200000000000003</v>
      </c>
      <c r="O132" s="664">
        <v>43325.22</v>
      </c>
      <c r="P132" s="677">
        <v>1.3381377356013868</v>
      </c>
      <c r="Q132" s="665">
        <v>1304.9765060240964</v>
      </c>
    </row>
    <row r="133" spans="1:17" ht="14.4" customHeight="1" x14ac:dyDescent="0.3">
      <c r="A133" s="660" t="s">
        <v>600</v>
      </c>
      <c r="B133" s="661" t="s">
        <v>7621</v>
      </c>
      <c r="C133" s="661" t="s">
        <v>7399</v>
      </c>
      <c r="D133" s="661" t="s">
        <v>7691</v>
      </c>
      <c r="E133" s="661" t="s">
        <v>7692</v>
      </c>
      <c r="F133" s="664">
        <v>4.8100000000000005</v>
      </c>
      <c r="G133" s="664">
        <v>43570.78</v>
      </c>
      <c r="H133" s="664">
        <v>1</v>
      </c>
      <c r="I133" s="664">
        <v>9058.3742203742186</v>
      </c>
      <c r="J133" s="664"/>
      <c r="K133" s="664"/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600</v>
      </c>
      <c r="B134" s="661" t="s">
        <v>7621</v>
      </c>
      <c r="C134" s="661" t="s">
        <v>7399</v>
      </c>
      <c r="D134" s="661" t="s">
        <v>7693</v>
      </c>
      <c r="E134" s="661" t="s">
        <v>1882</v>
      </c>
      <c r="F134" s="664">
        <v>2.2999999999999998</v>
      </c>
      <c r="G134" s="664">
        <v>3969.34</v>
      </c>
      <c r="H134" s="664">
        <v>1</v>
      </c>
      <c r="I134" s="664">
        <v>1725.8000000000002</v>
      </c>
      <c r="J134" s="664"/>
      <c r="K134" s="664"/>
      <c r="L134" s="664"/>
      <c r="M134" s="664"/>
      <c r="N134" s="664"/>
      <c r="O134" s="664"/>
      <c r="P134" s="677"/>
      <c r="Q134" s="665"/>
    </row>
    <row r="135" spans="1:17" ht="14.4" customHeight="1" x14ac:dyDescent="0.3">
      <c r="A135" s="660" t="s">
        <v>600</v>
      </c>
      <c r="B135" s="661" t="s">
        <v>7621</v>
      </c>
      <c r="C135" s="661" t="s">
        <v>7399</v>
      </c>
      <c r="D135" s="661" t="s">
        <v>7694</v>
      </c>
      <c r="E135" s="661" t="s">
        <v>7695</v>
      </c>
      <c r="F135" s="664"/>
      <c r="G135" s="664"/>
      <c r="H135" s="664"/>
      <c r="I135" s="664"/>
      <c r="J135" s="664">
        <v>14</v>
      </c>
      <c r="K135" s="664">
        <v>1046.78</v>
      </c>
      <c r="L135" s="664"/>
      <c r="M135" s="664">
        <v>74.77</v>
      </c>
      <c r="N135" s="664"/>
      <c r="O135" s="664"/>
      <c r="P135" s="677"/>
      <c r="Q135" s="665"/>
    </row>
    <row r="136" spans="1:17" ht="14.4" customHeight="1" x14ac:dyDescent="0.3">
      <c r="A136" s="660" t="s">
        <v>600</v>
      </c>
      <c r="B136" s="661" t="s">
        <v>7621</v>
      </c>
      <c r="C136" s="661" t="s">
        <v>7399</v>
      </c>
      <c r="D136" s="661" t="s">
        <v>7696</v>
      </c>
      <c r="E136" s="661" t="s">
        <v>7372</v>
      </c>
      <c r="F136" s="664">
        <v>2</v>
      </c>
      <c r="G136" s="664">
        <v>1804.8</v>
      </c>
      <c r="H136" s="664">
        <v>1</v>
      </c>
      <c r="I136" s="664">
        <v>902.4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600</v>
      </c>
      <c r="B137" s="661" t="s">
        <v>7621</v>
      </c>
      <c r="C137" s="661" t="s">
        <v>7399</v>
      </c>
      <c r="D137" s="661" t="s">
        <v>7697</v>
      </c>
      <c r="E137" s="661" t="s">
        <v>1859</v>
      </c>
      <c r="F137" s="664"/>
      <c r="G137" s="664"/>
      <c r="H137" s="664"/>
      <c r="I137" s="664"/>
      <c r="J137" s="664"/>
      <c r="K137" s="664"/>
      <c r="L137" s="664"/>
      <c r="M137" s="664"/>
      <c r="N137" s="664">
        <v>3.9000000000000004</v>
      </c>
      <c r="O137" s="664">
        <v>2430.29</v>
      </c>
      <c r="P137" s="677"/>
      <c r="Q137" s="665">
        <v>623.15128205128201</v>
      </c>
    </row>
    <row r="138" spans="1:17" ht="14.4" customHeight="1" x14ac:dyDescent="0.3">
      <c r="A138" s="660" t="s">
        <v>600</v>
      </c>
      <c r="B138" s="661" t="s">
        <v>7621</v>
      </c>
      <c r="C138" s="661" t="s">
        <v>7399</v>
      </c>
      <c r="D138" s="661" t="s">
        <v>7698</v>
      </c>
      <c r="E138" s="661" t="s">
        <v>1889</v>
      </c>
      <c r="F138" s="664"/>
      <c r="G138" s="664"/>
      <c r="H138" s="664"/>
      <c r="I138" s="664"/>
      <c r="J138" s="664">
        <v>0.1</v>
      </c>
      <c r="K138" s="664">
        <v>80.680000000000007</v>
      </c>
      <c r="L138" s="664"/>
      <c r="M138" s="664">
        <v>806.80000000000007</v>
      </c>
      <c r="N138" s="664">
        <v>2.2000000000000002</v>
      </c>
      <c r="O138" s="664">
        <v>1777.8899999999999</v>
      </c>
      <c r="P138" s="677"/>
      <c r="Q138" s="665">
        <v>808.13181818181806</v>
      </c>
    </row>
    <row r="139" spans="1:17" ht="14.4" customHeight="1" x14ac:dyDescent="0.3">
      <c r="A139" s="660" t="s">
        <v>600</v>
      </c>
      <c r="B139" s="661" t="s">
        <v>7621</v>
      </c>
      <c r="C139" s="661" t="s">
        <v>7399</v>
      </c>
      <c r="D139" s="661" t="s">
        <v>7699</v>
      </c>
      <c r="E139" s="661" t="s">
        <v>1960</v>
      </c>
      <c r="F139" s="664"/>
      <c r="G139" s="664"/>
      <c r="H139" s="664"/>
      <c r="I139" s="664"/>
      <c r="J139" s="664">
        <v>82</v>
      </c>
      <c r="K139" s="664">
        <v>22490.14</v>
      </c>
      <c r="L139" s="664"/>
      <c r="M139" s="664">
        <v>274.27</v>
      </c>
      <c r="N139" s="664">
        <v>34</v>
      </c>
      <c r="O139" s="664">
        <v>3287.46</v>
      </c>
      <c r="P139" s="677"/>
      <c r="Q139" s="665">
        <v>96.69</v>
      </c>
    </row>
    <row r="140" spans="1:17" ht="14.4" customHeight="1" x14ac:dyDescent="0.3">
      <c r="A140" s="660" t="s">
        <v>600</v>
      </c>
      <c r="B140" s="661" t="s">
        <v>7621</v>
      </c>
      <c r="C140" s="661" t="s">
        <v>7399</v>
      </c>
      <c r="D140" s="661" t="s">
        <v>7700</v>
      </c>
      <c r="E140" s="661" t="s">
        <v>1924</v>
      </c>
      <c r="F140" s="664"/>
      <c r="G140" s="664"/>
      <c r="H140" s="664"/>
      <c r="I140" s="664"/>
      <c r="J140" s="664"/>
      <c r="K140" s="664"/>
      <c r="L140" s="664"/>
      <c r="M140" s="664"/>
      <c r="N140" s="664">
        <v>30</v>
      </c>
      <c r="O140" s="664">
        <v>64326.82</v>
      </c>
      <c r="P140" s="677"/>
      <c r="Q140" s="665">
        <v>2144.2273333333333</v>
      </c>
    </row>
    <row r="141" spans="1:17" ht="14.4" customHeight="1" x14ac:dyDescent="0.3">
      <c r="A141" s="660" t="s">
        <v>600</v>
      </c>
      <c r="B141" s="661" t="s">
        <v>7621</v>
      </c>
      <c r="C141" s="661" t="s">
        <v>7399</v>
      </c>
      <c r="D141" s="661" t="s">
        <v>7701</v>
      </c>
      <c r="E141" s="661" t="s">
        <v>7702</v>
      </c>
      <c r="F141" s="664"/>
      <c r="G141" s="664"/>
      <c r="H141" s="664"/>
      <c r="I141" s="664"/>
      <c r="J141" s="664"/>
      <c r="K141" s="664"/>
      <c r="L141" s="664"/>
      <c r="M141" s="664"/>
      <c r="N141" s="664">
        <v>7.8</v>
      </c>
      <c r="O141" s="664">
        <v>8418.69</v>
      </c>
      <c r="P141" s="677"/>
      <c r="Q141" s="665">
        <v>1079.3192307692309</v>
      </c>
    </row>
    <row r="142" spans="1:17" ht="14.4" customHeight="1" x14ac:dyDescent="0.3">
      <c r="A142" s="660" t="s">
        <v>600</v>
      </c>
      <c r="B142" s="661" t="s">
        <v>7621</v>
      </c>
      <c r="C142" s="661" t="s">
        <v>7399</v>
      </c>
      <c r="D142" s="661" t="s">
        <v>7703</v>
      </c>
      <c r="E142" s="661" t="s">
        <v>7704</v>
      </c>
      <c r="F142" s="664"/>
      <c r="G142" s="664"/>
      <c r="H142" s="664"/>
      <c r="I142" s="664"/>
      <c r="J142" s="664">
        <v>0.4</v>
      </c>
      <c r="K142" s="664">
        <v>229.98</v>
      </c>
      <c r="L142" s="664"/>
      <c r="M142" s="664">
        <v>574.94999999999993</v>
      </c>
      <c r="N142" s="664">
        <v>8.6</v>
      </c>
      <c r="O142" s="664">
        <v>3471.1200000000003</v>
      </c>
      <c r="P142" s="677"/>
      <c r="Q142" s="665">
        <v>403.61860465116285</v>
      </c>
    </row>
    <row r="143" spans="1:17" ht="14.4" customHeight="1" x14ac:dyDescent="0.3">
      <c r="A143" s="660" t="s">
        <v>600</v>
      </c>
      <c r="B143" s="661" t="s">
        <v>7621</v>
      </c>
      <c r="C143" s="661" t="s">
        <v>7399</v>
      </c>
      <c r="D143" s="661" t="s">
        <v>7705</v>
      </c>
      <c r="E143" s="661" t="s">
        <v>1882</v>
      </c>
      <c r="F143" s="664">
        <v>0.2</v>
      </c>
      <c r="G143" s="664">
        <v>229.99</v>
      </c>
      <c r="H143" s="664">
        <v>1</v>
      </c>
      <c r="I143" s="664">
        <v>1149.95</v>
      </c>
      <c r="J143" s="664"/>
      <c r="K143" s="664"/>
      <c r="L143" s="664"/>
      <c r="M143" s="664"/>
      <c r="N143" s="664">
        <v>3.5</v>
      </c>
      <c r="O143" s="664">
        <v>2825.37</v>
      </c>
      <c r="P143" s="677">
        <v>12.284751510935257</v>
      </c>
      <c r="Q143" s="665">
        <v>807.24857142857138</v>
      </c>
    </row>
    <row r="144" spans="1:17" ht="14.4" customHeight="1" x14ac:dyDescent="0.3">
      <c r="A144" s="660" t="s">
        <v>600</v>
      </c>
      <c r="B144" s="661" t="s">
        <v>7621</v>
      </c>
      <c r="C144" s="661" t="s">
        <v>7399</v>
      </c>
      <c r="D144" s="661" t="s">
        <v>7706</v>
      </c>
      <c r="E144" s="661" t="s">
        <v>7707</v>
      </c>
      <c r="F144" s="664"/>
      <c r="G144" s="664"/>
      <c r="H144" s="664"/>
      <c r="I144" s="664"/>
      <c r="J144" s="664">
        <v>95.920000000000016</v>
      </c>
      <c r="K144" s="664">
        <v>348394.79</v>
      </c>
      <c r="L144" s="664"/>
      <c r="M144" s="664">
        <v>3632.1391784820676</v>
      </c>
      <c r="N144" s="664">
        <v>117.50999999999999</v>
      </c>
      <c r="O144" s="664">
        <v>426885.79</v>
      </c>
      <c r="P144" s="677"/>
      <c r="Q144" s="665">
        <v>3632.7613820100419</v>
      </c>
    </row>
    <row r="145" spans="1:17" ht="14.4" customHeight="1" x14ac:dyDescent="0.3">
      <c r="A145" s="660" t="s">
        <v>600</v>
      </c>
      <c r="B145" s="661" t="s">
        <v>7621</v>
      </c>
      <c r="C145" s="661" t="s">
        <v>7399</v>
      </c>
      <c r="D145" s="661" t="s">
        <v>7708</v>
      </c>
      <c r="E145" s="661" t="s">
        <v>3240</v>
      </c>
      <c r="F145" s="664"/>
      <c r="G145" s="664"/>
      <c r="H145" s="664"/>
      <c r="I145" s="664"/>
      <c r="J145" s="664"/>
      <c r="K145" s="664"/>
      <c r="L145" s="664"/>
      <c r="M145" s="664"/>
      <c r="N145" s="664">
        <v>6</v>
      </c>
      <c r="O145" s="664">
        <v>64794.06</v>
      </c>
      <c r="P145" s="677"/>
      <c r="Q145" s="665">
        <v>10799.01</v>
      </c>
    </row>
    <row r="146" spans="1:17" ht="14.4" customHeight="1" x14ac:dyDescent="0.3">
      <c r="A146" s="660" t="s">
        <v>600</v>
      </c>
      <c r="B146" s="661" t="s">
        <v>7621</v>
      </c>
      <c r="C146" s="661" t="s">
        <v>7399</v>
      </c>
      <c r="D146" s="661" t="s">
        <v>7709</v>
      </c>
      <c r="E146" s="661" t="s">
        <v>1933</v>
      </c>
      <c r="F146" s="664"/>
      <c r="G146" s="664"/>
      <c r="H146" s="664"/>
      <c r="I146" s="664"/>
      <c r="J146" s="664"/>
      <c r="K146" s="664"/>
      <c r="L146" s="664"/>
      <c r="M146" s="664"/>
      <c r="N146" s="664">
        <v>0.1</v>
      </c>
      <c r="O146" s="664">
        <v>56.81</v>
      </c>
      <c r="P146" s="677"/>
      <c r="Q146" s="665">
        <v>568.1</v>
      </c>
    </row>
    <row r="147" spans="1:17" ht="14.4" customHeight="1" x14ac:dyDescent="0.3">
      <c r="A147" s="660" t="s">
        <v>600</v>
      </c>
      <c r="B147" s="661" t="s">
        <v>7621</v>
      </c>
      <c r="C147" s="661" t="s">
        <v>7399</v>
      </c>
      <c r="D147" s="661" t="s">
        <v>7710</v>
      </c>
      <c r="E147" s="661" t="s">
        <v>7711</v>
      </c>
      <c r="F147" s="664">
        <v>13</v>
      </c>
      <c r="G147" s="664">
        <v>140013.38</v>
      </c>
      <c r="H147" s="664">
        <v>1</v>
      </c>
      <c r="I147" s="664">
        <v>10770.26</v>
      </c>
      <c r="J147" s="664">
        <v>6</v>
      </c>
      <c r="K147" s="664">
        <v>65188.38</v>
      </c>
      <c r="L147" s="664">
        <v>0.46558678891974464</v>
      </c>
      <c r="M147" s="664">
        <v>10864.73</v>
      </c>
      <c r="N147" s="664"/>
      <c r="O147" s="664"/>
      <c r="P147" s="677"/>
      <c r="Q147" s="665"/>
    </row>
    <row r="148" spans="1:17" ht="14.4" customHeight="1" x14ac:dyDescent="0.3">
      <c r="A148" s="660" t="s">
        <v>600</v>
      </c>
      <c r="B148" s="661" t="s">
        <v>7621</v>
      </c>
      <c r="C148" s="661" t="s">
        <v>7712</v>
      </c>
      <c r="D148" s="661" t="s">
        <v>7713</v>
      </c>
      <c r="E148" s="661" t="s">
        <v>7372</v>
      </c>
      <c r="F148" s="664">
        <v>1</v>
      </c>
      <c r="G148" s="664">
        <v>1176.6600000000001</v>
      </c>
      <c r="H148" s="664">
        <v>1</v>
      </c>
      <c r="I148" s="664">
        <v>1176.6600000000001</v>
      </c>
      <c r="J148" s="664">
        <v>2</v>
      </c>
      <c r="K148" s="664">
        <v>2234</v>
      </c>
      <c r="L148" s="664">
        <v>1.8985943263134635</v>
      </c>
      <c r="M148" s="664">
        <v>1117</v>
      </c>
      <c r="N148" s="664">
        <v>3</v>
      </c>
      <c r="O148" s="664">
        <v>3642</v>
      </c>
      <c r="P148" s="677">
        <v>3.0952016725307225</v>
      </c>
      <c r="Q148" s="665">
        <v>1214</v>
      </c>
    </row>
    <row r="149" spans="1:17" ht="14.4" customHeight="1" x14ac:dyDescent="0.3">
      <c r="A149" s="660" t="s">
        <v>600</v>
      </c>
      <c r="B149" s="661" t="s">
        <v>7621</v>
      </c>
      <c r="C149" s="661" t="s">
        <v>7712</v>
      </c>
      <c r="D149" s="661" t="s">
        <v>7714</v>
      </c>
      <c r="E149" s="661" t="s">
        <v>7372</v>
      </c>
      <c r="F149" s="664">
        <v>388</v>
      </c>
      <c r="G149" s="664">
        <v>670939</v>
      </c>
      <c r="H149" s="664">
        <v>1</v>
      </c>
      <c r="I149" s="664">
        <v>1729.2242268041236</v>
      </c>
      <c r="J149" s="664">
        <v>332</v>
      </c>
      <c r="K149" s="664">
        <v>546294</v>
      </c>
      <c r="L149" s="664">
        <v>0.81422305157398811</v>
      </c>
      <c r="M149" s="664">
        <v>1645.4638554216867</v>
      </c>
      <c r="N149" s="664">
        <v>273</v>
      </c>
      <c r="O149" s="664">
        <v>495206.32</v>
      </c>
      <c r="P149" s="677">
        <v>0.73807949754001478</v>
      </c>
      <c r="Q149" s="665">
        <v>1813.9425641025641</v>
      </c>
    </row>
    <row r="150" spans="1:17" ht="14.4" customHeight="1" x14ac:dyDescent="0.3">
      <c r="A150" s="660" t="s">
        <v>600</v>
      </c>
      <c r="B150" s="661" t="s">
        <v>7621</v>
      </c>
      <c r="C150" s="661" t="s">
        <v>7712</v>
      </c>
      <c r="D150" s="661" t="s">
        <v>7714</v>
      </c>
      <c r="E150" s="661" t="s">
        <v>7715</v>
      </c>
      <c r="F150" s="664">
        <v>147</v>
      </c>
      <c r="G150" s="664">
        <v>236484</v>
      </c>
      <c r="H150" s="664">
        <v>1</v>
      </c>
      <c r="I150" s="664">
        <v>1608.7346938775511</v>
      </c>
      <c r="J150" s="664">
        <v>104</v>
      </c>
      <c r="K150" s="664">
        <v>188552</v>
      </c>
      <c r="L150" s="664">
        <v>0.79731398318702318</v>
      </c>
      <c r="M150" s="664">
        <v>1813</v>
      </c>
      <c r="N150" s="664">
        <v>110</v>
      </c>
      <c r="O150" s="664">
        <v>199430</v>
      </c>
      <c r="P150" s="677">
        <v>0.84331286683242845</v>
      </c>
      <c r="Q150" s="665">
        <v>1813</v>
      </c>
    </row>
    <row r="151" spans="1:17" ht="14.4" customHeight="1" x14ac:dyDescent="0.3">
      <c r="A151" s="660" t="s">
        <v>600</v>
      </c>
      <c r="B151" s="661" t="s">
        <v>7621</v>
      </c>
      <c r="C151" s="661" t="s">
        <v>7712</v>
      </c>
      <c r="D151" s="661" t="s">
        <v>7716</v>
      </c>
      <c r="E151" s="661" t="s">
        <v>7372</v>
      </c>
      <c r="F151" s="664">
        <v>14</v>
      </c>
      <c r="G151" s="664">
        <v>36066.200000000004</v>
      </c>
      <c r="H151" s="664">
        <v>1</v>
      </c>
      <c r="I151" s="664">
        <v>2576.1571428571433</v>
      </c>
      <c r="J151" s="664">
        <v>6</v>
      </c>
      <c r="K151" s="664">
        <v>15118.71</v>
      </c>
      <c r="L151" s="664">
        <v>0.41919331673422755</v>
      </c>
      <c r="M151" s="664">
        <v>2519.7849999999999</v>
      </c>
      <c r="N151" s="664">
        <v>5</v>
      </c>
      <c r="O151" s="664">
        <v>13640.71</v>
      </c>
      <c r="P151" s="677">
        <v>0.37821311920856637</v>
      </c>
      <c r="Q151" s="665">
        <v>2728.1419999999998</v>
      </c>
    </row>
    <row r="152" spans="1:17" ht="14.4" customHeight="1" x14ac:dyDescent="0.3">
      <c r="A152" s="660" t="s">
        <v>600</v>
      </c>
      <c r="B152" s="661" t="s">
        <v>7621</v>
      </c>
      <c r="C152" s="661" t="s">
        <v>7712</v>
      </c>
      <c r="D152" s="661" t="s">
        <v>7716</v>
      </c>
      <c r="E152" s="661" t="s">
        <v>7717</v>
      </c>
      <c r="F152" s="664">
        <v>6</v>
      </c>
      <c r="G152" s="664">
        <v>14868</v>
      </c>
      <c r="H152" s="664">
        <v>1</v>
      </c>
      <c r="I152" s="664">
        <v>2478</v>
      </c>
      <c r="J152" s="664">
        <v>3</v>
      </c>
      <c r="K152" s="664">
        <v>8184</v>
      </c>
      <c r="L152" s="664">
        <v>0.55044390637610974</v>
      </c>
      <c r="M152" s="664">
        <v>2728</v>
      </c>
      <c r="N152" s="664">
        <v>1</v>
      </c>
      <c r="O152" s="664">
        <v>2728</v>
      </c>
      <c r="P152" s="677">
        <v>0.18348130212536992</v>
      </c>
      <c r="Q152" s="665">
        <v>2728</v>
      </c>
    </row>
    <row r="153" spans="1:17" ht="14.4" customHeight="1" x14ac:dyDescent="0.3">
      <c r="A153" s="660" t="s">
        <v>600</v>
      </c>
      <c r="B153" s="661" t="s">
        <v>7621</v>
      </c>
      <c r="C153" s="661" t="s">
        <v>7712</v>
      </c>
      <c r="D153" s="661" t="s">
        <v>7718</v>
      </c>
      <c r="E153" s="661" t="s">
        <v>7717</v>
      </c>
      <c r="F153" s="664"/>
      <c r="G153" s="664"/>
      <c r="H153" s="664"/>
      <c r="I153" s="664"/>
      <c r="J153" s="664">
        <v>1</v>
      </c>
      <c r="K153" s="664">
        <v>1435</v>
      </c>
      <c r="L153" s="664"/>
      <c r="M153" s="664">
        <v>1435</v>
      </c>
      <c r="N153" s="664"/>
      <c r="O153" s="664"/>
      <c r="P153" s="677"/>
      <c r="Q153" s="665"/>
    </row>
    <row r="154" spans="1:17" ht="14.4" customHeight="1" x14ac:dyDescent="0.3">
      <c r="A154" s="660" t="s">
        <v>600</v>
      </c>
      <c r="B154" s="661" t="s">
        <v>7621</v>
      </c>
      <c r="C154" s="661" t="s">
        <v>7712</v>
      </c>
      <c r="D154" s="661" t="s">
        <v>7719</v>
      </c>
      <c r="E154" s="661" t="s">
        <v>7372</v>
      </c>
      <c r="F154" s="664">
        <v>17</v>
      </c>
      <c r="G154" s="664">
        <v>29195</v>
      </c>
      <c r="H154" s="664">
        <v>1</v>
      </c>
      <c r="I154" s="664">
        <v>1717.3529411764705</v>
      </c>
      <c r="J154" s="664"/>
      <c r="K154" s="664"/>
      <c r="L154" s="664"/>
      <c r="M154" s="664"/>
      <c r="N154" s="664">
        <v>6</v>
      </c>
      <c r="O154" s="664">
        <v>11112</v>
      </c>
      <c r="P154" s="677">
        <v>0.38061311868470626</v>
      </c>
      <c r="Q154" s="665">
        <v>1852</v>
      </c>
    </row>
    <row r="155" spans="1:17" ht="14.4" customHeight="1" x14ac:dyDescent="0.3">
      <c r="A155" s="660" t="s">
        <v>600</v>
      </c>
      <c r="B155" s="661" t="s">
        <v>7621</v>
      </c>
      <c r="C155" s="661" t="s">
        <v>7712</v>
      </c>
      <c r="D155" s="661" t="s">
        <v>7719</v>
      </c>
      <c r="E155" s="661" t="s">
        <v>7720</v>
      </c>
      <c r="F155" s="664">
        <v>2</v>
      </c>
      <c r="G155" s="664">
        <v>3034</v>
      </c>
      <c r="H155" s="664">
        <v>1</v>
      </c>
      <c r="I155" s="664">
        <v>1517</v>
      </c>
      <c r="J155" s="664">
        <v>2</v>
      </c>
      <c r="K155" s="664">
        <v>3704</v>
      </c>
      <c r="L155" s="664">
        <v>1.2208305866842453</v>
      </c>
      <c r="M155" s="664">
        <v>1852</v>
      </c>
      <c r="N155" s="664"/>
      <c r="O155" s="664"/>
      <c r="P155" s="677"/>
      <c r="Q155" s="665"/>
    </row>
    <row r="156" spans="1:17" ht="14.4" customHeight="1" x14ac:dyDescent="0.3">
      <c r="A156" s="660" t="s">
        <v>600</v>
      </c>
      <c r="B156" s="661" t="s">
        <v>7621</v>
      </c>
      <c r="C156" s="661" t="s">
        <v>7712</v>
      </c>
      <c r="D156" s="661" t="s">
        <v>7721</v>
      </c>
      <c r="E156" s="661" t="s">
        <v>7372</v>
      </c>
      <c r="F156" s="664">
        <v>4</v>
      </c>
      <c r="G156" s="664">
        <v>27284</v>
      </c>
      <c r="H156" s="664">
        <v>1</v>
      </c>
      <c r="I156" s="664">
        <v>6821</v>
      </c>
      <c r="J156" s="664"/>
      <c r="K156" s="664"/>
      <c r="L156" s="664"/>
      <c r="M156" s="664"/>
      <c r="N156" s="664">
        <v>1</v>
      </c>
      <c r="O156" s="664">
        <v>7767</v>
      </c>
      <c r="P156" s="677">
        <v>0.28467233543468701</v>
      </c>
      <c r="Q156" s="665">
        <v>7767</v>
      </c>
    </row>
    <row r="157" spans="1:17" ht="14.4" customHeight="1" x14ac:dyDescent="0.3">
      <c r="A157" s="660" t="s">
        <v>600</v>
      </c>
      <c r="B157" s="661" t="s">
        <v>7621</v>
      </c>
      <c r="C157" s="661" t="s">
        <v>7712</v>
      </c>
      <c r="D157" s="661" t="s">
        <v>7722</v>
      </c>
      <c r="E157" s="661" t="s">
        <v>7372</v>
      </c>
      <c r="F157" s="664">
        <v>3</v>
      </c>
      <c r="G157" s="664">
        <v>26997</v>
      </c>
      <c r="H157" s="664">
        <v>1</v>
      </c>
      <c r="I157" s="664">
        <v>8999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600</v>
      </c>
      <c r="B158" s="661" t="s">
        <v>7621</v>
      </c>
      <c r="C158" s="661" t="s">
        <v>7712</v>
      </c>
      <c r="D158" s="661" t="s">
        <v>7722</v>
      </c>
      <c r="E158" s="661" t="s">
        <v>7723</v>
      </c>
      <c r="F158" s="664">
        <v>1</v>
      </c>
      <c r="G158" s="664">
        <v>9254</v>
      </c>
      <c r="H158" s="664">
        <v>1</v>
      </c>
      <c r="I158" s="664">
        <v>9254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600</v>
      </c>
      <c r="B159" s="661" t="s">
        <v>7621</v>
      </c>
      <c r="C159" s="661" t="s">
        <v>7712</v>
      </c>
      <c r="D159" s="661" t="s">
        <v>7724</v>
      </c>
      <c r="E159" s="661" t="s">
        <v>7372</v>
      </c>
      <c r="F159" s="664">
        <v>353</v>
      </c>
      <c r="G159" s="664">
        <v>303210.08</v>
      </c>
      <c r="H159" s="664">
        <v>1</v>
      </c>
      <c r="I159" s="664">
        <v>858.95206798866855</v>
      </c>
      <c r="J159" s="664">
        <v>275</v>
      </c>
      <c r="K159" s="664">
        <v>220377.06</v>
      </c>
      <c r="L159" s="664">
        <v>0.72681310594951187</v>
      </c>
      <c r="M159" s="664">
        <v>801.37112727272722</v>
      </c>
      <c r="N159" s="664">
        <v>185</v>
      </c>
      <c r="O159" s="664">
        <v>152172.04</v>
      </c>
      <c r="P159" s="677">
        <v>0.50186999060189552</v>
      </c>
      <c r="Q159" s="665">
        <v>822.55156756756764</v>
      </c>
    </row>
    <row r="160" spans="1:17" ht="14.4" customHeight="1" x14ac:dyDescent="0.3">
      <c r="A160" s="660" t="s">
        <v>600</v>
      </c>
      <c r="B160" s="661" t="s">
        <v>7621</v>
      </c>
      <c r="C160" s="661" t="s">
        <v>7712</v>
      </c>
      <c r="D160" s="661" t="s">
        <v>7724</v>
      </c>
      <c r="E160" s="661" t="s">
        <v>7725</v>
      </c>
      <c r="F160" s="664">
        <v>133</v>
      </c>
      <c r="G160" s="664">
        <v>112773.01999999999</v>
      </c>
      <c r="H160" s="664">
        <v>1</v>
      </c>
      <c r="I160" s="664">
        <v>847.91744360902248</v>
      </c>
      <c r="J160" s="664">
        <v>77</v>
      </c>
      <c r="K160" s="664">
        <v>66803.959999999992</v>
      </c>
      <c r="L160" s="664">
        <v>0.59237537489019976</v>
      </c>
      <c r="M160" s="664">
        <v>867.583896103896</v>
      </c>
      <c r="N160" s="664">
        <v>53</v>
      </c>
      <c r="O160" s="664">
        <v>43304</v>
      </c>
      <c r="P160" s="677">
        <v>0.38399255424746098</v>
      </c>
      <c r="Q160" s="665">
        <v>817.05660377358492</v>
      </c>
    </row>
    <row r="161" spans="1:17" ht="14.4" customHeight="1" x14ac:dyDescent="0.3">
      <c r="A161" s="660" t="s">
        <v>600</v>
      </c>
      <c r="B161" s="661" t="s">
        <v>7621</v>
      </c>
      <c r="C161" s="661" t="s">
        <v>7712</v>
      </c>
      <c r="D161" s="661" t="s">
        <v>7726</v>
      </c>
      <c r="E161" s="661" t="s">
        <v>7372</v>
      </c>
      <c r="F161" s="664"/>
      <c r="G161" s="664"/>
      <c r="H161" s="664"/>
      <c r="I161" s="664"/>
      <c r="J161" s="664">
        <v>5</v>
      </c>
      <c r="K161" s="664">
        <v>1175</v>
      </c>
      <c r="L161" s="664"/>
      <c r="M161" s="664">
        <v>235</v>
      </c>
      <c r="N161" s="664">
        <v>6</v>
      </c>
      <c r="O161" s="664">
        <v>1429.3600000000001</v>
      </c>
      <c r="P161" s="677"/>
      <c r="Q161" s="665">
        <v>238.22666666666669</v>
      </c>
    </row>
    <row r="162" spans="1:17" ht="14.4" customHeight="1" x14ac:dyDescent="0.3">
      <c r="A162" s="660" t="s">
        <v>600</v>
      </c>
      <c r="B162" s="661" t="s">
        <v>7621</v>
      </c>
      <c r="C162" s="661" t="s">
        <v>7424</v>
      </c>
      <c r="D162" s="661" t="s">
        <v>7727</v>
      </c>
      <c r="E162" s="661" t="s">
        <v>7728</v>
      </c>
      <c r="F162" s="664"/>
      <c r="G162" s="664"/>
      <c r="H162" s="664"/>
      <c r="I162" s="664"/>
      <c r="J162" s="664">
        <v>17</v>
      </c>
      <c r="K162" s="664">
        <v>7929.99</v>
      </c>
      <c r="L162" s="664"/>
      <c r="M162" s="664">
        <v>466.46999999999997</v>
      </c>
      <c r="N162" s="664"/>
      <c r="O162" s="664"/>
      <c r="P162" s="677"/>
      <c r="Q162" s="665"/>
    </row>
    <row r="163" spans="1:17" ht="14.4" customHeight="1" x14ac:dyDescent="0.3">
      <c r="A163" s="660" t="s">
        <v>600</v>
      </c>
      <c r="B163" s="661" t="s">
        <v>7621</v>
      </c>
      <c r="C163" s="661" t="s">
        <v>7424</v>
      </c>
      <c r="D163" s="661" t="s">
        <v>7729</v>
      </c>
      <c r="E163" s="661" t="s">
        <v>7730</v>
      </c>
      <c r="F163" s="664"/>
      <c r="G163" s="664"/>
      <c r="H163" s="664"/>
      <c r="I163" s="664"/>
      <c r="J163" s="664">
        <v>1</v>
      </c>
      <c r="K163" s="664">
        <v>4039.02</v>
      </c>
      <c r="L163" s="664"/>
      <c r="M163" s="664">
        <v>4039.02</v>
      </c>
      <c r="N163" s="664"/>
      <c r="O163" s="664"/>
      <c r="P163" s="677"/>
      <c r="Q163" s="665"/>
    </row>
    <row r="164" spans="1:17" ht="14.4" customHeight="1" x14ac:dyDescent="0.3">
      <c r="A164" s="660" t="s">
        <v>600</v>
      </c>
      <c r="B164" s="661" t="s">
        <v>7621</v>
      </c>
      <c r="C164" s="661" t="s">
        <v>7424</v>
      </c>
      <c r="D164" s="661" t="s">
        <v>7731</v>
      </c>
      <c r="E164" s="661" t="s">
        <v>7732</v>
      </c>
      <c r="F164" s="664"/>
      <c r="G164" s="664"/>
      <c r="H164" s="664"/>
      <c r="I164" s="664"/>
      <c r="J164" s="664">
        <v>2</v>
      </c>
      <c r="K164" s="664">
        <v>8872.94</v>
      </c>
      <c r="L164" s="664"/>
      <c r="M164" s="664">
        <v>4436.47</v>
      </c>
      <c r="N164" s="664"/>
      <c r="O164" s="664"/>
      <c r="P164" s="677"/>
      <c r="Q164" s="665"/>
    </row>
    <row r="165" spans="1:17" ht="14.4" customHeight="1" x14ac:dyDescent="0.3">
      <c r="A165" s="660" t="s">
        <v>600</v>
      </c>
      <c r="B165" s="661" t="s">
        <v>7621</v>
      </c>
      <c r="C165" s="661" t="s">
        <v>7424</v>
      </c>
      <c r="D165" s="661" t="s">
        <v>7733</v>
      </c>
      <c r="E165" s="661" t="s">
        <v>7734</v>
      </c>
      <c r="F165" s="664">
        <v>9</v>
      </c>
      <c r="G165" s="664">
        <v>2745</v>
      </c>
      <c r="H165" s="664">
        <v>1</v>
      </c>
      <c r="I165" s="664">
        <v>305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600</v>
      </c>
      <c r="B166" s="661" t="s">
        <v>7621</v>
      </c>
      <c r="C166" s="661" t="s">
        <v>7424</v>
      </c>
      <c r="D166" s="661" t="s">
        <v>7735</v>
      </c>
      <c r="E166" s="661" t="s">
        <v>7736</v>
      </c>
      <c r="F166" s="664">
        <v>2</v>
      </c>
      <c r="G166" s="664">
        <v>2157.6999999999998</v>
      </c>
      <c r="H166" s="664">
        <v>1</v>
      </c>
      <c r="I166" s="664">
        <v>1078.8499999999999</v>
      </c>
      <c r="J166" s="664">
        <v>1</v>
      </c>
      <c r="K166" s="664">
        <v>1078.8499999999999</v>
      </c>
      <c r="L166" s="664">
        <v>0.5</v>
      </c>
      <c r="M166" s="664">
        <v>1078.8499999999999</v>
      </c>
      <c r="N166" s="664"/>
      <c r="O166" s="664"/>
      <c r="P166" s="677"/>
      <c r="Q166" s="665"/>
    </row>
    <row r="167" spans="1:17" ht="14.4" customHeight="1" x14ac:dyDescent="0.3">
      <c r="A167" s="660" t="s">
        <v>600</v>
      </c>
      <c r="B167" s="661" t="s">
        <v>7621</v>
      </c>
      <c r="C167" s="661" t="s">
        <v>7424</v>
      </c>
      <c r="D167" s="661" t="s">
        <v>7737</v>
      </c>
      <c r="E167" s="661" t="s">
        <v>7738</v>
      </c>
      <c r="F167" s="664">
        <v>1</v>
      </c>
      <c r="G167" s="664">
        <v>14700</v>
      </c>
      <c r="H167" s="664">
        <v>1</v>
      </c>
      <c r="I167" s="664">
        <v>14700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600</v>
      </c>
      <c r="B168" s="661" t="s">
        <v>7621</v>
      </c>
      <c r="C168" s="661" t="s">
        <v>7424</v>
      </c>
      <c r="D168" s="661" t="s">
        <v>7739</v>
      </c>
      <c r="E168" s="661" t="s">
        <v>7740</v>
      </c>
      <c r="F168" s="664">
        <v>61</v>
      </c>
      <c r="G168" s="664">
        <v>875066.35000000009</v>
      </c>
      <c r="H168" s="664">
        <v>1</v>
      </c>
      <c r="I168" s="664">
        <v>14345.350000000002</v>
      </c>
      <c r="J168" s="664">
        <v>27</v>
      </c>
      <c r="K168" s="664">
        <v>387324.45</v>
      </c>
      <c r="L168" s="664">
        <v>0.44262295081967212</v>
      </c>
      <c r="M168" s="664">
        <v>14345.35</v>
      </c>
      <c r="N168" s="664">
        <v>28</v>
      </c>
      <c r="O168" s="664">
        <v>401669.8</v>
      </c>
      <c r="P168" s="677">
        <v>0.45901639344262291</v>
      </c>
      <c r="Q168" s="665">
        <v>14345.35</v>
      </c>
    </row>
    <row r="169" spans="1:17" ht="14.4" customHeight="1" x14ac:dyDescent="0.3">
      <c r="A169" s="660" t="s">
        <v>600</v>
      </c>
      <c r="B169" s="661" t="s">
        <v>7621</v>
      </c>
      <c r="C169" s="661" t="s">
        <v>7424</v>
      </c>
      <c r="D169" s="661" t="s">
        <v>7741</v>
      </c>
      <c r="E169" s="661" t="s">
        <v>7742</v>
      </c>
      <c r="F169" s="664">
        <v>9</v>
      </c>
      <c r="G169" s="664">
        <v>57060</v>
      </c>
      <c r="H169" s="664">
        <v>1</v>
      </c>
      <c r="I169" s="664">
        <v>6340</v>
      </c>
      <c r="J169" s="664">
        <v>11</v>
      </c>
      <c r="K169" s="664">
        <v>69740</v>
      </c>
      <c r="L169" s="664">
        <v>1.2222222222222223</v>
      </c>
      <c r="M169" s="664">
        <v>6340</v>
      </c>
      <c r="N169" s="664">
        <v>9</v>
      </c>
      <c r="O169" s="664">
        <v>57060</v>
      </c>
      <c r="P169" s="677">
        <v>1</v>
      </c>
      <c r="Q169" s="665">
        <v>6340</v>
      </c>
    </row>
    <row r="170" spans="1:17" ht="14.4" customHeight="1" x14ac:dyDescent="0.3">
      <c r="A170" s="660" t="s">
        <v>600</v>
      </c>
      <c r="B170" s="661" t="s">
        <v>7621</v>
      </c>
      <c r="C170" s="661" t="s">
        <v>7424</v>
      </c>
      <c r="D170" s="661" t="s">
        <v>7743</v>
      </c>
      <c r="E170" s="661" t="s">
        <v>7744</v>
      </c>
      <c r="F170" s="664">
        <v>12</v>
      </c>
      <c r="G170" s="664">
        <v>52181.759999999995</v>
      </c>
      <c r="H170" s="664">
        <v>1</v>
      </c>
      <c r="I170" s="664">
        <v>4348.4799999999996</v>
      </c>
      <c r="J170" s="664">
        <v>14</v>
      </c>
      <c r="K170" s="664">
        <v>60878.720000000001</v>
      </c>
      <c r="L170" s="664">
        <v>1.1666666666666667</v>
      </c>
      <c r="M170" s="664">
        <v>4348.4800000000005</v>
      </c>
      <c r="N170" s="664">
        <v>12</v>
      </c>
      <c r="O170" s="664">
        <v>52181.759999999995</v>
      </c>
      <c r="P170" s="677">
        <v>1</v>
      </c>
      <c r="Q170" s="665">
        <v>4348.4799999999996</v>
      </c>
    </row>
    <row r="171" spans="1:17" ht="14.4" customHeight="1" x14ac:dyDescent="0.3">
      <c r="A171" s="660" t="s">
        <v>600</v>
      </c>
      <c r="B171" s="661" t="s">
        <v>7621</v>
      </c>
      <c r="C171" s="661" t="s">
        <v>7424</v>
      </c>
      <c r="D171" s="661" t="s">
        <v>7745</v>
      </c>
      <c r="E171" s="661" t="s">
        <v>7746</v>
      </c>
      <c r="F171" s="664">
        <v>49</v>
      </c>
      <c r="G171" s="664">
        <v>266604.58999999997</v>
      </c>
      <c r="H171" s="664">
        <v>1</v>
      </c>
      <c r="I171" s="664">
        <v>5440.9099999999989</v>
      </c>
      <c r="J171" s="664">
        <v>36</v>
      </c>
      <c r="K171" s="664">
        <v>195872.75999999998</v>
      </c>
      <c r="L171" s="664">
        <v>0.73469387755102045</v>
      </c>
      <c r="M171" s="664">
        <v>5440.91</v>
      </c>
      <c r="N171" s="664">
        <v>57</v>
      </c>
      <c r="O171" s="664">
        <v>310131.87</v>
      </c>
      <c r="P171" s="677">
        <v>1.1632653061224492</v>
      </c>
      <c r="Q171" s="665">
        <v>5440.91</v>
      </c>
    </row>
    <row r="172" spans="1:17" ht="14.4" customHeight="1" x14ac:dyDescent="0.3">
      <c r="A172" s="660" t="s">
        <v>600</v>
      </c>
      <c r="B172" s="661" t="s">
        <v>7621</v>
      </c>
      <c r="C172" s="661" t="s">
        <v>7424</v>
      </c>
      <c r="D172" s="661" t="s">
        <v>7747</v>
      </c>
      <c r="E172" s="661" t="s">
        <v>7748</v>
      </c>
      <c r="F172" s="664">
        <v>1</v>
      </c>
      <c r="G172" s="664">
        <v>6847</v>
      </c>
      <c r="H172" s="664">
        <v>1</v>
      </c>
      <c r="I172" s="664">
        <v>6847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600</v>
      </c>
      <c r="B173" s="661" t="s">
        <v>7621</v>
      </c>
      <c r="C173" s="661" t="s">
        <v>7424</v>
      </c>
      <c r="D173" s="661" t="s">
        <v>7749</v>
      </c>
      <c r="E173" s="661" t="s">
        <v>7750</v>
      </c>
      <c r="F173" s="664">
        <v>43</v>
      </c>
      <c r="G173" s="664">
        <v>293808.25</v>
      </c>
      <c r="H173" s="664">
        <v>1</v>
      </c>
      <c r="I173" s="664">
        <v>6832.75</v>
      </c>
      <c r="J173" s="664">
        <v>34</v>
      </c>
      <c r="K173" s="664">
        <v>232313.5</v>
      </c>
      <c r="L173" s="664">
        <v>0.79069767441860461</v>
      </c>
      <c r="M173" s="664">
        <v>6832.75</v>
      </c>
      <c r="N173" s="664">
        <v>51</v>
      </c>
      <c r="O173" s="664">
        <v>348470.25</v>
      </c>
      <c r="P173" s="677">
        <v>1.1860465116279071</v>
      </c>
      <c r="Q173" s="665">
        <v>6832.75</v>
      </c>
    </row>
    <row r="174" spans="1:17" ht="14.4" customHeight="1" x14ac:dyDescent="0.3">
      <c r="A174" s="660" t="s">
        <v>600</v>
      </c>
      <c r="B174" s="661" t="s">
        <v>7621</v>
      </c>
      <c r="C174" s="661" t="s">
        <v>7424</v>
      </c>
      <c r="D174" s="661" t="s">
        <v>7751</v>
      </c>
      <c r="E174" s="661" t="s">
        <v>7752</v>
      </c>
      <c r="F174" s="664">
        <v>8</v>
      </c>
      <c r="G174" s="664">
        <v>40666.879999999997</v>
      </c>
      <c r="H174" s="664">
        <v>1</v>
      </c>
      <c r="I174" s="664">
        <v>5083.3599999999997</v>
      </c>
      <c r="J174" s="664">
        <v>17</v>
      </c>
      <c r="K174" s="664">
        <v>86417.12</v>
      </c>
      <c r="L174" s="664">
        <v>2.125</v>
      </c>
      <c r="M174" s="664">
        <v>5083.3599999999997</v>
      </c>
      <c r="N174" s="664">
        <v>10</v>
      </c>
      <c r="O174" s="664">
        <v>50833.599999999991</v>
      </c>
      <c r="P174" s="677">
        <v>1.2499999999999998</v>
      </c>
      <c r="Q174" s="665">
        <v>5083.3599999999988</v>
      </c>
    </row>
    <row r="175" spans="1:17" ht="14.4" customHeight="1" x14ac:dyDescent="0.3">
      <c r="A175" s="660" t="s">
        <v>600</v>
      </c>
      <c r="B175" s="661" t="s">
        <v>7621</v>
      </c>
      <c r="C175" s="661" t="s">
        <v>7424</v>
      </c>
      <c r="D175" s="661" t="s">
        <v>7753</v>
      </c>
      <c r="E175" s="661" t="s">
        <v>7754</v>
      </c>
      <c r="F175" s="664">
        <v>36</v>
      </c>
      <c r="G175" s="664">
        <v>236539.80000000002</v>
      </c>
      <c r="H175" s="664">
        <v>1</v>
      </c>
      <c r="I175" s="664">
        <v>6570.55</v>
      </c>
      <c r="J175" s="664">
        <v>31</v>
      </c>
      <c r="K175" s="664">
        <v>203687.05</v>
      </c>
      <c r="L175" s="664">
        <v>0.86111111111111105</v>
      </c>
      <c r="M175" s="664">
        <v>6570.5499999999993</v>
      </c>
      <c r="N175" s="664">
        <v>43</v>
      </c>
      <c r="O175" s="664">
        <v>282533.64999999997</v>
      </c>
      <c r="P175" s="677">
        <v>1.1944444444444442</v>
      </c>
      <c r="Q175" s="665">
        <v>6570.5499999999993</v>
      </c>
    </row>
    <row r="176" spans="1:17" ht="14.4" customHeight="1" x14ac:dyDescent="0.3">
      <c r="A176" s="660" t="s">
        <v>600</v>
      </c>
      <c r="B176" s="661" t="s">
        <v>7621</v>
      </c>
      <c r="C176" s="661" t="s">
        <v>7424</v>
      </c>
      <c r="D176" s="661" t="s">
        <v>7755</v>
      </c>
      <c r="E176" s="661" t="s">
        <v>7756</v>
      </c>
      <c r="F176" s="664">
        <v>6</v>
      </c>
      <c r="G176" s="664">
        <v>78492.12000000001</v>
      </c>
      <c r="H176" s="664">
        <v>1</v>
      </c>
      <c r="I176" s="664">
        <v>13082.020000000002</v>
      </c>
      <c r="J176" s="664">
        <v>5</v>
      </c>
      <c r="K176" s="664">
        <v>65410.100000000006</v>
      </c>
      <c r="L176" s="664">
        <v>0.83333333333333326</v>
      </c>
      <c r="M176" s="664">
        <v>13082.02</v>
      </c>
      <c r="N176" s="664">
        <v>5</v>
      </c>
      <c r="O176" s="664">
        <v>65410.100000000006</v>
      </c>
      <c r="P176" s="677">
        <v>0.83333333333333326</v>
      </c>
      <c r="Q176" s="665">
        <v>13082.02</v>
      </c>
    </row>
    <row r="177" spans="1:17" ht="14.4" customHeight="1" x14ac:dyDescent="0.3">
      <c r="A177" s="660" t="s">
        <v>600</v>
      </c>
      <c r="B177" s="661" t="s">
        <v>7621</v>
      </c>
      <c r="C177" s="661" t="s">
        <v>7424</v>
      </c>
      <c r="D177" s="661" t="s">
        <v>7757</v>
      </c>
      <c r="E177" s="661" t="s">
        <v>7758</v>
      </c>
      <c r="F177" s="664">
        <v>2</v>
      </c>
      <c r="G177" s="664">
        <v>8904.1200000000008</v>
      </c>
      <c r="H177" s="664">
        <v>1</v>
      </c>
      <c r="I177" s="664">
        <v>4452.0600000000004</v>
      </c>
      <c r="J177" s="664">
        <v>1</v>
      </c>
      <c r="K177" s="664">
        <v>4452.0600000000004</v>
      </c>
      <c r="L177" s="664">
        <v>0.5</v>
      </c>
      <c r="M177" s="664">
        <v>4452.0600000000004</v>
      </c>
      <c r="N177" s="664"/>
      <c r="O177" s="664"/>
      <c r="P177" s="677"/>
      <c r="Q177" s="665"/>
    </row>
    <row r="178" spans="1:17" ht="14.4" customHeight="1" x14ac:dyDescent="0.3">
      <c r="A178" s="660" t="s">
        <v>600</v>
      </c>
      <c r="B178" s="661" t="s">
        <v>7621</v>
      </c>
      <c r="C178" s="661" t="s">
        <v>7424</v>
      </c>
      <c r="D178" s="661" t="s">
        <v>7759</v>
      </c>
      <c r="E178" s="661" t="s">
        <v>7760</v>
      </c>
      <c r="F178" s="664"/>
      <c r="G178" s="664"/>
      <c r="H178" s="664"/>
      <c r="I178" s="664"/>
      <c r="J178" s="664">
        <v>1</v>
      </c>
      <c r="K178" s="664">
        <v>3171</v>
      </c>
      <c r="L178" s="664"/>
      <c r="M178" s="664">
        <v>3171</v>
      </c>
      <c r="N178" s="664"/>
      <c r="O178" s="664"/>
      <c r="P178" s="677"/>
      <c r="Q178" s="665"/>
    </row>
    <row r="179" spans="1:17" ht="14.4" customHeight="1" x14ac:dyDescent="0.3">
      <c r="A179" s="660" t="s">
        <v>600</v>
      </c>
      <c r="B179" s="661" t="s">
        <v>7621</v>
      </c>
      <c r="C179" s="661" t="s">
        <v>7424</v>
      </c>
      <c r="D179" s="661" t="s">
        <v>7761</v>
      </c>
      <c r="E179" s="661" t="s">
        <v>7762</v>
      </c>
      <c r="F179" s="664"/>
      <c r="G179" s="664"/>
      <c r="H179" s="664"/>
      <c r="I179" s="664"/>
      <c r="J179" s="664"/>
      <c r="K179" s="664"/>
      <c r="L179" s="664"/>
      <c r="M179" s="664"/>
      <c r="N179" s="664">
        <v>2</v>
      </c>
      <c r="O179" s="664">
        <v>3465.6</v>
      </c>
      <c r="P179" s="677"/>
      <c r="Q179" s="665">
        <v>1732.8</v>
      </c>
    </row>
    <row r="180" spans="1:17" ht="14.4" customHeight="1" x14ac:dyDescent="0.3">
      <c r="A180" s="660" t="s">
        <v>600</v>
      </c>
      <c r="B180" s="661" t="s">
        <v>7621</v>
      </c>
      <c r="C180" s="661" t="s">
        <v>7424</v>
      </c>
      <c r="D180" s="661" t="s">
        <v>7763</v>
      </c>
      <c r="E180" s="661" t="s">
        <v>7764</v>
      </c>
      <c r="F180" s="664">
        <v>1</v>
      </c>
      <c r="G180" s="664">
        <v>724.42</v>
      </c>
      <c r="H180" s="664">
        <v>1</v>
      </c>
      <c r="I180" s="664">
        <v>724.42</v>
      </c>
      <c r="J180" s="664"/>
      <c r="K180" s="664"/>
      <c r="L180" s="664"/>
      <c r="M180" s="664"/>
      <c r="N180" s="664"/>
      <c r="O180" s="664"/>
      <c r="P180" s="677"/>
      <c r="Q180" s="665"/>
    </row>
    <row r="181" spans="1:17" ht="14.4" customHeight="1" x14ac:dyDescent="0.3">
      <c r="A181" s="660" t="s">
        <v>600</v>
      </c>
      <c r="B181" s="661" t="s">
        <v>7621</v>
      </c>
      <c r="C181" s="661" t="s">
        <v>7424</v>
      </c>
      <c r="D181" s="661" t="s">
        <v>7765</v>
      </c>
      <c r="E181" s="661" t="s">
        <v>7766</v>
      </c>
      <c r="F181" s="664">
        <v>3</v>
      </c>
      <c r="G181" s="664">
        <v>5658.54</v>
      </c>
      <c r="H181" s="664">
        <v>1</v>
      </c>
      <c r="I181" s="664">
        <v>1886.18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600</v>
      </c>
      <c r="B182" s="661" t="s">
        <v>7621</v>
      </c>
      <c r="C182" s="661" t="s">
        <v>7424</v>
      </c>
      <c r="D182" s="661" t="s">
        <v>7767</v>
      </c>
      <c r="E182" s="661" t="s">
        <v>7766</v>
      </c>
      <c r="F182" s="664">
        <v>4</v>
      </c>
      <c r="G182" s="664">
        <v>8137.52</v>
      </c>
      <c r="H182" s="664">
        <v>1</v>
      </c>
      <c r="I182" s="664">
        <v>2034.38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600</v>
      </c>
      <c r="B183" s="661" t="s">
        <v>7621</v>
      </c>
      <c r="C183" s="661" t="s">
        <v>7424</v>
      </c>
      <c r="D183" s="661" t="s">
        <v>7768</v>
      </c>
      <c r="E183" s="661" t="s">
        <v>7766</v>
      </c>
      <c r="F183" s="664">
        <v>2</v>
      </c>
      <c r="G183" s="664">
        <v>4456.3599999999997</v>
      </c>
      <c r="H183" s="664">
        <v>1</v>
      </c>
      <c r="I183" s="664">
        <v>2228.1799999999998</v>
      </c>
      <c r="J183" s="664"/>
      <c r="K183" s="664"/>
      <c r="L183" s="664"/>
      <c r="M183" s="664"/>
      <c r="N183" s="664"/>
      <c r="O183" s="664"/>
      <c r="P183" s="677"/>
      <c r="Q183" s="665"/>
    </row>
    <row r="184" spans="1:17" ht="14.4" customHeight="1" x14ac:dyDescent="0.3">
      <c r="A184" s="660" t="s">
        <v>600</v>
      </c>
      <c r="B184" s="661" t="s">
        <v>7621</v>
      </c>
      <c r="C184" s="661" t="s">
        <v>7424</v>
      </c>
      <c r="D184" s="661" t="s">
        <v>7769</v>
      </c>
      <c r="E184" s="661" t="s">
        <v>7770</v>
      </c>
      <c r="F184" s="664">
        <v>2</v>
      </c>
      <c r="G184" s="664">
        <v>9174.2999999999993</v>
      </c>
      <c r="H184" s="664">
        <v>1</v>
      </c>
      <c r="I184" s="664">
        <v>4587.1499999999996</v>
      </c>
      <c r="J184" s="664">
        <v>2</v>
      </c>
      <c r="K184" s="664">
        <v>9174.2999999999993</v>
      </c>
      <c r="L184" s="664">
        <v>1</v>
      </c>
      <c r="M184" s="664">
        <v>4587.1499999999996</v>
      </c>
      <c r="N184" s="664">
        <v>3</v>
      </c>
      <c r="O184" s="664">
        <v>13761.449999999999</v>
      </c>
      <c r="P184" s="677">
        <v>1.5</v>
      </c>
      <c r="Q184" s="665">
        <v>4587.1499999999996</v>
      </c>
    </row>
    <row r="185" spans="1:17" ht="14.4" customHeight="1" x14ac:dyDescent="0.3">
      <c r="A185" s="660" t="s">
        <v>600</v>
      </c>
      <c r="B185" s="661" t="s">
        <v>7621</v>
      </c>
      <c r="C185" s="661" t="s">
        <v>7424</v>
      </c>
      <c r="D185" s="661" t="s">
        <v>7771</v>
      </c>
      <c r="E185" s="661" t="s">
        <v>7772</v>
      </c>
      <c r="F185" s="664">
        <v>26</v>
      </c>
      <c r="G185" s="664">
        <v>125700.64000000001</v>
      </c>
      <c r="H185" s="664">
        <v>1</v>
      </c>
      <c r="I185" s="664">
        <v>4834.6400000000003</v>
      </c>
      <c r="J185" s="664">
        <v>25</v>
      </c>
      <c r="K185" s="664">
        <v>120866</v>
      </c>
      <c r="L185" s="664">
        <v>0.96153846153846145</v>
      </c>
      <c r="M185" s="664">
        <v>4834.6400000000003</v>
      </c>
      <c r="N185" s="664">
        <v>30</v>
      </c>
      <c r="O185" s="664">
        <v>145039.20000000001</v>
      </c>
      <c r="P185" s="677">
        <v>1.1538461538461537</v>
      </c>
      <c r="Q185" s="665">
        <v>4834.6400000000003</v>
      </c>
    </row>
    <row r="186" spans="1:17" ht="14.4" customHeight="1" x14ac:dyDescent="0.3">
      <c r="A186" s="660" t="s">
        <v>600</v>
      </c>
      <c r="B186" s="661" t="s">
        <v>7621</v>
      </c>
      <c r="C186" s="661" t="s">
        <v>7424</v>
      </c>
      <c r="D186" s="661" t="s">
        <v>7773</v>
      </c>
      <c r="E186" s="661" t="s">
        <v>7774</v>
      </c>
      <c r="F186" s="664">
        <v>15</v>
      </c>
      <c r="G186" s="664">
        <v>76233.3</v>
      </c>
      <c r="H186" s="664">
        <v>1</v>
      </c>
      <c r="I186" s="664">
        <v>5082.22</v>
      </c>
      <c r="J186" s="664">
        <v>7</v>
      </c>
      <c r="K186" s="664">
        <v>35575.54</v>
      </c>
      <c r="L186" s="664">
        <v>0.46666666666666667</v>
      </c>
      <c r="M186" s="664">
        <v>5082.22</v>
      </c>
      <c r="N186" s="664">
        <v>15</v>
      </c>
      <c r="O186" s="664">
        <v>76233.3</v>
      </c>
      <c r="P186" s="677">
        <v>1</v>
      </c>
      <c r="Q186" s="665">
        <v>5082.22</v>
      </c>
    </row>
    <row r="187" spans="1:17" ht="14.4" customHeight="1" x14ac:dyDescent="0.3">
      <c r="A187" s="660" t="s">
        <v>600</v>
      </c>
      <c r="B187" s="661" t="s">
        <v>7621</v>
      </c>
      <c r="C187" s="661" t="s">
        <v>7424</v>
      </c>
      <c r="D187" s="661" t="s">
        <v>7775</v>
      </c>
      <c r="E187" s="661" t="s">
        <v>7776</v>
      </c>
      <c r="F187" s="664">
        <v>2</v>
      </c>
      <c r="G187" s="664">
        <v>1578.58</v>
      </c>
      <c r="H187" s="664">
        <v>1</v>
      </c>
      <c r="I187" s="664">
        <v>789.29</v>
      </c>
      <c r="J187" s="664">
        <v>3</v>
      </c>
      <c r="K187" s="664">
        <v>2367.87</v>
      </c>
      <c r="L187" s="664">
        <v>1.5</v>
      </c>
      <c r="M187" s="664">
        <v>789.29</v>
      </c>
      <c r="N187" s="664">
        <v>4</v>
      </c>
      <c r="O187" s="664">
        <v>3157.16</v>
      </c>
      <c r="P187" s="677">
        <v>2</v>
      </c>
      <c r="Q187" s="665">
        <v>789.29</v>
      </c>
    </row>
    <row r="188" spans="1:17" ht="14.4" customHeight="1" x14ac:dyDescent="0.3">
      <c r="A188" s="660" t="s">
        <v>600</v>
      </c>
      <c r="B188" s="661" t="s">
        <v>7621</v>
      </c>
      <c r="C188" s="661" t="s">
        <v>7424</v>
      </c>
      <c r="D188" s="661" t="s">
        <v>7777</v>
      </c>
      <c r="E188" s="661" t="s">
        <v>7778</v>
      </c>
      <c r="F188" s="664">
        <v>2</v>
      </c>
      <c r="G188" s="664">
        <v>15619.04</v>
      </c>
      <c r="H188" s="664">
        <v>1</v>
      </c>
      <c r="I188" s="664">
        <v>7809.52</v>
      </c>
      <c r="J188" s="664"/>
      <c r="K188" s="664"/>
      <c r="L188" s="664"/>
      <c r="M188" s="664"/>
      <c r="N188" s="664">
        <v>3</v>
      </c>
      <c r="O188" s="664">
        <v>23428.560000000001</v>
      </c>
      <c r="P188" s="677">
        <v>1.5</v>
      </c>
      <c r="Q188" s="665">
        <v>7809.52</v>
      </c>
    </row>
    <row r="189" spans="1:17" ht="14.4" customHeight="1" x14ac:dyDescent="0.3">
      <c r="A189" s="660" t="s">
        <v>600</v>
      </c>
      <c r="B189" s="661" t="s">
        <v>7621</v>
      </c>
      <c r="C189" s="661" t="s">
        <v>7424</v>
      </c>
      <c r="D189" s="661" t="s">
        <v>7779</v>
      </c>
      <c r="E189" s="661" t="s">
        <v>7780</v>
      </c>
      <c r="F189" s="664">
        <v>3</v>
      </c>
      <c r="G189" s="664">
        <v>17106.54</v>
      </c>
      <c r="H189" s="664">
        <v>1</v>
      </c>
      <c r="I189" s="664">
        <v>5702.18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600</v>
      </c>
      <c r="B190" s="661" t="s">
        <v>7621</v>
      </c>
      <c r="C190" s="661" t="s">
        <v>7424</v>
      </c>
      <c r="D190" s="661" t="s">
        <v>7781</v>
      </c>
      <c r="E190" s="661" t="s">
        <v>7782</v>
      </c>
      <c r="F190" s="664">
        <v>2</v>
      </c>
      <c r="G190" s="664">
        <v>22647.86</v>
      </c>
      <c r="H190" s="664">
        <v>1</v>
      </c>
      <c r="I190" s="664">
        <v>11323.93</v>
      </c>
      <c r="J190" s="664"/>
      <c r="K190" s="664"/>
      <c r="L190" s="664"/>
      <c r="M190" s="664"/>
      <c r="N190" s="664"/>
      <c r="O190" s="664"/>
      <c r="P190" s="677"/>
      <c r="Q190" s="665"/>
    </row>
    <row r="191" spans="1:17" ht="14.4" customHeight="1" x14ac:dyDescent="0.3">
      <c r="A191" s="660" t="s">
        <v>600</v>
      </c>
      <c r="B191" s="661" t="s">
        <v>7621</v>
      </c>
      <c r="C191" s="661" t="s">
        <v>7424</v>
      </c>
      <c r="D191" s="661" t="s">
        <v>7783</v>
      </c>
      <c r="E191" s="661" t="s">
        <v>7784</v>
      </c>
      <c r="F191" s="664">
        <v>89</v>
      </c>
      <c r="G191" s="664">
        <v>231715.94999999998</v>
      </c>
      <c r="H191" s="664">
        <v>1</v>
      </c>
      <c r="I191" s="664">
        <v>2603.5499999999997</v>
      </c>
      <c r="J191" s="664">
        <v>80</v>
      </c>
      <c r="K191" s="664">
        <v>208284.00000000003</v>
      </c>
      <c r="L191" s="664">
        <v>0.89887640449438222</v>
      </c>
      <c r="M191" s="664">
        <v>2603.5500000000002</v>
      </c>
      <c r="N191" s="664">
        <v>89</v>
      </c>
      <c r="O191" s="664">
        <v>231715.94999999995</v>
      </c>
      <c r="P191" s="677">
        <v>0.99999999999999989</v>
      </c>
      <c r="Q191" s="665">
        <v>2603.5499999999993</v>
      </c>
    </row>
    <row r="192" spans="1:17" ht="14.4" customHeight="1" x14ac:dyDescent="0.3">
      <c r="A192" s="660" t="s">
        <v>600</v>
      </c>
      <c r="B192" s="661" t="s">
        <v>7621</v>
      </c>
      <c r="C192" s="661" t="s">
        <v>7424</v>
      </c>
      <c r="D192" s="661" t="s">
        <v>7785</v>
      </c>
      <c r="E192" s="661" t="s">
        <v>7784</v>
      </c>
      <c r="F192" s="664">
        <v>15</v>
      </c>
      <c r="G192" s="664">
        <v>125139.3</v>
      </c>
      <c r="H192" s="664">
        <v>1</v>
      </c>
      <c r="I192" s="664">
        <v>8342.6200000000008</v>
      </c>
      <c r="J192" s="664">
        <v>20</v>
      </c>
      <c r="K192" s="664">
        <v>166852.4</v>
      </c>
      <c r="L192" s="664">
        <v>1.3333333333333333</v>
      </c>
      <c r="M192" s="664">
        <v>8342.619999999999</v>
      </c>
      <c r="N192" s="664">
        <v>22</v>
      </c>
      <c r="O192" s="664">
        <v>183537.64</v>
      </c>
      <c r="P192" s="677">
        <v>1.4666666666666668</v>
      </c>
      <c r="Q192" s="665">
        <v>8342.6200000000008</v>
      </c>
    </row>
    <row r="193" spans="1:17" ht="14.4" customHeight="1" x14ac:dyDescent="0.3">
      <c r="A193" s="660" t="s">
        <v>600</v>
      </c>
      <c r="B193" s="661" t="s">
        <v>7621</v>
      </c>
      <c r="C193" s="661" t="s">
        <v>7424</v>
      </c>
      <c r="D193" s="661" t="s">
        <v>7786</v>
      </c>
      <c r="E193" s="661" t="s">
        <v>7787</v>
      </c>
      <c r="F193" s="664"/>
      <c r="G193" s="664"/>
      <c r="H193" s="664"/>
      <c r="I193" s="664"/>
      <c r="J193" s="664"/>
      <c r="K193" s="664"/>
      <c r="L193" s="664"/>
      <c r="M193" s="664"/>
      <c r="N193" s="664">
        <v>16</v>
      </c>
      <c r="O193" s="664">
        <v>26214.240000000002</v>
      </c>
      <c r="P193" s="677"/>
      <c r="Q193" s="665">
        <v>1638.39</v>
      </c>
    </row>
    <row r="194" spans="1:17" ht="14.4" customHeight="1" x14ac:dyDescent="0.3">
      <c r="A194" s="660" t="s">
        <v>600</v>
      </c>
      <c r="B194" s="661" t="s">
        <v>7621</v>
      </c>
      <c r="C194" s="661" t="s">
        <v>7424</v>
      </c>
      <c r="D194" s="661" t="s">
        <v>7788</v>
      </c>
      <c r="E194" s="661" t="s">
        <v>7789</v>
      </c>
      <c r="F194" s="664"/>
      <c r="G194" s="664"/>
      <c r="H194" s="664"/>
      <c r="I194" s="664"/>
      <c r="J194" s="664">
        <v>1</v>
      </c>
      <c r="K194" s="664">
        <v>28950</v>
      </c>
      <c r="L194" s="664"/>
      <c r="M194" s="664">
        <v>28950</v>
      </c>
      <c r="N194" s="664"/>
      <c r="O194" s="664"/>
      <c r="P194" s="677"/>
      <c r="Q194" s="665"/>
    </row>
    <row r="195" spans="1:17" ht="14.4" customHeight="1" x14ac:dyDescent="0.3">
      <c r="A195" s="660" t="s">
        <v>600</v>
      </c>
      <c r="B195" s="661" t="s">
        <v>7621</v>
      </c>
      <c r="C195" s="661" t="s">
        <v>7424</v>
      </c>
      <c r="D195" s="661" t="s">
        <v>7790</v>
      </c>
      <c r="E195" s="661" t="s">
        <v>7791</v>
      </c>
      <c r="F195" s="664"/>
      <c r="G195" s="664"/>
      <c r="H195" s="664"/>
      <c r="I195" s="664"/>
      <c r="J195" s="664">
        <v>3</v>
      </c>
      <c r="K195" s="664">
        <v>13478.07</v>
      </c>
      <c r="L195" s="664"/>
      <c r="M195" s="664">
        <v>4492.6899999999996</v>
      </c>
      <c r="N195" s="664"/>
      <c r="O195" s="664"/>
      <c r="P195" s="677"/>
      <c r="Q195" s="665"/>
    </row>
    <row r="196" spans="1:17" ht="14.4" customHeight="1" x14ac:dyDescent="0.3">
      <c r="A196" s="660" t="s">
        <v>600</v>
      </c>
      <c r="B196" s="661" t="s">
        <v>7621</v>
      </c>
      <c r="C196" s="661" t="s">
        <v>7424</v>
      </c>
      <c r="D196" s="661" t="s">
        <v>7792</v>
      </c>
      <c r="E196" s="661" t="s">
        <v>7793</v>
      </c>
      <c r="F196" s="664"/>
      <c r="G196" s="664"/>
      <c r="H196" s="664"/>
      <c r="I196" s="664"/>
      <c r="J196" s="664">
        <v>533</v>
      </c>
      <c r="K196" s="664">
        <v>43706</v>
      </c>
      <c r="L196" s="664"/>
      <c r="M196" s="664">
        <v>82</v>
      </c>
      <c r="N196" s="664"/>
      <c r="O196" s="664"/>
      <c r="P196" s="677"/>
      <c r="Q196" s="665"/>
    </row>
    <row r="197" spans="1:17" ht="14.4" customHeight="1" x14ac:dyDescent="0.3">
      <c r="A197" s="660" t="s">
        <v>600</v>
      </c>
      <c r="B197" s="661" t="s">
        <v>7621</v>
      </c>
      <c r="C197" s="661" t="s">
        <v>7424</v>
      </c>
      <c r="D197" s="661" t="s">
        <v>7794</v>
      </c>
      <c r="E197" s="661" t="s">
        <v>7795</v>
      </c>
      <c r="F197" s="664">
        <v>23</v>
      </c>
      <c r="G197" s="664">
        <v>215647.54</v>
      </c>
      <c r="H197" s="664">
        <v>1</v>
      </c>
      <c r="I197" s="664">
        <v>9375.98</v>
      </c>
      <c r="J197" s="664">
        <v>23</v>
      </c>
      <c r="K197" s="664">
        <v>215647.53999999998</v>
      </c>
      <c r="L197" s="664">
        <v>0.99999999999999989</v>
      </c>
      <c r="M197" s="664">
        <v>9375.98</v>
      </c>
      <c r="N197" s="664">
        <v>36</v>
      </c>
      <c r="O197" s="664">
        <v>337535.27999999997</v>
      </c>
      <c r="P197" s="677">
        <v>1.5652173913043477</v>
      </c>
      <c r="Q197" s="665">
        <v>9375.98</v>
      </c>
    </row>
    <row r="198" spans="1:17" ht="14.4" customHeight="1" x14ac:dyDescent="0.3">
      <c r="A198" s="660" t="s">
        <v>600</v>
      </c>
      <c r="B198" s="661" t="s">
        <v>7621</v>
      </c>
      <c r="C198" s="661" t="s">
        <v>7424</v>
      </c>
      <c r="D198" s="661" t="s">
        <v>7796</v>
      </c>
      <c r="E198" s="661" t="s">
        <v>7797</v>
      </c>
      <c r="F198" s="664">
        <v>41</v>
      </c>
      <c r="G198" s="664">
        <v>270480.27999999997</v>
      </c>
      <c r="H198" s="664">
        <v>1</v>
      </c>
      <c r="I198" s="664">
        <v>6597.079999999999</v>
      </c>
      <c r="J198" s="664">
        <v>40</v>
      </c>
      <c r="K198" s="664">
        <v>263883.2</v>
      </c>
      <c r="L198" s="664">
        <v>0.97560975609756118</v>
      </c>
      <c r="M198" s="664">
        <v>6597.08</v>
      </c>
      <c r="N198" s="664">
        <v>93</v>
      </c>
      <c r="O198" s="664">
        <v>613528.44000000006</v>
      </c>
      <c r="P198" s="677">
        <v>2.26829268292683</v>
      </c>
      <c r="Q198" s="665">
        <v>6597.0800000000008</v>
      </c>
    </row>
    <row r="199" spans="1:17" ht="14.4" customHeight="1" x14ac:dyDescent="0.3">
      <c r="A199" s="660" t="s">
        <v>600</v>
      </c>
      <c r="B199" s="661" t="s">
        <v>7621</v>
      </c>
      <c r="C199" s="661" t="s">
        <v>7424</v>
      </c>
      <c r="D199" s="661" t="s">
        <v>7615</v>
      </c>
      <c r="E199" s="661" t="s">
        <v>7616</v>
      </c>
      <c r="F199" s="664"/>
      <c r="G199" s="664"/>
      <c r="H199" s="664"/>
      <c r="I199" s="664"/>
      <c r="J199" s="664"/>
      <c r="K199" s="664"/>
      <c r="L199" s="664"/>
      <c r="M199" s="664"/>
      <c r="N199" s="664">
        <v>1</v>
      </c>
      <c r="O199" s="664">
        <v>3714.22</v>
      </c>
      <c r="P199" s="677"/>
      <c r="Q199" s="665">
        <v>3714.22</v>
      </c>
    </row>
    <row r="200" spans="1:17" ht="14.4" customHeight="1" x14ac:dyDescent="0.3">
      <c r="A200" s="660" t="s">
        <v>600</v>
      </c>
      <c r="B200" s="661" t="s">
        <v>7621</v>
      </c>
      <c r="C200" s="661" t="s">
        <v>7424</v>
      </c>
      <c r="D200" s="661" t="s">
        <v>7798</v>
      </c>
      <c r="E200" s="661" t="s">
        <v>7799</v>
      </c>
      <c r="F200" s="664"/>
      <c r="G200" s="664"/>
      <c r="H200" s="664"/>
      <c r="I200" s="664"/>
      <c r="J200" s="664"/>
      <c r="K200" s="664"/>
      <c r="L200" s="664"/>
      <c r="M200" s="664"/>
      <c r="N200" s="664">
        <v>2</v>
      </c>
      <c r="O200" s="664">
        <v>404.8</v>
      </c>
      <c r="P200" s="677"/>
      <c r="Q200" s="665">
        <v>202.4</v>
      </c>
    </row>
    <row r="201" spans="1:17" ht="14.4" customHeight="1" x14ac:dyDescent="0.3">
      <c r="A201" s="660" t="s">
        <v>600</v>
      </c>
      <c r="B201" s="661" t="s">
        <v>7621</v>
      </c>
      <c r="C201" s="661" t="s">
        <v>7424</v>
      </c>
      <c r="D201" s="661" t="s">
        <v>7800</v>
      </c>
      <c r="E201" s="661" t="s">
        <v>7801</v>
      </c>
      <c r="F201" s="664">
        <v>6</v>
      </c>
      <c r="G201" s="664">
        <v>1001.1</v>
      </c>
      <c r="H201" s="664">
        <v>1</v>
      </c>
      <c r="I201" s="664">
        <v>166.85</v>
      </c>
      <c r="J201" s="664">
        <v>3</v>
      </c>
      <c r="K201" s="664">
        <v>500.55</v>
      </c>
      <c r="L201" s="664">
        <v>0.5</v>
      </c>
      <c r="M201" s="664">
        <v>166.85</v>
      </c>
      <c r="N201" s="664"/>
      <c r="O201" s="664"/>
      <c r="P201" s="677"/>
      <c r="Q201" s="665"/>
    </row>
    <row r="202" spans="1:17" ht="14.4" customHeight="1" x14ac:dyDescent="0.3">
      <c r="A202" s="660" t="s">
        <v>600</v>
      </c>
      <c r="B202" s="661" t="s">
        <v>7621</v>
      </c>
      <c r="C202" s="661" t="s">
        <v>7424</v>
      </c>
      <c r="D202" s="661" t="s">
        <v>7802</v>
      </c>
      <c r="E202" s="661" t="s">
        <v>7803</v>
      </c>
      <c r="F202" s="664">
        <v>10</v>
      </c>
      <c r="G202" s="664">
        <v>2414.6999999999998</v>
      </c>
      <c r="H202" s="664">
        <v>1</v>
      </c>
      <c r="I202" s="664">
        <v>241.46999999999997</v>
      </c>
      <c r="J202" s="664">
        <v>5</v>
      </c>
      <c r="K202" s="664">
        <v>1207.3499999999999</v>
      </c>
      <c r="L202" s="664">
        <v>0.5</v>
      </c>
      <c r="M202" s="664">
        <v>241.46999999999997</v>
      </c>
      <c r="N202" s="664"/>
      <c r="O202" s="664"/>
      <c r="P202" s="677"/>
      <c r="Q202" s="665"/>
    </row>
    <row r="203" spans="1:17" ht="14.4" customHeight="1" x14ac:dyDescent="0.3">
      <c r="A203" s="660" t="s">
        <v>600</v>
      </c>
      <c r="B203" s="661" t="s">
        <v>7621</v>
      </c>
      <c r="C203" s="661" t="s">
        <v>7424</v>
      </c>
      <c r="D203" s="661" t="s">
        <v>7804</v>
      </c>
      <c r="E203" s="661" t="s">
        <v>7805</v>
      </c>
      <c r="F203" s="664">
        <v>3</v>
      </c>
      <c r="G203" s="664">
        <v>21298.53</v>
      </c>
      <c r="H203" s="664">
        <v>1</v>
      </c>
      <c r="I203" s="664">
        <v>7099.5099999999993</v>
      </c>
      <c r="J203" s="664">
        <v>2</v>
      </c>
      <c r="K203" s="664">
        <v>14199.02</v>
      </c>
      <c r="L203" s="664">
        <v>0.66666666666666674</v>
      </c>
      <c r="M203" s="664">
        <v>7099.51</v>
      </c>
      <c r="N203" s="664"/>
      <c r="O203" s="664"/>
      <c r="P203" s="677"/>
      <c r="Q203" s="665"/>
    </row>
    <row r="204" spans="1:17" ht="14.4" customHeight="1" x14ac:dyDescent="0.3">
      <c r="A204" s="660" t="s">
        <v>600</v>
      </c>
      <c r="B204" s="661" t="s">
        <v>7621</v>
      </c>
      <c r="C204" s="661" t="s">
        <v>7424</v>
      </c>
      <c r="D204" s="661" t="s">
        <v>7806</v>
      </c>
      <c r="E204" s="661" t="s">
        <v>7805</v>
      </c>
      <c r="F204" s="664">
        <v>2</v>
      </c>
      <c r="G204" s="664">
        <v>14199.02</v>
      </c>
      <c r="H204" s="664">
        <v>1</v>
      </c>
      <c r="I204" s="664">
        <v>7099.51</v>
      </c>
      <c r="J204" s="664">
        <v>6</v>
      </c>
      <c r="K204" s="664">
        <v>42597.060000000005</v>
      </c>
      <c r="L204" s="664">
        <v>3.0000000000000004</v>
      </c>
      <c r="M204" s="664">
        <v>7099.5100000000011</v>
      </c>
      <c r="N204" s="664">
        <v>5</v>
      </c>
      <c r="O204" s="664">
        <v>35497.550000000003</v>
      </c>
      <c r="P204" s="677">
        <v>2.5</v>
      </c>
      <c r="Q204" s="665">
        <v>7099.51</v>
      </c>
    </row>
    <row r="205" spans="1:17" ht="14.4" customHeight="1" x14ac:dyDescent="0.3">
      <c r="A205" s="660" t="s">
        <v>600</v>
      </c>
      <c r="B205" s="661" t="s">
        <v>7621</v>
      </c>
      <c r="C205" s="661" t="s">
        <v>7424</v>
      </c>
      <c r="D205" s="661" t="s">
        <v>7807</v>
      </c>
      <c r="E205" s="661" t="s">
        <v>7808</v>
      </c>
      <c r="F205" s="664">
        <v>33</v>
      </c>
      <c r="G205" s="664">
        <v>150480</v>
      </c>
      <c r="H205" s="664">
        <v>1</v>
      </c>
      <c r="I205" s="664">
        <v>4560</v>
      </c>
      <c r="J205" s="664">
        <v>34</v>
      </c>
      <c r="K205" s="664">
        <v>155040</v>
      </c>
      <c r="L205" s="664">
        <v>1.0303030303030303</v>
      </c>
      <c r="M205" s="664">
        <v>4560</v>
      </c>
      <c r="N205" s="664">
        <v>75</v>
      </c>
      <c r="O205" s="664">
        <v>342000</v>
      </c>
      <c r="P205" s="677">
        <v>2.2727272727272729</v>
      </c>
      <c r="Q205" s="665">
        <v>4560</v>
      </c>
    </row>
    <row r="206" spans="1:17" ht="14.4" customHeight="1" x14ac:dyDescent="0.3">
      <c r="A206" s="660" t="s">
        <v>600</v>
      </c>
      <c r="B206" s="661" t="s">
        <v>7621</v>
      </c>
      <c r="C206" s="661" t="s">
        <v>7424</v>
      </c>
      <c r="D206" s="661" t="s">
        <v>7809</v>
      </c>
      <c r="E206" s="661" t="s">
        <v>7784</v>
      </c>
      <c r="F206" s="664">
        <v>33</v>
      </c>
      <c r="G206" s="664">
        <v>135360.06</v>
      </c>
      <c r="H206" s="664">
        <v>1</v>
      </c>
      <c r="I206" s="664">
        <v>4101.82</v>
      </c>
      <c r="J206" s="664">
        <v>28</v>
      </c>
      <c r="K206" s="664">
        <v>114850.95999999999</v>
      </c>
      <c r="L206" s="664">
        <v>0.8484848484848484</v>
      </c>
      <c r="M206" s="664">
        <v>4101.82</v>
      </c>
      <c r="N206" s="664">
        <v>16</v>
      </c>
      <c r="O206" s="664">
        <v>65629.119999999995</v>
      </c>
      <c r="P206" s="677">
        <v>0.48484848484848481</v>
      </c>
      <c r="Q206" s="665">
        <v>4101.82</v>
      </c>
    </row>
    <row r="207" spans="1:17" ht="14.4" customHeight="1" x14ac:dyDescent="0.3">
      <c r="A207" s="660" t="s">
        <v>600</v>
      </c>
      <c r="B207" s="661" t="s">
        <v>7621</v>
      </c>
      <c r="C207" s="661" t="s">
        <v>7424</v>
      </c>
      <c r="D207" s="661" t="s">
        <v>7810</v>
      </c>
      <c r="E207" s="661" t="s">
        <v>7811</v>
      </c>
      <c r="F207" s="664">
        <v>48</v>
      </c>
      <c r="G207" s="664">
        <v>485963.51999999996</v>
      </c>
      <c r="H207" s="664">
        <v>1</v>
      </c>
      <c r="I207" s="664">
        <v>10124.24</v>
      </c>
      <c r="J207" s="664">
        <v>48</v>
      </c>
      <c r="K207" s="664">
        <v>485963.52000000002</v>
      </c>
      <c r="L207" s="664">
        <v>1.0000000000000002</v>
      </c>
      <c r="M207" s="664">
        <v>10124.24</v>
      </c>
      <c r="N207" s="664">
        <v>71</v>
      </c>
      <c r="O207" s="664">
        <v>718821.04</v>
      </c>
      <c r="P207" s="677">
        <v>1.479166666666667</v>
      </c>
      <c r="Q207" s="665">
        <v>10124.24</v>
      </c>
    </row>
    <row r="208" spans="1:17" ht="14.4" customHeight="1" x14ac:dyDescent="0.3">
      <c r="A208" s="660" t="s">
        <v>600</v>
      </c>
      <c r="B208" s="661" t="s">
        <v>7621</v>
      </c>
      <c r="C208" s="661" t="s">
        <v>7424</v>
      </c>
      <c r="D208" s="661" t="s">
        <v>7812</v>
      </c>
      <c r="E208" s="661" t="s">
        <v>7813</v>
      </c>
      <c r="F208" s="664">
        <v>19</v>
      </c>
      <c r="G208" s="664">
        <v>126610.49000000002</v>
      </c>
      <c r="H208" s="664">
        <v>1</v>
      </c>
      <c r="I208" s="664">
        <v>6663.7100000000009</v>
      </c>
      <c r="J208" s="664">
        <v>35</v>
      </c>
      <c r="K208" s="664">
        <v>233229.85000000003</v>
      </c>
      <c r="L208" s="664">
        <v>1.8421052631578947</v>
      </c>
      <c r="M208" s="664">
        <v>6663.7100000000009</v>
      </c>
      <c r="N208" s="664">
        <v>44</v>
      </c>
      <c r="O208" s="664">
        <v>293203.24000000005</v>
      </c>
      <c r="P208" s="677">
        <v>2.3157894736842106</v>
      </c>
      <c r="Q208" s="665">
        <v>6663.7100000000009</v>
      </c>
    </row>
    <row r="209" spans="1:17" ht="14.4" customHeight="1" x14ac:dyDescent="0.3">
      <c r="A209" s="660" t="s">
        <v>600</v>
      </c>
      <c r="B209" s="661" t="s">
        <v>7621</v>
      </c>
      <c r="C209" s="661" t="s">
        <v>7424</v>
      </c>
      <c r="D209" s="661" t="s">
        <v>7814</v>
      </c>
      <c r="E209" s="661" t="s">
        <v>7815</v>
      </c>
      <c r="F209" s="664"/>
      <c r="G209" s="664"/>
      <c r="H209" s="664"/>
      <c r="I209" s="664"/>
      <c r="J209" s="664">
        <v>1</v>
      </c>
      <c r="K209" s="664">
        <v>1796</v>
      </c>
      <c r="L209" s="664"/>
      <c r="M209" s="664">
        <v>1796</v>
      </c>
      <c r="N209" s="664"/>
      <c r="O209" s="664"/>
      <c r="P209" s="677"/>
      <c r="Q209" s="665"/>
    </row>
    <row r="210" spans="1:17" ht="14.4" customHeight="1" x14ac:dyDescent="0.3">
      <c r="A210" s="660" t="s">
        <v>600</v>
      </c>
      <c r="B210" s="661" t="s">
        <v>7621</v>
      </c>
      <c r="C210" s="661" t="s">
        <v>7424</v>
      </c>
      <c r="D210" s="661" t="s">
        <v>7816</v>
      </c>
      <c r="E210" s="661" t="s">
        <v>7817</v>
      </c>
      <c r="F210" s="664"/>
      <c r="G210" s="664"/>
      <c r="H210" s="664"/>
      <c r="I210" s="664"/>
      <c r="J210" s="664">
        <v>1</v>
      </c>
      <c r="K210" s="664">
        <v>1796</v>
      </c>
      <c r="L210" s="664"/>
      <c r="M210" s="664">
        <v>1796</v>
      </c>
      <c r="N210" s="664"/>
      <c r="O210" s="664"/>
      <c r="P210" s="677"/>
      <c r="Q210" s="665"/>
    </row>
    <row r="211" spans="1:17" ht="14.4" customHeight="1" x14ac:dyDescent="0.3">
      <c r="A211" s="660" t="s">
        <v>600</v>
      </c>
      <c r="B211" s="661" t="s">
        <v>7621</v>
      </c>
      <c r="C211" s="661" t="s">
        <v>7424</v>
      </c>
      <c r="D211" s="661" t="s">
        <v>7818</v>
      </c>
      <c r="E211" s="661" t="s">
        <v>7819</v>
      </c>
      <c r="F211" s="664">
        <v>1</v>
      </c>
      <c r="G211" s="664">
        <v>1796</v>
      </c>
      <c r="H211" s="664">
        <v>1</v>
      </c>
      <c r="I211" s="664">
        <v>1796</v>
      </c>
      <c r="J211" s="664"/>
      <c r="K211" s="664"/>
      <c r="L211" s="664"/>
      <c r="M211" s="664"/>
      <c r="N211" s="664"/>
      <c r="O211" s="664"/>
      <c r="P211" s="677"/>
      <c r="Q211" s="665"/>
    </row>
    <row r="212" spans="1:17" ht="14.4" customHeight="1" x14ac:dyDescent="0.3">
      <c r="A212" s="660" t="s">
        <v>600</v>
      </c>
      <c r="B212" s="661" t="s">
        <v>7621</v>
      </c>
      <c r="C212" s="661" t="s">
        <v>7424</v>
      </c>
      <c r="D212" s="661" t="s">
        <v>7820</v>
      </c>
      <c r="E212" s="661" t="s">
        <v>7821</v>
      </c>
      <c r="F212" s="664">
        <v>1</v>
      </c>
      <c r="G212" s="664">
        <v>9403</v>
      </c>
      <c r="H212" s="664">
        <v>1</v>
      </c>
      <c r="I212" s="664">
        <v>9403</v>
      </c>
      <c r="J212" s="664"/>
      <c r="K212" s="664"/>
      <c r="L212" s="664"/>
      <c r="M212" s="664"/>
      <c r="N212" s="664"/>
      <c r="O212" s="664"/>
      <c r="P212" s="677"/>
      <c r="Q212" s="665"/>
    </row>
    <row r="213" spans="1:17" ht="14.4" customHeight="1" x14ac:dyDescent="0.3">
      <c r="A213" s="660" t="s">
        <v>600</v>
      </c>
      <c r="B213" s="661" t="s">
        <v>7621</v>
      </c>
      <c r="C213" s="661" t="s">
        <v>7424</v>
      </c>
      <c r="D213" s="661" t="s">
        <v>7822</v>
      </c>
      <c r="E213" s="661" t="s">
        <v>7823</v>
      </c>
      <c r="F213" s="664">
        <v>60</v>
      </c>
      <c r="G213" s="664">
        <v>882360</v>
      </c>
      <c r="H213" s="664">
        <v>1</v>
      </c>
      <c r="I213" s="664">
        <v>14706</v>
      </c>
      <c r="J213" s="664">
        <v>73</v>
      </c>
      <c r="K213" s="664">
        <v>1073538</v>
      </c>
      <c r="L213" s="664">
        <v>1.2166666666666666</v>
      </c>
      <c r="M213" s="664">
        <v>14706</v>
      </c>
      <c r="N213" s="664">
        <v>94</v>
      </c>
      <c r="O213" s="664">
        <v>1382364</v>
      </c>
      <c r="P213" s="677">
        <v>1.5666666666666667</v>
      </c>
      <c r="Q213" s="665">
        <v>14706</v>
      </c>
    </row>
    <row r="214" spans="1:17" ht="14.4" customHeight="1" x14ac:dyDescent="0.3">
      <c r="A214" s="660" t="s">
        <v>600</v>
      </c>
      <c r="B214" s="661" t="s">
        <v>7621</v>
      </c>
      <c r="C214" s="661" t="s">
        <v>7424</v>
      </c>
      <c r="D214" s="661" t="s">
        <v>7824</v>
      </c>
      <c r="E214" s="661" t="s">
        <v>7825</v>
      </c>
      <c r="F214" s="664">
        <v>2</v>
      </c>
      <c r="G214" s="664">
        <v>10832.08</v>
      </c>
      <c r="H214" s="664">
        <v>1</v>
      </c>
      <c r="I214" s="664">
        <v>5416.04</v>
      </c>
      <c r="J214" s="664">
        <v>1</v>
      </c>
      <c r="K214" s="664">
        <v>5416.04</v>
      </c>
      <c r="L214" s="664">
        <v>0.5</v>
      </c>
      <c r="M214" s="664">
        <v>5416.04</v>
      </c>
      <c r="N214" s="664"/>
      <c r="O214" s="664"/>
      <c r="P214" s="677"/>
      <c r="Q214" s="665"/>
    </row>
    <row r="215" spans="1:17" ht="14.4" customHeight="1" x14ac:dyDescent="0.3">
      <c r="A215" s="660" t="s">
        <v>600</v>
      </c>
      <c r="B215" s="661" t="s">
        <v>7621</v>
      </c>
      <c r="C215" s="661" t="s">
        <v>7424</v>
      </c>
      <c r="D215" s="661" t="s">
        <v>7826</v>
      </c>
      <c r="E215" s="661" t="s">
        <v>7827</v>
      </c>
      <c r="F215" s="664">
        <v>2</v>
      </c>
      <c r="G215" s="664">
        <v>11256</v>
      </c>
      <c r="H215" s="664">
        <v>1</v>
      </c>
      <c r="I215" s="664">
        <v>5628</v>
      </c>
      <c r="J215" s="664">
        <v>5</v>
      </c>
      <c r="K215" s="664">
        <v>28140</v>
      </c>
      <c r="L215" s="664">
        <v>2.5</v>
      </c>
      <c r="M215" s="664">
        <v>5628</v>
      </c>
      <c r="N215" s="664">
        <v>3</v>
      </c>
      <c r="O215" s="664">
        <v>16884</v>
      </c>
      <c r="P215" s="677">
        <v>1.5</v>
      </c>
      <c r="Q215" s="665">
        <v>5628</v>
      </c>
    </row>
    <row r="216" spans="1:17" ht="14.4" customHeight="1" x14ac:dyDescent="0.3">
      <c r="A216" s="660" t="s">
        <v>600</v>
      </c>
      <c r="B216" s="661" t="s">
        <v>7621</v>
      </c>
      <c r="C216" s="661" t="s">
        <v>7424</v>
      </c>
      <c r="D216" s="661" t="s">
        <v>7828</v>
      </c>
      <c r="E216" s="661" t="s">
        <v>7829</v>
      </c>
      <c r="F216" s="664">
        <v>3</v>
      </c>
      <c r="G216" s="664">
        <v>28070.1</v>
      </c>
      <c r="H216" s="664">
        <v>1</v>
      </c>
      <c r="I216" s="664">
        <v>9356.6999999999989</v>
      </c>
      <c r="J216" s="664">
        <v>2</v>
      </c>
      <c r="K216" s="664">
        <v>18713.400000000001</v>
      </c>
      <c r="L216" s="664">
        <v>0.66666666666666674</v>
      </c>
      <c r="M216" s="664">
        <v>9356.7000000000007</v>
      </c>
      <c r="N216" s="664">
        <v>6</v>
      </c>
      <c r="O216" s="664">
        <v>56140.2</v>
      </c>
      <c r="P216" s="677">
        <v>2</v>
      </c>
      <c r="Q216" s="665">
        <v>9356.6999999999989</v>
      </c>
    </row>
    <row r="217" spans="1:17" ht="14.4" customHeight="1" x14ac:dyDescent="0.3">
      <c r="A217" s="660" t="s">
        <v>600</v>
      </c>
      <c r="B217" s="661" t="s">
        <v>7621</v>
      </c>
      <c r="C217" s="661" t="s">
        <v>7424</v>
      </c>
      <c r="D217" s="661" t="s">
        <v>7830</v>
      </c>
      <c r="E217" s="661" t="s">
        <v>7831</v>
      </c>
      <c r="F217" s="664">
        <v>10</v>
      </c>
      <c r="G217" s="664">
        <v>87303</v>
      </c>
      <c r="H217" s="664">
        <v>1</v>
      </c>
      <c r="I217" s="664">
        <v>8730.2999999999993</v>
      </c>
      <c r="J217" s="664">
        <v>10</v>
      </c>
      <c r="K217" s="664">
        <v>87303</v>
      </c>
      <c r="L217" s="664">
        <v>1</v>
      </c>
      <c r="M217" s="664">
        <v>8730.2999999999993</v>
      </c>
      <c r="N217" s="664">
        <v>9</v>
      </c>
      <c r="O217" s="664">
        <v>78572.7</v>
      </c>
      <c r="P217" s="677">
        <v>0.89999999999999991</v>
      </c>
      <c r="Q217" s="665">
        <v>8730.2999999999993</v>
      </c>
    </row>
    <row r="218" spans="1:17" ht="14.4" customHeight="1" x14ac:dyDescent="0.3">
      <c r="A218" s="660" t="s">
        <v>600</v>
      </c>
      <c r="B218" s="661" t="s">
        <v>7621</v>
      </c>
      <c r="C218" s="661" t="s">
        <v>7424</v>
      </c>
      <c r="D218" s="661" t="s">
        <v>7832</v>
      </c>
      <c r="E218" s="661" t="s">
        <v>7833</v>
      </c>
      <c r="F218" s="664">
        <v>223</v>
      </c>
      <c r="G218" s="664">
        <v>2680281.6</v>
      </c>
      <c r="H218" s="664">
        <v>1</v>
      </c>
      <c r="I218" s="664">
        <v>12019.2</v>
      </c>
      <c r="J218" s="664">
        <v>180</v>
      </c>
      <c r="K218" s="664">
        <v>2163456</v>
      </c>
      <c r="L218" s="664">
        <v>0.80717488789237668</v>
      </c>
      <c r="M218" s="664">
        <v>12019.2</v>
      </c>
      <c r="N218" s="664">
        <v>229</v>
      </c>
      <c r="O218" s="664">
        <v>2752396.8</v>
      </c>
      <c r="P218" s="677">
        <v>1.0269058295964124</v>
      </c>
      <c r="Q218" s="665">
        <v>12019.199999999999</v>
      </c>
    </row>
    <row r="219" spans="1:17" ht="14.4" customHeight="1" x14ac:dyDescent="0.3">
      <c r="A219" s="660" t="s">
        <v>600</v>
      </c>
      <c r="B219" s="661" t="s">
        <v>7621</v>
      </c>
      <c r="C219" s="661" t="s">
        <v>7424</v>
      </c>
      <c r="D219" s="661" t="s">
        <v>7834</v>
      </c>
      <c r="E219" s="661" t="s">
        <v>7835</v>
      </c>
      <c r="F219" s="664">
        <v>28</v>
      </c>
      <c r="G219" s="664">
        <v>595856.80000000005</v>
      </c>
      <c r="H219" s="664">
        <v>1</v>
      </c>
      <c r="I219" s="664">
        <v>21280.600000000002</v>
      </c>
      <c r="J219" s="664">
        <v>30</v>
      </c>
      <c r="K219" s="664">
        <v>638418</v>
      </c>
      <c r="L219" s="664">
        <v>1.0714285714285714</v>
      </c>
      <c r="M219" s="664">
        <v>21280.6</v>
      </c>
      <c r="N219" s="664">
        <v>25</v>
      </c>
      <c r="O219" s="664">
        <v>532015</v>
      </c>
      <c r="P219" s="677">
        <v>0.89285714285714279</v>
      </c>
      <c r="Q219" s="665">
        <v>21280.6</v>
      </c>
    </row>
    <row r="220" spans="1:17" ht="14.4" customHeight="1" x14ac:dyDescent="0.3">
      <c r="A220" s="660" t="s">
        <v>600</v>
      </c>
      <c r="B220" s="661" t="s">
        <v>7621</v>
      </c>
      <c r="C220" s="661" t="s">
        <v>7424</v>
      </c>
      <c r="D220" s="661" t="s">
        <v>7836</v>
      </c>
      <c r="E220" s="661" t="s">
        <v>7837</v>
      </c>
      <c r="F220" s="664">
        <v>1</v>
      </c>
      <c r="G220" s="664">
        <v>15411.5</v>
      </c>
      <c r="H220" s="664">
        <v>1</v>
      </c>
      <c r="I220" s="664">
        <v>15411.5</v>
      </c>
      <c r="J220" s="664">
        <v>1</v>
      </c>
      <c r="K220" s="664">
        <v>15411.5</v>
      </c>
      <c r="L220" s="664">
        <v>1</v>
      </c>
      <c r="M220" s="664">
        <v>15411.5</v>
      </c>
      <c r="N220" s="664"/>
      <c r="O220" s="664"/>
      <c r="P220" s="677"/>
      <c r="Q220" s="665"/>
    </row>
    <row r="221" spans="1:17" ht="14.4" customHeight="1" x14ac:dyDescent="0.3">
      <c r="A221" s="660" t="s">
        <v>600</v>
      </c>
      <c r="B221" s="661" t="s">
        <v>7621</v>
      </c>
      <c r="C221" s="661" t="s">
        <v>7424</v>
      </c>
      <c r="D221" s="661" t="s">
        <v>7838</v>
      </c>
      <c r="E221" s="661" t="s">
        <v>7839</v>
      </c>
      <c r="F221" s="664">
        <v>5</v>
      </c>
      <c r="G221" s="664">
        <v>54903.500000000007</v>
      </c>
      <c r="H221" s="664">
        <v>1</v>
      </c>
      <c r="I221" s="664">
        <v>10980.7</v>
      </c>
      <c r="J221" s="664">
        <v>5</v>
      </c>
      <c r="K221" s="664">
        <v>54903.5</v>
      </c>
      <c r="L221" s="664">
        <v>0.99999999999999989</v>
      </c>
      <c r="M221" s="664">
        <v>10980.7</v>
      </c>
      <c r="N221" s="664">
        <v>10</v>
      </c>
      <c r="O221" s="664">
        <v>109807</v>
      </c>
      <c r="P221" s="677">
        <v>1.9999999999999998</v>
      </c>
      <c r="Q221" s="665">
        <v>10980.7</v>
      </c>
    </row>
    <row r="222" spans="1:17" ht="14.4" customHeight="1" x14ac:dyDescent="0.3">
      <c r="A222" s="660" t="s">
        <v>600</v>
      </c>
      <c r="B222" s="661" t="s">
        <v>7621</v>
      </c>
      <c r="C222" s="661" t="s">
        <v>7424</v>
      </c>
      <c r="D222" s="661" t="s">
        <v>7840</v>
      </c>
      <c r="E222" s="661" t="s">
        <v>7841</v>
      </c>
      <c r="F222" s="664">
        <v>9</v>
      </c>
      <c r="G222" s="664">
        <v>98826.3</v>
      </c>
      <c r="H222" s="664">
        <v>1</v>
      </c>
      <c r="I222" s="664">
        <v>10980.7</v>
      </c>
      <c r="J222" s="664">
        <v>7</v>
      </c>
      <c r="K222" s="664">
        <v>76864.900000000009</v>
      </c>
      <c r="L222" s="664">
        <v>0.77777777777777779</v>
      </c>
      <c r="M222" s="664">
        <v>10980.7</v>
      </c>
      <c r="N222" s="664">
        <v>7</v>
      </c>
      <c r="O222" s="664">
        <v>76864.900000000009</v>
      </c>
      <c r="P222" s="677">
        <v>0.77777777777777779</v>
      </c>
      <c r="Q222" s="665">
        <v>10980.7</v>
      </c>
    </row>
    <row r="223" spans="1:17" ht="14.4" customHeight="1" x14ac:dyDescent="0.3">
      <c r="A223" s="660" t="s">
        <v>600</v>
      </c>
      <c r="B223" s="661" t="s">
        <v>7621</v>
      </c>
      <c r="C223" s="661" t="s">
        <v>7424</v>
      </c>
      <c r="D223" s="661" t="s">
        <v>7842</v>
      </c>
      <c r="E223" s="661" t="s">
        <v>7843</v>
      </c>
      <c r="F223" s="664">
        <v>10</v>
      </c>
      <c r="G223" s="664">
        <v>212803.99999999997</v>
      </c>
      <c r="H223" s="664">
        <v>1</v>
      </c>
      <c r="I223" s="664">
        <v>21280.399999999998</v>
      </c>
      <c r="J223" s="664">
        <v>10</v>
      </c>
      <c r="K223" s="664">
        <v>212803.99999999997</v>
      </c>
      <c r="L223" s="664">
        <v>1</v>
      </c>
      <c r="M223" s="664">
        <v>21280.399999999998</v>
      </c>
      <c r="N223" s="664">
        <v>6</v>
      </c>
      <c r="O223" s="664">
        <v>127682.4</v>
      </c>
      <c r="P223" s="677">
        <v>0.60000000000000009</v>
      </c>
      <c r="Q223" s="665">
        <v>21280.399999999998</v>
      </c>
    </row>
    <row r="224" spans="1:17" ht="14.4" customHeight="1" x14ac:dyDescent="0.3">
      <c r="A224" s="660" t="s">
        <v>600</v>
      </c>
      <c r="B224" s="661" t="s">
        <v>7621</v>
      </c>
      <c r="C224" s="661" t="s">
        <v>7424</v>
      </c>
      <c r="D224" s="661" t="s">
        <v>7844</v>
      </c>
      <c r="E224" s="661" t="s">
        <v>7845</v>
      </c>
      <c r="F224" s="664"/>
      <c r="G224" s="664"/>
      <c r="H224" s="664"/>
      <c r="I224" s="664"/>
      <c r="J224" s="664"/>
      <c r="K224" s="664"/>
      <c r="L224" s="664"/>
      <c r="M224" s="664"/>
      <c r="N224" s="664">
        <v>1</v>
      </c>
      <c r="O224" s="664">
        <v>10935</v>
      </c>
      <c r="P224" s="677"/>
      <c r="Q224" s="665">
        <v>10935</v>
      </c>
    </row>
    <row r="225" spans="1:17" ht="14.4" customHeight="1" x14ac:dyDescent="0.3">
      <c r="A225" s="660" t="s">
        <v>600</v>
      </c>
      <c r="B225" s="661" t="s">
        <v>7621</v>
      </c>
      <c r="C225" s="661" t="s">
        <v>7424</v>
      </c>
      <c r="D225" s="661" t="s">
        <v>7846</v>
      </c>
      <c r="E225" s="661" t="s">
        <v>7847</v>
      </c>
      <c r="F225" s="664">
        <v>5</v>
      </c>
      <c r="G225" s="664">
        <v>70500</v>
      </c>
      <c r="H225" s="664">
        <v>1</v>
      </c>
      <c r="I225" s="664">
        <v>14100</v>
      </c>
      <c r="J225" s="664">
        <v>6</v>
      </c>
      <c r="K225" s="664">
        <v>84600</v>
      </c>
      <c r="L225" s="664">
        <v>1.2</v>
      </c>
      <c r="M225" s="664">
        <v>14100</v>
      </c>
      <c r="N225" s="664">
        <v>17</v>
      </c>
      <c r="O225" s="664">
        <v>239700</v>
      </c>
      <c r="P225" s="677">
        <v>3.4</v>
      </c>
      <c r="Q225" s="665">
        <v>14100</v>
      </c>
    </row>
    <row r="226" spans="1:17" ht="14.4" customHeight="1" x14ac:dyDescent="0.3">
      <c r="A226" s="660" t="s">
        <v>600</v>
      </c>
      <c r="B226" s="661" t="s">
        <v>7621</v>
      </c>
      <c r="C226" s="661" t="s">
        <v>7424</v>
      </c>
      <c r="D226" s="661" t="s">
        <v>7848</v>
      </c>
      <c r="E226" s="661" t="s">
        <v>7849</v>
      </c>
      <c r="F226" s="664">
        <v>3</v>
      </c>
      <c r="G226" s="664">
        <v>63841.799999999996</v>
      </c>
      <c r="H226" s="664">
        <v>1</v>
      </c>
      <c r="I226" s="664">
        <v>21280.6</v>
      </c>
      <c r="J226" s="664">
        <v>3</v>
      </c>
      <c r="K226" s="664">
        <v>63841.799999999996</v>
      </c>
      <c r="L226" s="664">
        <v>1</v>
      </c>
      <c r="M226" s="664">
        <v>21280.6</v>
      </c>
      <c r="N226" s="664"/>
      <c r="O226" s="664"/>
      <c r="P226" s="677"/>
      <c r="Q226" s="665"/>
    </row>
    <row r="227" spans="1:17" ht="14.4" customHeight="1" x14ac:dyDescent="0.3">
      <c r="A227" s="660" t="s">
        <v>600</v>
      </c>
      <c r="B227" s="661" t="s">
        <v>7621</v>
      </c>
      <c r="C227" s="661" t="s">
        <v>7424</v>
      </c>
      <c r="D227" s="661" t="s">
        <v>7850</v>
      </c>
      <c r="E227" s="661" t="s">
        <v>7851</v>
      </c>
      <c r="F227" s="664">
        <v>3</v>
      </c>
      <c r="G227" s="664">
        <v>31875</v>
      </c>
      <c r="H227" s="664">
        <v>1</v>
      </c>
      <c r="I227" s="664">
        <v>10625</v>
      </c>
      <c r="J227" s="664">
        <v>5</v>
      </c>
      <c r="K227" s="664">
        <v>53125</v>
      </c>
      <c r="L227" s="664">
        <v>1.6666666666666667</v>
      </c>
      <c r="M227" s="664">
        <v>10625</v>
      </c>
      <c r="N227" s="664">
        <v>8</v>
      </c>
      <c r="O227" s="664">
        <v>85000</v>
      </c>
      <c r="P227" s="677">
        <v>2.6666666666666665</v>
      </c>
      <c r="Q227" s="665">
        <v>10625</v>
      </c>
    </row>
    <row r="228" spans="1:17" ht="14.4" customHeight="1" x14ac:dyDescent="0.3">
      <c r="A228" s="660" t="s">
        <v>600</v>
      </c>
      <c r="B228" s="661" t="s">
        <v>7621</v>
      </c>
      <c r="C228" s="661" t="s">
        <v>7424</v>
      </c>
      <c r="D228" s="661" t="s">
        <v>7852</v>
      </c>
      <c r="E228" s="661" t="s">
        <v>7853</v>
      </c>
      <c r="F228" s="664">
        <v>1</v>
      </c>
      <c r="G228" s="664">
        <v>9310</v>
      </c>
      <c r="H228" s="664">
        <v>1</v>
      </c>
      <c r="I228" s="664">
        <v>9310</v>
      </c>
      <c r="J228" s="664"/>
      <c r="K228" s="664"/>
      <c r="L228" s="664"/>
      <c r="M228" s="664"/>
      <c r="N228" s="664">
        <v>3</v>
      </c>
      <c r="O228" s="664">
        <v>27930</v>
      </c>
      <c r="P228" s="677">
        <v>3</v>
      </c>
      <c r="Q228" s="665">
        <v>9310</v>
      </c>
    </row>
    <row r="229" spans="1:17" ht="14.4" customHeight="1" x14ac:dyDescent="0.3">
      <c r="A229" s="660" t="s">
        <v>600</v>
      </c>
      <c r="B229" s="661" t="s">
        <v>7621</v>
      </c>
      <c r="C229" s="661" t="s">
        <v>7424</v>
      </c>
      <c r="D229" s="661" t="s">
        <v>7854</v>
      </c>
      <c r="E229" s="661" t="s">
        <v>7855</v>
      </c>
      <c r="F229" s="664">
        <v>2</v>
      </c>
      <c r="G229" s="664">
        <v>29752.799999999999</v>
      </c>
      <c r="H229" s="664">
        <v>1</v>
      </c>
      <c r="I229" s="664">
        <v>14876.4</v>
      </c>
      <c r="J229" s="664"/>
      <c r="K229" s="664"/>
      <c r="L229" s="664"/>
      <c r="M229" s="664"/>
      <c r="N229" s="664">
        <v>1</v>
      </c>
      <c r="O229" s="664">
        <v>14876.4</v>
      </c>
      <c r="P229" s="677">
        <v>0.5</v>
      </c>
      <c r="Q229" s="665">
        <v>14876.4</v>
      </c>
    </row>
    <row r="230" spans="1:17" ht="14.4" customHeight="1" x14ac:dyDescent="0.3">
      <c r="A230" s="660" t="s">
        <v>600</v>
      </c>
      <c r="B230" s="661" t="s">
        <v>7621</v>
      </c>
      <c r="C230" s="661" t="s">
        <v>7424</v>
      </c>
      <c r="D230" s="661" t="s">
        <v>7856</v>
      </c>
      <c r="E230" s="661" t="s">
        <v>7857</v>
      </c>
      <c r="F230" s="664">
        <v>8</v>
      </c>
      <c r="G230" s="664">
        <v>119011.19999999998</v>
      </c>
      <c r="H230" s="664">
        <v>1</v>
      </c>
      <c r="I230" s="664">
        <v>14876.399999999998</v>
      </c>
      <c r="J230" s="664">
        <v>5</v>
      </c>
      <c r="K230" s="664">
        <v>74382</v>
      </c>
      <c r="L230" s="664">
        <v>0.62500000000000011</v>
      </c>
      <c r="M230" s="664">
        <v>14876.4</v>
      </c>
      <c r="N230" s="664">
        <v>5</v>
      </c>
      <c r="O230" s="664">
        <v>74382</v>
      </c>
      <c r="P230" s="677">
        <v>0.62500000000000011</v>
      </c>
      <c r="Q230" s="665">
        <v>14876.4</v>
      </c>
    </row>
    <row r="231" spans="1:17" ht="14.4" customHeight="1" x14ac:dyDescent="0.3">
      <c r="A231" s="660" t="s">
        <v>600</v>
      </c>
      <c r="B231" s="661" t="s">
        <v>7621</v>
      </c>
      <c r="C231" s="661" t="s">
        <v>7424</v>
      </c>
      <c r="D231" s="661" t="s">
        <v>7858</v>
      </c>
      <c r="E231" s="661" t="s">
        <v>7859</v>
      </c>
      <c r="F231" s="664">
        <v>1</v>
      </c>
      <c r="G231" s="664">
        <v>9261.7000000000007</v>
      </c>
      <c r="H231" s="664">
        <v>1</v>
      </c>
      <c r="I231" s="664">
        <v>9261.7000000000007</v>
      </c>
      <c r="J231" s="664"/>
      <c r="K231" s="664"/>
      <c r="L231" s="664"/>
      <c r="M231" s="664"/>
      <c r="N231" s="664">
        <v>2</v>
      </c>
      <c r="O231" s="664">
        <v>18523.400000000001</v>
      </c>
      <c r="P231" s="677">
        <v>2</v>
      </c>
      <c r="Q231" s="665">
        <v>9261.7000000000007</v>
      </c>
    </row>
    <row r="232" spans="1:17" ht="14.4" customHeight="1" x14ac:dyDescent="0.3">
      <c r="A232" s="660" t="s">
        <v>600</v>
      </c>
      <c r="B232" s="661" t="s">
        <v>7621</v>
      </c>
      <c r="C232" s="661" t="s">
        <v>7424</v>
      </c>
      <c r="D232" s="661" t="s">
        <v>7860</v>
      </c>
      <c r="E232" s="661" t="s">
        <v>7861</v>
      </c>
      <c r="F232" s="664">
        <v>1</v>
      </c>
      <c r="G232" s="664">
        <v>8498.2999999999993</v>
      </c>
      <c r="H232" s="664">
        <v>1</v>
      </c>
      <c r="I232" s="664">
        <v>8498.2999999999993</v>
      </c>
      <c r="J232" s="664"/>
      <c r="K232" s="664"/>
      <c r="L232" s="664"/>
      <c r="M232" s="664"/>
      <c r="N232" s="664">
        <v>1</v>
      </c>
      <c r="O232" s="664">
        <v>8498.2999999999993</v>
      </c>
      <c r="P232" s="677">
        <v>1</v>
      </c>
      <c r="Q232" s="665">
        <v>8498.2999999999993</v>
      </c>
    </row>
    <row r="233" spans="1:17" ht="14.4" customHeight="1" x14ac:dyDescent="0.3">
      <c r="A233" s="660" t="s">
        <v>600</v>
      </c>
      <c r="B233" s="661" t="s">
        <v>7621</v>
      </c>
      <c r="C233" s="661" t="s">
        <v>7424</v>
      </c>
      <c r="D233" s="661" t="s">
        <v>7862</v>
      </c>
      <c r="E233" s="661" t="s">
        <v>7863</v>
      </c>
      <c r="F233" s="664">
        <v>1</v>
      </c>
      <c r="G233" s="664">
        <v>9261.7000000000007</v>
      </c>
      <c r="H233" s="664">
        <v>1</v>
      </c>
      <c r="I233" s="664">
        <v>9261.7000000000007</v>
      </c>
      <c r="J233" s="664">
        <v>4</v>
      </c>
      <c r="K233" s="664">
        <v>37046.800000000003</v>
      </c>
      <c r="L233" s="664">
        <v>4</v>
      </c>
      <c r="M233" s="664">
        <v>9261.7000000000007</v>
      </c>
      <c r="N233" s="664">
        <v>11</v>
      </c>
      <c r="O233" s="664">
        <v>101878.70000000001</v>
      </c>
      <c r="P233" s="677">
        <v>11</v>
      </c>
      <c r="Q233" s="665">
        <v>9261.7000000000007</v>
      </c>
    </row>
    <row r="234" spans="1:17" ht="14.4" customHeight="1" x14ac:dyDescent="0.3">
      <c r="A234" s="660" t="s">
        <v>600</v>
      </c>
      <c r="B234" s="661" t="s">
        <v>7621</v>
      </c>
      <c r="C234" s="661" t="s">
        <v>7424</v>
      </c>
      <c r="D234" s="661" t="s">
        <v>7864</v>
      </c>
      <c r="E234" s="661" t="s">
        <v>7865</v>
      </c>
      <c r="F234" s="664"/>
      <c r="G234" s="664"/>
      <c r="H234" s="664"/>
      <c r="I234" s="664"/>
      <c r="J234" s="664">
        <v>3</v>
      </c>
      <c r="K234" s="664">
        <v>27785.100000000002</v>
      </c>
      <c r="L234" s="664"/>
      <c r="M234" s="664">
        <v>9261.7000000000007</v>
      </c>
      <c r="N234" s="664">
        <v>4</v>
      </c>
      <c r="O234" s="664">
        <v>37046.800000000003</v>
      </c>
      <c r="P234" s="677"/>
      <c r="Q234" s="665">
        <v>9261.7000000000007</v>
      </c>
    </row>
    <row r="235" spans="1:17" ht="14.4" customHeight="1" x14ac:dyDescent="0.3">
      <c r="A235" s="660" t="s">
        <v>600</v>
      </c>
      <c r="B235" s="661" t="s">
        <v>7621</v>
      </c>
      <c r="C235" s="661" t="s">
        <v>7424</v>
      </c>
      <c r="D235" s="661" t="s">
        <v>7866</v>
      </c>
      <c r="E235" s="661" t="s">
        <v>7867</v>
      </c>
      <c r="F235" s="664"/>
      <c r="G235" s="664"/>
      <c r="H235" s="664"/>
      <c r="I235" s="664"/>
      <c r="J235" s="664"/>
      <c r="K235" s="664"/>
      <c r="L235" s="664"/>
      <c r="M235" s="664"/>
      <c r="N235" s="664">
        <v>1</v>
      </c>
      <c r="O235" s="664">
        <v>9348.7000000000007</v>
      </c>
      <c r="P235" s="677"/>
      <c r="Q235" s="665">
        <v>9348.7000000000007</v>
      </c>
    </row>
    <row r="236" spans="1:17" ht="14.4" customHeight="1" x14ac:dyDescent="0.3">
      <c r="A236" s="660" t="s">
        <v>600</v>
      </c>
      <c r="B236" s="661" t="s">
        <v>7621</v>
      </c>
      <c r="C236" s="661" t="s">
        <v>7424</v>
      </c>
      <c r="D236" s="661" t="s">
        <v>7868</v>
      </c>
      <c r="E236" s="661" t="s">
        <v>7869</v>
      </c>
      <c r="F236" s="664">
        <v>1</v>
      </c>
      <c r="G236" s="664">
        <v>7944.66</v>
      </c>
      <c r="H236" s="664">
        <v>1</v>
      </c>
      <c r="I236" s="664">
        <v>7944.66</v>
      </c>
      <c r="J236" s="664">
        <v>3</v>
      </c>
      <c r="K236" s="664">
        <v>23833.98</v>
      </c>
      <c r="L236" s="664">
        <v>3</v>
      </c>
      <c r="M236" s="664">
        <v>7944.66</v>
      </c>
      <c r="N236" s="664">
        <v>6</v>
      </c>
      <c r="O236" s="664">
        <v>47667.96</v>
      </c>
      <c r="P236" s="677">
        <v>6</v>
      </c>
      <c r="Q236" s="665">
        <v>7944.66</v>
      </c>
    </row>
    <row r="237" spans="1:17" ht="14.4" customHeight="1" x14ac:dyDescent="0.3">
      <c r="A237" s="660" t="s">
        <v>600</v>
      </c>
      <c r="B237" s="661" t="s">
        <v>7621</v>
      </c>
      <c r="C237" s="661" t="s">
        <v>7424</v>
      </c>
      <c r="D237" s="661" t="s">
        <v>7870</v>
      </c>
      <c r="E237" s="661" t="s">
        <v>7871</v>
      </c>
      <c r="F237" s="664">
        <v>6</v>
      </c>
      <c r="G237" s="664">
        <v>50767.08</v>
      </c>
      <c r="H237" s="664">
        <v>1</v>
      </c>
      <c r="I237" s="664">
        <v>8461.18</v>
      </c>
      <c r="J237" s="664">
        <v>10</v>
      </c>
      <c r="K237" s="664">
        <v>84611.8</v>
      </c>
      <c r="L237" s="664">
        <v>1.6666666666666667</v>
      </c>
      <c r="M237" s="664">
        <v>8461.18</v>
      </c>
      <c r="N237" s="664">
        <v>4</v>
      </c>
      <c r="O237" s="664">
        <v>33844.720000000001</v>
      </c>
      <c r="P237" s="677">
        <v>0.66666666666666663</v>
      </c>
      <c r="Q237" s="665">
        <v>8461.18</v>
      </c>
    </row>
    <row r="238" spans="1:17" ht="14.4" customHeight="1" x14ac:dyDescent="0.3">
      <c r="A238" s="660" t="s">
        <v>600</v>
      </c>
      <c r="B238" s="661" t="s">
        <v>7621</v>
      </c>
      <c r="C238" s="661" t="s">
        <v>7424</v>
      </c>
      <c r="D238" s="661" t="s">
        <v>7872</v>
      </c>
      <c r="E238" s="661" t="s">
        <v>7873</v>
      </c>
      <c r="F238" s="664">
        <v>5</v>
      </c>
      <c r="G238" s="664">
        <v>29303.200000000001</v>
      </c>
      <c r="H238" s="664">
        <v>1</v>
      </c>
      <c r="I238" s="664">
        <v>5860.64</v>
      </c>
      <c r="J238" s="664">
        <v>2</v>
      </c>
      <c r="K238" s="664">
        <v>11721.28</v>
      </c>
      <c r="L238" s="664">
        <v>0.4</v>
      </c>
      <c r="M238" s="664">
        <v>5860.64</v>
      </c>
      <c r="N238" s="664">
        <v>18</v>
      </c>
      <c r="O238" s="664">
        <v>105491.52</v>
      </c>
      <c r="P238" s="677">
        <v>3.6</v>
      </c>
      <c r="Q238" s="665">
        <v>5860.64</v>
      </c>
    </row>
    <row r="239" spans="1:17" ht="14.4" customHeight="1" x14ac:dyDescent="0.3">
      <c r="A239" s="660" t="s">
        <v>600</v>
      </c>
      <c r="B239" s="661" t="s">
        <v>7621</v>
      </c>
      <c r="C239" s="661" t="s">
        <v>7424</v>
      </c>
      <c r="D239" s="661" t="s">
        <v>7431</v>
      </c>
      <c r="E239" s="661" t="s">
        <v>7432</v>
      </c>
      <c r="F239" s="664">
        <v>1</v>
      </c>
      <c r="G239" s="664">
        <v>891.27</v>
      </c>
      <c r="H239" s="664">
        <v>1</v>
      </c>
      <c r="I239" s="664">
        <v>891.27</v>
      </c>
      <c r="J239" s="664"/>
      <c r="K239" s="664"/>
      <c r="L239" s="664"/>
      <c r="M239" s="664"/>
      <c r="N239" s="664"/>
      <c r="O239" s="664"/>
      <c r="P239" s="677"/>
      <c r="Q239" s="665"/>
    </row>
    <row r="240" spans="1:17" ht="14.4" customHeight="1" x14ac:dyDescent="0.3">
      <c r="A240" s="660" t="s">
        <v>600</v>
      </c>
      <c r="B240" s="661" t="s">
        <v>7621</v>
      </c>
      <c r="C240" s="661" t="s">
        <v>7424</v>
      </c>
      <c r="D240" s="661" t="s">
        <v>7874</v>
      </c>
      <c r="E240" s="661" t="s">
        <v>7875</v>
      </c>
      <c r="F240" s="664"/>
      <c r="G240" s="664"/>
      <c r="H240" s="664"/>
      <c r="I240" s="664"/>
      <c r="J240" s="664">
        <v>4</v>
      </c>
      <c r="K240" s="664">
        <v>31316</v>
      </c>
      <c r="L240" s="664"/>
      <c r="M240" s="664">
        <v>7829</v>
      </c>
      <c r="N240" s="664"/>
      <c r="O240" s="664"/>
      <c r="P240" s="677"/>
      <c r="Q240" s="665"/>
    </row>
    <row r="241" spans="1:17" ht="14.4" customHeight="1" x14ac:dyDescent="0.3">
      <c r="A241" s="660" t="s">
        <v>600</v>
      </c>
      <c r="B241" s="661" t="s">
        <v>7621</v>
      </c>
      <c r="C241" s="661" t="s">
        <v>7424</v>
      </c>
      <c r="D241" s="661" t="s">
        <v>7876</v>
      </c>
      <c r="E241" s="661" t="s">
        <v>7877</v>
      </c>
      <c r="F241" s="664">
        <v>2</v>
      </c>
      <c r="G241" s="664">
        <v>237</v>
      </c>
      <c r="H241" s="664">
        <v>1</v>
      </c>
      <c r="I241" s="664">
        <v>118.5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600</v>
      </c>
      <c r="B242" s="661" t="s">
        <v>7621</v>
      </c>
      <c r="C242" s="661" t="s">
        <v>7424</v>
      </c>
      <c r="D242" s="661" t="s">
        <v>7878</v>
      </c>
      <c r="E242" s="661" t="s">
        <v>7879</v>
      </c>
      <c r="F242" s="664">
        <v>10</v>
      </c>
      <c r="G242" s="664">
        <v>13800</v>
      </c>
      <c r="H242" s="664">
        <v>1</v>
      </c>
      <c r="I242" s="664">
        <v>1380</v>
      </c>
      <c r="J242" s="664">
        <v>3</v>
      </c>
      <c r="K242" s="664">
        <v>4140</v>
      </c>
      <c r="L242" s="664">
        <v>0.3</v>
      </c>
      <c r="M242" s="664">
        <v>1380</v>
      </c>
      <c r="N242" s="664">
        <v>30</v>
      </c>
      <c r="O242" s="664">
        <v>41400</v>
      </c>
      <c r="P242" s="677">
        <v>3</v>
      </c>
      <c r="Q242" s="665">
        <v>1380</v>
      </c>
    </row>
    <row r="243" spans="1:17" ht="14.4" customHeight="1" x14ac:dyDescent="0.3">
      <c r="A243" s="660" t="s">
        <v>600</v>
      </c>
      <c r="B243" s="661" t="s">
        <v>7621</v>
      </c>
      <c r="C243" s="661" t="s">
        <v>7424</v>
      </c>
      <c r="D243" s="661" t="s">
        <v>7880</v>
      </c>
      <c r="E243" s="661" t="s">
        <v>7881</v>
      </c>
      <c r="F243" s="664">
        <v>1</v>
      </c>
      <c r="G243" s="664">
        <v>1404</v>
      </c>
      <c r="H243" s="664">
        <v>1</v>
      </c>
      <c r="I243" s="664">
        <v>1404</v>
      </c>
      <c r="J243" s="664"/>
      <c r="K243" s="664"/>
      <c r="L243" s="664"/>
      <c r="M243" s="664"/>
      <c r="N243" s="664">
        <v>3</v>
      </c>
      <c r="O243" s="664">
        <v>4212</v>
      </c>
      <c r="P243" s="677">
        <v>3</v>
      </c>
      <c r="Q243" s="665">
        <v>1404</v>
      </c>
    </row>
    <row r="244" spans="1:17" ht="14.4" customHeight="1" x14ac:dyDescent="0.3">
      <c r="A244" s="660" t="s">
        <v>600</v>
      </c>
      <c r="B244" s="661" t="s">
        <v>7621</v>
      </c>
      <c r="C244" s="661" t="s">
        <v>7424</v>
      </c>
      <c r="D244" s="661" t="s">
        <v>7882</v>
      </c>
      <c r="E244" s="661" t="s">
        <v>7883</v>
      </c>
      <c r="F244" s="664"/>
      <c r="G244" s="664"/>
      <c r="H244" s="664"/>
      <c r="I244" s="664"/>
      <c r="J244" s="664">
        <v>2</v>
      </c>
      <c r="K244" s="664">
        <v>2076</v>
      </c>
      <c r="L244" s="664"/>
      <c r="M244" s="664">
        <v>1038</v>
      </c>
      <c r="N244" s="664"/>
      <c r="O244" s="664"/>
      <c r="P244" s="677"/>
      <c r="Q244" s="665"/>
    </row>
    <row r="245" spans="1:17" ht="14.4" customHeight="1" x14ac:dyDescent="0.3">
      <c r="A245" s="660" t="s">
        <v>600</v>
      </c>
      <c r="B245" s="661" t="s">
        <v>7621</v>
      </c>
      <c r="C245" s="661" t="s">
        <v>7424</v>
      </c>
      <c r="D245" s="661" t="s">
        <v>7884</v>
      </c>
      <c r="E245" s="661" t="s">
        <v>7885</v>
      </c>
      <c r="F245" s="664">
        <v>10</v>
      </c>
      <c r="G245" s="664">
        <v>13120</v>
      </c>
      <c r="H245" s="664">
        <v>1</v>
      </c>
      <c r="I245" s="664">
        <v>1312</v>
      </c>
      <c r="J245" s="664">
        <v>2</v>
      </c>
      <c r="K245" s="664">
        <v>2624</v>
      </c>
      <c r="L245" s="664">
        <v>0.2</v>
      </c>
      <c r="M245" s="664">
        <v>1312</v>
      </c>
      <c r="N245" s="664">
        <v>11</v>
      </c>
      <c r="O245" s="664">
        <v>14432</v>
      </c>
      <c r="P245" s="677">
        <v>1.1000000000000001</v>
      </c>
      <c r="Q245" s="665">
        <v>1312</v>
      </c>
    </row>
    <row r="246" spans="1:17" ht="14.4" customHeight="1" x14ac:dyDescent="0.3">
      <c r="A246" s="660" t="s">
        <v>600</v>
      </c>
      <c r="B246" s="661" t="s">
        <v>7621</v>
      </c>
      <c r="C246" s="661" t="s">
        <v>7424</v>
      </c>
      <c r="D246" s="661" t="s">
        <v>7886</v>
      </c>
      <c r="E246" s="661" t="s">
        <v>7887</v>
      </c>
      <c r="F246" s="664">
        <v>1</v>
      </c>
      <c r="G246" s="664">
        <v>1560</v>
      </c>
      <c r="H246" s="664">
        <v>1</v>
      </c>
      <c r="I246" s="664">
        <v>1560</v>
      </c>
      <c r="J246" s="664"/>
      <c r="K246" s="664"/>
      <c r="L246" s="664"/>
      <c r="M246" s="664"/>
      <c r="N246" s="664">
        <v>22</v>
      </c>
      <c r="O246" s="664">
        <v>34320</v>
      </c>
      <c r="P246" s="677">
        <v>22</v>
      </c>
      <c r="Q246" s="665">
        <v>1560</v>
      </c>
    </row>
    <row r="247" spans="1:17" ht="14.4" customHeight="1" x14ac:dyDescent="0.3">
      <c r="A247" s="660" t="s">
        <v>600</v>
      </c>
      <c r="B247" s="661" t="s">
        <v>7621</v>
      </c>
      <c r="C247" s="661" t="s">
        <v>7424</v>
      </c>
      <c r="D247" s="661" t="s">
        <v>7888</v>
      </c>
      <c r="E247" s="661" t="s">
        <v>7889</v>
      </c>
      <c r="F247" s="664"/>
      <c r="G247" s="664"/>
      <c r="H247" s="664"/>
      <c r="I247" s="664"/>
      <c r="J247" s="664">
        <v>1</v>
      </c>
      <c r="K247" s="664">
        <v>1614</v>
      </c>
      <c r="L247" s="664"/>
      <c r="M247" s="664">
        <v>1614</v>
      </c>
      <c r="N247" s="664"/>
      <c r="O247" s="664"/>
      <c r="P247" s="677"/>
      <c r="Q247" s="665"/>
    </row>
    <row r="248" spans="1:17" ht="14.4" customHeight="1" x14ac:dyDescent="0.3">
      <c r="A248" s="660" t="s">
        <v>600</v>
      </c>
      <c r="B248" s="661" t="s">
        <v>7621</v>
      </c>
      <c r="C248" s="661" t="s">
        <v>7424</v>
      </c>
      <c r="D248" s="661" t="s">
        <v>7890</v>
      </c>
      <c r="E248" s="661" t="s">
        <v>7891</v>
      </c>
      <c r="F248" s="664">
        <v>1</v>
      </c>
      <c r="G248" s="664">
        <v>940.19</v>
      </c>
      <c r="H248" s="664">
        <v>1</v>
      </c>
      <c r="I248" s="664">
        <v>940.19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600</v>
      </c>
      <c r="B249" s="661" t="s">
        <v>7621</v>
      </c>
      <c r="C249" s="661" t="s">
        <v>7424</v>
      </c>
      <c r="D249" s="661" t="s">
        <v>7892</v>
      </c>
      <c r="E249" s="661" t="s">
        <v>7893</v>
      </c>
      <c r="F249" s="664"/>
      <c r="G249" s="664"/>
      <c r="H249" s="664"/>
      <c r="I249" s="664"/>
      <c r="J249" s="664">
        <v>2</v>
      </c>
      <c r="K249" s="664">
        <v>117.2</v>
      </c>
      <c r="L249" s="664"/>
      <c r="M249" s="664">
        <v>58.6</v>
      </c>
      <c r="N249" s="664"/>
      <c r="O249" s="664"/>
      <c r="P249" s="677"/>
      <c r="Q249" s="665"/>
    </row>
    <row r="250" spans="1:17" ht="14.4" customHeight="1" x14ac:dyDescent="0.3">
      <c r="A250" s="660" t="s">
        <v>600</v>
      </c>
      <c r="B250" s="661" t="s">
        <v>7621</v>
      </c>
      <c r="C250" s="661" t="s">
        <v>7424</v>
      </c>
      <c r="D250" s="661" t="s">
        <v>7894</v>
      </c>
      <c r="E250" s="661" t="s">
        <v>7893</v>
      </c>
      <c r="F250" s="664">
        <v>2</v>
      </c>
      <c r="G250" s="664">
        <v>193.2</v>
      </c>
      <c r="H250" s="664">
        <v>1</v>
      </c>
      <c r="I250" s="664">
        <v>96.6</v>
      </c>
      <c r="J250" s="664">
        <v>1</v>
      </c>
      <c r="K250" s="664">
        <v>96.6</v>
      </c>
      <c r="L250" s="664">
        <v>0.5</v>
      </c>
      <c r="M250" s="664">
        <v>96.6</v>
      </c>
      <c r="N250" s="664"/>
      <c r="O250" s="664"/>
      <c r="P250" s="677"/>
      <c r="Q250" s="665"/>
    </row>
    <row r="251" spans="1:17" ht="14.4" customHeight="1" x14ac:dyDescent="0.3">
      <c r="A251" s="660" t="s">
        <v>600</v>
      </c>
      <c r="B251" s="661" t="s">
        <v>7621</v>
      </c>
      <c r="C251" s="661" t="s">
        <v>7424</v>
      </c>
      <c r="D251" s="661" t="s">
        <v>7895</v>
      </c>
      <c r="E251" s="661" t="s">
        <v>7896</v>
      </c>
      <c r="F251" s="664"/>
      <c r="G251" s="664"/>
      <c r="H251" s="664"/>
      <c r="I251" s="664"/>
      <c r="J251" s="664">
        <v>1</v>
      </c>
      <c r="K251" s="664">
        <v>1362.5</v>
      </c>
      <c r="L251" s="664"/>
      <c r="M251" s="664">
        <v>1362.5</v>
      </c>
      <c r="N251" s="664"/>
      <c r="O251" s="664"/>
      <c r="P251" s="677"/>
      <c r="Q251" s="665"/>
    </row>
    <row r="252" spans="1:17" ht="14.4" customHeight="1" x14ac:dyDescent="0.3">
      <c r="A252" s="660" t="s">
        <v>600</v>
      </c>
      <c r="B252" s="661" t="s">
        <v>7621</v>
      </c>
      <c r="C252" s="661" t="s">
        <v>7424</v>
      </c>
      <c r="D252" s="661" t="s">
        <v>7897</v>
      </c>
      <c r="E252" s="661" t="s">
        <v>7898</v>
      </c>
      <c r="F252" s="664"/>
      <c r="G252" s="664"/>
      <c r="H252" s="664"/>
      <c r="I252" s="664"/>
      <c r="J252" s="664">
        <v>4</v>
      </c>
      <c r="K252" s="664">
        <v>36637.519999999997</v>
      </c>
      <c r="L252" s="664"/>
      <c r="M252" s="664">
        <v>9159.3799999999992</v>
      </c>
      <c r="N252" s="664"/>
      <c r="O252" s="664"/>
      <c r="P252" s="677"/>
      <c r="Q252" s="665"/>
    </row>
    <row r="253" spans="1:17" ht="14.4" customHeight="1" x14ac:dyDescent="0.3">
      <c r="A253" s="660" t="s">
        <v>600</v>
      </c>
      <c r="B253" s="661" t="s">
        <v>7621</v>
      </c>
      <c r="C253" s="661" t="s">
        <v>7424</v>
      </c>
      <c r="D253" s="661" t="s">
        <v>7899</v>
      </c>
      <c r="E253" s="661" t="s">
        <v>7898</v>
      </c>
      <c r="F253" s="664"/>
      <c r="G253" s="664"/>
      <c r="H253" s="664"/>
      <c r="I253" s="664"/>
      <c r="J253" s="664">
        <v>2</v>
      </c>
      <c r="K253" s="664">
        <v>27532.04</v>
      </c>
      <c r="L253" s="664"/>
      <c r="M253" s="664">
        <v>13766.02</v>
      </c>
      <c r="N253" s="664"/>
      <c r="O253" s="664"/>
      <c r="P253" s="677"/>
      <c r="Q253" s="665"/>
    </row>
    <row r="254" spans="1:17" ht="14.4" customHeight="1" x14ac:dyDescent="0.3">
      <c r="A254" s="660" t="s">
        <v>600</v>
      </c>
      <c r="B254" s="661" t="s">
        <v>7621</v>
      </c>
      <c r="C254" s="661" t="s">
        <v>7424</v>
      </c>
      <c r="D254" s="661" t="s">
        <v>7900</v>
      </c>
      <c r="E254" s="661" t="s">
        <v>7901</v>
      </c>
      <c r="F254" s="664">
        <v>3</v>
      </c>
      <c r="G254" s="664">
        <v>17774.670000000002</v>
      </c>
      <c r="H254" s="664">
        <v>1</v>
      </c>
      <c r="I254" s="664">
        <v>5924.89</v>
      </c>
      <c r="J254" s="664">
        <v>6</v>
      </c>
      <c r="K254" s="664">
        <v>35549.340000000004</v>
      </c>
      <c r="L254" s="664">
        <v>2</v>
      </c>
      <c r="M254" s="664">
        <v>5924.89</v>
      </c>
      <c r="N254" s="664">
        <v>2</v>
      </c>
      <c r="O254" s="664">
        <v>11849.78</v>
      </c>
      <c r="P254" s="677">
        <v>0.66666666666666663</v>
      </c>
      <c r="Q254" s="665">
        <v>5924.89</v>
      </c>
    </row>
    <row r="255" spans="1:17" ht="14.4" customHeight="1" x14ac:dyDescent="0.3">
      <c r="A255" s="660" t="s">
        <v>600</v>
      </c>
      <c r="B255" s="661" t="s">
        <v>7621</v>
      </c>
      <c r="C255" s="661" t="s">
        <v>7424</v>
      </c>
      <c r="D255" s="661" t="s">
        <v>7902</v>
      </c>
      <c r="E255" s="661" t="s">
        <v>7903</v>
      </c>
      <c r="F255" s="664">
        <v>33</v>
      </c>
      <c r="G255" s="664">
        <v>450991.86000000004</v>
      </c>
      <c r="H255" s="664">
        <v>1</v>
      </c>
      <c r="I255" s="664">
        <v>13666.420000000002</v>
      </c>
      <c r="J255" s="664">
        <v>38</v>
      </c>
      <c r="K255" s="664">
        <v>519323.95999999996</v>
      </c>
      <c r="L255" s="664">
        <v>1.1515151515151514</v>
      </c>
      <c r="M255" s="664">
        <v>13666.419999999998</v>
      </c>
      <c r="N255" s="664">
        <v>43</v>
      </c>
      <c r="O255" s="664">
        <v>587656.06000000006</v>
      </c>
      <c r="P255" s="677">
        <v>1.303030303030303</v>
      </c>
      <c r="Q255" s="665">
        <v>13666.420000000002</v>
      </c>
    </row>
    <row r="256" spans="1:17" ht="14.4" customHeight="1" x14ac:dyDescent="0.3">
      <c r="A256" s="660" t="s">
        <v>600</v>
      </c>
      <c r="B256" s="661" t="s">
        <v>7621</v>
      </c>
      <c r="C256" s="661" t="s">
        <v>7424</v>
      </c>
      <c r="D256" s="661" t="s">
        <v>7904</v>
      </c>
      <c r="E256" s="661" t="s">
        <v>7905</v>
      </c>
      <c r="F256" s="664">
        <v>15</v>
      </c>
      <c r="G256" s="664">
        <v>101328.45000000001</v>
      </c>
      <c r="H256" s="664">
        <v>1</v>
      </c>
      <c r="I256" s="664">
        <v>6755.2300000000005</v>
      </c>
      <c r="J256" s="664">
        <v>7</v>
      </c>
      <c r="K256" s="664">
        <v>47286.61</v>
      </c>
      <c r="L256" s="664">
        <v>0.46666666666666662</v>
      </c>
      <c r="M256" s="664">
        <v>6755.2300000000005</v>
      </c>
      <c r="N256" s="664">
        <v>5</v>
      </c>
      <c r="O256" s="664">
        <v>33776.149999999994</v>
      </c>
      <c r="P256" s="677">
        <v>0.33333333333333326</v>
      </c>
      <c r="Q256" s="665">
        <v>6755.2299999999987</v>
      </c>
    </row>
    <row r="257" spans="1:17" ht="14.4" customHeight="1" x14ac:dyDescent="0.3">
      <c r="A257" s="660" t="s">
        <v>600</v>
      </c>
      <c r="B257" s="661" t="s">
        <v>7621</v>
      </c>
      <c r="C257" s="661" t="s">
        <v>7424</v>
      </c>
      <c r="D257" s="661" t="s">
        <v>7906</v>
      </c>
      <c r="E257" s="661" t="s">
        <v>7907</v>
      </c>
      <c r="F257" s="664">
        <v>1</v>
      </c>
      <c r="G257" s="664">
        <v>12455.33</v>
      </c>
      <c r="H257" s="664">
        <v>1</v>
      </c>
      <c r="I257" s="664">
        <v>12455.33</v>
      </c>
      <c r="J257" s="664"/>
      <c r="K257" s="664"/>
      <c r="L257" s="664"/>
      <c r="M257" s="664"/>
      <c r="N257" s="664"/>
      <c r="O257" s="664"/>
      <c r="P257" s="677"/>
      <c r="Q257" s="665"/>
    </row>
    <row r="258" spans="1:17" ht="14.4" customHeight="1" x14ac:dyDescent="0.3">
      <c r="A258" s="660" t="s">
        <v>600</v>
      </c>
      <c r="B258" s="661" t="s">
        <v>7621</v>
      </c>
      <c r="C258" s="661" t="s">
        <v>7424</v>
      </c>
      <c r="D258" s="661" t="s">
        <v>7908</v>
      </c>
      <c r="E258" s="661" t="s">
        <v>7909</v>
      </c>
      <c r="F258" s="664">
        <v>1</v>
      </c>
      <c r="G258" s="664">
        <v>6653.25</v>
      </c>
      <c r="H258" s="664">
        <v>1</v>
      </c>
      <c r="I258" s="664">
        <v>6653.25</v>
      </c>
      <c r="J258" s="664">
        <v>4</v>
      </c>
      <c r="K258" s="664">
        <v>26613</v>
      </c>
      <c r="L258" s="664">
        <v>4</v>
      </c>
      <c r="M258" s="664">
        <v>6653.25</v>
      </c>
      <c r="N258" s="664">
        <v>5</v>
      </c>
      <c r="O258" s="664">
        <v>33266.25</v>
      </c>
      <c r="P258" s="677">
        <v>5</v>
      </c>
      <c r="Q258" s="665">
        <v>6653.25</v>
      </c>
    </row>
    <row r="259" spans="1:17" ht="14.4" customHeight="1" x14ac:dyDescent="0.3">
      <c r="A259" s="660" t="s">
        <v>600</v>
      </c>
      <c r="B259" s="661" t="s">
        <v>7621</v>
      </c>
      <c r="C259" s="661" t="s">
        <v>7424</v>
      </c>
      <c r="D259" s="661" t="s">
        <v>7910</v>
      </c>
      <c r="E259" s="661" t="s">
        <v>7911</v>
      </c>
      <c r="F259" s="664">
        <v>4</v>
      </c>
      <c r="G259" s="664">
        <v>35893.839999999997</v>
      </c>
      <c r="H259" s="664">
        <v>1</v>
      </c>
      <c r="I259" s="664">
        <v>8973.4599999999991</v>
      </c>
      <c r="J259" s="664"/>
      <c r="K259" s="664"/>
      <c r="L259" s="664"/>
      <c r="M259" s="664"/>
      <c r="N259" s="664">
        <v>11</v>
      </c>
      <c r="O259" s="664">
        <v>98708.06</v>
      </c>
      <c r="P259" s="677">
        <v>2.75</v>
      </c>
      <c r="Q259" s="665">
        <v>8973.4599999999991</v>
      </c>
    </row>
    <row r="260" spans="1:17" ht="14.4" customHeight="1" x14ac:dyDescent="0.3">
      <c r="A260" s="660" t="s">
        <v>600</v>
      </c>
      <c r="B260" s="661" t="s">
        <v>7621</v>
      </c>
      <c r="C260" s="661" t="s">
        <v>7424</v>
      </c>
      <c r="D260" s="661" t="s">
        <v>7912</v>
      </c>
      <c r="E260" s="661" t="s">
        <v>7913</v>
      </c>
      <c r="F260" s="664">
        <v>16</v>
      </c>
      <c r="G260" s="664">
        <v>174530.24</v>
      </c>
      <c r="H260" s="664">
        <v>1</v>
      </c>
      <c r="I260" s="664">
        <v>10908.14</v>
      </c>
      <c r="J260" s="664">
        <v>15</v>
      </c>
      <c r="K260" s="664">
        <v>163622.1</v>
      </c>
      <c r="L260" s="664">
        <v>0.93750000000000011</v>
      </c>
      <c r="M260" s="664">
        <v>10908.140000000001</v>
      </c>
      <c r="N260" s="664">
        <v>16</v>
      </c>
      <c r="O260" s="664">
        <v>174530.24</v>
      </c>
      <c r="P260" s="677">
        <v>1</v>
      </c>
      <c r="Q260" s="665">
        <v>10908.14</v>
      </c>
    </row>
    <row r="261" spans="1:17" ht="14.4" customHeight="1" x14ac:dyDescent="0.3">
      <c r="A261" s="660" t="s">
        <v>600</v>
      </c>
      <c r="B261" s="661" t="s">
        <v>7621</v>
      </c>
      <c r="C261" s="661" t="s">
        <v>7424</v>
      </c>
      <c r="D261" s="661" t="s">
        <v>7914</v>
      </c>
      <c r="E261" s="661" t="s">
        <v>7915</v>
      </c>
      <c r="F261" s="664"/>
      <c r="G261" s="664"/>
      <c r="H261" s="664"/>
      <c r="I261" s="664"/>
      <c r="J261" s="664">
        <v>1</v>
      </c>
      <c r="K261" s="664">
        <v>2706.67</v>
      </c>
      <c r="L261" s="664"/>
      <c r="M261" s="664">
        <v>2706.67</v>
      </c>
      <c r="N261" s="664"/>
      <c r="O261" s="664"/>
      <c r="P261" s="677"/>
      <c r="Q261" s="665"/>
    </row>
    <row r="262" spans="1:17" ht="14.4" customHeight="1" x14ac:dyDescent="0.3">
      <c r="A262" s="660" t="s">
        <v>600</v>
      </c>
      <c r="B262" s="661" t="s">
        <v>7621</v>
      </c>
      <c r="C262" s="661" t="s">
        <v>7424</v>
      </c>
      <c r="D262" s="661" t="s">
        <v>7916</v>
      </c>
      <c r="E262" s="661" t="s">
        <v>7917</v>
      </c>
      <c r="F262" s="664">
        <v>3</v>
      </c>
      <c r="G262" s="664">
        <v>9396.93</v>
      </c>
      <c r="H262" s="664">
        <v>1</v>
      </c>
      <c r="I262" s="664">
        <v>3132.31</v>
      </c>
      <c r="J262" s="664"/>
      <c r="K262" s="664"/>
      <c r="L262" s="664"/>
      <c r="M262" s="664"/>
      <c r="N262" s="664">
        <v>8</v>
      </c>
      <c r="O262" s="664">
        <v>25058.48</v>
      </c>
      <c r="P262" s="677">
        <v>2.6666666666666665</v>
      </c>
      <c r="Q262" s="665">
        <v>3132.31</v>
      </c>
    </row>
    <row r="263" spans="1:17" ht="14.4" customHeight="1" x14ac:dyDescent="0.3">
      <c r="A263" s="660" t="s">
        <v>600</v>
      </c>
      <c r="B263" s="661" t="s">
        <v>7621</v>
      </c>
      <c r="C263" s="661" t="s">
        <v>7424</v>
      </c>
      <c r="D263" s="661" t="s">
        <v>7918</v>
      </c>
      <c r="E263" s="661" t="s">
        <v>7919</v>
      </c>
      <c r="F263" s="664">
        <v>11</v>
      </c>
      <c r="G263" s="664">
        <v>36592.820000000007</v>
      </c>
      <c r="H263" s="664">
        <v>1</v>
      </c>
      <c r="I263" s="664">
        <v>3326.6200000000008</v>
      </c>
      <c r="J263" s="664">
        <v>7</v>
      </c>
      <c r="K263" s="664">
        <v>23286.339999999997</v>
      </c>
      <c r="L263" s="664">
        <v>0.63636363636363613</v>
      </c>
      <c r="M263" s="664">
        <v>3326.6199999999994</v>
      </c>
      <c r="N263" s="664">
        <v>6</v>
      </c>
      <c r="O263" s="664">
        <v>19959.72</v>
      </c>
      <c r="P263" s="677">
        <v>0.54545454545454541</v>
      </c>
      <c r="Q263" s="665">
        <v>3326.6200000000003</v>
      </c>
    </row>
    <row r="264" spans="1:17" ht="14.4" customHeight="1" x14ac:dyDescent="0.3">
      <c r="A264" s="660" t="s">
        <v>600</v>
      </c>
      <c r="B264" s="661" t="s">
        <v>7621</v>
      </c>
      <c r="C264" s="661" t="s">
        <v>7424</v>
      </c>
      <c r="D264" s="661" t="s">
        <v>7920</v>
      </c>
      <c r="E264" s="661" t="s">
        <v>7921</v>
      </c>
      <c r="F264" s="664"/>
      <c r="G264" s="664"/>
      <c r="H264" s="664"/>
      <c r="I264" s="664"/>
      <c r="J264" s="664">
        <v>13</v>
      </c>
      <c r="K264" s="664">
        <v>18554.64</v>
      </c>
      <c r="L264" s="664"/>
      <c r="M264" s="664">
        <v>1427.28</v>
      </c>
      <c r="N264" s="664"/>
      <c r="O264" s="664"/>
      <c r="P264" s="677"/>
      <c r="Q264" s="665"/>
    </row>
    <row r="265" spans="1:17" ht="14.4" customHeight="1" x14ac:dyDescent="0.3">
      <c r="A265" s="660" t="s">
        <v>600</v>
      </c>
      <c r="B265" s="661" t="s">
        <v>7621</v>
      </c>
      <c r="C265" s="661" t="s">
        <v>7424</v>
      </c>
      <c r="D265" s="661" t="s">
        <v>7425</v>
      </c>
      <c r="E265" s="661" t="s">
        <v>7426</v>
      </c>
      <c r="F265" s="664"/>
      <c r="G265" s="664"/>
      <c r="H265" s="664"/>
      <c r="I265" s="664"/>
      <c r="J265" s="664">
        <v>1</v>
      </c>
      <c r="K265" s="664">
        <v>162.80000000000001</v>
      </c>
      <c r="L265" s="664"/>
      <c r="M265" s="664">
        <v>162.80000000000001</v>
      </c>
      <c r="N265" s="664"/>
      <c r="O265" s="664"/>
      <c r="P265" s="677"/>
      <c r="Q265" s="665"/>
    </row>
    <row r="266" spans="1:17" ht="14.4" customHeight="1" x14ac:dyDescent="0.3">
      <c r="A266" s="660" t="s">
        <v>600</v>
      </c>
      <c r="B266" s="661" t="s">
        <v>7621</v>
      </c>
      <c r="C266" s="661" t="s">
        <v>7424</v>
      </c>
      <c r="D266" s="661" t="s">
        <v>7922</v>
      </c>
      <c r="E266" s="661" t="s">
        <v>7923</v>
      </c>
      <c r="F266" s="664">
        <v>2</v>
      </c>
      <c r="G266" s="664">
        <v>18391.3</v>
      </c>
      <c r="H266" s="664">
        <v>1</v>
      </c>
      <c r="I266" s="664">
        <v>9195.65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600</v>
      </c>
      <c r="B267" s="661" t="s">
        <v>7621</v>
      </c>
      <c r="C267" s="661" t="s">
        <v>7424</v>
      </c>
      <c r="D267" s="661" t="s">
        <v>7924</v>
      </c>
      <c r="E267" s="661" t="s">
        <v>7925</v>
      </c>
      <c r="F267" s="664">
        <v>12</v>
      </c>
      <c r="G267" s="664">
        <v>10036.200000000001</v>
      </c>
      <c r="H267" s="664">
        <v>1</v>
      </c>
      <c r="I267" s="664">
        <v>836.35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600</v>
      </c>
      <c r="B268" s="661" t="s">
        <v>7621</v>
      </c>
      <c r="C268" s="661" t="s">
        <v>7424</v>
      </c>
      <c r="D268" s="661" t="s">
        <v>7926</v>
      </c>
      <c r="E268" s="661" t="s">
        <v>7927</v>
      </c>
      <c r="F268" s="664"/>
      <c r="G268" s="664"/>
      <c r="H268" s="664"/>
      <c r="I268" s="664"/>
      <c r="J268" s="664">
        <v>5</v>
      </c>
      <c r="K268" s="664">
        <v>42247.35</v>
      </c>
      <c r="L268" s="664"/>
      <c r="M268" s="664">
        <v>8449.4699999999993</v>
      </c>
      <c r="N268" s="664"/>
      <c r="O268" s="664"/>
      <c r="P268" s="677"/>
      <c r="Q268" s="665"/>
    </row>
    <row r="269" spans="1:17" ht="14.4" customHeight="1" x14ac:dyDescent="0.3">
      <c r="A269" s="660" t="s">
        <v>600</v>
      </c>
      <c r="B269" s="661" t="s">
        <v>7621</v>
      </c>
      <c r="C269" s="661" t="s">
        <v>7424</v>
      </c>
      <c r="D269" s="661" t="s">
        <v>7928</v>
      </c>
      <c r="E269" s="661" t="s">
        <v>7929</v>
      </c>
      <c r="F269" s="664"/>
      <c r="G269" s="664"/>
      <c r="H269" s="664"/>
      <c r="I269" s="664"/>
      <c r="J269" s="664">
        <v>68</v>
      </c>
      <c r="K269" s="664">
        <v>76321.84</v>
      </c>
      <c r="L269" s="664"/>
      <c r="M269" s="664">
        <v>1122.3799999999999</v>
      </c>
      <c r="N269" s="664"/>
      <c r="O269" s="664"/>
      <c r="P269" s="677"/>
      <c r="Q269" s="665"/>
    </row>
    <row r="270" spans="1:17" ht="14.4" customHeight="1" x14ac:dyDescent="0.3">
      <c r="A270" s="660" t="s">
        <v>600</v>
      </c>
      <c r="B270" s="661" t="s">
        <v>7621</v>
      </c>
      <c r="C270" s="661" t="s">
        <v>7424</v>
      </c>
      <c r="D270" s="661" t="s">
        <v>7930</v>
      </c>
      <c r="E270" s="661" t="s">
        <v>7931</v>
      </c>
      <c r="F270" s="664">
        <v>6</v>
      </c>
      <c r="G270" s="664">
        <v>104449.67</v>
      </c>
      <c r="H270" s="664">
        <v>1</v>
      </c>
      <c r="I270" s="664">
        <v>17408.278333333332</v>
      </c>
      <c r="J270" s="664">
        <v>1</v>
      </c>
      <c r="K270" s="664">
        <v>17510.68</v>
      </c>
      <c r="L270" s="664">
        <v>0.16764705910511732</v>
      </c>
      <c r="M270" s="664">
        <v>17510.68</v>
      </c>
      <c r="N270" s="664"/>
      <c r="O270" s="664"/>
      <c r="P270" s="677"/>
      <c r="Q270" s="665"/>
    </row>
    <row r="271" spans="1:17" ht="14.4" customHeight="1" x14ac:dyDescent="0.3">
      <c r="A271" s="660" t="s">
        <v>600</v>
      </c>
      <c r="B271" s="661" t="s">
        <v>7621</v>
      </c>
      <c r="C271" s="661" t="s">
        <v>7424</v>
      </c>
      <c r="D271" s="661" t="s">
        <v>7932</v>
      </c>
      <c r="E271" s="661" t="s">
        <v>7933</v>
      </c>
      <c r="F271" s="664">
        <v>4</v>
      </c>
      <c r="G271" s="664">
        <v>58579.360000000001</v>
      </c>
      <c r="H271" s="664">
        <v>1</v>
      </c>
      <c r="I271" s="664">
        <v>14644.84</v>
      </c>
      <c r="J271" s="664">
        <v>1</v>
      </c>
      <c r="K271" s="664">
        <v>14774.44</v>
      </c>
      <c r="L271" s="664">
        <v>0.25221238333774898</v>
      </c>
      <c r="M271" s="664">
        <v>14774.44</v>
      </c>
      <c r="N271" s="664"/>
      <c r="O271" s="664"/>
      <c r="P271" s="677"/>
      <c r="Q271" s="665"/>
    </row>
    <row r="272" spans="1:17" ht="14.4" customHeight="1" x14ac:dyDescent="0.3">
      <c r="A272" s="660" t="s">
        <v>600</v>
      </c>
      <c r="B272" s="661" t="s">
        <v>7621</v>
      </c>
      <c r="C272" s="661" t="s">
        <v>7424</v>
      </c>
      <c r="D272" s="661" t="s">
        <v>7934</v>
      </c>
      <c r="E272" s="661" t="s">
        <v>7935</v>
      </c>
      <c r="F272" s="664">
        <v>4</v>
      </c>
      <c r="G272" s="664">
        <v>47731.6</v>
      </c>
      <c r="H272" s="664">
        <v>1</v>
      </c>
      <c r="I272" s="664">
        <v>11932.9</v>
      </c>
      <c r="J272" s="664">
        <v>1</v>
      </c>
      <c r="K272" s="664">
        <v>12038.5</v>
      </c>
      <c r="L272" s="664">
        <v>0.25221237084028192</v>
      </c>
      <c r="M272" s="664">
        <v>12038.5</v>
      </c>
      <c r="N272" s="664"/>
      <c r="O272" s="664"/>
      <c r="P272" s="677"/>
      <c r="Q272" s="665"/>
    </row>
    <row r="273" spans="1:17" ht="14.4" customHeight="1" x14ac:dyDescent="0.3">
      <c r="A273" s="660" t="s">
        <v>600</v>
      </c>
      <c r="B273" s="661" t="s">
        <v>7621</v>
      </c>
      <c r="C273" s="661" t="s">
        <v>7424</v>
      </c>
      <c r="D273" s="661" t="s">
        <v>7936</v>
      </c>
      <c r="E273" s="661" t="s">
        <v>7937</v>
      </c>
      <c r="F273" s="664">
        <v>4</v>
      </c>
      <c r="G273" s="664">
        <v>4339.3600000000006</v>
      </c>
      <c r="H273" s="664">
        <v>1</v>
      </c>
      <c r="I273" s="664">
        <v>1084.8400000000001</v>
      </c>
      <c r="J273" s="664">
        <v>1</v>
      </c>
      <c r="K273" s="664">
        <v>1094.44</v>
      </c>
      <c r="L273" s="664">
        <v>0.25221230780575937</v>
      </c>
      <c r="M273" s="664">
        <v>1094.44</v>
      </c>
      <c r="N273" s="664"/>
      <c r="O273" s="664"/>
      <c r="P273" s="677"/>
      <c r="Q273" s="665"/>
    </row>
    <row r="274" spans="1:17" ht="14.4" customHeight="1" x14ac:dyDescent="0.3">
      <c r="A274" s="660" t="s">
        <v>600</v>
      </c>
      <c r="B274" s="661" t="s">
        <v>7621</v>
      </c>
      <c r="C274" s="661" t="s">
        <v>7424</v>
      </c>
      <c r="D274" s="661" t="s">
        <v>7938</v>
      </c>
      <c r="E274" s="661" t="s">
        <v>7939</v>
      </c>
      <c r="F274" s="664">
        <v>12</v>
      </c>
      <c r="G274" s="664">
        <v>29289.599999999999</v>
      </c>
      <c r="H274" s="664">
        <v>1</v>
      </c>
      <c r="I274" s="664">
        <v>2440.7999999999997</v>
      </c>
      <c r="J274" s="664">
        <v>3</v>
      </c>
      <c r="K274" s="664">
        <v>7387.2</v>
      </c>
      <c r="L274" s="664">
        <v>0.25221238938053098</v>
      </c>
      <c r="M274" s="664">
        <v>2462.4</v>
      </c>
      <c r="N274" s="664"/>
      <c r="O274" s="664"/>
      <c r="P274" s="677"/>
      <c r="Q274" s="665"/>
    </row>
    <row r="275" spans="1:17" ht="14.4" customHeight="1" x14ac:dyDescent="0.3">
      <c r="A275" s="660" t="s">
        <v>600</v>
      </c>
      <c r="B275" s="661" t="s">
        <v>7621</v>
      </c>
      <c r="C275" s="661" t="s">
        <v>7424</v>
      </c>
      <c r="D275" s="661" t="s">
        <v>7940</v>
      </c>
      <c r="E275" s="661" t="s">
        <v>7941</v>
      </c>
      <c r="F275" s="664">
        <v>4</v>
      </c>
      <c r="G275" s="664">
        <v>6401.47</v>
      </c>
      <c r="H275" s="664">
        <v>1</v>
      </c>
      <c r="I275" s="664">
        <v>1600.3675000000001</v>
      </c>
      <c r="J275" s="664">
        <v>1</v>
      </c>
      <c r="K275" s="664">
        <v>1614.53</v>
      </c>
      <c r="L275" s="664">
        <v>0.25221238246840177</v>
      </c>
      <c r="M275" s="664">
        <v>1614.53</v>
      </c>
      <c r="N275" s="664"/>
      <c r="O275" s="664"/>
      <c r="P275" s="677"/>
      <c r="Q275" s="665"/>
    </row>
    <row r="276" spans="1:17" ht="14.4" customHeight="1" x14ac:dyDescent="0.3">
      <c r="A276" s="660" t="s">
        <v>600</v>
      </c>
      <c r="B276" s="661" t="s">
        <v>7621</v>
      </c>
      <c r="C276" s="661" t="s">
        <v>7424</v>
      </c>
      <c r="D276" s="661" t="s">
        <v>7942</v>
      </c>
      <c r="E276" s="661" t="s">
        <v>7943</v>
      </c>
      <c r="F276" s="664">
        <v>4</v>
      </c>
      <c r="G276" s="664">
        <v>5425.1100000000006</v>
      </c>
      <c r="H276" s="664">
        <v>1</v>
      </c>
      <c r="I276" s="664">
        <v>1356.2775000000001</v>
      </c>
      <c r="J276" s="664">
        <v>1</v>
      </c>
      <c r="K276" s="664">
        <v>1368.28</v>
      </c>
      <c r="L276" s="664">
        <v>0.25221239753663977</v>
      </c>
      <c r="M276" s="664">
        <v>1368.28</v>
      </c>
      <c r="N276" s="664"/>
      <c r="O276" s="664"/>
      <c r="P276" s="677"/>
      <c r="Q276" s="665"/>
    </row>
    <row r="277" spans="1:17" ht="14.4" customHeight="1" x14ac:dyDescent="0.3">
      <c r="A277" s="660" t="s">
        <v>600</v>
      </c>
      <c r="B277" s="661" t="s">
        <v>7621</v>
      </c>
      <c r="C277" s="661" t="s">
        <v>7424</v>
      </c>
      <c r="D277" s="661" t="s">
        <v>7944</v>
      </c>
      <c r="E277" s="661" t="s">
        <v>7945</v>
      </c>
      <c r="F277" s="664">
        <v>14</v>
      </c>
      <c r="G277" s="664">
        <v>112494.20000000001</v>
      </c>
      <c r="H277" s="664">
        <v>1</v>
      </c>
      <c r="I277" s="664">
        <v>8035.3000000000011</v>
      </c>
      <c r="J277" s="664">
        <v>18</v>
      </c>
      <c r="K277" s="664">
        <v>144635.4</v>
      </c>
      <c r="L277" s="664">
        <v>1.2857142857142856</v>
      </c>
      <c r="M277" s="664">
        <v>8035.2999999999993</v>
      </c>
      <c r="N277" s="664">
        <v>25</v>
      </c>
      <c r="O277" s="664">
        <v>200882.5</v>
      </c>
      <c r="P277" s="677">
        <v>1.7857142857142856</v>
      </c>
      <c r="Q277" s="665">
        <v>8035.3</v>
      </c>
    </row>
    <row r="278" spans="1:17" ht="14.4" customHeight="1" x14ac:dyDescent="0.3">
      <c r="A278" s="660" t="s">
        <v>600</v>
      </c>
      <c r="B278" s="661" t="s">
        <v>7621</v>
      </c>
      <c r="C278" s="661" t="s">
        <v>7424</v>
      </c>
      <c r="D278" s="661" t="s">
        <v>7946</v>
      </c>
      <c r="E278" s="661" t="s">
        <v>7947</v>
      </c>
      <c r="F278" s="664">
        <v>2</v>
      </c>
      <c r="G278" s="664">
        <v>1958</v>
      </c>
      <c r="H278" s="664">
        <v>1</v>
      </c>
      <c r="I278" s="664">
        <v>979</v>
      </c>
      <c r="J278" s="664">
        <v>1</v>
      </c>
      <c r="K278" s="664">
        <v>979</v>
      </c>
      <c r="L278" s="664">
        <v>0.5</v>
      </c>
      <c r="M278" s="664">
        <v>979</v>
      </c>
      <c r="N278" s="664"/>
      <c r="O278" s="664"/>
      <c r="P278" s="677"/>
      <c r="Q278" s="665"/>
    </row>
    <row r="279" spans="1:17" ht="14.4" customHeight="1" x14ac:dyDescent="0.3">
      <c r="A279" s="660" t="s">
        <v>600</v>
      </c>
      <c r="B279" s="661" t="s">
        <v>7621</v>
      </c>
      <c r="C279" s="661" t="s">
        <v>7424</v>
      </c>
      <c r="D279" s="661" t="s">
        <v>7948</v>
      </c>
      <c r="E279" s="661" t="s">
        <v>7372</v>
      </c>
      <c r="F279" s="664">
        <v>1</v>
      </c>
      <c r="G279" s="664">
        <v>68970</v>
      </c>
      <c r="H279" s="664">
        <v>1</v>
      </c>
      <c r="I279" s="664">
        <v>68970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600</v>
      </c>
      <c r="B280" s="661" t="s">
        <v>7621</v>
      </c>
      <c r="C280" s="661" t="s">
        <v>7424</v>
      </c>
      <c r="D280" s="661" t="s">
        <v>7949</v>
      </c>
      <c r="E280" s="661" t="s">
        <v>7950</v>
      </c>
      <c r="F280" s="664"/>
      <c r="G280" s="664"/>
      <c r="H280" s="664"/>
      <c r="I280" s="664"/>
      <c r="J280" s="664"/>
      <c r="K280" s="664"/>
      <c r="L280" s="664"/>
      <c r="M280" s="664"/>
      <c r="N280" s="664">
        <v>5</v>
      </c>
      <c r="O280" s="664">
        <v>13533.35</v>
      </c>
      <c r="P280" s="677"/>
      <c r="Q280" s="665">
        <v>2706.67</v>
      </c>
    </row>
    <row r="281" spans="1:17" ht="14.4" customHeight="1" x14ac:dyDescent="0.3">
      <c r="A281" s="660" t="s">
        <v>600</v>
      </c>
      <c r="B281" s="661" t="s">
        <v>7621</v>
      </c>
      <c r="C281" s="661" t="s">
        <v>7424</v>
      </c>
      <c r="D281" s="661" t="s">
        <v>7951</v>
      </c>
      <c r="E281" s="661" t="s">
        <v>7952</v>
      </c>
      <c r="F281" s="664"/>
      <c r="G281" s="664"/>
      <c r="H281" s="664"/>
      <c r="I281" s="664"/>
      <c r="J281" s="664"/>
      <c r="K281" s="664"/>
      <c r="L281" s="664"/>
      <c r="M281" s="664"/>
      <c r="N281" s="664">
        <v>2</v>
      </c>
      <c r="O281" s="664">
        <v>19586.240000000002</v>
      </c>
      <c r="P281" s="677"/>
      <c r="Q281" s="665">
        <v>9793.1200000000008</v>
      </c>
    </row>
    <row r="282" spans="1:17" ht="14.4" customHeight="1" x14ac:dyDescent="0.3">
      <c r="A282" s="660" t="s">
        <v>600</v>
      </c>
      <c r="B282" s="661" t="s">
        <v>7621</v>
      </c>
      <c r="C282" s="661" t="s">
        <v>7424</v>
      </c>
      <c r="D282" s="661" t="s">
        <v>7953</v>
      </c>
      <c r="E282" s="661" t="s">
        <v>7954</v>
      </c>
      <c r="F282" s="664"/>
      <c r="G282" s="664"/>
      <c r="H282" s="664"/>
      <c r="I282" s="664"/>
      <c r="J282" s="664"/>
      <c r="K282" s="664"/>
      <c r="L282" s="664"/>
      <c r="M282" s="664"/>
      <c r="N282" s="664">
        <v>5</v>
      </c>
      <c r="O282" s="664">
        <v>2815</v>
      </c>
      <c r="P282" s="677"/>
      <c r="Q282" s="665">
        <v>563</v>
      </c>
    </row>
    <row r="283" spans="1:17" ht="14.4" customHeight="1" x14ac:dyDescent="0.3">
      <c r="A283" s="660" t="s">
        <v>600</v>
      </c>
      <c r="B283" s="661" t="s">
        <v>7621</v>
      </c>
      <c r="C283" s="661" t="s">
        <v>7424</v>
      </c>
      <c r="D283" s="661" t="s">
        <v>7955</v>
      </c>
      <c r="E283" s="661" t="s">
        <v>7956</v>
      </c>
      <c r="F283" s="664">
        <v>1</v>
      </c>
      <c r="G283" s="664">
        <v>13764.4</v>
      </c>
      <c r="H283" s="664">
        <v>1</v>
      </c>
      <c r="I283" s="664">
        <v>13764.4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600</v>
      </c>
      <c r="B284" s="661" t="s">
        <v>7621</v>
      </c>
      <c r="C284" s="661" t="s">
        <v>7424</v>
      </c>
      <c r="D284" s="661" t="s">
        <v>7957</v>
      </c>
      <c r="E284" s="661" t="s">
        <v>7958</v>
      </c>
      <c r="F284" s="664"/>
      <c r="G284" s="664"/>
      <c r="H284" s="664"/>
      <c r="I284" s="664"/>
      <c r="J284" s="664"/>
      <c r="K284" s="664"/>
      <c r="L284" s="664"/>
      <c r="M284" s="664"/>
      <c r="N284" s="664">
        <v>1</v>
      </c>
      <c r="O284" s="664">
        <v>11323.93</v>
      </c>
      <c r="P284" s="677"/>
      <c r="Q284" s="665">
        <v>11323.93</v>
      </c>
    </row>
    <row r="285" spans="1:17" ht="14.4" customHeight="1" x14ac:dyDescent="0.3">
      <c r="A285" s="660" t="s">
        <v>600</v>
      </c>
      <c r="B285" s="661" t="s">
        <v>7621</v>
      </c>
      <c r="C285" s="661" t="s">
        <v>7424</v>
      </c>
      <c r="D285" s="661" t="s">
        <v>7957</v>
      </c>
      <c r="E285" s="661" t="s">
        <v>7959</v>
      </c>
      <c r="F285" s="664"/>
      <c r="G285" s="664"/>
      <c r="H285" s="664"/>
      <c r="I285" s="664"/>
      <c r="J285" s="664">
        <v>1</v>
      </c>
      <c r="K285" s="664">
        <v>11323.93</v>
      </c>
      <c r="L285" s="664"/>
      <c r="M285" s="664">
        <v>11323.93</v>
      </c>
      <c r="N285" s="664">
        <v>1</v>
      </c>
      <c r="O285" s="664">
        <v>11323.93</v>
      </c>
      <c r="P285" s="677"/>
      <c r="Q285" s="665">
        <v>11323.93</v>
      </c>
    </row>
    <row r="286" spans="1:17" ht="14.4" customHeight="1" x14ac:dyDescent="0.3">
      <c r="A286" s="660" t="s">
        <v>600</v>
      </c>
      <c r="B286" s="661" t="s">
        <v>7621</v>
      </c>
      <c r="C286" s="661" t="s">
        <v>7424</v>
      </c>
      <c r="D286" s="661" t="s">
        <v>7960</v>
      </c>
      <c r="E286" s="661" t="s">
        <v>7961</v>
      </c>
      <c r="F286" s="664">
        <v>9</v>
      </c>
      <c r="G286" s="664">
        <v>177867</v>
      </c>
      <c r="H286" s="664">
        <v>1</v>
      </c>
      <c r="I286" s="664">
        <v>19763</v>
      </c>
      <c r="J286" s="664">
        <v>3</v>
      </c>
      <c r="K286" s="664">
        <v>59289</v>
      </c>
      <c r="L286" s="664">
        <v>0.33333333333333331</v>
      </c>
      <c r="M286" s="664">
        <v>19763</v>
      </c>
      <c r="N286" s="664">
        <v>3</v>
      </c>
      <c r="O286" s="664">
        <v>59289</v>
      </c>
      <c r="P286" s="677">
        <v>0.33333333333333331</v>
      </c>
      <c r="Q286" s="665">
        <v>19763</v>
      </c>
    </row>
    <row r="287" spans="1:17" ht="14.4" customHeight="1" x14ac:dyDescent="0.3">
      <c r="A287" s="660" t="s">
        <v>600</v>
      </c>
      <c r="B287" s="661" t="s">
        <v>7621</v>
      </c>
      <c r="C287" s="661" t="s">
        <v>7424</v>
      </c>
      <c r="D287" s="661" t="s">
        <v>7962</v>
      </c>
      <c r="E287" s="661" t="s">
        <v>7963</v>
      </c>
      <c r="F287" s="664">
        <v>1</v>
      </c>
      <c r="G287" s="664">
        <v>12161.4</v>
      </c>
      <c r="H287" s="664">
        <v>1</v>
      </c>
      <c r="I287" s="664">
        <v>12161.4</v>
      </c>
      <c r="J287" s="664"/>
      <c r="K287" s="664"/>
      <c r="L287" s="664"/>
      <c r="M287" s="664"/>
      <c r="N287" s="664"/>
      <c r="O287" s="664"/>
      <c r="P287" s="677"/>
      <c r="Q287" s="665"/>
    </row>
    <row r="288" spans="1:17" ht="14.4" customHeight="1" x14ac:dyDescent="0.3">
      <c r="A288" s="660" t="s">
        <v>600</v>
      </c>
      <c r="B288" s="661" t="s">
        <v>7621</v>
      </c>
      <c r="C288" s="661" t="s">
        <v>7424</v>
      </c>
      <c r="D288" s="661" t="s">
        <v>7964</v>
      </c>
      <c r="E288" s="661" t="s">
        <v>7965</v>
      </c>
      <c r="F288" s="664">
        <v>2</v>
      </c>
      <c r="G288" s="664">
        <v>6832</v>
      </c>
      <c r="H288" s="664">
        <v>1</v>
      </c>
      <c r="I288" s="664">
        <v>3416</v>
      </c>
      <c r="J288" s="664">
        <v>1</v>
      </c>
      <c r="K288" s="664">
        <v>3416</v>
      </c>
      <c r="L288" s="664">
        <v>0.5</v>
      </c>
      <c r="M288" s="664">
        <v>3416</v>
      </c>
      <c r="N288" s="664"/>
      <c r="O288" s="664"/>
      <c r="P288" s="677"/>
      <c r="Q288" s="665"/>
    </row>
    <row r="289" spans="1:17" ht="14.4" customHeight="1" x14ac:dyDescent="0.3">
      <c r="A289" s="660" t="s">
        <v>600</v>
      </c>
      <c r="B289" s="661" t="s">
        <v>7621</v>
      </c>
      <c r="C289" s="661" t="s">
        <v>7424</v>
      </c>
      <c r="D289" s="661" t="s">
        <v>7966</v>
      </c>
      <c r="E289" s="661" t="s">
        <v>7967</v>
      </c>
      <c r="F289" s="664"/>
      <c r="G289" s="664"/>
      <c r="H289" s="664"/>
      <c r="I289" s="664"/>
      <c r="J289" s="664">
        <v>1</v>
      </c>
      <c r="K289" s="664">
        <v>5705.8</v>
      </c>
      <c r="L289" s="664"/>
      <c r="M289" s="664">
        <v>5705.8</v>
      </c>
      <c r="N289" s="664">
        <v>1</v>
      </c>
      <c r="O289" s="664">
        <v>5705.8</v>
      </c>
      <c r="P289" s="677"/>
      <c r="Q289" s="665">
        <v>5705.8</v>
      </c>
    </row>
    <row r="290" spans="1:17" ht="14.4" customHeight="1" x14ac:dyDescent="0.3">
      <c r="A290" s="660" t="s">
        <v>600</v>
      </c>
      <c r="B290" s="661" t="s">
        <v>7621</v>
      </c>
      <c r="C290" s="661" t="s">
        <v>7424</v>
      </c>
      <c r="D290" s="661" t="s">
        <v>7968</v>
      </c>
      <c r="E290" s="661" t="s">
        <v>7969</v>
      </c>
      <c r="F290" s="664">
        <v>1</v>
      </c>
      <c r="G290" s="664">
        <v>12442.58</v>
      </c>
      <c r="H290" s="664">
        <v>1</v>
      </c>
      <c r="I290" s="664">
        <v>12442.58</v>
      </c>
      <c r="J290" s="664">
        <v>1</v>
      </c>
      <c r="K290" s="664">
        <v>12442.58</v>
      </c>
      <c r="L290" s="664">
        <v>1</v>
      </c>
      <c r="M290" s="664">
        <v>12442.58</v>
      </c>
      <c r="N290" s="664">
        <v>8</v>
      </c>
      <c r="O290" s="664">
        <v>99540.64</v>
      </c>
      <c r="P290" s="677">
        <v>8</v>
      </c>
      <c r="Q290" s="665">
        <v>12442.58</v>
      </c>
    </row>
    <row r="291" spans="1:17" ht="14.4" customHeight="1" x14ac:dyDescent="0.3">
      <c r="A291" s="660" t="s">
        <v>600</v>
      </c>
      <c r="B291" s="661" t="s">
        <v>7621</v>
      </c>
      <c r="C291" s="661" t="s">
        <v>7424</v>
      </c>
      <c r="D291" s="661" t="s">
        <v>7970</v>
      </c>
      <c r="E291" s="661" t="s">
        <v>7971</v>
      </c>
      <c r="F291" s="664"/>
      <c r="G291" s="664"/>
      <c r="H291" s="664"/>
      <c r="I291" s="664"/>
      <c r="J291" s="664">
        <v>2</v>
      </c>
      <c r="K291" s="664">
        <v>13478.12</v>
      </c>
      <c r="L291" s="664"/>
      <c r="M291" s="664">
        <v>6739.06</v>
      </c>
      <c r="N291" s="664">
        <v>4</v>
      </c>
      <c r="O291" s="664">
        <v>26956.240000000002</v>
      </c>
      <c r="P291" s="677"/>
      <c r="Q291" s="665">
        <v>6739.06</v>
      </c>
    </row>
    <row r="292" spans="1:17" ht="14.4" customHeight="1" x14ac:dyDescent="0.3">
      <c r="A292" s="660" t="s">
        <v>600</v>
      </c>
      <c r="B292" s="661" t="s">
        <v>7621</v>
      </c>
      <c r="C292" s="661" t="s">
        <v>7424</v>
      </c>
      <c r="D292" s="661" t="s">
        <v>7972</v>
      </c>
      <c r="E292" s="661" t="s">
        <v>7973</v>
      </c>
      <c r="F292" s="664">
        <v>1</v>
      </c>
      <c r="G292" s="664">
        <v>8160</v>
      </c>
      <c r="H292" s="664">
        <v>1</v>
      </c>
      <c r="I292" s="664">
        <v>8160</v>
      </c>
      <c r="J292" s="664">
        <v>1</v>
      </c>
      <c r="K292" s="664">
        <v>8160</v>
      </c>
      <c r="L292" s="664">
        <v>1</v>
      </c>
      <c r="M292" s="664">
        <v>8160</v>
      </c>
      <c r="N292" s="664">
        <v>3</v>
      </c>
      <c r="O292" s="664">
        <v>24480</v>
      </c>
      <c r="P292" s="677">
        <v>3</v>
      </c>
      <c r="Q292" s="665">
        <v>8160</v>
      </c>
    </row>
    <row r="293" spans="1:17" ht="14.4" customHeight="1" x14ac:dyDescent="0.3">
      <c r="A293" s="660" t="s">
        <v>600</v>
      </c>
      <c r="B293" s="661" t="s">
        <v>7621</v>
      </c>
      <c r="C293" s="661" t="s">
        <v>7424</v>
      </c>
      <c r="D293" s="661" t="s">
        <v>7974</v>
      </c>
      <c r="E293" s="661" t="s">
        <v>7975</v>
      </c>
      <c r="F293" s="664">
        <v>4</v>
      </c>
      <c r="G293" s="664">
        <v>32960</v>
      </c>
      <c r="H293" s="664">
        <v>1</v>
      </c>
      <c r="I293" s="664">
        <v>8240</v>
      </c>
      <c r="J293" s="664">
        <v>2</v>
      </c>
      <c r="K293" s="664">
        <v>16480</v>
      </c>
      <c r="L293" s="664">
        <v>0.5</v>
      </c>
      <c r="M293" s="664">
        <v>8240</v>
      </c>
      <c r="N293" s="664">
        <v>2</v>
      </c>
      <c r="O293" s="664">
        <v>16480</v>
      </c>
      <c r="P293" s="677">
        <v>0.5</v>
      </c>
      <c r="Q293" s="665">
        <v>8240</v>
      </c>
    </row>
    <row r="294" spans="1:17" ht="14.4" customHeight="1" x14ac:dyDescent="0.3">
      <c r="A294" s="660" t="s">
        <v>600</v>
      </c>
      <c r="B294" s="661" t="s">
        <v>7621</v>
      </c>
      <c r="C294" s="661" t="s">
        <v>7424</v>
      </c>
      <c r="D294" s="661" t="s">
        <v>7976</v>
      </c>
      <c r="E294" s="661" t="s">
        <v>7977</v>
      </c>
      <c r="F294" s="664">
        <v>4</v>
      </c>
      <c r="G294" s="664">
        <v>63384</v>
      </c>
      <c r="H294" s="664">
        <v>1</v>
      </c>
      <c r="I294" s="664">
        <v>15846</v>
      </c>
      <c r="J294" s="664">
        <v>2</v>
      </c>
      <c r="K294" s="664">
        <v>31692</v>
      </c>
      <c r="L294" s="664">
        <v>0.5</v>
      </c>
      <c r="M294" s="664">
        <v>15846</v>
      </c>
      <c r="N294" s="664">
        <v>5</v>
      </c>
      <c r="O294" s="664">
        <v>79230</v>
      </c>
      <c r="P294" s="677">
        <v>1.25</v>
      </c>
      <c r="Q294" s="665">
        <v>15846</v>
      </c>
    </row>
    <row r="295" spans="1:17" ht="14.4" customHeight="1" x14ac:dyDescent="0.3">
      <c r="A295" s="660" t="s">
        <v>600</v>
      </c>
      <c r="B295" s="661" t="s">
        <v>7621</v>
      </c>
      <c r="C295" s="661" t="s">
        <v>7424</v>
      </c>
      <c r="D295" s="661" t="s">
        <v>7978</v>
      </c>
      <c r="E295" s="661" t="s">
        <v>7979</v>
      </c>
      <c r="F295" s="664"/>
      <c r="G295" s="664"/>
      <c r="H295" s="664"/>
      <c r="I295" s="664"/>
      <c r="J295" s="664"/>
      <c r="K295" s="664"/>
      <c r="L295" s="664"/>
      <c r="M295" s="664"/>
      <c r="N295" s="664">
        <v>4</v>
      </c>
      <c r="O295" s="664">
        <v>4850.2</v>
      </c>
      <c r="P295" s="677"/>
      <c r="Q295" s="665">
        <v>1212.55</v>
      </c>
    </row>
    <row r="296" spans="1:17" ht="14.4" customHeight="1" x14ac:dyDescent="0.3">
      <c r="A296" s="660" t="s">
        <v>600</v>
      </c>
      <c r="B296" s="661" t="s">
        <v>7621</v>
      </c>
      <c r="C296" s="661" t="s">
        <v>7424</v>
      </c>
      <c r="D296" s="661" t="s">
        <v>7980</v>
      </c>
      <c r="E296" s="661" t="s">
        <v>7981</v>
      </c>
      <c r="F296" s="664">
        <v>1</v>
      </c>
      <c r="G296" s="664">
        <v>10980.7</v>
      </c>
      <c r="H296" s="664">
        <v>1</v>
      </c>
      <c r="I296" s="664">
        <v>10980.7</v>
      </c>
      <c r="J296" s="664">
        <v>2</v>
      </c>
      <c r="K296" s="664">
        <v>21961.4</v>
      </c>
      <c r="L296" s="664">
        <v>2</v>
      </c>
      <c r="M296" s="664">
        <v>10980.7</v>
      </c>
      <c r="N296" s="664">
        <v>1</v>
      </c>
      <c r="O296" s="664">
        <v>10980.7</v>
      </c>
      <c r="P296" s="677">
        <v>1</v>
      </c>
      <c r="Q296" s="665">
        <v>10980.7</v>
      </c>
    </row>
    <row r="297" spans="1:17" ht="14.4" customHeight="1" x14ac:dyDescent="0.3">
      <c r="A297" s="660" t="s">
        <v>600</v>
      </c>
      <c r="B297" s="661" t="s">
        <v>7621</v>
      </c>
      <c r="C297" s="661" t="s">
        <v>7424</v>
      </c>
      <c r="D297" s="661" t="s">
        <v>7982</v>
      </c>
      <c r="E297" s="661" t="s">
        <v>7983</v>
      </c>
      <c r="F297" s="664"/>
      <c r="G297" s="664"/>
      <c r="H297" s="664"/>
      <c r="I297" s="664"/>
      <c r="J297" s="664"/>
      <c r="K297" s="664"/>
      <c r="L297" s="664"/>
      <c r="M297" s="664"/>
      <c r="N297" s="664">
        <v>3</v>
      </c>
      <c r="O297" s="664">
        <v>3569.8500000000004</v>
      </c>
      <c r="P297" s="677"/>
      <c r="Q297" s="665">
        <v>1189.95</v>
      </c>
    </row>
    <row r="298" spans="1:17" ht="14.4" customHeight="1" x14ac:dyDescent="0.3">
      <c r="A298" s="660" t="s">
        <v>600</v>
      </c>
      <c r="B298" s="661" t="s">
        <v>7621</v>
      </c>
      <c r="C298" s="661" t="s">
        <v>7424</v>
      </c>
      <c r="D298" s="661" t="s">
        <v>7984</v>
      </c>
      <c r="E298" s="661" t="s">
        <v>7985</v>
      </c>
      <c r="F298" s="664"/>
      <c r="G298" s="664"/>
      <c r="H298" s="664"/>
      <c r="I298" s="664"/>
      <c r="J298" s="664"/>
      <c r="K298" s="664"/>
      <c r="L298" s="664"/>
      <c r="M298" s="664"/>
      <c r="N298" s="664">
        <v>2</v>
      </c>
      <c r="O298" s="664">
        <v>16644</v>
      </c>
      <c r="P298" s="677"/>
      <c r="Q298" s="665">
        <v>8322</v>
      </c>
    </row>
    <row r="299" spans="1:17" ht="14.4" customHeight="1" x14ac:dyDescent="0.3">
      <c r="A299" s="660" t="s">
        <v>600</v>
      </c>
      <c r="B299" s="661" t="s">
        <v>7621</v>
      </c>
      <c r="C299" s="661" t="s">
        <v>7424</v>
      </c>
      <c r="D299" s="661" t="s">
        <v>7986</v>
      </c>
      <c r="E299" s="661" t="s">
        <v>7987</v>
      </c>
      <c r="F299" s="664"/>
      <c r="G299" s="664"/>
      <c r="H299" s="664"/>
      <c r="I299" s="664"/>
      <c r="J299" s="664"/>
      <c r="K299" s="664"/>
      <c r="L299" s="664"/>
      <c r="M299" s="664"/>
      <c r="N299" s="664">
        <v>4</v>
      </c>
      <c r="O299" s="664">
        <v>4164.5200000000004</v>
      </c>
      <c r="P299" s="677"/>
      <c r="Q299" s="665">
        <v>1041.1300000000001</v>
      </c>
    </row>
    <row r="300" spans="1:17" ht="14.4" customHeight="1" x14ac:dyDescent="0.3">
      <c r="A300" s="660" t="s">
        <v>600</v>
      </c>
      <c r="B300" s="661" t="s">
        <v>7621</v>
      </c>
      <c r="C300" s="661" t="s">
        <v>7424</v>
      </c>
      <c r="D300" s="661" t="s">
        <v>7988</v>
      </c>
      <c r="E300" s="661" t="s">
        <v>7989</v>
      </c>
      <c r="F300" s="664"/>
      <c r="G300" s="664"/>
      <c r="H300" s="664"/>
      <c r="I300" s="664"/>
      <c r="J300" s="664"/>
      <c r="K300" s="664"/>
      <c r="L300" s="664"/>
      <c r="M300" s="664"/>
      <c r="N300" s="664">
        <v>3</v>
      </c>
      <c r="O300" s="664">
        <v>4079.13</v>
      </c>
      <c r="P300" s="677"/>
      <c r="Q300" s="665">
        <v>1359.71</v>
      </c>
    </row>
    <row r="301" spans="1:17" ht="14.4" customHeight="1" x14ac:dyDescent="0.3">
      <c r="A301" s="660" t="s">
        <v>600</v>
      </c>
      <c r="B301" s="661" t="s">
        <v>7621</v>
      </c>
      <c r="C301" s="661" t="s">
        <v>7424</v>
      </c>
      <c r="D301" s="661" t="s">
        <v>7990</v>
      </c>
      <c r="E301" s="661" t="s">
        <v>7991</v>
      </c>
      <c r="F301" s="664">
        <v>2</v>
      </c>
      <c r="G301" s="664">
        <v>16363.98</v>
      </c>
      <c r="H301" s="664">
        <v>1</v>
      </c>
      <c r="I301" s="664">
        <v>8181.99</v>
      </c>
      <c r="J301" s="664">
        <v>1</v>
      </c>
      <c r="K301" s="664">
        <v>8181.99</v>
      </c>
      <c r="L301" s="664">
        <v>0.5</v>
      </c>
      <c r="M301" s="664">
        <v>8181.99</v>
      </c>
      <c r="N301" s="664">
        <v>13</v>
      </c>
      <c r="O301" s="664">
        <v>106365.87000000001</v>
      </c>
      <c r="P301" s="677">
        <v>6.5000000000000009</v>
      </c>
      <c r="Q301" s="665">
        <v>8181.9900000000007</v>
      </c>
    </row>
    <row r="302" spans="1:17" ht="14.4" customHeight="1" x14ac:dyDescent="0.3">
      <c r="A302" s="660" t="s">
        <v>600</v>
      </c>
      <c r="B302" s="661" t="s">
        <v>7621</v>
      </c>
      <c r="C302" s="661" t="s">
        <v>7424</v>
      </c>
      <c r="D302" s="661" t="s">
        <v>7992</v>
      </c>
      <c r="E302" s="661" t="s">
        <v>7993</v>
      </c>
      <c r="F302" s="664">
        <v>2</v>
      </c>
      <c r="G302" s="664">
        <v>27590</v>
      </c>
      <c r="H302" s="664">
        <v>1</v>
      </c>
      <c r="I302" s="664">
        <v>13795</v>
      </c>
      <c r="J302" s="664"/>
      <c r="K302" s="664"/>
      <c r="L302" s="664"/>
      <c r="M302" s="664"/>
      <c r="N302" s="664">
        <v>4</v>
      </c>
      <c r="O302" s="664">
        <v>55180</v>
      </c>
      <c r="P302" s="677">
        <v>2</v>
      </c>
      <c r="Q302" s="665">
        <v>13795</v>
      </c>
    </row>
    <row r="303" spans="1:17" ht="14.4" customHeight="1" x14ac:dyDescent="0.3">
      <c r="A303" s="660" t="s">
        <v>600</v>
      </c>
      <c r="B303" s="661" t="s">
        <v>7621</v>
      </c>
      <c r="C303" s="661" t="s">
        <v>7424</v>
      </c>
      <c r="D303" s="661" t="s">
        <v>7994</v>
      </c>
      <c r="E303" s="661" t="s">
        <v>7995</v>
      </c>
      <c r="F303" s="664"/>
      <c r="G303" s="664"/>
      <c r="H303" s="664"/>
      <c r="I303" s="664"/>
      <c r="J303" s="664">
        <v>3</v>
      </c>
      <c r="K303" s="664">
        <v>17701.800000000003</v>
      </c>
      <c r="L303" s="664"/>
      <c r="M303" s="664">
        <v>5900.6000000000013</v>
      </c>
      <c r="N303" s="664">
        <v>4</v>
      </c>
      <c r="O303" s="664">
        <v>23602.400000000001</v>
      </c>
      <c r="P303" s="677"/>
      <c r="Q303" s="665">
        <v>5900.6</v>
      </c>
    </row>
    <row r="304" spans="1:17" ht="14.4" customHeight="1" x14ac:dyDescent="0.3">
      <c r="A304" s="660" t="s">
        <v>600</v>
      </c>
      <c r="B304" s="661" t="s">
        <v>7621</v>
      </c>
      <c r="C304" s="661" t="s">
        <v>7424</v>
      </c>
      <c r="D304" s="661" t="s">
        <v>7996</v>
      </c>
      <c r="E304" s="661" t="s">
        <v>7997</v>
      </c>
      <c r="F304" s="664">
        <v>2</v>
      </c>
      <c r="G304" s="664">
        <v>32230.5</v>
      </c>
      <c r="H304" s="664">
        <v>1</v>
      </c>
      <c r="I304" s="664">
        <v>16115.25</v>
      </c>
      <c r="J304" s="664"/>
      <c r="K304" s="664"/>
      <c r="L304" s="664"/>
      <c r="M304" s="664"/>
      <c r="N304" s="664"/>
      <c r="O304" s="664"/>
      <c r="P304" s="677"/>
      <c r="Q304" s="665"/>
    </row>
    <row r="305" spans="1:17" ht="14.4" customHeight="1" x14ac:dyDescent="0.3">
      <c r="A305" s="660" t="s">
        <v>600</v>
      </c>
      <c r="B305" s="661" t="s">
        <v>7621</v>
      </c>
      <c r="C305" s="661" t="s">
        <v>7424</v>
      </c>
      <c r="D305" s="661" t="s">
        <v>7998</v>
      </c>
      <c r="E305" s="661" t="s">
        <v>7999</v>
      </c>
      <c r="F305" s="664"/>
      <c r="G305" s="664"/>
      <c r="H305" s="664"/>
      <c r="I305" s="664"/>
      <c r="J305" s="664"/>
      <c r="K305" s="664"/>
      <c r="L305" s="664"/>
      <c r="M305" s="664"/>
      <c r="N305" s="664">
        <v>1</v>
      </c>
      <c r="O305" s="664">
        <v>5030</v>
      </c>
      <c r="P305" s="677"/>
      <c r="Q305" s="665">
        <v>5030</v>
      </c>
    </row>
    <row r="306" spans="1:17" ht="14.4" customHeight="1" x14ac:dyDescent="0.3">
      <c r="A306" s="660" t="s">
        <v>600</v>
      </c>
      <c r="B306" s="661" t="s">
        <v>7621</v>
      </c>
      <c r="C306" s="661" t="s">
        <v>7424</v>
      </c>
      <c r="D306" s="661" t="s">
        <v>8000</v>
      </c>
      <c r="E306" s="661" t="s">
        <v>8001</v>
      </c>
      <c r="F306" s="664"/>
      <c r="G306" s="664"/>
      <c r="H306" s="664"/>
      <c r="I306" s="664"/>
      <c r="J306" s="664">
        <v>1</v>
      </c>
      <c r="K306" s="664">
        <v>13448</v>
      </c>
      <c r="L306" s="664"/>
      <c r="M306" s="664">
        <v>13448</v>
      </c>
      <c r="N306" s="664"/>
      <c r="O306" s="664"/>
      <c r="P306" s="677"/>
      <c r="Q306" s="665"/>
    </row>
    <row r="307" spans="1:17" ht="14.4" customHeight="1" x14ac:dyDescent="0.3">
      <c r="A307" s="660" t="s">
        <v>600</v>
      </c>
      <c r="B307" s="661" t="s">
        <v>7621</v>
      </c>
      <c r="C307" s="661" t="s">
        <v>7424</v>
      </c>
      <c r="D307" s="661" t="s">
        <v>8002</v>
      </c>
      <c r="E307" s="661" t="s">
        <v>8003</v>
      </c>
      <c r="F307" s="664">
        <v>1</v>
      </c>
      <c r="G307" s="664">
        <v>17515.580000000002</v>
      </c>
      <c r="H307" s="664">
        <v>1</v>
      </c>
      <c r="I307" s="664">
        <v>17515.580000000002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600</v>
      </c>
      <c r="B308" s="661" t="s">
        <v>7621</v>
      </c>
      <c r="C308" s="661" t="s">
        <v>7424</v>
      </c>
      <c r="D308" s="661" t="s">
        <v>8004</v>
      </c>
      <c r="E308" s="661" t="s">
        <v>8005</v>
      </c>
      <c r="F308" s="664"/>
      <c r="G308" s="664"/>
      <c r="H308" s="664"/>
      <c r="I308" s="664"/>
      <c r="J308" s="664"/>
      <c r="K308" s="664"/>
      <c r="L308" s="664"/>
      <c r="M308" s="664"/>
      <c r="N308" s="664">
        <v>2</v>
      </c>
      <c r="O308" s="664">
        <v>14876</v>
      </c>
      <c r="P308" s="677"/>
      <c r="Q308" s="665">
        <v>7438</v>
      </c>
    </row>
    <row r="309" spans="1:17" ht="14.4" customHeight="1" x14ac:dyDescent="0.3">
      <c r="A309" s="660" t="s">
        <v>600</v>
      </c>
      <c r="B309" s="661" t="s">
        <v>7621</v>
      </c>
      <c r="C309" s="661" t="s">
        <v>7424</v>
      </c>
      <c r="D309" s="661" t="s">
        <v>8006</v>
      </c>
      <c r="E309" s="661" t="s">
        <v>7979</v>
      </c>
      <c r="F309" s="664"/>
      <c r="G309" s="664"/>
      <c r="H309" s="664"/>
      <c r="I309" s="664"/>
      <c r="J309" s="664"/>
      <c r="K309" s="664"/>
      <c r="L309" s="664"/>
      <c r="M309" s="664"/>
      <c r="N309" s="664">
        <v>10</v>
      </c>
      <c r="O309" s="664">
        <v>13429.5</v>
      </c>
      <c r="P309" s="677"/>
      <c r="Q309" s="665">
        <v>1342.95</v>
      </c>
    </row>
    <row r="310" spans="1:17" ht="14.4" customHeight="1" x14ac:dyDescent="0.3">
      <c r="A310" s="660" t="s">
        <v>600</v>
      </c>
      <c r="B310" s="661" t="s">
        <v>7621</v>
      </c>
      <c r="C310" s="661" t="s">
        <v>7424</v>
      </c>
      <c r="D310" s="661" t="s">
        <v>8007</v>
      </c>
      <c r="E310" s="661" t="s">
        <v>8008</v>
      </c>
      <c r="F310" s="664"/>
      <c r="G310" s="664"/>
      <c r="H310" s="664"/>
      <c r="I310" s="664"/>
      <c r="J310" s="664"/>
      <c r="K310" s="664"/>
      <c r="L310" s="664"/>
      <c r="M310" s="664"/>
      <c r="N310" s="664">
        <v>2</v>
      </c>
      <c r="O310" s="664">
        <v>4560</v>
      </c>
      <c r="P310" s="677"/>
      <c r="Q310" s="665">
        <v>2280</v>
      </c>
    </row>
    <row r="311" spans="1:17" ht="14.4" customHeight="1" x14ac:dyDescent="0.3">
      <c r="A311" s="660" t="s">
        <v>600</v>
      </c>
      <c r="B311" s="661" t="s">
        <v>7621</v>
      </c>
      <c r="C311" s="661" t="s">
        <v>7424</v>
      </c>
      <c r="D311" s="661" t="s">
        <v>8009</v>
      </c>
      <c r="E311" s="661" t="s">
        <v>8010</v>
      </c>
      <c r="F311" s="664"/>
      <c r="G311" s="664"/>
      <c r="H311" s="664"/>
      <c r="I311" s="664"/>
      <c r="J311" s="664"/>
      <c r="K311" s="664"/>
      <c r="L311" s="664"/>
      <c r="M311" s="664"/>
      <c r="N311" s="664">
        <v>10</v>
      </c>
      <c r="O311" s="664">
        <v>16167.3</v>
      </c>
      <c r="P311" s="677"/>
      <c r="Q311" s="665">
        <v>1616.73</v>
      </c>
    </row>
    <row r="312" spans="1:17" ht="14.4" customHeight="1" x14ac:dyDescent="0.3">
      <c r="A312" s="660" t="s">
        <v>600</v>
      </c>
      <c r="B312" s="661" t="s">
        <v>7621</v>
      </c>
      <c r="C312" s="661" t="s">
        <v>7424</v>
      </c>
      <c r="D312" s="661" t="s">
        <v>8011</v>
      </c>
      <c r="E312" s="661" t="s">
        <v>8012</v>
      </c>
      <c r="F312" s="664"/>
      <c r="G312" s="664"/>
      <c r="H312" s="664"/>
      <c r="I312" s="664"/>
      <c r="J312" s="664">
        <v>1</v>
      </c>
      <c r="K312" s="664">
        <v>2833.42</v>
      </c>
      <c r="L312" s="664"/>
      <c r="M312" s="664">
        <v>2833.42</v>
      </c>
      <c r="N312" s="664"/>
      <c r="O312" s="664"/>
      <c r="P312" s="677"/>
      <c r="Q312" s="665"/>
    </row>
    <row r="313" spans="1:17" ht="14.4" customHeight="1" x14ac:dyDescent="0.3">
      <c r="A313" s="660" t="s">
        <v>600</v>
      </c>
      <c r="B313" s="661" t="s">
        <v>7621</v>
      </c>
      <c r="C313" s="661" t="s">
        <v>7424</v>
      </c>
      <c r="D313" s="661" t="s">
        <v>8013</v>
      </c>
      <c r="E313" s="661" t="s">
        <v>8014</v>
      </c>
      <c r="F313" s="664"/>
      <c r="G313" s="664"/>
      <c r="H313" s="664"/>
      <c r="I313" s="664"/>
      <c r="J313" s="664">
        <v>1</v>
      </c>
      <c r="K313" s="664">
        <v>7809.52</v>
      </c>
      <c r="L313" s="664"/>
      <c r="M313" s="664">
        <v>7809.52</v>
      </c>
      <c r="N313" s="664">
        <v>3</v>
      </c>
      <c r="O313" s="664">
        <v>23428.560000000001</v>
      </c>
      <c r="P313" s="677"/>
      <c r="Q313" s="665">
        <v>7809.52</v>
      </c>
    </row>
    <row r="314" spans="1:17" ht="14.4" customHeight="1" x14ac:dyDescent="0.3">
      <c r="A314" s="660" t="s">
        <v>600</v>
      </c>
      <c r="B314" s="661" t="s">
        <v>7621</v>
      </c>
      <c r="C314" s="661" t="s">
        <v>7424</v>
      </c>
      <c r="D314" s="661" t="s">
        <v>8015</v>
      </c>
      <c r="E314" s="661" t="s">
        <v>8016</v>
      </c>
      <c r="F314" s="664"/>
      <c r="G314" s="664"/>
      <c r="H314" s="664"/>
      <c r="I314" s="664"/>
      <c r="J314" s="664"/>
      <c r="K314" s="664"/>
      <c r="L314" s="664"/>
      <c r="M314" s="664"/>
      <c r="N314" s="664">
        <v>3</v>
      </c>
      <c r="O314" s="664">
        <v>22474.38</v>
      </c>
      <c r="P314" s="677"/>
      <c r="Q314" s="665">
        <v>7491.46</v>
      </c>
    </row>
    <row r="315" spans="1:17" ht="14.4" customHeight="1" x14ac:dyDescent="0.3">
      <c r="A315" s="660" t="s">
        <v>600</v>
      </c>
      <c r="B315" s="661" t="s">
        <v>7621</v>
      </c>
      <c r="C315" s="661" t="s">
        <v>7424</v>
      </c>
      <c r="D315" s="661" t="s">
        <v>8017</v>
      </c>
      <c r="E315" s="661" t="s">
        <v>8018</v>
      </c>
      <c r="F315" s="664"/>
      <c r="G315" s="664"/>
      <c r="H315" s="664"/>
      <c r="I315" s="664"/>
      <c r="J315" s="664"/>
      <c r="K315" s="664"/>
      <c r="L315" s="664"/>
      <c r="M315" s="664"/>
      <c r="N315" s="664">
        <v>2</v>
      </c>
      <c r="O315" s="664">
        <v>9569.7800000000007</v>
      </c>
      <c r="P315" s="677"/>
      <c r="Q315" s="665">
        <v>4784.8900000000003</v>
      </c>
    </row>
    <row r="316" spans="1:17" ht="14.4" customHeight="1" x14ac:dyDescent="0.3">
      <c r="A316" s="660" t="s">
        <v>600</v>
      </c>
      <c r="B316" s="661" t="s">
        <v>7621</v>
      </c>
      <c r="C316" s="661" t="s">
        <v>7424</v>
      </c>
      <c r="D316" s="661" t="s">
        <v>8019</v>
      </c>
      <c r="E316" s="661" t="s">
        <v>8020</v>
      </c>
      <c r="F316" s="664">
        <v>1</v>
      </c>
      <c r="G316" s="664">
        <v>6640</v>
      </c>
      <c r="H316" s="664">
        <v>1</v>
      </c>
      <c r="I316" s="664">
        <v>6640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600</v>
      </c>
      <c r="B317" s="661" t="s">
        <v>7621</v>
      </c>
      <c r="C317" s="661" t="s">
        <v>7437</v>
      </c>
      <c r="D317" s="661" t="s">
        <v>8021</v>
      </c>
      <c r="E317" s="661" t="s">
        <v>8022</v>
      </c>
      <c r="F317" s="664">
        <v>234</v>
      </c>
      <c r="G317" s="664">
        <v>43274</v>
      </c>
      <c r="H317" s="664">
        <v>1</v>
      </c>
      <c r="I317" s="664">
        <v>184.93162393162393</v>
      </c>
      <c r="J317" s="664">
        <v>165</v>
      </c>
      <c r="K317" s="664">
        <v>30525</v>
      </c>
      <c r="L317" s="664">
        <v>0.70538891713268936</v>
      </c>
      <c r="M317" s="664">
        <v>185</v>
      </c>
      <c r="N317" s="664">
        <v>150</v>
      </c>
      <c r="O317" s="664">
        <v>28089</v>
      </c>
      <c r="P317" s="677">
        <v>0.64909645514627723</v>
      </c>
      <c r="Q317" s="665">
        <v>187.26</v>
      </c>
    </row>
    <row r="318" spans="1:17" ht="14.4" customHeight="1" x14ac:dyDescent="0.3">
      <c r="A318" s="660" t="s">
        <v>600</v>
      </c>
      <c r="B318" s="661" t="s">
        <v>7621</v>
      </c>
      <c r="C318" s="661" t="s">
        <v>7437</v>
      </c>
      <c r="D318" s="661" t="s">
        <v>8023</v>
      </c>
      <c r="E318" s="661" t="s">
        <v>8024</v>
      </c>
      <c r="F318" s="664">
        <v>1</v>
      </c>
      <c r="G318" s="664">
        <v>426</v>
      </c>
      <c r="H318" s="664">
        <v>1</v>
      </c>
      <c r="I318" s="664">
        <v>426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600</v>
      </c>
      <c r="B319" s="661" t="s">
        <v>7621</v>
      </c>
      <c r="C319" s="661" t="s">
        <v>7437</v>
      </c>
      <c r="D319" s="661" t="s">
        <v>8025</v>
      </c>
      <c r="E319" s="661" t="s">
        <v>8026</v>
      </c>
      <c r="F319" s="664">
        <v>1521</v>
      </c>
      <c r="G319" s="664">
        <v>579501</v>
      </c>
      <c r="H319" s="664">
        <v>1</v>
      </c>
      <c r="I319" s="664">
        <v>381</v>
      </c>
      <c r="J319" s="664">
        <v>1083</v>
      </c>
      <c r="K319" s="664">
        <v>413699</v>
      </c>
      <c r="L319" s="664">
        <v>0.71388832806155644</v>
      </c>
      <c r="M319" s="664">
        <v>381.99353647276087</v>
      </c>
      <c r="N319" s="664">
        <v>1324</v>
      </c>
      <c r="O319" s="664">
        <v>506800</v>
      </c>
      <c r="P319" s="677">
        <v>0.8745455141578703</v>
      </c>
      <c r="Q319" s="665">
        <v>382.7794561933535</v>
      </c>
    </row>
    <row r="320" spans="1:17" ht="14.4" customHeight="1" x14ac:dyDescent="0.3">
      <c r="A320" s="660" t="s">
        <v>600</v>
      </c>
      <c r="B320" s="661" t="s">
        <v>7621</v>
      </c>
      <c r="C320" s="661" t="s">
        <v>7437</v>
      </c>
      <c r="D320" s="661" t="s">
        <v>7446</v>
      </c>
      <c r="E320" s="661" t="s">
        <v>7447</v>
      </c>
      <c r="F320" s="664">
        <v>6</v>
      </c>
      <c r="G320" s="664">
        <v>3654</v>
      </c>
      <c r="H320" s="664">
        <v>1</v>
      </c>
      <c r="I320" s="664">
        <v>609</v>
      </c>
      <c r="J320" s="664">
        <v>2</v>
      </c>
      <c r="K320" s="664">
        <v>1222</v>
      </c>
      <c r="L320" s="664">
        <v>0.3344280240831965</v>
      </c>
      <c r="M320" s="664">
        <v>611</v>
      </c>
      <c r="N320" s="664">
        <v>5</v>
      </c>
      <c r="O320" s="664">
        <v>3075</v>
      </c>
      <c r="P320" s="677">
        <v>0.84154351395730709</v>
      </c>
      <c r="Q320" s="665">
        <v>615</v>
      </c>
    </row>
    <row r="321" spans="1:17" ht="14.4" customHeight="1" x14ac:dyDescent="0.3">
      <c r="A321" s="660" t="s">
        <v>600</v>
      </c>
      <c r="B321" s="661" t="s">
        <v>7621</v>
      </c>
      <c r="C321" s="661" t="s">
        <v>7437</v>
      </c>
      <c r="D321" s="661" t="s">
        <v>7448</v>
      </c>
      <c r="E321" s="661" t="s">
        <v>7449</v>
      </c>
      <c r="F321" s="664">
        <v>14</v>
      </c>
      <c r="G321" s="664">
        <v>5390</v>
      </c>
      <c r="H321" s="664">
        <v>1</v>
      </c>
      <c r="I321" s="664">
        <v>385</v>
      </c>
      <c r="J321" s="664">
        <v>16</v>
      </c>
      <c r="K321" s="664">
        <v>6176</v>
      </c>
      <c r="L321" s="664">
        <v>1.1458256029684601</v>
      </c>
      <c r="M321" s="664">
        <v>386</v>
      </c>
      <c r="N321" s="664">
        <v>12</v>
      </c>
      <c r="O321" s="664">
        <v>4656</v>
      </c>
      <c r="P321" s="677">
        <v>0.86382189239332097</v>
      </c>
      <c r="Q321" s="665">
        <v>388</v>
      </c>
    </row>
    <row r="322" spans="1:17" ht="14.4" customHeight="1" x14ac:dyDescent="0.3">
      <c r="A322" s="660" t="s">
        <v>600</v>
      </c>
      <c r="B322" s="661" t="s">
        <v>7621</v>
      </c>
      <c r="C322" s="661" t="s">
        <v>7437</v>
      </c>
      <c r="D322" s="661" t="s">
        <v>7543</v>
      </c>
      <c r="E322" s="661" t="s">
        <v>7544</v>
      </c>
      <c r="F322" s="664">
        <v>2</v>
      </c>
      <c r="G322" s="664">
        <v>35270</v>
      </c>
      <c r="H322" s="664">
        <v>1</v>
      </c>
      <c r="I322" s="664">
        <v>17635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600</v>
      </c>
      <c r="B323" s="661" t="s">
        <v>7621</v>
      </c>
      <c r="C323" s="661" t="s">
        <v>7437</v>
      </c>
      <c r="D323" s="661" t="s">
        <v>7454</v>
      </c>
      <c r="E323" s="661" t="s">
        <v>7455</v>
      </c>
      <c r="F323" s="664">
        <v>1</v>
      </c>
      <c r="G323" s="664">
        <v>4424</v>
      </c>
      <c r="H323" s="664">
        <v>1</v>
      </c>
      <c r="I323" s="664">
        <v>4424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600</v>
      </c>
      <c r="B324" s="661" t="s">
        <v>7621</v>
      </c>
      <c r="C324" s="661" t="s">
        <v>7437</v>
      </c>
      <c r="D324" s="661" t="s">
        <v>7548</v>
      </c>
      <c r="E324" s="661" t="s">
        <v>7549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694</v>
      </c>
      <c r="P324" s="677"/>
      <c r="Q324" s="665">
        <v>694</v>
      </c>
    </row>
    <row r="325" spans="1:17" ht="14.4" customHeight="1" x14ac:dyDescent="0.3">
      <c r="A325" s="660" t="s">
        <v>600</v>
      </c>
      <c r="B325" s="661" t="s">
        <v>7621</v>
      </c>
      <c r="C325" s="661" t="s">
        <v>7437</v>
      </c>
      <c r="D325" s="661" t="s">
        <v>7456</v>
      </c>
      <c r="E325" s="661" t="s">
        <v>7457</v>
      </c>
      <c r="F325" s="664">
        <v>3387</v>
      </c>
      <c r="G325" s="664">
        <v>843358</v>
      </c>
      <c r="H325" s="664">
        <v>1</v>
      </c>
      <c r="I325" s="664">
        <v>248.99852376734574</v>
      </c>
      <c r="J325" s="664">
        <v>3088</v>
      </c>
      <c r="K325" s="664">
        <v>716416</v>
      </c>
      <c r="L325" s="664">
        <v>0.84948029188079088</v>
      </c>
      <c r="M325" s="664">
        <v>232</v>
      </c>
      <c r="N325" s="664">
        <v>2986</v>
      </c>
      <c r="O325" s="664">
        <v>697278</v>
      </c>
      <c r="P325" s="677">
        <v>0.82678767498500039</v>
      </c>
      <c r="Q325" s="665">
        <v>233.51574012056261</v>
      </c>
    </row>
    <row r="326" spans="1:17" ht="14.4" customHeight="1" x14ac:dyDescent="0.3">
      <c r="A326" s="660" t="s">
        <v>600</v>
      </c>
      <c r="B326" s="661" t="s">
        <v>7621</v>
      </c>
      <c r="C326" s="661" t="s">
        <v>7437</v>
      </c>
      <c r="D326" s="661" t="s">
        <v>8027</v>
      </c>
      <c r="E326" s="661" t="s">
        <v>8028</v>
      </c>
      <c r="F326" s="664">
        <v>1</v>
      </c>
      <c r="G326" s="664">
        <v>1574</v>
      </c>
      <c r="H326" s="664">
        <v>1</v>
      </c>
      <c r="I326" s="664">
        <v>1574</v>
      </c>
      <c r="J326" s="664">
        <v>1</v>
      </c>
      <c r="K326" s="664">
        <v>1581</v>
      </c>
      <c r="L326" s="664">
        <v>1.0044472681067345</v>
      </c>
      <c r="M326" s="664">
        <v>1581</v>
      </c>
      <c r="N326" s="664"/>
      <c r="O326" s="664"/>
      <c r="P326" s="677"/>
      <c r="Q326" s="665"/>
    </row>
    <row r="327" spans="1:17" ht="14.4" customHeight="1" x14ac:dyDescent="0.3">
      <c r="A327" s="660" t="s">
        <v>600</v>
      </c>
      <c r="B327" s="661" t="s">
        <v>7621</v>
      </c>
      <c r="C327" s="661" t="s">
        <v>7437</v>
      </c>
      <c r="D327" s="661" t="s">
        <v>8029</v>
      </c>
      <c r="E327" s="661" t="s">
        <v>8030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1307</v>
      </c>
      <c r="P327" s="677"/>
      <c r="Q327" s="665">
        <v>1307</v>
      </c>
    </row>
    <row r="328" spans="1:17" ht="14.4" customHeight="1" x14ac:dyDescent="0.3">
      <c r="A328" s="660" t="s">
        <v>600</v>
      </c>
      <c r="B328" s="661" t="s">
        <v>7621</v>
      </c>
      <c r="C328" s="661" t="s">
        <v>7437</v>
      </c>
      <c r="D328" s="661" t="s">
        <v>8031</v>
      </c>
      <c r="E328" s="661" t="s">
        <v>8032</v>
      </c>
      <c r="F328" s="664">
        <v>2</v>
      </c>
      <c r="G328" s="664">
        <v>14090</v>
      </c>
      <c r="H328" s="664">
        <v>1</v>
      </c>
      <c r="I328" s="664">
        <v>7045</v>
      </c>
      <c r="J328" s="664"/>
      <c r="K328" s="664"/>
      <c r="L328" s="664"/>
      <c r="M328" s="664"/>
      <c r="N328" s="664">
        <v>1</v>
      </c>
      <c r="O328" s="664">
        <v>7141</v>
      </c>
      <c r="P328" s="677">
        <v>0.50681334279630941</v>
      </c>
      <c r="Q328" s="665">
        <v>7141</v>
      </c>
    </row>
    <row r="329" spans="1:17" ht="14.4" customHeight="1" x14ac:dyDescent="0.3">
      <c r="A329" s="660" t="s">
        <v>600</v>
      </c>
      <c r="B329" s="661" t="s">
        <v>7621</v>
      </c>
      <c r="C329" s="661" t="s">
        <v>7437</v>
      </c>
      <c r="D329" s="661" t="s">
        <v>7522</v>
      </c>
      <c r="E329" s="661" t="s">
        <v>7523</v>
      </c>
      <c r="F329" s="664">
        <v>56</v>
      </c>
      <c r="G329" s="664">
        <v>32648</v>
      </c>
      <c r="H329" s="664">
        <v>1</v>
      </c>
      <c r="I329" s="664">
        <v>583</v>
      </c>
      <c r="J329" s="664">
        <v>62</v>
      </c>
      <c r="K329" s="664">
        <v>36394</v>
      </c>
      <c r="L329" s="664">
        <v>1.1147390345503554</v>
      </c>
      <c r="M329" s="664">
        <v>587</v>
      </c>
      <c r="N329" s="664">
        <v>49</v>
      </c>
      <c r="O329" s="664">
        <v>29036</v>
      </c>
      <c r="P329" s="677">
        <v>0.88936535162950259</v>
      </c>
      <c r="Q329" s="665">
        <v>592.57142857142856</v>
      </c>
    </row>
    <row r="330" spans="1:17" ht="14.4" customHeight="1" x14ac:dyDescent="0.3">
      <c r="A330" s="660" t="s">
        <v>600</v>
      </c>
      <c r="B330" s="661" t="s">
        <v>7621</v>
      </c>
      <c r="C330" s="661" t="s">
        <v>7437</v>
      </c>
      <c r="D330" s="661" t="s">
        <v>8033</v>
      </c>
      <c r="E330" s="661" t="s">
        <v>8034</v>
      </c>
      <c r="F330" s="664">
        <v>96</v>
      </c>
      <c r="G330" s="664">
        <v>283104</v>
      </c>
      <c r="H330" s="664">
        <v>1</v>
      </c>
      <c r="I330" s="664">
        <v>2949</v>
      </c>
      <c r="J330" s="664">
        <v>74</v>
      </c>
      <c r="K330" s="664">
        <v>219114</v>
      </c>
      <c r="L330" s="664">
        <v>0.77396998982706</v>
      </c>
      <c r="M330" s="664">
        <v>2961</v>
      </c>
      <c r="N330" s="664">
        <v>77</v>
      </c>
      <c r="O330" s="664">
        <v>229341</v>
      </c>
      <c r="P330" s="677">
        <v>0.81009452356731093</v>
      </c>
      <c r="Q330" s="665">
        <v>2978.4545454545455</v>
      </c>
    </row>
    <row r="331" spans="1:17" ht="14.4" customHeight="1" x14ac:dyDescent="0.3">
      <c r="A331" s="660" t="s">
        <v>600</v>
      </c>
      <c r="B331" s="661" t="s">
        <v>7621</v>
      </c>
      <c r="C331" s="661" t="s">
        <v>7437</v>
      </c>
      <c r="D331" s="661" t="s">
        <v>8035</v>
      </c>
      <c r="E331" s="661" t="s">
        <v>8036</v>
      </c>
      <c r="F331" s="664">
        <v>4</v>
      </c>
      <c r="G331" s="664">
        <v>14992</v>
      </c>
      <c r="H331" s="664">
        <v>1</v>
      </c>
      <c r="I331" s="664">
        <v>3748</v>
      </c>
      <c r="J331" s="664"/>
      <c r="K331" s="664"/>
      <c r="L331" s="664"/>
      <c r="M331" s="664"/>
      <c r="N331" s="664">
        <v>2</v>
      </c>
      <c r="O331" s="664">
        <v>7555</v>
      </c>
      <c r="P331" s="677">
        <v>0.50393543223052295</v>
      </c>
      <c r="Q331" s="665">
        <v>3777.5</v>
      </c>
    </row>
    <row r="332" spans="1:17" ht="14.4" customHeight="1" x14ac:dyDescent="0.3">
      <c r="A332" s="660" t="s">
        <v>600</v>
      </c>
      <c r="B332" s="661" t="s">
        <v>7621</v>
      </c>
      <c r="C332" s="661" t="s">
        <v>7437</v>
      </c>
      <c r="D332" s="661" t="s">
        <v>8037</v>
      </c>
      <c r="E332" s="661" t="s">
        <v>8038</v>
      </c>
      <c r="F332" s="664">
        <v>44</v>
      </c>
      <c r="G332" s="664">
        <v>616352</v>
      </c>
      <c r="H332" s="664">
        <v>1</v>
      </c>
      <c r="I332" s="664">
        <v>14008</v>
      </c>
      <c r="J332" s="664">
        <v>28</v>
      </c>
      <c r="K332" s="664">
        <v>394156</v>
      </c>
      <c r="L332" s="664">
        <v>0.63949820881574171</v>
      </c>
      <c r="M332" s="664">
        <v>14077</v>
      </c>
      <c r="N332" s="664">
        <v>38</v>
      </c>
      <c r="O332" s="664">
        <v>538098</v>
      </c>
      <c r="P332" s="677">
        <v>0.87303683609366078</v>
      </c>
      <c r="Q332" s="665">
        <v>14160.473684210527</v>
      </c>
    </row>
    <row r="333" spans="1:17" ht="14.4" customHeight="1" x14ac:dyDescent="0.3">
      <c r="A333" s="660" t="s">
        <v>600</v>
      </c>
      <c r="B333" s="661" t="s">
        <v>7621</v>
      </c>
      <c r="C333" s="661" t="s">
        <v>7437</v>
      </c>
      <c r="D333" s="661" t="s">
        <v>8039</v>
      </c>
      <c r="E333" s="661" t="s">
        <v>8040</v>
      </c>
      <c r="F333" s="664">
        <v>4</v>
      </c>
      <c r="G333" s="664">
        <v>23968</v>
      </c>
      <c r="H333" s="664">
        <v>1</v>
      </c>
      <c r="I333" s="664">
        <v>5992</v>
      </c>
      <c r="J333" s="664">
        <v>2</v>
      </c>
      <c r="K333" s="664">
        <v>12028</v>
      </c>
      <c r="L333" s="664">
        <v>0.50183578104138848</v>
      </c>
      <c r="M333" s="664">
        <v>6014</v>
      </c>
      <c r="N333" s="664">
        <v>10</v>
      </c>
      <c r="O333" s="664">
        <v>60413</v>
      </c>
      <c r="P333" s="677">
        <v>2.5205690921228303</v>
      </c>
      <c r="Q333" s="665">
        <v>6041.3</v>
      </c>
    </row>
    <row r="334" spans="1:17" ht="14.4" customHeight="1" x14ac:dyDescent="0.3">
      <c r="A334" s="660" t="s">
        <v>600</v>
      </c>
      <c r="B334" s="661" t="s">
        <v>7621</v>
      </c>
      <c r="C334" s="661" t="s">
        <v>7437</v>
      </c>
      <c r="D334" s="661" t="s">
        <v>8041</v>
      </c>
      <c r="E334" s="661" t="s">
        <v>8042</v>
      </c>
      <c r="F334" s="664">
        <v>4</v>
      </c>
      <c r="G334" s="664">
        <v>39284</v>
      </c>
      <c r="H334" s="664">
        <v>1</v>
      </c>
      <c r="I334" s="664">
        <v>9821</v>
      </c>
      <c r="J334" s="664">
        <v>5</v>
      </c>
      <c r="K334" s="664">
        <v>49330</v>
      </c>
      <c r="L334" s="664">
        <v>1.255727522655534</v>
      </c>
      <c r="M334" s="664">
        <v>9866</v>
      </c>
      <c r="N334" s="664">
        <v>1</v>
      </c>
      <c r="O334" s="664">
        <v>9866</v>
      </c>
      <c r="P334" s="677">
        <v>0.25114550453110679</v>
      </c>
      <c r="Q334" s="665">
        <v>9866</v>
      </c>
    </row>
    <row r="335" spans="1:17" ht="14.4" customHeight="1" x14ac:dyDescent="0.3">
      <c r="A335" s="660" t="s">
        <v>600</v>
      </c>
      <c r="B335" s="661" t="s">
        <v>7621</v>
      </c>
      <c r="C335" s="661" t="s">
        <v>7437</v>
      </c>
      <c r="D335" s="661" t="s">
        <v>8043</v>
      </c>
      <c r="E335" s="661" t="s">
        <v>8044</v>
      </c>
      <c r="F335" s="664">
        <v>36</v>
      </c>
      <c r="G335" s="664">
        <v>87228</v>
      </c>
      <c r="H335" s="664">
        <v>1</v>
      </c>
      <c r="I335" s="664">
        <v>2423</v>
      </c>
      <c r="J335" s="664">
        <v>30</v>
      </c>
      <c r="K335" s="664">
        <v>72900</v>
      </c>
      <c r="L335" s="664">
        <v>0.835740817168799</v>
      </c>
      <c r="M335" s="664">
        <v>2430</v>
      </c>
      <c r="N335" s="664">
        <v>31</v>
      </c>
      <c r="O335" s="664">
        <v>75680</v>
      </c>
      <c r="P335" s="677">
        <v>0.86761131746686848</v>
      </c>
      <c r="Q335" s="665">
        <v>2441.2903225806454</v>
      </c>
    </row>
    <row r="336" spans="1:17" ht="14.4" customHeight="1" x14ac:dyDescent="0.3">
      <c r="A336" s="660" t="s">
        <v>600</v>
      </c>
      <c r="B336" s="661" t="s">
        <v>7621</v>
      </c>
      <c r="C336" s="661" t="s">
        <v>7437</v>
      </c>
      <c r="D336" s="661" t="s">
        <v>8045</v>
      </c>
      <c r="E336" s="661" t="s">
        <v>8046</v>
      </c>
      <c r="F336" s="664">
        <v>4</v>
      </c>
      <c r="G336" s="664">
        <v>13749</v>
      </c>
      <c r="H336" s="664">
        <v>1</v>
      </c>
      <c r="I336" s="664">
        <v>3437.25</v>
      </c>
      <c r="J336" s="664">
        <v>3</v>
      </c>
      <c r="K336" s="664">
        <v>10359</v>
      </c>
      <c r="L336" s="664">
        <v>0.75343661357189617</v>
      </c>
      <c r="M336" s="664">
        <v>3453</v>
      </c>
      <c r="N336" s="664">
        <v>3</v>
      </c>
      <c r="O336" s="664">
        <v>10384</v>
      </c>
      <c r="P336" s="677">
        <v>0.75525492763110047</v>
      </c>
      <c r="Q336" s="665">
        <v>3461.3333333333335</v>
      </c>
    </row>
    <row r="337" spans="1:17" ht="14.4" customHeight="1" x14ac:dyDescent="0.3">
      <c r="A337" s="660" t="s">
        <v>600</v>
      </c>
      <c r="B337" s="661" t="s">
        <v>7621</v>
      </c>
      <c r="C337" s="661" t="s">
        <v>7437</v>
      </c>
      <c r="D337" s="661" t="s">
        <v>8047</v>
      </c>
      <c r="E337" s="661" t="s">
        <v>8048</v>
      </c>
      <c r="F337" s="664">
        <v>281</v>
      </c>
      <c r="G337" s="664">
        <v>750551</v>
      </c>
      <c r="H337" s="664">
        <v>1</v>
      </c>
      <c r="I337" s="664">
        <v>2671</v>
      </c>
      <c r="J337" s="664">
        <v>339</v>
      </c>
      <c r="K337" s="664">
        <v>907842</v>
      </c>
      <c r="L337" s="664">
        <v>1.2095673711713129</v>
      </c>
      <c r="M337" s="664">
        <v>2678</v>
      </c>
      <c r="N337" s="664">
        <v>392</v>
      </c>
      <c r="O337" s="664">
        <v>1054004</v>
      </c>
      <c r="P337" s="677">
        <v>1.404306969146667</v>
      </c>
      <c r="Q337" s="665">
        <v>2688.7857142857142</v>
      </c>
    </row>
    <row r="338" spans="1:17" ht="14.4" customHeight="1" x14ac:dyDescent="0.3">
      <c r="A338" s="660" t="s">
        <v>600</v>
      </c>
      <c r="B338" s="661" t="s">
        <v>7621</v>
      </c>
      <c r="C338" s="661" t="s">
        <v>7437</v>
      </c>
      <c r="D338" s="661" t="s">
        <v>8049</v>
      </c>
      <c r="E338" s="661" t="s">
        <v>8050</v>
      </c>
      <c r="F338" s="664">
        <v>164</v>
      </c>
      <c r="G338" s="664">
        <v>970880</v>
      </c>
      <c r="H338" s="664">
        <v>1</v>
      </c>
      <c r="I338" s="664">
        <v>5920</v>
      </c>
      <c r="J338" s="664">
        <v>184</v>
      </c>
      <c r="K338" s="664">
        <v>1092960</v>
      </c>
      <c r="L338" s="664">
        <v>1.1257415952537904</v>
      </c>
      <c r="M338" s="664">
        <v>5940</v>
      </c>
      <c r="N338" s="664">
        <v>212</v>
      </c>
      <c r="O338" s="664">
        <v>1264822</v>
      </c>
      <c r="P338" s="677">
        <v>1.3027583223467369</v>
      </c>
      <c r="Q338" s="665">
        <v>5966.1415094339627</v>
      </c>
    </row>
    <row r="339" spans="1:17" ht="14.4" customHeight="1" x14ac:dyDescent="0.3">
      <c r="A339" s="660" t="s">
        <v>600</v>
      </c>
      <c r="B339" s="661" t="s">
        <v>7621</v>
      </c>
      <c r="C339" s="661" t="s">
        <v>7437</v>
      </c>
      <c r="D339" s="661" t="s">
        <v>8051</v>
      </c>
      <c r="E339" s="661" t="s">
        <v>8052</v>
      </c>
      <c r="F339" s="664">
        <v>6</v>
      </c>
      <c r="G339" s="664">
        <v>64230</v>
      </c>
      <c r="H339" s="664">
        <v>1</v>
      </c>
      <c r="I339" s="664">
        <v>10705</v>
      </c>
      <c r="J339" s="664">
        <v>8</v>
      </c>
      <c r="K339" s="664">
        <v>86096</v>
      </c>
      <c r="L339" s="664">
        <v>1.3404328195547253</v>
      </c>
      <c r="M339" s="664">
        <v>10762</v>
      </c>
      <c r="N339" s="664">
        <v>4</v>
      </c>
      <c r="O339" s="664">
        <v>43456</v>
      </c>
      <c r="P339" s="677">
        <v>0.67656858165966061</v>
      </c>
      <c r="Q339" s="665">
        <v>10864</v>
      </c>
    </row>
    <row r="340" spans="1:17" ht="14.4" customHeight="1" x14ac:dyDescent="0.3">
      <c r="A340" s="660" t="s">
        <v>600</v>
      </c>
      <c r="B340" s="661" t="s">
        <v>7621</v>
      </c>
      <c r="C340" s="661" t="s">
        <v>7437</v>
      </c>
      <c r="D340" s="661" t="s">
        <v>8053</v>
      </c>
      <c r="E340" s="661" t="s">
        <v>8054</v>
      </c>
      <c r="F340" s="664">
        <v>16</v>
      </c>
      <c r="G340" s="664">
        <v>37760</v>
      </c>
      <c r="H340" s="664">
        <v>1</v>
      </c>
      <c r="I340" s="664">
        <v>2360</v>
      </c>
      <c r="J340" s="664">
        <v>10</v>
      </c>
      <c r="K340" s="664">
        <v>23670</v>
      </c>
      <c r="L340" s="664">
        <v>0.62685381355932202</v>
      </c>
      <c r="M340" s="664">
        <v>2367</v>
      </c>
      <c r="N340" s="664">
        <v>12</v>
      </c>
      <c r="O340" s="664">
        <v>28502</v>
      </c>
      <c r="P340" s="677">
        <v>0.75481991525423731</v>
      </c>
      <c r="Q340" s="665">
        <v>2375.1666666666665</v>
      </c>
    </row>
    <row r="341" spans="1:17" ht="14.4" customHeight="1" x14ac:dyDescent="0.3">
      <c r="A341" s="660" t="s">
        <v>600</v>
      </c>
      <c r="B341" s="661" t="s">
        <v>7621</v>
      </c>
      <c r="C341" s="661" t="s">
        <v>7437</v>
      </c>
      <c r="D341" s="661" t="s">
        <v>8055</v>
      </c>
      <c r="E341" s="661" t="s">
        <v>8056</v>
      </c>
      <c r="F341" s="664">
        <v>1</v>
      </c>
      <c r="G341" s="664">
        <v>2436</v>
      </c>
      <c r="H341" s="664">
        <v>1</v>
      </c>
      <c r="I341" s="664">
        <v>2436</v>
      </c>
      <c r="J341" s="664">
        <v>1</v>
      </c>
      <c r="K341" s="664">
        <v>2445</v>
      </c>
      <c r="L341" s="664">
        <v>1.0036945812807883</v>
      </c>
      <c r="M341" s="664">
        <v>2445</v>
      </c>
      <c r="N341" s="664"/>
      <c r="O341" s="664"/>
      <c r="P341" s="677"/>
      <c r="Q341" s="665"/>
    </row>
    <row r="342" spans="1:17" ht="14.4" customHeight="1" x14ac:dyDescent="0.3">
      <c r="A342" s="660" t="s">
        <v>600</v>
      </c>
      <c r="B342" s="661" t="s">
        <v>7621</v>
      </c>
      <c r="C342" s="661" t="s">
        <v>7437</v>
      </c>
      <c r="D342" s="661" t="s">
        <v>8057</v>
      </c>
      <c r="E342" s="661" t="s">
        <v>8058</v>
      </c>
      <c r="F342" s="664">
        <v>16</v>
      </c>
      <c r="G342" s="664">
        <v>50544</v>
      </c>
      <c r="H342" s="664">
        <v>1</v>
      </c>
      <c r="I342" s="664">
        <v>3159</v>
      </c>
      <c r="J342" s="664">
        <v>16</v>
      </c>
      <c r="K342" s="664">
        <v>50736</v>
      </c>
      <c r="L342" s="664">
        <v>1.0037986704653372</v>
      </c>
      <c r="M342" s="664">
        <v>3171</v>
      </c>
      <c r="N342" s="664">
        <v>15</v>
      </c>
      <c r="O342" s="664">
        <v>47754</v>
      </c>
      <c r="P342" s="677">
        <v>0.94480056980056981</v>
      </c>
      <c r="Q342" s="665">
        <v>3183.6</v>
      </c>
    </row>
    <row r="343" spans="1:17" ht="14.4" customHeight="1" x14ac:dyDescent="0.3">
      <c r="A343" s="660" t="s">
        <v>600</v>
      </c>
      <c r="B343" s="661" t="s">
        <v>7621</v>
      </c>
      <c r="C343" s="661" t="s">
        <v>7437</v>
      </c>
      <c r="D343" s="661" t="s">
        <v>8059</v>
      </c>
      <c r="E343" s="661" t="s">
        <v>8060</v>
      </c>
      <c r="F343" s="664">
        <v>13</v>
      </c>
      <c r="G343" s="664">
        <v>40053</v>
      </c>
      <c r="H343" s="664">
        <v>1</v>
      </c>
      <c r="I343" s="664">
        <v>3081</v>
      </c>
      <c r="J343" s="664">
        <v>3</v>
      </c>
      <c r="K343" s="664">
        <v>9279</v>
      </c>
      <c r="L343" s="664">
        <v>0.23166803984720247</v>
      </c>
      <c r="M343" s="664">
        <v>3093</v>
      </c>
      <c r="N343" s="664">
        <v>7</v>
      </c>
      <c r="O343" s="664">
        <v>21798</v>
      </c>
      <c r="P343" s="677">
        <v>0.54422889671185681</v>
      </c>
      <c r="Q343" s="665">
        <v>3114</v>
      </c>
    </row>
    <row r="344" spans="1:17" ht="14.4" customHeight="1" x14ac:dyDescent="0.3">
      <c r="A344" s="660" t="s">
        <v>600</v>
      </c>
      <c r="B344" s="661" t="s">
        <v>7621</v>
      </c>
      <c r="C344" s="661" t="s">
        <v>7437</v>
      </c>
      <c r="D344" s="661" t="s">
        <v>661</v>
      </c>
      <c r="E344" s="661" t="s">
        <v>8061</v>
      </c>
      <c r="F344" s="664">
        <v>34</v>
      </c>
      <c r="G344" s="664">
        <v>80342</v>
      </c>
      <c r="H344" s="664">
        <v>1</v>
      </c>
      <c r="I344" s="664">
        <v>2363</v>
      </c>
      <c r="J344" s="664">
        <v>38</v>
      </c>
      <c r="K344" s="664">
        <v>90060</v>
      </c>
      <c r="L344" s="664">
        <v>1.1209579049563119</v>
      </c>
      <c r="M344" s="664">
        <v>2370</v>
      </c>
      <c r="N344" s="664">
        <v>40</v>
      </c>
      <c r="O344" s="664">
        <v>95248</v>
      </c>
      <c r="P344" s="677">
        <v>1.1855318513355406</v>
      </c>
      <c r="Q344" s="665">
        <v>2381.1999999999998</v>
      </c>
    </row>
    <row r="345" spans="1:17" ht="14.4" customHeight="1" x14ac:dyDescent="0.3">
      <c r="A345" s="660" t="s">
        <v>600</v>
      </c>
      <c r="B345" s="661" t="s">
        <v>7621</v>
      </c>
      <c r="C345" s="661" t="s">
        <v>7437</v>
      </c>
      <c r="D345" s="661" t="s">
        <v>8062</v>
      </c>
      <c r="E345" s="661" t="s">
        <v>8063</v>
      </c>
      <c r="F345" s="664">
        <v>36</v>
      </c>
      <c r="G345" s="664">
        <v>350064</v>
      </c>
      <c r="H345" s="664">
        <v>1</v>
      </c>
      <c r="I345" s="664">
        <v>9724</v>
      </c>
      <c r="J345" s="664">
        <v>36</v>
      </c>
      <c r="K345" s="664">
        <v>351684</v>
      </c>
      <c r="L345" s="664">
        <v>1.0046277252159606</v>
      </c>
      <c r="M345" s="664">
        <v>9769</v>
      </c>
      <c r="N345" s="664">
        <v>48</v>
      </c>
      <c r="O345" s="664">
        <v>471946</v>
      </c>
      <c r="P345" s="677">
        <v>1.3481706202294437</v>
      </c>
      <c r="Q345" s="665">
        <v>9832.2083333333339</v>
      </c>
    </row>
    <row r="346" spans="1:17" ht="14.4" customHeight="1" x14ac:dyDescent="0.3">
      <c r="A346" s="660" t="s">
        <v>600</v>
      </c>
      <c r="B346" s="661" t="s">
        <v>7621</v>
      </c>
      <c r="C346" s="661" t="s">
        <v>7437</v>
      </c>
      <c r="D346" s="661" t="s">
        <v>8064</v>
      </c>
      <c r="E346" s="661" t="s">
        <v>8065</v>
      </c>
      <c r="F346" s="664">
        <v>43</v>
      </c>
      <c r="G346" s="664">
        <v>143104</v>
      </c>
      <c r="H346" s="664">
        <v>1</v>
      </c>
      <c r="I346" s="664">
        <v>3328</v>
      </c>
      <c r="J346" s="664">
        <v>47</v>
      </c>
      <c r="K346" s="664">
        <v>156980</v>
      </c>
      <c r="L346" s="664">
        <v>1.0969644454382828</v>
      </c>
      <c r="M346" s="664">
        <v>3340</v>
      </c>
      <c r="N346" s="664">
        <v>45</v>
      </c>
      <c r="O346" s="664">
        <v>151035</v>
      </c>
      <c r="P346" s="677">
        <v>1.0554212321109124</v>
      </c>
      <c r="Q346" s="665">
        <v>3356.3333333333335</v>
      </c>
    </row>
    <row r="347" spans="1:17" ht="14.4" customHeight="1" x14ac:dyDescent="0.3">
      <c r="A347" s="660" t="s">
        <v>600</v>
      </c>
      <c r="B347" s="661" t="s">
        <v>7621</v>
      </c>
      <c r="C347" s="661" t="s">
        <v>7437</v>
      </c>
      <c r="D347" s="661" t="s">
        <v>8066</v>
      </c>
      <c r="E347" s="661" t="s">
        <v>8067</v>
      </c>
      <c r="F347" s="664">
        <v>4</v>
      </c>
      <c r="G347" s="664">
        <v>16808</v>
      </c>
      <c r="H347" s="664">
        <v>1</v>
      </c>
      <c r="I347" s="664">
        <v>4202</v>
      </c>
      <c r="J347" s="664">
        <v>5</v>
      </c>
      <c r="K347" s="664">
        <v>21090</v>
      </c>
      <c r="L347" s="664">
        <v>1.2547596382674917</v>
      </c>
      <c r="M347" s="664">
        <v>4218</v>
      </c>
      <c r="N347" s="664">
        <v>3</v>
      </c>
      <c r="O347" s="664">
        <v>12681</v>
      </c>
      <c r="P347" s="677">
        <v>0.75446216087577345</v>
      </c>
      <c r="Q347" s="665">
        <v>4227</v>
      </c>
    </row>
    <row r="348" spans="1:17" ht="14.4" customHeight="1" x14ac:dyDescent="0.3">
      <c r="A348" s="660" t="s">
        <v>600</v>
      </c>
      <c r="B348" s="661" t="s">
        <v>7621</v>
      </c>
      <c r="C348" s="661" t="s">
        <v>7437</v>
      </c>
      <c r="D348" s="661" t="s">
        <v>8068</v>
      </c>
      <c r="E348" s="661" t="s">
        <v>8069</v>
      </c>
      <c r="F348" s="664">
        <v>49</v>
      </c>
      <c r="G348" s="664">
        <v>100254</v>
      </c>
      <c r="H348" s="664">
        <v>1</v>
      </c>
      <c r="I348" s="664">
        <v>2046</v>
      </c>
      <c r="J348" s="664">
        <v>45</v>
      </c>
      <c r="K348" s="664">
        <v>92385</v>
      </c>
      <c r="L348" s="664">
        <v>0.92150936620982704</v>
      </c>
      <c r="M348" s="664">
        <v>2053</v>
      </c>
      <c r="N348" s="664">
        <v>38</v>
      </c>
      <c r="O348" s="664">
        <v>78420</v>
      </c>
      <c r="P348" s="677">
        <v>0.7822131785265426</v>
      </c>
      <c r="Q348" s="665">
        <v>2063.6842105263158</v>
      </c>
    </row>
    <row r="349" spans="1:17" ht="14.4" customHeight="1" x14ac:dyDescent="0.3">
      <c r="A349" s="660" t="s">
        <v>600</v>
      </c>
      <c r="B349" s="661" t="s">
        <v>7621</v>
      </c>
      <c r="C349" s="661" t="s">
        <v>7437</v>
      </c>
      <c r="D349" s="661" t="s">
        <v>8070</v>
      </c>
      <c r="E349" s="661" t="s">
        <v>8071</v>
      </c>
      <c r="F349" s="664">
        <v>16</v>
      </c>
      <c r="G349" s="664">
        <v>25776</v>
      </c>
      <c r="H349" s="664">
        <v>1</v>
      </c>
      <c r="I349" s="664">
        <v>1611</v>
      </c>
      <c r="J349" s="664">
        <v>13</v>
      </c>
      <c r="K349" s="664">
        <v>21021</v>
      </c>
      <c r="L349" s="664">
        <v>0.81552607076350092</v>
      </c>
      <c r="M349" s="664">
        <v>1617</v>
      </c>
      <c r="N349" s="664">
        <v>14</v>
      </c>
      <c r="O349" s="664">
        <v>22728</v>
      </c>
      <c r="P349" s="677">
        <v>0.88175046554934822</v>
      </c>
      <c r="Q349" s="665">
        <v>1623.4285714285713</v>
      </c>
    </row>
    <row r="350" spans="1:17" ht="14.4" customHeight="1" x14ac:dyDescent="0.3">
      <c r="A350" s="660" t="s">
        <v>600</v>
      </c>
      <c r="B350" s="661" t="s">
        <v>7621</v>
      </c>
      <c r="C350" s="661" t="s">
        <v>7437</v>
      </c>
      <c r="D350" s="661" t="s">
        <v>8072</v>
      </c>
      <c r="E350" s="661" t="s">
        <v>8073</v>
      </c>
      <c r="F350" s="664">
        <v>10</v>
      </c>
      <c r="G350" s="664">
        <v>22144</v>
      </c>
      <c r="H350" s="664">
        <v>1</v>
      </c>
      <c r="I350" s="664">
        <v>2214.4</v>
      </c>
      <c r="J350" s="664">
        <v>7</v>
      </c>
      <c r="K350" s="664">
        <v>15554</v>
      </c>
      <c r="L350" s="664">
        <v>0.70240245664739887</v>
      </c>
      <c r="M350" s="664">
        <v>2222</v>
      </c>
      <c r="N350" s="664">
        <v>8</v>
      </c>
      <c r="O350" s="664">
        <v>17874</v>
      </c>
      <c r="P350" s="677">
        <v>0.80717124277456642</v>
      </c>
      <c r="Q350" s="665">
        <v>2234.25</v>
      </c>
    </row>
    <row r="351" spans="1:17" ht="14.4" customHeight="1" x14ac:dyDescent="0.3">
      <c r="A351" s="660" t="s">
        <v>600</v>
      </c>
      <c r="B351" s="661" t="s">
        <v>7621</v>
      </c>
      <c r="C351" s="661" t="s">
        <v>7437</v>
      </c>
      <c r="D351" s="661" t="s">
        <v>8074</v>
      </c>
      <c r="E351" s="661" t="s">
        <v>8075</v>
      </c>
      <c r="F351" s="664">
        <v>13</v>
      </c>
      <c r="G351" s="664">
        <v>34710</v>
      </c>
      <c r="H351" s="664">
        <v>1</v>
      </c>
      <c r="I351" s="664">
        <v>2670</v>
      </c>
      <c r="J351" s="664">
        <v>4</v>
      </c>
      <c r="K351" s="664">
        <v>10708</v>
      </c>
      <c r="L351" s="664">
        <v>0.30849899164505906</v>
      </c>
      <c r="M351" s="664">
        <v>2677</v>
      </c>
      <c r="N351" s="664">
        <v>10</v>
      </c>
      <c r="O351" s="664">
        <v>26882</v>
      </c>
      <c r="P351" s="677">
        <v>0.77447421492365309</v>
      </c>
      <c r="Q351" s="665">
        <v>2688.2</v>
      </c>
    </row>
    <row r="352" spans="1:17" ht="14.4" customHeight="1" x14ac:dyDescent="0.3">
      <c r="A352" s="660" t="s">
        <v>600</v>
      </c>
      <c r="B352" s="661" t="s">
        <v>7621</v>
      </c>
      <c r="C352" s="661" t="s">
        <v>7437</v>
      </c>
      <c r="D352" s="661" t="s">
        <v>8076</v>
      </c>
      <c r="E352" s="661" t="s">
        <v>8077</v>
      </c>
      <c r="F352" s="664">
        <v>55</v>
      </c>
      <c r="G352" s="664">
        <v>174286</v>
      </c>
      <c r="H352" s="664">
        <v>1</v>
      </c>
      <c r="I352" s="664">
        <v>3168.8363636363638</v>
      </c>
      <c r="J352" s="664">
        <v>42</v>
      </c>
      <c r="K352" s="664">
        <v>133602</v>
      </c>
      <c r="L352" s="664">
        <v>0.76656759579082656</v>
      </c>
      <c r="M352" s="664">
        <v>3181</v>
      </c>
      <c r="N352" s="664">
        <v>34</v>
      </c>
      <c r="O352" s="664">
        <v>108700</v>
      </c>
      <c r="P352" s="677">
        <v>0.62368750215163582</v>
      </c>
      <c r="Q352" s="665">
        <v>3197.0588235294117</v>
      </c>
    </row>
    <row r="353" spans="1:17" ht="14.4" customHeight="1" x14ac:dyDescent="0.3">
      <c r="A353" s="660" t="s">
        <v>600</v>
      </c>
      <c r="B353" s="661" t="s">
        <v>7621</v>
      </c>
      <c r="C353" s="661" t="s">
        <v>7437</v>
      </c>
      <c r="D353" s="661" t="s">
        <v>7554</v>
      </c>
      <c r="E353" s="661" t="s">
        <v>7555</v>
      </c>
      <c r="F353" s="664">
        <v>26</v>
      </c>
      <c r="G353" s="664">
        <v>2340</v>
      </c>
      <c r="H353" s="664">
        <v>1</v>
      </c>
      <c r="I353" s="664">
        <v>90</v>
      </c>
      <c r="J353" s="664">
        <v>22</v>
      </c>
      <c r="K353" s="664">
        <v>1980</v>
      </c>
      <c r="L353" s="664">
        <v>0.84615384615384615</v>
      </c>
      <c r="M353" s="664">
        <v>90</v>
      </c>
      <c r="N353" s="664">
        <v>26</v>
      </c>
      <c r="O353" s="664">
        <v>2384</v>
      </c>
      <c r="P353" s="677">
        <v>1.0188034188034187</v>
      </c>
      <c r="Q353" s="665">
        <v>91.692307692307693</v>
      </c>
    </row>
    <row r="354" spans="1:17" ht="14.4" customHeight="1" x14ac:dyDescent="0.3">
      <c r="A354" s="660" t="s">
        <v>600</v>
      </c>
      <c r="B354" s="661" t="s">
        <v>7621</v>
      </c>
      <c r="C354" s="661" t="s">
        <v>7437</v>
      </c>
      <c r="D354" s="661" t="s">
        <v>8078</v>
      </c>
      <c r="E354" s="661" t="s">
        <v>8079</v>
      </c>
      <c r="F354" s="664">
        <v>15</v>
      </c>
      <c r="G354" s="664">
        <v>47955</v>
      </c>
      <c r="H354" s="664">
        <v>1</v>
      </c>
      <c r="I354" s="664">
        <v>3197</v>
      </c>
      <c r="J354" s="664">
        <v>19</v>
      </c>
      <c r="K354" s="664">
        <v>60819</v>
      </c>
      <c r="L354" s="664">
        <v>1.2682514857679075</v>
      </c>
      <c r="M354" s="664">
        <v>3201</v>
      </c>
      <c r="N354" s="664">
        <v>32</v>
      </c>
      <c r="O354" s="664">
        <v>102632</v>
      </c>
      <c r="P354" s="677">
        <v>2.1401730789281617</v>
      </c>
      <c r="Q354" s="665">
        <v>3207.25</v>
      </c>
    </row>
    <row r="355" spans="1:17" ht="14.4" customHeight="1" x14ac:dyDescent="0.3">
      <c r="A355" s="660" t="s">
        <v>600</v>
      </c>
      <c r="B355" s="661" t="s">
        <v>7621</v>
      </c>
      <c r="C355" s="661" t="s">
        <v>7437</v>
      </c>
      <c r="D355" s="661" t="s">
        <v>8080</v>
      </c>
      <c r="E355" s="661" t="s">
        <v>8081</v>
      </c>
      <c r="F355" s="664">
        <v>4</v>
      </c>
      <c r="G355" s="664">
        <v>13896</v>
      </c>
      <c r="H355" s="664">
        <v>1</v>
      </c>
      <c r="I355" s="664">
        <v>3474</v>
      </c>
      <c r="J355" s="664">
        <v>6</v>
      </c>
      <c r="K355" s="664">
        <v>20916</v>
      </c>
      <c r="L355" s="664">
        <v>1.5051813471502591</v>
      </c>
      <c r="M355" s="664">
        <v>3486</v>
      </c>
      <c r="N355" s="664">
        <v>5</v>
      </c>
      <c r="O355" s="664">
        <v>17535</v>
      </c>
      <c r="P355" s="677">
        <v>1.261873920552677</v>
      </c>
      <c r="Q355" s="665">
        <v>3507</v>
      </c>
    </row>
    <row r="356" spans="1:17" ht="14.4" customHeight="1" x14ac:dyDescent="0.3">
      <c r="A356" s="660" t="s">
        <v>600</v>
      </c>
      <c r="B356" s="661" t="s">
        <v>7621</v>
      </c>
      <c r="C356" s="661" t="s">
        <v>7437</v>
      </c>
      <c r="D356" s="661" t="s">
        <v>8082</v>
      </c>
      <c r="E356" s="661" t="s">
        <v>8083</v>
      </c>
      <c r="F356" s="664">
        <v>1</v>
      </c>
      <c r="G356" s="664">
        <v>2366</v>
      </c>
      <c r="H356" s="664">
        <v>1</v>
      </c>
      <c r="I356" s="664">
        <v>2366</v>
      </c>
      <c r="J356" s="664">
        <v>1</v>
      </c>
      <c r="K356" s="664">
        <v>2373</v>
      </c>
      <c r="L356" s="664">
        <v>1.0029585798816567</v>
      </c>
      <c r="M356" s="664">
        <v>2373</v>
      </c>
      <c r="N356" s="664">
        <v>3</v>
      </c>
      <c r="O356" s="664">
        <v>7161</v>
      </c>
      <c r="P356" s="677">
        <v>3.026627218934911</v>
      </c>
      <c r="Q356" s="665">
        <v>2387</v>
      </c>
    </row>
    <row r="357" spans="1:17" ht="14.4" customHeight="1" x14ac:dyDescent="0.3">
      <c r="A357" s="660" t="s">
        <v>600</v>
      </c>
      <c r="B357" s="661" t="s">
        <v>7621</v>
      </c>
      <c r="C357" s="661" t="s">
        <v>7437</v>
      </c>
      <c r="D357" s="661" t="s">
        <v>8084</v>
      </c>
      <c r="E357" s="661" t="s">
        <v>8085</v>
      </c>
      <c r="F357" s="664">
        <v>14</v>
      </c>
      <c r="G357" s="664">
        <v>39970</v>
      </c>
      <c r="H357" s="664">
        <v>1</v>
      </c>
      <c r="I357" s="664">
        <v>2855</v>
      </c>
      <c r="J357" s="664">
        <v>15</v>
      </c>
      <c r="K357" s="664">
        <v>43005</v>
      </c>
      <c r="L357" s="664">
        <v>1.0759319489617214</v>
      </c>
      <c r="M357" s="664">
        <v>2867</v>
      </c>
      <c r="N357" s="664">
        <v>13</v>
      </c>
      <c r="O357" s="664">
        <v>37460</v>
      </c>
      <c r="P357" s="677">
        <v>0.93720290217663249</v>
      </c>
      <c r="Q357" s="665">
        <v>2881.5384615384614</v>
      </c>
    </row>
    <row r="358" spans="1:17" ht="14.4" customHeight="1" x14ac:dyDescent="0.3">
      <c r="A358" s="660" t="s">
        <v>600</v>
      </c>
      <c r="B358" s="661" t="s">
        <v>7621</v>
      </c>
      <c r="C358" s="661" t="s">
        <v>7437</v>
      </c>
      <c r="D358" s="661" t="s">
        <v>8086</v>
      </c>
      <c r="E358" s="661" t="s">
        <v>8087</v>
      </c>
      <c r="F358" s="664">
        <v>7</v>
      </c>
      <c r="G358" s="664">
        <v>1883</v>
      </c>
      <c r="H358" s="664">
        <v>1</v>
      </c>
      <c r="I358" s="664">
        <v>269</v>
      </c>
      <c r="J358" s="664">
        <v>1</v>
      </c>
      <c r="K358" s="664">
        <v>271</v>
      </c>
      <c r="L358" s="664">
        <v>0.14391927774827404</v>
      </c>
      <c r="M358" s="664">
        <v>271</v>
      </c>
      <c r="N358" s="664">
        <v>3</v>
      </c>
      <c r="O358" s="664">
        <v>821</v>
      </c>
      <c r="P358" s="677">
        <v>0.43600637280934679</v>
      </c>
      <c r="Q358" s="665">
        <v>273.66666666666669</v>
      </c>
    </row>
    <row r="359" spans="1:17" ht="14.4" customHeight="1" x14ac:dyDescent="0.3">
      <c r="A359" s="660" t="s">
        <v>600</v>
      </c>
      <c r="B359" s="661" t="s">
        <v>7621</v>
      </c>
      <c r="C359" s="661" t="s">
        <v>7437</v>
      </c>
      <c r="D359" s="661" t="s">
        <v>8088</v>
      </c>
      <c r="E359" s="661" t="s">
        <v>8089</v>
      </c>
      <c r="F359" s="664">
        <v>226</v>
      </c>
      <c r="G359" s="664">
        <v>1163448</v>
      </c>
      <c r="H359" s="664">
        <v>1</v>
      </c>
      <c r="I359" s="664">
        <v>5148</v>
      </c>
      <c r="J359" s="664">
        <v>200</v>
      </c>
      <c r="K359" s="664">
        <v>1029600</v>
      </c>
      <c r="L359" s="664">
        <v>0.88495575221238942</v>
      </c>
      <c r="M359" s="664">
        <v>5148</v>
      </c>
      <c r="N359" s="664">
        <v>266</v>
      </c>
      <c r="O359" s="664">
        <v>1369368</v>
      </c>
      <c r="P359" s="677">
        <v>1.1769911504424779</v>
      </c>
      <c r="Q359" s="665">
        <v>5148</v>
      </c>
    </row>
    <row r="360" spans="1:17" ht="14.4" customHeight="1" x14ac:dyDescent="0.3">
      <c r="A360" s="660" t="s">
        <v>600</v>
      </c>
      <c r="B360" s="661" t="s">
        <v>7621</v>
      </c>
      <c r="C360" s="661" t="s">
        <v>7437</v>
      </c>
      <c r="D360" s="661" t="s">
        <v>8090</v>
      </c>
      <c r="E360" s="661" t="s">
        <v>8091</v>
      </c>
      <c r="F360" s="664">
        <v>207</v>
      </c>
      <c r="G360" s="664">
        <v>1011609</v>
      </c>
      <c r="H360" s="664">
        <v>1</v>
      </c>
      <c r="I360" s="664">
        <v>4887</v>
      </c>
      <c r="J360" s="664">
        <v>144</v>
      </c>
      <c r="K360" s="664">
        <v>704304</v>
      </c>
      <c r="L360" s="664">
        <v>0.69622156386509015</v>
      </c>
      <c r="M360" s="664">
        <v>4891</v>
      </c>
      <c r="N360" s="664">
        <v>144</v>
      </c>
      <c r="O360" s="664">
        <v>705081</v>
      </c>
      <c r="P360" s="677">
        <v>0.69698964718581979</v>
      </c>
      <c r="Q360" s="665">
        <v>4896.395833333333</v>
      </c>
    </row>
    <row r="361" spans="1:17" ht="14.4" customHeight="1" x14ac:dyDescent="0.3">
      <c r="A361" s="660" t="s">
        <v>600</v>
      </c>
      <c r="B361" s="661" t="s">
        <v>7621</v>
      </c>
      <c r="C361" s="661" t="s">
        <v>7437</v>
      </c>
      <c r="D361" s="661" t="s">
        <v>8092</v>
      </c>
      <c r="E361" s="661" t="s">
        <v>8093</v>
      </c>
      <c r="F361" s="664">
        <v>8</v>
      </c>
      <c r="G361" s="664">
        <v>69872</v>
      </c>
      <c r="H361" s="664">
        <v>1</v>
      </c>
      <c r="I361" s="664">
        <v>8734</v>
      </c>
      <c r="J361" s="664">
        <v>12</v>
      </c>
      <c r="K361" s="664">
        <v>105348</v>
      </c>
      <c r="L361" s="664">
        <v>1.5077284176780399</v>
      </c>
      <c r="M361" s="664">
        <v>8779</v>
      </c>
      <c r="N361" s="664">
        <v>12</v>
      </c>
      <c r="O361" s="664">
        <v>106168</v>
      </c>
      <c r="P361" s="677">
        <v>1.5194641630409893</v>
      </c>
      <c r="Q361" s="665">
        <v>8847.3333333333339</v>
      </c>
    </row>
    <row r="362" spans="1:17" ht="14.4" customHeight="1" x14ac:dyDescent="0.3">
      <c r="A362" s="660" t="s">
        <v>600</v>
      </c>
      <c r="B362" s="661" t="s">
        <v>7621</v>
      </c>
      <c r="C362" s="661" t="s">
        <v>7437</v>
      </c>
      <c r="D362" s="661" t="s">
        <v>8094</v>
      </c>
      <c r="E362" s="661" t="s">
        <v>8095</v>
      </c>
      <c r="F362" s="664">
        <v>7</v>
      </c>
      <c r="G362" s="664">
        <v>18032</v>
      </c>
      <c r="H362" s="664">
        <v>1</v>
      </c>
      <c r="I362" s="664">
        <v>2576</v>
      </c>
      <c r="J362" s="664">
        <v>6</v>
      </c>
      <c r="K362" s="664">
        <v>15528</v>
      </c>
      <c r="L362" s="664">
        <v>0.86113575865128655</v>
      </c>
      <c r="M362" s="664">
        <v>2588</v>
      </c>
      <c r="N362" s="664"/>
      <c r="O362" s="664"/>
      <c r="P362" s="677"/>
      <c r="Q362" s="665"/>
    </row>
    <row r="363" spans="1:17" ht="14.4" customHeight="1" x14ac:dyDescent="0.3">
      <c r="A363" s="660" t="s">
        <v>600</v>
      </c>
      <c r="B363" s="661" t="s">
        <v>7621</v>
      </c>
      <c r="C363" s="661" t="s">
        <v>7437</v>
      </c>
      <c r="D363" s="661" t="s">
        <v>8096</v>
      </c>
      <c r="E363" s="661" t="s">
        <v>8097</v>
      </c>
      <c r="F363" s="664">
        <v>4</v>
      </c>
      <c r="G363" s="664">
        <v>2700</v>
      </c>
      <c r="H363" s="664">
        <v>1</v>
      </c>
      <c r="I363" s="664">
        <v>675</v>
      </c>
      <c r="J363" s="664">
        <v>4</v>
      </c>
      <c r="K363" s="664">
        <v>2724</v>
      </c>
      <c r="L363" s="664">
        <v>1.0088888888888889</v>
      </c>
      <c r="M363" s="664">
        <v>681</v>
      </c>
      <c r="N363" s="664">
        <v>6</v>
      </c>
      <c r="O363" s="664">
        <v>4146</v>
      </c>
      <c r="P363" s="677">
        <v>1.5355555555555556</v>
      </c>
      <c r="Q363" s="665">
        <v>691</v>
      </c>
    </row>
    <row r="364" spans="1:17" ht="14.4" customHeight="1" x14ac:dyDescent="0.3">
      <c r="A364" s="660" t="s">
        <v>600</v>
      </c>
      <c r="B364" s="661" t="s">
        <v>7621</v>
      </c>
      <c r="C364" s="661" t="s">
        <v>7437</v>
      </c>
      <c r="D364" s="661" t="s">
        <v>8098</v>
      </c>
      <c r="E364" s="661" t="s">
        <v>8099</v>
      </c>
      <c r="F364" s="664">
        <v>1</v>
      </c>
      <c r="G364" s="664">
        <v>123</v>
      </c>
      <c r="H364" s="664">
        <v>1</v>
      </c>
      <c r="I364" s="664">
        <v>123</v>
      </c>
      <c r="J364" s="664"/>
      <c r="K364" s="664"/>
      <c r="L364" s="664"/>
      <c r="M364" s="664"/>
      <c r="N364" s="664"/>
      <c r="O364" s="664"/>
      <c r="P364" s="677"/>
      <c r="Q364" s="665"/>
    </row>
    <row r="365" spans="1:17" ht="14.4" customHeight="1" x14ac:dyDescent="0.3">
      <c r="A365" s="660" t="s">
        <v>600</v>
      </c>
      <c r="B365" s="661" t="s">
        <v>7621</v>
      </c>
      <c r="C365" s="661" t="s">
        <v>7437</v>
      </c>
      <c r="D365" s="661" t="s">
        <v>8100</v>
      </c>
      <c r="E365" s="661" t="s">
        <v>8101</v>
      </c>
      <c r="F365" s="664">
        <v>2</v>
      </c>
      <c r="G365" s="664">
        <v>296</v>
      </c>
      <c r="H365" s="664">
        <v>1</v>
      </c>
      <c r="I365" s="664">
        <v>148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600</v>
      </c>
      <c r="B366" s="661" t="s">
        <v>7621</v>
      </c>
      <c r="C366" s="661" t="s">
        <v>7437</v>
      </c>
      <c r="D366" s="661" t="s">
        <v>8102</v>
      </c>
      <c r="E366" s="661" t="s">
        <v>8103</v>
      </c>
      <c r="F366" s="664">
        <v>1</v>
      </c>
      <c r="G366" s="664">
        <v>2390</v>
      </c>
      <c r="H366" s="664">
        <v>1</v>
      </c>
      <c r="I366" s="664">
        <v>2390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600</v>
      </c>
      <c r="B367" s="661" t="s">
        <v>7621</v>
      </c>
      <c r="C367" s="661" t="s">
        <v>7437</v>
      </c>
      <c r="D367" s="661" t="s">
        <v>8104</v>
      </c>
      <c r="E367" s="661" t="s">
        <v>8105</v>
      </c>
      <c r="F367" s="664">
        <v>11</v>
      </c>
      <c r="G367" s="664">
        <v>1881</v>
      </c>
      <c r="H367" s="664">
        <v>1</v>
      </c>
      <c r="I367" s="664">
        <v>171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600</v>
      </c>
      <c r="B368" s="661" t="s">
        <v>7621</v>
      </c>
      <c r="C368" s="661" t="s">
        <v>7437</v>
      </c>
      <c r="D368" s="661" t="s">
        <v>8106</v>
      </c>
      <c r="E368" s="661" t="s">
        <v>8107</v>
      </c>
      <c r="F368" s="664">
        <v>16</v>
      </c>
      <c r="G368" s="664">
        <v>56096</v>
      </c>
      <c r="H368" s="664">
        <v>1</v>
      </c>
      <c r="I368" s="664">
        <v>3506</v>
      </c>
      <c r="J368" s="664">
        <v>21</v>
      </c>
      <c r="K368" s="664">
        <v>73773</v>
      </c>
      <c r="L368" s="664">
        <v>1.3151205077010839</v>
      </c>
      <c r="M368" s="664">
        <v>3513</v>
      </c>
      <c r="N368" s="664">
        <v>7</v>
      </c>
      <c r="O368" s="664">
        <v>24675</v>
      </c>
      <c r="P368" s="677">
        <v>0.43987093553907586</v>
      </c>
      <c r="Q368" s="665">
        <v>3525</v>
      </c>
    </row>
    <row r="369" spans="1:17" ht="14.4" customHeight="1" x14ac:dyDescent="0.3">
      <c r="A369" s="660" t="s">
        <v>600</v>
      </c>
      <c r="B369" s="661" t="s">
        <v>7621</v>
      </c>
      <c r="C369" s="661" t="s">
        <v>7437</v>
      </c>
      <c r="D369" s="661" t="s">
        <v>8108</v>
      </c>
      <c r="E369" s="661" t="s">
        <v>8109</v>
      </c>
      <c r="F369" s="664">
        <v>7</v>
      </c>
      <c r="G369" s="664">
        <v>65667</v>
      </c>
      <c r="H369" s="664">
        <v>1</v>
      </c>
      <c r="I369" s="664">
        <v>9381</v>
      </c>
      <c r="J369" s="664">
        <v>5</v>
      </c>
      <c r="K369" s="664">
        <v>47075</v>
      </c>
      <c r="L369" s="664">
        <v>0.71687453363180897</v>
      </c>
      <c r="M369" s="664">
        <v>9415</v>
      </c>
      <c r="N369" s="664">
        <v>3</v>
      </c>
      <c r="O369" s="664">
        <v>28307</v>
      </c>
      <c r="P369" s="677">
        <v>0.43106887782295522</v>
      </c>
      <c r="Q369" s="665">
        <v>9435.6666666666661</v>
      </c>
    </row>
    <row r="370" spans="1:17" ht="14.4" customHeight="1" x14ac:dyDescent="0.3">
      <c r="A370" s="660" t="s">
        <v>600</v>
      </c>
      <c r="B370" s="661" t="s">
        <v>7621</v>
      </c>
      <c r="C370" s="661" t="s">
        <v>7437</v>
      </c>
      <c r="D370" s="661" t="s">
        <v>8110</v>
      </c>
      <c r="E370" s="661" t="s">
        <v>8111</v>
      </c>
      <c r="F370" s="664">
        <v>1</v>
      </c>
      <c r="G370" s="664">
        <v>7197</v>
      </c>
      <c r="H370" s="664">
        <v>1</v>
      </c>
      <c r="I370" s="664">
        <v>7197</v>
      </c>
      <c r="J370" s="664"/>
      <c r="K370" s="664"/>
      <c r="L370" s="664"/>
      <c r="M370" s="664"/>
      <c r="N370" s="664">
        <v>1</v>
      </c>
      <c r="O370" s="664">
        <v>7277</v>
      </c>
      <c r="P370" s="677">
        <v>1.0111157426705573</v>
      </c>
      <c r="Q370" s="665">
        <v>7277</v>
      </c>
    </row>
    <row r="371" spans="1:17" ht="14.4" customHeight="1" x14ac:dyDescent="0.3">
      <c r="A371" s="660" t="s">
        <v>600</v>
      </c>
      <c r="B371" s="661" t="s">
        <v>7621</v>
      </c>
      <c r="C371" s="661" t="s">
        <v>7437</v>
      </c>
      <c r="D371" s="661" t="s">
        <v>8112</v>
      </c>
      <c r="E371" s="661" t="s">
        <v>8113</v>
      </c>
      <c r="F371" s="664">
        <v>35</v>
      </c>
      <c r="G371" s="664">
        <v>32725</v>
      </c>
      <c r="H371" s="664">
        <v>1</v>
      </c>
      <c r="I371" s="664">
        <v>935</v>
      </c>
      <c r="J371" s="664">
        <v>19</v>
      </c>
      <c r="K371" s="664">
        <v>17841</v>
      </c>
      <c r="L371" s="664">
        <v>0.54517952635599698</v>
      </c>
      <c r="M371" s="664">
        <v>939</v>
      </c>
      <c r="N371" s="664">
        <v>21</v>
      </c>
      <c r="O371" s="664">
        <v>19852</v>
      </c>
      <c r="P371" s="677">
        <v>0.6066310160427808</v>
      </c>
      <c r="Q371" s="665">
        <v>945.33333333333337</v>
      </c>
    </row>
    <row r="372" spans="1:17" ht="14.4" customHeight="1" x14ac:dyDescent="0.3">
      <c r="A372" s="660" t="s">
        <v>600</v>
      </c>
      <c r="B372" s="661" t="s">
        <v>7621</v>
      </c>
      <c r="C372" s="661" t="s">
        <v>7437</v>
      </c>
      <c r="D372" s="661" t="s">
        <v>8114</v>
      </c>
      <c r="E372" s="661" t="s">
        <v>8115</v>
      </c>
      <c r="F372" s="664">
        <v>1</v>
      </c>
      <c r="G372" s="664">
        <v>8890</v>
      </c>
      <c r="H372" s="664">
        <v>1</v>
      </c>
      <c r="I372" s="664">
        <v>8890</v>
      </c>
      <c r="J372" s="664">
        <v>3</v>
      </c>
      <c r="K372" s="664">
        <v>26790</v>
      </c>
      <c r="L372" s="664">
        <v>3.0134983127109112</v>
      </c>
      <c r="M372" s="664">
        <v>8930</v>
      </c>
      <c r="N372" s="664"/>
      <c r="O372" s="664"/>
      <c r="P372" s="677"/>
      <c r="Q372" s="665"/>
    </row>
    <row r="373" spans="1:17" ht="14.4" customHeight="1" x14ac:dyDescent="0.3">
      <c r="A373" s="660" t="s">
        <v>600</v>
      </c>
      <c r="B373" s="661" t="s">
        <v>7621</v>
      </c>
      <c r="C373" s="661" t="s">
        <v>7437</v>
      </c>
      <c r="D373" s="661" t="s">
        <v>8116</v>
      </c>
      <c r="E373" s="661" t="s">
        <v>8117</v>
      </c>
      <c r="F373" s="664">
        <v>17</v>
      </c>
      <c r="G373" s="664">
        <v>6970</v>
      </c>
      <c r="H373" s="664">
        <v>1</v>
      </c>
      <c r="I373" s="664">
        <v>410</v>
      </c>
      <c r="J373" s="664">
        <v>5</v>
      </c>
      <c r="K373" s="664">
        <v>2055</v>
      </c>
      <c r="L373" s="664">
        <v>0.29483500717360117</v>
      </c>
      <c r="M373" s="664">
        <v>411</v>
      </c>
      <c r="N373" s="664">
        <v>8</v>
      </c>
      <c r="O373" s="664">
        <v>3309</v>
      </c>
      <c r="P373" s="677">
        <v>0.47474892395982782</v>
      </c>
      <c r="Q373" s="665">
        <v>413.625</v>
      </c>
    </row>
    <row r="374" spans="1:17" ht="14.4" customHeight="1" x14ac:dyDescent="0.3">
      <c r="A374" s="660" t="s">
        <v>600</v>
      </c>
      <c r="B374" s="661" t="s">
        <v>7621</v>
      </c>
      <c r="C374" s="661" t="s">
        <v>7437</v>
      </c>
      <c r="D374" s="661" t="s">
        <v>8118</v>
      </c>
      <c r="E374" s="661" t="s">
        <v>8119</v>
      </c>
      <c r="F374" s="664">
        <v>11</v>
      </c>
      <c r="G374" s="664">
        <v>105160</v>
      </c>
      <c r="H374" s="664">
        <v>1</v>
      </c>
      <c r="I374" s="664">
        <v>9560</v>
      </c>
      <c r="J374" s="664">
        <v>7</v>
      </c>
      <c r="K374" s="664">
        <v>67235</v>
      </c>
      <c r="L374" s="664">
        <v>0.6393590718904526</v>
      </c>
      <c r="M374" s="664">
        <v>9605</v>
      </c>
      <c r="N374" s="664">
        <v>3</v>
      </c>
      <c r="O374" s="664">
        <v>29061</v>
      </c>
      <c r="P374" s="677">
        <v>0.2763503233168505</v>
      </c>
      <c r="Q374" s="665">
        <v>9687</v>
      </c>
    </row>
    <row r="375" spans="1:17" ht="14.4" customHeight="1" x14ac:dyDescent="0.3">
      <c r="A375" s="660" t="s">
        <v>600</v>
      </c>
      <c r="B375" s="661" t="s">
        <v>7621</v>
      </c>
      <c r="C375" s="661" t="s">
        <v>7437</v>
      </c>
      <c r="D375" s="661" t="s">
        <v>8120</v>
      </c>
      <c r="E375" s="661" t="s">
        <v>8121</v>
      </c>
      <c r="F375" s="664">
        <v>17</v>
      </c>
      <c r="G375" s="664">
        <v>80546</v>
      </c>
      <c r="H375" s="664">
        <v>1</v>
      </c>
      <c r="I375" s="664">
        <v>4738</v>
      </c>
      <c r="J375" s="664">
        <v>13</v>
      </c>
      <c r="K375" s="664">
        <v>61776</v>
      </c>
      <c r="L375" s="664">
        <v>0.76696546073051419</v>
      </c>
      <c r="M375" s="664">
        <v>4752</v>
      </c>
      <c r="N375" s="664">
        <v>13</v>
      </c>
      <c r="O375" s="664">
        <v>62001</v>
      </c>
      <c r="P375" s="677">
        <v>0.76975889553795351</v>
      </c>
      <c r="Q375" s="665">
        <v>4769.3076923076924</v>
      </c>
    </row>
    <row r="376" spans="1:17" ht="14.4" customHeight="1" x14ac:dyDescent="0.3">
      <c r="A376" s="660" t="s">
        <v>600</v>
      </c>
      <c r="B376" s="661" t="s">
        <v>7621</v>
      </c>
      <c r="C376" s="661" t="s">
        <v>7437</v>
      </c>
      <c r="D376" s="661" t="s">
        <v>8122</v>
      </c>
      <c r="E376" s="661" t="s">
        <v>8123</v>
      </c>
      <c r="F376" s="664"/>
      <c r="G376" s="664"/>
      <c r="H376" s="664"/>
      <c r="I376" s="664"/>
      <c r="J376" s="664">
        <v>1</v>
      </c>
      <c r="K376" s="664">
        <v>232</v>
      </c>
      <c r="L376" s="664"/>
      <c r="M376" s="664">
        <v>232</v>
      </c>
      <c r="N376" s="664"/>
      <c r="O376" s="664"/>
      <c r="P376" s="677"/>
      <c r="Q376" s="665"/>
    </row>
    <row r="377" spans="1:17" ht="14.4" customHeight="1" x14ac:dyDescent="0.3">
      <c r="A377" s="660" t="s">
        <v>600</v>
      </c>
      <c r="B377" s="661" t="s">
        <v>7621</v>
      </c>
      <c r="C377" s="661" t="s">
        <v>7437</v>
      </c>
      <c r="D377" s="661" t="s">
        <v>8124</v>
      </c>
      <c r="E377" s="661" t="s">
        <v>8125</v>
      </c>
      <c r="F377" s="664">
        <v>6</v>
      </c>
      <c r="G377" s="664">
        <v>3150</v>
      </c>
      <c r="H377" s="664">
        <v>1</v>
      </c>
      <c r="I377" s="664">
        <v>525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600</v>
      </c>
      <c r="B378" s="661" t="s">
        <v>7621</v>
      </c>
      <c r="C378" s="661" t="s">
        <v>7437</v>
      </c>
      <c r="D378" s="661" t="s">
        <v>8126</v>
      </c>
      <c r="E378" s="661" t="s">
        <v>8127</v>
      </c>
      <c r="F378" s="664">
        <v>1</v>
      </c>
      <c r="G378" s="664">
        <v>1475</v>
      </c>
      <c r="H378" s="664">
        <v>1</v>
      </c>
      <c r="I378" s="664">
        <v>1475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600</v>
      </c>
      <c r="B379" s="661" t="s">
        <v>7621</v>
      </c>
      <c r="C379" s="661" t="s">
        <v>7437</v>
      </c>
      <c r="D379" s="661" t="s">
        <v>8128</v>
      </c>
      <c r="E379" s="661" t="s">
        <v>8129</v>
      </c>
      <c r="F379" s="664">
        <v>2</v>
      </c>
      <c r="G379" s="664">
        <v>8426</v>
      </c>
      <c r="H379" s="664">
        <v>1</v>
      </c>
      <c r="I379" s="664">
        <v>4213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600</v>
      </c>
      <c r="B380" s="661" t="s">
        <v>7621</v>
      </c>
      <c r="C380" s="661" t="s">
        <v>7437</v>
      </c>
      <c r="D380" s="661" t="s">
        <v>7474</v>
      </c>
      <c r="E380" s="661" t="s">
        <v>7475</v>
      </c>
      <c r="F380" s="664">
        <v>12</v>
      </c>
      <c r="G380" s="664">
        <v>5748</v>
      </c>
      <c r="H380" s="664">
        <v>1</v>
      </c>
      <c r="I380" s="664">
        <v>479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600</v>
      </c>
      <c r="B381" s="661" t="s">
        <v>7621</v>
      </c>
      <c r="C381" s="661" t="s">
        <v>7437</v>
      </c>
      <c r="D381" s="661" t="s">
        <v>8130</v>
      </c>
      <c r="E381" s="661" t="s">
        <v>8131</v>
      </c>
      <c r="F381" s="664">
        <v>1</v>
      </c>
      <c r="G381" s="664">
        <v>2379</v>
      </c>
      <c r="H381" s="664">
        <v>1</v>
      </c>
      <c r="I381" s="664">
        <v>2379</v>
      </c>
      <c r="J381" s="664"/>
      <c r="K381" s="664"/>
      <c r="L381" s="664"/>
      <c r="M381" s="664"/>
      <c r="N381" s="664"/>
      <c r="O381" s="664"/>
      <c r="P381" s="677"/>
      <c r="Q381" s="665"/>
    </row>
    <row r="382" spans="1:17" ht="14.4" customHeight="1" x14ac:dyDescent="0.3">
      <c r="A382" s="660" t="s">
        <v>600</v>
      </c>
      <c r="B382" s="661" t="s">
        <v>7621</v>
      </c>
      <c r="C382" s="661" t="s">
        <v>7437</v>
      </c>
      <c r="D382" s="661" t="s">
        <v>7460</v>
      </c>
      <c r="E382" s="661" t="s">
        <v>7461</v>
      </c>
      <c r="F382" s="664">
        <v>9</v>
      </c>
      <c r="G382" s="664">
        <v>5904</v>
      </c>
      <c r="H382" s="664">
        <v>1</v>
      </c>
      <c r="I382" s="664">
        <v>656</v>
      </c>
      <c r="J382" s="664">
        <v>2</v>
      </c>
      <c r="K382" s="664">
        <v>1318</v>
      </c>
      <c r="L382" s="664">
        <v>0.22323848238482386</v>
      </c>
      <c r="M382" s="664">
        <v>659</v>
      </c>
      <c r="N382" s="664">
        <v>14</v>
      </c>
      <c r="O382" s="664">
        <v>9296</v>
      </c>
      <c r="P382" s="677">
        <v>1.5745257452574526</v>
      </c>
      <c r="Q382" s="665">
        <v>664</v>
      </c>
    </row>
    <row r="383" spans="1:17" ht="14.4" customHeight="1" x14ac:dyDescent="0.3">
      <c r="A383" s="660" t="s">
        <v>600</v>
      </c>
      <c r="B383" s="661" t="s">
        <v>7621</v>
      </c>
      <c r="C383" s="661" t="s">
        <v>7437</v>
      </c>
      <c r="D383" s="661" t="s">
        <v>8132</v>
      </c>
      <c r="E383" s="661" t="s">
        <v>8133</v>
      </c>
      <c r="F383" s="664">
        <v>17</v>
      </c>
      <c r="G383" s="664">
        <v>29070</v>
      </c>
      <c r="H383" s="664">
        <v>1</v>
      </c>
      <c r="I383" s="664">
        <v>1710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600</v>
      </c>
      <c r="B384" s="661" t="s">
        <v>7621</v>
      </c>
      <c r="C384" s="661" t="s">
        <v>7437</v>
      </c>
      <c r="D384" s="661" t="s">
        <v>8134</v>
      </c>
      <c r="E384" s="661" t="s">
        <v>8135</v>
      </c>
      <c r="F384" s="664">
        <v>2</v>
      </c>
      <c r="G384" s="664">
        <v>1808</v>
      </c>
      <c r="H384" s="664">
        <v>1</v>
      </c>
      <c r="I384" s="664">
        <v>904</v>
      </c>
      <c r="J384" s="664"/>
      <c r="K384" s="664"/>
      <c r="L384" s="664"/>
      <c r="M384" s="664"/>
      <c r="N384" s="664"/>
      <c r="O384" s="664"/>
      <c r="P384" s="677"/>
      <c r="Q384" s="665"/>
    </row>
    <row r="385" spans="1:17" ht="14.4" customHeight="1" x14ac:dyDescent="0.3">
      <c r="A385" s="660" t="s">
        <v>600</v>
      </c>
      <c r="B385" s="661" t="s">
        <v>7621</v>
      </c>
      <c r="C385" s="661" t="s">
        <v>7437</v>
      </c>
      <c r="D385" s="661" t="s">
        <v>8136</v>
      </c>
      <c r="E385" s="661" t="s">
        <v>8137</v>
      </c>
      <c r="F385" s="664">
        <v>3</v>
      </c>
      <c r="G385" s="664">
        <v>4044</v>
      </c>
      <c r="H385" s="664">
        <v>1</v>
      </c>
      <c r="I385" s="664">
        <v>1348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600</v>
      </c>
      <c r="B386" s="661" t="s">
        <v>7621</v>
      </c>
      <c r="C386" s="661" t="s">
        <v>7437</v>
      </c>
      <c r="D386" s="661" t="s">
        <v>8138</v>
      </c>
      <c r="E386" s="661" t="s">
        <v>8139</v>
      </c>
      <c r="F386" s="664">
        <v>21</v>
      </c>
      <c r="G386" s="664">
        <v>20937</v>
      </c>
      <c r="H386" s="664">
        <v>1</v>
      </c>
      <c r="I386" s="664">
        <v>997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600</v>
      </c>
      <c r="B387" s="661" t="s">
        <v>7621</v>
      </c>
      <c r="C387" s="661" t="s">
        <v>7437</v>
      </c>
      <c r="D387" s="661" t="s">
        <v>8140</v>
      </c>
      <c r="E387" s="661" t="s">
        <v>8141</v>
      </c>
      <c r="F387" s="664">
        <v>15</v>
      </c>
      <c r="G387" s="664">
        <v>29895</v>
      </c>
      <c r="H387" s="664">
        <v>1</v>
      </c>
      <c r="I387" s="664">
        <v>1993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600</v>
      </c>
      <c r="B388" s="661" t="s">
        <v>7621</v>
      </c>
      <c r="C388" s="661" t="s">
        <v>7437</v>
      </c>
      <c r="D388" s="661" t="s">
        <v>8142</v>
      </c>
      <c r="E388" s="661" t="s">
        <v>8143</v>
      </c>
      <c r="F388" s="664">
        <v>5</v>
      </c>
      <c r="G388" s="664">
        <v>17355</v>
      </c>
      <c r="H388" s="664">
        <v>1</v>
      </c>
      <c r="I388" s="664">
        <v>3471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600</v>
      </c>
      <c r="B389" s="661" t="s">
        <v>7621</v>
      </c>
      <c r="C389" s="661" t="s">
        <v>7437</v>
      </c>
      <c r="D389" s="661" t="s">
        <v>8144</v>
      </c>
      <c r="E389" s="661" t="s">
        <v>8145</v>
      </c>
      <c r="F389" s="664">
        <v>4</v>
      </c>
      <c r="G389" s="664">
        <v>15864</v>
      </c>
      <c r="H389" s="664">
        <v>1</v>
      </c>
      <c r="I389" s="664">
        <v>3966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600</v>
      </c>
      <c r="B390" s="661" t="s">
        <v>7621</v>
      </c>
      <c r="C390" s="661" t="s">
        <v>7437</v>
      </c>
      <c r="D390" s="661" t="s">
        <v>8146</v>
      </c>
      <c r="E390" s="661" t="s">
        <v>8147</v>
      </c>
      <c r="F390" s="664">
        <v>1</v>
      </c>
      <c r="G390" s="664">
        <v>20240</v>
      </c>
      <c r="H390" s="664">
        <v>1</v>
      </c>
      <c r="I390" s="664">
        <v>20240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600</v>
      </c>
      <c r="B391" s="661" t="s">
        <v>7621</v>
      </c>
      <c r="C391" s="661" t="s">
        <v>7437</v>
      </c>
      <c r="D391" s="661" t="s">
        <v>8148</v>
      </c>
      <c r="E391" s="661" t="s">
        <v>8149</v>
      </c>
      <c r="F391" s="664">
        <v>6</v>
      </c>
      <c r="G391" s="664">
        <v>7224</v>
      </c>
      <c r="H391" s="664">
        <v>1</v>
      </c>
      <c r="I391" s="664">
        <v>1204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600</v>
      </c>
      <c r="B392" s="661" t="s">
        <v>7621</v>
      </c>
      <c r="C392" s="661" t="s">
        <v>7437</v>
      </c>
      <c r="D392" s="661" t="s">
        <v>8150</v>
      </c>
      <c r="E392" s="661" t="s">
        <v>8151</v>
      </c>
      <c r="F392" s="664">
        <v>1</v>
      </c>
      <c r="G392" s="664">
        <v>3015</v>
      </c>
      <c r="H392" s="664">
        <v>1</v>
      </c>
      <c r="I392" s="664">
        <v>3015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600</v>
      </c>
      <c r="B393" s="661" t="s">
        <v>7621</v>
      </c>
      <c r="C393" s="661" t="s">
        <v>7437</v>
      </c>
      <c r="D393" s="661" t="s">
        <v>8152</v>
      </c>
      <c r="E393" s="661" t="s">
        <v>8153</v>
      </c>
      <c r="F393" s="664">
        <v>2</v>
      </c>
      <c r="G393" s="664">
        <v>1852</v>
      </c>
      <c r="H393" s="664">
        <v>1</v>
      </c>
      <c r="I393" s="664">
        <v>926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600</v>
      </c>
      <c r="B394" s="661" t="s">
        <v>7621</v>
      </c>
      <c r="C394" s="661" t="s">
        <v>7437</v>
      </c>
      <c r="D394" s="661" t="s">
        <v>8154</v>
      </c>
      <c r="E394" s="661" t="s">
        <v>8155</v>
      </c>
      <c r="F394" s="664">
        <v>4</v>
      </c>
      <c r="G394" s="664">
        <v>3132</v>
      </c>
      <c r="H394" s="664">
        <v>1</v>
      </c>
      <c r="I394" s="664">
        <v>783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600</v>
      </c>
      <c r="B395" s="661" t="s">
        <v>7621</v>
      </c>
      <c r="C395" s="661" t="s">
        <v>7437</v>
      </c>
      <c r="D395" s="661" t="s">
        <v>8156</v>
      </c>
      <c r="E395" s="661" t="s">
        <v>8157</v>
      </c>
      <c r="F395" s="664">
        <v>1</v>
      </c>
      <c r="G395" s="664">
        <v>2323</v>
      </c>
      <c r="H395" s="664">
        <v>1</v>
      </c>
      <c r="I395" s="664">
        <v>2323</v>
      </c>
      <c r="J395" s="664"/>
      <c r="K395" s="664"/>
      <c r="L395" s="664"/>
      <c r="M395" s="664"/>
      <c r="N395" s="664"/>
      <c r="O395" s="664"/>
      <c r="P395" s="677"/>
      <c r="Q395" s="665"/>
    </row>
    <row r="396" spans="1:17" ht="14.4" customHeight="1" x14ac:dyDescent="0.3">
      <c r="A396" s="660" t="s">
        <v>600</v>
      </c>
      <c r="B396" s="661" t="s">
        <v>7621</v>
      </c>
      <c r="C396" s="661" t="s">
        <v>7437</v>
      </c>
      <c r="D396" s="661" t="s">
        <v>8158</v>
      </c>
      <c r="E396" s="661" t="s">
        <v>8159</v>
      </c>
      <c r="F396" s="664">
        <v>4</v>
      </c>
      <c r="G396" s="664">
        <v>7028</v>
      </c>
      <c r="H396" s="664">
        <v>1</v>
      </c>
      <c r="I396" s="664">
        <v>1757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x14ac:dyDescent="0.3">
      <c r="A397" s="660" t="s">
        <v>600</v>
      </c>
      <c r="B397" s="661" t="s">
        <v>7621</v>
      </c>
      <c r="C397" s="661" t="s">
        <v>7437</v>
      </c>
      <c r="D397" s="661" t="s">
        <v>8160</v>
      </c>
      <c r="E397" s="661" t="s">
        <v>8161</v>
      </c>
      <c r="F397" s="664">
        <v>6</v>
      </c>
      <c r="G397" s="664">
        <v>11418</v>
      </c>
      <c r="H397" s="664">
        <v>1</v>
      </c>
      <c r="I397" s="664">
        <v>1903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600</v>
      </c>
      <c r="B398" s="661" t="s">
        <v>7621</v>
      </c>
      <c r="C398" s="661" t="s">
        <v>7437</v>
      </c>
      <c r="D398" s="661" t="s">
        <v>8162</v>
      </c>
      <c r="E398" s="661" t="s">
        <v>8163</v>
      </c>
      <c r="F398" s="664">
        <v>2</v>
      </c>
      <c r="G398" s="664">
        <v>3426</v>
      </c>
      <c r="H398" s="664">
        <v>1</v>
      </c>
      <c r="I398" s="664">
        <v>1713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600</v>
      </c>
      <c r="B399" s="661" t="s">
        <v>7621</v>
      </c>
      <c r="C399" s="661" t="s">
        <v>7437</v>
      </c>
      <c r="D399" s="661" t="s">
        <v>8164</v>
      </c>
      <c r="E399" s="661" t="s">
        <v>8165</v>
      </c>
      <c r="F399" s="664">
        <v>5</v>
      </c>
      <c r="G399" s="664">
        <v>15795</v>
      </c>
      <c r="H399" s="664">
        <v>1</v>
      </c>
      <c r="I399" s="664">
        <v>3159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600</v>
      </c>
      <c r="B400" s="661" t="s">
        <v>7621</v>
      </c>
      <c r="C400" s="661" t="s">
        <v>7437</v>
      </c>
      <c r="D400" s="661" t="s">
        <v>8166</v>
      </c>
      <c r="E400" s="661" t="s">
        <v>8167</v>
      </c>
      <c r="F400" s="664">
        <v>1</v>
      </c>
      <c r="G400" s="664">
        <v>1843</v>
      </c>
      <c r="H400" s="664">
        <v>1</v>
      </c>
      <c r="I400" s="664">
        <v>1843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600</v>
      </c>
      <c r="B401" s="661" t="s">
        <v>7621</v>
      </c>
      <c r="C401" s="661" t="s">
        <v>7437</v>
      </c>
      <c r="D401" s="661" t="s">
        <v>8168</v>
      </c>
      <c r="E401" s="661" t="s">
        <v>8169</v>
      </c>
      <c r="F401" s="664">
        <v>3</v>
      </c>
      <c r="G401" s="664">
        <v>6411</v>
      </c>
      <c r="H401" s="664">
        <v>1</v>
      </c>
      <c r="I401" s="664">
        <v>2137</v>
      </c>
      <c r="J401" s="664"/>
      <c r="K401" s="664"/>
      <c r="L401" s="664"/>
      <c r="M401" s="664"/>
      <c r="N401" s="664"/>
      <c r="O401" s="664"/>
      <c r="P401" s="677"/>
      <c r="Q401" s="665"/>
    </row>
    <row r="402" spans="1:17" ht="14.4" customHeight="1" x14ac:dyDescent="0.3">
      <c r="A402" s="660" t="s">
        <v>600</v>
      </c>
      <c r="B402" s="661" t="s">
        <v>7621</v>
      </c>
      <c r="C402" s="661" t="s">
        <v>7437</v>
      </c>
      <c r="D402" s="661" t="s">
        <v>8170</v>
      </c>
      <c r="E402" s="661" t="s">
        <v>8171</v>
      </c>
      <c r="F402" s="664">
        <v>4</v>
      </c>
      <c r="G402" s="664">
        <v>17968</v>
      </c>
      <c r="H402" s="664">
        <v>1</v>
      </c>
      <c r="I402" s="664">
        <v>4492</v>
      </c>
      <c r="J402" s="664"/>
      <c r="K402" s="664"/>
      <c r="L402" s="664"/>
      <c r="M402" s="664"/>
      <c r="N402" s="664"/>
      <c r="O402" s="664"/>
      <c r="P402" s="677"/>
      <c r="Q402" s="665"/>
    </row>
    <row r="403" spans="1:17" ht="14.4" customHeight="1" x14ac:dyDescent="0.3">
      <c r="A403" s="660" t="s">
        <v>600</v>
      </c>
      <c r="B403" s="661" t="s">
        <v>7621</v>
      </c>
      <c r="C403" s="661" t="s">
        <v>7437</v>
      </c>
      <c r="D403" s="661" t="s">
        <v>8172</v>
      </c>
      <c r="E403" s="661" t="s">
        <v>8173</v>
      </c>
      <c r="F403" s="664">
        <v>5</v>
      </c>
      <c r="G403" s="664">
        <v>8275</v>
      </c>
      <c r="H403" s="664">
        <v>1</v>
      </c>
      <c r="I403" s="664">
        <v>1655</v>
      </c>
      <c r="J403" s="664">
        <v>4</v>
      </c>
      <c r="K403" s="664">
        <v>6648</v>
      </c>
      <c r="L403" s="664">
        <v>0.80338368580060426</v>
      </c>
      <c r="M403" s="664">
        <v>1662</v>
      </c>
      <c r="N403" s="664">
        <v>1</v>
      </c>
      <c r="O403" s="664">
        <v>1676</v>
      </c>
      <c r="P403" s="677">
        <v>0.20253776435045318</v>
      </c>
      <c r="Q403" s="665">
        <v>1676</v>
      </c>
    </row>
    <row r="404" spans="1:17" ht="14.4" customHeight="1" x14ac:dyDescent="0.3">
      <c r="A404" s="660" t="s">
        <v>600</v>
      </c>
      <c r="B404" s="661" t="s">
        <v>7621</v>
      </c>
      <c r="C404" s="661" t="s">
        <v>7437</v>
      </c>
      <c r="D404" s="661" t="s">
        <v>8174</v>
      </c>
      <c r="E404" s="661" t="s">
        <v>8175</v>
      </c>
      <c r="F404" s="664">
        <v>4</v>
      </c>
      <c r="G404" s="664">
        <v>1632</v>
      </c>
      <c r="H404" s="664">
        <v>1</v>
      </c>
      <c r="I404" s="664">
        <v>408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600</v>
      </c>
      <c r="B405" s="661" t="s">
        <v>7621</v>
      </c>
      <c r="C405" s="661" t="s">
        <v>7437</v>
      </c>
      <c r="D405" s="661" t="s">
        <v>8176</v>
      </c>
      <c r="E405" s="661" t="s">
        <v>8177</v>
      </c>
      <c r="F405" s="664">
        <v>1</v>
      </c>
      <c r="G405" s="664">
        <v>2197</v>
      </c>
      <c r="H405" s="664">
        <v>1</v>
      </c>
      <c r="I405" s="664">
        <v>2197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600</v>
      </c>
      <c r="B406" s="661" t="s">
        <v>7621</v>
      </c>
      <c r="C406" s="661" t="s">
        <v>7437</v>
      </c>
      <c r="D406" s="661" t="s">
        <v>8178</v>
      </c>
      <c r="E406" s="661" t="s">
        <v>8179</v>
      </c>
      <c r="F406" s="664"/>
      <c r="G406" s="664"/>
      <c r="H406" s="664"/>
      <c r="I406" s="664"/>
      <c r="J406" s="664"/>
      <c r="K406" s="664"/>
      <c r="L406" s="664"/>
      <c r="M406" s="664"/>
      <c r="N406" s="664">
        <v>1</v>
      </c>
      <c r="O406" s="664">
        <v>2214</v>
      </c>
      <c r="P406" s="677"/>
      <c r="Q406" s="665">
        <v>2214</v>
      </c>
    </row>
    <row r="407" spans="1:17" ht="14.4" customHeight="1" x14ac:dyDescent="0.3">
      <c r="A407" s="660" t="s">
        <v>600</v>
      </c>
      <c r="B407" s="661" t="s">
        <v>7621</v>
      </c>
      <c r="C407" s="661" t="s">
        <v>7437</v>
      </c>
      <c r="D407" s="661" t="s">
        <v>8180</v>
      </c>
      <c r="E407" s="661" t="s">
        <v>8181</v>
      </c>
      <c r="F407" s="664">
        <v>2</v>
      </c>
      <c r="G407" s="664">
        <v>2528</v>
      </c>
      <c r="H407" s="664">
        <v>1</v>
      </c>
      <c r="I407" s="664">
        <v>1264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600</v>
      </c>
      <c r="B408" s="661" t="s">
        <v>7621</v>
      </c>
      <c r="C408" s="661" t="s">
        <v>7437</v>
      </c>
      <c r="D408" s="661" t="s">
        <v>8182</v>
      </c>
      <c r="E408" s="661" t="s">
        <v>8183</v>
      </c>
      <c r="F408" s="664">
        <v>2</v>
      </c>
      <c r="G408" s="664">
        <v>1806</v>
      </c>
      <c r="H408" s="664">
        <v>1</v>
      </c>
      <c r="I408" s="664">
        <v>903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600</v>
      </c>
      <c r="B409" s="661" t="s">
        <v>7621</v>
      </c>
      <c r="C409" s="661" t="s">
        <v>7437</v>
      </c>
      <c r="D409" s="661" t="s">
        <v>7476</v>
      </c>
      <c r="E409" s="661" t="s">
        <v>7477</v>
      </c>
      <c r="F409" s="664">
        <v>1</v>
      </c>
      <c r="G409" s="664">
        <v>982</v>
      </c>
      <c r="H409" s="664">
        <v>1</v>
      </c>
      <c r="I409" s="664">
        <v>982</v>
      </c>
      <c r="J409" s="664"/>
      <c r="K409" s="664"/>
      <c r="L409" s="664"/>
      <c r="M409" s="664"/>
      <c r="N409" s="664">
        <v>6</v>
      </c>
      <c r="O409" s="664">
        <v>5988</v>
      </c>
      <c r="P409" s="677">
        <v>6.0977596741344193</v>
      </c>
      <c r="Q409" s="665">
        <v>998</v>
      </c>
    </row>
    <row r="410" spans="1:17" ht="14.4" customHeight="1" x14ac:dyDescent="0.3">
      <c r="A410" s="660" t="s">
        <v>600</v>
      </c>
      <c r="B410" s="661" t="s">
        <v>7621</v>
      </c>
      <c r="C410" s="661" t="s">
        <v>7437</v>
      </c>
      <c r="D410" s="661" t="s">
        <v>8184</v>
      </c>
      <c r="E410" s="661" t="s">
        <v>8185</v>
      </c>
      <c r="F410" s="664">
        <v>1</v>
      </c>
      <c r="G410" s="664">
        <v>800</v>
      </c>
      <c r="H410" s="664">
        <v>1</v>
      </c>
      <c r="I410" s="664">
        <v>800</v>
      </c>
      <c r="J410" s="664">
        <v>1</v>
      </c>
      <c r="K410" s="664">
        <v>806</v>
      </c>
      <c r="L410" s="664">
        <v>1.0075000000000001</v>
      </c>
      <c r="M410" s="664">
        <v>806</v>
      </c>
      <c r="N410" s="664">
        <v>3</v>
      </c>
      <c r="O410" s="664">
        <v>2436</v>
      </c>
      <c r="P410" s="677">
        <v>3.0449999999999999</v>
      </c>
      <c r="Q410" s="665">
        <v>812</v>
      </c>
    </row>
    <row r="411" spans="1:17" ht="14.4" customHeight="1" x14ac:dyDescent="0.3">
      <c r="A411" s="660" t="s">
        <v>600</v>
      </c>
      <c r="B411" s="661" t="s">
        <v>7621</v>
      </c>
      <c r="C411" s="661" t="s">
        <v>7437</v>
      </c>
      <c r="D411" s="661" t="s">
        <v>8186</v>
      </c>
      <c r="E411" s="661" t="s">
        <v>8187</v>
      </c>
      <c r="F411" s="664">
        <v>23</v>
      </c>
      <c r="G411" s="664">
        <v>7452</v>
      </c>
      <c r="H411" s="664">
        <v>1</v>
      </c>
      <c r="I411" s="664">
        <v>324</v>
      </c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600</v>
      </c>
      <c r="B412" s="661" t="s">
        <v>7621</v>
      </c>
      <c r="C412" s="661" t="s">
        <v>7437</v>
      </c>
      <c r="D412" s="661" t="s">
        <v>8188</v>
      </c>
      <c r="E412" s="661" t="s">
        <v>8189</v>
      </c>
      <c r="F412" s="664">
        <v>1</v>
      </c>
      <c r="G412" s="664">
        <v>4046</v>
      </c>
      <c r="H412" s="664">
        <v>1</v>
      </c>
      <c r="I412" s="664">
        <v>4046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600</v>
      </c>
      <c r="B413" s="661" t="s">
        <v>7621</v>
      </c>
      <c r="C413" s="661" t="s">
        <v>7437</v>
      </c>
      <c r="D413" s="661" t="s">
        <v>8190</v>
      </c>
      <c r="E413" s="661" t="s">
        <v>8191</v>
      </c>
      <c r="F413" s="664">
        <v>1</v>
      </c>
      <c r="G413" s="664">
        <v>2900</v>
      </c>
      <c r="H413" s="664">
        <v>1</v>
      </c>
      <c r="I413" s="664">
        <v>2900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600</v>
      </c>
      <c r="B414" s="661" t="s">
        <v>7621</v>
      </c>
      <c r="C414" s="661" t="s">
        <v>7437</v>
      </c>
      <c r="D414" s="661" t="s">
        <v>8192</v>
      </c>
      <c r="E414" s="661" t="s">
        <v>8193</v>
      </c>
      <c r="F414" s="664">
        <v>1</v>
      </c>
      <c r="G414" s="664">
        <v>511</v>
      </c>
      <c r="H414" s="664">
        <v>1</v>
      </c>
      <c r="I414" s="664">
        <v>511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600</v>
      </c>
      <c r="B415" s="661" t="s">
        <v>7621</v>
      </c>
      <c r="C415" s="661" t="s">
        <v>7437</v>
      </c>
      <c r="D415" s="661" t="s">
        <v>8194</v>
      </c>
      <c r="E415" s="661" t="s">
        <v>8195</v>
      </c>
      <c r="F415" s="664">
        <v>3</v>
      </c>
      <c r="G415" s="664">
        <v>11850</v>
      </c>
      <c r="H415" s="664">
        <v>1</v>
      </c>
      <c r="I415" s="664">
        <v>3950</v>
      </c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600</v>
      </c>
      <c r="B416" s="661" t="s">
        <v>7621</v>
      </c>
      <c r="C416" s="661" t="s">
        <v>7437</v>
      </c>
      <c r="D416" s="661" t="s">
        <v>8196</v>
      </c>
      <c r="E416" s="661" t="s">
        <v>8197</v>
      </c>
      <c r="F416" s="664">
        <v>0</v>
      </c>
      <c r="G416" s="664">
        <v>0</v>
      </c>
      <c r="H416" s="664"/>
      <c r="I416" s="664"/>
      <c r="J416" s="664">
        <v>0</v>
      </c>
      <c r="K416" s="664">
        <v>0</v>
      </c>
      <c r="L416" s="664"/>
      <c r="M416" s="664"/>
      <c r="N416" s="664">
        <v>0</v>
      </c>
      <c r="O416" s="664">
        <v>0</v>
      </c>
      <c r="P416" s="677"/>
      <c r="Q416" s="665"/>
    </row>
    <row r="417" spans="1:17" ht="14.4" customHeight="1" x14ac:dyDescent="0.3">
      <c r="A417" s="660" t="s">
        <v>600</v>
      </c>
      <c r="B417" s="661" t="s">
        <v>7621</v>
      </c>
      <c r="C417" s="661" t="s">
        <v>7437</v>
      </c>
      <c r="D417" s="661" t="s">
        <v>8198</v>
      </c>
      <c r="E417" s="661" t="s">
        <v>8199</v>
      </c>
      <c r="F417" s="664">
        <v>5099</v>
      </c>
      <c r="G417" s="664">
        <v>0</v>
      </c>
      <c r="H417" s="664"/>
      <c r="I417" s="664">
        <v>0</v>
      </c>
      <c r="J417" s="664">
        <v>5110</v>
      </c>
      <c r="K417" s="664">
        <v>0</v>
      </c>
      <c r="L417" s="664"/>
      <c r="M417" s="664">
        <v>0</v>
      </c>
      <c r="N417" s="664">
        <v>6861</v>
      </c>
      <c r="O417" s="664">
        <v>0</v>
      </c>
      <c r="P417" s="677"/>
      <c r="Q417" s="665">
        <v>0</v>
      </c>
    </row>
    <row r="418" spans="1:17" ht="14.4" customHeight="1" x14ac:dyDescent="0.3">
      <c r="A418" s="660" t="s">
        <v>600</v>
      </c>
      <c r="B418" s="661" t="s">
        <v>7621</v>
      </c>
      <c r="C418" s="661" t="s">
        <v>7437</v>
      </c>
      <c r="D418" s="661" t="s">
        <v>7462</v>
      </c>
      <c r="E418" s="661" t="s">
        <v>7463</v>
      </c>
      <c r="F418" s="664">
        <v>146</v>
      </c>
      <c r="G418" s="664">
        <v>0</v>
      </c>
      <c r="H418" s="664"/>
      <c r="I418" s="664">
        <v>0</v>
      </c>
      <c r="J418" s="664">
        <v>301</v>
      </c>
      <c r="K418" s="664">
        <v>0</v>
      </c>
      <c r="L418" s="664"/>
      <c r="M418" s="664">
        <v>0</v>
      </c>
      <c r="N418" s="664"/>
      <c r="O418" s="664"/>
      <c r="P418" s="677"/>
      <c r="Q418" s="665"/>
    </row>
    <row r="419" spans="1:17" ht="14.4" customHeight="1" x14ac:dyDescent="0.3">
      <c r="A419" s="660" t="s">
        <v>600</v>
      </c>
      <c r="B419" s="661" t="s">
        <v>7621</v>
      </c>
      <c r="C419" s="661" t="s">
        <v>7437</v>
      </c>
      <c r="D419" s="661" t="s">
        <v>8200</v>
      </c>
      <c r="E419" s="661" t="s">
        <v>8201</v>
      </c>
      <c r="F419" s="664"/>
      <c r="G419" s="664"/>
      <c r="H419" s="664"/>
      <c r="I419" s="664"/>
      <c r="J419" s="664"/>
      <c r="K419" s="664"/>
      <c r="L419" s="664"/>
      <c r="M419" s="664"/>
      <c r="N419" s="664">
        <v>1</v>
      </c>
      <c r="O419" s="664">
        <v>0</v>
      </c>
      <c r="P419" s="677"/>
      <c r="Q419" s="665">
        <v>0</v>
      </c>
    </row>
    <row r="420" spans="1:17" ht="14.4" customHeight="1" x14ac:dyDescent="0.3">
      <c r="A420" s="660" t="s">
        <v>600</v>
      </c>
      <c r="B420" s="661" t="s">
        <v>7621</v>
      </c>
      <c r="C420" s="661" t="s">
        <v>7437</v>
      </c>
      <c r="D420" s="661" t="s">
        <v>8202</v>
      </c>
      <c r="E420" s="661" t="s">
        <v>8203</v>
      </c>
      <c r="F420" s="664">
        <v>9</v>
      </c>
      <c r="G420" s="664">
        <v>0</v>
      </c>
      <c r="H420" s="664"/>
      <c r="I420" s="664">
        <v>0</v>
      </c>
      <c r="J420" s="664">
        <v>3</v>
      </c>
      <c r="K420" s="664">
        <v>0</v>
      </c>
      <c r="L420" s="664"/>
      <c r="M420" s="664">
        <v>0</v>
      </c>
      <c r="N420" s="664">
        <v>4</v>
      </c>
      <c r="O420" s="664">
        <v>0</v>
      </c>
      <c r="P420" s="677"/>
      <c r="Q420" s="665">
        <v>0</v>
      </c>
    </row>
    <row r="421" spans="1:17" ht="14.4" customHeight="1" x14ac:dyDescent="0.3">
      <c r="A421" s="660" t="s">
        <v>600</v>
      </c>
      <c r="B421" s="661" t="s">
        <v>7621</v>
      </c>
      <c r="C421" s="661" t="s">
        <v>7437</v>
      </c>
      <c r="D421" s="661" t="s">
        <v>8204</v>
      </c>
      <c r="E421" s="661" t="s">
        <v>8205</v>
      </c>
      <c r="F421" s="664">
        <v>3</v>
      </c>
      <c r="G421" s="664">
        <v>0</v>
      </c>
      <c r="H421" s="664"/>
      <c r="I421" s="664">
        <v>0</v>
      </c>
      <c r="J421" s="664">
        <v>1</v>
      </c>
      <c r="K421" s="664">
        <v>0</v>
      </c>
      <c r="L421" s="664"/>
      <c r="M421" s="664">
        <v>0</v>
      </c>
      <c r="N421" s="664"/>
      <c r="O421" s="664"/>
      <c r="P421" s="677"/>
      <c r="Q421" s="665"/>
    </row>
    <row r="422" spans="1:17" ht="14.4" customHeight="1" x14ac:dyDescent="0.3">
      <c r="A422" s="660" t="s">
        <v>600</v>
      </c>
      <c r="B422" s="661" t="s">
        <v>7621</v>
      </c>
      <c r="C422" s="661" t="s">
        <v>7437</v>
      </c>
      <c r="D422" s="661" t="s">
        <v>8206</v>
      </c>
      <c r="E422" s="661" t="s">
        <v>8207</v>
      </c>
      <c r="F422" s="664">
        <v>1</v>
      </c>
      <c r="G422" s="664">
        <v>0</v>
      </c>
      <c r="H422" s="664"/>
      <c r="I422" s="664">
        <v>0</v>
      </c>
      <c r="J422" s="664">
        <v>1</v>
      </c>
      <c r="K422" s="664">
        <v>0</v>
      </c>
      <c r="L422" s="664"/>
      <c r="M422" s="664">
        <v>0</v>
      </c>
      <c r="N422" s="664">
        <v>3</v>
      </c>
      <c r="O422" s="664">
        <v>0</v>
      </c>
      <c r="P422" s="677"/>
      <c r="Q422" s="665">
        <v>0</v>
      </c>
    </row>
    <row r="423" spans="1:17" ht="14.4" customHeight="1" x14ac:dyDescent="0.3">
      <c r="A423" s="660" t="s">
        <v>600</v>
      </c>
      <c r="B423" s="661" t="s">
        <v>7621</v>
      </c>
      <c r="C423" s="661" t="s">
        <v>7437</v>
      </c>
      <c r="D423" s="661" t="s">
        <v>8208</v>
      </c>
      <c r="E423" s="661" t="s">
        <v>8209</v>
      </c>
      <c r="F423" s="664">
        <v>5</v>
      </c>
      <c r="G423" s="664">
        <v>0</v>
      </c>
      <c r="H423" s="664"/>
      <c r="I423" s="664">
        <v>0</v>
      </c>
      <c r="J423" s="664">
        <v>5</v>
      </c>
      <c r="K423" s="664">
        <v>0</v>
      </c>
      <c r="L423" s="664"/>
      <c r="M423" s="664">
        <v>0</v>
      </c>
      <c r="N423" s="664">
        <v>11</v>
      </c>
      <c r="O423" s="664">
        <v>0</v>
      </c>
      <c r="P423" s="677"/>
      <c r="Q423" s="665">
        <v>0</v>
      </c>
    </row>
    <row r="424" spans="1:17" ht="14.4" customHeight="1" x14ac:dyDescent="0.3">
      <c r="A424" s="660" t="s">
        <v>600</v>
      </c>
      <c r="B424" s="661" t="s">
        <v>7621</v>
      </c>
      <c r="C424" s="661" t="s">
        <v>7437</v>
      </c>
      <c r="D424" s="661" t="s">
        <v>8210</v>
      </c>
      <c r="E424" s="661" t="s">
        <v>8211</v>
      </c>
      <c r="F424" s="664">
        <v>2</v>
      </c>
      <c r="G424" s="664">
        <v>0</v>
      </c>
      <c r="H424" s="664"/>
      <c r="I424" s="664">
        <v>0</v>
      </c>
      <c r="J424" s="664">
        <v>5</v>
      </c>
      <c r="K424" s="664">
        <v>0</v>
      </c>
      <c r="L424" s="664"/>
      <c r="M424" s="664">
        <v>0</v>
      </c>
      <c r="N424" s="664">
        <v>3</v>
      </c>
      <c r="O424" s="664">
        <v>0</v>
      </c>
      <c r="P424" s="677"/>
      <c r="Q424" s="665">
        <v>0</v>
      </c>
    </row>
    <row r="425" spans="1:17" ht="14.4" customHeight="1" x14ac:dyDescent="0.3">
      <c r="A425" s="660" t="s">
        <v>600</v>
      </c>
      <c r="B425" s="661" t="s">
        <v>7621</v>
      </c>
      <c r="C425" s="661" t="s">
        <v>7437</v>
      </c>
      <c r="D425" s="661" t="s">
        <v>8212</v>
      </c>
      <c r="E425" s="661" t="s">
        <v>8213</v>
      </c>
      <c r="F425" s="664">
        <v>2</v>
      </c>
      <c r="G425" s="664">
        <v>0</v>
      </c>
      <c r="H425" s="664"/>
      <c r="I425" s="664">
        <v>0</v>
      </c>
      <c r="J425" s="664">
        <v>6</v>
      </c>
      <c r="K425" s="664">
        <v>0</v>
      </c>
      <c r="L425" s="664"/>
      <c r="M425" s="664">
        <v>0</v>
      </c>
      <c r="N425" s="664">
        <v>8</v>
      </c>
      <c r="O425" s="664">
        <v>0</v>
      </c>
      <c r="P425" s="677"/>
      <c r="Q425" s="665">
        <v>0</v>
      </c>
    </row>
    <row r="426" spans="1:17" ht="14.4" customHeight="1" x14ac:dyDescent="0.3">
      <c r="A426" s="660" t="s">
        <v>600</v>
      </c>
      <c r="B426" s="661" t="s">
        <v>7621</v>
      </c>
      <c r="C426" s="661" t="s">
        <v>7437</v>
      </c>
      <c r="D426" s="661" t="s">
        <v>8214</v>
      </c>
      <c r="E426" s="661" t="s">
        <v>8215</v>
      </c>
      <c r="F426" s="664">
        <v>9</v>
      </c>
      <c r="G426" s="664">
        <v>0</v>
      </c>
      <c r="H426" s="664"/>
      <c r="I426" s="664">
        <v>0</v>
      </c>
      <c r="J426" s="664">
        <v>6</v>
      </c>
      <c r="K426" s="664">
        <v>0</v>
      </c>
      <c r="L426" s="664"/>
      <c r="M426" s="664">
        <v>0</v>
      </c>
      <c r="N426" s="664">
        <v>6</v>
      </c>
      <c r="O426" s="664">
        <v>0</v>
      </c>
      <c r="P426" s="677"/>
      <c r="Q426" s="665">
        <v>0</v>
      </c>
    </row>
    <row r="427" spans="1:17" ht="14.4" customHeight="1" x14ac:dyDescent="0.3">
      <c r="A427" s="660" t="s">
        <v>600</v>
      </c>
      <c r="B427" s="661" t="s">
        <v>7621</v>
      </c>
      <c r="C427" s="661" t="s">
        <v>7437</v>
      </c>
      <c r="D427" s="661" t="s">
        <v>8216</v>
      </c>
      <c r="E427" s="661" t="s">
        <v>8217</v>
      </c>
      <c r="F427" s="664">
        <v>1</v>
      </c>
      <c r="G427" s="664">
        <v>0</v>
      </c>
      <c r="H427" s="664"/>
      <c r="I427" s="664">
        <v>0</v>
      </c>
      <c r="J427" s="664"/>
      <c r="K427" s="664"/>
      <c r="L427" s="664"/>
      <c r="M427" s="664"/>
      <c r="N427" s="664">
        <v>2</v>
      </c>
      <c r="O427" s="664">
        <v>0</v>
      </c>
      <c r="P427" s="677"/>
      <c r="Q427" s="665">
        <v>0</v>
      </c>
    </row>
    <row r="428" spans="1:17" ht="14.4" customHeight="1" x14ac:dyDescent="0.3">
      <c r="A428" s="660" t="s">
        <v>600</v>
      </c>
      <c r="B428" s="661" t="s">
        <v>7621</v>
      </c>
      <c r="C428" s="661" t="s">
        <v>7437</v>
      </c>
      <c r="D428" s="661" t="s">
        <v>8218</v>
      </c>
      <c r="E428" s="661" t="s">
        <v>8219</v>
      </c>
      <c r="F428" s="664"/>
      <c r="G428" s="664"/>
      <c r="H428" s="664"/>
      <c r="I428" s="664"/>
      <c r="J428" s="664">
        <v>3</v>
      </c>
      <c r="K428" s="664">
        <v>0</v>
      </c>
      <c r="L428" s="664"/>
      <c r="M428" s="664">
        <v>0</v>
      </c>
      <c r="N428" s="664">
        <v>4</v>
      </c>
      <c r="O428" s="664">
        <v>0</v>
      </c>
      <c r="P428" s="677"/>
      <c r="Q428" s="665">
        <v>0</v>
      </c>
    </row>
    <row r="429" spans="1:17" ht="14.4" customHeight="1" x14ac:dyDescent="0.3">
      <c r="A429" s="660" t="s">
        <v>600</v>
      </c>
      <c r="B429" s="661" t="s">
        <v>7621</v>
      </c>
      <c r="C429" s="661" t="s">
        <v>7437</v>
      </c>
      <c r="D429" s="661" t="s">
        <v>8220</v>
      </c>
      <c r="E429" s="661" t="s">
        <v>8221</v>
      </c>
      <c r="F429" s="664">
        <v>1</v>
      </c>
      <c r="G429" s="664">
        <v>0</v>
      </c>
      <c r="H429" s="664"/>
      <c r="I429" s="664">
        <v>0</v>
      </c>
      <c r="J429" s="664">
        <v>4</v>
      </c>
      <c r="K429" s="664">
        <v>0</v>
      </c>
      <c r="L429" s="664"/>
      <c r="M429" s="664">
        <v>0</v>
      </c>
      <c r="N429" s="664">
        <v>11</v>
      </c>
      <c r="O429" s="664">
        <v>0</v>
      </c>
      <c r="P429" s="677"/>
      <c r="Q429" s="665">
        <v>0</v>
      </c>
    </row>
    <row r="430" spans="1:17" ht="14.4" customHeight="1" x14ac:dyDescent="0.3">
      <c r="A430" s="660" t="s">
        <v>600</v>
      </c>
      <c r="B430" s="661" t="s">
        <v>7621</v>
      </c>
      <c r="C430" s="661" t="s">
        <v>7437</v>
      </c>
      <c r="D430" s="661" t="s">
        <v>8222</v>
      </c>
      <c r="E430" s="661" t="s">
        <v>8223</v>
      </c>
      <c r="F430" s="664">
        <v>9</v>
      </c>
      <c r="G430" s="664">
        <v>0</v>
      </c>
      <c r="H430" s="664"/>
      <c r="I430" s="664">
        <v>0</v>
      </c>
      <c r="J430" s="664">
        <v>10</v>
      </c>
      <c r="K430" s="664">
        <v>0</v>
      </c>
      <c r="L430" s="664"/>
      <c r="M430" s="664">
        <v>0</v>
      </c>
      <c r="N430" s="664">
        <v>10</v>
      </c>
      <c r="O430" s="664">
        <v>0</v>
      </c>
      <c r="P430" s="677"/>
      <c r="Q430" s="665">
        <v>0</v>
      </c>
    </row>
    <row r="431" spans="1:17" ht="14.4" customHeight="1" x14ac:dyDescent="0.3">
      <c r="A431" s="660" t="s">
        <v>600</v>
      </c>
      <c r="B431" s="661" t="s">
        <v>7621</v>
      </c>
      <c r="C431" s="661" t="s">
        <v>7437</v>
      </c>
      <c r="D431" s="661" t="s">
        <v>8224</v>
      </c>
      <c r="E431" s="661" t="s">
        <v>8225</v>
      </c>
      <c r="F431" s="664"/>
      <c r="G431" s="664"/>
      <c r="H431" s="664"/>
      <c r="I431" s="664"/>
      <c r="J431" s="664">
        <v>3</v>
      </c>
      <c r="K431" s="664">
        <v>0</v>
      </c>
      <c r="L431" s="664"/>
      <c r="M431" s="664">
        <v>0</v>
      </c>
      <c r="N431" s="664">
        <v>3</v>
      </c>
      <c r="O431" s="664">
        <v>0</v>
      </c>
      <c r="P431" s="677"/>
      <c r="Q431" s="665">
        <v>0</v>
      </c>
    </row>
    <row r="432" spans="1:17" ht="14.4" customHeight="1" x14ac:dyDescent="0.3">
      <c r="A432" s="660" t="s">
        <v>600</v>
      </c>
      <c r="B432" s="661" t="s">
        <v>7621</v>
      </c>
      <c r="C432" s="661" t="s">
        <v>7437</v>
      </c>
      <c r="D432" s="661" t="s">
        <v>8226</v>
      </c>
      <c r="E432" s="661" t="s">
        <v>8227</v>
      </c>
      <c r="F432" s="664">
        <v>2</v>
      </c>
      <c r="G432" s="664">
        <v>0</v>
      </c>
      <c r="H432" s="664"/>
      <c r="I432" s="664">
        <v>0</v>
      </c>
      <c r="J432" s="664"/>
      <c r="K432" s="664"/>
      <c r="L432" s="664"/>
      <c r="M432" s="664"/>
      <c r="N432" s="664">
        <v>5</v>
      </c>
      <c r="O432" s="664">
        <v>0</v>
      </c>
      <c r="P432" s="677"/>
      <c r="Q432" s="665">
        <v>0</v>
      </c>
    </row>
    <row r="433" spans="1:17" ht="14.4" customHeight="1" x14ac:dyDescent="0.3">
      <c r="A433" s="660" t="s">
        <v>600</v>
      </c>
      <c r="B433" s="661" t="s">
        <v>7621</v>
      </c>
      <c r="C433" s="661" t="s">
        <v>7437</v>
      </c>
      <c r="D433" s="661" t="s">
        <v>8228</v>
      </c>
      <c r="E433" s="661" t="s">
        <v>8229</v>
      </c>
      <c r="F433" s="664">
        <v>3</v>
      </c>
      <c r="G433" s="664">
        <v>0</v>
      </c>
      <c r="H433" s="664"/>
      <c r="I433" s="664">
        <v>0</v>
      </c>
      <c r="J433" s="664">
        <v>4</v>
      </c>
      <c r="K433" s="664">
        <v>0</v>
      </c>
      <c r="L433" s="664"/>
      <c r="M433" s="664">
        <v>0</v>
      </c>
      <c r="N433" s="664"/>
      <c r="O433" s="664"/>
      <c r="P433" s="677"/>
      <c r="Q433" s="665"/>
    </row>
    <row r="434" spans="1:17" ht="14.4" customHeight="1" x14ac:dyDescent="0.3">
      <c r="A434" s="660" t="s">
        <v>600</v>
      </c>
      <c r="B434" s="661" t="s">
        <v>7621</v>
      </c>
      <c r="C434" s="661" t="s">
        <v>7437</v>
      </c>
      <c r="D434" s="661" t="s">
        <v>8230</v>
      </c>
      <c r="E434" s="661" t="s">
        <v>8231</v>
      </c>
      <c r="F434" s="664"/>
      <c r="G434" s="664"/>
      <c r="H434" s="664"/>
      <c r="I434" s="664"/>
      <c r="J434" s="664"/>
      <c r="K434" s="664"/>
      <c r="L434" s="664"/>
      <c r="M434" s="664"/>
      <c r="N434" s="664">
        <v>1</v>
      </c>
      <c r="O434" s="664">
        <v>0</v>
      </c>
      <c r="P434" s="677"/>
      <c r="Q434" s="665">
        <v>0</v>
      </c>
    </row>
    <row r="435" spans="1:17" ht="14.4" customHeight="1" x14ac:dyDescent="0.3">
      <c r="A435" s="660" t="s">
        <v>600</v>
      </c>
      <c r="B435" s="661" t="s">
        <v>7621</v>
      </c>
      <c r="C435" s="661" t="s">
        <v>7437</v>
      </c>
      <c r="D435" s="661" t="s">
        <v>8232</v>
      </c>
      <c r="E435" s="661" t="s">
        <v>8233</v>
      </c>
      <c r="F435" s="664">
        <v>2</v>
      </c>
      <c r="G435" s="664">
        <v>0</v>
      </c>
      <c r="H435" s="664"/>
      <c r="I435" s="664">
        <v>0</v>
      </c>
      <c r="J435" s="664"/>
      <c r="K435" s="664"/>
      <c r="L435" s="664"/>
      <c r="M435" s="664"/>
      <c r="N435" s="664">
        <v>1</v>
      </c>
      <c r="O435" s="664">
        <v>0</v>
      </c>
      <c r="P435" s="677"/>
      <c r="Q435" s="665">
        <v>0</v>
      </c>
    </row>
    <row r="436" spans="1:17" ht="14.4" customHeight="1" x14ac:dyDescent="0.3">
      <c r="A436" s="660" t="s">
        <v>600</v>
      </c>
      <c r="B436" s="661" t="s">
        <v>7621</v>
      </c>
      <c r="C436" s="661" t="s">
        <v>7437</v>
      </c>
      <c r="D436" s="661" t="s">
        <v>8234</v>
      </c>
      <c r="E436" s="661" t="s">
        <v>8235</v>
      </c>
      <c r="F436" s="664">
        <v>3</v>
      </c>
      <c r="G436" s="664">
        <v>0</v>
      </c>
      <c r="H436" s="664"/>
      <c r="I436" s="664">
        <v>0</v>
      </c>
      <c r="J436" s="664">
        <v>2</v>
      </c>
      <c r="K436" s="664">
        <v>0</v>
      </c>
      <c r="L436" s="664"/>
      <c r="M436" s="664">
        <v>0</v>
      </c>
      <c r="N436" s="664">
        <v>6</v>
      </c>
      <c r="O436" s="664">
        <v>0</v>
      </c>
      <c r="P436" s="677"/>
      <c r="Q436" s="665">
        <v>0</v>
      </c>
    </row>
    <row r="437" spans="1:17" ht="14.4" customHeight="1" x14ac:dyDescent="0.3">
      <c r="A437" s="660" t="s">
        <v>600</v>
      </c>
      <c r="B437" s="661" t="s">
        <v>7621</v>
      </c>
      <c r="C437" s="661" t="s">
        <v>7437</v>
      </c>
      <c r="D437" s="661" t="s">
        <v>8236</v>
      </c>
      <c r="E437" s="661" t="s">
        <v>8237</v>
      </c>
      <c r="F437" s="664"/>
      <c r="G437" s="664"/>
      <c r="H437" s="664"/>
      <c r="I437" s="664"/>
      <c r="J437" s="664">
        <v>1</v>
      </c>
      <c r="K437" s="664">
        <v>0</v>
      </c>
      <c r="L437" s="664"/>
      <c r="M437" s="664">
        <v>0</v>
      </c>
      <c r="N437" s="664"/>
      <c r="O437" s="664"/>
      <c r="P437" s="677"/>
      <c r="Q437" s="665"/>
    </row>
    <row r="438" spans="1:17" ht="14.4" customHeight="1" x14ac:dyDescent="0.3">
      <c r="A438" s="660" t="s">
        <v>600</v>
      </c>
      <c r="B438" s="661" t="s">
        <v>7621</v>
      </c>
      <c r="C438" s="661" t="s">
        <v>7437</v>
      </c>
      <c r="D438" s="661" t="s">
        <v>8238</v>
      </c>
      <c r="E438" s="661" t="s">
        <v>8239</v>
      </c>
      <c r="F438" s="664">
        <v>1</v>
      </c>
      <c r="G438" s="664">
        <v>0</v>
      </c>
      <c r="H438" s="664"/>
      <c r="I438" s="664">
        <v>0</v>
      </c>
      <c r="J438" s="664"/>
      <c r="K438" s="664"/>
      <c r="L438" s="664"/>
      <c r="M438" s="664"/>
      <c r="N438" s="664">
        <v>3</v>
      </c>
      <c r="O438" s="664">
        <v>0</v>
      </c>
      <c r="P438" s="677"/>
      <c r="Q438" s="665">
        <v>0</v>
      </c>
    </row>
    <row r="439" spans="1:17" ht="14.4" customHeight="1" x14ac:dyDescent="0.3">
      <c r="A439" s="660" t="s">
        <v>600</v>
      </c>
      <c r="B439" s="661" t="s">
        <v>7621</v>
      </c>
      <c r="C439" s="661" t="s">
        <v>7437</v>
      </c>
      <c r="D439" s="661" t="s">
        <v>8240</v>
      </c>
      <c r="E439" s="661" t="s">
        <v>8241</v>
      </c>
      <c r="F439" s="664">
        <v>1</v>
      </c>
      <c r="G439" s="664">
        <v>14082</v>
      </c>
      <c r="H439" s="664">
        <v>1</v>
      </c>
      <c r="I439" s="664">
        <v>14082</v>
      </c>
      <c r="J439" s="664"/>
      <c r="K439" s="664"/>
      <c r="L439" s="664"/>
      <c r="M439" s="664"/>
      <c r="N439" s="664">
        <v>1</v>
      </c>
      <c r="O439" s="664">
        <v>14304</v>
      </c>
      <c r="P439" s="677">
        <v>1.015764806135492</v>
      </c>
      <c r="Q439" s="665">
        <v>14304</v>
      </c>
    </row>
    <row r="440" spans="1:17" ht="14.4" customHeight="1" x14ac:dyDescent="0.3">
      <c r="A440" s="660" t="s">
        <v>600</v>
      </c>
      <c r="B440" s="661" t="s">
        <v>7621</v>
      </c>
      <c r="C440" s="661" t="s">
        <v>7437</v>
      </c>
      <c r="D440" s="661" t="s">
        <v>8242</v>
      </c>
      <c r="E440" s="661" t="s">
        <v>8243</v>
      </c>
      <c r="F440" s="664">
        <v>2</v>
      </c>
      <c r="G440" s="664">
        <v>0</v>
      </c>
      <c r="H440" s="664"/>
      <c r="I440" s="664">
        <v>0</v>
      </c>
      <c r="J440" s="664"/>
      <c r="K440" s="664"/>
      <c r="L440" s="664"/>
      <c r="M440" s="664"/>
      <c r="N440" s="664">
        <v>1</v>
      </c>
      <c r="O440" s="664">
        <v>0</v>
      </c>
      <c r="P440" s="677"/>
      <c r="Q440" s="665">
        <v>0</v>
      </c>
    </row>
    <row r="441" spans="1:17" ht="14.4" customHeight="1" x14ac:dyDescent="0.3">
      <c r="A441" s="660" t="s">
        <v>600</v>
      </c>
      <c r="B441" s="661" t="s">
        <v>7621</v>
      </c>
      <c r="C441" s="661" t="s">
        <v>7437</v>
      </c>
      <c r="D441" s="661" t="s">
        <v>8244</v>
      </c>
      <c r="E441" s="661" t="s">
        <v>8245</v>
      </c>
      <c r="F441" s="664"/>
      <c r="G441" s="664"/>
      <c r="H441" s="664"/>
      <c r="I441" s="664"/>
      <c r="J441" s="664">
        <v>1</v>
      </c>
      <c r="K441" s="664">
        <v>1590</v>
      </c>
      <c r="L441" s="664"/>
      <c r="M441" s="664">
        <v>1590</v>
      </c>
      <c r="N441" s="664">
        <v>1</v>
      </c>
      <c r="O441" s="664">
        <v>1600</v>
      </c>
      <c r="P441" s="677"/>
      <c r="Q441" s="665">
        <v>1600</v>
      </c>
    </row>
    <row r="442" spans="1:17" ht="14.4" customHeight="1" x14ac:dyDescent="0.3">
      <c r="A442" s="660" t="s">
        <v>600</v>
      </c>
      <c r="B442" s="661" t="s">
        <v>7621</v>
      </c>
      <c r="C442" s="661" t="s">
        <v>7437</v>
      </c>
      <c r="D442" s="661" t="s">
        <v>8246</v>
      </c>
      <c r="E442" s="661" t="s">
        <v>8247</v>
      </c>
      <c r="F442" s="664">
        <v>1</v>
      </c>
      <c r="G442" s="664">
        <v>4765</v>
      </c>
      <c r="H442" s="664">
        <v>1</v>
      </c>
      <c r="I442" s="664">
        <v>4765</v>
      </c>
      <c r="J442" s="664"/>
      <c r="K442" s="664"/>
      <c r="L442" s="664"/>
      <c r="M442" s="664"/>
      <c r="N442" s="664"/>
      <c r="O442" s="664"/>
      <c r="P442" s="677"/>
      <c r="Q442" s="665"/>
    </row>
    <row r="443" spans="1:17" ht="14.4" customHeight="1" x14ac:dyDescent="0.3">
      <c r="A443" s="660" t="s">
        <v>600</v>
      </c>
      <c r="B443" s="661" t="s">
        <v>7621</v>
      </c>
      <c r="C443" s="661" t="s">
        <v>7437</v>
      </c>
      <c r="D443" s="661" t="s">
        <v>8248</v>
      </c>
      <c r="E443" s="661" t="s">
        <v>8249</v>
      </c>
      <c r="F443" s="664">
        <v>1</v>
      </c>
      <c r="G443" s="664">
        <v>0</v>
      </c>
      <c r="H443" s="664"/>
      <c r="I443" s="664">
        <v>0</v>
      </c>
      <c r="J443" s="664"/>
      <c r="K443" s="664"/>
      <c r="L443" s="664"/>
      <c r="M443" s="664"/>
      <c r="N443" s="664"/>
      <c r="O443" s="664"/>
      <c r="P443" s="677"/>
      <c r="Q443" s="665"/>
    </row>
    <row r="444" spans="1:17" ht="14.4" customHeight="1" x14ac:dyDescent="0.3">
      <c r="A444" s="660" t="s">
        <v>600</v>
      </c>
      <c r="B444" s="661" t="s">
        <v>7621</v>
      </c>
      <c r="C444" s="661" t="s">
        <v>7437</v>
      </c>
      <c r="D444" s="661" t="s">
        <v>8250</v>
      </c>
      <c r="E444" s="661" t="s">
        <v>8251</v>
      </c>
      <c r="F444" s="664"/>
      <c r="G444" s="664"/>
      <c r="H444" s="664"/>
      <c r="I444" s="664"/>
      <c r="J444" s="664">
        <v>1</v>
      </c>
      <c r="K444" s="664">
        <v>344</v>
      </c>
      <c r="L444" s="664"/>
      <c r="M444" s="664">
        <v>344</v>
      </c>
      <c r="N444" s="664"/>
      <c r="O444" s="664"/>
      <c r="P444" s="677"/>
      <c r="Q444" s="665"/>
    </row>
    <row r="445" spans="1:17" ht="14.4" customHeight="1" x14ac:dyDescent="0.3">
      <c r="A445" s="660" t="s">
        <v>600</v>
      </c>
      <c r="B445" s="661" t="s">
        <v>7621</v>
      </c>
      <c r="C445" s="661" t="s">
        <v>7437</v>
      </c>
      <c r="D445" s="661" t="s">
        <v>8252</v>
      </c>
      <c r="E445" s="661" t="s">
        <v>8253</v>
      </c>
      <c r="F445" s="664">
        <v>28</v>
      </c>
      <c r="G445" s="664">
        <v>23856</v>
      </c>
      <c r="H445" s="664">
        <v>1</v>
      </c>
      <c r="I445" s="664">
        <v>852</v>
      </c>
      <c r="J445" s="664">
        <v>7</v>
      </c>
      <c r="K445" s="664">
        <v>5070</v>
      </c>
      <c r="L445" s="664">
        <v>0.21252515090543259</v>
      </c>
      <c r="M445" s="664">
        <v>724.28571428571433</v>
      </c>
      <c r="N445" s="664">
        <v>15</v>
      </c>
      <c r="O445" s="664">
        <v>10569</v>
      </c>
      <c r="P445" s="677">
        <v>0.44303319919517103</v>
      </c>
      <c r="Q445" s="665">
        <v>704.6</v>
      </c>
    </row>
    <row r="446" spans="1:17" ht="14.4" customHeight="1" x14ac:dyDescent="0.3">
      <c r="A446" s="660" t="s">
        <v>600</v>
      </c>
      <c r="B446" s="661" t="s">
        <v>7621</v>
      </c>
      <c r="C446" s="661" t="s">
        <v>7437</v>
      </c>
      <c r="D446" s="661" t="s">
        <v>7500</v>
      </c>
      <c r="E446" s="661" t="s">
        <v>7501</v>
      </c>
      <c r="F446" s="664">
        <v>1</v>
      </c>
      <c r="G446" s="664">
        <v>943</v>
      </c>
      <c r="H446" s="664">
        <v>1</v>
      </c>
      <c r="I446" s="664">
        <v>943</v>
      </c>
      <c r="J446" s="664"/>
      <c r="K446" s="664"/>
      <c r="L446" s="664"/>
      <c r="M446" s="664"/>
      <c r="N446" s="664">
        <v>1</v>
      </c>
      <c r="O446" s="664">
        <v>953</v>
      </c>
      <c r="P446" s="677">
        <v>1.0106044538706256</v>
      </c>
      <c r="Q446" s="665">
        <v>953</v>
      </c>
    </row>
    <row r="447" spans="1:17" ht="14.4" customHeight="1" x14ac:dyDescent="0.3">
      <c r="A447" s="660" t="s">
        <v>600</v>
      </c>
      <c r="B447" s="661" t="s">
        <v>7621</v>
      </c>
      <c r="C447" s="661" t="s">
        <v>7437</v>
      </c>
      <c r="D447" s="661" t="s">
        <v>8254</v>
      </c>
      <c r="E447" s="661" t="s">
        <v>8255</v>
      </c>
      <c r="F447" s="664">
        <v>14</v>
      </c>
      <c r="G447" s="664">
        <v>10374</v>
      </c>
      <c r="H447" s="664">
        <v>1</v>
      </c>
      <c r="I447" s="664">
        <v>741</v>
      </c>
      <c r="J447" s="664">
        <v>5</v>
      </c>
      <c r="K447" s="664">
        <v>3725</v>
      </c>
      <c r="L447" s="664">
        <v>0.3590707538075959</v>
      </c>
      <c r="M447" s="664">
        <v>745</v>
      </c>
      <c r="N447" s="664">
        <v>6</v>
      </c>
      <c r="O447" s="664">
        <v>4498</v>
      </c>
      <c r="P447" s="677">
        <v>0.43358395989974935</v>
      </c>
      <c r="Q447" s="665">
        <v>749.66666666666663</v>
      </c>
    </row>
    <row r="448" spans="1:17" ht="14.4" customHeight="1" x14ac:dyDescent="0.3">
      <c r="A448" s="660" t="s">
        <v>600</v>
      </c>
      <c r="B448" s="661" t="s">
        <v>7621</v>
      </c>
      <c r="C448" s="661" t="s">
        <v>7437</v>
      </c>
      <c r="D448" s="661" t="s">
        <v>8256</v>
      </c>
      <c r="E448" s="661" t="s">
        <v>7372</v>
      </c>
      <c r="F448" s="664">
        <v>5699</v>
      </c>
      <c r="G448" s="664">
        <v>0</v>
      </c>
      <c r="H448" s="664"/>
      <c r="I448" s="664">
        <v>0</v>
      </c>
      <c r="J448" s="664">
        <v>4804</v>
      </c>
      <c r="K448" s="664">
        <v>0</v>
      </c>
      <c r="L448" s="664"/>
      <c r="M448" s="664">
        <v>0</v>
      </c>
      <c r="N448" s="664"/>
      <c r="O448" s="664"/>
      <c r="P448" s="677"/>
      <c r="Q448" s="665"/>
    </row>
    <row r="449" spans="1:17" ht="14.4" customHeight="1" x14ac:dyDescent="0.3">
      <c r="A449" s="660" t="s">
        <v>600</v>
      </c>
      <c r="B449" s="661" t="s">
        <v>7621</v>
      </c>
      <c r="C449" s="661" t="s">
        <v>7437</v>
      </c>
      <c r="D449" s="661" t="s">
        <v>8256</v>
      </c>
      <c r="E449" s="661" t="s">
        <v>8257</v>
      </c>
      <c r="F449" s="664">
        <v>13194</v>
      </c>
      <c r="G449" s="664">
        <v>0</v>
      </c>
      <c r="H449" s="664"/>
      <c r="I449" s="664">
        <v>0</v>
      </c>
      <c r="J449" s="664">
        <v>10870</v>
      </c>
      <c r="K449" s="664">
        <v>0</v>
      </c>
      <c r="L449" s="664"/>
      <c r="M449" s="664">
        <v>0</v>
      </c>
      <c r="N449" s="664"/>
      <c r="O449" s="664"/>
      <c r="P449" s="677"/>
      <c r="Q449" s="665"/>
    </row>
    <row r="450" spans="1:17" ht="14.4" customHeight="1" x14ac:dyDescent="0.3">
      <c r="A450" s="660" t="s">
        <v>600</v>
      </c>
      <c r="B450" s="661" t="s">
        <v>7621</v>
      </c>
      <c r="C450" s="661" t="s">
        <v>7437</v>
      </c>
      <c r="D450" s="661" t="s">
        <v>7502</v>
      </c>
      <c r="E450" s="661" t="s">
        <v>7503</v>
      </c>
      <c r="F450" s="664">
        <v>4</v>
      </c>
      <c r="G450" s="664">
        <v>656</v>
      </c>
      <c r="H450" s="664">
        <v>1</v>
      </c>
      <c r="I450" s="664">
        <v>164</v>
      </c>
      <c r="J450" s="664">
        <v>3</v>
      </c>
      <c r="K450" s="664">
        <v>495</v>
      </c>
      <c r="L450" s="664">
        <v>0.75457317073170727</v>
      </c>
      <c r="M450" s="664">
        <v>165</v>
      </c>
      <c r="N450" s="664">
        <v>2</v>
      </c>
      <c r="O450" s="664">
        <v>336</v>
      </c>
      <c r="P450" s="677">
        <v>0.51219512195121952</v>
      </c>
      <c r="Q450" s="665">
        <v>168</v>
      </c>
    </row>
    <row r="451" spans="1:17" ht="14.4" customHeight="1" x14ac:dyDescent="0.3">
      <c r="A451" s="660" t="s">
        <v>600</v>
      </c>
      <c r="B451" s="661" t="s">
        <v>7621</v>
      </c>
      <c r="C451" s="661" t="s">
        <v>7437</v>
      </c>
      <c r="D451" s="661" t="s">
        <v>8258</v>
      </c>
      <c r="E451" s="661" t="s">
        <v>8259</v>
      </c>
      <c r="F451" s="664">
        <v>1</v>
      </c>
      <c r="G451" s="664">
        <v>58</v>
      </c>
      <c r="H451" s="664">
        <v>1</v>
      </c>
      <c r="I451" s="664">
        <v>58</v>
      </c>
      <c r="J451" s="664"/>
      <c r="K451" s="664"/>
      <c r="L451" s="664"/>
      <c r="M451" s="664"/>
      <c r="N451" s="664"/>
      <c r="O451" s="664"/>
      <c r="P451" s="677"/>
      <c r="Q451" s="665"/>
    </row>
    <row r="452" spans="1:17" ht="14.4" customHeight="1" x14ac:dyDescent="0.3">
      <c r="A452" s="660" t="s">
        <v>600</v>
      </c>
      <c r="B452" s="661" t="s">
        <v>7621</v>
      </c>
      <c r="C452" s="661" t="s">
        <v>7437</v>
      </c>
      <c r="D452" s="661" t="s">
        <v>7466</v>
      </c>
      <c r="E452" s="661" t="s">
        <v>7467</v>
      </c>
      <c r="F452" s="664">
        <v>37</v>
      </c>
      <c r="G452" s="664">
        <v>2775</v>
      </c>
      <c r="H452" s="664">
        <v>1</v>
      </c>
      <c r="I452" s="664">
        <v>75</v>
      </c>
      <c r="J452" s="664"/>
      <c r="K452" s="664"/>
      <c r="L452" s="664"/>
      <c r="M452" s="664"/>
      <c r="N452" s="664"/>
      <c r="O452" s="664"/>
      <c r="P452" s="677"/>
      <c r="Q452" s="665"/>
    </row>
    <row r="453" spans="1:17" ht="14.4" customHeight="1" x14ac:dyDescent="0.3">
      <c r="A453" s="660" t="s">
        <v>600</v>
      </c>
      <c r="B453" s="661" t="s">
        <v>7621</v>
      </c>
      <c r="C453" s="661" t="s">
        <v>7437</v>
      </c>
      <c r="D453" s="661" t="s">
        <v>8260</v>
      </c>
      <c r="E453" s="661" t="s">
        <v>8261</v>
      </c>
      <c r="F453" s="664">
        <v>188</v>
      </c>
      <c r="G453" s="664">
        <v>628860</v>
      </c>
      <c r="H453" s="664">
        <v>1</v>
      </c>
      <c r="I453" s="664">
        <v>3345</v>
      </c>
      <c r="J453" s="664">
        <v>239</v>
      </c>
      <c r="K453" s="664">
        <v>803279</v>
      </c>
      <c r="L453" s="664">
        <v>1.2773574404477943</v>
      </c>
      <c r="M453" s="664">
        <v>3361</v>
      </c>
      <c r="N453" s="664">
        <v>251</v>
      </c>
      <c r="O453" s="664">
        <v>848606</v>
      </c>
      <c r="P453" s="677">
        <v>1.3494354864357727</v>
      </c>
      <c r="Q453" s="665">
        <v>3380.9003984063743</v>
      </c>
    </row>
    <row r="454" spans="1:17" ht="14.4" customHeight="1" x14ac:dyDescent="0.3">
      <c r="A454" s="660" t="s">
        <v>600</v>
      </c>
      <c r="B454" s="661" t="s">
        <v>7621</v>
      </c>
      <c r="C454" s="661" t="s">
        <v>7437</v>
      </c>
      <c r="D454" s="661" t="s">
        <v>8262</v>
      </c>
      <c r="E454" s="661" t="s">
        <v>8263</v>
      </c>
      <c r="F454" s="664">
        <v>1</v>
      </c>
      <c r="G454" s="664">
        <v>505</v>
      </c>
      <c r="H454" s="664">
        <v>1</v>
      </c>
      <c r="I454" s="664">
        <v>505</v>
      </c>
      <c r="J454" s="664">
        <v>1</v>
      </c>
      <c r="K454" s="664">
        <v>509</v>
      </c>
      <c r="L454" s="664">
        <v>1.0079207920792079</v>
      </c>
      <c r="M454" s="664">
        <v>509</v>
      </c>
      <c r="N454" s="664"/>
      <c r="O454" s="664"/>
      <c r="P454" s="677"/>
      <c r="Q454" s="665"/>
    </row>
    <row r="455" spans="1:17" ht="14.4" customHeight="1" x14ac:dyDescent="0.3">
      <c r="A455" s="660" t="s">
        <v>600</v>
      </c>
      <c r="B455" s="661" t="s">
        <v>7621</v>
      </c>
      <c r="C455" s="661" t="s">
        <v>7437</v>
      </c>
      <c r="D455" s="661" t="s">
        <v>8264</v>
      </c>
      <c r="E455" s="661" t="s">
        <v>8265</v>
      </c>
      <c r="F455" s="664"/>
      <c r="G455" s="664"/>
      <c r="H455" s="664"/>
      <c r="I455" s="664"/>
      <c r="J455" s="664"/>
      <c r="K455" s="664"/>
      <c r="L455" s="664"/>
      <c r="M455" s="664"/>
      <c r="N455" s="664">
        <v>1</v>
      </c>
      <c r="O455" s="664">
        <v>1798</v>
      </c>
      <c r="P455" s="677"/>
      <c r="Q455" s="665">
        <v>1798</v>
      </c>
    </row>
    <row r="456" spans="1:17" ht="14.4" customHeight="1" x14ac:dyDescent="0.3">
      <c r="A456" s="660" t="s">
        <v>600</v>
      </c>
      <c r="B456" s="661" t="s">
        <v>7621</v>
      </c>
      <c r="C456" s="661" t="s">
        <v>7437</v>
      </c>
      <c r="D456" s="661" t="s">
        <v>8266</v>
      </c>
      <c r="E456" s="661" t="s">
        <v>8267</v>
      </c>
      <c r="F456" s="664">
        <v>17695</v>
      </c>
      <c r="G456" s="664">
        <v>18248808</v>
      </c>
      <c r="H456" s="664">
        <v>1</v>
      </c>
      <c r="I456" s="664">
        <v>1031.2974286521617</v>
      </c>
      <c r="J456" s="664">
        <v>14363</v>
      </c>
      <c r="K456" s="664">
        <v>15233690</v>
      </c>
      <c r="L456" s="664">
        <v>0.83477726326015378</v>
      </c>
      <c r="M456" s="664">
        <v>1060.6203439392884</v>
      </c>
      <c r="N456" s="664">
        <v>15278</v>
      </c>
      <c r="O456" s="664">
        <v>15664826</v>
      </c>
      <c r="P456" s="677">
        <v>0.85840269676792036</v>
      </c>
      <c r="Q456" s="665">
        <v>1025.3191517214295</v>
      </c>
    </row>
    <row r="457" spans="1:17" ht="14.4" customHeight="1" x14ac:dyDescent="0.3">
      <c r="A457" s="660" t="s">
        <v>600</v>
      </c>
      <c r="B457" s="661" t="s">
        <v>7621</v>
      </c>
      <c r="C457" s="661" t="s">
        <v>7437</v>
      </c>
      <c r="D457" s="661" t="s">
        <v>8268</v>
      </c>
      <c r="E457" s="661" t="s">
        <v>8269</v>
      </c>
      <c r="F457" s="664">
        <v>14</v>
      </c>
      <c r="G457" s="664">
        <v>48860</v>
      </c>
      <c r="H457" s="664">
        <v>1</v>
      </c>
      <c r="I457" s="664">
        <v>3490</v>
      </c>
      <c r="J457" s="664">
        <v>1</v>
      </c>
      <c r="K457" s="664">
        <v>3506</v>
      </c>
      <c r="L457" s="664">
        <v>7.1756037658616462E-2</v>
      </c>
      <c r="M457" s="664">
        <v>3506</v>
      </c>
      <c r="N457" s="664">
        <v>2</v>
      </c>
      <c r="O457" s="664">
        <v>7066</v>
      </c>
      <c r="P457" s="677">
        <v>0.14461727384363487</v>
      </c>
      <c r="Q457" s="665">
        <v>3533</v>
      </c>
    </row>
    <row r="458" spans="1:17" ht="14.4" customHeight="1" x14ac:dyDescent="0.3">
      <c r="A458" s="660" t="s">
        <v>600</v>
      </c>
      <c r="B458" s="661" t="s">
        <v>7621</v>
      </c>
      <c r="C458" s="661" t="s">
        <v>7437</v>
      </c>
      <c r="D458" s="661" t="s">
        <v>8270</v>
      </c>
      <c r="E458" s="661" t="s">
        <v>8271</v>
      </c>
      <c r="F458" s="664">
        <v>134</v>
      </c>
      <c r="G458" s="664">
        <v>360848</v>
      </c>
      <c r="H458" s="664">
        <v>1</v>
      </c>
      <c r="I458" s="664">
        <v>2692.8955223880598</v>
      </c>
      <c r="J458" s="664">
        <v>111</v>
      </c>
      <c r="K458" s="664">
        <v>299922</v>
      </c>
      <c r="L458" s="664">
        <v>0.83115882587682344</v>
      </c>
      <c r="M458" s="664">
        <v>2702</v>
      </c>
      <c r="N458" s="664">
        <v>112</v>
      </c>
      <c r="O458" s="664">
        <v>303824</v>
      </c>
      <c r="P458" s="677">
        <v>0.84197224316055519</v>
      </c>
      <c r="Q458" s="665">
        <v>2712.7142857142858</v>
      </c>
    </row>
    <row r="459" spans="1:17" ht="14.4" customHeight="1" x14ac:dyDescent="0.3">
      <c r="A459" s="660" t="s">
        <v>600</v>
      </c>
      <c r="B459" s="661" t="s">
        <v>7621</v>
      </c>
      <c r="C459" s="661" t="s">
        <v>7437</v>
      </c>
      <c r="D459" s="661" t="s">
        <v>8272</v>
      </c>
      <c r="E459" s="661" t="s">
        <v>8125</v>
      </c>
      <c r="F459" s="664">
        <v>3</v>
      </c>
      <c r="G459" s="664">
        <v>1995</v>
      </c>
      <c r="H459" s="664">
        <v>1</v>
      </c>
      <c r="I459" s="664">
        <v>665</v>
      </c>
      <c r="J459" s="664"/>
      <c r="K459" s="664"/>
      <c r="L459" s="664"/>
      <c r="M459" s="664"/>
      <c r="N459" s="664"/>
      <c r="O459" s="664"/>
      <c r="P459" s="677"/>
      <c r="Q459" s="665"/>
    </row>
    <row r="460" spans="1:17" ht="14.4" customHeight="1" x14ac:dyDescent="0.3">
      <c r="A460" s="660" t="s">
        <v>600</v>
      </c>
      <c r="B460" s="661" t="s">
        <v>7621</v>
      </c>
      <c r="C460" s="661" t="s">
        <v>7437</v>
      </c>
      <c r="D460" s="661" t="s">
        <v>7504</v>
      </c>
      <c r="E460" s="661" t="s">
        <v>7505</v>
      </c>
      <c r="F460" s="664">
        <v>96</v>
      </c>
      <c r="G460" s="664">
        <v>0</v>
      </c>
      <c r="H460" s="664"/>
      <c r="I460" s="664">
        <v>0</v>
      </c>
      <c r="J460" s="664">
        <v>38</v>
      </c>
      <c r="K460" s="664">
        <v>0</v>
      </c>
      <c r="L460" s="664"/>
      <c r="M460" s="664">
        <v>0</v>
      </c>
      <c r="N460" s="664">
        <v>48</v>
      </c>
      <c r="O460" s="664">
        <v>0</v>
      </c>
      <c r="P460" s="677"/>
      <c r="Q460" s="665">
        <v>0</v>
      </c>
    </row>
    <row r="461" spans="1:17" ht="14.4" customHeight="1" x14ac:dyDescent="0.3">
      <c r="A461" s="660" t="s">
        <v>600</v>
      </c>
      <c r="B461" s="661" t="s">
        <v>7621</v>
      </c>
      <c r="C461" s="661" t="s">
        <v>7437</v>
      </c>
      <c r="D461" s="661" t="s">
        <v>8273</v>
      </c>
      <c r="E461" s="661" t="s">
        <v>8274</v>
      </c>
      <c r="F461" s="664">
        <v>55</v>
      </c>
      <c r="G461" s="664">
        <v>36740</v>
      </c>
      <c r="H461" s="664">
        <v>1</v>
      </c>
      <c r="I461" s="664">
        <v>668</v>
      </c>
      <c r="J461" s="664">
        <v>37</v>
      </c>
      <c r="K461" s="664">
        <v>24864</v>
      </c>
      <c r="L461" s="664">
        <v>0.67675557974959177</v>
      </c>
      <c r="M461" s="664">
        <v>672</v>
      </c>
      <c r="N461" s="664">
        <v>39</v>
      </c>
      <c r="O461" s="664">
        <v>26418</v>
      </c>
      <c r="P461" s="677">
        <v>0.71905280348394118</v>
      </c>
      <c r="Q461" s="665">
        <v>677.38461538461536</v>
      </c>
    </row>
    <row r="462" spans="1:17" ht="14.4" customHeight="1" x14ac:dyDescent="0.3">
      <c r="A462" s="660" t="s">
        <v>600</v>
      </c>
      <c r="B462" s="661" t="s">
        <v>7621</v>
      </c>
      <c r="C462" s="661" t="s">
        <v>7437</v>
      </c>
      <c r="D462" s="661" t="s">
        <v>8275</v>
      </c>
      <c r="E462" s="661" t="s">
        <v>8276</v>
      </c>
      <c r="F462" s="664">
        <v>78</v>
      </c>
      <c r="G462" s="664">
        <v>472524</v>
      </c>
      <c r="H462" s="664">
        <v>1</v>
      </c>
      <c r="I462" s="664">
        <v>6058</v>
      </c>
      <c r="J462" s="664">
        <v>88</v>
      </c>
      <c r="K462" s="664">
        <v>534776</v>
      </c>
      <c r="L462" s="664">
        <v>1.1317435728132328</v>
      </c>
      <c r="M462" s="664">
        <v>6077</v>
      </c>
      <c r="N462" s="664">
        <v>91</v>
      </c>
      <c r="O462" s="664">
        <v>555659</v>
      </c>
      <c r="P462" s="677">
        <v>1.1759381534059645</v>
      </c>
      <c r="Q462" s="665">
        <v>6106.1428571428569</v>
      </c>
    </row>
    <row r="463" spans="1:17" ht="14.4" customHeight="1" x14ac:dyDescent="0.3">
      <c r="A463" s="660" t="s">
        <v>600</v>
      </c>
      <c r="B463" s="661" t="s">
        <v>7621</v>
      </c>
      <c r="C463" s="661" t="s">
        <v>7437</v>
      </c>
      <c r="D463" s="661" t="s">
        <v>8277</v>
      </c>
      <c r="E463" s="661" t="s">
        <v>8278</v>
      </c>
      <c r="F463" s="664">
        <v>2</v>
      </c>
      <c r="G463" s="664">
        <v>18000</v>
      </c>
      <c r="H463" s="664">
        <v>1</v>
      </c>
      <c r="I463" s="664">
        <v>9000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600</v>
      </c>
      <c r="B464" s="661" t="s">
        <v>7621</v>
      </c>
      <c r="C464" s="661" t="s">
        <v>7437</v>
      </c>
      <c r="D464" s="661" t="s">
        <v>8279</v>
      </c>
      <c r="E464" s="661" t="s">
        <v>8280</v>
      </c>
      <c r="F464" s="664"/>
      <c r="G464" s="664"/>
      <c r="H464" s="664"/>
      <c r="I464" s="664"/>
      <c r="J464" s="664">
        <v>2</v>
      </c>
      <c r="K464" s="664">
        <v>3784</v>
      </c>
      <c r="L464" s="664"/>
      <c r="M464" s="664">
        <v>1892</v>
      </c>
      <c r="N464" s="664"/>
      <c r="O464" s="664"/>
      <c r="P464" s="677"/>
      <c r="Q464" s="665"/>
    </row>
    <row r="465" spans="1:17" ht="14.4" customHeight="1" x14ac:dyDescent="0.3">
      <c r="A465" s="660" t="s">
        <v>600</v>
      </c>
      <c r="B465" s="661" t="s">
        <v>7621</v>
      </c>
      <c r="C465" s="661" t="s">
        <v>7437</v>
      </c>
      <c r="D465" s="661" t="s">
        <v>7539</v>
      </c>
      <c r="E465" s="661" t="s">
        <v>7540</v>
      </c>
      <c r="F465" s="664">
        <v>9</v>
      </c>
      <c r="G465" s="664">
        <v>3861</v>
      </c>
      <c r="H465" s="664">
        <v>1</v>
      </c>
      <c r="I465" s="664">
        <v>429</v>
      </c>
      <c r="J465" s="664">
        <v>3</v>
      </c>
      <c r="K465" s="664">
        <v>1293</v>
      </c>
      <c r="L465" s="664">
        <v>0.33488733488733491</v>
      </c>
      <c r="M465" s="664">
        <v>431</v>
      </c>
      <c r="N465" s="664">
        <v>2</v>
      </c>
      <c r="O465" s="664">
        <v>870</v>
      </c>
      <c r="P465" s="677">
        <v>0.22533022533022534</v>
      </c>
      <c r="Q465" s="665">
        <v>435</v>
      </c>
    </row>
    <row r="466" spans="1:17" ht="14.4" customHeight="1" x14ac:dyDescent="0.3">
      <c r="A466" s="660" t="s">
        <v>600</v>
      </c>
      <c r="B466" s="661" t="s">
        <v>7621</v>
      </c>
      <c r="C466" s="661" t="s">
        <v>7437</v>
      </c>
      <c r="D466" s="661" t="s">
        <v>7484</v>
      </c>
      <c r="E466" s="661" t="s">
        <v>7485</v>
      </c>
      <c r="F466" s="664">
        <v>26</v>
      </c>
      <c r="G466" s="664">
        <v>27040</v>
      </c>
      <c r="H466" s="664">
        <v>1</v>
      </c>
      <c r="I466" s="664">
        <v>1040</v>
      </c>
      <c r="J466" s="664">
        <v>19</v>
      </c>
      <c r="K466" s="664">
        <v>19817</v>
      </c>
      <c r="L466" s="664">
        <v>0.7328772189349112</v>
      </c>
      <c r="M466" s="664">
        <v>1043</v>
      </c>
      <c r="N466" s="664">
        <v>18</v>
      </c>
      <c r="O466" s="664">
        <v>18824</v>
      </c>
      <c r="P466" s="677">
        <v>0.69615384615384612</v>
      </c>
      <c r="Q466" s="665">
        <v>1045.7777777777778</v>
      </c>
    </row>
    <row r="467" spans="1:17" ht="14.4" customHeight="1" x14ac:dyDescent="0.3">
      <c r="A467" s="660" t="s">
        <v>600</v>
      </c>
      <c r="B467" s="661" t="s">
        <v>7621</v>
      </c>
      <c r="C467" s="661" t="s">
        <v>7437</v>
      </c>
      <c r="D467" s="661" t="s">
        <v>8281</v>
      </c>
      <c r="E467" s="661" t="s">
        <v>8282</v>
      </c>
      <c r="F467" s="664">
        <v>30</v>
      </c>
      <c r="G467" s="664">
        <v>25260</v>
      </c>
      <c r="H467" s="664">
        <v>1</v>
      </c>
      <c r="I467" s="664">
        <v>842</v>
      </c>
      <c r="J467" s="664">
        <v>4</v>
      </c>
      <c r="K467" s="664">
        <v>3380</v>
      </c>
      <c r="L467" s="664">
        <v>0.13380839271575615</v>
      </c>
      <c r="M467" s="664">
        <v>845</v>
      </c>
      <c r="N467" s="664">
        <v>49</v>
      </c>
      <c r="O467" s="664">
        <v>41590</v>
      </c>
      <c r="P467" s="677">
        <v>1.6464766429136974</v>
      </c>
      <c r="Q467" s="665">
        <v>848.77551020408168</v>
      </c>
    </row>
    <row r="468" spans="1:17" ht="14.4" customHeight="1" x14ac:dyDescent="0.3">
      <c r="A468" s="660" t="s">
        <v>600</v>
      </c>
      <c r="B468" s="661" t="s">
        <v>7621</v>
      </c>
      <c r="C468" s="661" t="s">
        <v>7437</v>
      </c>
      <c r="D468" s="661" t="s">
        <v>8283</v>
      </c>
      <c r="E468" s="661" t="s">
        <v>8284</v>
      </c>
      <c r="F468" s="664">
        <v>8</v>
      </c>
      <c r="G468" s="664">
        <v>31480</v>
      </c>
      <c r="H468" s="664">
        <v>1</v>
      </c>
      <c r="I468" s="664">
        <v>3935</v>
      </c>
      <c r="J468" s="664"/>
      <c r="K468" s="664"/>
      <c r="L468" s="664"/>
      <c r="M468" s="664"/>
      <c r="N468" s="664"/>
      <c r="O468" s="664"/>
      <c r="P468" s="677"/>
      <c r="Q468" s="665"/>
    </row>
    <row r="469" spans="1:17" ht="14.4" customHeight="1" x14ac:dyDescent="0.3">
      <c r="A469" s="660" t="s">
        <v>600</v>
      </c>
      <c r="B469" s="661" t="s">
        <v>7621</v>
      </c>
      <c r="C469" s="661" t="s">
        <v>7437</v>
      </c>
      <c r="D469" s="661" t="s">
        <v>7508</v>
      </c>
      <c r="E469" s="661" t="s">
        <v>7509</v>
      </c>
      <c r="F469" s="664">
        <v>2218</v>
      </c>
      <c r="G469" s="664">
        <v>798475</v>
      </c>
      <c r="H469" s="664">
        <v>1</v>
      </c>
      <c r="I469" s="664">
        <v>359.99774571686203</v>
      </c>
      <c r="J469" s="664">
        <v>2089</v>
      </c>
      <c r="K469" s="664">
        <v>718632</v>
      </c>
      <c r="L469" s="664">
        <v>0.9000056357431353</v>
      </c>
      <c r="M469" s="664">
        <v>344.00765916706558</v>
      </c>
      <c r="N469" s="664">
        <v>2149</v>
      </c>
      <c r="O469" s="664">
        <v>745636</v>
      </c>
      <c r="P469" s="677">
        <v>0.93382510410469954</v>
      </c>
      <c r="Q469" s="665">
        <v>346.96882270823642</v>
      </c>
    </row>
    <row r="470" spans="1:17" ht="14.4" customHeight="1" x14ac:dyDescent="0.3">
      <c r="A470" s="660" t="s">
        <v>600</v>
      </c>
      <c r="B470" s="661" t="s">
        <v>7621</v>
      </c>
      <c r="C470" s="661" t="s">
        <v>7437</v>
      </c>
      <c r="D470" s="661" t="s">
        <v>8285</v>
      </c>
      <c r="E470" s="661" t="s">
        <v>8286</v>
      </c>
      <c r="F470" s="664">
        <v>4</v>
      </c>
      <c r="G470" s="664">
        <v>22824</v>
      </c>
      <c r="H470" s="664">
        <v>1</v>
      </c>
      <c r="I470" s="664">
        <v>5706</v>
      </c>
      <c r="J470" s="664">
        <v>2</v>
      </c>
      <c r="K470" s="664">
        <v>11444</v>
      </c>
      <c r="L470" s="664">
        <v>0.5014020329477743</v>
      </c>
      <c r="M470" s="664">
        <v>5722</v>
      </c>
      <c r="N470" s="664"/>
      <c r="O470" s="664"/>
      <c r="P470" s="677"/>
      <c r="Q470" s="665"/>
    </row>
    <row r="471" spans="1:17" ht="14.4" customHeight="1" x14ac:dyDescent="0.3">
      <c r="A471" s="660" t="s">
        <v>600</v>
      </c>
      <c r="B471" s="661" t="s">
        <v>7621</v>
      </c>
      <c r="C471" s="661" t="s">
        <v>7437</v>
      </c>
      <c r="D471" s="661" t="s">
        <v>8287</v>
      </c>
      <c r="E471" s="661" t="s">
        <v>8288</v>
      </c>
      <c r="F471" s="664">
        <v>1</v>
      </c>
      <c r="G471" s="664">
        <v>3585</v>
      </c>
      <c r="H471" s="664">
        <v>1</v>
      </c>
      <c r="I471" s="664">
        <v>3585</v>
      </c>
      <c r="J471" s="664"/>
      <c r="K471" s="664"/>
      <c r="L471" s="664"/>
      <c r="M471" s="664"/>
      <c r="N471" s="664"/>
      <c r="O471" s="664"/>
      <c r="P471" s="677"/>
      <c r="Q471" s="665"/>
    </row>
    <row r="472" spans="1:17" ht="14.4" customHeight="1" x14ac:dyDescent="0.3">
      <c r="A472" s="660" t="s">
        <v>600</v>
      </c>
      <c r="B472" s="661" t="s">
        <v>7621</v>
      </c>
      <c r="C472" s="661" t="s">
        <v>7437</v>
      </c>
      <c r="D472" s="661" t="s">
        <v>8289</v>
      </c>
      <c r="E472" s="661" t="s">
        <v>8290</v>
      </c>
      <c r="F472" s="664">
        <v>7</v>
      </c>
      <c r="G472" s="664">
        <v>99200</v>
      </c>
      <c r="H472" s="664">
        <v>1</v>
      </c>
      <c r="I472" s="664">
        <v>14171.428571428571</v>
      </c>
      <c r="J472" s="664">
        <v>10</v>
      </c>
      <c r="K472" s="664">
        <v>142560</v>
      </c>
      <c r="L472" s="664">
        <v>1.4370967741935483</v>
      </c>
      <c r="M472" s="664">
        <v>14256</v>
      </c>
      <c r="N472" s="664">
        <v>6</v>
      </c>
      <c r="O472" s="664">
        <v>86216</v>
      </c>
      <c r="P472" s="677">
        <v>0.86911290322580648</v>
      </c>
      <c r="Q472" s="665">
        <v>14369.333333333334</v>
      </c>
    </row>
    <row r="473" spans="1:17" ht="14.4" customHeight="1" x14ac:dyDescent="0.3">
      <c r="A473" s="660" t="s">
        <v>600</v>
      </c>
      <c r="B473" s="661" t="s">
        <v>7621</v>
      </c>
      <c r="C473" s="661" t="s">
        <v>7437</v>
      </c>
      <c r="D473" s="661" t="s">
        <v>8291</v>
      </c>
      <c r="E473" s="661" t="s">
        <v>8292</v>
      </c>
      <c r="F473" s="664">
        <v>15</v>
      </c>
      <c r="G473" s="664">
        <v>10215</v>
      </c>
      <c r="H473" s="664">
        <v>1</v>
      </c>
      <c r="I473" s="664">
        <v>681</v>
      </c>
      <c r="J473" s="664">
        <v>1</v>
      </c>
      <c r="K473" s="664">
        <v>684</v>
      </c>
      <c r="L473" s="664">
        <v>6.6960352422907488E-2</v>
      </c>
      <c r="M473" s="664">
        <v>684</v>
      </c>
      <c r="N473" s="664"/>
      <c r="O473" s="664"/>
      <c r="P473" s="677"/>
      <c r="Q473" s="665"/>
    </row>
    <row r="474" spans="1:17" ht="14.4" customHeight="1" x14ac:dyDescent="0.3">
      <c r="A474" s="660" t="s">
        <v>600</v>
      </c>
      <c r="B474" s="661" t="s">
        <v>7621</v>
      </c>
      <c r="C474" s="661" t="s">
        <v>7437</v>
      </c>
      <c r="D474" s="661" t="s">
        <v>8293</v>
      </c>
      <c r="E474" s="661" t="s">
        <v>8294</v>
      </c>
      <c r="F474" s="664">
        <v>50</v>
      </c>
      <c r="G474" s="664">
        <v>172300</v>
      </c>
      <c r="H474" s="664">
        <v>1</v>
      </c>
      <c r="I474" s="664">
        <v>3446</v>
      </c>
      <c r="J474" s="664">
        <v>36</v>
      </c>
      <c r="K474" s="664">
        <v>124524</v>
      </c>
      <c r="L474" s="664">
        <v>0.72271619268717358</v>
      </c>
      <c r="M474" s="664">
        <v>3459</v>
      </c>
      <c r="N474" s="664">
        <v>55</v>
      </c>
      <c r="O474" s="664">
        <v>191073</v>
      </c>
      <c r="P474" s="677">
        <v>1.1089553105049332</v>
      </c>
      <c r="Q474" s="665">
        <v>3474.0545454545454</v>
      </c>
    </row>
    <row r="475" spans="1:17" ht="14.4" customHeight="1" x14ac:dyDescent="0.3">
      <c r="A475" s="660" t="s">
        <v>600</v>
      </c>
      <c r="B475" s="661" t="s">
        <v>7621</v>
      </c>
      <c r="C475" s="661" t="s">
        <v>7437</v>
      </c>
      <c r="D475" s="661" t="s">
        <v>8295</v>
      </c>
      <c r="E475" s="661" t="s">
        <v>8296</v>
      </c>
      <c r="F475" s="664">
        <v>224</v>
      </c>
      <c r="G475" s="664">
        <v>0</v>
      </c>
      <c r="H475" s="664"/>
      <c r="I475" s="664">
        <v>0</v>
      </c>
      <c r="J475" s="664">
        <v>184</v>
      </c>
      <c r="K475" s="664">
        <v>0</v>
      </c>
      <c r="L475" s="664"/>
      <c r="M475" s="664">
        <v>0</v>
      </c>
      <c r="N475" s="664">
        <v>233</v>
      </c>
      <c r="O475" s="664">
        <v>0</v>
      </c>
      <c r="P475" s="677"/>
      <c r="Q475" s="665">
        <v>0</v>
      </c>
    </row>
    <row r="476" spans="1:17" ht="14.4" customHeight="1" x14ac:dyDescent="0.3">
      <c r="A476" s="660" t="s">
        <v>600</v>
      </c>
      <c r="B476" s="661" t="s">
        <v>7621</v>
      </c>
      <c r="C476" s="661" t="s">
        <v>7437</v>
      </c>
      <c r="D476" s="661" t="s">
        <v>8297</v>
      </c>
      <c r="E476" s="661" t="s">
        <v>8298</v>
      </c>
      <c r="F476" s="664">
        <v>836</v>
      </c>
      <c r="G476" s="664">
        <v>848540</v>
      </c>
      <c r="H476" s="664">
        <v>1</v>
      </c>
      <c r="I476" s="664">
        <v>1015</v>
      </c>
      <c r="J476" s="664">
        <v>711</v>
      </c>
      <c r="K476" s="664">
        <v>724509</v>
      </c>
      <c r="L476" s="664">
        <v>0.85383010818582505</v>
      </c>
      <c r="M476" s="664">
        <v>1019</v>
      </c>
      <c r="N476" s="664">
        <v>897</v>
      </c>
      <c r="O476" s="664">
        <v>918446</v>
      </c>
      <c r="P476" s="677">
        <v>1.0823838593348576</v>
      </c>
      <c r="Q476" s="665">
        <v>1023.9085841694538</v>
      </c>
    </row>
    <row r="477" spans="1:17" ht="14.4" customHeight="1" x14ac:dyDescent="0.3">
      <c r="A477" s="660" t="s">
        <v>600</v>
      </c>
      <c r="B477" s="661" t="s">
        <v>7621</v>
      </c>
      <c r="C477" s="661" t="s">
        <v>7437</v>
      </c>
      <c r="D477" s="661" t="s">
        <v>8299</v>
      </c>
      <c r="E477" s="661" t="s">
        <v>8300</v>
      </c>
      <c r="F477" s="664">
        <v>30</v>
      </c>
      <c r="G477" s="664">
        <v>106560</v>
      </c>
      <c r="H477" s="664">
        <v>1</v>
      </c>
      <c r="I477" s="664">
        <v>3552</v>
      </c>
      <c r="J477" s="664">
        <v>26</v>
      </c>
      <c r="K477" s="664">
        <v>92846</v>
      </c>
      <c r="L477" s="664">
        <v>0.87130255255255251</v>
      </c>
      <c r="M477" s="664">
        <v>3571</v>
      </c>
      <c r="N477" s="664">
        <v>17</v>
      </c>
      <c r="O477" s="664">
        <v>61047</v>
      </c>
      <c r="P477" s="677">
        <v>0.57288851351351355</v>
      </c>
      <c r="Q477" s="665">
        <v>3591</v>
      </c>
    </row>
    <row r="478" spans="1:17" ht="14.4" customHeight="1" x14ac:dyDescent="0.3">
      <c r="A478" s="660" t="s">
        <v>600</v>
      </c>
      <c r="B478" s="661" t="s">
        <v>7621</v>
      </c>
      <c r="C478" s="661" t="s">
        <v>7437</v>
      </c>
      <c r="D478" s="661" t="s">
        <v>7488</v>
      </c>
      <c r="E478" s="661" t="s">
        <v>7489</v>
      </c>
      <c r="F478" s="664">
        <v>98</v>
      </c>
      <c r="G478" s="664">
        <v>17245</v>
      </c>
      <c r="H478" s="664">
        <v>1</v>
      </c>
      <c r="I478" s="664">
        <v>175.96938775510205</v>
      </c>
      <c r="J478" s="664">
        <v>75</v>
      </c>
      <c r="K478" s="664">
        <v>13274</v>
      </c>
      <c r="L478" s="664">
        <v>0.76973035662510869</v>
      </c>
      <c r="M478" s="664">
        <v>176.98666666666668</v>
      </c>
      <c r="N478" s="664">
        <v>76</v>
      </c>
      <c r="O478" s="664">
        <v>13513</v>
      </c>
      <c r="P478" s="677">
        <v>0.78358944621629456</v>
      </c>
      <c r="Q478" s="665">
        <v>177.80263157894737</v>
      </c>
    </row>
    <row r="479" spans="1:17" ht="14.4" customHeight="1" x14ac:dyDescent="0.3">
      <c r="A479" s="660" t="s">
        <v>600</v>
      </c>
      <c r="B479" s="661" t="s">
        <v>7621</v>
      </c>
      <c r="C479" s="661" t="s">
        <v>7437</v>
      </c>
      <c r="D479" s="661" t="s">
        <v>659</v>
      </c>
      <c r="E479" s="661" t="s">
        <v>8301</v>
      </c>
      <c r="F479" s="664">
        <v>98</v>
      </c>
      <c r="G479" s="664">
        <v>184730</v>
      </c>
      <c r="H479" s="664">
        <v>1</v>
      </c>
      <c r="I479" s="664">
        <v>1885</v>
      </c>
      <c r="J479" s="664">
        <v>149</v>
      </c>
      <c r="K479" s="664">
        <v>281901</v>
      </c>
      <c r="L479" s="664">
        <v>1.5260163481838358</v>
      </c>
      <c r="M479" s="664">
        <v>1891.9530201342282</v>
      </c>
      <c r="N479" s="664">
        <v>136</v>
      </c>
      <c r="O479" s="664">
        <v>258726</v>
      </c>
      <c r="P479" s="677">
        <v>1.4005629838142153</v>
      </c>
      <c r="Q479" s="665">
        <v>1902.3970588235295</v>
      </c>
    </row>
    <row r="480" spans="1:17" ht="14.4" customHeight="1" x14ac:dyDescent="0.3">
      <c r="A480" s="660" t="s">
        <v>600</v>
      </c>
      <c r="B480" s="661" t="s">
        <v>7621</v>
      </c>
      <c r="C480" s="661" t="s">
        <v>7437</v>
      </c>
      <c r="D480" s="661" t="s">
        <v>7529</v>
      </c>
      <c r="E480" s="661" t="s">
        <v>7530</v>
      </c>
      <c r="F480" s="664">
        <v>2</v>
      </c>
      <c r="G480" s="664">
        <v>1250</v>
      </c>
      <c r="H480" s="664">
        <v>1</v>
      </c>
      <c r="I480" s="664">
        <v>625</v>
      </c>
      <c r="J480" s="664">
        <v>6</v>
      </c>
      <c r="K480" s="664">
        <v>3768</v>
      </c>
      <c r="L480" s="664">
        <v>3.0144000000000002</v>
      </c>
      <c r="M480" s="664">
        <v>628</v>
      </c>
      <c r="N480" s="664">
        <v>4</v>
      </c>
      <c r="O480" s="664">
        <v>2527</v>
      </c>
      <c r="P480" s="677">
        <v>2.0215999999999998</v>
      </c>
      <c r="Q480" s="665">
        <v>631.75</v>
      </c>
    </row>
    <row r="481" spans="1:17" ht="14.4" customHeight="1" x14ac:dyDescent="0.3">
      <c r="A481" s="660" t="s">
        <v>600</v>
      </c>
      <c r="B481" s="661" t="s">
        <v>7621</v>
      </c>
      <c r="C481" s="661" t="s">
        <v>7437</v>
      </c>
      <c r="D481" s="661" t="s">
        <v>8302</v>
      </c>
      <c r="E481" s="661" t="s">
        <v>8303</v>
      </c>
      <c r="F481" s="664">
        <v>10</v>
      </c>
      <c r="G481" s="664">
        <v>15250</v>
      </c>
      <c r="H481" s="664">
        <v>1</v>
      </c>
      <c r="I481" s="664">
        <v>1525</v>
      </c>
      <c r="J481" s="664"/>
      <c r="K481" s="664"/>
      <c r="L481" s="664"/>
      <c r="M481" s="664"/>
      <c r="N481" s="664"/>
      <c r="O481" s="664"/>
      <c r="P481" s="677"/>
      <c r="Q481" s="665"/>
    </row>
    <row r="482" spans="1:17" ht="14.4" customHeight="1" x14ac:dyDescent="0.3">
      <c r="A482" s="660" t="s">
        <v>600</v>
      </c>
      <c r="B482" s="661" t="s">
        <v>7621</v>
      </c>
      <c r="C482" s="661" t="s">
        <v>7437</v>
      </c>
      <c r="D482" s="661" t="s">
        <v>7512</v>
      </c>
      <c r="E482" s="661" t="s">
        <v>7513</v>
      </c>
      <c r="F482" s="664"/>
      <c r="G482" s="664"/>
      <c r="H482" s="664"/>
      <c r="I482" s="664"/>
      <c r="J482" s="664"/>
      <c r="K482" s="664"/>
      <c r="L482" s="664"/>
      <c r="M482" s="664"/>
      <c r="N482" s="664">
        <v>1</v>
      </c>
      <c r="O482" s="664">
        <v>1285</v>
      </c>
      <c r="P482" s="677"/>
      <c r="Q482" s="665">
        <v>1285</v>
      </c>
    </row>
    <row r="483" spans="1:17" ht="14.4" customHeight="1" x14ac:dyDescent="0.3">
      <c r="A483" s="660" t="s">
        <v>600</v>
      </c>
      <c r="B483" s="661" t="s">
        <v>7621</v>
      </c>
      <c r="C483" s="661" t="s">
        <v>7437</v>
      </c>
      <c r="D483" s="661" t="s">
        <v>7514</v>
      </c>
      <c r="E483" s="661" t="s">
        <v>7515</v>
      </c>
      <c r="F483" s="664">
        <v>11</v>
      </c>
      <c r="G483" s="664">
        <v>3839</v>
      </c>
      <c r="H483" s="664">
        <v>1</v>
      </c>
      <c r="I483" s="664">
        <v>349</v>
      </c>
      <c r="J483" s="664"/>
      <c r="K483" s="664"/>
      <c r="L483" s="664"/>
      <c r="M483" s="664"/>
      <c r="N483" s="664">
        <v>2</v>
      </c>
      <c r="O483" s="664">
        <v>710</v>
      </c>
      <c r="P483" s="677">
        <v>0.18494399583224799</v>
      </c>
      <c r="Q483" s="665">
        <v>355</v>
      </c>
    </row>
    <row r="484" spans="1:17" ht="14.4" customHeight="1" x14ac:dyDescent="0.3">
      <c r="A484" s="660" t="s">
        <v>600</v>
      </c>
      <c r="B484" s="661" t="s">
        <v>7621</v>
      </c>
      <c r="C484" s="661" t="s">
        <v>7437</v>
      </c>
      <c r="D484" s="661" t="s">
        <v>8304</v>
      </c>
      <c r="E484" s="661" t="s">
        <v>8305</v>
      </c>
      <c r="F484" s="664">
        <v>54</v>
      </c>
      <c r="G484" s="664">
        <v>115290</v>
      </c>
      <c r="H484" s="664">
        <v>1</v>
      </c>
      <c r="I484" s="664">
        <v>2135</v>
      </c>
      <c r="J484" s="664">
        <v>64</v>
      </c>
      <c r="K484" s="664">
        <v>137024</v>
      </c>
      <c r="L484" s="664">
        <v>1.1885159163847689</v>
      </c>
      <c r="M484" s="664">
        <v>2141</v>
      </c>
      <c r="N484" s="664">
        <v>74</v>
      </c>
      <c r="O484" s="664">
        <v>159014</v>
      </c>
      <c r="P484" s="677">
        <v>1.3792523202359268</v>
      </c>
      <c r="Q484" s="665">
        <v>2148.8378378378379</v>
      </c>
    </row>
    <row r="485" spans="1:17" ht="14.4" customHeight="1" x14ac:dyDescent="0.3">
      <c r="A485" s="660" t="s">
        <v>600</v>
      </c>
      <c r="B485" s="661" t="s">
        <v>7621</v>
      </c>
      <c r="C485" s="661" t="s">
        <v>7437</v>
      </c>
      <c r="D485" s="661" t="s">
        <v>8306</v>
      </c>
      <c r="E485" s="661" t="s">
        <v>8307</v>
      </c>
      <c r="F485" s="664">
        <v>9</v>
      </c>
      <c r="G485" s="664">
        <v>91431</v>
      </c>
      <c r="H485" s="664">
        <v>1</v>
      </c>
      <c r="I485" s="664">
        <v>10159</v>
      </c>
      <c r="J485" s="664">
        <v>19</v>
      </c>
      <c r="K485" s="664">
        <v>193876</v>
      </c>
      <c r="L485" s="664">
        <v>2.12046242521683</v>
      </c>
      <c r="M485" s="664">
        <v>10204</v>
      </c>
      <c r="N485" s="664">
        <v>18</v>
      </c>
      <c r="O485" s="664">
        <v>184738</v>
      </c>
      <c r="P485" s="677">
        <v>2.02051820498518</v>
      </c>
      <c r="Q485" s="665">
        <v>10263.222222222223</v>
      </c>
    </row>
    <row r="486" spans="1:17" ht="14.4" customHeight="1" x14ac:dyDescent="0.3">
      <c r="A486" s="660" t="s">
        <v>600</v>
      </c>
      <c r="B486" s="661" t="s">
        <v>7621</v>
      </c>
      <c r="C486" s="661" t="s">
        <v>7437</v>
      </c>
      <c r="D486" s="661" t="s">
        <v>8308</v>
      </c>
      <c r="E486" s="661" t="s">
        <v>8309</v>
      </c>
      <c r="F486" s="664">
        <v>11</v>
      </c>
      <c r="G486" s="664">
        <v>6831</v>
      </c>
      <c r="H486" s="664">
        <v>1</v>
      </c>
      <c r="I486" s="664">
        <v>621</v>
      </c>
      <c r="J486" s="664"/>
      <c r="K486" s="664"/>
      <c r="L486" s="664"/>
      <c r="M486" s="664"/>
      <c r="N486" s="664"/>
      <c r="O486" s="664"/>
      <c r="P486" s="677"/>
      <c r="Q486" s="665"/>
    </row>
    <row r="487" spans="1:17" ht="14.4" customHeight="1" x14ac:dyDescent="0.3">
      <c r="A487" s="660" t="s">
        <v>600</v>
      </c>
      <c r="B487" s="661" t="s">
        <v>7621</v>
      </c>
      <c r="C487" s="661" t="s">
        <v>7437</v>
      </c>
      <c r="D487" s="661" t="s">
        <v>8310</v>
      </c>
      <c r="E487" s="661" t="s">
        <v>8311</v>
      </c>
      <c r="F487" s="664">
        <v>12</v>
      </c>
      <c r="G487" s="664">
        <v>37332</v>
      </c>
      <c r="H487" s="664">
        <v>1</v>
      </c>
      <c r="I487" s="664">
        <v>3111</v>
      </c>
      <c r="J487" s="664">
        <v>12</v>
      </c>
      <c r="K487" s="664">
        <v>37404</v>
      </c>
      <c r="L487" s="664">
        <v>1.0019286403085825</v>
      </c>
      <c r="M487" s="664">
        <v>3117</v>
      </c>
      <c r="N487" s="664">
        <v>8</v>
      </c>
      <c r="O487" s="664">
        <v>24990</v>
      </c>
      <c r="P487" s="677">
        <v>0.6693989071038251</v>
      </c>
      <c r="Q487" s="665">
        <v>3123.75</v>
      </c>
    </row>
    <row r="488" spans="1:17" ht="14.4" customHeight="1" x14ac:dyDescent="0.3">
      <c r="A488" s="660" t="s">
        <v>600</v>
      </c>
      <c r="B488" s="661" t="s">
        <v>7621</v>
      </c>
      <c r="C488" s="661" t="s">
        <v>7437</v>
      </c>
      <c r="D488" s="661" t="s">
        <v>8312</v>
      </c>
      <c r="E488" s="661" t="s">
        <v>8313</v>
      </c>
      <c r="F488" s="664">
        <v>24</v>
      </c>
      <c r="G488" s="664">
        <v>169512</v>
      </c>
      <c r="H488" s="664">
        <v>1</v>
      </c>
      <c r="I488" s="664">
        <v>7063</v>
      </c>
      <c r="J488" s="664">
        <v>21</v>
      </c>
      <c r="K488" s="664">
        <v>149037</v>
      </c>
      <c r="L488" s="664">
        <v>0.87921209117938548</v>
      </c>
      <c r="M488" s="664">
        <v>7097</v>
      </c>
      <c r="N488" s="664">
        <v>31</v>
      </c>
      <c r="O488" s="664">
        <v>221371</v>
      </c>
      <c r="P488" s="677">
        <v>1.3059311435178631</v>
      </c>
      <c r="Q488" s="665">
        <v>7141</v>
      </c>
    </row>
    <row r="489" spans="1:17" ht="14.4" customHeight="1" x14ac:dyDescent="0.3">
      <c r="A489" s="660" t="s">
        <v>600</v>
      </c>
      <c r="B489" s="661" t="s">
        <v>7621</v>
      </c>
      <c r="C489" s="661" t="s">
        <v>7437</v>
      </c>
      <c r="D489" s="661" t="s">
        <v>8314</v>
      </c>
      <c r="E489" s="661" t="s">
        <v>8315</v>
      </c>
      <c r="F489" s="664">
        <v>5</v>
      </c>
      <c r="G489" s="664">
        <v>28640</v>
      </c>
      <c r="H489" s="664">
        <v>1</v>
      </c>
      <c r="I489" s="664">
        <v>5728</v>
      </c>
      <c r="J489" s="664"/>
      <c r="K489" s="664"/>
      <c r="L489" s="664"/>
      <c r="M489" s="664"/>
      <c r="N489" s="664"/>
      <c r="O489" s="664"/>
      <c r="P489" s="677"/>
      <c r="Q489" s="665"/>
    </row>
    <row r="490" spans="1:17" ht="14.4" customHeight="1" x14ac:dyDescent="0.3">
      <c r="A490" s="660" t="s">
        <v>600</v>
      </c>
      <c r="B490" s="661" t="s">
        <v>7621</v>
      </c>
      <c r="C490" s="661" t="s">
        <v>7437</v>
      </c>
      <c r="D490" s="661" t="s">
        <v>8316</v>
      </c>
      <c r="E490" s="661" t="s">
        <v>8317</v>
      </c>
      <c r="F490" s="664">
        <v>1</v>
      </c>
      <c r="G490" s="664">
        <v>301</v>
      </c>
      <c r="H490" s="664">
        <v>1</v>
      </c>
      <c r="I490" s="664">
        <v>301</v>
      </c>
      <c r="J490" s="664">
        <v>1</v>
      </c>
      <c r="K490" s="664">
        <v>303</v>
      </c>
      <c r="L490" s="664">
        <v>1.0066445182724253</v>
      </c>
      <c r="M490" s="664">
        <v>303</v>
      </c>
      <c r="N490" s="664"/>
      <c r="O490" s="664"/>
      <c r="P490" s="677"/>
      <c r="Q490" s="665"/>
    </row>
    <row r="491" spans="1:17" ht="14.4" customHeight="1" x14ac:dyDescent="0.3">
      <c r="A491" s="660" t="s">
        <v>600</v>
      </c>
      <c r="B491" s="661" t="s">
        <v>7621</v>
      </c>
      <c r="C491" s="661" t="s">
        <v>7437</v>
      </c>
      <c r="D491" s="661" t="s">
        <v>8318</v>
      </c>
      <c r="E491" s="661" t="s">
        <v>8319</v>
      </c>
      <c r="F491" s="664"/>
      <c r="G491" s="664"/>
      <c r="H491" s="664"/>
      <c r="I491" s="664"/>
      <c r="J491" s="664"/>
      <c r="K491" s="664"/>
      <c r="L491" s="664"/>
      <c r="M491" s="664"/>
      <c r="N491" s="664">
        <v>1</v>
      </c>
      <c r="O491" s="664">
        <v>3631</v>
      </c>
      <c r="P491" s="677"/>
      <c r="Q491" s="665">
        <v>3631</v>
      </c>
    </row>
    <row r="492" spans="1:17" ht="14.4" customHeight="1" x14ac:dyDescent="0.3">
      <c r="A492" s="660" t="s">
        <v>600</v>
      </c>
      <c r="B492" s="661" t="s">
        <v>7621</v>
      </c>
      <c r="C492" s="661" t="s">
        <v>7437</v>
      </c>
      <c r="D492" s="661" t="s">
        <v>8320</v>
      </c>
      <c r="E492" s="661" t="s">
        <v>8321</v>
      </c>
      <c r="F492" s="664">
        <v>16</v>
      </c>
      <c r="G492" s="664">
        <v>41968</v>
      </c>
      <c r="H492" s="664">
        <v>1</v>
      </c>
      <c r="I492" s="664">
        <v>2623</v>
      </c>
      <c r="J492" s="664"/>
      <c r="K492" s="664"/>
      <c r="L492" s="664"/>
      <c r="M492" s="664"/>
      <c r="N492" s="664"/>
      <c r="O492" s="664"/>
      <c r="P492" s="677"/>
      <c r="Q492" s="665"/>
    </row>
    <row r="493" spans="1:17" ht="14.4" customHeight="1" x14ac:dyDescent="0.3">
      <c r="A493" s="660" t="s">
        <v>600</v>
      </c>
      <c r="B493" s="661" t="s">
        <v>7621</v>
      </c>
      <c r="C493" s="661" t="s">
        <v>7437</v>
      </c>
      <c r="D493" s="661" t="s">
        <v>8322</v>
      </c>
      <c r="E493" s="661" t="s">
        <v>8323</v>
      </c>
      <c r="F493" s="664">
        <v>7</v>
      </c>
      <c r="G493" s="664">
        <v>60074</v>
      </c>
      <c r="H493" s="664">
        <v>1</v>
      </c>
      <c r="I493" s="664">
        <v>8582</v>
      </c>
      <c r="J493" s="664">
        <v>12</v>
      </c>
      <c r="K493" s="664">
        <v>103332</v>
      </c>
      <c r="L493" s="664">
        <v>1.7200785697639578</v>
      </c>
      <c r="M493" s="664">
        <v>8611</v>
      </c>
      <c r="N493" s="664">
        <v>15</v>
      </c>
      <c r="O493" s="664">
        <v>129522</v>
      </c>
      <c r="P493" s="677">
        <v>2.1560408829110762</v>
      </c>
      <c r="Q493" s="665">
        <v>8634.7999999999993</v>
      </c>
    </row>
    <row r="494" spans="1:17" ht="14.4" customHeight="1" x14ac:dyDescent="0.3">
      <c r="A494" s="660" t="s">
        <v>600</v>
      </c>
      <c r="B494" s="661" t="s">
        <v>7621</v>
      </c>
      <c r="C494" s="661" t="s">
        <v>7437</v>
      </c>
      <c r="D494" s="661" t="s">
        <v>8324</v>
      </c>
      <c r="E494" s="661" t="s">
        <v>8325</v>
      </c>
      <c r="F494" s="664"/>
      <c r="G494" s="664"/>
      <c r="H494" s="664"/>
      <c r="I494" s="664"/>
      <c r="J494" s="664">
        <v>1</v>
      </c>
      <c r="K494" s="664">
        <v>204</v>
      </c>
      <c r="L494" s="664"/>
      <c r="M494" s="664">
        <v>204</v>
      </c>
      <c r="N494" s="664"/>
      <c r="O494" s="664"/>
      <c r="P494" s="677"/>
      <c r="Q494" s="665"/>
    </row>
    <row r="495" spans="1:17" ht="14.4" customHeight="1" x14ac:dyDescent="0.3">
      <c r="A495" s="660" t="s">
        <v>600</v>
      </c>
      <c r="B495" s="661" t="s">
        <v>7621</v>
      </c>
      <c r="C495" s="661" t="s">
        <v>7437</v>
      </c>
      <c r="D495" s="661" t="s">
        <v>8326</v>
      </c>
      <c r="E495" s="661" t="s">
        <v>8327</v>
      </c>
      <c r="F495" s="664">
        <v>3</v>
      </c>
      <c r="G495" s="664">
        <v>0</v>
      </c>
      <c r="H495" s="664"/>
      <c r="I495" s="664">
        <v>0</v>
      </c>
      <c r="J495" s="664"/>
      <c r="K495" s="664"/>
      <c r="L495" s="664"/>
      <c r="M495" s="664"/>
      <c r="N495" s="664"/>
      <c r="O495" s="664"/>
      <c r="P495" s="677"/>
      <c r="Q495" s="665"/>
    </row>
    <row r="496" spans="1:17" ht="14.4" customHeight="1" x14ac:dyDescent="0.3">
      <c r="A496" s="660" t="s">
        <v>600</v>
      </c>
      <c r="B496" s="661" t="s">
        <v>7621</v>
      </c>
      <c r="C496" s="661" t="s">
        <v>7437</v>
      </c>
      <c r="D496" s="661" t="s">
        <v>7490</v>
      </c>
      <c r="E496" s="661" t="s">
        <v>7491</v>
      </c>
      <c r="F496" s="664"/>
      <c r="G496" s="664"/>
      <c r="H496" s="664"/>
      <c r="I496" s="664"/>
      <c r="J496" s="664">
        <v>1</v>
      </c>
      <c r="K496" s="664">
        <v>114</v>
      </c>
      <c r="L496" s="664"/>
      <c r="M496" s="664">
        <v>114</v>
      </c>
      <c r="N496" s="664"/>
      <c r="O496" s="664"/>
      <c r="P496" s="677"/>
      <c r="Q496" s="665"/>
    </row>
    <row r="497" spans="1:17" ht="14.4" customHeight="1" x14ac:dyDescent="0.3">
      <c r="A497" s="660" t="s">
        <v>600</v>
      </c>
      <c r="B497" s="661" t="s">
        <v>7621</v>
      </c>
      <c r="C497" s="661" t="s">
        <v>7437</v>
      </c>
      <c r="D497" s="661" t="s">
        <v>8328</v>
      </c>
      <c r="E497" s="661" t="s">
        <v>8329</v>
      </c>
      <c r="F497" s="664">
        <v>1</v>
      </c>
      <c r="G497" s="664">
        <v>2969</v>
      </c>
      <c r="H497" s="664">
        <v>1</v>
      </c>
      <c r="I497" s="664">
        <v>2969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600</v>
      </c>
      <c r="B498" s="661" t="s">
        <v>7621</v>
      </c>
      <c r="C498" s="661" t="s">
        <v>7437</v>
      </c>
      <c r="D498" s="661" t="s">
        <v>8330</v>
      </c>
      <c r="E498" s="661" t="s">
        <v>8331</v>
      </c>
      <c r="F498" s="664">
        <v>1</v>
      </c>
      <c r="G498" s="664">
        <v>4320</v>
      </c>
      <c r="H498" s="664">
        <v>1</v>
      </c>
      <c r="I498" s="664">
        <v>4320</v>
      </c>
      <c r="J498" s="664">
        <v>1</v>
      </c>
      <c r="K498" s="664">
        <v>4340</v>
      </c>
      <c r="L498" s="664">
        <v>1.0046296296296295</v>
      </c>
      <c r="M498" s="664">
        <v>4340</v>
      </c>
      <c r="N498" s="664"/>
      <c r="O498" s="664"/>
      <c r="P498" s="677"/>
      <c r="Q498" s="665"/>
    </row>
    <row r="499" spans="1:17" ht="14.4" customHeight="1" x14ac:dyDescent="0.3">
      <c r="A499" s="660" t="s">
        <v>600</v>
      </c>
      <c r="B499" s="661" t="s">
        <v>7621</v>
      </c>
      <c r="C499" s="661" t="s">
        <v>7437</v>
      </c>
      <c r="D499" s="661" t="s">
        <v>8332</v>
      </c>
      <c r="E499" s="661" t="s">
        <v>8333</v>
      </c>
      <c r="F499" s="664">
        <v>13</v>
      </c>
      <c r="G499" s="664">
        <v>3120</v>
      </c>
      <c r="H499" s="664">
        <v>1</v>
      </c>
      <c r="I499" s="664">
        <v>240</v>
      </c>
      <c r="J499" s="664"/>
      <c r="K499" s="664"/>
      <c r="L499" s="664"/>
      <c r="M499" s="664"/>
      <c r="N499" s="664"/>
      <c r="O499" s="664"/>
      <c r="P499" s="677"/>
      <c r="Q499" s="665"/>
    </row>
    <row r="500" spans="1:17" ht="14.4" customHeight="1" x14ac:dyDescent="0.3">
      <c r="A500" s="660" t="s">
        <v>600</v>
      </c>
      <c r="B500" s="661" t="s">
        <v>7621</v>
      </c>
      <c r="C500" s="661" t="s">
        <v>7437</v>
      </c>
      <c r="D500" s="661" t="s">
        <v>8334</v>
      </c>
      <c r="E500" s="661" t="s">
        <v>8335</v>
      </c>
      <c r="F500" s="664">
        <v>2</v>
      </c>
      <c r="G500" s="664">
        <v>6968</v>
      </c>
      <c r="H500" s="664">
        <v>1</v>
      </c>
      <c r="I500" s="664">
        <v>3484</v>
      </c>
      <c r="J500" s="664"/>
      <c r="K500" s="664"/>
      <c r="L500" s="664"/>
      <c r="M500" s="664"/>
      <c r="N500" s="664"/>
      <c r="O500" s="664"/>
      <c r="P500" s="677"/>
      <c r="Q500" s="665"/>
    </row>
    <row r="501" spans="1:17" ht="14.4" customHeight="1" x14ac:dyDescent="0.3">
      <c r="A501" s="660" t="s">
        <v>600</v>
      </c>
      <c r="B501" s="661" t="s">
        <v>7621</v>
      </c>
      <c r="C501" s="661" t="s">
        <v>7437</v>
      </c>
      <c r="D501" s="661" t="s">
        <v>8336</v>
      </c>
      <c r="E501" s="661" t="s">
        <v>8337</v>
      </c>
      <c r="F501" s="664">
        <v>11</v>
      </c>
      <c r="G501" s="664">
        <v>18117</v>
      </c>
      <c r="H501" s="664">
        <v>1</v>
      </c>
      <c r="I501" s="664">
        <v>1647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600</v>
      </c>
      <c r="B502" s="661" t="s">
        <v>7621</v>
      </c>
      <c r="C502" s="661" t="s">
        <v>7437</v>
      </c>
      <c r="D502" s="661" t="s">
        <v>8338</v>
      </c>
      <c r="E502" s="661" t="s">
        <v>8339</v>
      </c>
      <c r="F502" s="664">
        <v>108</v>
      </c>
      <c r="G502" s="664">
        <v>345384</v>
      </c>
      <c r="H502" s="664">
        <v>1</v>
      </c>
      <c r="I502" s="664">
        <v>3198</v>
      </c>
      <c r="J502" s="664">
        <v>121</v>
      </c>
      <c r="K502" s="664">
        <v>387805</v>
      </c>
      <c r="L502" s="664">
        <v>1.1228227132698678</v>
      </c>
      <c r="M502" s="664">
        <v>3205</v>
      </c>
      <c r="N502" s="664">
        <v>136</v>
      </c>
      <c r="O502" s="664">
        <v>437392</v>
      </c>
      <c r="P502" s="677">
        <v>1.2663933476941607</v>
      </c>
      <c r="Q502" s="665">
        <v>3216.1176470588234</v>
      </c>
    </row>
    <row r="503" spans="1:17" ht="14.4" customHeight="1" x14ac:dyDescent="0.3">
      <c r="A503" s="660" t="s">
        <v>600</v>
      </c>
      <c r="B503" s="661" t="s">
        <v>7621</v>
      </c>
      <c r="C503" s="661" t="s">
        <v>7437</v>
      </c>
      <c r="D503" s="661" t="s">
        <v>8340</v>
      </c>
      <c r="E503" s="661" t="s">
        <v>8341</v>
      </c>
      <c r="F503" s="664">
        <v>14</v>
      </c>
      <c r="G503" s="664">
        <v>122934</v>
      </c>
      <c r="H503" s="664">
        <v>1</v>
      </c>
      <c r="I503" s="664">
        <v>8781</v>
      </c>
      <c r="J503" s="664">
        <v>20</v>
      </c>
      <c r="K503" s="664">
        <v>176420</v>
      </c>
      <c r="L503" s="664">
        <v>1.4350789854718793</v>
      </c>
      <c r="M503" s="664">
        <v>8821</v>
      </c>
      <c r="N503" s="664">
        <v>12</v>
      </c>
      <c r="O503" s="664">
        <v>106644</v>
      </c>
      <c r="P503" s="677">
        <v>0.86748987261457366</v>
      </c>
      <c r="Q503" s="665">
        <v>8887</v>
      </c>
    </row>
    <row r="504" spans="1:17" ht="14.4" customHeight="1" x14ac:dyDescent="0.3">
      <c r="A504" s="660" t="s">
        <v>600</v>
      </c>
      <c r="B504" s="661" t="s">
        <v>7621</v>
      </c>
      <c r="C504" s="661" t="s">
        <v>7437</v>
      </c>
      <c r="D504" s="661" t="s">
        <v>8342</v>
      </c>
      <c r="E504" s="661" t="s">
        <v>8343</v>
      </c>
      <c r="F504" s="664">
        <v>1</v>
      </c>
      <c r="G504" s="664">
        <v>2116</v>
      </c>
      <c r="H504" s="664">
        <v>1</v>
      </c>
      <c r="I504" s="664">
        <v>2116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600</v>
      </c>
      <c r="B505" s="661" t="s">
        <v>7621</v>
      </c>
      <c r="C505" s="661" t="s">
        <v>7437</v>
      </c>
      <c r="D505" s="661" t="s">
        <v>8344</v>
      </c>
      <c r="E505" s="661" t="s">
        <v>8345</v>
      </c>
      <c r="F505" s="664">
        <v>1</v>
      </c>
      <c r="G505" s="664">
        <v>956</v>
      </c>
      <c r="H505" s="664">
        <v>1</v>
      </c>
      <c r="I505" s="664">
        <v>956</v>
      </c>
      <c r="J505" s="664"/>
      <c r="K505" s="664"/>
      <c r="L505" s="664"/>
      <c r="M505" s="664"/>
      <c r="N505" s="664"/>
      <c r="O505" s="664"/>
      <c r="P505" s="677"/>
      <c r="Q505" s="665"/>
    </row>
    <row r="506" spans="1:17" ht="14.4" customHeight="1" x14ac:dyDescent="0.3">
      <c r="A506" s="660" t="s">
        <v>600</v>
      </c>
      <c r="B506" s="661" t="s">
        <v>7621</v>
      </c>
      <c r="C506" s="661" t="s">
        <v>7437</v>
      </c>
      <c r="D506" s="661" t="s">
        <v>8346</v>
      </c>
      <c r="E506" s="661" t="s">
        <v>8347</v>
      </c>
      <c r="F506" s="664">
        <v>20</v>
      </c>
      <c r="G506" s="664">
        <v>138940</v>
      </c>
      <c r="H506" s="664">
        <v>1</v>
      </c>
      <c r="I506" s="664">
        <v>6947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600</v>
      </c>
      <c r="B507" s="661" t="s">
        <v>7621</v>
      </c>
      <c r="C507" s="661" t="s">
        <v>7437</v>
      </c>
      <c r="D507" s="661" t="s">
        <v>8348</v>
      </c>
      <c r="E507" s="661" t="s">
        <v>8349</v>
      </c>
      <c r="F507" s="664">
        <v>7</v>
      </c>
      <c r="G507" s="664">
        <v>12292</v>
      </c>
      <c r="H507" s="664">
        <v>1</v>
      </c>
      <c r="I507" s="664">
        <v>1756</v>
      </c>
      <c r="J507" s="664"/>
      <c r="K507" s="664"/>
      <c r="L507" s="664"/>
      <c r="M507" s="664"/>
      <c r="N507" s="664"/>
      <c r="O507" s="664"/>
      <c r="P507" s="677"/>
      <c r="Q507" s="665"/>
    </row>
    <row r="508" spans="1:17" ht="14.4" customHeight="1" x14ac:dyDescent="0.3">
      <c r="A508" s="660" t="s">
        <v>600</v>
      </c>
      <c r="B508" s="661" t="s">
        <v>7621</v>
      </c>
      <c r="C508" s="661" t="s">
        <v>7437</v>
      </c>
      <c r="D508" s="661" t="s">
        <v>5095</v>
      </c>
      <c r="E508" s="661" t="s">
        <v>8350</v>
      </c>
      <c r="F508" s="664">
        <v>4</v>
      </c>
      <c r="G508" s="664">
        <v>4732</v>
      </c>
      <c r="H508" s="664">
        <v>1</v>
      </c>
      <c r="I508" s="664">
        <v>1183</v>
      </c>
      <c r="J508" s="664"/>
      <c r="K508" s="664"/>
      <c r="L508" s="664"/>
      <c r="M508" s="664"/>
      <c r="N508" s="664"/>
      <c r="O508" s="664"/>
      <c r="P508" s="677"/>
      <c r="Q508" s="665"/>
    </row>
    <row r="509" spans="1:17" ht="14.4" customHeight="1" x14ac:dyDescent="0.3">
      <c r="A509" s="660" t="s">
        <v>600</v>
      </c>
      <c r="B509" s="661" t="s">
        <v>7621</v>
      </c>
      <c r="C509" s="661" t="s">
        <v>7437</v>
      </c>
      <c r="D509" s="661" t="s">
        <v>8351</v>
      </c>
      <c r="E509" s="661" t="s">
        <v>8352</v>
      </c>
      <c r="F509" s="664">
        <v>13</v>
      </c>
      <c r="G509" s="664">
        <v>67366</v>
      </c>
      <c r="H509" s="664">
        <v>1</v>
      </c>
      <c r="I509" s="664">
        <v>5182</v>
      </c>
      <c r="J509" s="664">
        <v>6</v>
      </c>
      <c r="K509" s="664">
        <v>31212</v>
      </c>
      <c r="L509" s="664">
        <v>0.46331977555443399</v>
      </c>
      <c r="M509" s="664">
        <v>5202</v>
      </c>
      <c r="N509" s="664">
        <v>17</v>
      </c>
      <c r="O509" s="664">
        <v>88910</v>
      </c>
      <c r="P509" s="677">
        <v>1.3198052430009204</v>
      </c>
      <c r="Q509" s="665">
        <v>5230</v>
      </c>
    </row>
    <row r="510" spans="1:17" ht="14.4" customHeight="1" x14ac:dyDescent="0.3">
      <c r="A510" s="660" t="s">
        <v>600</v>
      </c>
      <c r="B510" s="661" t="s">
        <v>7621</v>
      </c>
      <c r="C510" s="661" t="s">
        <v>7437</v>
      </c>
      <c r="D510" s="661" t="s">
        <v>8353</v>
      </c>
      <c r="E510" s="661" t="s">
        <v>8354</v>
      </c>
      <c r="F510" s="664">
        <v>1</v>
      </c>
      <c r="G510" s="664">
        <v>6820</v>
      </c>
      <c r="H510" s="664">
        <v>1</v>
      </c>
      <c r="I510" s="664">
        <v>6820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600</v>
      </c>
      <c r="B511" s="661" t="s">
        <v>7621</v>
      </c>
      <c r="C511" s="661" t="s">
        <v>7437</v>
      </c>
      <c r="D511" s="661" t="s">
        <v>8355</v>
      </c>
      <c r="E511" s="661" t="s">
        <v>8356</v>
      </c>
      <c r="F511" s="664">
        <v>1</v>
      </c>
      <c r="G511" s="664">
        <v>0</v>
      </c>
      <c r="H511" s="664"/>
      <c r="I511" s="664">
        <v>0</v>
      </c>
      <c r="J511" s="664"/>
      <c r="K511" s="664"/>
      <c r="L511" s="664"/>
      <c r="M511" s="664"/>
      <c r="N511" s="664">
        <v>2</v>
      </c>
      <c r="O511" s="664">
        <v>0</v>
      </c>
      <c r="P511" s="677"/>
      <c r="Q511" s="665">
        <v>0</v>
      </c>
    </row>
    <row r="512" spans="1:17" ht="14.4" customHeight="1" x14ac:dyDescent="0.3">
      <c r="A512" s="660" t="s">
        <v>600</v>
      </c>
      <c r="B512" s="661" t="s">
        <v>7621</v>
      </c>
      <c r="C512" s="661" t="s">
        <v>7437</v>
      </c>
      <c r="D512" s="661" t="s">
        <v>8357</v>
      </c>
      <c r="E512" s="661" t="s">
        <v>8358</v>
      </c>
      <c r="F512" s="664">
        <v>27</v>
      </c>
      <c r="G512" s="664">
        <v>74817</v>
      </c>
      <c r="H512" s="664">
        <v>1</v>
      </c>
      <c r="I512" s="664">
        <v>2771</v>
      </c>
      <c r="J512" s="664">
        <v>24</v>
      </c>
      <c r="K512" s="664">
        <v>66912</v>
      </c>
      <c r="L512" s="664">
        <v>0.89434219495569189</v>
      </c>
      <c r="M512" s="664">
        <v>2788</v>
      </c>
      <c r="N512" s="664">
        <v>19</v>
      </c>
      <c r="O512" s="664">
        <v>53392</v>
      </c>
      <c r="P512" s="677">
        <v>0.71363460176163174</v>
      </c>
      <c r="Q512" s="665">
        <v>2810.1052631578946</v>
      </c>
    </row>
    <row r="513" spans="1:17" ht="14.4" customHeight="1" x14ac:dyDescent="0.3">
      <c r="A513" s="660" t="s">
        <v>600</v>
      </c>
      <c r="B513" s="661" t="s">
        <v>7621</v>
      </c>
      <c r="C513" s="661" t="s">
        <v>7437</v>
      </c>
      <c r="D513" s="661" t="s">
        <v>8359</v>
      </c>
      <c r="E513" s="661" t="s">
        <v>8360</v>
      </c>
      <c r="F513" s="664">
        <v>186</v>
      </c>
      <c r="G513" s="664">
        <v>56916</v>
      </c>
      <c r="H513" s="664">
        <v>1</v>
      </c>
      <c r="I513" s="664">
        <v>306</v>
      </c>
      <c r="J513" s="664">
        <v>260</v>
      </c>
      <c r="K513" s="664">
        <v>79820</v>
      </c>
      <c r="L513" s="664">
        <v>1.4024175978635183</v>
      </c>
      <c r="M513" s="664">
        <v>307</v>
      </c>
      <c r="N513" s="664">
        <v>233</v>
      </c>
      <c r="O513" s="664">
        <v>71684</v>
      </c>
      <c r="P513" s="677">
        <v>1.2594700962822405</v>
      </c>
      <c r="Q513" s="665">
        <v>307.65665236051501</v>
      </c>
    </row>
    <row r="514" spans="1:17" ht="14.4" customHeight="1" x14ac:dyDescent="0.3">
      <c r="A514" s="660" t="s">
        <v>600</v>
      </c>
      <c r="B514" s="661" t="s">
        <v>7621</v>
      </c>
      <c r="C514" s="661" t="s">
        <v>7437</v>
      </c>
      <c r="D514" s="661" t="s">
        <v>8361</v>
      </c>
      <c r="E514" s="661" t="s">
        <v>8362</v>
      </c>
      <c r="F514" s="664">
        <v>136</v>
      </c>
      <c r="G514" s="664">
        <v>474096</v>
      </c>
      <c r="H514" s="664">
        <v>1</v>
      </c>
      <c r="I514" s="664">
        <v>3486</v>
      </c>
      <c r="J514" s="664">
        <v>142</v>
      </c>
      <c r="K514" s="664">
        <v>496716</v>
      </c>
      <c r="L514" s="664">
        <v>1.047711855826668</v>
      </c>
      <c r="M514" s="664">
        <v>3498</v>
      </c>
      <c r="N514" s="664">
        <v>139</v>
      </c>
      <c r="O514" s="664">
        <v>488574</v>
      </c>
      <c r="P514" s="677">
        <v>1.0305381188620026</v>
      </c>
      <c r="Q514" s="665">
        <v>3514.9208633093526</v>
      </c>
    </row>
    <row r="515" spans="1:17" ht="14.4" customHeight="1" x14ac:dyDescent="0.3">
      <c r="A515" s="660" t="s">
        <v>600</v>
      </c>
      <c r="B515" s="661" t="s">
        <v>7621</v>
      </c>
      <c r="C515" s="661" t="s">
        <v>7437</v>
      </c>
      <c r="D515" s="661" t="s">
        <v>8363</v>
      </c>
      <c r="E515" s="661" t="s">
        <v>8364</v>
      </c>
      <c r="F515" s="664">
        <v>151</v>
      </c>
      <c r="G515" s="664">
        <v>368132</v>
      </c>
      <c r="H515" s="664">
        <v>1</v>
      </c>
      <c r="I515" s="664">
        <v>2437.9602649006624</v>
      </c>
      <c r="J515" s="664">
        <v>127</v>
      </c>
      <c r="K515" s="664">
        <v>310515</v>
      </c>
      <c r="L515" s="664">
        <v>0.84348820531765778</v>
      </c>
      <c r="M515" s="664">
        <v>2445</v>
      </c>
      <c r="N515" s="664">
        <v>144</v>
      </c>
      <c r="O515" s="664">
        <v>353480</v>
      </c>
      <c r="P515" s="677">
        <v>0.96019905903317293</v>
      </c>
      <c r="Q515" s="665">
        <v>2454.7222222222222</v>
      </c>
    </row>
    <row r="516" spans="1:17" ht="14.4" customHeight="1" x14ac:dyDescent="0.3">
      <c r="A516" s="660" t="s">
        <v>600</v>
      </c>
      <c r="B516" s="661" t="s">
        <v>7621</v>
      </c>
      <c r="C516" s="661" t="s">
        <v>7437</v>
      </c>
      <c r="D516" s="661" t="s">
        <v>8365</v>
      </c>
      <c r="E516" s="661" t="s">
        <v>8366</v>
      </c>
      <c r="F516" s="664">
        <v>3</v>
      </c>
      <c r="G516" s="664">
        <v>2052</v>
      </c>
      <c r="H516" s="664">
        <v>1</v>
      </c>
      <c r="I516" s="664">
        <v>684</v>
      </c>
      <c r="J516" s="664"/>
      <c r="K516" s="664"/>
      <c r="L516" s="664"/>
      <c r="M516" s="664"/>
      <c r="N516" s="664"/>
      <c r="O516" s="664"/>
      <c r="P516" s="677"/>
      <c r="Q516" s="665"/>
    </row>
    <row r="517" spans="1:17" ht="14.4" customHeight="1" x14ac:dyDescent="0.3">
      <c r="A517" s="660" t="s">
        <v>600</v>
      </c>
      <c r="B517" s="661" t="s">
        <v>7621</v>
      </c>
      <c r="C517" s="661" t="s">
        <v>7437</v>
      </c>
      <c r="D517" s="661" t="s">
        <v>8367</v>
      </c>
      <c r="E517" s="661" t="s">
        <v>8368</v>
      </c>
      <c r="F517" s="664">
        <v>4</v>
      </c>
      <c r="G517" s="664">
        <v>50924</v>
      </c>
      <c r="H517" s="664">
        <v>1</v>
      </c>
      <c r="I517" s="664">
        <v>12731</v>
      </c>
      <c r="J517" s="664"/>
      <c r="K517" s="664"/>
      <c r="L517" s="664"/>
      <c r="M517" s="664"/>
      <c r="N517" s="664"/>
      <c r="O517" s="664"/>
      <c r="P517" s="677"/>
      <c r="Q517" s="665"/>
    </row>
    <row r="518" spans="1:17" ht="14.4" customHeight="1" x14ac:dyDescent="0.3">
      <c r="A518" s="660" t="s">
        <v>600</v>
      </c>
      <c r="B518" s="661" t="s">
        <v>7621</v>
      </c>
      <c r="C518" s="661" t="s">
        <v>7437</v>
      </c>
      <c r="D518" s="661" t="s">
        <v>8369</v>
      </c>
      <c r="E518" s="661" t="s">
        <v>8370</v>
      </c>
      <c r="F518" s="664">
        <v>17</v>
      </c>
      <c r="G518" s="664">
        <v>136272</v>
      </c>
      <c r="H518" s="664">
        <v>1</v>
      </c>
      <c r="I518" s="664">
        <v>8016</v>
      </c>
      <c r="J518" s="664">
        <v>18</v>
      </c>
      <c r="K518" s="664">
        <v>145044</v>
      </c>
      <c r="L518" s="664">
        <v>1.0643712574850299</v>
      </c>
      <c r="M518" s="664">
        <v>8058</v>
      </c>
      <c r="N518" s="664">
        <v>7</v>
      </c>
      <c r="O518" s="664">
        <v>56850</v>
      </c>
      <c r="P518" s="677">
        <v>0.417180345191969</v>
      </c>
      <c r="Q518" s="665">
        <v>8121.4285714285716</v>
      </c>
    </row>
    <row r="519" spans="1:17" ht="14.4" customHeight="1" x14ac:dyDescent="0.3">
      <c r="A519" s="660" t="s">
        <v>600</v>
      </c>
      <c r="B519" s="661" t="s">
        <v>7621</v>
      </c>
      <c r="C519" s="661" t="s">
        <v>7437</v>
      </c>
      <c r="D519" s="661" t="s">
        <v>8371</v>
      </c>
      <c r="E519" s="661" t="s">
        <v>8372</v>
      </c>
      <c r="F519" s="664">
        <v>5</v>
      </c>
      <c r="G519" s="664">
        <v>1540</v>
      </c>
      <c r="H519" s="664">
        <v>1</v>
      </c>
      <c r="I519" s="664">
        <v>308</v>
      </c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600</v>
      </c>
      <c r="B520" s="661" t="s">
        <v>7621</v>
      </c>
      <c r="C520" s="661" t="s">
        <v>7437</v>
      </c>
      <c r="D520" s="661" t="s">
        <v>8373</v>
      </c>
      <c r="E520" s="661" t="s">
        <v>8374</v>
      </c>
      <c r="F520" s="664">
        <v>60</v>
      </c>
      <c r="G520" s="664">
        <v>535740</v>
      </c>
      <c r="H520" s="664">
        <v>1</v>
      </c>
      <c r="I520" s="664">
        <v>8929</v>
      </c>
      <c r="J520" s="664">
        <v>73</v>
      </c>
      <c r="K520" s="664">
        <v>654299</v>
      </c>
      <c r="L520" s="664">
        <v>1.2212995109568074</v>
      </c>
      <c r="M520" s="664">
        <v>8963</v>
      </c>
      <c r="N520" s="664">
        <v>62</v>
      </c>
      <c r="O520" s="664">
        <v>558744</v>
      </c>
      <c r="P520" s="677">
        <v>1.0429387389405309</v>
      </c>
      <c r="Q520" s="665">
        <v>9012</v>
      </c>
    </row>
    <row r="521" spans="1:17" ht="14.4" customHeight="1" x14ac:dyDescent="0.3">
      <c r="A521" s="660" t="s">
        <v>600</v>
      </c>
      <c r="B521" s="661" t="s">
        <v>7621</v>
      </c>
      <c r="C521" s="661" t="s">
        <v>7437</v>
      </c>
      <c r="D521" s="661" t="s">
        <v>8375</v>
      </c>
      <c r="E521" s="661" t="s">
        <v>8376</v>
      </c>
      <c r="F521" s="664">
        <v>5</v>
      </c>
      <c r="G521" s="664">
        <v>4940</v>
      </c>
      <c r="H521" s="664">
        <v>1</v>
      </c>
      <c r="I521" s="664">
        <v>988</v>
      </c>
      <c r="J521" s="664"/>
      <c r="K521" s="664"/>
      <c r="L521" s="664"/>
      <c r="M521" s="664"/>
      <c r="N521" s="664"/>
      <c r="O521" s="664"/>
      <c r="P521" s="677"/>
      <c r="Q521" s="665"/>
    </row>
    <row r="522" spans="1:17" ht="14.4" customHeight="1" x14ac:dyDescent="0.3">
      <c r="A522" s="660" t="s">
        <v>600</v>
      </c>
      <c r="B522" s="661" t="s">
        <v>7621</v>
      </c>
      <c r="C522" s="661" t="s">
        <v>7437</v>
      </c>
      <c r="D522" s="661" t="s">
        <v>8377</v>
      </c>
      <c r="E522" s="661" t="s">
        <v>8378</v>
      </c>
      <c r="F522" s="664">
        <v>5</v>
      </c>
      <c r="G522" s="664">
        <v>4025</v>
      </c>
      <c r="H522" s="664">
        <v>1</v>
      </c>
      <c r="I522" s="664">
        <v>805</v>
      </c>
      <c r="J522" s="664"/>
      <c r="K522" s="664"/>
      <c r="L522" s="664"/>
      <c r="M522" s="664"/>
      <c r="N522" s="664"/>
      <c r="O522" s="664"/>
      <c r="P522" s="677"/>
      <c r="Q522" s="665"/>
    </row>
    <row r="523" spans="1:17" ht="14.4" customHeight="1" x14ac:dyDescent="0.3">
      <c r="A523" s="660" t="s">
        <v>600</v>
      </c>
      <c r="B523" s="661" t="s">
        <v>7621</v>
      </c>
      <c r="C523" s="661" t="s">
        <v>7437</v>
      </c>
      <c r="D523" s="661" t="s">
        <v>8379</v>
      </c>
      <c r="E523" s="661" t="s">
        <v>8380</v>
      </c>
      <c r="F523" s="664">
        <v>2</v>
      </c>
      <c r="G523" s="664">
        <v>11058</v>
      </c>
      <c r="H523" s="664">
        <v>1</v>
      </c>
      <c r="I523" s="664">
        <v>5529</v>
      </c>
      <c r="J523" s="664">
        <v>1</v>
      </c>
      <c r="K523" s="664">
        <v>5546</v>
      </c>
      <c r="L523" s="664">
        <v>0.50153734852595411</v>
      </c>
      <c r="M523" s="664">
        <v>5546</v>
      </c>
      <c r="N523" s="664"/>
      <c r="O523" s="664"/>
      <c r="P523" s="677"/>
      <c r="Q523" s="665"/>
    </row>
    <row r="524" spans="1:17" ht="14.4" customHeight="1" x14ac:dyDescent="0.3">
      <c r="A524" s="660" t="s">
        <v>600</v>
      </c>
      <c r="B524" s="661" t="s">
        <v>7621</v>
      </c>
      <c r="C524" s="661" t="s">
        <v>7437</v>
      </c>
      <c r="D524" s="661" t="s">
        <v>8381</v>
      </c>
      <c r="E524" s="661" t="s">
        <v>8382</v>
      </c>
      <c r="F524" s="664">
        <v>1</v>
      </c>
      <c r="G524" s="664">
        <v>0</v>
      </c>
      <c r="H524" s="664"/>
      <c r="I524" s="664">
        <v>0</v>
      </c>
      <c r="J524" s="664">
        <v>1</v>
      </c>
      <c r="K524" s="664">
        <v>0</v>
      </c>
      <c r="L524" s="664"/>
      <c r="M524" s="664">
        <v>0</v>
      </c>
      <c r="N524" s="664"/>
      <c r="O524" s="664"/>
      <c r="P524" s="677"/>
      <c r="Q524" s="665"/>
    </row>
    <row r="525" spans="1:17" ht="14.4" customHeight="1" x14ac:dyDescent="0.3">
      <c r="A525" s="660" t="s">
        <v>600</v>
      </c>
      <c r="B525" s="661" t="s">
        <v>7621</v>
      </c>
      <c r="C525" s="661" t="s">
        <v>7437</v>
      </c>
      <c r="D525" s="661" t="s">
        <v>8383</v>
      </c>
      <c r="E525" s="661" t="s">
        <v>8384</v>
      </c>
      <c r="F525" s="664">
        <v>2</v>
      </c>
      <c r="G525" s="664">
        <v>898</v>
      </c>
      <c r="H525" s="664">
        <v>1</v>
      </c>
      <c r="I525" s="664">
        <v>449</v>
      </c>
      <c r="J525" s="664">
        <v>1</v>
      </c>
      <c r="K525" s="664">
        <v>451</v>
      </c>
      <c r="L525" s="664">
        <v>0.50222717149220486</v>
      </c>
      <c r="M525" s="664">
        <v>451</v>
      </c>
      <c r="N525" s="664"/>
      <c r="O525" s="664"/>
      <c r="P525" s="677"/>
      <c r="Q525" s="665"/>
    </row>
    <row r="526" spans="1:17" ht="14.4" customHeight="1" x14ac:dyDescent="0.3">
      <c r="A526" s="660" t="s">
        <v>600</v>
      </c>
      <c r="B526" s="661" t="s">
        <v>7621</v>
      </c>
      <c r="C526" s="661" t="s">
        <v>7437</v>
      </c>
      <c r="D526" s="661" t="s">
        <v>8385</v>
      </c>
      <c r="E526" s="661" t="s">
        <v>8386</v>
      </c>
      <c r="F526" s="664">
        <v>77</v>
      </c>
      <c r="G526" s="664">
        <v>347655</v>
      </c>
      <c r="H526" s="664">
        <v>1</v>
      </c>
      <c r="I526" s="664">
        <v>4515</v>
      </c>
      <c r="J526" s="664">
        <v>80</v>
      </c>
      <c r="K526" s="664">
        <v>362160</v>
      </c>
      <c r="L526" s="664">
        <v>1.0417223972041247</v>
      </c>
      <c r="M526" s="664">
        <v>4527</v>
      </c>
      <c r="N526" s="664">
        <v>72</v>
      </c>
      <c r="O526" s="664">
        <v>327099</v>
      </c>
      <c r="P526" s="677">
        <v>0.94087241661992493</v>
      </c>
      <c r="Q526" s="665">
        <v>4543.041666666667</v>
      </c>
    </row>
    <row r="527" spans="1:17" ht="14.4" customHeight="1" x14ac:dyDescent="0.3">
      <c r="A527" s="660" t="s">
        <v>600</v>
      </c>
      <c r="B527" s="661" t="s">
        <v>7621</v>
      </c>
      <c r="C527" s="661" t="s">
        <v>7437</v>
      </c>
      <c r="D527" s="661" t="s">
        <v>8387</v>
      </c>
      <c r="E527" s="661" t="s">
        <v>8388</v>
      </c>
      <c r="F527" s="664">
        <v>76</v>
      </c>
      <c r="G527" s="664">
        <v>143640</v>
      </c>
      <c r="H527" s="664">
        <v>1</v>
      </c>
      <c r="I527" s="664">
        <v>1890</v>
      </c>
      <c r="J527" s="664">
        <v>21</v>
      </c>
      <c r="K527" s="664">
        <v>39816</v>
      </c>
      <c r="L527" s="664">
        <v>0.27719298245614032</v>
      </c>
      <c r="M527" s="664">
        <v>1896</v>
      </c>
      <c r="N527" s="664">
        <v>10</v>
      </c>
      <c r="O527" s="664">
        <v>19040</v>
      </c>
      <c r="P527" s="677">
        <v>0.13255360623781676</v>
      </c>
      <c r="Q527" s="665">
        <v>1904</v>
      </c>
    </row>
    <row r="528" spans="1:17" ht="14.4" customHeight="1" x14ac:dyDescent="0.3">
      <c r="A528" s="660" t="s">
        <v>600</v>
      </c>
      <c r="B528" s="661" t="s">
        <v>7621</v>
      </c>
      <c r="C528" s="661" t="s">
        <v>7437</v>
      </c>
      <c r="D528" s="661" t="s">
        <v>8389</v>
      </c>
      <c r="E528" s="661" t="s">
        <v>8390</v>
      </c>
      <c r="F528" s="664">
        <v>4</v>
      </c>
      <c r="G528" s="664">
        <v>516</v>
      </c>
      <c r="H528" s="664">
        <v>1</v>
      </c>
      <c r="I528" s="664">
        <v>129</v>
      </c>
      <c r="J528" s="664">
        <v>6</v>
      </c>
      <c r="K528" s="664">
        <v>774</v>
      </c>
      <c r="L528" s="664">
        <v>1.5</v>
      </c>
      <c r="M528" s="664">
        <v>129</v>
      </c>
      <c r="N528" s="664">
        <v>9</v>
      </c>
      <c r="O528" s="664">
        <v>1175</v>
      </c>
      <c r="P528" s="677">
        <v>2.2771317829457365</v>
      </c>
      <c r="Q528" s="665">
        <v>130.55555555555554</v>
      </c>
    </row>
    <row r="529" spans="1:17" ht="14.4" customHeight="1" x14ac:dyDescent="0.3">
      <c r="A529" s="660" t="s">
        <v>600</v>
      </c>
      <c r="B529" s="661" t="s">
        <v>7621</v>
      </c>
      <c r="C529" s="661" t="s">
        <v>7437</v>
      </c>
      <c r="D529" s="661" t="s">
        <v>8391</v>
      </c>
      <c r="E529" s="661" t="s">
        <v>8392</v>
      </c>
      <c r="F529" s="664">
        <v>16</v>
      </c>
      <c r="G529" s="664">
        <v>130352</v>
      </c>
      <c r="H529" s="664">
        <v>1</v>
      </c>
      <c r="I529" s="664">
        <v>8147</v>
      </c>
      <c r="J529" s="664">
        <v>13</v>
      </c>
      <c r="K529" s="664">
        <v>106496</v>
      </c>
      <c r="L529" s="664">
        <v>0.81698784828771331</v>
      </c>
      <c r="M529" s="664">
        <v>8192</v>
      </c>
      <c r="N529" s="664">
        <v>19</v>
      </c>
      <c r="O529" s="664">
        <v>156632</v>
      </c>
      <c r="P529" s="677">
        <v>1.2016079538480422</v>
      </c>
      <c r="Q529" s="665">
        <v>8243.78947368421</v>
      </c>
    </row>
    <row r="530" spans="1:17" ht="14.4" customHeight="1" x14ac:dyDescent="0.3">
      <c r="A530" s="660" t="s">
        <v>600</v>
      </c>
      <c r="B530" s="661" t="s">
        <v>7621</v>
      </c>
      <c r="C530" s="661" t="s">
        <v>7437</v>
      </c>
      <c r="D530" s="661" t="s">
        <v>8393</v>
      </c>
      <c r="E530" s="661" t="s">
        <v>8394</v>
      </c>
      <c r="F530" s="664">
        <v>12</v>
      </c>
      <c r="G530" s="664">
        <v>141048</v>
      </c>
      <c r="H530" s="664">
        <v>1</v>
      </c>
      <c r="I530" s="664">
        <v>11754</v>
      </c>
      <c r="J530" s="664">
        <v>8</v>
      </c>
      <c r="K530" s="664">
        <v>94488</v>
      </c>
      <c r="L530" s="664">
        <v>0.66989960864386588</v>
      </c>
      <c r="M530" s="664">
        <v>11811</v>
      </c>
      <c r="N530" s="664">
        <v>11</v>
      </c>
      <c r="O530" s="664">
        <v>130839</v>
      </c>
      <c r="P530" s="677">
        <v>0.92762038454994045</v>
      </c>
      <c r="Q530" s="665">
        <v>11894.454545454546</v>
      </c>
    </row>
    <row r="531" spans="1:17" ht="14.4" customHeight="1" x14ac:dyDescent="0.3">
      <c r="A531" s="660" t="s">
        <v>600</v>
      </c>
      <c r="B531" s="661" t="s">
        <v>7621</v>
      </c>
      <c r="C531" s="661" t="s">
        <v>7437</v>
      </c>
      <c r="D531" s="661" t="s">
        <v>8395</v>
      </c>
      <c r="E531" s="661" t="s">
        <v>8396</v>
      </c>
      <c r="F531" s="664">
        <v>2</v>
      </c>
      <c r="G531" s="664">
        <v>6938</v>
      </c>
      <c r="H531" s="664">
        <v>1</v>
      </c>
      <c r="I531" s="664">
        <v>3469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600</v>
      </c>
      <c r="B532" s="661" t="s">
        <v>7621</v>
      </c>
      <c r="C532" s="661" t="s">
        <v>7437</v>
      </c>
      <c r="D532" s="661" t="s">
        <v>8397</v>
      </c>
      <c r="E532" s="661" t="s">
        <v>8398</v>
      </c>
      <c r="F532" s="664">
        <v>34</v>
      </c>
      <c r="G532" s="664">
        <v>79016</v>
      </c>
      <c r="H532" s="664">
        <v>1</v>
      </c>
      <c r="I532" s="664">
        <v>2324</v>
      </c>
      <c r="J532" s="664">
        <v>24</v>
      </c>
      <c r="K532" s="664">
        <v>55944</v>
      </c>
      <c r="L532" s="664">
        <v>0.70800850460666198</v>
      </c>
      <c r="M532" s="664">
        <v>2331</v>
      </c>
      <c r="N532" s="664">
        <v>28</v>
      </c>
      <c r="O532" s="664">
        <v>65562</v>
      </c>
      <c r="P532" s="677">
        <v>0.82973068745570522</v>
      </c>
      <c r="Q532" s="665">
        <v>2341.5</v>
      </c>
    </row>
    <row r="533" spans="1:17" ht="14.4" customHeight="1" x14ac:dyDescent="0.3">
      <c r="A533" s="660" t="s">
        <v>600</v>
      </c>
      <c r="B533" s="661" t="s">
        <v>7621</v>
      </c>
      <c r="C533" s="661" t="s">
        <v>7437</v>
      </c>
      <c r="D533" s="661" t="s">
        <v>8399</v>
      </c>
      <c r="E533" s="661" t="s">
        <v>8400</v>
      </c>
      <c r="F533" s="664">
        <v>2</v>
      </c>
      <c r="G533" s="664">
        <v>3864</v>
      </c>
      <c r="H533" s="664">
        <v>1</v>
      </c>
      <c r="I533" s="664">
        <v>1932</v>
      </c>
      <c r="J533" s="664"/>
      <c r="K533" s="664"/>
      <c r="L533" s="664"/>
      <c r="M533" s="664"/>
      <c r="N533" s="664"/>
      <c r="O533" s="664"/>
      <c r="P533" s="677"/>
      <c r="Q533" s="665"/>
    </row>
    <row r="534" spans="1:17" ht="14.4" customHeight="1" x14ac:dyDescent="0.3">
      <c r="A534" s="660" t="s">
        <v>600</v>
      </c>
      <c r="B534" s="661" t="s">
        <v>7621</v>
      </c>
      <c r="C534" s="661" t="s">
        <v>7437</v>
      </c>
      <c r="D534" s="661" t="s">
        <v>8401</v>
      </c>
      <c r="E534" s="661" t="s">
        <v>8402</v>
      </c>
      <c r="F534" s="664">
        <v>10</v>
      </c>
      <c r="G534" s="664">
        <v>157110</v>
      </c>
      <c r="H534" s="664">
        <v>1</v>
      </c>
      <c r="I534" s="664">
        <v>15711</v>
      </c>
      <c r="J534" s="664">
        <v>7</v>
      </c>
      <c r="K534" s="664">
        <v>110614</v>
      </c>
      <c r="L534" s="664">
        <v>0.70405448411940674</v>
      </c>
      <c r="M534" s="664">
        <v>15802</v>
      </c>
      <c r="N534" s="664">
        <v>8</v>
      </c>
      <c r="O534" s="664">
        <v>127564</v>
      </c>
      <c r="P534" s="677">
        <v>0.81194067850550566</v>
      </c>
      <c r="Q534" s="665">
        <v>15945.5</v>
      </c>
    </row>
    <row r="535" spans="1:17" ht="14.4" customHeight="1" x14ac:dyDescent="0.3">
      <c r="A535" s="660" t="s">
        <v>600</v>
      </c>
      <c r="B535" s="661" t="s">
        <v>7621</v>
      </c>
      <c r="C535" s="661" t="s">
        <v>7437</v>
      </c>
      <c r="D535" s="661" t="s">
        <v>8403</v>
      </c>
      <c r="E535" s="661" t="s">
        <v>8404</v>
      </c>
      <c r="F535" s="664">
        <v>52</v>
      </c>
      <c r="G535" s="664">
        <v>264264</v>
      </c>
      <c r="H535" s="664">
        <v>1</v>
      </c>
      <c r="I535" s="664">
        <v>5082</v>
      </c>
      <c r="J535" s="664">
        <v>48</v>
      </c>
      <c r="K535" s="664">
        <v>244704</v>
      </c>
      <c r="L535" s="664">
        <v>0.92598310780128967</v>
      </c>
      <c r="M535" s="664">
        <v>5098</v>
      </c>
      <c r="N535" s="664">
        <v>52</v>
      </c>
      <c r="O535" s="664">
        <v>266311</v>
      </c>
      <c r="P535" s="677">
        <v>1.0077460418369508</v>
      </c>
      <c r="Q535" s="665">
        <v>5121.3653846153848</v>
      </c>
    </row>
    <row r="536" spans="1:17" ht="14.4" customHeight="1" x14ac:dyDescent="0.3">
      <c r="A536" s="660" t="s">
        <v>600</v>
      </c>
      <c r="B536" s="661" t="s">
        <v>7621</v>
      </c>
      <c r="C536" s="661" t="s">
        <v>7437</v>
      </c>
      <c r="D536" s="661" t="s">
        <v>8405</v>
      </c>
      <c r="E536" s="661" t="s">
        <v>8406</v>
      </c>
      <c r="F536" s="664">
        <v>3</v>
      </c>
      <c r="G536" s="664">
        <v>24570</v>
      </c>
      <c r="H536" s="664">
        <v>1</v>
      </c>
      <c r="I536" s="664">
        <v>8190</v>
      </c>
      <c r="J536" s="664">
        <v>8</v>
      </c>
      <c r="K536" s="664">
        <v>65880</v>
      </c>
      <c r="L536" s="664">
        <v>2.6813186813186811</v>
      </c>
      <c r="M536" s="664">
        <v>8235</v>
      </c>
      <c r="N536" s="664">
        <v>5</v>
      </c>
      <c r="O536" s="664">
        <v>41421</v>
      </c>
      <c r="P536" s="677">
        <v>1.6858363858363858</v>
      </c>
      <c r="Q536" s="665">
        <v>8284.2000000000007</v>
      </c>
    </row>
    <row r="537" spans="1:17" ht="14.4" customHeight="1" x14ac:dyDescent="0.3">
      <c r="A537" s="660" t="s">
        <v>600</v>
      </c>
      <c r="B537" s="661" t="s">
        <v>7621</v>
      </c>
      <c r="C537" s="661" t="s">
        <v>7437</v>
      </c>
      <c r="D537" s="661" t="s">
        <v>8407</v>
      </c>
      <c r="E537" s="661" t="s">
        <v>8408</v>
      </c>
      <c r="F537" s="664">
        <v>5</v>
      </c>
      <c r="G537" s="664">
        <v>37665</v>
      </c>
      <c r="H537" s="664">
        <v>1</v>
      </c>
      <c r="I537" s="664">
        <v>7533</v>
      </c>
      <c r="J537" s="664"/>
      <c r="K537" s="664"/>
      <c r="L537" s="664"/>
      <c r="M537" s="664"/>
      <c r="N537" s="664">
        <v>5</v>
      </c>
      <c r="O537" s="664">
        <v>37991</v>
      </c>
      <c r="P537" s="677">
        <v>1.0086552502323112</v>
      </c>
      <c r="Q537" s="665">
        <v>7598.2</v>
      </c>
    </row>
    <row r="538" spans="1:17" ht="14.4" customHeight="1" x14ac:dyDescent="0.3">
      <c r="A538" s="660" t="s">
        <v>600</v>
      </c>
      <c r="B538" s="661" t="s">
        <v>7621</v>
      </c>
      <c r="C538" s="661" t="s">
        <v>7437</v>
      </c>
      <c r="D538" s="661" t="s">
        <v>8409</v>
      </c>
      <c r="E538" s="661" t="s">
        <v>8410</v>
      </c>
      <c r="F538" s="664">
        <v>9</v>
      </c>
      <c r="G538" s="664">
        <v>0</v>
      </c>
      <c r="H538" s="664"/>
      <c r="I538" s="664">
        <v>0</v>
      </c>
      <c r="J538" s="664">
        <v>7</v>
      </c>
      <c r="K538" s="664">
        <v>0</v>
      </c>
      <c r="L538" s="664"/>
      <c r="M538" s="664">
        <v>0</v>
      </c>
      <c r="N538" s="664">
        <v>8</v>
      </c>
      <c r="O538" s="664">
        <v>0</v>
      </c>
      <c r="P538" s="677"/>
      <c r="Q538" s="665">
        <v>0</v>
      </c>
    </row>
    <row r="539" spans="1:17" ht="14.4" customHeight="1" x14ac:dyDescent="0.3">
      <c r="A539" s="660" t="s">
        <v>600</v>
      </c>
      <c r="B539" s="661" t="s">
        <v>7621</v>
      </c>
      <c r="C539" s="661" t="s">
        <v>7437</v>
      </c>
      <c r="D539" s="661" t="s">
        <v>8411</v>
      </c>
      <c r="E539" s="661" t="s">
        <v>8412</v>
      </c>
      <c r="F539" s="664">
        <v>2</v>
      </c>
      <c r="G539" s="664">
        <v>2300</v>
      </c>
      <c r="H539" s="664">
        <v>1</v>
      </c>
      <c r="I539" s="664">
        <v>1150</v>
      </c>
      <c r="J539" s="664"/>
      <c r="K539" s="664"/>
      <c r="L539" s="664"/>
      <c r="M539" s="664"/>
      <c r="N539" s="664"/>
      <c r="O539" s="664"/>
      <c r="P539" s="677"/>
      <c r="Q539" s="665"/>
    </row>
    <row r="540" spans="1:17" ht="14.4" customHeight="1" x14ac:dyDescent="0.3">
      <c r="A540" s="660" t="s">
        <v>600</v>
      </c>
      <c r="B540" s="661" t="s">
        <v>7621</v>
      </c>
      <c r="C540" s="661" t="s">
        <v>7437</v>
      </c>
      <c r="D540" s="661" t="s">
        <v>8413</v>
      </c>
      <c r="E540" s="661" t="s">
        <v>8414</v>
      </c>
      <c r="F540" s="664">
        <v>1</v>
      </c>
      <c r="G540" s="664">
        <v>1301</v>
      </c>
      <c r="H540" s="664">
        <v>1</v>
      </c>
      <c r="I540" s="664">
        <v>1301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600</v>
      </c>
      <c r="B541" s="661" t="s">
        <v>7621</v>
      </c>
      <c r="C541" s="661" t="s">
        <v>7437</v>
      </c>
      <c r="D541" s="661" t="s">
        <v>8415</v>
      </c>
      <c r="E541" s="661" t="s">
        <v>8416</v>
      </c>
      <c r="F541" s="664">
        <v>206</v>
      </c>
      <c r="G541" s="664">
        <v>46556</v>
      </c>
      <c r="H541" s="664">
        <v>1</v>
      </c>
      <c r="I541" s="664">
        <v>226</v>
      </c>
      <c r="J541" s="664">
        <v>123</v>
      </c>
      <c r="K541" s="664">
        <v>27921</v>
      </c>
      <c r="L541" s="664">
        <v>0.59972935819228457</v>
      </c>
      <c r="M541" s="664">
        <v>227</v>
      </c>
      <c r="N541" s="664">
        <v>186</v>
      </c>
      <c r="O541" s="664">
        <v>42388</v>
      </c>
      <c r="P541" s="677">
        <v>0.9104734083684165</v>
      </c>
      <c r="Q541" s="665">
        <v>227.89247311827958</v>
      </c>
    </row>
    <row r="542" spans="1:17" ht="14.4" customHeight="1" x14ac:dyDescent="0.3">
      <c r="A542" s="660" t="s">
        <v>600</v>
      </c>
      <c r="B542" s="661" t="s">
        <v>7621</v>
      </c>
      <c r="C542" s="661" t="s">
        <v>7437</v>
      </c>
      <c r="D542" s="661" t="s">
        <v>8417</v>
      </c>
      <c r="E542" s="661" t="s">
        <v>8418</v>
      </c>
      <c r="F542" s="664">
        <v>3</v>
      </c>
      <c r="G542" s="664">
        <v>5379</v>
      </c>
      <c r="H542" s="664">
        <v>1</v>
      </c>
      <c r="I542" s="664">
        <v>1793</v>
      </c>
      <c r="J542" s="664"/>
      <c r="K542" s="664"/>
      <c r="L542" s="664"/>
      <c r="M542" s="664"/>
      <c r="N542" s="664"/>
      <c r="O542" s="664"/>
      <c r="P542" s="677"/>
      <c r="Q542" s="665"/>
    </row>
    <row r="543" spans="1:17" ht="14.4" customHeight="1" x14ac:dyDescent="0.3">
      <c r="A543" s="660" t="s">
        <v>600</v>
      </c>
      <c r="B543" s="661" t="s">
        <v>7621</v>
      </c>
      <c r="C543" s="661" t="s">
        <v>7437</v>
      </c>
      <c r="D543" s="661" t="s">
        <v>8419</v>
      </c>
      <c r="E543" s="661" t="s">
        <v>8420</v>
      </c>
      <c r="F543" s="664">
        <v>1</v>
      </c>
      <c r="G543" s="664">
        <v>2689</v>
      </c>
      <c r="H543" s="664">
        <v>1</v>
      </c>
      <c r="I543" s="664">
        <v>2689</v>
      </c>
      <c r="J543" s="664"/>
      <c r="K543" s="664"/>
      <c r="L543" s="664"/>
      <c r="M543" s="664"/>
      <c r="N543" s="664"/>
      <c r="O543" s="664"/>
      <c r="P543" s="677"/>
      <c r="Q543" s="665"/>
    </row>
    <row r="544" spans="1:17" ht="14.4" customHeight="1" x14ac:dyDescent="0.3">
      <c r="A544" s="660" t="s">
        <v>600</v>
      </c>
      <c r="B544" s="661" t="s">
        <v>7621</v>
      </c>
      <c r="C544" s="661" t="s">
        <v>7437</v>
      </c>
      <c r="D544" s="661" t="s">
        <v>8421</v>
      </c>
      <c r="E544" s="661" t="s">
        <v>8422</v>
      </c>
      <c r="F544" s="664">
        <v>11</v>
      </c>
      <c r="G544" s="664">
        <v>95832</v>
      </c>
      <c r="H544" s="664">
        <v>1</v>
      </c>
      <c r="I544" s="664">
        <v>8712</v>
      </c>
      <c r="J544" s="664">
        <v>5</v>
      </c>
      <c r="K544" s="664">
        <v>43785</v>
      </c>
      <c r="L544" s="664">
        <v>0.45689331329827199</v>
      </c>
      <c r="M544" s="664">
        <v>8757</v>
      </c>
      <c r="N544" s="664">
        <v>11</v>
      </c>
      <c r="O544" s="664">
        <v>96901</v>
      </c>
      <c r="P544" s="677">
        <v>1.0111549378078304</v>
      </c>
      <c r="Q544" s="665">
        <v>8809.181818181818</v>
      </c>
    </row>
    <row r="545" spans="1:17" ht="14.4" customHeight="1" x14ac:dyDescent="0.3">
      <c r="A545" s="660" t="s">
        <v>600</v>
      </c>
      <c r="B545" s="661" t="s">
        <v>7621</v>
      </c>
      <c r="C545" s="661" t="s">
        <v>7437</v>
      </c>
      <c r="D545" s="661" t="s">
        <v>8423</v>
      </c>
      <c r="E545" s="661" t="s">
        <v>8424</v>
      </c>
      <c r="F545" s="664">
        <v>2</v>
      </c>
      <c r="G545" s="664">
        <v>7926</v>
      </c>
      <c r="H545" s="664">
        <v>1</v>
      </c>
      <c r="I545" s="664">
        <v>3963</v>
      </c>
      <c r="J545" s="664">
        <v>2</v>
      </c>
      <c r="K545" s="664">
        <v>7950</v>
      </c>
      <c r="L545" s="664">
        <v>1.0030280090840273</v>
      </c>
      <c r="M545" s="664">
        <v>3975</v>
      </c>
      <c r="N545" s="664">
        <v>2</v>
      </c>
      <c r="O545" s="664">
        <v>7971</v>
      </c>
      <c r="P545" s="677">
        <v>1.0056775170325511</v>
      </c>
      <c r="Q545" s="665">
        <v>3985.5</v>
      </c>
    </row>
    <row r="546" spans="1:17" ht="14.4" customHeight="1" x14ac:dyDescent="0.3">
      <c r="A546" s="660" t="s">
        <v>600</v>
      </c>
      <c r="B546" s="661" t="s">
        <v>7621</v>
      </c>
      <c r="C546" s="661" t="s">
        <v>7437</v>
      </c>
      <c r="D546" s="661" t="s">
        <v>8425</v>
      </c>
      <c r="E546" s="661" t="s">
        <v>8426</v>
      </c>
      <c r="F546" s="664">
        <v>4</v>
      </c>
      <c r="G546" s="664">
        <v>987</v>
      </c>
      <c r="H546" s="664">
        <v>1</v>
      </c>
      <c r="I546" s="664">
        <v>246.75</v>
      </c>
      <c r="J546" s="664">
        <v>5</v>
      </c>
      <c r="K546" s="664">
        <v>1245</v>
      </c>
      <c r="L546" s="664">
        <v>1.2613981762917934</v>
      </c>
      <c r="M546" s="664">
        <v>249</v>
      </c>
      <c r="N546" s="664">
        <v>6</v>
      </c>
      <c r="O546" s="664">
        <v>1518</v>
      </c>
      <c r="P546" s="677">
        <v>1.5379939209726443</v>
      </c>
      <c r="Q546" s="665">
        <v>253</v>
      </c>
    </row>
    <row r="547" spans="1:17" ht="14.4" customHeight="1" x14ac:dyDescent="0.3">
      <c r="A547" s="660" t="s">
        <v>600</v>
      </c>
      <c r="B547" s="661" t="s">
        <v>7621</v>
      </c>
      <c r="C547" s="661" t="s">
        <v>7437</v>
      </c>
      <c r="D547" s="661" t="s">
        <v>8427</v>
      </c>
      <c r="E547" s="661" t="s">
        <v>8428</v>
      </c>
      <c r="F547" s="664"/>
      <c r="G547" s="664"/>
      <c r="H547" s="664"/>
      <c r="I547" s="664"/>
      <c r="J547" s="664"/>
      <c r="K547" s="664"/>
      <c r="L547" s="664"/>
      <c r="M547" s="664"/>
      <c r="N547" s="664">
        <v>1</v>
      </c>
      <c r="O547" s="664">
        <v>3539</v>
      </c>
      <c r="P547" s="677"/>
      <c r="Q547" s="665">
        <v>3539</v>
      </c>
    </row>
    <row r="548" spans="1:17" ht="14.4" customHeight="1" x14ac:dyDescent="0.3">
      <c r="A548" s="660" t="s">
        <v>600</v>
      </c>
      <c r="B548" s="661" t="s">
        <v>7621</v>
      </c>
      <c r="C548" s="661" t="s">
        <v>7437</v>
      </c>
      <c r="D548" s="661" t="s">
        <v>8429</v>
      </c>
      <c r="E548" s="661" t="s">
        <v>8430</v>
      </c>
      <c r="F548" s="664"/>
      <c r="G548" s="664"/>
      <c r="H548" s="664"/>
      <c r="I548" s="664"/>
      <c r="J548" s="664">
        <v>1</v>
      </c>
      <c r="K548" s="664">
        <v>0</v>
      </c>
      <c r="L548" s="664"/>
      <c r="M548" s="664">
        <v>0</v>
      </c>
      <c r="N548" s="664">
        <v>1</v>
      </c>
      <c r="O548" s="664">
        <v>0</v>
      </c>
      <c r="P548" s="677"/>
      <c r="Q548" s="665">
        <v>0</v>
      </c>
    </row>
    <row r="549" spans="1:17" ht="14.4" customHeight="1" x14ac:dyDescent="0.3">
      <c r="A549" s="660" t="s">
        <v>600</v>
      </c>
      <c r="B549" s="661" t="s">
        <v>7621</v>
      </c>
      <c r="C549" s="661" t="s">
        <v>7437</v>
      </c>
      <c r="D549" s="661" t="s">
        <v>8431</v>
      </c>
      <c r="E549" s="661" t="s">
        <v>8432</v>
      </c>
      <c r="F549" s="664">
        <v>1</v>
      </c>
      <c r="G549" s="664">
        <v>2427</v>
      </c>
      <c r="H549" s="664">
        <v>1</v>
      </c>
      <c r="I549" s="664">
        <v>2427</v>
      </c>
      <c r="J549" s="664"/>
      <c r="K549" s="664"/>
      <c r="L549" s="664"/>
      <c r="M549" s="664"/>
      <c r="N549" s="664"/>
      <c r="O549" s="664"/>
      <c r="P549" s="677"/>
      <c r="Q549" s="665"/>
    </row>
    <row r="550" spans="1:17" ht="14.4" customHeight="1" x14ac:dyDescent="0.3">
      <c r="A550" s="660" t="s">
        <v>600</v>
      </c>
      <c r="B550" s="661" t="s">
        <v>7621</v>
      </c>
      <c r="C550" s="661" t="s">
        <v>7437</v>
      </c>
      <c r="D550" s="661" t="s">
        <v>8433</v>
      </c>
      <c r="E550" s="661" t="s">
        <v>8434</v>
      </c>
      <c r="F550" s="664">
        <v>2</v>
      </c>
      <c r="G550" s="664">
        <v>11950</v>
      </c>
      <c r="H550" s="664">
        <v>1</v>
      </c>
      <c r="I550" s="664">
        <v>5975</v>
      </c>
      <c r="J550" s="664">
        <v>9</v>
      </c>
      <c r="K550" s="664">
        <v>53982</v>
      </c>
      <c r="L550" s="664">
        <v>4.5173221757322173</v>
      </c>
      <c r="M550" s="664">
        <v>5998</v>
      </c>
      <c r="N550" s="664">
        <v>1</v>
      </c>
      <c r="O550" s="664">
        <v>6038</v>
      </c>
      <c r="P550" s="677">
        <v>0.50527196652719664</v>
      </c>
      <c r="Q550" s="665">
        <v>6038</v>
      </c>
    </row>
    <row r="551" spans="1:17" ht="14.4" customHeight="1" x14ac:dyDescent="0.3">
      <c r="A551" s="660" t="s">
        <v>600</v>
      </c>
      <c r="B551" s="661" t="s">
        <v>7621</v>
      </c>
      <c r="C551" s="661" t="s">
        <v>7437</v>
      </c>
      <c r="D551" s="661" t="s">
        <v>8435</v>
      </c>
      <c r="E551" s="661" t="s">
        <v>8436</v>
      </c>
      <c r="F551" s="664">
        <v>2</v>
      </c>
      <c r="G551" s="664">
        <v>7612</v>
      </c>
      <c r="H551" s="664">
        <v>1</v>
      </c>
      <c r="I551" s="664">
        <v>3806</v>
      </c>
      <c r="J551" s="664"/>
      <c r="K551" s="664"/>
      <c r="L551" s="664"/>
      <c r="M551" s="664"/>
      <c r="N551" s="664"/>
      <c r="O551" s="664"/>
      <c r="P551" s="677"/>
      <c r="Q551" s="665"/>
    </row>
    <row r="552" spans="1:17" ht="14.4" customHeight="1" x14ac:dyDescent="0.3">
      <c r="A552" s="660" t="s">
        <v>600</v>
      </c>
      <c r="B552" s="661" t="s">
        <v>7621</v>
      </c>
      <c r="C552" s="661" t="s">
        <v>7437</v>
      </c>
      <c r="D552" s="661" t="s">
        <v>8437</v>
      </c>
      <c r="E552" s="661" t="s">
        <v>8438</v>
      </c>
      <c r="F552" s="664">
        <v>1</v>
      </c>
      <c r="G552" s="664">
        <v>1699</v>
      </c>
      <c r="H552" s="664">
        <v>1</v>
      </c>
      <c r="I552" s="664">
        <v>1699</v>
      </c>
      <c r="J552" s="664"/>
      <c r="K552" s="664"/>
      <c r="L552" s="664"/>
      <c r="M552" s="664"/>
      <c r="N552" s="664"/>
      <c r="O552" s="664"/>
      <c r="P552" s="677"/>
      <c r="Q552" s="665"/>
    </row>
    <row r="553" spans="1:17" ht="14.4" customHeight="1" x14ac:dyDescent="0.3">
      <c r="A553" s="660" t="s">
        <v>600</v>
      </c>
      <c r="B553" s="661" t="s">
        <v>7621</v>
      </c>
      <c r="C553" s="661" t="s">
        <v>7437</v>
      </c>
      <c r="D553" s="661" t="s">
        <v>8439</v>
      </c>
      <c r="E553" s="661" t="s">
        <v>8440</v>
      </c>
      <c r="F553" s="664">
        <v>8</v>
      </c>
      <c r="G553" s="664">
        <v>10360</v>
      </c>
      <c r="H553" s="664">
        <v>1</v>
      </c>
      <c r="I553" s="664">
        <v>1295</v>
      </c>
      <c r="J553" s="664">
        <v>0</v>
      </c>
      <c r="K553" s="664">
        <v>0</v>
      </c>
      <c r="L553" s="664">
        <v>0</v>
      </c>
      <c r="M553" s="664"/>
      <c r="N553" s="664">
        <v>9</v>
      </c>
      <c r="O553" s="664">
        <v>11799</v>
      </c>
      <c r="P553" s="677">
        <v>1.1388996138996139</v>
      </c>
      <c r="Q553" s="665">
        <v>1311</v>
      </c>
    </row>
    <row r="554" spans="1:17" ht="14.4" customHeight="1" x14ac:dyDescent="0.3">
      <c r="A554" s="660" t="s">
        <v>600</v>
      </c>
      <c r="B554" s="661" t="s">
        <v>7621</v>
      </c>
      <c r="C554" s="661" t="s">
        <v>7437</v>
      </c>
      <c r="D554" s="661" t="s">
        <v>8441</v>
      </c>
      <c r="E554" s="661" t="s">
        <v>8442</v>
      </c>
      <c r="F554" s="664">
        <v>1</v>
      </c>
      <c r="G554" s="664">
        <v>2193</v>
      </c>
      <c r="H554" s="664">
        <v>1</v>
      </c>
      <c r="I554" s="664">
        <v>2193</v>
      </c>
      <c r="J554" s="664"/>
      <c r="K554" s="664"/>
      <c r="L554" s="664"/>
      <c r="M554" s="664"/>
      <c r="N554" s="664"/>
      <c r="O554" s="664"/>
      <c r="P554" s="677"/>
      <c r="Q554" s="665"/>
    </row>
    <row r="555" spans="1:17" ht="14.4" customHeight="1" x14ac:dyDescent="0.3">
      <c r="A555" s="660" t="s">
        <v>600</v>
      </c>
      <c r="B555" s="661" t="s">
        <v>7621</v>
      </c>
      <c r="C555" s="661" t="s">
        <v>7437</v>
      </c>
      <c r="D555" s="661" t="s">
        <v>8443</v>
      </c>
      <c r="E555" s="661" t="s">
        <v>8444</v>
      </c>
      <c r="F555" s="664">
        <v>1</v>
      </c>
      <c r="G555" s="664">
        <v>4929</v>
      </c>
      <c r="H555" s="664">
        <v>1</v>
      </c>
      <c r="I555" s="664">
        <v>4929</v>
      </c>
      <c r="J555" s="664"/>
      <c r="K555" s="664"/>
      <c r="L555" s="664"/>
      <c r="M555" s="664"/>
      <c r="N555" s="664"/>
      <c r="O555" s="664"/>
      <c r="P555" s="677"/>
      <c r="Q555" s="665"/>
    </row>
    <row r="556" spans="1:17" ht="14.4" customHeight="1" x14ac:dyDescent="0.3">
      <c r="A556" s="660" t="s">
        <v>600</v>
      </c>
      <c r="B556" s="661" t="s">
        <v>7621</v>
      </c>
      <c r="C556" s="661" t="s">
        <v>7437</v>
      </c>
      <c r="D556" s="661" t="s">
        <v>8445</v>
      </c>
      <c r="E556" s="661" t="s">
        <v>8446</v>
      </c>
      <c r="F556" s="664">
        <v>1</v>
      </c>
      <c r="G556" s="664">
        <v>3789</v>
      </c>
      <c r="H556" s="664">
        <v>1</v>
      </c>
      <c r="I556" s="664">
        <v>3789</v>
      </c>
      <c r="J556" s="664"/>
      <c r="K556" s="664"/>
      <c r="L556" s="664"/>
      <c r="M556" s="664"/>
      <c r="N556" s="664"/>
      <c r="O556" s="664"/>
      <c r="P556" s="677"/>
      <c r="Q556" s="665"/>
    </row>
    <row r="557" spans="1:17" ht="14.4" customHeight="1" x14ac:dyDescent="0.3">
      <c r="A557" s="660" t="s">
        <v>600</v>
      </c>
      <c r="B557" s="661" t="s">
        <v>7621</v>
      </c>
      <c r="C557" s="661" t="s">
        <v>7437</v>
      </c>
      <c r="D557" s="661" t="s">
        <v>8447</v>
      </c>
      <c r="E557" s="661" t="s">
        <v>8448</v>
      </c>
      <c r="F557" s="664">
        <v>1</v>
      </c>
      <c r="G557" s="664">
        <v>11367</v>
      </c>
      <c r="H557" s="664">
        <v>1</v>
      </c>
      <c r="I557" s="664">
        <v>11367</v>
      </c>
      <c r="J557" s="664"/>
      <c r="K557" s="664"/>
      <c r="L557" s="664"/>
      <c r="M557" s="664"/>
      <c r="N557" s="664">
        <v>5</v>
      </c>
      <c r="O557" s="664">
        <v>57426</v>
      </c>
      <c r="P557" s="677">
        <v>5.0519926101873844</v>
      </c>
      <c r="Q557" s="665">
        <v>11485.2</v>
      </c>
    </row>
    <row r="558" spans="1:17" ht="14.4" customHeight="1" x14ac:dyDescent="0.3">
      <c r="A558" s="660" t="s">
        <v>600</v>
      </c>
      <c r="B558" s="661" t="s">
        <v>7621</v>
      </c>
      <c r="C558" s="661" t="s">
        <v>7437</v>
      </c>
      <c r="D558" s="661" t="s">
        <v>8449</v>
      </c>
      <c r="E558" s="661" t="s">
        <v>8450</v>
      </c>
      <c r="F558" s="664">
        <v>5</v>
      </c>
      <c r="G558" s="664">
        <v>7705</v>
      </c>
      <c r="H558" s="664">
        <v>1</v>
      </c>
      <c r="I558" s="664">
        <v>1541</v>
      </c>
      <c r="J558" s="664">
        <v>8</v>
      </c>
      <c r="K558" s="664">
        <v>12384</v>
      </c>
      <c r="L558" s="664">
        <v>1.6072680077871513</v>
      </c>
      <c r="M558" s="664">
        <v>1548</v>
      </c>
      <c r="N558" s="664">
        <v>15</v>
      </c>
      <c r="O558" s="664">
        <v>23430</v>
      </c>
      <c r="P558" s="677">
        <v>3.0408825438027254</v>
      </c>
      <c r="Q558" s="665">
        <v>1562</v>
      </c>
    </row>
    <row r="559" spans="1:17" ht="14.4" customHeight="1" x14ac:dyDescent="0.3">
      <c r="A559" s="660" t="s">
        <v>600</v>
      </c>
      <c r="B559" s="661" t="s">
        <v>7621</v>
      </c>
      <c r="C559" s="661" t="s">
        <v>7437</v>
      </c>
      <c r="D559" s="661" t="s">
        <v>8451</v>
      </c>
      <c r="E559" s="661" t="s">
        <v>8452</v>
      </c>
      <c r="F559" s="664">
        <v>28</v>
      </c>
      <c r="G559" s="664">
        <v>0</v>
      </c>
      <c r="H559" s="664"/>
      <c r="I559" s="664">
        <v>0</v>
      </c>
      <c r="J559" s="664">
        <v>29</v>
      </c>
      <c r="K559" s="664">
        <v>0</v>
      </c>
      <c r="L559" s="664"/>
      <c r="M559" s="664">
        <v>0</v>
      </c>
      <c r="N559" s="664">
        <v>23</v>
      </c>
      <c r="O559" s="664">
        <v>0</v>
      </c>
      <c r="P559" s="677"/>
      <c r="Q559" s="665">
        <v>0</v>
      </c>
    </row>
    <row r="560" spans="1:17" ht="14.4" customHeight="1" x14ac:dyDescent="0.3">
      <c r="A560" s="660" t="s">
        <v>600</v>
      </c>
      <c r="B560" s="661" t="s">
        <v>7621</v>
      </c>
      <c r="C560" s="661" t="s">
        <v>7437</v>
      </c>
      <c r="D560" s="661" t="s">
        <v>8453</v>
      </c>
      <c r="E560" s="661" t="s">
        <v>8454</v>
      </c>
      <c r="F560" s="664">
        <v>5</v>
      </c>
      <c r="G560" s="664">
        <v>8960</v>
      </c>
      <c r="H560" s="664">
        <v>1</v>
      </c>
      <c r="I560" s="664">
        <v>1792</v>
      </c>
      <c r="J560" s="664">
        <v>4</v>
      </c>
      <c r="K560" s="664">
        <v>7192</v>
      </c>
      <c r="L560" s="664">
        <v>0.80267857142857146</v>
      </c>
      <c r="M560" s="664">
        <v>1798</v>
      </c>
      <c r="N560" s="664">
        <v>1</v>
      </c>
      <c r="O560" s="664">
        <v>1807</v>
      </c>
      <c r="P560" s="677">
        <v>0.20167410714285713</v>
      </c>
      <c r="Q560" s="665">
        <v>1807</v>
      </c>
    </row>
    <row r="561" spans="1:17" ht="14.4" customHeight="1" x14ac:dyDescent="0.3">
      <c r="A561" s="660" t="s">
        <v>600</v>
      </c>
      <c r="B561" s="661" t="s">
        <v>7621</v>
      </c>
      <c r="C561" s="661" t="s">
        <v>7437</v>
      </c>
      <c r="D561" s="661" t="s">
        <v>8455</v>
      </c>
      <c r="E561" s="661" t="s">
        <v>8456</v>
      </c>
      <c r="F561" s="664">
        <v>4</v>
      </c>
      <c r="G561" s="664">
        <v>13508</v>
      </c>
      <c r="H561" s="664">
        <v>1</v>
      </c>
      <c r="I561" s="664">
        <v>3377</v>
      </c>
      <c r="J561" s="664">
        <v>3</v>
      </c>
      <c r="K561" s="664">
        <v>10176</v>
      </c>
      <c r="L561" s="664">
        <v>0.75333135919455141</v>
      </c>
      <c r="M561" s="664">
        <v>3392</v>
      </c>
      <c r="N561" s="664">
        <v>5</v>
      </c>
      <c r="O561" s="664">
        <v>17100</v>
      </c>
      <c r="P561" s="677">
        <v>1.2659164939295233</v>
      </c>
      <c r="Q561" s="665">
        <v>3420</v>
      </c>
    </row>
    <row r="562" spans="1:17" ht="14.4" customHeight="1" x14ac:dyDescent="0.3">
      <c r="A562" s="660" t="s">
        <v>600</v>
      </c>
      <c r="B562" s="661" t="s">
        <v>7621</v>
      </c>
      <c r="C562" s="661" t="s">
        <v>7437</v>
      </c>
      <c r="D562" s="661" t="s">
        <v>8457</v>
      </c>
      <c r="E562" s="661" t="s">
        <v>8458</v>
      </c>
      <c r="F562" s="664">
        <v>4</v>
      </c>
      <c r="G562" s="664">
        <v>31960</v>
      </c>
      <c r="H562" s="664">
        <v>1</v>
      </c>
      <c r="I562" s="664">
        <v>7990</v>
      </c>
      <c r="J562" s="664">
        <v>3</v>
      </c>
      <c r="K562" s="664">
        <v>24084</v>
      </c>
      <c r="L562" s="664">
        <v>0.75356695869837298</v>
      </c>
      <c r="M562" s="664">
        <v>8028</v>
      </c>
      <c r="N562" s="664">
        <v>1</v>
      </c>
      <c r="O562" s="664">
        <v>8096</v>
      </c>
      <c r="P562" s="677">
        <v>0.2533166458072591</v>
      </c>
      <c r="Q562" s="665">
        <v>8096</v>
      </c>
    </row>
    <row r="563" spans="1:17" ht="14.4" customHeight="1" x14ac:dyDescent="0.3">
      <c r="A563" s="660" t="s">
        <v>600</v>
      </c>
      <c r="B563" s="661" t="s">
        <v>7621</v>
      </c>
      <c r="C563" s="661" t="s">
        <v>7437</v>
      </c>
      <c r="D563" s="661" t="s">
        <v>8459</v>
      </c>
      <c r="E563" s="661" t="s">
        <v>8460</v>
      </c>
      <c r="F563" s="664">
        <v>5</v>
      </c>
      <c r="G563" s="664">
        <v>50930</v>
      </c>
      <c r="H563" s="664">
        <v>1</v>
      </c>
      <c r="I563" s="664">
        <v>10186</v>
      </c>
      <c r="J563" s="664">
        <v>2</v>
      </c>
      <c r="K563" s="664">
        <v>20456</v>
      </c>
      <c r="L563" s="664">
        <v>0.40164932259964659</v>
      </c>
      <c r="M563" s="664">
        <v>10228</v>
      </c>
      <c r="N563" s="664">
        <v>1</v>
      </c>
      <c r="O563" s="664">
        <v>10302</v>
      </c>
      <c r="P563" s="677">
        <v>0.20227763597094051</v>
      </c>
      <c r="Q563" s="665">
        <v>10302</v>
      </c>
    </row>
    <row r="564" spans="1:17" ht="14.4" customHeight="1" x14ac:dyDescent="0.3">
      <c r="A564" s="660" t="s">
        <v>600</v>
      </c>
      <c r="B564" s="661" t="s">
        <v>7621</v>
      </c>
      <c r="C564" s="661" t="s">
        <v>7437</v>
      </c>
      <c r="D564" s="661" t="s">
        <v>8461</v>
      </c>
      <c r="E564" s="661" t="s">
        <v>8462</v>
      </c>
      <c r="F564" s="664">
        <v>1</v>
      </c>
      <c r="G564" s="664">
        <v>0</v>
      </c>
      <c r="H564" s="664"/>
      <c r="I564" s="664">
        <v>0</v>
      </c>
      <c r="J564" s="664"/>
      <c r="K564" s="664"/>
      <c r="L564" s="664"/>
      <c r="M564" s="664"/>
      <c r="N564" s="664"/>
      <c r="O564" s="664"/>
      <c r="P564" s="677"/>
      <c r="Q564" s="665"/>
    </row>
    <row r="565" spans="1:17" ht="14.4" customHeight="1" x14ac:dyDescent="0.3">
      <c r="A565" s="660" t="s">
        <v>600</v>
      </c>
      <c r="B565" s="661" t="s">
        <v>7621</v>
      </c>
      <c r="C565" s="661" t="s">
        <v>7437</v>
      </c>
      <c r="D565" s="661" t="s">
        <v>8463</v>
      </c>
      <c r="E565" s="661" t="s">
        <v>8464</v>
      </c>
      <c r="F565" s="664">
        <v>1</v>
      </c>
      <c r="G565" s="664">
        <v>1848</v>
      </c>
      <c r="H565" s="664">
        <v>1</v>
      </c>
      <c r="I565" s="664">
        <v>1848</v>
      </c>
      <c r="J565" s="664"/>
      <c r="K565" s="664"/>
      <c r="L565" s="664"/>
      <c r="M565" s="664"/>
      <c r="N565" s="664"/>
      <c r="O565" s="664"/>
      <c r="P565" s="677"/>
      <c r="Q565" s="665"/>
    </row>
    <row r="566" spans="1:17" ht="14.4" customHeight="1" x14ac:dyDescent="0.3">
      <c r="A566" s="660" t="s">
        <v>600</v>
      </c>
      <c r="B566" s="661" t="s">
        <v>7621</v>
      </c>
      <c r="C566" s="661" t="s">
        <v>7437</v>
      </c>
      <c r="D566" s="661" t="s">
        <v>8465</v>
      </c>
      <c r="E566" s="661" t="s">
        <v>8466</v>
      </c>
      <c r="F566" s="664">
        <v>1</v>
      </c>
      <c r="G566" s="664">
        <v>3910</v>
      </c>
      <c r="H566" s="664">
        <v>1</v>
      </c>
      <c r="I566" s="664">
        <v>3910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600</v>
      </c>
      <c r="B567" s="661" t="s">
        <v>7621</v>
      </c>
      <c r="C567" s="661" t="s">
        <v>7437</v>
      </c>
      <c r="D567" s="661" t="s">
        <v>8467</v>
      </c>
      <c r="E567" s="661" t="s">
        <v>8468</v>
      </c>
      <c r="F567" s="664">
        <v>5</v>
      </c>
      <c r="G567" s="664">
        <v>510</v>
      </c>
      <c r="H567" s="664">
        <v>1</v>
      </c>
      <c r="I567" s="664">
        <v>102</v>
      </c>
      <c r="J567" s="664">
        <v>3</v>
      </c>
      <c r="K567" s="664">
        <v>309</v>
      </c>
      <c r="L567" s="664">
        <v>0.60588235294117643</v>
      </c>
      <c r="M567" s="664">
        <v>103</v>
      </c>
      <c r="N567" s="664"/>
      <c r="O567" s="664"/>
      <c r="P567" s="677"/>
      <c r="Q567" s="665"/>
    </row>
    <row r="568" spans="1:17" ht="14.4" customHeight="1" x14ac:dyDescent="0.3">
      <c r="A568" s="660" t="s">
        <v>600</v>
      </c>
      <c r="B568" s="661" t="s">
        <v>7621</v>
      </c>
      <c r="C568" s="661" t="s">
        <v>7437</v>
      </c>
      <c r="D568" s="661" t="s">
        <v>8469</v>
      </c>
      <c r="E568" s="661" t="s">
        <v>8470</v>
      </c>
      <c r="F568" s="664">
        <v>1</v>
      </c>
      <c r="G568" s="664">
        <v>0</v>
      </c>
      <c r="H568" s="664"/>
      <c r="I568" s="664">
        <v>0</v>
      </c>
      <c r="J568" s="664"/>
      <c r="K568" s="664"/>
      <c r="L568" s="664"/>
      <c r="M568" s="664"/>
      <c r="N568" s="664"/>
      <c r="O568" s="664"/>
      <c r="P568" s="677"/>
      <c r="Q568" s="665"/>
    </row>
    <row r="569" spans="1:17" ht="14.4" customHeight="1" x14ac:dyDescent="0.3">
      <c r="A569" s="660" t="s">
        <v>600</v>
      </c>
      <c r="B569" s="661" t="s">
        <v>7621</v>
      </c>
      <c r="C569" s="661" t="s">
        <v>7437</v>
      </c>
      <c r="D569" s="661" t="s">
        <v>8471</v>
      </c>
      <c r="E569" s="661" t="s">
        <v>8472</v>
      </c>
      <c r="F569" s="664"/>
      <c r="G569" s="664"/>
      <c r="H569" s="664"/>
      <c r="I569" s="664"/>
      <c r="J569" s="664">
        <v>1</v>
      </c>
      <c r="K569" s="664">
        <v>6103</v>
      </c>
      <c r="L569" s="664"/>
      <c r="M569" s="664">
        <v>6103</v>
      </c>
      <c r="N569" s="664">
        <v>1</v>
      </c>
      <c r="O569" s="664">
        <v>6103</v>
      </c>
      <c r="P569" s="677"/>
      <c r="Q569" s="665">
        <v>6103</v>
      </c>
    </row>
    <row r="570" spans="1:17" ht="14.4" customHeight="1" x14ac:dyDescent="0.3">
      <c r="A570" s="660" t="s">
        <v>600</v>
      </c>
      <c r="B570" s="661" t="s">
        <v>7621</v>
      </c>
      <c r="C570" s="661" t="s">
        <v>7437</v>
      </c>
      <c r="D570" s="661" t="s">
        <v>8473</v>
      </c>
      <c r="E570" s="661" t="s">
        <v>8474</v>
      </c>
      <c r="F570" s="664">
        <v>2</v>
      </c>
      <c r="G570" s="664">
        <v>16664</v>
      </c>
      <c r="H570" s="664">
        <v>1</v>
      </c>
      <c r="I570" s="664">
        <v>8332</v>
      </c>
      <c r="J570" s="664">
        <v>4</v>
      </c>
      <c r="K570" s="664">
        <v>33432</v>
      </c>
      <c r="L570" s="664">
        <v>2.0062409985597696</v>
      </c>
      <c r="M570" s="664">
        <v>8358</v>
      </c>
      <c r="N570" s="664">
        <v>2</v>
      </c>
      <c r="O570" s="664">
        <v>16764</v>
      </c>
      <c r="P570" s="677">
        <v>1.0060009601536246</v>
      </c>
      <c r="Q570" s="665">
        <v>8382</v>
      </c>
    </row>
    <row r="571" spans="1:17" ht="14.4" customHeight="1" x14ac:dyDescent="0.3">
      <c r="A571" s="660" t="s">
        <v>600</v>
      </c>
      <c r="B571" s="661" t="s">
        <v>7621</v>
      </c>
      <c r="C571" s="661" t="s">
        <v>7437</v>
      </c>
      <c r="D571" s="661" t="s">
        <v>8475</v>
      </c>
      <c r="E571" s="661" t="s">
        <v>8476</v>
      </c>
      <c r="F571" s="664"/>
      <c r="G571" s="664"/>
      <c r="H571" s="664"/>
      <c r="I571" s="664"/>
      <c r="J571" s="664">
        <v>1</v>
      </c>
      <c r="K571" s="664">
        <v>3002</v>
      </c>
      <c r="L571" s="664"/>
      <c r="M571" s="664">
        <v>3002</v>
      </c>
      <c r="N571" s="664">
        <v>2</v>
      </c>
      <c r="O571" s="664">
        <v>6046</v>
      </c>
      <c r="P571" s="677"/>
      <c r="Q571" s="665">
        <v>3023</v>
      </c>
    </row>
    <row r="572" spans="1:17" ht="14.4" customHeight="1" x14ac:dyDescent="0.3">
      <c r="A572" s="660" t="s">
        <v>600</v>
      </c>
      <c r="B572" s="661" t="s">
        <v>7621</v>
      </c>
      <c r="C572" s="661" t="s">
        <v>7437</v>
      </c>
      <c r="D572" s="661" t="s">
        <v>8477</v>
      </c>
      <c r="E572" s="661" t="s">
        <v>8478</v>
      </c>
      <c r="F572" s="664">
        <v>5</v>
      </c>
      <c r="G572" s="664">
        <v>0</v>
      </c>
      <c r="H572" s="664"/>
      <c r="I572" s="664">
        <v>0</v>
      </c>
      <c r="J572" s="664">
        <v>6</v>
      </c>
      <c r="K572" s="664">
        <v>0</v>
      </c>
      <c r="L572" s="664"/>
      <c r="M572" s="664">
        <v>0</v>
      </c>
      <c r="N572" s="664">
        <v>17</v>
      </c>
      <c r="O572" s="664">
        <v>0</v>
      </c>
      <c r="P572" s="677"/>
      <c r="Q572" s="665">
        <v>0</v>
      </c>
    </row>
    <row r="573" spans="1:17" ht="14.4" customHeight="1" x14ac:dyDescent="0.3">
      <c r="A573" s="660" t="s">
        <v>600</v>
      </c>
      <c r="B573" s="661" t="s">
        <v>7621</v>
      </c>
      <c r="C573" s="661" t="s">
        <v>7437</v>
      </c>
      <c r="D573" s="661" t="s">
        <v>8479</v>
      </c>
      <c r="E573" s="661" t="s">
        <v>8480</v>
      </c>
      <c r="F573" s="664">
        <v>1</v>
      </c>
      <c r="G573" s="664">
        <v>1263</v>
      </c>
      <c r="H573" s="664">
        <v>1</v>
      </c>
      <c r="I573" s="664">
        <v>1263</v>
      </c>
      <c r="J573" s="664"/>
      <c r="K573" s="664"/>
      <c r="L573" s="664"/>
      <c r="M573" s="664"/>
      <c r="N573" s="664"/>
      <c r="O573" s="664"/>
      <c r="P573" s="677"/>
      <c r="Q573" s="665"/>
    </row>
    <row r="574" spans="1:17" ht="14.4" customHeight="1" x14ac:dyDescent="0.3">
      <c r="A574" s="660" t="s">
        <v>600</v>
      </c>
      <c r="B574" s="661" t="s">
        <v>7621</v>
      </c>
      <c r="C574" s="661" t="s">
        <v>7437</v>
      </c>
      <c r="D574" s="661" t="s">
        <v>8481</v>
      </c>
      <c r="E574" s="661" t="s">
        <v>8482</v>
      </c>
      <c r="F574" s="664">
        <v>5</v>
      </c>
      <c r="G574" s="664">
        <v>0</v>
      </c>
      <c r="H574" s="664"/>
      <c r="I574" s="664">
        <v>0</v>
      </c>
      <c r="J574" s="664">
        <v>2</v>
      </c>
      <c r="K574" s="664">
        <v>0</v>
      </c>
      <c r="L574" s="664"/>
      <c r="M574" s="664">
        <v>0</v>
      </c>
      <c r="N574" s="664">
        <v>2</v>
      </c>
      <c r="O574" s="664">
        <v>0</v>
      </c>
      <c r="P574" s="677"/>
      <c r="Q574" s="665">
        <v>0</v>
      </c>
    </row>
    <row r="575" spans="1:17" ht="14.4" customHeight="1" x14ac:dyDescent="0.3">
      <c r="A575" s="660" t="s">
        <v>600</v>
      </c>
      <c r="B575" s="661" t="s">
        <v>7621</v>
      </c>
      <c r="C575" s="661" t="s">
        <v>7437</v>
      </c>
      <c r="D575" s="661" t="s">
        <v>8483</v>
      </c>
      <c r="E575" s="661" t="s">
        <v>8484</v>
      </c>
      <c r="F575" s="664">
        <v>9</v>
      </c>
      <c r="G575" s="664">
        <v>0</v>
      </c>
      <c r="H575" s="664"/>
      <c r="I575" s="664">
        <v>0</v>
      </c>
      <c r="J575" s="664">
        <v>11</v>
      </c>
      <c r="K575" s="664">
        <v>0</v>
      </c>
      <c r="L575" s="664"/>
      <c r="M575" s="664">
        <v>0</v>
      </c>
      <c r="N575" s="664">
        <v>6</v>
      </c>
      <c r="O575" s="664">
        <v>0</v>
      </c>
      <c r="P575" s="677"/>
      <c r="Q575" s="665">
        <v>0</v>
      </c>
    </row>
    <row r="576" spans="1:17" ht="14.4" customHeight="1" x14ac:dyDescent="0.3">
      <c r="A576" s="660" t="s">
        <v>600</v>
      </c>
      <c r="B576" s="661" t="s">
        <v>7621</v>
      </c>
      <c r="C576" s="661" t="s">
        <v>7437</v>
      </c>
      <c r="D576" s="661" t="s">
        <v>8485</v>
      </c>
      <c r="E576" s="661" t="s">
        <v>8486</v>
      </c>
      <c r="F576" s="664">
        <v>3</v>
      </c>
      <c r="G576" s="664">
        <v>12708</v>
      </c>
      <c r="H576" s="664">
        <v>1</v>
      </c>
      <c r="I576" s="664">
        <v>4236</v>
      </c>
      <c r="J576" s="664">
        <v>5</v>
      </c>
      <c r="K576" s="664">
        <v>21240</v>
      </c>
      <c r="L576" s="664">
        <v>1.6713881019830028</v>
      </c>
      <c r="M576" s="664">
        <v>4248</v>
      </c>
      <c r="N576" s="664"/>
      <c r="O576" s="664"/>
      <c r="P576" s="677"/>
      <c r="Q576" s="665"/>
    </row>
    <row r="577" spans="1:17" ht="14.4" customHeight="1" x14ac:dyDescent="0.3">
      <c r="A577" s="660" t="s">
        <v>600</v>
      </c>
      <c r="B577" s="661" t="s">
        <v>7621</v>
      </c>
      <c r="C577" s="661" t="s">
        <v>7437</v>
      </c>
      <c r="D577" s="661" t="s">
        <v>8487</v>
      </c>
      <c r="E577" s="661" t="s">
        <v>8488</v>
      </c>
      <c r="F577" s="664">
        <v>3</v>
      </c>
      <c r="G577" s="664">
        <v>21615</v>
      </c>
      <c r="H577" s="664">
        <v>1</v>
      </c>
      <c r="I577" s="664">
        <v>7205</v>
      </c>
      <c r="J577" s="664"/>
      <c r="K577" s="664"/>
      <c r="L577" s="664"/>
      <c r="M577" s="664"/>
      <c r="N577" s="664"/>
      <c r="O577" s="664"/>
      <c r="P577" s="677"/>
      <c r="Q577" s="665"/>
    </row>
    <row r="578" spans="1:17" ht="14.4" customHeight="1" x14ac:dyDescent="0.3">
      <c r="A578" s="660" t="s">
        <v>600</v>
      </c>
      <c r="B578" s="661" t="s">
        <v>7621</v>
      </c>
      <c r="C578" s="661" t="s">
        <v>7437</v>
      </c>
      <c r="D578" s="661" t="s">
        <v>8489</v>
      </c>
      <c r="E578" s="661" t="s">
        <v>8490</v>
      </c>
      <c r="F578" s="664">
        <v>1</v>
      </c>
      <c r="G578" s="664">
        <v>4930</v>
      </c>
      <c r="H578" s="664">
        <v>1</v>
      </c>
      <c r="I578" s="664">
        <v>4930</v>
      </c>
      <c r="J578" s="664"/>
      <c r="K578" s="664"/>
      <c r="L578" s="664"/>
      <c r="M578" s="664"/>
      <c r="N578" s="664"/>
      <c r="O578" s="664"/>
      <c r="P578" s="677"/>
      <c r="Q578" s="665"/>
    </row>
    <row r="579" spans="1:17" ht="14.4" customHeight="1" x14ac:dyDescent="0.3">
      <c r="A579" s="660" t="s">
        <v>600</v>
      </c>
      <c r="B579" s="661" t="s">
        <v>7621</v>
      </c>
      <c r="C579" s="661" t="s">
        <v>7437</v>
      </c>
      <c r="D579" s="661" t="s">
        <v>8491</v>
      </c>
      <c r="E579" s="661" t="s">
        <v>8492</v>
      </c>
      <c r="F579" s="664">
        <v>2</v>
      </c>
      <c r="G579" s="664">
        <v>12748</v>
      </c>
      <c r="H579" s="664">
        <v>1</v>
      </c>
      <c r="I579" s="664">
        <v>6374</v>
      </c>
      <c r="J579" s="664"/>
      <c r="K579" s="664"/>
      <c r="L579" s="664"/>
      <c r="M579" s="664"/>
      <c r="N579" s="664">
        <v>3</v>
      </c>
      <c r="O579" s="664">
        <v>19271</v>
      </c>
      <c r="P579" s="677">
        <v>1.5116881079385001</v>
      </c>
      <c r="Q579" s="665">
        <v>6423.666666666667</v>
      </c>
    </row>
    <row r="580" spans="1:17" ht="14.4" customHeight="1" x14ac:dyDescent="0.3">
      <c r="A580" s="660" t="s">
        <v>600</v>
      </c>
      <c r="B580" s="661" t="s">
        <v>7621</v>
      </c>
      <c r="C580" s="661" t="s">
        <v>7437</v>
      </c>
      <c r="D580" s="661" t="s">
        <v>8493</v>
      </c>
      <c r="E580" s="661" t="s">
        <v>8494</v>
      </c>
      <c r="F580" s="664">
        <v>1</v>
      </c>
      <c r="G580" s="664">
        <v>1703</v>
      </c>
      <c r="H580" s="664">
        <v>1</v>
      </c>
      <c r="I580" s="664">
        <v>1703</v>
      </c>
      <c r="J580" s="664"/>
      <c r="K580" s="664"/>
      <c r="L580" s="664"/>
      <c r="M580" s="664"/>
      <c r="N580" s="664"/>
      <c r="O580" s="664"/>
      <c r="P580" s="677"/>
      <c r="Q580" s="665"/>
    </row>
    <row r="581" spans="1:17" ht="14.4" customHeight="1" x14ac:dyDescent="0.3">
      <c r="A581" s="660" t="s">
        <v>600</v>
      </c>
      <c r="B581" s="661" t="s">
        <v>7621</v>
      </c>
      <c r="C581" s="661" t="s">
        <v>7437</v>
      </c>
      <c r="D581" s="661" t="s">
        <v>8495</v>
      </c>
      <c r="E581" s="661" t="s">
        <v>8496</v>
      </c>
      <c r="F581" s="664"/>
      <c r="G581" s="664"/>
      <c r="H581" s="664"/>
      <c r="I581" s="664"/>
      <c r="J581" s="664">
        <v>3</v>
      </c>
      <c r="K581" s="664">
        <v>8061</v>
      </c>
      <c r="L581" s="664"/>
      <c r="M581" s="664">
        <v>2687</v>
      </c>
      <c r="N581" s="664">
        <v>2</v>
      </c>
      <c r="O581" s="664">
        <v>5395</v>
      </c>
      <c r="P581" s="677"/>
      <c r="Q581" s="665">
        <v>2697.5</v>
      </c>
    </row>
    <row r="582" spans="1:17" ht="14.4" customHeight="1" x14ac:dyDescent="0.3">
      <c r="A582" s="660" t="s">
        <v>600</v>
      </c>
      <c r="B582" s="661" t="s">
        <v>7621</v>
      </c>
      <c r="C582" s="661" t="s">
        <v>7437</v>
      </c>
      <c r="D582" s="661" t="s">
        <v>8497</v>
      </c>
      <c r="E582" s="661" t="s">
        <v>8498</v>
      </c>
      <c r="F582" s="664">
        <v>2</v>
      </c>
      <c r="G582" s="664">
        <v>18868</v>
      </c>
      <c r="H582" s="664">
        <v>1</v>
      </c>
      <c r="I582" s="664">
        <v>9434</v>
      </c>
      <c r="J582" s="664"/>
      <c r="K582" s="664"/>
      <c r="L582" s="664"/>
      <c r="M582" s="664"/>
      <c r="N582" s="664"/>
      <c r="O582" s="664"/>
      <c r="P582" s="677"/>
      <c r="Q582" s="665"/>
    </row>
    <row r="583" spans="1:17" ht="14.4" customHeight="1" x14ac:dyDescent="0.3">
      <c r="A583" s="660" t="s">
        <v>600</v>
      </c>
      <c r="B583" s="661" t="s">
        <v>7621</v>
      </c>
      <c r="C583" s="661" t="s">
        <v>7437</v>
      </c>
      <c r="D583" s="661" t="s">
        <v>8499</v>
      </c>
      <c r="E583" s="661" t="s">
        <v>8500</v>
      </c>
      <c r="F583" s="664">
        <v>1</v>
      </c>
      <c r="G583" s="664">
        <v>0</v>
      </c>
      <c r="H583" s="664"/>
      <c r="I583" s="664">
        <v>0</v>
      </c>
      <c r="J583" s="664">
        <v>2</v>
      </c>
      <c r="K583" s="664">
        <v>0</v>
      </c>
      <c r="L583" s="664"/>
      <c r="M583" s="664">
        <v>0</v>
      </c>
      <c r="N583" s="664">
        <v>1</v>
      </c>
      <c r="O583" s="664">
        <v>0</v>
      </c>
      <c r="P583" s="677"/>
      <c r="Q583" s="665">
        <v>0</v>
      </c>
    </row>
    <row r="584" spans="1:17" ht="14.4" customHeight="1" x14ac:dyDescent="0.3">
      <c r="A584" s="660" t="s">
        <v>600</v>
      </c>
      <c r="B584" s="661" t="s">
        <v>7621</v>
      </c>
      <c r="C584" s="661" t="s">
        <v>7437</v>
      </c>
      <c r="D584" s="661" t="s">
        <v>8501</v>
      </c>
      <c r="E584" s="661" t="s">
        <v>8502</v>
      </c>
      <c r="F584" s="664">
        <v>1</v>
      </c>
      <c r="G584" s="664">
        <v>9947</v>
      </c>
      <c r="H584" s="664">
        <v>1</v>
      </c>
      <c r="I584" s="664">
        <v>9947</v>
      </c>
      <c r="J584" s="664">
        <v>1</v>
      </c>
      <c r="K584" s="664">
        <v>9992</v>
      </c>
      <c r="L584" s="664">
        <v>1.0045239770785162</v>
      </c>
      <c r="M584" s="664">
        <v>9992</v>
      </c>
      <c r="N584" s="664"/>
      <c r="O584" s="664"/>
      <c r="P584" s="677"/>
      <c r="Q584" s="665"/>
    </row>
    <row r="585" spans="1:17" ht="14.4" customHeight="1" x14ac:dyDescent="0.3">
      <c r="A585" s="660" t="s">
        <v>600</v>
      </c>
      <c r="B585" s="661" t="s">
        <v>7621</v>
      </c>
      <c r="C585" s="661" t="s">
        <v>7437</v>
      </c>
      <c r="D585" s="661" t="s">
        <v>8503</v>
      </c>
      <c r="E585" s="661" t="s">
        <v>8504</v>
      </c>
      <c r="F585" s="664">
        <v>1</v>
      </c>
      <c r="G585" s="664">
        <v>4735</v>
      </c>
      <c r="H585" s="664">
        <v>1</v>
      </c>
      <c r="I585" s="664">
        <v>4735</v>
      </c>
      <c r="J585" s="664">
        <v>2</v>
      </c>
      <c r="K585" s="664">
        <v>9508</v>
      </c>
      <c r="L585" s="664">
        <v>2.008025343189018</v>
      </c>
      <c r="M585" s="664">
        <v>4754</v>
      </c>
      <c r="N585" s="664">
        <v>1</v>
      </c>
      <c r="O585" s="664">
        <v>4786</v>
      </c>
      <c r="P585" s="677">
        <v>1.0107708553326293</v>
      </c>
      <c r="Q585" s="665">
        <v>4786</v>
      </c>
    </row>
    <row r="586" spans="1:17" ht="14.4" customHeight="1" x14ac:dyDescent="0.3">
      <c r="A586" s="660" t="s">
        <v>600</v>
      </c>
      <c r="B586" s="661" t="s">
        <v>7621</v>
      </c>
      <c r="C586" s="661" t="s">
        <v>7437</v>
      </c>
      <c r="D586" s="661" t="s">
        <v>8505</v>
      </c>
      <c r="E586" s="661" t="s">
        <v>8506</v>
      </c>
      <c r="F586" s="664">
        <v>2</v>
      </c>
      <c r="G586" s="664">
        <v>5956</v>
      </c>
      <c r="H586" s="664">
        <v>1</v>
      </c>
      <c r="I586" s="664">
        <v>2978</v>
      </c>
      <c r="J586" s="664">
        <v>1</v>
      </c>
      <c r="K586" s="664">
        <v>2994</v>
      </c>
      <c r="L586" s="664">
        <v>0.50268636668905309</v>
      </c>
      <c r="M586" s="664">
        <v>2994</v>
      </c>
      <c r="N586" s="664"/>
      <c r="O586" s="664"/>
      <c r="P586" s="677"/>
      <c r="Q586" s="665"/>
    </row>
    <row r="587" spans="1:17" ht="14.4" customHeight="1" x14ac:dyDescent="0.3">
      <c r="A587" s="660" t="s">
        <v>600</v>
      </c>
      <c r="B587" s="661" t="s">
        <v>7621</v>
      </c>
      <c r="C587" s="661" t="s">
        <v>7437</v>
      </c>
      <c r="D587" s="661" t="s">
        <v>8507</v>
      </c>
      <c r="E587" s="661" t="s">
        <v>8508</v>
      </c>
      <c r="F587" s="664"/>
      <c r="G587" s="664"/>
      <c r="H587" s="664"/>
      <c r="I587" s="664"/>
      <c r="J587" s="664">
        <v>1</v>
      </c>
      <c r="K587" s="664">
        <v>0</v>
      </c>
      <c r="L587" s="664"/>
      <c r="M587" s="664">
        <v>0</v>
      </c>
      <c r="N587" s="664"/>
      <c r="O587" s="664"/>
      <c r="P587" s="677"/>
      <c r="Q587" s="665"/>
    </row>
    <row r="588" spans="1:17" ht="14.4" customHeight="1" x14ac:dyDescent="0.3">
      <c r="A588" s="660" t="s">
        <v>600</v>
      </c>
      <c r="B588" s="661" t="s">
        <v>7621</v>
      </c>
      <c r="C588" s="661" t="s">
        <v>7437</v>
      </c>
      <c r="D588" s="661" t="s">
        <v>8509</v>
      </c>
      <c r="E588" s="661" t="s">
        <v>8510</v>
      </c>
      <c r="F588" s="664">
        <v>1</v>
      </c>
      <c r="G588" s="664">
        <v>0</v>
      </c>
      <c r="H588" s="664"/>
      <c r="I588" s="664">
        <v>0</v>
      </c>
      <c r="J588" s="664"/>
      <c r="K588" s="664"/>
      <c r="L588" s="664"/>
      <c r="M588" s="664"/>
      <c r="N588" s="664"/>
      <c r="O588" s="664"/>
      <c r="P588" s="677"/>
      <c r="Q588" s="665"/>
    </row>
    <row r="589" spans="1:17" ht="14.4" customHeight="1" x14ac:dyDescent="0.3">
      <c r="A589" s="660" t="s">
        <v>600</v>
      </c>
      <c r="B589" s="661" t="s">
        <v>7621</v>
      </c>
      <c r="C589" s="661" t="s">
        <v>7437</v>
      </c>
      <c r="D589" s="661" t="s">
        <v>8511</v>
      </c>
      <c r="E589" s="661" t="s">
        <v>8512</v>
      </c>
      <c r="F589" s="664">
        <v>1</v>
      </c>
      <c r="G589" s="664">
        <v>0</v>
      </c>
      <c r="H589" s="664"/>
      <c r="I589" s="664">
        <v>0</v>
      </c>
      <c r="J589" s="664"/>
      <c r="K589" s="664"/>
      <c r="L589" s="664"/>
      <c r="M589" s="664"/>
      <c r="N589" s="664"/>
      <c r="O589" s="664"/>
      <c r="P589" s="677"/>
      <c r="Q589" s="665"/>
    </row>
    <row r="590" spans="1:17" ht="14.4" customHeight="1" x14ac:dyDescent="0.3">
      <c r="A590" s="660" t="s">
        <v>600</v>
      </c>
      <c r="B590" s="661" t="s">
        <v>8513</v>
      </c>
      <c r="C590" s="661" t="s">
        <v>7437</v>
      </c>
      <c r="D590" s="661" t="s">
        <v>8180</v>
      </c>
      <c r="E590" s="661" t="s">
        <v>8181</v>
      </c>
      <c r="F590" s="664"/>
      <c r="G590" s="664"/>
      <c r="H590" s="664"/>
      <c r="I590" s="664"/>
      <c r="J590" s="664"/>
      <c r="K590" s="664"/>
      <c r="L590" s="664"/>
      <c r="M590" s="664"/>
      <c r="N590" s="664">
        <v>1</v>
      </c>
      <c r="O590" s="664">
        <v>1280</v>
      </c>
      <c r="P590" s="677"/>
      <c r="Q590" s="665">
        <v>1280</v>
      </c>
    </row>
    <row r="591" spans="1:17" ht="14.4" customHeight="1" x14ac:dyDescent="0.3">
      <c r="A591" s="660" t="s">
        <v>600</v>
      </c>
      <c r="B591" s="661" t="s">
        <v>8513</v>
      </c>
      <c r="C591" s="661" t="s">
        <v>7437</v>
      </c>
      <c r="D591" s="661" t="s">
        <v>8514</v>
      </c>
      <c r="E591" s="661" t="s">
        <v>8515</v>
      </c>
      <c r="F591" s="664">
        <v>1</v>
      </c>
      <c r="G591" s="664">
        <v>4013</v>
      </c>
      <c r="H591" s="664">
        <v>1</v>
      </c>
      <c r="I591" s="664">
        <v>4013</v>
      </c>
      <c r="J591" s="664">
        <v>1</v>
      </c>
      <c r="K591" s="664">
        <v>4033</v>
      </c>
      <c r="L591" s="664">
        <v>1.0049838026414153</v>
      </c>
      <c r="M591" s="664">
        <v>4033</v>
      </c>
      <c r="N591" s="664"/>
      <c r="O591" s="664"/>
      <c r="P591" s="677"/>
      <c r="Q591" s="665"/>
    </row>
    <row r="592" spans="1:17" ht="14.4" customHeight="1" x14ac:dyDescent="0.3">
      <c r="A592" s="660" t="s">
        <v>600</v>
      </c>
      <c r="B592" s="661" t="s">
        <v>8513</v>
      </c>
      <c r="C592" s="661" t="s">
        <v>7437</v>
      </c>
      <c r="D592" s="661" t="s">
        <v>8216</v>
      </c>
      <c r="E592" s="661" t="s">
        <v>8217</v>
      </c>
      <c r="F592" s="664">
        <v>1</v>
      </c>
      <c r="G592" s="664">
        <v>0</v>
      </c>
      <c r="H592" s="664"/>
      <c r="I592" s="664">
        <v>0</v>
      </c>
      <c r="J592" s="664"/>
      <c r="K592" s="664"/>
      <c r="L592" s="664"/>
      <c r="M592" s="664"/>
      <c r="N592" s="664"/>
      <c r="O592" s="664"/>
      <c r="P592" s="677"/>
      <c r="Q592" s="665"/>
    </row>
    <row r="593" spans="1:17" ht="14.4" customHeight="1" x14ac:dyDescent="0.3">
      <c r="A593" s="660" t="s">
        <v>600</v>
      </c>
      <c r="B593" s="661" t="s">
        <v>8513</v>
      </c>
      <c r="C593" s="661" t="s">
        <v>7437</v>
      </c>
      <c r="D593" s="661" t="s">
        <v>8516</v>
      </c>
      <c r="E593" s="661" t="s">
        <v>8517</v>
      </c>
      <c r="F593" s="664">
        <v>1</v>
      </c>
      <c r="G593" s="664">
        <v>111</v>
      </c>
      <c r="H593" s="664">
        <v>1</v>
      </c>
      <c r="I593" s="664">
        <v>111</v>
      </c>
      <c r="J593" s="664">
        <v>1</v>
      </c>
      <c r="K593" s="664">
        <v>112</v>
      </c>
      <c r="L593" s="664">
        <v>1.0090090090090089</v>
      </c>
      <c r="M593" s="664">
        <v>112</v>
      </c>
      <c r="N593" s="664"/>
      <c r="O593" s="664"/>
      <c r="P593" s="677"/>
      <c r="Q593" s="665"/>
    </row>
    <row r="594" spans="1:17" ht="14.4" customHeight="1" x14ac:dyDescent="0.3">
      <c r="A594" s="660" t="s">
        <v>600</v>
      </c>
      <c r="B594" s="661" t="s">
        <v>8513</v>
      </c>
      <c r="C594" s="661" t="s">
        <v>7437</v>
      </c>
      <c r="D594" s="661" t="s">
        <v>8518</v>
      </c>
      <c r="E594" s="661" t="s">
        <v>8519</v>
      </c>
      <c r="F594" s="664"/>
      <c r="G594" s="664"/>
      <c r="H594" s="664"/>
      <c r="I594" s="664"/>
      <c r="J594" s="664">
        <v>1</v>
      </c>
      <c r="K594" s="664">
        <v>112</v>
      </c>
      <c r="L594" s="664"/>
      <c r="M594" s="664">
        <v>112</v>
      </c>
      <c r="N594" s="664"/>
      <c r="O594" s="664"/>
      <c r="P594" s="677"/>
      <c r="Q594" s="665"/>
    </row>
    <row r="595" spans="1:17" ht="14.4" customHeight="1" x14ac:dyDescent="0.3">
      <c r="A595" s="660" t="s">
        <v>600</v>
      </c>
      <c r="B595" s="661" t="s">
        <v>8513</v>
      </c>
      <c r="C595" s="661" t="s">
        <v>7437</v>
      </c>
      <c r="D595" s="661" t="s">
        <v>8520</v>
      </c>
      <c r="E595" s="661" t="s">
        <v>8521</v>
      </c>
      <c r="F595" s="664">
        <v>1</v>
      </c>
      <c r="G595" s="664">
        <v>1303</v>
      </c>
      <c r="H595" s="664">
        <v>1</v>
      </c>
      <c r="I595" s="664">
        <v>1303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600</v>
      </c>
      <c r="B596" s="661" t="s">
        <v>8522</v>
      </c>
      <c r="C596" s="661" t="s">
        <v>7437</v>
      </c>
      <c r="D596" s="661" t="s">
        <v>8523</v>
      </c>
      <c r="E596" s="661" t="s">
        <v>8524</v>
      </c>
      <c r="F596" s="664"/>
      <c r="G596" s="664"/>
      <c r="H596" s="664"/>
      <c r="I596" s="664"/>
      <c r="J596" s="664">
        <v>1</v>
      </c>
      <c r="K596" s="664">
        <v>0</v>
      </c>
      <c r="L596" s="664"/>
      <c r="M596" s="664">
        <v>0</v>
      </c>
      <c r="N596" s="664"/>
      <c r="O596" s="664"/>
      <c r="P596" s="677"/>
      <c r="Q596" s="665"/>
    </row>
    <row r="597" spans="1:17" ht="14.4" customHeight="1" x14ac:dyDescent="0.3">
      <c r="A597" s="660" t="s">
        <v>600</v>
      </c>
      <c r="B597" s="661" t="s">
        <v>8522</v>
      </c>
      <c r="C597" s="661" t="s">
        <v>7437</v>
      </c>
      <c r="D597" s="661" t="s">
        <v>8525</v>
      </c>
      <c r="E597" s="661" t="s">
        <v>8526</v>
      </c>
      <c r="F597" s="664"/>
      <c r="G597" s="664"/>
      <c r="H597" s="664"/>
      <c r="I597" s="664"/>
      <c r="J597" s="664">
        <v>1</v>
      </c>
      <c r="K597" s="664">
        <v>0</v>
      </c>
      <c r="L597" s="664"/>
      <c r="M597" s="664">
        <v>0</v>
      </c>
      <c r="N597" s="664"/>
      <c r="O597" s="664"/>
      <c r="P597" s="677"/>
      <c r="Q597" s="665"/>
    </row>
    <row r="598" spans="1:17" ht="14.4" customHeight="1" x14ac:dyDescent="0.3">
      <c r="A598" s="660" t="s">
        <v>600</v>
      </c>
      <c r="B598" s="661" t="s">
        <v>8522</v>
      </c>
      <c r="C598" s="661" t="s">
        <v>7437</v>
      </c>
      <c r="D598" s="661" t="s">
        <v>8277</v>
      </c>
      <c r="E598" s="661" t="s">
        <v>8278</v>
      </c>
      <c r="F598" s="664"/>
      <c r="G598" s="664"/>
      <c r="H598" s="664"/>
      <c r="I598" s="664"/>
      <c r="J598" s="664">
        <v>2</v>
      </c>
      <c r="K598" s="664">
        <v>18068</v>
      </c>
      <c r="L598" s="664"/>
      <c r="M598" s="664">
        <v>9034</v>
      </c>
      <c r="N598" s="664"/>
      <c r="O598" s="664"/>
      <c r="P598" s="677"/>
      <c r="Q598" s="665"/>
    </row>
    <row r="599" spans="1:17" ht="14.4" customHeight="1" x14ac:dyDescent="0.3">
      <c r="A599" s="660" t="s">
        <v>600</v>
      </c>
      <c r="B599" s="661" t="s">
        <v>8522</v>
      </c>
      <c r="C599" s="661" t="s">
        <v>7437</v>
      </c>
      <c r="D599" s="661" t="s">
        <v>8527</v>
      </c>
      <c r="E599" s="661" t="s">
        <v>8528</v>
      </c>
      <c r="F599" s="664"/>
      <c r="G599" s="664"/>
      <c r="H599" s="664"/>
      <c r="I599" s="664"/>
      <c r="J599" s="664">
        <v>1</v>
      </c>
      <c r="K599" s="664">
        <v>0</v>
      </c>
      <c r="L599" s="664"/>
      <c r="M599" s="664">
        <v>0</v>
      </c>
      <c r="N599" s="664"/>
      <c r="O599" s="664"/>
      <c r="P599" s="677"/>
      <c r="Q599" s="665"/>
    </row>
    <row r="600" spans="1:17" ht="14.4" customHeight="1" x14ac:dyDescent="0.3">
      <c r="A600" s="660" t="s">
        <v>600</v>
      </c>
      <c r="B600" s="661" t="s">
        <v>8522</v>
      </c>
      <c r="C600" s="661" t="s">
        <v>7437</v>
      </c>
      <c r="D600" s="661" t="s">
        <v>8529</v>
      </c>
      <c r="E600" s="661" t="s">
        <v>8530</v>
      </c>
      <c r="F600" s="664"/>
      <c r="G600" s="664"/>
      <c r="H600" s="664"/>
      <c r="I600" s="664"/>
      <c r="J600" s="664">
        <v>1</v>
      </c>
      <c r="K600" s="664">
        <v>0</v>
      </c>
      <c r="L600" s="664"/>
      <c r="M600" s="664">
        <v>0</v>
      </c>
      <c r="N600" s="664"/>
      <c r="O600" s="664"/>
      <c r="P600" s="677"/>
      <c r="Q600" s="665"/>
    </row>
    <row r="601" spans="1:17" ht="14.4" customHeight="1" x14ac:dyDescent="0.3">
      <c r="A601" s="660" t="s">
        <v>600</v>
      </c>
      <c r="B601" s="661" t="s">
        <v>8522</v>
      </c>
      <c r="C601" s="661" t="s">
        <v>7437</v>
      </c>
      <c r="D601" s="661" t="s">
        <v>8531</v>
      </c>
      <c r="E601" s="661" t="s">
        <v>8532</v>
      </c>
      <c r="F601" s="664"/>
      <c r="G601" s="664"/>
      <c r="H601" s="664"/>
      <c r="I601" s="664"/>
      <c r="J601" s="664">
        <v>1</v>
      </c>
      <c r="K601" s="664">
        <v>0</v>
      </c>
      <c r="L601" s="664"/>
      <c r="M601" s="664">
        <v>0</v>
      </c>
      <c r="N601" s="664"/>
      <c r="O601" s="664"/>
      <c r="P601" s="677"/>
      <c r="Q601" s="665"/>
    </row>
    <row r="602" spans="1:17" ht="14.4" customHeight="1" x14ac:dyDescent="0.3">
      <c r="A602" s="660" t="s">
        <v>600</v>
      </c>
      <c r="B602" s="661" t="s">
        <v>8533</v>
      </c>
      <c r="C602" s="661" t="s">
        <v>7437</v>
      </c>
      <c r="D602" s="661" t="s">
        <v>8523</v>
      </c>
      <c r="E602" s="661" t="s">
        <v>8524</v>
      </c>
      <c r="F602" s="664"/>
      <c r="G602" s="664"/>
      <c r="H602" s="664"/>
      <c r="I602" s="664"/>
      <c r="J602" s="664"/>
      <c r="K602" s="664"/>
      <c r="L602" s="664"/>
      <c r="M602" s="664"/>
      <c r="N602" s="664">
        <v>1</v>
      </c>
      <c r="O602" s="664">
        <v>0</v>
      </c>
      <c r="P602" s="677"/>
      <c r="Q602" s="665">
        <v>0</v>
      </c>
    </row>
    <row r="603" spans="1:17" ht="14.4" customHeight="1" x14ac:dyDescent="0.3">
      <c r="A603" s="660" t="s">
        <v>600</v>
      </c>
      <c r="B603" s="661" t="s">
        <v>8533</v>
      </c>
      <c r="C603" s="661" t="s">
        <v>7437</v>
      </c>
      <c r="D603" s="661" t="s">
        <v>8534</v>
      </c>
      <c r="E603" s="661" t="s">
        <v>8535</v>
      </c>
      <c r="F603" s="664"/>
      <c r="G603" s="664"/>
      <c r="H603" s="664"/>
      <c r="I603" s="664"/>
      <c r="J603" s="664"/>
      <c r="K603" s="664"/>
      <c r="L603" s="664"/>
      <c r="M603" s="664"/>
      <c r="N603" s="664">
        <v>1</v>
      </c>
      <c r="O603" s="664">
        <v>0</v>
      </c>
      <c r="P603" s="677"/>
      <c r="Q603" s="665">
        <v>0</v>
      </c>
    </row>
    <row r="604" spans="1:17" ht="14.4" customHeight="1" x14ac:dyDescent="0.3">
      <c r="A604" s="660" t="s">
        <v>600</v>
      </c>
      <c r="B604" s="661" t="s">
        <v>8533</v>
      </c>
      <c r="C604" s="661" t="s">
        <v>7437</v>
      </c>
      <c r="D604" s="661" t="s">
        <v>8536</v>
      </c>
      <c r="E604" s="661" t="s">
        <v>8537</v>
      </c>
      <c r="F604" s="664"/>
      <c r="G604" s="664"/>
      <c r="H604" s="664"/>
      <c r="I604" s="664"/>
      <c r="J604" s="664"/>
      <c r="K604" s="664"/>
      <c r="L604" s="664"/>
      <c r="M604" s="664"/>
      <c r="N604" s="664">
        <v>1</v>
      </c>
      <c r="O604" s="664">
        <v>0</v>
      </c>
      <c r="P604" s="677"/>
      <c r="Q604" s="665">
        <v>0</v>
      </c>
    </row>
    <row r="605" spans="1:17" ht="14.4" customHeight="1" x14ac:dyDescent="0.3">
      <c r="A605" s="660" t="s">
        <v>600</v>
      </c>
      <c r="B605" s="661" t="s">
        <v>8533</v>
      </c>
      <c r="C605" s="661" t="s">
        <v>7437</v>
      </c>
      <c r="D605" s="661" t="s">
        <v>8538</v>
      </c>
      <c r="E605" s="661" t="s">
        <v>8539</v>
      </c>
      <c r="F605" s="664">
        <v>10</v>
      </c>
      <c r="G605" s="664">
        <v>810</v>
      </c>
      <c r="H605" s="664">
        <v>1</v>
      </c>
      <c r="I605" s="664">
        <v>81</v>
      </c>
      <c r="J605" s="664"/>
      <c r="K605" s="664"/>
      <c r="L605" s="664"/>
      <c r="M605" s="664"/>
      <c r="N605" s="664"/>
      <c r="O605" s="664"/>
      <c r="P605" s="677"/>
      <c r="Q605" s="665"/>
    </row>
    <row r="606" spans="1:17" ht="14.4" customHeight="1" x14ac:dyDescent="0.3">
      <c r="A606" s="660" t="s">
        <v>600</v>
      </c>
      <c r="B606" s="661" t="s">
        <v>8533</v>
      </c>
      <c r="C606" s="661" t="s">
        <v>7437</v>
      </c>
      <c r="D606" s="661" t="s">
        <v>8281</v>
      </c>
      <c r="E606" s="661" t="s">
        <v>8282</v>
      </c>
      <c r="F606" s="664"/>
      <c r="G606" s="664"/>
      <c r="H606" s="664"/>
      <c r="I606" s="664"/>
      <c r="J606" s="664"/>
      <c r="K606" s="664"/>
      <c r="L606" s="664"/>
      <c r="M606" s="664"/>
      <c r="N606" s="664">
        <v>1</v>
      </c>
      <c r="O606" s="664">
        <v>850</v>
      </c>
      <c r="P606" s="677"/>
      <c r="Q606" s="665">
        <v>850</v>
      </c>
    </row>
    <row r="607" spans="1:17" ht="14.4" customHeight="1" x14ac:dyDescent="0.3">
      <c r="A607" s="660" t="s">
        <v>600</v>
      </c>
      <c r="B607" s="661" t="s">
        <v>8533</v>
      </c>
      <c r="C607" s="661" t="s">
        <v>7437</v>
      </c>
      <c r="D607" s="661" t="s">
        <v>8540</v>
      </c>
      <c r="E607" s="661" t="s">
        <v>8541</v>
      </c>
      <c r="F607" s="664">
        <v>10</v>
      </c>
      <c r="G607" s="664">
        <v>8590</v>
      </c>
      <c r="H607" s="664">
        <v>1</v>
      </c>
      <c r="I607" s="664">
        <v>859</v>
      </c>
      <c r="J607" s="664"/>
      <c r="K607" s="664"/>
      <c r="L607" s="664"/>
      <c r="M607" s="664"/>
      <c r="N607" s="664"/>
      <c r="O607" s="664"/>
      <c r="P607" s="677"/>
      <c r="Q607" s="665"/>
    </row>
    <row r="608" spans="1:17" ht="14.4" customHeight="1" x14ac:dyDescent="0.3">
      <c r="A608" s="660" t="s">
        <v>600</v>
      </c>
      <c r="B608" s="661" t="s">
        <v>8533</v>
      </c>
      <c r="C608" s="661" t="s">
        <v>7437</v>
      </c>
      <c r="D608" s="661" t="s">
        <v>8542</v>
      </c>
      <c r="E608" s="661" t="s">
        <v>8543</v>
      </c>
      <c r="F608" s="664"/>
      <c r="G608" s="664"/>
      <c r="H608" s="664"/>
      <c r="I608" s="664"/>
      <c r="J608" s="664"/>
      <c r="K608" s="664"/>
      <c r="L608" s="664"/>
      <c r="M608" s="664"/>
      <c r="N608" s="664">
        <v>1</v>
      </c>
      <c r="O608" s="664">
        <v>0</v>
      </c>
      <c r="P608" s="677"/>
      <c r="Q608" s="665">
        <v>0</v>
      </c>
    </row>
    <row r="609" spans="1:17" ht="14.4" customHeight="1" x14ac:dyDescent="0.3">
      <c r="A609" s="660" t="s">
        <v>600</v>
      </c>
      <c r="B609" s="661" t="s">
        <v>8533</v>
      </c>
      <c r="C609" s="661" t="s">
        <v>7437</v>
      </c>
      <c r="D609" s="661" t="s">
        <v>8527</v>
      </c>
      <c r="E609" s="661" t="s">
        <v>8528</v>
      </c>
      <c r="F609" s="664"/>
      <c r="G609" s="664"/>
      <c r="H609" s="664"/>
      <c r="I609" s="664"/>
      <c r="J609" s="664"/>
      <c r="K609" s="664"/>
      <c r="L609" s="664"/>
      <c r="M609" s="664"/>
      <c r="N609" s="664">
        <v>1</v>
      </c>
      <c r="O609" s="664">
        <v>0</v>
      </c>
      <c r="P609" s="677"/>
      <c r="Q609" s="665">
        <v>0</v>
      </c>
    </row>
    <row r="610" spans="1:17" ht="14.4" customHeight="1" x14ac:dyDescent="0.3">
      <c r="A610" s="660" t="s">
        <v>600</v>
      </c>
      <c r="B610" s="661" t="s">
        <v>8533</v>
      </c>
      <c r="C610" s="661" t="s">
        <v>7437</v>
      </c>
      <c r="D610" s="661" t="s">
        <v>8353</v>
      </c>
      <c r="E610" s="661" t="s">
        <v>8354</v>
      </c>
      <c r="F610" s="664"/>
      <c r="G610" s="664"/>
      <c r="H610" s="664"/>
      <c r="I610" s="664"/>
      <c r="J610" s="664"/>
      <c r="K610" s="664"/>
      <c r="L610" s="664"/>
      <c r="M610" s="664"/>
      <c r="N610" s="664">
        <v>2</v>
      </c>
      <c r="O610" s="664">
        <v>13704</v>
      </c>
      <c r="P610" s="677"/>
      <c r="Q610" s="665">
        <v>6852</v>
      </c>
    </row>
    <row r="611" spans="1:17" ht="14.4" customHeight="1" x14ac:dyDescent="0.3">
      <c r="A611" s="660" t="s">
        <v>600</v>
      </c>
      <c r="B611" s="661" t="s">
        <v>8533</v>
      </c>
      <c r="C611" s="661" t="s">
        <v>7437</v>
      </c>
      <c r="D611" s="661" t="s">
        <v>8544</v>
      </c>
      <c r="E611" s="661" t="s">
        <v>8545</v>
      </c>
      <c r="F611" s="664"/>
      <c r="G611" s="664"/>
      <c r="H611" s="664"/>
      <c r="I611" s="664"/>
      <c r="J611" s="664"/>
      <c r="K611" s="664"/>
      <c r="L611" s="664"/>
      <c r="M611" s="664"/>
      <c r="N611" s="664">
        <v>1</v>
      </c>
      <c r="O611" s="664">
        <v>0</v>
      </c>
      <c r="P611" s="677"/>
      <c r="Q611" s="665">
        <v>0</v>
      </c>
    </row>
    <row r="612" spans="1:17" ht="14.4" customHeight="1" x14ac:dyDescent="0.3">
      <c r="A612" s="660" t="s">
        <v>600</v>
      </c>
      <c r="B612" s="661" t="s">
        <v>8546</v>
      </c>
      <c r="C612" s="661" t="s">
        <v>7399</v>
      </c>
      <c r="D612" s="661" t="s">
        <v>7622</v>
      </c>
      <c r="E612" s="661" t="s">
        <v>7623</v>
      </c>
      <c r="F612" s="664">
        <v>17</v>
      </c>
      <c r="G612" s="664">
        <v>1403.8600000000001</v>
      </c>
      <c r="H612" s="664">
        <v>1</v>
      </c>
      <c r="I612" s="664">
        <v>82.580000000000013</v>
      </c>
      <c r="J612" s="664"/>
      <c r="K612" s="664"/>
      <c r="L612" s="664"/>
      <c r="M612" s="664"/>
      <c r="N612" s="664">
        <v>5</v>
      </c>
      <c r="O612" s="664">
        <v>551.85</v>
      </c>
      <c r="P612" s="677">
        <v>0.39309475303805219</v>
      </c>
      <c r="Q612" s="665">
        <v>110.37</v>
      </c>
    </row>
    <row r="613" spans="1:17" ht="14.4" customHeight="1" x14ac:dyDescent="0.3">
      <c r="A613" s="660" t="s">
        <v>600</v>
      </c>
      <c r="B613" s="661" t="s">
        <v>8546</v>
      </c>
      <c r="C613" s="661" t="s">
        <v>7399</v>
      </c>
      <c r="D613" s="661" t="s">
        <v>7625</v>
      </c>
      <c r="E613" s="661" t="s">
        <v>7626</v>
      </c>
      <c r="F613" s="664"/>
      <c r="G613" s="664"/>
      <c r="H613" s="664"/>
      <c r="I613" s="664"/>
      <c r="J613" s="664"/>
      <c r="K613" s="664"/>
      <c r="L613" s="664"/>
      <c r="M613" s="664"/>
      <c r="N613" s="664">
        <v>5</v>
      </c>
      <c r="O613" s="664">
        <v>19210.2</v>
      </c>
      <c r="P613" s="677"/>
      <c r="Q613" s="665">
        <v>3842.04</v>
      </c>
    </row>
    <row r="614" spans="1:17" ht="14.4" customHeight="1" x14ac:dyDescent="0.3">
      <c r="A614" s="660" t="s">
        <v>600</v>
      </c>
      <c r="B614" s="661" t="s">
        <v>8546</v>
      </c>
      <c r="C614" s="661" t="s">
        <v>7399</v>
      </c>
      <c r="D614" s="661" t="s">
        <v>7627</v>
      </c>
      <c r="E614" s="661" t="s">
        <v>3232</v>
      </c>
      <c r="F614" s="664">
        <v>18</v>
      </c>
      <c r="G614" s="664">
        <v>2482.92</v>
      </c>
      <c r="H614" s="664">
        <v>1</v>
      </c>
      <c r="I614" s="664">
        <v>137.94</v>
      </c>
      <c r="J614" s="664">
        <v>11</v>
      </c>
      <c r="K614" s="664">
        <v>1339.94</v>
      </c>
      <c r="L614" s="664">
        <v>0.53966297746202052</v>
      </c>
      <c r="M614" s="664">
        <v>121.81272727272727</v>
      </c>
      <c r="N614" s="664">
        <v>38</v>
      </c>
      <c r="O614" s="664">
        <v>4482.4799999999996</v>
      </c>
      <c r="P614" s="677">
        <v>1.8053259871441687</v>
      </c>
      <c r="Q614" s="665">
        <v>117.96</v>
      </c>
    </row>
    <row r="615" spans="1:17" ht="14.4" customHeight="1" x14ac:dyDescent="0.3">
      <c r="A615" s="660" t="s">
        <v>600</v>
      </c>
      <c r="B615" s="661" t="s">
        <v>8546</v>
      </c>
      <c r="C615" s="661" t="s">
        <v>7399</v>
      </c>
      <c r="D615" s="661" t="s">
        <v>7628</v>
      </c>
      <c r="E615" s="661" t="s">
        <v>3232</v>
      </c>
      <c r="F615" s="664"/>
      <c r="G615" s="664"/>
      <c r="H615" s="664"/>
      <c r="I615" s="664"/>
      <c r="J615" s="664"/>
      <c r="K615" s="664"/>
      <c r="L615" s="664"/>
      <c r="M615" s="664"/>
      <c r="N615" s="664">
        <v>2</v>
      </c>
      <c r="O615" s="664">
        <v>159.18</v>
      </c>
      <c r="P615" s="677"/>
      <c r="Q615" s="665">
        <v>79.59</v>
      </c>
    </row>
    <row r="616" spans="1:17" ht="14.4" customHeight="1" x14ac:dyDescent="0.3">
      <c r="A616" s="660" t="s">
        <v>600</v>
      </c>
      <c r="B616" s="661" t="s">
        <v>8546</v>
      </c>
      <c r="C616" s="661" t="s">
        <v>7399</v>
      </c>
      <c r="D616" s="661" t="s">
        <v>7630</v>
      </c>
      <c r="E616" s="661" t="s">
        <v>1907</v>
      </c>
      <c r="F616" s="664">
        <v>0</v>
      </c>
      <c r="G616" s="664">
        <v>0</v>
      </c>
      <c r="H616" s="664"/>
      <c r="I616" s="664"/>
      <c r="J616" s="664"/>
      <c r="K616" s="664"/>
      <c r="L616" s="664"/>
      <c r="M616" s="664"/>
      <c r="N616" s="664"/>
      <c r="O616" s="664"/>
      <c r="P616" s="677"/>
      <c r="Q616" s="665"/>
    </row>
    <row r="617" spans="1:17" ht="14.4" customHeight="1" x14ac:dyDescent="0.3">
      <c r="A617" s="660" t="s">
        <v>600</v>
      </c>
      <c r="B617" s="661" t="s">
        <v>8546</v>
      </c>
      <c r="C617" s="661" t="s">
        <v>7399</v>
      </c>
      <c r="D617" s="661" t="s">
        <v>7631</v>
      </c>
      <c r="E617" s="661" t="s">
        <v>7632</v>
      </c>
      <c r="F617" s="664">
        <v>58</v>
      </c>
      <c r="G617" s="664">
        <v>11320.44</v>
      </c>
      <c r="H617" s="664">
        <v>1</v>
      </c>
      <c r="I617" s="664">
        <v>195.18</v>
      </c>
      <c r="J617" s="664">
        <v>71</v>
      </c>
      <c r="K617" s="664">
        <v>5969.68</v>
      </c>
      <c r="L617" s="664">
        <v>0.52733639328506665</v>
      </c>
      <c r="M617" s="664">
        <v>84.08</v>
      </c>
      <c r="N617" s="664">
        <v>31</v>
      </c>
      <c r="O617" s="664">
        <v>2606.4799999999996</v>
      </c>
      <c r="P617" s="677">
        <v>0.23024546749066285</v>
      </c>
      <c r="Q617" s="665">
        <v>84.079999999999984</v>
      </c>
    </row>
    <row r="618" spans="1:17" ht="14.4" customHeight="1" x14ac:dyDescent="0.3">
      <c r="A618" s="660" t="s">
        <v>600</v>
      </c>
      <c r="B618" s="661" t="s">
        <v>8546</v>
      </c>
      <c r="C618" s="661" t="s">
        <v>7399</v>
      </c>
      <c r="D618" s="661" t="s">
        <v>7633</v>
      </c>
      <c r="E618" s="661" t="s">
        <v>7372</v>
      </c>
      <c r="F618" s="664">
        <v>10</v>
      </c>
      <c r="G618" s="664">
        <v>10793.1</v>
      </c>
      <c r="H618" s="664">
        <v>1</v>
      </c>
      <c r="I618" s="664">
        <v>1079.31</v>
      </c>
      <c r="J618" s="664"/>
      <c r="K618" s="664"/>
      <c r="L618" s="664"/>
      <c r="M618" s="664"/>
      <c r="N618" s="664"/>
      <c r="O618" s="664"/>
      <c r="P618" s="677"/>
      <c r="Q618" s="665"/>
    </row>
    <row r="619" spans="1:17" ht="14.4" customHeight="1" x14ac:dyDescent="0.3">
      <c r="A619" s="660" t="s">
        <v>600</v>
      </c>
      <c r="B619" s="661" t="s">
        <v>8546</v>
      </c>
      <c r="C619" s="661" t="s">
        <v>7399</v>
      </c>
      <c r="D619" s="661" t="s">
        <v>7633</v>
      </c>
      <c r="E619" s="661" t="s">
        <v>1924</v>
      </c>
      <c r="F619" s="664">
        <v>32.200000000000003</v>
      </c>
      <c r="G619" s="664">
        <v>34753.949999999997</v>
      </c>
      <c r="H619" s="664">
        <v>1</v>
      </c>
      <c r="I619" s="664">
        <v>1079.3152173913043</v>
      </c>
      <c r="J619" s="664">
        <v>27.4</v>
      </c>
      <c r="K619" s="664">
        <v>29573.249999999996</v>
      </c>
      <c r="L619" s="664">
        <v>0.85093205232786484</v>
      </c>
      <c r="M619" s="664">
        <v>1079.3156934306569</v>
      </c>
      <c r="N619" s="664">
        <v>20.399999999999999</v>
      </c>
      <c r="O619" s="664">
        <v>22018.05</v>
      </c>
      <c r="P619" s="677">
        <v>0.63354093563465452</v>
      </c>
      <c r="Q619" s="665">
        <v>1079.3161764705883</v>
      </c>
    </row>
    <row r="620" spans="1:17" ht="14.4" customHeight="1" x14ac:dyDescent="0.3">
      <c r="A620" s="660" t="s">
        <v>600</v>
      </c>
      <c r="B620" s="661" t="s">
        <v>8546</v>
      </c>
      <c r="C620" s="661" t="s">
        <v>7399</v>
      </c>
      <c r="D620" s="661" t="s">
        <v>7634</v>
      </c>
      <c r="E620" s="661" t="s">
        <v>7635</v>
      </c>
      <c r="F620" s="664">
        <v>39</v>
      </c>
      <c r="G620" s="664">
        <v>10109.89</v>
      </c>
      <c r="H620" s="664">
        <v>1</v>
      </c>
      <c r="I620" s="664">
        <v>259.22794871794872</v>
      </c>
      <c r="J620" s="664"/>
      <c r="K620" s="664"/>
      <c r="L620" s="664"/>
      <c r="M620" s="664"/>
      <c r="N620" s="664"/>
      <c r="O620" s="664"/>
      <c r="P620" s="677"/>
      <c r="Q620" s="665"/>
    </row>
    <row r="621" spans="1:17" ht="14.4" customHeight="1" x14ac:dyDescent="0.3">
      <c r="A621" s="660" t="s">
        <v>600</v>
      </c>
      <c r="B621" s="661" t="s">
        <v>8546</v>
      </c>
      <c r="C621" s="661" t="s">
        <v>7399</v>
      </c>
      <c r="D621" s="661" t="s">
        <v>7636</v>
      </c>
      <c r="E621" s="661" t="s">
        <v>1944</v>
      </c>
      <c r="F621" s="664">
        <v>712</v>
      </c>
      <c r="G621" s="664">
        <v>55865.1</v>
      </c>
      <c r="H621" s="664">
        <v>1</v>
      </c>
      <c r="I621" s="664">
        <v>78.462219101123594</v>
      </c>
      <c r="J621" s="664">
        <v>549</v>
      </c>
      <c r="K621" s="664">
        <v>34371.08</v>
      </c>
      <c r="L621" s="664">
        <v>0.61525138234783439</v>
      </c>
      <c r="M621" s="664">
        <v>62.606703096539164</v>
      </c>
      <c r="N621" s="664">
        <v>789</v>
      </c>
      <c r="O621" s="664">
        <v>48168.450000000004</v>
      </c>
      <c r="P621" s="677">
        <v>0.86222793837297351</v>
      </c>
      <c r="Q621" s="665">
        <v>61.050000000000004</v>
      </c>
    </row>
    <row r="622" spans="1:17" ht="14.4" customHeight="1" x14ac:dyDescent="0.3">
      <c r="A622" s="660" t="s">
        <v>600</v>
      </c>
      <c r="B622" s="661" t="s">
        <v>8546</v>
      </c>
      <c r="C622" s="661" t="s">
        <v>7399</v>
      </c>
      <c r="D622" s="661" t="s">
        <v>7639</v>
      </c>
      <c r="E622" s="661" t="s">
        <v>2802</v>
      </c>
      <c r="F622" s="664"/>
      <c r="G622" s="664"/>
      <c r="H622" s="664"/>
      <c r="I622" s="664"/>
      <c r="J622" s="664">
        <v>9</v>
      </c>
      <c r="K622" s="664">
        <v>1295.55</v>
      </c>
      <c r="L622" s="664"/>
      <c r="M622" s="664">
        <v>143.94999999999999</v>
      </c>
      <c r="N622" s="664">
        <v>10</v>
      </c>
      <c r="O622" s="664">
        <v>1629.1</v>
      </c>
      <c r="P622" s="677"/>
      <c r="Q622" s="665">
        <v>162.91</v>
      </c>
    </row>
    <row r="623" spans="1:17" ht="14.4" customHeight="1" x14ac:dyDescent="0.3">
      <c r="A623" s="660" t="s">
        <v>600</v>
      </c>
      <c r="B623" s="661" t="s">
        <v>8546</v>
      </c>
      <c r="C623" s="661" t="s">
        <v>7399</v>
      </c>
      <c r="D623" s="661" t="s">
        <v>7640</v>
      </c>
      <c r="E623" s="661" t="s">
        <v>7372</v>
      </c>
      <c r="F623" s="664">
        <v>27</v>
      </c>
      <c r="G623" s="664">
        <v>97804.609999999986</v>
      </c>
      <c r="H623" s="664">
        <v>1</v>
      </c>
      <c r="I623" s="664">
        <v>3622.3929629629624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600</v>
      </c>
      <c r="B624" s="661" t="s">
        <v>8546</v>
      </c>
      <c r="C624" s="661" t="s">
        <v>7399</v>
      </c>
      <c r="D624" s="661" t="s">
        <v>7641</v>
      </c>
      <c r="E624" s="661" t="s">
        <v>1856</v>
      </c>
      <c r="F624" s="664">
        <v>17.8</v>
      </c>
      <c r="G624" s="664">
        <v>20685.59</v>
      </c>
      <c r="H624" s="664">
        <v>1</v>
      </c>
      <c r="I624" s="664">
        <v>1162.111797752809</v>
      </c>
      <c r="J624" s="664">
        <v>22.6</v>
      </c>
      <c r="K624" s="664">
        <v>18290.440000000002</v>
      </c>
      <c r="L624" s="664">
        <v>0.88421166618887848</v>
      </c>
      <c r="M624" s="664">
        <v>809.31150442477883</v>
      </c>
      <c r="N624" s="664">
        <v>21.8</v>
      </c>
      <c r="O624" s="664">
        <v>15777.61</v>
      </c>
      <c r="P624" s="677">
        <v>0.76273434792046058</v>
      </c>
      <c r="Q624" s="665">
        <v>723.74357798165136</v>
      </c>
    </row>
    <row r="625" spans="1:17" ht="14.4" customHeight="1" x14ac:dyDescent="0.3">
      <c r="A625" s="660" t="s">
        <v>600</v>
      </c>
      <c r="B625" s="661" t="s">
        <v>8546</v>
      </c>
      <c r="C625" s="661" t="s">
        <v>7399</v>
      </c>
      <c r="D625" s="661" t="s">
        <v>7642</v>
      </c>
      <c r="E625" s="661" t="s">
        <v>1899</v>
      </c>
      <c r="F625" s="664">
        <v>4</v>
      </c>
      <c r="G625" s="664">
        <v>6246.08</v>
      </c>
      <c r="H625" s="664">
        <v>1</v>
      </c>
      <c r="I625" s="664">
        <v>1561.52</v>
      </c>
      <c r="J625" s="664">
        <v>23</v>
      </c>
      <c r="K625" s="664">
        <v>28339.22</v>
      </c>
      <c r="L625" s="664">
        <v>4.5371208822173266</v>
      </c>
      <c r="M625" s="664">
        <v>1232.1400000000001</v>
      </c>
      <c r="N625" s="664"/>
      <c r="O625" s="664"/>
      <c r="P625" s="677"/>
      <c r="Q625" s="665"/>
    </row>
    <row r="626" spans="1:17" ht="14.4" customHeight="1" x14ac:dyDescent="0.3">
      <c r="A626" s="660" t="s">
        <v>600</v>
      </c>
      <c r="B626" s="661" t="s">
        <v>8546</v>
      </c>
      <c r="C626" s="661" t="s">
        <v>7399</v>
      </c>
      <c r="D626" s="661" t="s">
        <v>7643</v>
      </c>
      <c r="E626" s="661" t="s">
        <v>1982</v>
      </c>
      <c r="F626" s="664">
        <v>10.7</v>
      </c>
      <c r="G626" s="664">
        <v>148600.69</v>
      </c>
      <c r="H626" s="664">
        <v>1</v>
      </c>
      <c r="I626" s="664">
        <v>13887.914953271029</v>
      </c>
      <c r="J626" s="664">
        <v>1.1000000000000001</v>
      </c>
      <c r="K626" s="664">
        <v>14958.68</v>
      </c>
      <c r="L626" s="664">
        <v>0.10066359718787309</v>
      </c>
      <c r="M626" s="664">
        <v>13598.8</v>
      </c>
      <c r="N626" s="664">
        <v>3.8</v>
      </c>
      <c r="O626" s="664">
        <v>49700.67</v>
      </c>
      <c r="P626" s="677">
        <v>0.33445786826427248</v>
      </c>
      <c r="Q626" s="665">
        <v>13079.123684210526</v>
      </c>
    </row>
    <row r="627" spans="1:17" ht="14.4" customHeight="1" x14ac:dyDescent="0.3">
      <c r="A627" s="660" t="s">
        <v>600</v>
      </c>
      <c r="B627" s="661" t="s">
        <v>8546</v>
      </c>
      <c r="C627" s="661" t="s">
        <v>7399</v>
      </c>
      <c r="D627" s="661" t="s">
        <v>7644</v>
      </c>
      <c r="E627" s="661" t="s">
        <v>2009</v>
      </c>
      <c r="F627" s="664">
        <v>21</v>
      </c>
      <c r="G627" s="664">
        <v>77252.070000000007</v>
      </c>
      <c r="H627" s="664">
        <v>1</v>
      </c>
      <c r="I627" s="664">
        <v>3678.6700000000005</v>
      </c>
      <c r="J627" s="664"/>
      <c r="K627" s="664"/>
      <c r="L627" s="664"/>
      <c r="M627" s="664"/>
      <c r="N627" s="664">
        <v>28</v>
      </c>
      <c r="O627" s="664">
        <v>98067.48</v>
      </c>
      <c r="P627" s="677">
        <v>1.2694479254730648</v>
      </c>
      <c r="Q627" s="665">
        <v>3502.41</v>
      </c>
    </row>
    <row r="628" spans="1:17" ht="14.4" customHeight="1" x14ac:dyDescent="0.3">
      <c r="A628" s="660" t="s">
        <v>600</v>
      </c>
      <c r="B628" s="661" t="s">
        <v>8546</v>
      </c>
      <c r="C628" s="661" t="s">
        <v>7399</v>
      </c>
      <c r="D628" s="661" t="s">
        <v>7647</v>
      </c>
      <c r="E628" s="661" t="s">
        <v>7372</v>
      </c>
      <c r="F628" s="664">
        <v>2</v>
      </c>
      <c r="G628" s="664">
        <v>6610.84</v>
      </c>
      <c r="H628" s="664">
        <v>1</v>
      </c>
      <c r="I628" s="664">
        <v>3305.42</v>
      </c>
      <c r="J628" s="664"/>
      <c r="K628" s="664"/>
      <c r="L628" s="664"/>
      <c r="M628" s="664"/>
      <c r="N628" s="664"/>
      <c r="O628" s="664"/>
      <c r="P628" s="677"/>
      <c r="Q628" s="665"/>
    </row>
    <row r="629" spans="1:17" ht="14.4" customHeight="1" x14ac:dyDescent="0.3">
      <c r="A629" s="660" t="s">
        <v>600</v>
      </c>
      <c r="B629" s="661" t="s">
        <v>8546</v>
      </c>
      <c r="C629" s="661" t="s">
        <v>7399</v>
      </c>
      <c r="D629" s="661" t="s">
        <v>7648</v>
      </c>
      <c r="E629" s="661" t="s">
        <v>7649</v>
      </c>
      <c r="F629" s="664">
        <v>2</v>
      </c>
      <c r="G629" s="664">
        <v>1467.63</v>
      </c>
      <c r="H629" s="664">
        <v>1</v>
      </c>
      <c r="I629" s="664">
        <v>733.81500000000005</v>
      </c>
      <c r="J629" s="664">
        <v>3.9</v>
      </c>
      <c r="K629" s="664">
        <v>1721.71</v>
      </c>
      <c r="L629" s="664">
        <v>1.1731226535298405</v>
      </c>
      <c r="M629" s="664">
        <v>441.46410256410257</v>
      </c>
      <c r="N629" s="664"/>
      <c r="O629" s="664"/>
      <c r="P629" s="677"/>
      <c r="Q629" s="665"/>
    </row>
    <row r="630" spans="1:17" ht="14.4" customHeight="1" x14ac:dyDescent="0.3">
      <c r="A630" s="660" t="s">
        <v>600</v>
      </c>
      <c r="B630" s="661" t="s">
        <v>8546</v>
      </c>
      <c r="C630" s="661" t="s">
        <v>7399</v>
      </c>
      <c r="D630" s="661" t="s">
        <v>7650</v>
      </c>
      <c r="E630" s="661" t="s">
        <v>3822</v>
      </c>
      <c r="F630" s="664">
        <v>113</v>
      </c>
      <c r="G630" s="664">
        <v>7016.67</v>
      </c>
      <c r="H630" s="664">
        <v>1</v>
      </c>
      <c r="I630" s="664">
        <v>62.094424778761059</v>
      </c>
      <c r="J630" s="664">
        <v>36</v>
      </c>
      <c r="K630" s="664">
        <v>2088.36</v>
      </c>
      <c r="L630" s="664">
        <v>0.29762836217179944</v>
      </c>
      <c r="M630" s="664">
        <v>58.010000000000005</v>
      </c>
      <c r="N630" s="664">
        <v>164</v>
      </c>
      <c r="O630" s="664">
        <v>6619.0400000000009</v>
      </c>
      <c r="P630" s="677">
        <v>0.94333066825146417</v>
      </c>
      <c r="Q630" s="665">
        <v>40.360000000000007</v>
      </c>
    </row>
    <row r="631" spans="1:17" ht="14.4" customHeight="1" x14ac:dyDescent="0.3">
      <c r="A631" s="660" t="s">
        <v>600</v>
      </c>
      <c r="B631" s="661" t="s">
        <v>8546</v>
      </c>
      <c r="C631" s="661" t="s">
        <v>7399</v>
      </c>
      <c r="D631" s="661" t="s">
        <v>7652</v>
      </c>
      <c r="E631" s="661" t="s">
        <v>7372</v>
      </c>
      <c r="F631" s="664">
        <v>9</v>
      </c>
      <c r="G631" s="664">
        <v>2447.0100000000002</v>
      </c>
      <c r="H631" s="664">
        <v>1</v>
      </c>
      <c r="I631" s="664">
        <v>271.89000000000004</v>
      </c>
      <c r="J631" s="664"/>
      <c r="K631" s="664"/>
      <c r="L631" s="664"/>
      <c r="M631" s="664"/>
      <c r="N631" s="664"/>
      <c r="O631" s="664"/>
      <c r="P631" s="677"/>
      <c r="Q631" s="665"/>
    </row>
    <row r="632" spans="1:17" ht="14.4" customHeight="1" x14ac:dyDescent="0.3">
      <c r="A632" s="660" t="s">
        <v>600</v>
      </c>
      <c r="B632" s="661" t="s">
        <v>8546</v>
      </c>
      <c r="C632" s="661" t="s">
        <v>7399</v>
      </c>
      <c r="D632" s="661" t="s">
        <v>7653</v>
      </c>
      <c r="E632" s="661" t="s">
        <v>1964</v>
      </c>
      <c r="F632" s="664">
        <v>42.900000000000006</v>
      </c>
      <c r="G632" s="664">
        <v>16833.97</v>
      </c>
      <c r="H632" s="664">
        <v>1</v>
      </c>
      <c r="I632" s="664">
        <v>392.40023310023309</v>
      </c>
      <c r="J632" s="664">
        <v>40.600000000000009</v>
      </c>
      <c r="K632" s="664">
        <v>16409.82</v>
      </c>
      <c r="L632" s="664">
        <v>0.97480392325755594</v>
      </c>
      <c r="M632" s="664">
        <v>404.18275862068958</v>
      </c>
      <c r="N632" s="664">
        <v>38.5</v>
      </c>
      <c r="O632" s="664">
        <v>15561.7</v>
      </c>
      <c r="P632" s="677">
        <v>0.92442246243755932</v>
      </c>
      <c r="Q632" s="665">
        <v>404.20000000000005</v>
      </c>
    </row>
    <row r="633" spans="1:17" ht="14.4" customHeight="1" x14ac:dyDescent="0.3">
      <c r="A633" s="660" t="s">
        <v>600</v>
      </c>
      <c r="B633" s="661" t="s">
        <v>8546</v>
      </c>
      <c r="C633" s="661" t="s">
        <v>7399</v>
      </c>
      <c r="D633" s="661" t="s">
        <v>7654</v>
      </c>
      <c r="E633" s="661" t="s">
        <v>7655</v>
      </c>
      <c r="F633" s="664">
        <v>12</v>
      </c>
      <c r="G633" s="664">
        <v>690.12</v>
      </c>
      <c r="H633" s="664">
        <v>1</v>
      </c>
      <c r="I633" s="664">
        <v>57.51</v>
      </c>
      <c r="J633" s="664">
        <v>60</v>
      </c>
      <c r="K633" s="664">
        <v>3480.6</v>
      </c>
      <c r="L633" s="664">
        <v>5.0434707007476955</v>
      </c>
      <c r="M633" s="664">
        <v>58.01</v>
      </c>
      <c r="N633" s="664">
        <v>16</v>
      </c>
      <c r="O633" s="664">
        <v>645.76</v>
      </c>
      <c r="P633" s="677">
        <v>0.93572132382774009</v>
      </c>
      <c r="Q633" s="665">
        <v>40.36</v>
      </c>
    </row>
    <row r="634" spans="1:17" ht="14.4" customHeight="1" x14ac:dyDescent="0.3">
      <c r="A634" s="660" t="s">
        <v>600</v>
      </c>
      <c r="B634" s="661" t="s">
        <v>8546</v>
      </c>
      <c r="C634" s="661" t="s">
        <v>7399</v>
      </c>
      <c r="D634" s="661" t="s">
        <v>3481</v>
      </c>
      <c r="E634" s="661" t="s">
        <v>8547</v>
      </c>
      <c r="F634" s="664"/>
      <c r="G634" s="664"/>
      <c r="H634" s="664"/>
      <c r="I634" s="664"/>
      <c r="J634" s="664"/>
      <c r="K634" s="664"/>
      <c r="L634" s="664"/>
      <c r="M634" s="664"/>
      <c r="N634" s="664">
        <v>4</v>
      </c>
      <c r="O634" s="664">
        <v>34436.759999999995</v>
      </c>
      <c r="P634" s="677"/>
      <c r="Q634" s="665">
        <v>8609.1899999999987</v>
      </c>
    </row>
    <row r="635" spans="1:17" ht="14.4" customHeight="1" x14ac:dyDescent="0.3">
      <c r="A635" s="660" t="s">
        <v>600</v>
      </c>
      <c r="B635" s="661" t="s">
        <v>8546</v>
      </c>
      <c r="C635" s="661" t="s">
        <v>7399</v>
      </c>
      <c r="D635" s="661" t="s">
        <v>8548</v>
      </c>
      <c r="E635" s="661" t="s">
        <v>8549</v>
      </c>
      <c r="F635" s="664"/>
      <c r="G635" s="664"/>
      <c r="H635" s="664"/>
      <c r="I635" s="664"/>
      <c r="J635" s="664"/>
      <c r="K635" s="664"/>
      <c r="L635" s="664"/>
      <c r="M635" s="664"/>
      <c r="N635" s="664">
        <v>4</v>
      </c>
      <c r="O635" s="664">
        <v>190</v>
      </c>
      <c r="P635" s="677"/>
      <c r="Q635" s="665">
        <v>47.5</v>
      </c>
    </row>
    <row r="636" spans="1:17" ht="14.4" customHeight="1" x14ac:dyDescent="0.3">
      <c r="A636" s="660" t="s">
        <v>600</v>
      </c>
      <c r="B636" s="661" t="s">
        <v>8546</v>
      </c>
      <c r="C636" s="661" t="s">
        <v>7399</v>
      </c>
      <c r="D636" s="661" t="s">
        <v>7656</v>
      </c>
      <c r="E636" s="661" t="s">
        <v>3744</v>
      </c>
      <c r="F636" s="664">
        <v>213</v>
      </c>
      <c r="G636" s="664">
        <v>16631.41</v>
      </c>
      <c r="H636" s="664">
        <v>1</v>
      </c>
      <c r="I636" s="664">
        <v>78.08173708920188</v>
      </c>
      <c r="J636" s="664">
        <v>232</v>
      </c>
      <c r="K636" s="664">
        <v>11020</v>
      </c>
      <c r="L636" s="664">
        <v>0.66260166756757244</v>
      </c>
      <c r="M636" s="664">
        <v>47.5</v>
      </c>
      <c r="N636" s="664">
        <v>180</v>
      </c>
      <c r="O636" s="664">
        <v>8550</v>
      </c>
      <c r="P636" s="677">
        <v>0.51408750069897857</v>
      </c>
      <c r="Q636" s="665">
        <v>47.5</v>
      </c>
    </row>
    <row r="637" spans="1:17" ht="14.4" customHeight="1" x14ac:dyDescent="0.3">
      <c r="A637" s="660" t="s">
        <v>600</v>
      </c>
      <c r="B637" s="661" t="s">
        <v>8546</v>
      </c>
      <c r="C637" s="661" t="s">
        <v>7399</v>
      </c>
      <c r="D637" s="661" t="s">
        <v>7657</v>
      </c>
      <c r="E637" s="661" t="s">
        <v>1975</v>
      </c>
      <c r="F637" s="664">
        <v>4</v>
      </c>
      <c r="G637" s="664">
        <v>460</v>
      </c>
      <c r="H637" s="664">
        <v>1</v>
      </c>
      <c r="I637" s="664">
        <v>115</v>
      </c>
      <c r="J637" s="664">
        <v>56</v>
      </c>
      <c r="K637" s="664">
        <v>6496</v>
      </c>
      <c r="L637" s="664">
        <v>14.121739130434783</v>
      </c>
      <c r="M637" s="664">
        <v>116</v>
      </c>
      <c r="N637" s="664">
        <v>18</v>
      </c>
      <c r="O637" s="664">
        <v>1453.14</v>
      </c>
      <c r="P637" s="677">
        <v>3.1590000000000003</v>
      </c>
      <c r="Q637" s="665">
        <v>80.73</v>
      </c>
    </row>
    <row r="638" spans="1:17" ht="14.4" customHeight="1" x14ac:dyDescent="0.3">
      <c r="A638" s="660" t="s">
        <v>600</v>
      </c>
      <c r="B638" s="661" t="s">
        <v>8546</v>
      </c>
      <c r="C638" s="661" t="s">
        <v>7399</v>
      </c>
      <c r="D638" s="661" t="s">
        <v>7658</v>
      </c>
      <c r="E638" s="661" t="s">
        <v>7659</v>
      </c>
      <c r="F638" s="664"/>
      <c r="G638" s="664"/>
      <c r="H638" s="664"/>
      <c r="I638" s="664"/>
      <c r="J638" s="664"/>
      <c r="K638" s="664"/>
      <c r="L638" s="664"/>
      <c r="M638" s="664"/>
      <c r="N638" s="664">
        <v>0.2</v>
      </c>
      <c r="O638" s="664">
        <v>56.49</v>
      </c>
      <c r="P638" s="677"/>
      <c r="Q638" s="665">
        <v>282.45</v>
      </c>
    </row>
    <row r="639" spans="1:17" ht="14.4" customHeight="1" x14ac:dyDescent="0.3">
      <c r="A639" s="660" t="s">
        <v>600</v>
      </c>
      <c r="B639" s="661" t="s">
        <v>8546</v>
      </c>
      <c r="C639" s="661" t="s">
        <v>7399</v>
      </c>
      <c r="D639" s="661" t="s">
        <v>7660</v>
      </c>
      <c r="E639" s="661" t="s">
        <v>3721</v>
      </c>
      <c r="F639" s="664">
        <v>286.20000000000005</v>
      </c>
      <c r="G639" s="664">
        <v>156694.88</v>
      </c>
      <c r="H639" s="664">
        <v>1</v>
      </c>
      <c r="I639" s="664">
        <v>547.50132774283713</v>
      </c>
      <c r="J639" s="664">
        <v>221.2</v>
      </c>
      <c r="K639" s="664">
        <v>83998.060000000012</v>
      </c>
      <c r="L639" s="664">
        <v>0.53606129313223261</v>
      </c>
      <c r="M639" s="664">
        <v>379.73806509945757</v>
      </c>
      <c r="N639" s="664">
        <v>232.8</v>
      </c>
      <c r="O639" s="664">
        <v>88405.86</v>
      </c>
      <c r="P639" s="677">
        <v>0.56419112098621216</v>
      </c>
      <c r="Q639" s="665">
        <v>379.75025773195875</v>
      </c>
    </row>
    <row r="640" spans="1:17" ht="14.4" customHeight="1" x14ac:dyDescent="0.3">
      <c r="A640" s="660" t="s">
        <v>600</v>
      </c>
      <c r="B640" s="661" t="s">
        <v>8546</v>
      </c>
      <c r="C640" s="661" t="s">
        <v>7399</v>
      </c>
      <c r="D640" s="661" t="s">
        <v>7665</v>
      </c>
      <c r="E640" s="661" t="s">
        <v>6059</v>
      </c>
      <c r="F640" s="664">
        <v>5</v>
      </c>
      <c r="G640" s="664">
        <v>313.55</v>
      </c>
      <c r="H640" s="664">
        <v>1</v>
      </c>
      <c r="I640" s="664">
        <v>62.71</v>
      </c>
      <c r="J640" s="664">
        <v>35</v>
      </c>
      <c r="K640" s="664">
        <v>2604.89</v>
      </c>
      <c r="L640" s="664">
        <v>8.3077340137139206</v>
      </c>
      <c r="M640" s="664">
        <v>74.425428571428569</v>
      </c>
      <c r="N640" s="664">
        <v>12</v>
      </c>
      <c r="O640" s="664">
        <v>824.88</v>
      </c>
      <c r="P640" s="677">
        <v>2.6307765906553979</v>
      </c>
      <c r="Q640" s="665">
        <v>68.739999999999995</v>
      </c>
    </row>
    <row r="641" spans="1:17" ht="14.4" customHeight="1" x14ac:dyDescent="0.3">
      <c r="A641" s="660" t="s">
        <v>600</v>
      </c>
      <c r="B641" s="661" t="s">
        <v>8546</v>
      </c>
      <c r="C641" s="661" t="s">
        <v>7399</v>
      </c>
      <c r="D641" s="661" t="s">
        <v>7666</v>
      </c>
      <c r="E641" s="661" t="s">
        <v>7667</v>
      </c>
      <c r="F641" s="664">
        <v>39</v>
      </c>
      <c r="G641" s="664">
        <v>3260.79</v>
      </c>
      <c r="H641" s="664">
        <v>1</v>
      </c>
      <c r="I641" s="664">
        <v>83.61</v>
      </c>
      <c r="J641" s="664">
        <v>34</v>
      </c>
      <c r="K641" s="664">
        <v>3165.84</v>
      </c>
      <c r="L641" s="664">
        <v>0.97088128950346397</v>
      </c>
      <c r="M641" s="664">
        <v>93.112941176470599</v>
      </c>
      <c r="N641" s="664">
        <v>28</v>
      </c>
      <c r="O641" s="664">
        <v>2718.0299999999997</v>
      </c>
      <c r="P641" s="677">
        <v>0.83354953860874204</v>
      </c>
      <c r="Q641" s="665">
        <v>97.072499999999991</v>
      </c>
    </row>
    <row r="642" spans="1:17" ht="14.4" customHeight="1" x14ac:dyDescent="0.3">
      <c r="A642" s="660" t="s">
        <v>600</v>
      </c>
      <c r="B642" s="661" t="s">
        <v>8546</v>
      </c>
      <c r="C642" s="661" t="s">
        <v>7399</v>
      </c>
      <c r="D642" s="661" t="s">
        <v>7668</v>
      </c>
      <c r="E642" s="661" t="s">
        <v>3728</v>
      </c>
      <c r="F642" s="664">
        <v>14</v>
      </c>
      <c r="G642" s="664">
        <v>573.29999999999995</v>
      </c>
      <c r="H642" s="664">
        <v>1</v>
      </c>
      <c r="I642" s="664">
        <v>40.949999999999996</v>
      </c>
      <c r="J642" s="664">
        <v>24</v>
      </c>
      <c r="K642" s="664">
        <v>982.8</v>
      </c>
      <c r="L642" s="664">
        <v>1.7142857142857144</v>
      </c>
      <c r="M642" s="664">
        <v>40.949999999999996</v>
      </c>
      <c r="N642" s="664"/>
      <c r="O642" s="664"/>
      <c r="P642" s="677"/>
      <c r="Q642" s="665"/>
    </row>
    <row r="643" spans="1:17" ht="14.4" customHeight="1" x14ac:dyDescent="0.3">
      <c r="A643" s="660" t="s">
        <v>600</v>
      </c>
      <c r="B643" s="661" t="s">
        <v>8546</v>
      </c>
      <c r="C643" s="661" t="s">
        <v>7399</v>
      </c>
      <c r="D643" s="661" t="s">
        <v>7671</v>
      </c>
      <c r="E643" s="661" t="s">
        <v>7672</v>
      </c>
      <c r="F643" s="664">
        <v>47</v>
      </c>
      <c r="G643" s="664">
        <v>2652.21</v>
      </c>
      <c r="H643" s="664">
        <v>1</v>
      </c>
      <c r="I643" s="664">
        <v>56.43</v>
      </c>
      <c r="J643" s="664"/>
      <c r="K643" s="664"/>
      <c r="L643" s="664"/>
      <c r="M643" s="664"/>
      <c r="N643" s="664"/>
      <c r="O643" s="664"/>
      <c r="P643" s="677"/>
      <c r="Q643" s="665"/>
    </row>
    <row r="644" spans="1:17" ht="14.4" customHeight="1" x14ac:dyDescent="0.3">
      <c r="A644" s="660" t="s">
        <v>600</v>
      </c>
      <c r="B644" s="661" t="s">
        <v>8546</v>
      </c>
      <c r="C644" s="661" t="s">
        <v>7399</v>
      </c>
      <c r="D644" s="661" t="s">
        <v>7673</v>
      </c>
      <c r="E644" s="661" t="s">
        <v>2756</v>
      </c>
      <c r="F644" s="664"/>
      <c r="G644" s="664"/>
      <c r="H644" s="664"/>
      <c r="I644" s="664"/>
      <c r="J644" s="664"/>
      <c r="K644" s="664"/>
      <c r="L644" s="664"/>
      <c r="M644" s="664"/>
      <c r="N644" s="664">
        <v>29</v>
      </c>
      <c r="O644" s="664">
        <v>1993.46</v>
      </c>
      <c r="P644" s="677"/>
      <c r="Q644" s="665">
        <v>68.739999999999995</v>
      </c>
    </row>
    <row r="645" spans="1:17" ht="14.4" customHeight="1" x14ac:dyDescent="0.3">
      <c r="A645" s="660" t="s">
        <v>600</v>
      </c>
      <c r="B645" s="661" t="s">
        <v>8546</v>
      </c>
      <c r="C645" s="661" t="s">
        <v>7399</v>
      </c>
      <c r="D645" s="661" t="s">
        <v>7674</v>
      </c>
      <c r="E645" s="661" t="s">
        <v>7675</v>
      </c>
      <c r="F645" s="664">
        <v>12.600000000000001</v>
      </c>
      <c r="G645" s="664">
        <v>70000.349999999991</v>
      </c>
      <c r="H645" s="664">
        <v>1</v>
      </c>
      <c r="I645" s="664">
        <v>5555.5833333333321</v>
      </c>
      <c r="J645" s="664">
        <v>15.4</v>
      </c>
      <c r="K645" s="664">
        <v>60458.86</v>
      </c>
      <c r="L645" s="664">
        <v>0.86369368153159243</v>
      </c>
      <c r="M645" s="664">
        <v>3925.9</v>
      </c>
      <c r="N645" s="664">
        <v>24.3</v>
      </c>
      <c r="O645" s="664">
        <v>95399.559999999983</v>
      </c>
      <c r="P645" s="677">
        <v>1.3628440429226425</v>
      </c>
      <c r="Q645" s="665">
        <v>3925.9078189300403</v>
      </c>
    </row>
    <row r="646" spans="1:17" ht="14.4" customHeight="1" x14ac:dyDescent="0.3">
      <c r="A646" s="660" t="s">
        <v>600</v>
      </c>
      <c r="B646" s="661" t="s">
        <v>8546</v>
      </c>
      <c r="C646" s="661" t="s">
        <v>7399</v>
      </c>
      <c r="D646" s="661" t="s">
        <v>7676</v>
      </c>
      <c r="E646" s="661" t="s">
        <v>7677</v>
      </c>
      <c r="F646" s="664"/>
      <c r="G646" s="664"/>
      <c r="H646" s="664"/>
      <c r="I646" s="664"/>
      <c r="J646" s="664"/>
      <c r="K646" s="664"/>
      <c r="L646" s="664"/>
      <c r="M646" s="664"/>
      <c r="N646" s="664">
        <v>1</v>
      </c>
      <c r="O646" s="664">
        <v>4445.99</v>
      </c>
      <c r="P646" s="677"/>
      <c r="Q646" s="665">
        <v>4445.99</v>
      </c>
    </row>
    <row r="647" spans="1:17" ht="14.4" customHeight="1" x14ac:dyDescent="0.3">
      <c r="A647" s="660" t="s">
        <v>600</v>
      </c>
      <c r="B647" s="661" t="s">
        <v>8546</v>
      </c>
      <c r="C647" s="661" t="s">
        <v>7399</v>
      </c>
      <c r="D647" s="661" t="s">
        <v>7678</v>
      </c>
      <c r="E647" s="661" t="s">
        <v>7679</v>
      </c>
      <c r="F647" s="664"/>
      <c r="G647" s="664"/>
      <c r="H647" s="664"/>
      <c r="I647" s="664"/>
      <c r="J647" s="664"/>
      <c r="K647" s="664"/>
      <c r="L647" s="664"/>
      <c r="M647" s="664"/>
      <c r="N647" s="664">
        <v>1</v>
      </c>
      <c r="O647" s="664">
        <v>8855</v>
      </c>
      <c r="P647" s="677"/>
      <c r="Q647" s="665">
        <v>8855</v>
      </c>
    </row>
    <row r="648" spans="1:17" ht="14.4" customHeight="1" x14ac:dyDescent="0.3">
      <c r="A648" s="660" t="s">
        <v>600</v>
      </c>
      <c r="B648" s="661" t="s">
        <v>8546</v>
      </c>
      <c r="C648" s="661" t="s">
        <v>7399</v>
      </c>
      <c r="D648" s="661" t="s">
        <v>7680</v>
      </c>
      <c r="E648" s="661" t="s">
        <v>3876</v>
      </c>
      <c r="F648" s="664">
        <v>13</v>
      </c>
      <c r="G648" s="664">
        <v>3776.89</v>
      </c>
      <c r="H648" s="664">
        <v>1</v>
      </c>
      <c r="I648" s="664">
        <v>290.52999999999997</v>
      </c>
      <c r="J648" s="664"/>
      <c r="K648" s="664"/>
      <c r="L648" s="664"/>
      <c r="M648" s="664"/>
      <c r="N648" s="664"/>
      <c r="O648" s="664"/>
      <c r="P648" s="677"/>
      <c r="Q648" s="665"/>
    </row>
    <row r="649" spans="1:17" ht="14.4" customHeight="1" x14ac:dyDescent="0.3">
      <c r="A649" s="660" t="s">
        <v>600</v>
      </c>
      <c r="B649" s="661" t="s">
        <v>8546</v>
      </c>
      <c r="C649" s="661" t="s">
        <v>7399</v>
      </c>
      <c r="D649" s="661" t="s">
        <v>7681</v>
      </c>
      <c r="E649" s="661" t="s">
        <v>3742</v>
      </c>
      <c r="F649" s="664">
        <v>45</v>
      </c>
      <c r="G649" s="664">
        <v>18818.22</v>
      </c>
      <c r="H649" s="664">
        <v>1</v>
      </c>
      <c r="I649" s="664">
        <v>418.18266666666671</v>
      </c>
      <c r="J649" s="664">
        <v>44</v>
      </c>
      <c r="K649" s="664">
        <v>10083.040000000001</v>
      </c>
      <c r="L649" s="664">
        <v>0.53581263265069701</v>
      </c>
      <c r="M649" s="664">
        <v>229.16000000000003</v>
      </c>
      <c r="N649" s="664">
        <v>34</v>
      </c>
      <c r="O649" s="664">
        <v>7791.4400000000005</v>
      </c>
      <c r="P649" s="677">
        <v>0.41403703432099315</v>
      </c>
      <c r="Q649" s="665">
        <v>229.16000000000003</v>
      </c>
    </row>
    <row r="650" spans="1:17" ht="14.4" customHeight="1" x14ac:dyDescent="0.3">
      <c r="A650" s="660" t="s">
        <v>600</v>
      </c>
      <c r="B650" s="661" t="s">
        <v>8546</v>
      </c>
      <c r="C650" s="661" t="s">
        <v>7399</v>
      </c>
      <c r="D650" s="661" t="s">
        <v>7682</v>
      </c>
      <c r="E650" s="661" t="s">
        <v>7683</v>
      </c>
      <c r="F650" s="664">
        <v>19.5</v>
      </c>
      <c r="G650" s="664">
        <v>9639.7800000000007</v>
      </c>
      <c r="H650" s="664">
        <v>1</v>
      </c>
      <c r="I650" s="664">
        <v>494.34769230769234</v>
      </c>
      <c r="J650" s="664">
        <v>10.199999999999999</v>
      </c>
      <c r="K650" s="664">
        <v>2212.4499999999998</v>
      </c>
      <c r="L650" s="664">
        <v>0.22951249924790812</v>
      </c>
      <c r="M650" s="664">
        <v>216.90686274509804</v>
      </c>
      <c r="N650" s="664">
        <v>12.5</v>
      </c>
      <c r="O650" s="664">
        <v>2712.5</v>
      </c>
      <c r="P650" s="677">
        <v>0.28138608972403933</v>
      </c>
      <c r="Q650" s="665">
        <v>217</v>
      </c>
    </row>
    <row r="651" spans="1:17" ht="14.4" customHeight="1" x14ac:dyDescent="0.3">
      <c r="A651" s="660" t="s">
        <v>600</v>
      </c>
      <c r="B651" s="661" t="s">
        <v>8546</v>
      </c>
      <c r="C651" s="661" t="s">
        <v>7399</v>
      </c>
      <c r="D651" s="661" t="s">
        <v>7685</v>
      </c>
      <c r="E651" s="661" t="s">
        <v>2758</v>
      </c>
      <c r="F651" s="664">
        <v>57.2</v>
      </c>
      <c r="G651" s="664">
        <v>5323.87</v>
      </c>
      <c r="H651" s="664">
        <v>1</v>
      </c>
      <c r="I651" s="664">
        <v>93.074650349650341</v>
      </c>
      <c r="J651" s="664">
        <v>43.6</v>
      </c>
      <c r="K651" s="664">
        <v>4225.38</v>
      </c>
      <c r="L651" s="664">
        <v>0.79366701290602515</v>
      </c>
      <c r="M651" s="664">
        <v>96.912385321100913</v>
      </c>
      <c r="N651" s="664">
        <v>82.1</v>
      </c>
      <c r="O651" s="664">
        <v>7960.9199999999992</v>
      </c>
      <c r="P651" s="677">
        <v>1.4953257686607673</v>
      </c>
      <c r="Q651" s="665">
        <v>96.966138855054808</v>
      </c>
    </row>
    <row r="652" spans="1:17" ht="14.4" customHeight="1" x14ac:dyDescent="0.3">
      <c r="A652" s="660" t="s">
        <v>600</v>
      </c>
      <c r="B652" s="661" t="s">
        <v>8546</v>
      </c>
      <c r="C652" s="661" t="s">
        <v>7399</v>
      </c>
      <c r="D652" s="661" t="s">
        <v>7686</v>
      </c>
      <c r="E652" s="661" t="s">
        <v>7687</v>
      </c>
      <c r="F652" s="664">
        <v>115</v>
      </c>
      <c r="G652" s="664">
        <v>7180.26</v>
      </c>
      <c r="H652" s="664">
        <v>1</v>
      </c>
      <c r="I652" s="664">
        <v>62.437043478260868</v>
      </c>
      <c r="J652" s="664">
        <v>191</v>
      </c>
      <c r="K652" s="664">
        <v>12161.380000000001</v>
      </c>
      <c r="L652" s="664">
        <v>1.6937241826897633</v>
      </c>
      <c r="M652" s="664">
        <v>63.672146596858646</v>
      </c>
      <c r="N652" s="664">
        <v>161</v>
      </c>
      <c r="O652" s="664">
        <v>10304</v>
      </c>
      <c r="P652" s="677">
        <v>1.4350455275992791</v>
      </c>
      <c r="Q652" s="665">
        <v>64</v>
      </c>
    </row>
    <row r="653" spans="1:17" ht="14.4" customHeight="1" x14ac:dyDescent="0.3">
      <c r="A653" s="660" t="s">
        <v>600</v>
      </c>
      <c r="B653" s="661" t="s">
        <v>8546</v>
      </c>
      <c r="C653" s="661" t="s">
        <v>7399</v>
      </c>
      <c r="D653" s="661" t="s">
        <v>7688</v>
      </c>
      <c r="E653" s="661" t="s">
        <v>7372</v>
      </c>
      <c r="F653" s="664">
        <v>18</v>
      </c>
      <c r="G653" s="664">
        <v>5441.94</v>
      </c>
      <c r="H653" s="664">
        <v>1</v>
      </c>
      <c r="I653" s="664">
        <v>302.33</v>
      </c>
      <c r="J653" s="664"/>
      <c r="K653" s="664"/>
      <c r="L653" s="664"/>
      <c r="M653" s="664"/>
      <c r="N653" s="664"/>
      <c r="O653" s="664"/>
      <c r="P653" s="677"/>
      <c r="Q653" s="665"/>
    </row>
    <row r="654" spans="1:17" ht="14.4" customHeight="1" x14ac:dyDescent="0.3">
      <c r="A654" s="660" t="s">
        <v>600</v>
      </c>
      <c r="B654" s="661" t="s">
        <v>8546</v>
      </c>
      <c r="C654" s="661" t="s">
        <v>7399</v>
      </c>
      <c r="D654" s="661" t="s">
        <v>7689</v>
      </c>
      <c r="E654" s="661" t="s">
        <v>7690</v>
      </c>
      <c r="F654" s="664">
        <v>45.600000000000009</v>
      </c>
      <c r="G654" s="664">
        <v>55154.649999999994</v>
      </c>
      <c r="H654" s="664">
        <v>1</v>
      </c>
      <c r="I654" s="664">
        <v>1209.5317982456136</v>
      </c>
      <c r="J654" s="664">
        <v>29.2</v>
      </c>
      <c r="K654" s="664">
        <v>38053.379999999997</v>
      </c>
      <c r="L654" s="664">
        <v>0.68993965150717118</v>
      </c>
      <c r="M654" s="664">
        <v>1303.1979452054793</v>
      </c>
      <c r="N654" s="664">
        <v>65.100000000000009</v>
      </c>
      <c r="O654" s="664">
        <v>84501.440000000002</v>
      </c>
      <c r="P654" s="677">
        <v>1.5320818824886027</v>
      </c>
      <c r="Q654" s="665">
        <v>1298.0251920122887</v>
      </c>
    </row>
    <row r="655" spans="1:17" ht="14.4" customHeight="1" x14ac:dyDescent="0.3">
      <c r="A655" s="660" t="s">
        <v>600</v>
      </c>
      <c r="B655" s="661" t="s">
        <v>8546</v>
      </c>
      <c r="C655" s="661" t="s">
        <v>7399</v>
      </c>
      <c r="D655" s="661" t="s">
        <v>7691</v>
      </c>
      <c r="E655" s="661" t="s">
        <v>7692</v>
      </c>
      <c r="F655" s="664">
        <v>7.5500000000000007</v>
      </c>
      <c r="G655" s="664">
        <v>79656.010000000009</v>
      </c>
      <c r="H655" s="664">
        <v>1</v>
      </c>
      <c r="I655" s="664">
        <v>10550.464900662251</v>
      </c>
      <c r="J655" s="664"/>
      <c r="K655" s="664"/>
      <c r="L655" s="664"/>
      <c r="M655" s="664"/>
      <c r="N655" s="664"/>
      <c r="O655" s="664"/>
      <c r="P655" s="677"/>
      <c r="Q655" s="665"/>
    </row>
    <row r="656" spans="1:17" ht="14.4" customHeight="1" x14ac:dyDescent="0.3">
      <c r="A656" s="660" t="s">
        <v>600</v>
      </c>
      <c r="B656" s="661" t="s">
        <v>8546</v>
      </c>
      <c r="C656" s="661" t="s">
        <v>7399</v>
      </c>
      <c r="D656" s="661" t="s">
        <v>7698</v>
      </c>
      <c r="E656" s="661" t="s">
        <v>1889</v>
      </c>
      <c r="F656" s="664"/>
      <c r="G656" s="664"/>
      <c r="H656" s="664"/>
      <c r="I656" s="664"/>
      <c r="J656" s="664"/>
      <c r="K656" s="664"/>
      <c r="L656" s="664"/>
      <c r="M656" s="664"/>
      <c r="N656" s="664">
        <v>0.5</v>
      </c>
      <c r="O656" s="664">
        <v>403.4</v>
      </c>
      <c r="P656" s="677"/>
      <c r="Q656" s="665">
        <v>806.8</v>
      </c>
    </row>
    <row r="657" spans="1:17" ht="14.4" customHeight="1" x14ac:dyDescent="0.3">
      <c r="A657" s="660" t="s">
        <v>600</v>
      </c>
      <c r="B657" s="661" t="s">
        <v>8546</v>
      </c>
      <c r="C657" s="661" t="s">
        <v>7399</v>
      </c>
      <c r="D657" s="661" t="s">
        <v>7699</v>
      </c>
      <c r="E657" s="661" t="s">
        <v>1960</v>
      </c>
      <c r="F657" s="664"/>
      <c r="G657" s="664"/>
      <c r="H657" s="664"/>
      <c r="I657" s="664"/>
      <c r="J657" s="664">
        <v>35</v>
      </c>
      <c r="K657" s="664">
        <v>9599.4500000000007</v>
      </c>
      <c r="L657" s="664"/>
      <c r="M657" s="664">
        <v>274.27000000000004</v>
      </c>
      <c r="N657" s="664">
        <v>33</v>
      </c>
      <c r="O657" s="664">
        <v>3190.7699999999995</v>
      </c>
      <c r="P657" s="677"/>
      <c r="Q657" s="665">
        <v>96.689999999999984</v>
      </c>
    </row>
    <row r="658" spans="1:17" ht="14.4" customHeight="1" x14ac:dyDescent="0.3">
      <c r="A658" s="660" t="s">
        <v>600</v>
      </c>
      <c r="B658" s="661" t="s">
        <v>8546</v>
      </c>
      <c r="C658" s="661" t="s">
        <v>7399</v>
      </c>
      <c r="D658" s="661" t="s">
        <v>7700</v>
      </c>
      <c r="E658" s="661" t="s">
        <v>1924</v>
      </c>
      <c r="F658" s="664"/>
      <c r="G658" s="664"/>
      <c r="H658" s="664"/>
      <c r="I658" s="664"/>
      <c r="J658" s="664"/>
      <c r="K658" s="664"/>
      <c r="L658" s="664"/>
      <c r="M658" s="664"/>
      <c r="N658" s="664">
        <v>4</v>
      </c>
      <c r="O658" s="664">
        <v>8634.43</v>
      </c>
      <c r="P658" s="677"/>
      <c r="Q658" s="665">
        <v>2158.6075000000001</v>
      </c>
    </row>
    <row r="659" spans="1:17" ht="14.4" customHeight="1" x14ac:dyDescent="0.3">
      <c r="A659" s="660" t="s">
        <v>600</v>
      </c>
      <c r="B659" s="661" t="s">
        <v>8546</v>
      </c>
      <c r="C659" s="661" t="s">
        <v>7399</v>
      </c>
      <c r="D659" s="661" t="s">
        <v>7703</v>
      </c>
      <c r="E659" s="661" t="s">
        <v>7704</v>
      </c>
      <c r="F659" s="664"/>
      <c r="G659" s="664"/>
      <c r="H659" s="664"/>
      <c r="I659" s="664"/>
      <c r="J659" s="664"/>
      <c r="K659" s="664"/>
      <c r="L659" s="664"/>
      <c r="M659" s="664"/>
      <c r="N659" s="664">
        <v>0.6</v>
      </c>
      <c r="O659" s="664">
        <v>242.17</v>
      </c>
      <c r="P659" s="677"/>
      <c r="Q659" s="665">
        <v>403.61666666666667</v>
      </c>
    </row>
    <row r="660" spans="1:17" ht="14.4" customHeight="1" x14ac:dyDescent="0.3">
      <c r="A660" s="660" t="s">
        <v>600</v>
      </c>
      <c r="B660" s="661" t="s">
        <v>8546</v>
      </c>
      <c r="C660" s="661" t="s">
        <v>7399</v>
      </c>
      <c r="D660" s="661" t="s">
        <v>7705</v>
      </c>
      <c r="E660" s="661" t="s">
        <v>1882</v>
      </c>
      <c r="F660" s="664"/>
      <c r="G660" s="664"/>
      <c r="H660" s="664"/>
      <c r="I660" s="664"/>
      <c r="J660" s="664"/>
      <c r="K660" s="664"/>
      <c r="L660" s="664"/>
      <c r="M660" s="664"/>
      <c r="N660" s="664">
        <v>0.2</v>
      </c>
      <c r="O660" s="664">
        <v>161.44999999999999</v>
      </c>
      <c r="P660" s="677"/>
      <c r="Q660" s="665">
        <v>807.24999999999989</v>
      </c>
    </row>
    <row r="661" spans="1:17" ht="14.4" customHeight="1" x14ac:dyDescent="0.3">
      <c r="A661" s="660" t="s">
        <v>600</v>
      </c>
      <c r="B661" s="661" t="s">
        <v>8546</v>
      </c>
      <c r="C661" s="661" t="s">
        <v>7399</v>
      </c>
      <c r="D661" s="661" t="s">
        <v>7706</v>
      </c>
      <c r="E661" s="661" t="s">
        <v>7707</v>
      </c>
      <c r="F661" s="664"/>
      <c r="G661" s="664"/>
      <c r="H661" s="664"/>
      <c r="I661" s="664"/>
      <c r="J661" s="664">
        <v>24.67</v>
      </c>
      <c r="K661" s="664">
        <v>89645.419999999984</v>
      </c>
      <c r="L661" s="664"/>
      <c r="M661" s="664">
        <v>3633.7827320632337</v>
      </c>
      <c r="N661" s="664">
        <v>23.17</v>
      </c>
      <c r="O661" s="664">
        <v>84257.53</v>
      </c>
      <c r="P661" s="677"/>
      <c r="Q661" s="665">
        <v>3636.4924471299091</v>
      </c>
    </row>
    <row r="662" spans="1:17" ht="14.4" customHeight="1" x14ac:dyDescent="0.3">
      <c r="A662" s="660" t="s">
        <v>600</v>
      </c>
      <c r="B662" s="661" t="s">
        <v>8546</v>
      </c>
      <c r="C662" s="661" t="s">
        <v>7399</v>
      </c>
      <c r="D662" s="661" t="s">
        <v>7708</v>
      </c>
      <c r="E662" s="661" t="s">
        <v>3240</v>
      </c>
      <c r="F662" s="664"/>
      <c r="G662" s="664"/>
      <c r="H662" s="664"/>
      <c r="I662" s="664"/>
      <c r="J662" s="664"/>
      <c r="K662" s="664"/>
      <c r="L662" s="664"/>
      <c r="M662" s="664"/>
      <c r="N662" s="664">
        <v>3</v>
      </c>
      <c r="O662" s="664">
        <v>32397.03</v>
      </c>
      <c r="P662" s="677"/>
      <c r="Q662" s="665">
        <v>10799.01</v>
      </c>
    </row>
    <row r="663" spans="1:17" ht="14.4" customHeight="1" x14ac:dyDescent="0.3">
      <c r="A663" s="660" t="s">
        <v>600</v>
      </c>
      <c r="B663" s="661" t="s">
        <v>8546</v>
      </c>
      <c r="C663" s="661" t="s">
        <v>7399</v>
      </c>
      <c r="D663" s="661" t="s">
        <v>8550</v>
      </c>
      <c r="E663" s="661" t="s">
        <v>8551</v>
      </c>
      <c r="F663" s="664">
        <v>2</v>
      </c>
      <c r="G663" s="664">
        <v>1072.72</v>
      </c>
      <c r="H663" s="664">
        <v>1</v>
      </c>
      <c r="I663" s="664">
        <v>536.36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600</v>
      </c>
      <c r="B664" s="661" t="s">
        <v>8546</v>
      </c>
      <c r="C664" s="661" t="s">
        <v>7399</v>
      </c>
      <c r="D664" s="661" t="s">
        <v>8552</v>
      </c>
      <c r="E664" s="661" t="s">
        <v>8553</v>
      </c>
      <c r="F664" s="664"/>
      <c r="G664" s="664"/>
      <c r="H664" s="664"/>
      <c r="I664" s="664"/>
      <c r="J664" s="664"/>
      <c r="K664" s="664"/>
      <c r="L664" s="664"/>
      <c r="M664" s="664"/>
      <c r="N664" s="664">
        <v>0.6</v>
      </c>
      <c r="O664" s="664">
        <v>687.44</v>
      </c>
      <c r="P664" s="677"/>
      <c r="Q664" s="665">
        <v>1145.7333333333336</v>
      </c>
    </row>
    <row r="665" spans="1:17" ht="14.4" customHeight="1" x14ac:dyDescent="0.3">
      <c r="A665" s="660" t="s">
        <v>600</v>
      </c>
      <c r="B665" s="661" t="s">
        <v>8546</v>
      </c>
      <c r="C665" s="661" t="s">
        <v>7399</v>
      </c>
      <c r="D665" s="661" t="s">
        <v>8554</v>
      </c>
      <c r="E665" s="661" t="s">
        <v>8555</v>
      </c>
      <c r="F665" s="664"/>
      <c r="G665" s="664"/>
      <c r="H665" s="664"/>
      <c r="I665" s="664"/>
      <c r="J665" s="664"/>
      <c r="K665" s="664"/>
      <c r="L665" s="664"/>
      <c r="M665" s="664"/>
      <c r="N665" s="664">
        <v>0.3</v>
      </c>
      <c r="O665" s="664">
        <v>247.71</v>
      </c>
      <c r="P665" s="677"/>
      <c r="Q665" s="665">
        <v>825.7</v>
      </c>
    </row>
    <row r="666" spans="1:17" ht="14.4" customHeight="1" x14ac:dyDescent="0.3">
      <c r="A666" s="660" t="s">
        <v>600</v>
      </c>
      <c r="B666" s="661" t="s">
        <v>8546</v>
      </c>
      <c r="C666" s="661" t="s">
        <v>7399</v>
      </c>
      <c r="D666" s="661" t="s">
        <v>7710</v>
      </c>
      <c r="E666" s="661" t="s">
        <v>7711</v>
      </c>
      <c r="F666" s="664">
        <v>1</v>
      </c>
      <c r="G666" s="664">
        <v>10770.26</v>
      </c>
      <c r="H666" s="664">
        <v>1</v>
      </c>
      <c r="I666" s="664">
        <v>10770.26</v>
      </c>
      <c r="J666" s="664">
        <v>1</v>
      </c>
      <c r="K666" s="664">
        <v>10864.73</v>
      </c>
      <c r="L666" s="664">
        <v>1.0087713759927801</v>
      </c>
      <c r="M666" s="664">
        <v>10864.73</v>
      </c>
      <c r="N666" s="664"/>
      <c r="O666" s="664"/>
      <c r="P666" s="677"/>
      <c r="Q666" s="665"/>
    </row>
    <row r="667" spans="1:17" ht="14.4" customHeight="1" x14ac:dyDescent="0.3">
      <c r="A667" s="660" t="s">
        <v>600</v>
      </c>
      <c r="B667" s="661" t="s">
        <v>8546</v>
      </c>
      <c r="C667" s="661" t="s">
        <v>7712</v>
      </c>
      <c r="D667" s="661" t="s">
        <v>7713</v>
      </c>
      <c r="E667" s="661" t="s">
        <v>7372</v>
      </c>
      <c r="F667" s="664">
        <v>1</v>
      </c>
      <c r="G667" s="664">
        <v>1172.68</v>
      </c>
      <c r="H667" s="664">
        <v>1</v>
      </c>
      <c r="I667" s="664">
        <v>1172.68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600</v>
      </c>
      <c r="B668" s="661" t="s">
        <v>8546</v>
      </c>
      <c r="C668" s="661" t="s">
        <v>7712</v>
      </c>
      <c r="D668" s="661" t="s">
        <v>7713</v>
      </c>
      <c r="E668" s="661" t="s">
        <v>8556</v>
      </c>
      <c r="F668" s="664">
        <v>0</v>
      </c>
      <c r="G668" s="664">
        <v>0</v>
      </c>
      <c r="H668" s="664"/>
      <c r="I668" s="664"/>
      <c r="J668" s="664"/>
      <c r="K668" s="664"/>
      <c r="L668" s="664"/>
      <c r="M668" s="664"/>
      <c r="N668" s="664">
        <v>1</v>
      </c>
      <c r="O668" s="664">
        <v>1214</v>
      </c>
      <c r="P668" s="677"/>
      <c r="Q668" s="665">
        <v>1214</v>
      </c>
    </row>
    <row r="669" spans="1:17" ht="14.4" customHeight="1" x14ac:dyDescent="0.3">
      <c r="A669" s="660" t="s">
        <v>600</v>
      </c>
      <c r="B669" s="661" t="s">
        <v>8546</v>
      </c>
      <c r="C669" s="661" t="s">
        <v>7712</v>
      </c>
      <c r="D669" s="661" t="s">
        <v>7714</v>
      </c>
      <c r="E669" s="661" t="s">
        <v>7372</v>
      </c>
      <c r="F669" s="664">
        <v>219</v>
      </c>
      <c r="G669" s="664">
        <v>381142</v>
      </c>
      <c r="H669" s="664">
        <v>1</v>
      </c>
      <c r="I669" s="664">
        <v>1740.3744292237443</v>
      </c>
      <c r="J669" s="664">
        <v>157</v>
      </c>
      <c r="K669" s="664">
        <v>257732.16</v>
      </c>
      <c r="L669" s="664">
        <v>0.67621033630510419</v>
      </c>
      <c r="M669" s="664">
        <v>1641.6061146496816</v>
      </c>
      <c r="N669" s="664">
        <v>188</v>
      </c>
      <c r="O669" s="664">
        <v>341311.64</v>
      </c>
      <c r="P669" s="677">
        <v>0.89549732120836856</v>
      </c>
      <c r="Q669" s="665">
        <v>1815.4874468085106</v>
      </c>
    </row>
    <row r="670" spans="1:17" ht="14.4" customHeight="1" x14ac:dyDescent="0.3">
      <c r="A670" s="660" t="s">
        <v>600</v>
      </c>
      <c r="B670" s="661" t="s">
        <v>8546</v>
      </c>
      <c r="C670" s="661" t="s">
        <v>7712</v>
      </c>
      <c r="D670" s="661" t="s">
        <v>7714</v>
      </c>
      <c r="E670" s="661" t="s">
        <v>7715</v>
      </c>
      <c r="F670" s="664">
        <v>105</v>
      </c>
      <c r="G670" s="664">
        <v>169245.5</v>
      </c>
      <c r="H670" s="664">
        <v>1</v>
      </c>
      <c r="I670" s="664">
        <v>1611.8619047619047</v>
      </c>
      <c r="J670" s="664">
        <v>69</v>
      </c>
      <c r="K670" s="664">
        <v>125097</v>
      </c>
      <c r="L670" s="664">
        <v>0.73914520622409463</v>
      </c>
      <c r="M670" s="664">
        <v>1813</v>
      </c>
      <c r="N670" s="664">
        <v>81</v>
      </c>
      <c r="O670" s="664">
        <v>146853</v>
      </c>
      <c r="P670" s="677">
        <v>0.86769219861089364</v>
      </c>
      <c r="Q670" s="665">
        <v>1813</v>
      </c>
    </row>
    <row r="671" spans="1:17" ht="14.4" customHeight="1" x14ac:dyDescent="0.3">
      <c r="A671" s="660" t="s">
        <v>600</v>
      </c>
      <c r="B671" s="661" t="s">
        <v>8546</v>
      </c>
      <c r="C671" s="661" t="s">
        <v>7712</v>
      </c>
      <c r="D671" s="661" t="s">
        <v>7716</v>
      </c>
      <c r="E671" s="661" t="s">
        <v>7372</v>
      </c>
      <c r="F671" s="664">
        <v>9</v>
      </c>
      <c r="G671" s="664">
        <v>23187.82</v>
      </c>
      <c r="H671" s="664">
        <v>1</v>
      </c>
      <c r="I671" s="664">
        <v>2576.4244444444444</v>
      </c>
      <c r="J671" s="664">
        <v>6</v>
      </c>
      <c r="K671" s="664">
        <v>15118.71</v>
      </c>
      <c r="L671" s="664">
        <v>0.65201084017384991</v>
      </c>
      <c r="M671" s="664">
        <v>2519.7849999999999</v>
      </c>
      <c r="N671" s="664">
        <v>4</v>
      </c>
      <c r="O671" s="664">
        <v>10913.42</v>
      </c>
      <c r="P671" s="677">
        <v>0.47065312737463033</v>
      </c>
      <c r="Q671" s="665">
        <v>2728.355</v>
      </c>
    </row>
    <row r="672" spans="1:17" ht="14.4" customHeight="1" x14ac:dyDescent="0.3">
      <c r="A672" s="660" t="s">
        <v>600</v>
      </c>
      <c r="B672" s="661" t="s">
        <v>8546</v>
      </c>
      <c r="C672" s="661" t="s">
        <v>7712</v>
      </c>
      <c r="D672" s="661" t="s">
        <v>7716</v>
      </c>
      <c r="E672" s="661" t="s">
        <v>7717</v>
      </c>
      <c r="F672" s="664"/>
      <c r="G672" s="664"/>
      <c r="H672" s="664"/>
      <c r="I672" s="664"/>
      <c r="J672" s="664">
        <v>6</v>
      </c>
      <c r="K672" s="664">
        <v>16368</v>
      </c>
      <c r="L672" s="664"/>
      <c r="M672" s="664">
        <v>2728</v>
      </c>
      <c r="N672" s="664">
        <v>6</v>
      </c>
      <c r="O672" s="664">
        <v>16368</v>
      </c>
      <c r="P672" s="677"/>
      <c r="Q672" s="665">
        <v>2728</v>
      </c>
    </row>
    <row r="673" spans="1:17" ht="14.4" customHeight="1" x14ac:dyDescent="0.3">
      <c r="A673" s="660" t="s">
        <v>600</v>
      </c>
      <c r="B673" s="661" t="s">
        <v>8546</v>
      </c>
      <c r="C673" s="661" t="s">
        <v>7712</v>
      </c>
      <c r="D673" s="661" t="s">
        <v>7719</v>
      </c>
      <c r="E673" s="661" t="s">
        <v>7372</v>
      </c>
      <c r="F673" s="664">
        <v>3</v>
      </c>
      <c r="G673" s="664">
        <v>5337</v>
      </c>
      <c r="H673" s="664">
        <v>1</v>
      </c>
      <c r="I673" s="664">
        <v>1779</v>
      </c>
      <c r="J673" s="664">
        <v>2</v>
      </c>
      <c r="K673" s="664">
        <v>3704</v>
      </c>
      <c r="L673" s="664">
        <v>0.69402285928424212</v>
      </c>
      <c r="M673" s="664">
        <v>1852</v>
      </c>
      <c r="N673" s="664">
        <v>3</v>
      </c>
      <c r="O673" s="664">
        <v>5556</v>
      </c>
      <c r="P673" s="677">
        <v>1.0410342889263631</v>
      </c>
      <c r="Q673" s="665">
        <v>1852</v>
      </c>
    </row>
    <row r="674" spans="1:17" ht="14.4" customHeight="1" x14ac:dyDescent="0.3">
      <c r="A674" s="660" t="s">
        <v>600</v>
      </c>
      <c r="B674" s="661" t="s">
        <v>8546</v>
      </c>
      <c r="C674" s="661" t="s">
        <v>7712</v>
      </c>
      <c r="D674" s="661" t="s">
        <v>7719</v>
      </c>
      <c r="E674" s="661" t="s">
        <v>7720</v>
      </c>
      <c r="F674" s="664">
        <v>6</v>
      </c>
      <c r="G674" s="664">
        <v>9102</v>
      </c>
      <c r="H674" s="664">
        <v>1</v>
      </c>
      <c r="I674" s="664">
        <v>1517</v>
      </c>
      <c r="J674" s="664">
        <v>6</v>
      </c>
      <c r="K674" s="664">
        <v>11112</v>
      </c>
      <c r="L674" s="664">
        <v>1.2208305866842453</v>
      </c>
      <c r="M674" s="664">
        <v>1852</v>
      </c>
      <c r="N674" s="664"/>
      <c r="O674" s="664"/>
      <c r="P674" s="677"/>
      <c r="Q674" s="665"/>
    </row>
    <row r="675" spans="1:17" ht="14.4" customHeight="1" x14ac:dyDescent="0.3">
      <c r="A675" s="660" t="s">
        <v>600</v>
      </c>
      <c r="B675" s="661" t="s">
        <v>8546</v>
      </c>
      <c r="C675" s="661" t="s">
        <v>7712</v>
      </c>
      <c r="D675" s="661" t="s">
        <v>8557</v>
      </c>
      <c r="E675" s="661" t="s">
        <v>7372</v>
      </c>
      <c r="F675" s="664"/>
      <c r="G675" s="664"/>
      <c r="H675" s="664"/>
      <c r="I675" s="664"/>
      <c r="J675" s="664">
        <v>1</v>
      </c>
      <c r="K675" s="664">
        <v>7796</v>
      </c>
      <c r="L675" s="664"/>
      <c r="M675" s="664">
        <v>7796</v>
      </c>
      <c r="N675" s="664"/>
      <c r="O675" s="664"/>
      <c r="P675" s="677"/>
      <c r="Q675" s="665"/>
    </row>
    <row r="676" spans="1:17" ht="14.4" customHeight="1" x14ac:dyDescent="0.3">
      <c r="A676" s="660" t="s">
        <v>600</v>
      </c>
      <c r="B676" s="661" t="s">
        <v>8546</v>
      </c>
      <c r="C676" s="661" t="s">
        <v>7712</v>
      </c>
      <c r="D676" s="661" t="s">
        <v>7721</v>
      </c>
      <c r="E676" s="661" t="s">
        <v>7372</v>
      </c>
      <c r="F676" s="664">
        <v>1</v>
      </c>
      <c r="G676" s="664">
        <v>6821</v>
      </c>
      <c r="H676" s="664">
        <v>1</v>
      </c>
      <c r="I676" s="664">
        <v>6821</v>
      </c>
      <c r="J676" s="664"/>
      <c r="K676" s="664"/>
      <c r="L676" s="664"/>
      <c r="M676" s="664"/>
      <c r="N676" s="664">
        <v>1</v>
      </c>
      <c r="O676" s="664">
        <v>7767</v>
      </c>
      <c r="P676" s="677">
        <v>1.138689341738748</v>
      </c>
      <c r="Q676" s="665">
        <v>7767</v>
      </c>
    </row>
    <row r="677" spans="1:17" ht="14.4" customHeight="1" x14ac:dyDescent="0.3">
      <c r="A677" s="660" t="s">
        <v>600</v>
      </c>
      <c r="B677" s="661" t="s">
        <v>8546</v>
      </c>
      <c r="C677" s="661" t="s">
        <v>7712</v>
      </c>
      <c r="D677" s="661" t="s">
        <v>7721</v>
      </c>
      <c r="E677" s="661" t="s">
        <v>8558</v>
      </c>
      <c r="F677" s="664"/>
      <c r="G677" s="664"/>
      <c r="H677" s="664"/>
      <c r="I677" s="664"/>
      <c r="J677" s="664"/>
      <c r="K677" s="664"/>
      <c r="L677" s="664"/>
      <c r="M677" s="664"/>
      <c r="N677" s="664">
        <v>2</v>
      </c>
      <c r="O677" s="664">
        <v>15534</v>
      </c>
      <c r="P677" s="677"/>
      <c r="Q677" s="665">
        <v>7767</v>
      </c>
    </row>
    <row r="678" spans="1:17" ht="14.4" customHeight="1" x14ac:dyDescent="0.3">
      <c r="A678" s="660" t="s">
        <v>600</v>
      </c>
      <c r="B678" s="661" t="s">
        <v>8546</v>
      </c>
      <c r="C678" s="661" t="s">
        <v>7712</v>
      </c>
      <c r="D678" s="661" t="s">
        <v>7722</v>
      </c>
      <c r="E678" s="661" t="s">
        <v>7372</v>
      </c>
      <c r="F678" s="664">
        <v>4</v>
      </c>
      <c r="G678" s="664">
        <v>36251</v>
      </c>
      <c r="H678" s="664">
        <v>1</v>
      </c>
      <c r="I678" s="664">
        <v>9062.75</v>
      </c>
      <c r="J678" s="664">
        <v>2</v>
      </c>
      <c r="K678" s="664">
        <v>18508</v>
      </c>
      <c r="L678" s="664">
        <v>0.51055143306391548</v>
      </c>
      <c r="M678" s="664">
        <v>9254</v>
      </c>
      <c r="N678" s="664"/>
      <c r="O678" s="664"/>
      <c r="P678" s="677"/>
      <c r="Q678" s="665"/>
    </row>
    <row r="679" spans="1:17" ht="14.4" customHeight="1" x14ac:dyDescent="0.3">
      <c r="A679" s="660" t="s">
        <v>600</v>
      </c>
      <c r="B679" s="661" t="s">
        <v>8546</v>
      </c>
      <c r="C679" s="661" t="s">
        <v>7712</v>
      </c>
      <c r="D679" s="661" t="s">
        <v>7722</v>
      </c>
      <c r="E679" s="661" t="s">
        <v>7723</v>
      </c>
      <c r="F679" s="664"/>
      <c r="G679" s="664"/>
      <c r="H679" s="664"/>
      <c r="I679" s="664"/>
      <c r="J679" s="664">
        <v>1</v>
      </c>
      <c r="K679" s="664">
        <v>9368</v>
      </c>
      <c r="L679" s="664"/>
      <c r="M679" s="664">
        <v>9368</v>
      </c>
      <c r="N679" s="664">
        <v>2</v>
      </c>
      <c r="O679" s="664">
        <v>18724</v>
      </c>
      <c r="P679" s="677"/>
      <c r="Q679" s="665">
        <v>9362</v>
      </c>
    </row>
    <row r="680" spans="1:17" ht="14.4" customHeight="1" x14ac:dyDescent="0.3">
      <c r="A680" s="660" t="s">
        <v>600</v>
      </c>
      <c r="B680" s="661" t="s">
        <v>8546</v>
      </c>
      <c r="C680" s="661" t="s">
        <v>7712</v>
      </c>
      <c r="D680" s="661" t="s">
        <v>7724</v>
      </c>
      <c r="E680" s="661" t="s">
        <v>7372</v>
      </c>
      <c r="F680" s="664">
        <v>133</v>
      </c>
      <c r="G680" s="664">
        <v>113928.02</v>
      </c>
      <c r="H680" s="664">
        <v>1</v>
      </c>
      <c r="I680" s="664">
        <v>856.60165413533832</v>
      </c>
      <c r="J680" s="664">
        <v>88</v>
      </c>
      <c r="K680" s="664">
        <v>69991.55</v>
      </c>
      <c r="L680" s="664">
        <v>0.61434886694247826</v>
      </c>
      <c r="M680" s="664">
        <v>795.35852272727277</v>
      </c>
      <c r="N680" s="664">
        <v>105</v>
      </c>
      <c r="O680" s="664">
        <v>85136.58</v>
      </c>
      <c r="P680" s="677">
        <v>0.74728394296679601</v>
      </c>
      <c r="Q680" s="665">
        <v>810.8245714285714</v>
      </c>
    </row>
    <row r="681" spans="1:17" ht="14.4" customHeight="1" x14ac:dyDescent="0.3">
      <c r="A681" s="660" t="s">
        <v>600</v>
      </c>
      <c r="B681" s="661" t="s">
        <v>8546</v>
      </c>
      <c r="C681" s="661" t="s">
        <v>7712</v>
      </c>
      <c r="D681" s="661" t="s">
        <v>7724</v>
      </c>
      <c r="E681" s="661" t="s">
        <v>7725</v>
      </c>
      <c r="F681" s="664">
        <v>71</v>
      </c>
      <c r="G681" s="664">
        <v>60909</v>
      </c>
      <c r="H681" s="664">
        <v>1</v>
      </c>
      <c r="I681" s="664">
        <v>857.87323943661977</v>
      </c>
      <c r="J681" s="664">
        <v>48</v>
      </c>
      <c r="K681" s="664">
        <v>39340.01</v>
      </c>
      <c r="L681" s="664">
        <v>0.64588172519660481</v>
      </c>
      <c r="M681" s="664">
        <v>819.58354166666675</v>
      </c>
      <c r="N681" s="664">
        <v>39</v>
      </c>
      <c r="O681" s="664">
        <v>33876</v>
      </c>
      <c r="P681" s="677">
        <v>0.55617396443875289</v>
      </c>
      <c r="Q681" s="665">
        <v>868.61538461538464</v>
      </c>
    </row>
    <row r="682" spans="1:17" ht="14.4" customHeight="1" x14ac:dyDescent="0.3">
      <c r="A682" s="660" t="s">
        <v>600</v>
      </c>
      <c r="B682" s="661" t="s">
        <v>8546</v>
      </c>
      <c r="C682" s="661" t="s">
        <v>7712</v>
      </c>
      <c r="D682" s="661" t="s">
        <v>7726</v>
      </c>
      <c r="E682" s="661" t="s">
        <v>7372</v>
      </c>
      <c r="F682" s="664">
        <v>9</v>
      </c>
      <c r="G682" s="664">
        <v>1979.46</v>
      </c>
      <c r="H682" s="664">
        <v>1</v>
      </c>
      <c r="I682" s="664">
        <v>219.94</v>
      </c>
      <c r="J682" s="664">
        <v>3</v>
      </c>
      <c r="K682" s="664">
        <v>716.04</v>
      </c>
      <c r="L682" s="664">
        <v>0.36173501864144764</v>
      </c>
      <c r="M682" s="664">
        <v>238.67999999999998</v>
      </c>
      <c r="N682" s="664">
        <v>4</v>
      </c>
      <c r="O682" s="664">
        <v>952</v>
      </c>
      <c r="P682" s="677">
        <v>0.48093924605700544</v>
      </c>
      <c r="Q682" s="665">
        <v>238</v>
      </c>
    </row>
    <row r="683" spans="1:17" ht="14.4" customHeight="1" x14ac:dyDescent="0.3">
      <c r="A683" s="660" t="s">
        <v>600</v>
      </c>
      <c r="B683" s="661" t="s">
        <v>8546</v>
      </c>
      <c r="C683" s="661" t="s">
        <v>7712</v>
      </c>
      <c r="D683" s="661" t="s">
        <v>7726</v>
      </c>
      <c r="E683" s="661" t="s">
        <v>8559</v>
      </c>
      <c r="F683" s="664"/>
      <c r="G683" s="664"/>
      <c r="H683" s="664"/>
      <c r="I683" s="664"/>
      <c r="J683" s="664">
        <v>3</v>
      </c>
      <c r="K683" s="664">
        <v>714.68</v>
      </c>
      <c r="L683" s="664"/>
      <c r="M683" s="664">
        <v>238.22666666666666</v>
      </c>
      <c r="N683" s="664">
        <v>3</v>
      </c>
      <c r="O683" s="664">
        <v>716.04</v>
      </c>
      <c r="P683" s="677"/>
      <c r="Q683" s="665">
        <v>238.67999999999998</v>
      </c>
    </row>
    <row r="684" spans="1:17" ht="14.4" customHeight="1" x14ac:dyDescent="0.3">
      <c r="A684" s="660" t="s">
        <v>600</v>
      </c>
      <c r="B684" s="661" t="s">
        <v>8546</v>
      </c>
      <c r="C684" s="661" t="s">
        <v>7424</v>
      </c>
      <c r="D684" s="661" t="s">
        <v>7739</v>
      </c>
      <c r="E684" s="661" t="s">
        <v>7740</v>
      </c>
      <c r="F684" s="664">
        <v>1</v>
      </c>
      <c r="G684" s="664">
        <v>14345.35</v>
      </c>
      <c r="H684" s="664">
        <v>1</v>
      </c>
      <c r="I684" s="664">
        <v>14345.35</v>
      </c>
      <c r="J684" s="664"/>
      <c r="K684" s="664"/>
      <c r="L684" s="664"/>
      <c r="M684" s="664"/>
      <c r="N684" s="664"/>
      <c r="O684" s="664"/>
      <c r="P684" s="677"/>
      <c r="Q684" s="665"/>
    </row>
    <row r="685" spans="1:17" ht="14.4" customHeight="1" x14ac:dyDescent="0.3">
      <c r="A685" s="660" t="s">
        <v>600</v>
      </c>
      <c r="B685" s="661" t="s">
        <v>8546</v>
      </c>
      <c r="C685" s="661" t="s">
        <v>7424</v>
      </c>
      <c r="D685" s="661" t="s">
        <v>7741</v>
      </c>
      <c r="E685" s="661" t="s">
        <v>7742</v>
      </c>
      <c r="F685" s="664">
        <v>1</v>
      </c>
      <c r="G685" s="664">
        <v>6340</v>
      </c>
      <c r="H685" s="664">
        <v>1</v>
      </c>
      <c r="I685" s="664">
        <v>6340</v>
      </c>
      <c r="J685" s="664"/>
      <c r="K685" s="664"/>
      <c r="L685" s="664"/>
      <c r="M685" s="664"/>
      <c r="N685" s="664">
        <v>1</v>
      </c>
      <c r="O685" s="664">
        <v>6340</v>
      </c>
      <c r="P685" s="677">
        <v>1</v>
      </c>
      <c r="Q685" s="665">
        <v>6340</v>
      </c>
    </row>
    <row r="686" spans="1:17" ht="14.4" customHeight="1" x14ac:dyDescent="0.3">
      <c r="A686" s="660" t="s">
        <v>600</v>
      </c>
      <c r="B686" s="661" t="s">
        <v>8546</v>
      </c>
      <c r="C686" s="661" t="s">
        <v>7424</v>
      </c>
      <c r="D686" s="661" t="s">
        <v>7745</v>
      </c>
      <c r="E686" s="661" t="s">
        <v>7746</v>
      </c>
      <c r="F686" s="664"/>
      <c r="G686" s="664"/>
      <c r="H686" s="664"/>
      <c r="I686" s="664"/>
      <c r="J686" s="664">
        <v>1</v>
      </c>
      <c r="K686" s="664">
        <v>5440.91</v>
      </c>
      <c r="L686" s="664"/>
      <c r="M686" s="664">
        <v>5440.91</v>
      </c>
      <c r="N686" s="664"/>
      <c r="O686" s="664"/>
      <c r="P686" s="677"/>
      <c r="Q686" s="665"/>
    </row>
    <row r="687" spans="1:17" ht="14.4" customHeight="1" x14ac:dyDescent="0.3">
      <c r="A687" s="660" t="s">
        <v>600</v>
      </c>
      <c r="B687" s="661" t="s">
        <v>8546</v>
      </c>
      <c r="C687" s="661" t="s">
        <v>7424</v>
      </c>
      <c r="D687" s="661" t="s">
        <v>7749</v>
      </c>
      <c r="E687" s="661" t="s">
        <v>7750</v>
      </c>
      <c r="F687" s="664">
        <v>3</v>
      </c>
      <c r="G687" s="664">
        <v>20498.25</v>
      </c>
      <c r="H687" s="664">
        <v>1</v>
      </c>
      <c r="I687" s="664">
        <v>6832.75</v>
      </c>
      <c r="J687" s="664">
        <v>1</v>
      </c>
      <c r="K687" s="664">
        <v>6832.75</v>
      </c>
      <c r="L687" s="664">
        <v>0.33333333333333331</v>
      </c>
      <c r="M687" s="664">
        <v>6832.75</v>
      </c>
      <c r="N687" s="664">
        <v>6</v>
      </c>
      <c r="O687" s="664">
        <v>40996.5</v>
      </c>
      <c r="P687" s="677">
        <v>2</v>
      </c>
      <c r="Q687" s="665">
        <v>6832.75</v>
      </c>
    </row>
    <row r="688" spans="1:17" ht="14.4" customHeight="1" x14ac:dyDescent="0.3">
      <c r="A688" s="660" t="s">
        <v>600</v>
      </c>
      <c r="B688" s="661" t="s">
        <v>8546</v>
      </c>
      <c r="C688" s="661" t="s">
        <v>7424</v>
      </c>
      <c r="D688" s="661" t="s">
        <v>7751</v>
      </c>
      <c r="E688" s="661" t="s">
        <v>7752</v>
      </c>
      <c r="F688" s="664"/>
      <c r="G688" s="664"/>
      <c r="H688" s="664"/>
      <c r="I688" s="664"/>
      <c r="J688" s="664">
        <v>1</v>
      </c>
      <c r="K688" s="664">
        <v>5083.3599999999997</v>
      </c>
      <c r="L688" s="664"/>
      <c r="M688" s="664">
        <v>5083.3599999999997</v>
      </c>
      <c r="N688" s="664">
        <v>4</v>
      </c>
      <c r="O688" s="664">
        <v>20333.439999999999</v>
      </c>
      <c r="P688" s="677"/>
      <c r="Q688" s="665">
        <v>5083.3599999999997</v>
      </c>
    </row>
    <row r="689" spans="1:17" ht="14.4" customHeight="1" x14ac:dyDescent="0.3">
      <c r="A689" s="660" t="s">
        <v>600</v>
      </c>
      <c r="B689" s="661" t="s">
        <v>8546</v>
      </c>
      <c r="C689" s="661" t="s">
        <v>7424</v>
      </c>
      <c r="D689" s="661" t="s">
        <v>7753</v>
      </c>
      <c r="E689" s="661" t="s">
        <v>7754</v>
      </c>
      <c r="F689" s="664">
        <v>1</v>
      </c>
      <c r="G689" s="664">
        <v>6570.55</v>
      </c>
      <c r="H689" s="664">
        <v>1</v>
      </c>
      <c r="I689" s="664">
        <v>6570.55</v>
      </c>
      <c r="J689" s="664">
        <v>2</v>
      </c>
      <c r="K689" s="664">
        <v>13141.1</v>
      </c>
      <c r="L689" s="664">
        <v>2</v>
      </c>
      <c r="M689" s="664">
        <v>6570.55</v>
      </c>
      <c r="N689" s="664">
        <v>3</v>
      </c>
      <c r="O689" s="664">
        <v>19711.650000000001</v>
      </c>
      <c r="P689" s="677">
        <v>3</v>
      </c>
      <c r="Q689" s="665">
        <v>6570.55</v>
      </c>
    </row>
    <row r="690" spans="1:17" ht="14.4" customHeight="1" x14ac:dyDescent="0.3">
      <c r="A690" s="660" t="s">
        <v>600</v>
      </c>
      <c r="B690" s="661" t="s">
        <v>8546</v>
      </c>
      <c r="C690" s="661" t="s">
        <v>7424</v>
      </c>
      <c r="D690" s="661" t="s">
        <v>7769</v>
      </c>
      <c r="E690" s="661" t="s">
        <v>7770</v>
      </c>
      <c r="F690" s="664"/>
      <c r="G690" s="664"/>
      <c r="H690" s="664"/>
      <c r="I690" s="664"/>
      <c r="J690" s="664"/>
      <c r="K690" s="664"/>
      <c r="L690" s="664"/>
      <c r="M690" s="664"/>
      <c r="N690" s="664">
        <v>1</v>
      </c>
      <c r="O690" s="664">
        <v>4587.1499999999996</v>
      </c>
      <c r="P690" s="677"/>
      <c r="Q690" s="665">
        <v>4587.1499999999996</v>
      </c>
    </row>
    <row r="691" spans="1:17" ht="14.4" customHeight="1" x14ac:dyDescent="0.3">
      <c r="A691" s="660" t="s">
        <v>600</v>
      </c>
      <c r="B691" s="661" t="s">
        <v>8546</v>
      </c>
      <c r="C691" s="661" t="s">
        <v>7424</v>
      </c>
      <c r="D691" s="661" t="s">
        <v>7771</v>
      </c>
      <c r="E691" s="661" t="s">
        <v>7772</v>
      </c>
      <c r="F691" s="664"/>
      <c r="G691" s="664"/>
      <c r="H691" s="664"/>
      <c r="I691" s="664"/>
      <c r="J691" s="664">
        <v>2</v>
      </c>
      <c r="K691" s="664">
        <v>9669.2800000000007</v>
      </c>
      <c r="L691" s="664"/>
      <c r="M691" s="664">
        <v>4834.6400000000003</v>
      </c>
      <c r="N691" s="664"/>
      <c r="O691" s="664"/>
      <c r="P691" s="677"/>
      <c r="Q691" s="665"/>
    </row>
    <row r="692" spans="1:17" ht="14.4" customHeight="1" x14ac:dyDescent="0.3">
      <c r="A692" s="660" t="s">
        <v>600</v>
      </c>
      <c r="B692" s="661" t="s">
        <v>8546</v>
      </c>
      <c r="C692" s="661" t="s">
        <v>7424</v>
      </c>
      <c r="D692" s="661" t="s">
        <v>7783</v>
      </c>
      <c r="E692" s="661" t="s">
        <v>7784</v>
      </c>
      <c r="F692" s="664">
        <v>2</v>
      </c>
      <c r="G692" s="664">
        <v>5207.1000000000004</v>
      </c>
      <c r="H692" s="664">
        <v>1</v>
      </c>
      <c r="I692" s="664">
        <v>2603.5500000000002</v>
      </c>
      <c r="J692" s="664">
        <v>1</v>
      </c>
      <c r="K692" s="664">
        <v>2603.5500000000002</v>
      </c>
      <c r="L692" s="664">
        <v>0.5</v>
      </c>
      <c r="M692" s="664">
        <v>2603.5500000000002</v>
      </c>
      <c r="N692" s="664">
        <v>1</v>
      </c>
      <c r="O692" s="664">
        <v>2603.5500000000002</v>
      </c>
      <c r="P692" s="677">
        <v>0.5</v>
      </c>
      <c r="Q692" s="665">
        <v>2603.5500000000002</v>
      </c>
    </row>
    <row r="693" spans="1:17" ht="14.4" customHeight="1" x14ac:dyDescent="0.3">
      <c r="A693" s="660" t="s">
        <v>600</v>
      </c>
      <c r="B693" s="661" t="s">
        <v>8546</v>
      </c>
      <c r="C693" s="661" t="s">
        <v>7424</v>
      </c>
      <c r="D693" s="661" t="s">
        <v>7785</v>
      </c>
      <c r="E693" s="661" t="s">
        <v>7784</v>
      </c>
      <c r="F693" s="664"/>
      <c r="G693" s="664"/>
      <c r="H693" s="664"/>
      <c r="I693" s="664"/>
      <c r="J693" s="664">
        <v>1</v>
      </c>
      <c r="K693" s="664">
        <v>8342.6200000000008</v>
      </c>
      <c r="L693" s="664"/>
      <c r="M693" s="664">
        <v>8342.6200000000008</v>
      </c>
      <c r="N693" s="664"/>
      <c r="O693" s="664"/>
      <c r="P693" s="677"/>
      <c r="Q693" s="665"/>
    </row>
    <row r="694" spans="1:17" ht="14.4" customHeight="1" x14ac:dyDescent="0.3">
      <c r="A694" s="660" t="s">
        <v>600</v>
      </c>
      <c r="B694" s="661" t="s">
        <v>8546</v>
      </c>
      <c r="C694" s="661" t="s">
        <v>7424</v>
      </c>
      <c r="D694" s="661" t="s">
        <v>7794</v>
      </c>
      <c r="E694" s="661" t="s">
        <v>7795</v>
      </c>
      <c r="F694" s="664"/>
      <c r="G694" s="664"/>
      <c r="H694" s="664"/>
      <c r="I694" s="664"/>
      <c r="J694" s="664"/>
      <c r="K694" s="664"/>
      <c r="L694" s="664"/>
      <c r="M694" s="664"/>
      <c r="N694" s="664">
        <v>3</v>
      </c>
      <c r="O694" s="664">
        <v>28127.94</v>
      </c>
      <c r="P694" s="677"/>
      <c r="Q694" s="665">
        <v>9375.98</v>
      </c>
    </row>
    <row r="695" spans="1:17" ht="14.4" customHeight="1" x14ac:dyDescent="0.3">
      <c r="A695" s="660" t="s">
        <v>600</v>
      </c>
      <c r="B695" s="661" t="s">
        <v>8546</v>
      </c>
      <c r="C695" s="661" t="s">
        <v>7424</v>
      </c>
      <c r="D695" s="661" t="s">
        <v>7796</v>
      </c>
      <c r="E695" s="661" t="s">
        <v>7797</v>
      </c>
      <c r="F695" s="664"/>
      <c r="G695" s="664"/>
      <c r="H695" s="664"/>
      <c r="I695" s="664"/>
      <c r="J695" s="664"/>
      <c r="K695" s="664"/>
      <c r="L695" s="664"/>
      <c r="M695" s="664"/>
      <c r="N695" s="664">
        <v>9</v>
      </c>
      <c r="O695" s="664">
        <v>59373.72</v>
      </c>
      <c r="P695" s="677"/>
      <c r="Q695" s="665">
        <v>6597.08</v>
      </c>
    </row>
    <row r="696" spans="1:17" ht="14.4" customHeight="1" x14ac:dyDescent="0.3">
      <c r="A696" s="660" t="s">
        <v>600</v>
      </c>
      <c r="B696" s="661" t="s">
        <v>8546</v>
      </c>
      <c r="C696" s="661" t="s">
        <v>7424</v>
      </c>
      <c r="D696" s="661" t="s">
        <v>7807</v>
      </c>
      <c r="E696" s="661" t="s">
        <v>7808</v>
      </c>
      <c r="F696" s="664"/>
      <c r="G696" s="664"/>
      <c r="H696" s="664"/>
      <c r="I696" s="664"/>
      <c r="J696" s="664">
        <v>1</v>
      </c>
      <c r="K696" s="664">
        <v>4560</v>
      </c>
      <c r="L696" s="664"/>
      <c r="M696" s="664">
        <v>4560</v>
      </c>
      <c r="N696" s="664">
        <v>2</v>
      </c>
      <c r="O696" s="664">
        <v>9120</v>
      </c>
      <c r="P696" s="677"/>
      <c r="Q696" s="665">
        <v>4560</v>
      </c>
    </row>
    <row r="697" spans="1:17" ht="14.4" customHeight="1" x14ac:dyDescent="0.3">
      <c r="A697" s="660" t="s">
        <v>600</v>
      </c>
      <c r="B697" s="661" t="s">
        <v>8546</v>
      </c>
      <c r="C697" s="661" t="s">
        <v>7424</v>
      </c>
      <c r="D697" s="661" t="s">
        <v>7809</v>
      </c>
      <c r="E697" s="661" t="s">
        <v>7784</v>
      </c>
      <c r="F697" s="664"/>
      <c r="G697" s="664"/>
      <c r="H697" s="664"/>
      <c r="I697" s="664"/>
      <c r="J697" s="664">
        <v>1</v>
      </c>
      <c r="K697" s="664">
        <v>4101.82</v>
      </c>
      <c r="L697" s="664"/>
      <c r="M697" s="664">
        <v>4101.82</v>
      </c>
      <c r="N697" s="664"/>
      <c r="O697" s="664"/>
      <c r="P697" s="677"/>
      <c r="Q697" s="665"/>
    </row>
    <row r="698" spans="1:17" ht="14.4" customHeight="1" x14ac:dyDescent="0.3">
      <c r="A698" s="660" t="s">
        <v>600</v>
      </c>
      <c r="B698" s="661" t="s">
        <v>8546</v>
      </c>
      <c r="C698" s="661" t="s">
        <v>7424</v>
      </c>
      <c r="D698" s="661" t="s">
        <v>7810</v>
      </c>
      <c r="E698" s="661" t="s">
        <v>7811</v>
      </c>
      <c r="F698" s="664">
        <v>2</v>
      </c>
      <c r="G698" s="664">
        <v>20248.48</v>
      </c>
      <c r="H698" s="664">
        <v>1</v>
      </c>
      <c r="I698" s="664">
        <v>10124.24</v>
      </c>
      <c r="J698" s="664"/>
      <c r="K698" s="664"/>
      <c r="L698" s="664"/>
      <c r="M698" s="664"/>
      <c r="N698" s="664">
        <v>3</v>
      </c>
      <c r="O698" s="664">
        <v>30372.720000000001</v>
      </c>
      <c r="P698" s="677">
        <v>1.5</v>
      </c>
      <c r="Q698" s="665">
        <v>10124.24</v>
      </c>
    </row>
    <row r="699" spans="1:17" ht="14.4" customHeight="1" x14ac:dyDescent="0.3">
      <c r="A699" s="660" t="s">
        <v>600</v>
      </c>
      <c r="B699" s="661" t="s">
        <v>8546</v>
      </c>
      <c r="C699" s="661" t="s">
        <v>7424</v>
      </c>
      <c r="D699" s="661" t="s">
        <v>7812</v>
      </c>
      <c r="E699" s="661" t="s">
        <v>7813</v>
      </c>
      <c r="F699" s="664"/>
      <c r="G699" s="664"/>
      <c r="H699" s="664"/>
      <c r="I699" s="664"/>
      <c r="J699" s="664"/>
      <c r="K699" s="664"/>
      <c r="L699" s="664"/>
      <c r="M699" s="664"/>
      <c r="N699" s="664">
        <v>2</v>
      </c>
      <c r="O699" s="664">
        <v>13327.42</v>
      </c>
      <c r="P699" s="677"/>
      <c r="Q699" s="665">
        <v>6663.71</v>
      </c>
    </row>
    <row r="700" spans="1:17" ht="14.4" customHeight="1" x14ac:dyDescent="0.3">
      <c r="A700" s="660" t="s">
        <v>600</v>
      </c>
      <c r="B700" s="661" t="s">
        <v>8546</v>
      </c>
      <c r="C700" s="661" t="s">
        <v>7424</v>
      </c>
      <c r="D700" s="661" t="s">
        <v>7822</v>
      </c>
      <c r="E700" s="661" t="s">
        <v>7823</v>
      </c>
      <c r="F700" s="664"/>
      <c r="G700" s="664"/>
      <c r="H700" s="664"/>
      <c r="I700" s="664"/>
      <c r="J700" s="664"/>
      <c r="K700" s="664"/>
      <c r="L700" s="664"/>
      <c r="M700" s="664"/>
      <c r="N700" s="664">
        <v>1</v>
      </c>
      <c r="O700" s="664">
        <v>14706</v>
      </c>
      <c r="P700" s="677"/>
      <c r="Q700" s="665">
        <v>14706</v>
      </c>
    </row>
    <row r="701" spans="1:17" ht="14.4" customHeight="1" x14ac:dyDescent="0.3">
      <c r="A701" s="660" t="s">
        <v>600</v>
      </c>
      <c r="B701" s="661" t="s">
        <v>8546</v>
      </c>
      <c r="C701" s="661" t="s">
        <v>7424</v>
      </c>
      <c r="D701" s="661" t="s">
        <v>7830</v>
      </c>
      <c r="E701" s="661" t="s">
        <v>7831</v>
      </c>
      <c r="F701" s="664"/>
      <c r="G701" s="664"/>
      <c r="H701" s="664"/>
      <c r="I701" s="664"/>
      <c r="J701" s="664"/>
      <c r="K701" s="664"/>
      <c r="L701" s="664"/>
      <c r="M701" s="664"/>
      <c r="N701" s="664">
        <v>1</v>
      </c>
      <c r="O701" s="664">
        <v>8730.2999999999993</v>
      </c>
      <c r="P701" s="677"/>
      <c r="Q701" s="665">
        <v>8730.2999999999993</v>
      </c>
    </row>
    <row r="702" spans="1:17" ht="14.4" customHeight="1" x14ac:dyDescent="0.3">
      <c r="A702" s="660" t="s">
        <v>600</v>
      </c>
      <c r="B702" s="661" t="s">
        <v>8546</v>
      </c>
      <c r="C702" s="661" t="s">
        <v>7424</v>
      </c>
      <c r="D702" s="661" t="s">
        <v>7832</v>
      </c>
      <c r="E702" s="661" t="s">
        <v>7833</v>
      </c>
      <c r="F702" s="664">
        <v>1</v>
      </c>
      <c r="G702" s="664">
        <v>12019.2</v>
      </c>
      <c r="H702" s="664">
        <v>1</v>
      </c>
      <c r="I702" s="664">
        <v>12019.2</v>
      </c>
      <c r="J702" s="664">
        <v>3</v>
      </c>
      <c r="K702" s="664">
        <v>36057.600000000006</v>
      </c>
      <c r="L702" s="664">
        <v>3.0000000000000004</v>
      </c>
      <c r="M702" s="664">
        <v>12019.200000000003</v>
      </c>
      <c r="N702" s="664">
        <v>2</v>
      </c>
      <c r="O702" s="664">
        <v>24038.400000000001</v>
      </c>
      <c r="P702" s="677">
        <v>2</v>
      </c>
      <c r="Q702" s="665">
        <v>12019.2</v>
      </c>
    </row>
    <row r="703" spans="1:17" ht="14.4" customHeight="1" x14ac:dyDescent="0.3">
      <c r="A703" s="660" t="s">
        <v>600</v>
      </c>
      <c r="B703" s="661" t="s">
        <v>8546</v>
      </c>
      <c r="C703" s="661" t="s">
        <v>7424</v>
      </c>
      <c r="D703" s="661" t="s">
        <v>7838</v>
      </c>
      <c r="E703" s="661" t="s">
        <v>7839</v>
      </c>
      <c r="F703" s="664"/>
      <c r="G703" s="664"/>
      <c r="H703" s="664"/>
      <c r="I703" s="664"/>
      <c r="J703" s="664"/>
      <c r="K703" s="664"/>
      <c r="L703" s="664"/>
      <c r="M703" s="664"/>
      <c r="N703" s="664">
        <v>1</v>
      </c>
      <c r="O703" s="664">
        <v>10980.7</v>
      </c>
      <c r="P703" s="677"/>
      <c r="Q703" s="665">
        <v>10980.7</v>
      </c>
    </row>
    <row r="704" spans="1:17" ht="14.4" customHeight="1" x14ac:dyDescent="0.3">
      <c r="A704" s="660" t="s">
        <v>600</v>
      </c>
      <c r="B704" s="661" t="s">
        <v>8546</v>
      </c>
      <c r="C704" s="661" t="s">
        <v>7424</v>
      </c>
      <c r="D704" s="661" t="s">
        <v>7840</v>
      </c>
      <c r="E704" s="661" t="s">
        <v>7841</v>
      </c>
      <c r="F704" s="664"/>
      <c r="G704" s="664"/>
      <c r="H704" s="664"/>
      <c r="I704" s="664"/>
      <c r="J704" s="664"/>
      <c r="K704" s="664"/>
      <c r="L704" s="664"/>
      <c r="M704" s="664"/>
      <c r="N704" s="664">
        <v>1</v>
      </c>
      <c r="O704" s="664">
        <v>10980.7</v>
      </c>
      <c r="P704" s="677"/>
      <c r="Q704" s="665">
        <v>10980.7</v>
      </c>
    </row>
    <row r="705" spans="1:17" ht="14.4" customHeight="1" x14ac:dyDescent="0.3">
      <c r="A705" s="660" t="s">
        <v>600</v>
      </c>
      <c r="B705" s="661" t="s">
        <v>8546</v>
      </c>
      <c r="C705" s="661" t="s">
        <v>7424</v>
      </c>
      <c r="D705" s="661" t="s">
        <v>7848</v>
      </c>
      <c r="E705" s="661" t="s">
        <v>7849</v>
      </c>
      <c r="F705" s="664"/>
      <c r="G705" s="664"/>
      <c r="H705" s="664"/>
      <c r="I705" s="664"/>
      <c r="J705" s="664">
        <v>1</v>
      </c>
      <c r="K705" s="664">
        <v>21280.6</v>
      </c>
      <c r="L705" s="664"/>
      <c r="M705" s="664">
        <v>21280.6</v>
      </c>
      <c r="N705" s="664"/>
      <c r="O705" s="664"/>
      <c r="P705" s="677"/>
      <c r="Q705" s="665"/>
    </row>
    <row r="706" spans="1:17" ht="14.4" customHeight="1" x14ac:dyDescent="0.3">
      <c r="A706" s="660" t="s">
        <v>600</v>
      </c>
      <c r="B706" s="661" t="s">
        <v>8546</v>
      </c>
      <c r="C706" s="661" t="s">
        <v>7424</v>
      </c>
      <c r="D706" s="661" t="s">
        <v>7860</v>
      </c>
      <c r="E706" s="661" t="s">
        <v>7861</v>
      </c>
      <c r="F706" s="664">
        <v>1</v>
      </c>
      <c r="G706" s="664">
        <v>8498.2999999999993</v>
      </c>
      <c r="H706" s="664">
        <v>1</v>
      </c>
      <c r="I706" s="664">
        <v>8498.2999999999993</v>
      </c>
      <c r="J706" s="664"/>
      <c r="K706" s="664"/>
      <c r="L706" s="664"/>
      <c r="M706" s="664"/>
      <c r="N706" s="664"/>
      <c r="O706" s="664"/>
      <c r="P706" s="677"/>
      <c r="Q706" s="665"/>
    </row>
    <row r="707" spans="1:17" ht="14.4" customHeight="1" x14ac:dyDescent="0.3">
      <c r="A707" s="660" t="s">
        <v>600</v>
      </c>
      <c r="B707" s="661" t="s">
        <v>8546</v>
      </c>
      <c r="C707" s="661" t="s">
        <v>7424</v>
      </c>
      <c r="D707" s="661" t="s">
        <v>7431</v>
      </c>
      <c r="E707" s="661" t="s">
        <v>7432</v>
      </c>
      <c r="F707" s="664">
        <v>1</v>
      </c>
      <c r="G707" s="664">
        <v>891.27</v>
      </c>
      <c r="H707" s="664">
        <v>1</v>
      </c>
      <c r="I707" s="664">
        <v>891.27</v>
      </c>
      <c r="J707" s="664"/>
      <c r="K707" s="664"/>
      <c r="L707" s="664"/>
      <c r="M707" s="664"/>
      <c r="N707" s="664"/>
      <c r="O707" s="664"/>
      <c r="P707" s="677"/>
      <c r="Q707" s="665"/>
    </row>
    <row r="708" spans="1:17" ht="14.4" customHeight="1" x14ac:dyDescent="0.3">
      <c r="A708" s="660" t="s">
        <v>600</v>
      </c>
      <c r="B708" s="661" t="s">
        <v>8546</v>
      </c>
      <c r="C708" s="661" t="s">
        <v>7424</v>
      </c>
      <c r="D708" s="661" t="s">
        <v>7878</v>
      </c>
      <c r="E708" s="661" t="s">
        <v>7879</v>
      </c>
      <c r="F708" s="664">
        <v>11</v>
      </c>
      <c r="G708" s="664">
        <v>15180</v>
      </c>
      <c r="H708" s="664">
        <v>1</v>
      </c>
      <c r="I708" s="664">
        <v>1380</v>
      </c>
      <c r="J708" s="664"/>
      <c r="K708" s="664"/>
      <c r="L708" s="664"/>
      <c r="M708" s="664"/>
      <c r="N708" s="664">
        <v>8</v>
      </c>
      <c r="O708" s="664">
        <v>11040</v>
      </c>
      <c r="P708" s="677">
        <v>0.72727272727272729</v>
      </c>
      <c r="Q708" s="665">
        <v>1380</v>
      </c>
    </row>
    <row r="709" spans="1:17" ht="14.4" customHeight="1" x14ac:dyDescent="0.3">
      <c r="A709" s="660" t="s">
        <v>600</v>
      </c>
      <c r="B709" s="661" t="s">
        <v>8546</v>
      </c>
      <c r="C709" s="661" t="s">
        <v>7424</v>
      </c>
      <c r="D709" s="661" t="s">
        <v>7884</v>
      </c>
      <c r="E709" s="661" t="s">
        <v>7885</v>
      </c>
      <c r="F709" s="664">
        <v>11</v>
      </c>
      <c r="G709" s="664">
        <v>14432</v>
      </c>
      <c r="H709" s="664">
        <v>1</v>
      </c>
      <c r="I709" s="664">
        <v>1312</v>
      </c>
      <c r="J709" s="664"/>
      <c r="K709" s="664"/>
      <c r="L709" s="664"/>
      <c r="M709" s="664"/>
      <c r="N709" s="664">
        <v>1</v>
      </c>
      <c r="O709" s="664">
        <v>1312</v>
      </c>
      <c r="P709" s="677">
        <v>9.0909090909090912E-2</v>
      </c>
      <c r="Q709" s="665">
        <v>1312</v>
      </c>
    </row>
    <row r="710" spans="1:17" ht="14.4" customHeight="1" x14ac:dyDescent="0.3">
      <c r="A710" s="660" t="s">
        <v>600</v>
      </c>
      <c r="B710" s="661" t="s">
        <v>8546</v>
      </c>
      <c r="C710" s="661" t="s">
        <v>7424</v>
      </c>
      <c r="D710" s="661" t="s">
        <v>7886</v>
      </c>
      <c r="E710" s="661" t="s">
        <v>7887</v>
      </c>
      <c r="F710" s="664"/>
      <c r="G710" s="664"/>
      <c r="H710" s="664"/>
      <c r="I710" s="664"/>
      <c r="J710" s="664"/>
      <c r="K710" s="664"/>
      <c r="L710" s="664"/>
      <c r="M710" s="664"/>
      <c r="N710" s="664">
        <v>7</v>
      </c>
      <c r="O710" s="664">
        <v>10920</v>
      </c>
      <c r="P710" s="677"/>
      <c r="Q710" s="665">
        <v>1560</v>
      </c>
    </row>
    <row r="711" spans="1:17" ht="14.4" customHeight="1" x14ac:dyDescent="0.3">
      <c r="A711" s="660" t="s">
        <v>600</v>
      </c>
      <c r="B711" s="661" t="s">
        <v>8546</v>
      </c>
      <c r="C711" s="661" t="s">
        <v>7424</v>
      </c>
      <c r="D711" s="661" t="s">
        <v>7895</v>
      </c>
      <c r="E711" s="661" t="s">
        <v>7896</v>
      </c>
      <c r="F711" s="664"/>
      <c r="G711" s="664"/>
      <c r="H711" s="664"/>
      <c r="I711" s="664"/>
      <c r="J711" s="664"/>
      <c r="K711" s="664"/>
      <c r="L711" s="664"/>
      <c r="M711" s="664"/>
      <c r="N711" s="664">
        <v>1</v>
      </c>
      <c r="O711" s="664">
        <v>1362.5</v>
      </c>
      <c r="P711" s="677"/>
      <c r="Q711" s="665">
        <v>1362.5</v>
      </c>
    </row>
    <row r="712" spans="1:17" ht="14.4" customHeight="1" x14ac:dyDescent="0.3">
      <c r="A712" s="660" t="s">
        <v>600</v>
      </c>
      <c r="B712" s="661" t="s">
        <v>8546</v>
      </c>
      <c r="C712" s="661" t="s">
        <v>7424</v>
      </c>
      <c r="D712" s="661" t="s">
        <v>7900</v>
      </c>
      <c r="E712" s="661" t="s">
        <v>7901</v>
      </c>
      <c r="F712" s="664">
        <v>1</v>
      </c>
      <c r="G712" s="664">
        <v>5924.89</v>
      </c>
      <c r="H712" s="664">
        <v>1</v>
      </c>
      <c r="I712" s="664">
        <v>5924.89</v>
      </c>
      <c r="J712" s="664"/>
      <c r="K712" s="664"/>
      <c r="L712" s="664"/>
      <c r="M712" s="664"/>
      <c r="N712" s="664"/>
      <c r="O712" s="664"/>
      <c r="P712" s="677"/>
      <c r="Q712" s="665"/>
    </row>
    <row r="713" spans="1:17" ht="14.4" customHeight="1" x14ac:dyDescent="0.3">
      <c r="A713" s="660" t="s">
        <v>600</v>
      </c>
      <c r="B713" s="661" t="s">
        <v>8546</v>
      </c>
      <c r="C713" s="661" t="s">
        <v>7424</v>
      </c>
      <c r="D713" s="661" t="s">
        <v>7902</v>
      </c>
      <c r="E713" s="661" t="s">
        <v>7903</v>
      </c>
      <c r="F713" s="664">
        <v>1</v>
      </c>
      <c r="G713" s="664">
        <v>13666.42</v>
      </c>
      <c r="H713" s="664">
        <v>1</v>
      </c>
      <c r="I713" s="664">
        <v>13666.42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600</v>
      </c>
      <c r="B714" s="661" t="s">
        <v>8546</v>
      </c>
      <c r="C714" s="661" t="s">
        <v>7424</v>
      </c>
      <c r="D714" s="661" t="s">
        <v>7904</v>
      </c>
      <c r="E714" s="661" t="s">
        <v>7905</v>
      </c>
      <c r="F714" s="664">
        <v>1</v>
      </c>
      <c r="G714" s="664">
        <v>6755.23</v>
      </c>
      <c r="H714" s="664">
        <v>1</v>
      </c>
      <c r="I714" s="664">
        <v>6755.23</v>
      </c>
      <c r="J714" s="664"/>
      <c r="K714" s="664"/>
      <c r="L714" s="664"/>
      <c r="M714" s="664"/>
      <c r="N714" s="664"/>
      <c r="O714" s="664"/>
      <c r="P714" s="677"/>
      <c r="Q714" s="665"/>
    </row>
    <row r="715" spans="1:17" ht="14.4" customHeight="1" x14ac:dyDescent="0.3">
      <c r="A715" s="660" t="s">
        <v>600</v>
      </c>
      <c r="B715" s="661" t="s">
        <v>8546</v>
      </c>
      <c r="C715" s="661" t="s">
        <v>7437</v>
      </c>
      <c r="D715" s="661" t="s">
        <v>8560</v>
      </c>
      <c r="E715" s="661" t="s">
        <v>8561</v>
      </c>
      <c r="F715" s="664">
        <v>1221</v>
      </c>
      <c r="G715" s="664">
        <v>14522075</v>
      </c>
      <c r="H715" s="664">
        <v>1</v>
      </c>
      <c r="I715" s="664">
        <v>11893.591318591318</v>
      </c>
      <c r="J715" s="664">
        <v>1416</v>
      </c>
      <c r="K715" s="664">
        <v>16845934</v>
      </c>
      <c r="L715" s="664">
        <v>1.1600225174432717</v>
      </c>
      <c r="M715" s="664">
        <v>11896.846045197741</v>
      </c>
      <c r="N715" s="664">
        <v>1520</v>
      </c>
      <c r="O715" s="664">
        <v>18083440</v>
      </c>
      <c r="P715" s="677">
        <v>1.2452380255576425</v>
      </c>
      <c r="Q715" s="665">
        <v>11897</v>
      </c>
    </row>
    <row r="716" spans="1:17" ht="14.4" customHeight="1" x14ac:dyDescent="0.3">
      <c r="A716" s="660" t="s">
        <v>600</v>
      </c>
      <c r="B716" s="661" t="s">
        <v>8546</v>
      </c>
      <c r="C716" s="661" t="s">
        <v>7437</v>
      </c>
      <c r="D716" s="661" t="s">
        <v>8023</v>
      </c>
      <c r="E716" s="661" t="s">
        <v>8024</v>
      </c>
      <c r="F716" s="664">
        <v>8</v>
      </c>
      <c r="G716" s="664">
        <v>3408</v>
      </c>
      <c r="H716" s="664">
        <v>1</v>
      </c>
      <c r="I716" s="664">
        <v>426</v>
      </c>
      <c r="J716" s="664">
        <v>3</v>
      </c>
      <c r="K716" s="664">
        <v>1281</v>
      </c>
      <c r="L716" s="664">
        <v>0.37588028169014087</v>
      </c>
      <c r="M716" s="664">
        <v>427</v>
      </c>
      <c r="N716" s="664"/>
      <c r="O716" s="664"/>
      <c r="P716" s="677"/>
      <c r="Q716" s="665"/>
    </row>
    <row r="717" spans="1:17" ht="14.4" customHeight="1" x14ac:dyDescent="0.3">
      <c r="A717" s="660" t="s">
        <v>600</v>
      </c>
      <c r="B717" s="661" t="s">
        <v>8546</v>
      </c>
      <c r="C717" s="661" t="s">
        <v>7437</v>
      </c>
      <c r="D717" s="661" t="s">
        <v>8025</v>
      </c>
      <c r="E717" s="661" t="s">
        <v>8026</v>
      </c>
      <c r="F717" s="664">
        <v>1048</v>
      </c>
      <c r="G717" s="664">
        <v>399288</v>
      </c>
      <c r="H717" s="664">
        <v>1</v>
      </c>
      <c r="I717" s="664">
        <v>381</v>
      </c>
      <c r="J717" s="664">
        <v>889</v>
      </c>
      <c r="K717" s="664">
        <v>339579</v>
      </c>
      <c r="L717" s="664">
        <v>0.85046132115164996</v>
      </c>
      <c r="M717" s="664">
        <v>381.97862767154106</v>
      </c>
      <c r="N717" s="664">
        <v>1021</v>
      </c>
      <c r="O717" s="664">
        <v>390821</v>
      </c>
      <c r="P717" s="677">
        <v>0.97879475466330068</v>
      </c>
      <c r="Q717" s="665">
        <v>382.78256611165523</v>
      </c>
    </row>
    <row r="718" spans="1:17" ht="14.4" customHeight="1" x14ac:dyDescent="0.3">
      <c r="A718" s="660" t="s">
        <v>600</v>
      </c>
      <c r="B718" s="661" t="s">
        <v>8546</v>
      </c>
      <c r="C718" s="661" t="s">
        <v>7437</v>
      </c>
      <c r="D718" s="661" t="s">
        <v>7456</v>
      </c>
      <c r="E718" s="661" t="s">
        <v>7457</v>
      </c>
      <c r="F718" s="664">
        <v>116</v>
      </c>
      <c r="G718" s="664">
        <v>28882</v>
      </c>
      <c r="H718" s="664">
        <v>1</v>
      </c>
      <c r="I718" s="664">
        <v>248.98275862068965</v>
      </c>
      <c r="J718" s="664">
        <v>75</v>
      </c>
      <c r="K718" s="664">
        <v>17451</v>
      </c>
      <c r="L718" s="664">
        <v>0.60421715947649057</v>
      </c>
      <c r="M718" s="664">
        <v>232.68</v>
      </c>
      <c r="N718" s="664">
        <v>51</v>
      </c>
      <c r="O718" s="664">
        <v>11898</v>
      </c>
      <c r="P718" s="677">
        <v>0.41195208088082541</v>
      </c>
      <c r="Q718" s="665">
        <v>233.29411764705881</v>
      </c>
    </row>
    <row r="719" spans="1:17" ht="14.4" customHeight="1" x14ac:dyDescent="0.3">
      <c r="A719" s="660" t="s">
        <v>600</v>
      </c>
      <c r="B719" s="661" t="s">
        <v>8546</v>
      </c>
      <c r="C719" s="661" t="s">
        <v>7437</v>
      </c>
      <c r="D719" s="661" t="s">
        <v>8196</v>
      </c>
      <c r="E719" s="661" t="s">
        <v>8197</v>
      </c>
      <c r="F719" s="664">
        <v>0</v>
      </c>
      <c r="G719" s="664">
        <v>0</v>
      </c>
      <c r="H719" s="664"/>
      <c r="I719" s="664"/>
      <c r="J719" s="664">
        <v>0</v>
      </c>
      <c r="K719" s="664">
        <v>0</v>
      </c>
      <c r="L719" s="664"/>
      <c r="M719" s="664"/>
      <c r="N719" s="664">
        <v>0</v>
      </c>
      <c r="O719" s="664">
        <v>0</v>
      </c>
      <c r="P719" s="677"/>
      <c r="Q719" s="665"/>
    </row>
    <row r="720" spans="1:17" ht="14.4" customHeight="1" x14ac:dyDescent="0.3">
      <c r="A720" s="660" t="s">
        <v>600</v>
      </c>
      <c r="B720" s="661" t="s">
        <v>8546</v>
      </c>
      <c r="C720" s="661" t="s">
        <v>7437</v>
      </c>
      <c r="D720" s="661" t="s">
        <v>8198</v>
      </c>
      <c r="E720" s="661" t="s">
        <v>8199</v>
      </c>
      <c r="F720" s="664">
        <v>1516</v>
      </c>
      <c r="G720" s="664">
        <v>0</v>
      </c>
      <c r="H720" s="664"/>
      <c r="I720" s="664">
        <v>0</v>
      </c>
      <c r="J720" s="664">
        <v>1564</v>
      </c>
      <c r="K720" s="664">
        <v>0</v>
      </c>
      <c r="L720" s="664"/>
      <c r="M720" s="664">
        <v>0</v>
      </c>
      <c r="N720" s="664">
        <v>1847</v>
      </c>
      <c r="O720" s="664">
        <v>0</v>
      </c>
      <c r="P720" s="677"/>
      <c r="Q720" s="665">
        <v>0</v>
      </c>
    </row>
    <row r="721" spans="1:17" ht="14.4" customHeight="1" x14ac:dyDescent="0.3">
      <c r="A721" s="660" t="s">
        <v>600</v>
      </c>
      <c r="B721" s="661" t="s">
        <v>8546</v>
      </c>
      <c r="C721" s="661" t="s">
        <v>7437</v>
      </c>
      <c r="D721" s="661" t="s">
        <v>7462</v>
      </c>
      <c r="E721" s="661" t="s">
        <v>7463</v>
      </c>
      <c r="F721" s="664">
        <v>24</v>
      </c>
      <c r="G721" s="664">
        <v>0</v>
      </c>
      <c r="H721" s="664"/>
      <c r="I721" s="664">
        <v>0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600</v>
      </c>
      <c r="B722" s="661" t="s">
        <v>8546</v>
      </c>
      <c r="C722" s="661" t="s">
        <v>7437</v>
      </c>
      <c r="D722" s="661" t="s">
        <v>8216</v>
      </c>
      <c r="E722" s="661" t="s">
        <v>8217</v>
      </c>
      <c r="F722" s="664"/>
      <c r="G722" s="664"/>
      <c r="H722" s="664"/>
      <c r="I722" s="664"/>
      <c r="J722" s="664">
        <v>2</v>
      </c>
      <c r="K722" s="664">
        <v>0</v>
      </c>
      <c r="L722" s="664"/>
      <c r="M722" s="664">
        <v>0</v>
      </c>
      <c r="N722" s="664"/>
      <c r="O722" s="664"/>
      <c r="P722" s="677"/>
      <c r="Q722" s="665"/>
    </row>
    <row r="723" spans="1:17" ht="14.4" customHeight="1" x14ac:dyDescent="0.3">
      <c r="A723" s="660" t="s">
        <v>600</v>
      </c>
      <c r="B723" s="661" t="s">
        <v>8546</v>
      </c>
      <c r="C723" s="661" t="s">
        <v>7437</v>
      </c>
      <c r="D723" s="661" t="s">
        <v>8256</v>
      </c>
      <c r="E723" s="661" t="s">
        <v>7372</v>
      </c>
      <c r="F723" s="664">
        <v>169</v>
      </c>
      <c r="G723" s="664">
        <v>0</v>
      </c>
      <c r="H723" s="664"/>
      <c r="I723" s="664">
        <v>0</v>
      </c>
      <c r="J723" s="664">
        <v>91</v>
      </c>
      <c r="K723" s="664">
        <v>0</v>
      </c>
      <c r="L723" s="664"/>
      <c r="M723" s="664">
        <v>0</v>
      </c>
      <c r="N723" s="664"/>
      <c r="O723" s="664"/>
      <c r="P723" s="677"/>
      <c r="Q723" s="665"/>
    </row>
    <row r="724" spans="1:17" ht="14.4" customHeight="1" x14ac:dyDescent="0.3">
      <c r="A724" s="660" t="s">
        <v>600</v>
      </c>
      <c r="B724" s="661" t="s">
        <v>8546</v>
      </c>
      <c r="C724" s="661" t="s">
        <v>7437</v>
      </c>
      <c r="D724" s="661" t="s">
        <v>8256</v>
      </c>
      <c r="E724" s="661" t="s">
        <v>8257</v>
      </c>
      <c r="F724" s="664">
        <v>315</v>
      </c>
      <c r="G724" s="664">
        <v>0</v>
      </c>
      <c r="H724" s="664"/>
      <c r="I724" s="664">
        <v>0</v>
      </c>
      <c r="J724" s="664">
        <v>188</v>
      </c>
      <c r="K724" s="664">
        <v>0</v>
      </c>
      <c r="L724" s="664"/>
      <c r="M724" s="664">
        <v>0</v>
      </c>
      <c r="N724" s="664"/>
      <c r="O724" s="664"/>
      <c r="P724" s="677"/>
      <c r="Q724" s="665"/>
    </row>
    <row r="725" spans="1:17" ht="14.4" customHeight="1" x14ac:dyDescent="0.3">
      <c r="A725" s="660" t="s">
        <v>600</v>
      </c>
      <c r="B725" s="661" t="s">
        <v>8546</v>
      </c>
      <c r="C725" s="661" t="s">
        <v>7437</v>
      </c>
      <c r="D725" s="661" t="s">
        <v>8562</v>
      </c>
      <c r="E725" s="661" t="s">
        <v>8563</v>
      </c>
      <c r="F725" s="664">
        <v>130</v>
      </c>
      <c r="G725" s="664">
        <v>711284</v>
      </c>
      <c r="H725" s="664">
        <v>1</v>
      </c>
      <c r="I725" s="664">
        <v>5471.4153846153849</v>
      </c>
      <c r="J725" s="664">
        <v>91</v>
      </c>
      <c r="K725" s="664">
        <v>498312</v>
      </c>
      <c r="L725" s="664">
        <v>0.70058092126351779</v>
      </c>
      <c r="M725" s="664">
        <v>5475.9560439560437</v>
      </c>
      <c r="N725" s="664">
        <v>98</v>
      </c>
      <c r="O725" s="664">
        <v>536648</v>
      </c>
      <c r="P725" s="677">
        <v>0.75447781758060073</v>
      </c>
      <c r="Q725" s="665">
        <v>5476</v>
      </c>
    </row>
    <row r="726" spans="1:17" ht="14.4" customHeight="1" x14ac:dyDescent="0.3">
      <c r="A726" s="660" t="s">
        <v>600</v>
      </c>
      <c r="B726" s="661" t="s">
        <v>8546</v>
      </c>
      <c r="C726" s="661" t="s">
        <v>7437</v>
      </c>
      <c r="D726" s="661" t="s">
        <v>8564</v>
      </c>
      <c r="E726" s="661" t="s">
        <v>8565</v>
      </c>
      <c r="F726" s="664">
        <v>947</v>
      </c>
      <c r="G726" s="664">
        <v>6318302</v>
      </c>
      <c r="H726" s="664">
        <v>1</v>
      </c>
      <c r="I726" s="664">
        <v>6671.9134107708551</v>
      </c>
      <c r="J726" s="664">
        <v>592</v>
      </c>
      <c r="K726" s="664">
        <v>3952088</v>
      </c>
      <c r="L726" s="664">
        <v>0.62549843296505925</v>
      </c>
      <c r="M726" s="664">
        <v>6675.8243243243242</v>
      </c>
      <c r="N726" s="664">
        <v>540</v>
      </c>
      <c r="O726" s="664">
        <v>3605040</v>
      </c>
      <c r="P726" s="677">
        <v>0.57057101733978532</v>
      </c>
      <c r="Q726" s="665">
        <v>6676</v>
      </c>
    </row>
    <row r="727" spans="1:17" ht="14.4" customHeight="1" x14ac:dyDescent="0.3">
      <c r="A727" s="660" t="s">
        <v>600</v>
      </c>
      <c r="B727" s="661" t="s">
        <v>8546</v>
      </c>
      <c r="C727" s="661" t="s">
        <v>7437</v>
      </c>
      <c r="D727" s="661" t="s">
        <v>7508</v>
      </c>
      <c r="E727" s="661" t="s">
        <v>7509</v>
      </c>
      <c r="F727" s="664">
        <v>40</v>
      </c>
      <c r="G727" s="664">
        <v>14399</v>
      </c>
      <c r="H727" s="664">
        <v>1</v>
      </c>
      <c r="I727" s="664">
        <v>359.97500000000002</v>
      </c>
      <c r="J727" s="664">
        <v>48</v>
      </c>
      <c r="K727" s="664">
        <v>16512</v>
      </c>
      <c r="L727" s="664">
        <v>1.1467463018265158</v>
      </c>
      <c r="M727" s="664">
        <v>344</v>
      </c>
      <c r="N727" s="664">
        <v>46</v>
      </c>
      <c r="O727" s="664">
        <v>15948</v>
      </c>
      <c r="P727" s="677">
        <v>1.1075769150635462</v>
      </c>
      <c r="Q727" s="665">
        <v>346.69565217391306</v>
      </c>
    </row>
    <row r="728" spans="1:17" ht="14.4" customHeight="1" x14ac:dyDescent="0.3">
      <c r="A728" s="660" t="s">
        <v>600</v>
      </c>
      <c r="B728" s="661" t="s">
        <v>8546</v>
      </c>
      <c r="C728" s="661" t="s">
        <v>7437</v>
      </c>
      <c r="D728" s="661" t="s">
        <v>8467</v>
      </c>
      <c r="E728" s="661" t="s">
        <v>8468</v>
      </c>
      <c r="F728" s="664">
        <v>3</v>
      </c>
      <c r="G728" s="664">
        <v>306</v>
      </c>
      <c r="H728" s="664">
        <v>1</v>
      </c>
      <c r="I728" s="664">
        <v>102</v>
      </c>
      <c r="J728" s="664"/>
      <c r="K728" s="664"/>
      <c r="L728" s="664"/>
      <c r="M728" s="664"/>
      <c r="N728" s="664"/>
      <c r="O728" s="664"/>
      <c r="P728" s="677"/>
      <c r="Q728" s="665"/>
    </row>
    <row r="729" spans="1:17" ht="14.4" customHeight="1" x14ac:dyDescent="0.3">
      <c r="A729" s="660" t="s">
        <v>600</v>
      </c>
      <c r="B729" s="661" t="s">
        <v>8566</v>
      </c>
      <c r="C729" s="661" t="s">
        <v>7399</v>
      </c>
      <c r="D729" s="661" t="s">
        <v>7624</v>
      </c>
      <c r="E729" s="661" t="s">
        <v>3232</v>
      </c>
      <c r="F729" s="664"/>
      <c r="G729" s="664"/>
      <c r="H729" s="664"/>
      <c r="I729" s="664"/>
      <c r="J729" s="664"/>
      <c r="K729" s="664"/>
      <c r="L729" s="664"/>
      <c r="M729" s="664"/>
      <c r="N729" s="664">
        <v>1</v>
      </c>
      <c r="O729" s="664">
        <v>82.92</v>
      </c>
      <c r="P729" s="677"/>
      <c r="Q729" s="665">
        <v>82.92</v>
      </c>
    </row>
    <row r="730" spans="1:17" ht="14.4" customHeight="1" x14ac:dyDescent="0.3">
      <c r="A730" s="660" t="s">
        <v>600</v>
      </c>
      <c r="B730" s="661" t="s">
        <v>8566</v>
      </c>
      <c r="C730" s="661" t="s">
        <v>7399</v>
      </c>
      <c r="D730" s="661" t="s">
        <v>7627</v>
      </c>
      <c r="E730" s="661" t="s">
        <v>3232</v>
      </c>
      <c r="F730" s="664"/>
      <c r="G730" s="664"/>
      <c r="H730" s="664"/>
      <c r="I730" s="664"/>
      <c r="J730" s="664">
        <v>63</v>
      </c>
      <c r="K730" s="664">
        <v>7812.9000000000005</v>
      </c>
      <c r="L730" s="664"/>
      <c r="M730" s="664">
        <v>124.01428571428572</v>
      </c>
      <c r="N730" s="664">
        <v>70</v>
      </c>
      <c r="O730" s="664">
        <v>8257.1999999999989</v>
      </c>
      <c r="P730" s="677"/>
      <c r="Q730" s="665">
        <v>117.95999999999998</v>
      </c>
    </row>
    <row r="731" spans="1:17" ht="14.4" customHeight="1" x14ac:dyDescent="0.3">
      <c r="A731" s="660" t="s">
        <v>600</v>
      </c>
      <c r="B731" s="661" t="s">
        <v>8566</v>
      </c>
      <c r="C731" s="661" t="s">
        <v>7399</v>
      </c>
      <c r="D731" s="661" t="s">
        <v>7628</v>
      </c>
      <c r="E731" s="661" t="s">
        <v>3232</v>
      </c>
      <c r="F731" s="664"/>
      <c r="G731" s="664"/>
      <c r="H731" s="664"/>
      <c r="I731" s="664"/>
      <c r="J731" s="664">
        <v>60</v>
      </c>
      <c r="K731" s="664">
        <v>6543</v>
      </c>
      <c r="L731" s="664"/>
      <c r="M731" s="664">
        <v>109.05</v>
      </c>
      <c r="N731" s="664"/>
      <c r="O731" s="664"/>
      <c r="P731" s="677"/>
      <c r="Q731" s="665"/>
    </row>
    <row r="732" spans="1:17" ht="14.4" customHeight="1" x14ac:dyDescent="0.3">
      <c r="A732" s="660" t="s">
        <v>600</v>
      </c>
      <c r="B732" s="661" t="s">
        <v>8566</v>
      </c>
      <c r="C732" s="661" t="s">
        <v>7399</v>
      </c>
      <c r="D732" s="661" t="s">
        <v>7633</v>
      </c>
      <c r="E732" s="661" t="s">
        <v>7372</v>
      </c>
      <c r="F732" s="664">
        <v>1.8</v>
      </c>
      <c r="G732" s="664">
        <v>1942.76</v>
      </c>
      <c r="H732" s="664">
        <v>1</v>
      </c>
      <c r="I732" s="664">
        <v>1079.3111111111111</v>
      </c>
      <c r="J732" s="664"/>
      <c r="K732" s="664"/>
      <c r="L732" s="664"/>
      <c r="M732" s="664"/>
      <c r="N732" s="664"/>
      <c r="O732" s="664"/>
      <c r="P732" s="677"/>
      <c r="Q732" s="665"/>
    </row>
    <row r="733" spans="1:17" ht="14.4" customHeight="1" x14ac:dyDescent="0.3">
      <c r="A733" s="660" t="s">
        <v>600</v>
      </c>
      <c r="B733" s="661" t="s">
        <v>8566</v>
      </c>
      <c r="C733" s="661" t="s">
        <v>7399</v>
      </c>
      <c r="D733" s="661" t="s">
        <v>7636</v>
      </c>
      <c r="E733" s="661" t="s">
        <v>1944</v>
      </c>
      <c r="F733" s="664">
        <v>38</v>
      </c>
      <c r="G733" s="664">
        <v>2649.36</v>
      </c>
      <c r="H733" s="664">
        <v>1</v>
      </c>
      <c r="I733" s="664">
        <v>69.72</v>
      </c>
      <c r="J733" s="664">
        <v>99</v>
      </c>
      <c r="K733" s="664">
        <v>6142.9800000000005</v>
      </c>
      <c r="L733" s="664">
        <v>2.3186656400036236</v>
      </c>
      <c r="M733" s="664">
        <v>62.050303030303034</v>
      </c>
      <c r="N733" s="664">
        <v>238</v>
      </c>
      <c r="O733" s="664">
        <v>14529.900000000001</v>
      </c>
      <c r="P733" s="677">
        <v>5.48430564362714</v>
      </c>
      <c r="Q733" s="665">
        <v>61.050000000000004</v>
      </c>
    </row>
    <row r="734" spans="1:17" ht="14.4" customHeight="1" x14ac:dyDescent="0.3">
      <c r="A734" s="660" t="s">
        <v>600</v>
      </c>
      <c r="B734" s="661" t="s">
        <v>8566</v>
      </c>
      <c r="C734" s="661" t="s">
        <v>7399</v>
      </c>
      <c r="D734" s="661" t="s">
        <v>7640</v>
      </c>
      <c r="E734" s="661" t="s">
        <v>7372</v>
      </c>
      <c r="F734" s="664">
        <v>3.75</v>
      </c>
      <c r="G734" s="664">
        <v>13616.03</v>
      </c>
      <c r="H734" s="664">
        <v>1</v>
      </c>
      <c r="I734" s="664">
        <v>3630.9413333333337</v>
      </c>
      <c r="J734" s="664"/>
      <c r="K734" s="664"/>
      <c r="L734" s="664"/>
      <c r="M734" s="664"/>
      <c r="N734" s="664"/>
      <c r="O734" s="664"/>
      <c r="P734" s="677"/>
      <c r="Q734" s="665"/>
    </row>
    <row r="735" spans="1:17" ht="14.4" customHeight="1" x14ac:dyDescent="0.3">
      <c r="A735" s="660" t="s">
        <v>600</v>
      </c>
      <c r="B735" s="661" t="s">
        <v>8566</v>
      </c>
      <c r="C735" s="661" t="s">
        <v>7399</v>
      </c>
      <c r="D735" s="661" t="s">
        <v>7641</v>
      </c>
      <c r="E735" s="661" t="s">
        <v>1856</v>
      </c>
      <c r="F735" s="664"/>
      <c r="G735" s="664"/>
      <c r="H735" s="664"/>
      <c r="I735" s="664"/>
      <c r="J735" s="664">
        <v>2.2000000000000002</v>
      </c>
      <c r="K735" s="664">
        <v>1781.18</v>
      </c>
      <c r="L735" s="664"/>
      <c r="M735" s="664">
        <v>809.62727272727273</v>
      </c>
      <c r="N735" s="664"/>
      <c r="O735" s="664"/>
      <c r="P735" s="677"/>
      <c r="Q735" s="665"/>
    </row>
    <row r="736" spans="1:17" ht="14.4" customHeight="1" x14ac:dyDescent="0.3">
      <c r="A736" s="660" t="s">
        <v>600</v>
      </c>
      <c r="B736" s="661" t="s">
        <v>8566</v>
      </c>
      <c r="C736" s="661" t="s">
        <v>7399</v>
      </c>
      <c r="D736" s="661" t="s">
        <v>7650</v>
      </c>
      <c r="E736" s="661" t="s">
        <v>3822</v>
      </c>
      <c r="F736" s="664">
        <v>2</v>
      </c>
      <c r="G736" s="664">
        <v>115.02</v>
      </c>
      <c r="H736" s="664">
        <v>1</v>
      </c>
      <c r="I736" s="664">
        <v>57.51</v>
      </c>
      <c r="J736" s="664">
        <v>34</v>
      </c>
      <c r="K736" s="664">
        <v>1972.34</v>
      </c>
      <c r="L736" s="664">
        <v>17.147800382542165</v>
      </c>
      <c r="M736" s="664">
        <v>58.01</v>
      </c>
      <c r="N736" s="664">
        <v>136</v>
      </c>
      <c r="O736" s="664">
        <v>5488.96</v>
      </c>
      <c r="P736" s="677">
        <v>47.72178751521475</v>
      </c>
      <c r="Q736" s="665">
        <v>40.36</v>
      </c>
    </row>
    <row r="737" spans="1:17" ht="14.4" customHeight="1" x14ac:dyDescent="0.3">
      <c r="A737" s="660" t="s">
        <v>600</v>
      </c>
      <c r="B737" s="661" t="s">
        <v>8566</v>
      </c>
      <c r="C737" s="661" t="s">
        <v>7399</v>
      </c>
      <c r="D737" s="661" t="s">
        <v>7653</v>
      </c>
      <c r="E737" s="661" t="s">
        <v>1964</v>
      </c>
      <c r="F737" s="664">
        <v>28.1</v>
      </c>
      <c r="G737" s="664">
        <v>11259.67</v>
      </c>
      <c r="H737" s="664">
        <v>1</v>
      </c>
      <c r="I737" s="664">
        <v>400.7</v>
      </c>
      <c r="J737" s="664">
        <v>86.4</v>
      </c>
      <c r="K737" s="664">
        <v>34915.179999999993</v>
      </c>
      <c r="L737" s="664">
        <v>3.1009061544432468</v>
      </c>
      <c r="M737" s="664">
        <v>404.11087962962949</v>
      </c>
      <c r="N737" s="664">
        <v>91.100000000000023</v>
      </c>
      <c r="O737" s="664">
        <v>36822.630000000005</v>
      </c>
      <c r="P737" s="677">
        <v>3.2703116521176914</v>
      </c>
      <c r="Q737" s="665">
        <v>404.20010976948402</v>
      </c>
    </row>
    <row r="738" spans="1:17" ht="14.4" customHeight="1" x14ac:dyDescent="0.3">
      <c r="A738" s="660" t="s">
        <v>600</v>
      </c>
      <c r="B738" s="661" t="s">
        <v>8566</v>
      </c>
      <c r="C738" s="661" t="s">
        <v>7399</v>
      </c>
      <c r="D738" s="661" t="s">
        <v>7654</v>
      </c>
      <c r="E738" s="661" t="s">
        <v>7655</v>
      </c>
      <c r="F738" s="664"/>
      <c r="G738" s="664"/>
      <c r="H738" s="664"/>
      <c r="I738" s="664"/>
      <c r="J738" s="664">
        <v>38</v>
      </c>
      <c r="K738" s="664">
        <v>2204.38</v>
      </c>
      <c r="L738" s="664"/>
      <c r="M738" s="664">
        <v>58.010000000000005</v>
      </c>
      <c r="N738" s="664">
        <v>22</v>
      </c>
      <c r="O738" s="664">
        <v>887.92</v>
      </c>
      <c r="P738" s="677"/>
      <c r="Q738" s="665">
        <v>40.36</v>
      </c>
    </row>
    <row r="739" spans="1:17" ht="14.4" customHeight="1" x14ac:dyDescent="0.3">
      <c r="A739" s="660" t="s">
        <v>600</v>
      </c>
      <c r="B739" s="661" t="s">
        <v>8566</v>
      </c>
      <c r="C739" s="661" t="s">
        <v>7399</v>
      </c>
      <c r="D739" s="661" t="s">
        <v>8567</v>
      </c>
      <c r="E739" s="661" t="s">
        <v>8568</v>
      </c>
      <c r="F739" s="664"/>
      <c r="G739" s="664"/>
      <c r="H739" s="664"/>
      <c r="I739" s="664"/>
      <c r="J739" s="664">
        <v>0.3</v>
      </c>
      <c r="K739" s="664">
        <v>122.85</v>
      </c>
      <c r="L739" s="664"/>
      <c r="M739" s="664">
        <v>409.5</v>
      </c>
      <c r="N739" s="664"/>
      <c r="O739" s="664"/>
      <c r="P739" s="677"/>
      <c r="Q739" s="665"/>
    </row>
    <row r="740" spans="1:17" ht="14.4" customHeight="1" x14ac:dyDescent="0.3">
      <c r="A740" s="660" t="s">
        <v>600</v>
      </c>
      <c r="B740" s="661" t="s">
        <v>8566</v>
      </c>
      <c r="C740" s="661" t="s">
        <v>7399</v>
      </c>
      <c r="D740" s="661" t="s">
        <v>7656</v>
      </c>
      <c r="E740" s="661" t="s">
        <v>3744</v>
      </c>
      <c r="F740" s="664"/>
      <c r="G740" s="664"/>
      <c r="H740" s="664"/>
      <c r="I740" s="664"/>
      <c r="J740" s="664">
        <v>22</v>
      </c>
      <c r="K740" s="664">
        <v>1045</v>
      </c>
      <c r="L740" s="664"/>
      <c r="M740" s="664">
        <v>47.5</v>
      </c>
      <c r="N740" s="664">
        <v>3</v>
      </c>
      <c r="O740" s="664">
        <v>142.5</v>
      </c>
      <c r="P740" s="677"/>
      <c r="Q740" s="665">
        <v>47.5</v>
      </c>
    </row>
    <row r="741" spans="1:17" ht="14.4" customHeight="1" x14ac:dyDescent="0.3">
      <c r="A741" s="660" t="s">
        <v>600</v>
      </c>
      <c r="B741" s="661" t="s">
        <v>8566</v>
      </c>
      <c r="C741" s="661" t="s">
        <v>7399</v>
      </c>
      <c r="D741" s="661" t="s">
        <v>8569</v>
      </c>
      <c r="E741" s="661" t="s">
        <v>8570</v>
      </c>
      <c r="F741" s="664"/>
      <c r="G741" s="664"/>
      <c r="H741" s="664"/>
      <c r="I741" s="664"/>
      <c r="J741" s="664">
        <v>0.2</v>
      </c>
      <c r="K741" s="664">
        <v>115.06</v>
      </c>
      <c r="L741" s="664"/>
      <c r="M741" s="664">
        <v>575.29999999999995</v>
      </c>
      <c r="N741" s="664"/>
      <c r="O741" s="664"/>
      <c r="P741" s="677"/>
      <c r="Q741" s="665"/>
    </row>
    <row r="742" spans="1:17" ht="14.4" customHeight="1" x14ac:dyDescent="0.3">
      <c r="A742" s="660" t="s">
        <v>600</v>
      </c>
      <c r="B742" s="661" t="s">
        <v>8566</v>
      </c>
      <c r="C742" s="661" t="s">
        <v>7399</v>
      </c>
      <c r="D742" s="661" t="s">
        <v>7660</v>
      </c>
      <c r="E742" s="661" t="s">
        <v>3721</v>
      </c>
      <c r="F742" s="664">
        <v>22.2</v>
      </c>
      <c r="G742" s="664">
        <v>8829.69</v>
      </c>
      <c r="H742" s="664">
        <v>1</v>
      </c>
      <c r="I742" s="664">
        <v>397.73378378378379</v>
      </c>
      <c r="J742" s="664">
        <v>75.599999999999994</v>
      </c>
      <c r="K742" s="664">
        <v>28709.1</v>
      </c>
      <c r="L742" s="664">
        <v>3.2514278530729839</v>
      </c>
      <c r="M742" s="664">
        <v>379.75</v>
      </c>
      <c r="N742" s="664">
        <v>72.400000000000006</v>
      </c>
      <c r="O742" s="664">
        <v>27493.9</v>
      </c>
      <c r="P742" s="677">
        <v>3.1138012772815356</v>
      </c>
      <c r="Q742" s="665">
        <v>379.75</v>
      </c>
    </row>
    <row r="743" spans="1:17" ht="14.4" customHeight="1" x14ac:dyDescent="0.3">
      <c r="A743" s="660" t="s">
        <v>600</v>
      </c>
      <c r="B743" s="661" t="s">
        <v>8566</v>
      </c>
      <c r="C743" s="661" t="s">
        <v>7399</v>
      </c>
      <c r="D743" s="661" t="s">
        <v>7665</v>
      </c>
      <c r="E743" s="661" t="s">
        <v>6059</v>
      </c>
      <c r="F743" s="664"/>
      <c r="G743" s="664"/>
      <c r="H743" s="664"/>
      <c r="I743" s="664"/>
      <c r="J743" s="664">
        <v>8</v>
      </c>
      <c r="K743" s="664">
        <v>501.68</v>
      </c>
      <c r="L743" s="664"/>
      <c r="M743" s="664">
        <v>62.71</v>
      </c>
      <c r="N743" s="664"/>
      <c r="O743" s="664"/>
      <c r="P743" s="677"/>
      <c r="Q743" s="665"/>
    </row>
    <row r="744" spans="1:17" ht="14.4" customHeight="1" x14ac:dyDescent="0.3">
      <c r="A744" s="660" t="s">
        <v>600</v>
      </c>
      <c r="B744" s="661" t="s">
        <v>8566</v>
      </c>
      <c r="C744" s="661" t="s">
        <v>7399</v>
      </c>
      <c r="D744" s="661" t="s">
        <v>7666</v>
      </c>
      <c r="E744" s="661" t="s">
        <v>7667</v>
      </c>
      <c r="F744" s="664"/>
      <c r="G744" s="664"/>
      <c r="H744" s="664"/>
      <c r="I744" s="664"/>
      <c r="J744" s="664"/>
      <c r="K744" s="664"/>
      <c r="L744" s="664"/>
      <c r="M744" s="664"/>
      <c r="N744" s="664">
        <v>8</v>
      </c>
      <c r="O744" s="664">
        <v>1099.68</v>
      </c>
      <c r="P744" s="677"/>
      <c r="Q744" s="665">
        <v>137.46</v>
      </c>
    </row>
    <row r="745" spans="1:17" ht="14.4" customHeight="1" x14ac:dyDescent="0.3">
      <c r="A745" s="660" t="s">
        <v>600</v>
      </c>
      <c r="B745" s="661" t="s">
        <v>8566</v>
      </c>
      <c r="C745" s="661" t="s">
        <v>7399</v>
      </c>
      <c r="D745" s="661" t="s">
        <v>7668</v>
      </c>
      <c r="E745" s="661" t="s">
        <v>3728</v>
      </c>
      <c r="F745" s="664"/>
      <c r="G745" s="664"/>
      <c r="H745" s="664"/>
      <c r="I745" s="664"/>
      <c r="J745" s="664">
        <v>16</v>
      </c>
      <c r="K745" s="664">
        <v>655.20000000000005</v>
      </c>
      <c r="L745" s="664"/>
      <c r="M745" s="664">
        <v>40.950000000000003</v>
      </c>
      <c r="N745" s="664">
        <v>49</v>
      </c>
      <c r="O745" s="664">
        <v>3489.78</v>
      </c>
      <c r="P745" s="677"/>
      <c r="Q745" s="665">
        <v>71.22</v>
      </c>
    </row>
    <row r="746" spans="1:17" ht="14.4" customHeight="1" x14ac:dyDescent="0.3">
      <c r="A746" s="660" t="s">
        <v>600</v>
      </c>
      <c r="B746" s="661" t="s">
        <v>8566</v>
      </c>
      <c r="C746" s="661" t="s">
        <v>7399</v>
      </c>
      <c r="D746" s="661" t="s">
        <v>7673</v>
      </c>
      <c r="E746" s="661" t="s">
        <v>2756</v>
      </c>
      <c r="F746" s="664"/>
      <c r="G746" s="664"/>
      <c r="H746" s="664"/>
      <c r="I746" s="664"/>
      <c r="J746" s="664"/>
      <c r="K746" s="664"/>
      <c r="L746" s="664"/>
      <c r="M746" s="664"/>
      <c r="N746" s="664">
        <v>14</v>
      </c>
      <c r="O746" s="664">
        <v>962.36</v>
      </c>
      <c r="P746" s="677"/>
      <c r="Q746" s="665">
        <v>68.739999999999995</v>
      </c>
    </row>
    <row r="747" spans="1:17" ht="14.4" customHeight="1" x14ac:dyDescent="0.3">
      <c r="A747" s="660" t="s">
        <v>600</v>
      </c>
      <c r="B747" s="661" t="s">
        <v>8566</v>
      </c>
      <c r="C747" s="661" t="s">
        <v>7399</v>
      </c>
      <c r="D747" s="661" t="s">
        <v>7674</v>
      </c>
      <c r="E747" s="661" t="s">
        <v>7675</v>
      </c>
      <c r="F747" s="664">
        <v>0.8</v>
      </c>
      <c r="G747" s="664">
        <v>3140.73</v>
      </c>
      <c r="H747" s="664">
        <v>1</v>
      </c>
      <c r="I747" s="664">
        <v>3925.9124999999999</v>
      </c>
      <c r="J747" s="664"/>
      <c r="K747" s="664"/>
      <c r="L747" s="664"/>
      <c r="M747" s="664"/>
      <c r="N747" s="664">
        <v>1</v>
      </c>
      <c r="O747" s="664">
        <v>3925.9</v>
      </c>
      <c r="P747" s="677">
        <v>1.2499960200335591</v>
      </c>
      <c r="Q747" s="665">
        <v>3925.9</v>
      </c>
    </row>
    <row r="748" spans="1:17" ht="14.4" customHeight="1" x14ac:dyDescent="0.3">
      <c r="A748" s="660" t="s">
        <v>600</v>
      </c>
      <c r="B748" s="661" t="s">
        <v>8566</v>
      </c>
      <c r="C748" s="661" t="s">
        <v>7399</v>
      </c>
      <c r="D748" s="661" t="s">
        <v>7681</v>
      </c>
      <c r="E748" s="661" t="s">
        <v>3742</v>
      </c>
      <c r="F748" s="664"/>
      <c r="G748" s="664"/>
      <c r="H748" s="664"/>
      <c r="I748" s="664"/>
      <c r="J748" s="664"/>
      <c r="K748" s="664"/>
      <c r="L748" s="664"/>
      <c r="M748" s="664"/>
      <c r="N748" s="664">
        <v>18</v>
      </c>
      <c r="O748" s="664">
        <v>4124.88</v>
      </c>
      <c r="P748" s="677"/>
      <c r="Q748" s="665">
        <v>229.16</v>
      </c>
    </row>
    <row r="749" spans="1:17" ht="14.4" customHeight="1" x14ac:dyDescent="0.3">
      <c r="A749" s="660" t="s">
        <v>600</v>
      </c>
      <c r="B749" s="661" t="s">
        <v>8566</v>
      </c>
      <c r="C749" s="661" t="s">
        <v>7399</v>
      </c>
      <c r="D749" s="661" t="s">
        <v>7682</v>
      </c>
      <c r="E749" s="661" t="s">
        <v>7683</v>
      </c>
      <c r="F749" s="664">
        <v>3.1999999999999997</v>
      </c>
      <c r="G749" s="664">
        <v>1625.73</v>
      </c>
      <c r="H749" s="664">
        <v>1</v>
      </c>
      <c r="I749" s="664">
        <v>508.04062500000003</v>
      </c>
      <c r="J749" s="664">
        <v>10.4</v>
      </c>
      <c r="K749" s="664">
        <v>2256.8000000000002</v>
      </c>
      <c r="L749" s="664">
        <v>1.3881763884531872</v>
      </c>
      <c r="M749" s="664">
        <v>217</v>
      </c>
      <c r="N749" s="664">
        <v>5.6</v>
      </c>
      <c r="O749" s="664">
        <v>1215.1999999999998</v>
      </c>
      <c r="P749" s="677">
        <v>0.7474795937824853</v>
      </c>
      <c r="Q749" s="665">
        <v>216.99999999999997</v>
      </c>
    </row>
    <row r="750" spans="1:17" ht="14.4" customHeight="1" x14ac:dyDescent="0.3">
      <c r="A750" s="660" t="s">
        <v>600</v>
      </c>
      <c r="B750" s="661" t="s">
        <v>8566</v>
      </c>
      <c r="C750" s="661" t="s">
        <v>7399</v>
      </c>
      <c r="D750" s="661" t="s">
        <v>7685</v>
      </c>
      <c r="E750" s="661" t="s">
        <v>2758</v>
      </c>
      <c r="F750" s="664">
        <v>0.3</v>
      </c>
      <c r="G750" s="664">
        <v>28.83</v>
      </c>
      <c r="H750" s="664">
        <v>1</v>
      </c>
      <c r="I750" s="664">
        <v>96.1</v>
      </c>
      <c r="J750" s="664">
        <v>5.4</v>
      </c>
      <c r="K750" s="664">
        <v>523.61</v>
      </c>
      <c r="L750" s="664">
        <v>18.161984044398199</v>
      </c>
      <c r="M750" s="664">
        <v>96.964814814814815</v>
      </c>
      <c r="N750" s="664"/>
      <c r="O750" s="664"/>
      <c r="P750" s="677"/>
      <c r="Q750" s="665"/>
    </row>
    <row r="751" spans="1:17" ht="14.4" customHeight="1" x14ac:dyDescent="0.3">
      <c r="A751" s="660" t="s">
        <v>600</v>
      </c>
      <c r="B751" s="661" t="s">
        <v>8566</v>
      </c>
      <c r="C751" s="661" t="s">
        <v>7399</v>
      </c>
      <c r="D751" s="661" t="s">
        <v>7686</v>
      </c>
      <c r="E751" s="661" t="s">
        <v>7687</v>
      </c>
      <c r="F751" s="664">
        <v>9</v>
      </c>
      <c r="G751" s="664">
        <v>557.82000000000005</v>
      </c>
      <c r="H751" s="664">
        <v>1</v>
      </c>
      <c r="I751" s="664">
        <v>61.980000000000004</v>
      </c>
      <c r="J751" s="664">
        <v>14</v>
      </c>
      <c r="K751" s="664">
        <v>896</v>
      </c>
      <c r="L751" s="664">
        <v>1.6062529131260979</v>
      </c>
      <c r="M751" s="664">
        <v>64</v>
      </c>
      <c r="N751" s="664">
        <v>32</v>
      </c>
      <c r="O751" s="664">
        <v>2048</v>
      </c>
      <c r="P751" s="677">
        <v>3.6714352300025093</v>
      </c>
      <c r="Q751" s="665">
        <v>64</v>
      </c>
    </row>
    <row r="752" spans="1:17" ht="14.4" customHeight="1" x14ac:dyDescent="0.3">
      <c r="A752" s="660" t="s">
        <v>600</v>
      </c>
      <c r="B752" s="661" t="s">
        <v>8566</v>
      </c>
      <c r="C752" s="661" t="s">
        <v>7399</v>
      </c>
      <c r="D752" s="661" t="s">
        <v>7689</v>
      </c>
      <c r="E752" s="661" t="s">
        <v>7690</v>
      </c>
      <c r="F752" s="664">
        <v>1.1000000000000001</v>
      </c>
      <c r="G752" s="664">
        <v>1480.46</v>
      </c>
      <c r="H752" s="664">
        <v>1</v>
      </c>
      <c r="I752" s="664">
        <v>1345.8727272727272</v>
      </c>
      <c r="J752" s="664"/>
      <c r="K752" s="664"/>
      <c r="L752" s="664"/>
      <c r="M752" s="664"/>
      <c r="N752" s="664">
        <v>1.1000000000000001</v>
      </c>
      <c r="O752" s="664">
        <v>1407.53</v>
      </c>
      <c r="P752" s="677">
        <v>0.95073828404685023</v>
      </c>
      <c r="Q752" s="665">
        <v>1279.5727272727272</v>
      </c>
    </row>
    <row r="753" spans="1:17" ht="14.4" customHeight="1" x14ac:dyDescent="0.3">
      <c r="A753" s="660" t="s">
        <v>600</v>
      </c>
      <c r="B753" s="661" t="s">
        <v>8566</v>
      </c>
      <c r="C753" s="661" t="s">
        <v>7399</v>
      </c>
      <c r="D753" s="661" t="s">
        <v>7697</v>
      </c>
      <c r="E753" s="661" t="s">
        <v>1859</v>
      </c>
      <c r="F753" s="664"/>
      <c r="G753" s="664"/>
      <c r="H753" s="664"/>
      <c r="I753" s="664"/>
      <c r="J753" s="664">
        <v>0.3</v>
      </c>
      <c r="K753" s="664">
        <v>181.53</v>
      </c>
      <c r="L753" s="664"/>
      <c r="M753" s="664">
        <v>605.1</v>
      </c>
      <c r="N753" s="664"/>
      <c r="O753" s="664"/>
      <c r="P753" s="677"/>
      <c r="Q753" s="665"/>
    </row>
    <row r="754" spans="1:17" ht="14.4" customHeight="1" x14ac:dyDescent="0.3">
      <c r="A754" s="660" t="s">
        <v>600</v>
      </c>
      <c r="B754" s="661" t="s">
        <v>8566</v>
      </c>
      <c r="C754" s="661" t="s">
        <v>7399</v>
      </c>
      <c r="D754" s="661" t="s">
        <v>7698</v>
      </c>
      <c r="E754" s="661" t="s">
        <v>1889</v>
      </c>
      <c r="F754" s="664"/>
      <c r="G754" s="664"/>
      <c r="H754" s="664"/>
      <c r="I754" s="664"/>
      <c r="J754" s="664">
        <v>1.7</v>
      </c>
      <c r="K754" s="664">
        <v>1421.45</v>
      </c>
      <c r="L754" s="664"/>
      <c r="M754" s="664">
        <v>836.14705882352951</v>
      </c>
      <c r="N754" s="664"/>
      <c r="O754" s="664"/>
      <c r="P754" s="677"/>
      <c r="Q754" s="665"/>
    </row>
    <row r="755" spans="1:17" ht="14.4" customHeight="1" x14ac:dyDescent="0.3">
      <c r="A755" s="660" t="s">
        <v>600</v>
      </c>
      <c r="B755" s="661" t="s">
        <v>8566</v>
      </c>
      <c r="C755" s="661" t="s">
        <v>7399</v>
      </c>
      <c r="D755" s="661" t="s">
        <v>7699</v>
      </c>
      <c r="E755" s="661" t="s">
        <v>1960</v>
      </c>
      <c r="F755" s="664"/>
      <c r="G755" s="664"/>
      <c r="H755" s="664"/>
      <c r="I755" s="664"/>
      <c r="J755" s="664">
        <v>11</v>
      </c>
      <c r="K755" s="664">
        <v>3016.97</v>
      </c>
      <c r="L755" s="664"/>
      <c r="M755" s="664">
        <v>274.27</v>
      </c>
      <c r="N755" s="664"/>
      <c r="O755" s="664"/>
      <c r="P755" s="677"/>
      <c r="Q755" s="665"/>
    </row>
    <row r="756" spans="1:17" ht="14.4" customHeight="1" x14ac:dyDescent="0.3">
      <c r="A756" s="660" t="s">
        <v>600</v>
      </c>
      <c r="B756" s="661" t="s">
        <v>8566</v>
      </c>
      <c r="C756" s="661" t="s">
        <v>7399</v>
      </c>
      <c r="D756" s="661" t="s">
        <v>8571</v>
      </c>
      <c r="E756" s="661" t="s">
        <v>2468</v>
      </c>
      <c r="F756" s="664">
        <v>0.1</v>
      </c>
      <c r="G756" s="664">
        <v>141.52000000000001</v>
      </c>
      <c r="H756" s="664">
        <v>1</v>
      </c>
      <c r="I756" s="664">
        <v>1415.2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600</v>
      </c>
      <c r="B757" s="661" t="s">
        <v>8566</v>
      </c>
      <c r="C757" s="661" t="s">
        <v>7399</v>
      </c>
      <c r="D757" s="661" t="s">
        <v>8572</v>
      </c>
      <c r="E757" s="661" t="s">
        <v>2468</v>
      </c>
      <c r="F757" s="664"/>
      <c r="G757" s="664"/>
      <c r="H757" s="664"/>
      <c r="I757" s="664"/>
      <c r="J757" s="664"/>
      <c r="K757" s="664"/>
      <c r="L757" s="664"/>
      <c r="M757" s="664"/>
      <c r="N757" s="664">
        <v>1</v>
      </c>
      <c r="O757" s="664">
        <v>151.56</v>
      </c>
      <c r="P757" s="677"/>
      <c r="Q757" s="665">
        <v>151.56</v>
      </c>
    </row>
    <row r="758" spans="1:17" ht="14.4" customHeight="1" x14ac:dyDescent="0.3">
      <c r="A758" s="660" t="s">
        <v>600</v>
      </c>
      <c r="B758" s="661" t="s">
        <v>8566</v>
      </c>
      <c r="C758" s="661" t="s">
        <v>7399</v>
      </c>
      <c r="D758" s="661" t="s">
        <v>7706</v>
      </c>
      <c r="E758" s="661" t="s">
        <v>7707</v>
      </c>
      <c r="F758" s="664"/>
      <c r="G758" s="664"/>
      <c r="H758" s="664"/>
      <c r="I758" s="664"/>
      <c r="J758" s="664">
        <v>6.59</v>
      </c>
      <c r="K758" s="664">
        <v>23908.940000000002</v>
      </c>
      <c r="L758" s="664"/>
      <c r="M758" s="664">
        <v>3628.0637329286801</v>
      </c>
      <c r="N758" s="664">
        <v>3.42</v>
      </c>
      <c r="O758" s="664">
        <v>12407.9</v>
      </c>
      <c r="P758" s="677"/>
      <c r="Q758" s="665">
        <v>3628.0409356725145</v>
      </c>
    </row>
    <row r="759" spans="1:17" ht="14.4" customHeight="1" x14ac:dyDescent="0.3">
      <c r="A759" s="660" t="s">
        <v>600</v>
      </c>
      <c r="B759" s="661" t="s">
        <v>8566</v>
      </c>
      <c r="C759" s="661" t="s">
        <v>7712</v>
      </c>
      <c r="D759" s="661" t="s">
        <v>7714</v>
      </c>
      <c r="E759" s="661" t="s">
        <v>7372</v>
      </c>
      <c r="F759" s="664">
        <v>2</v>
      </c>
      <c r="G759" s="664">
        <v>3220</v>
      </c>
      <c r="H759" s="664">
        <v>1</v>
      </c>
      <c r="I759" s="664">
        <v>1610</v>
      </c>
      <c r="J759" s="664">
        <v>5</v>
      </c>
      <c r="K759" s="664">
        <v>8050</v>
      </c>
      <c r="L759" s="664">
        <v>2.5</v>
      </c>
      <c r="M759" s="664">
        <v>1610</v>
      </c>
      <c r="N759" s="664">
        <v>17</v>
      </c>
      <c r="O759" s="664">
        <v>30821</v>
      </c>
      <c r="P759" s="677">
        <v>9.5717391304347821</v>
      </c>
      <c r="Q759" s="665">
        <v>1813</v>
      </c>
    </row>
    <row r="760" spans="1:17" ht="14.4" customHeight="1" x14ac:dyDescent="0.3">
      <c r="A760" s="660" t="s">
        <v>600</v>
      </c>
      <c r="B760" s="661" t="s">
        <v>8566</v>
      </c>
      <c r="C760" s="661" t="s">
        <v>7712</v>
      </c>
      <c r="D760" s="661" t="s">
        <v>7714</v>
      </c>
      <c r="E760" s="661" t="s">
        <v>7715</v>
      </c>
      <c r="F760" s="664">
        <v>4</v>
      </c>
      <c r="G760" s="664">
        <v>6440</v>
      </c>
      <c r="H760" s="664">
        <v>1</v>
      </c>
      <c r="I760" s="664">
        <v>1610</v>
      </c>
      <c r="J760" s="664">
        <v>7</v>
      </c>
      <c r="K760" s="664">
        <v>12691</v>
      </c>
      <c r="L760" s="664">
        <v>1.9706521739130434</v>
      </c>
      <c r="M760" s="664">
        <v>1813</v>
      </c>
      <c r="N760" s="664">
        <v>1</v>
      </c>
      <c r="O760" s="664">
        <v>1813</v>
      </c>
      <c r="P760" s="677">
        <v>0.28152173913043477</v>
      </c>
      <c r="Q760" s="665">
        <v>1813</v>
      </c>
    </row>
    <row r="761" spans="1:17" ht="14.4" customHeight="1" x14ac:dyDescent="0.3">
      <c r="A761" s="660" t="s">
        <v>600</v>
      </c>
      <c r="B761" s="661" t="s">
        <v>8566</v>
      </c>
      <c r="C761" s="661" t="s">
        <v>7712</v>
      </c>
      <c r="D761" s="661" t="s">
        <v>7722</v>
      </c>
      <c r="E761" s="661" t="s">
        <v>7723</v>
      </c>
      <c r="F761" s="664"/>
      <c r="G761" s="664"/>
      <c r="H761" s="664"/>
      <c r="I761" s="664"/>
      <c r="J761" s="664">
        <v>2</v>
      </c>
      <c r="K761" s="664">
        <v>18724</v>
      </c>
      <c r="L761" s="664"/>
      <c r="M761" s="664">
        <v>9362</v>
      </c>
      <c r="N761" s="664"/>
      <c r="O761" s="664"/>
      <c r="P761" s="677"/>
      <c r="Q761" s="665"/>
    </row>
    <row r="762" spans="1:17" ht="14.4" customHeight="1" x14ac:dyDescent="0.3">
      <c r="A762" s="660" t="s">
        <v>600</v>
      </c>
      <c r="B762" s="661" t="s">
        <v>8566</v>
      </c>
      <c r="C762" s="661" t="s">
        <v>7712</v>
      </c>
      <c r="D762" s="661" t="s">
        <v>7724</v>
      </c>
      <c r="E762" s="661" t="s">
        <v>7372</v>
      </c>
      <c r="F762" s="664">
        <v>1</v>
      </c>
      <c r="G762" s="664">
        <v>881</v>
      </c>
      <c r="H762" s="664">
        <v>1</v>
      </c>
      <c r="I762" s="664">
        <v>881</v>
      </c>
      <c r="J762" s="664">
        <v>4</v>
      </c>
      <c r="K762" s="664">
        <v>3474</v>
      </c>
      <c r="L762" s="664">
        <v>3.9432463110102156</v>
      </c>
      <c r="M762" s="664">
        <v>868.5</v>
      </c>
      <c r="N762" s="664">
        <v>6</v>
      </c>
      <c r="O762" s="664">
        <v>4880</v>
      </c>
      <c r="P762" s="677">
        <v>5.5391600454029515</v>
      </c>
      <c r="Q762" s="665">
        <v>813.33333333333337</v>
      </c>
    </row>
    <row r="763" spans="1:17" ht="14.4" customHeight="1" x14ac:dyDescent="0.3">
      <c r="A763" s="660" t="s">
        <v>600</v>
      </c>
      <c r="B763" s="661" t="s">
        <v>8566</v>
      </c>
      <c r="C763" s="661" t="s">
        <v>7712</v>
      </c>
      <c r="D763" s="661" t="s">
        <v>7724</v>
      </c>
      <c r="E763" s="661" t="s">
        <v>7725</v>
      </c>
      <c r="F763" s="664">
        <v>2</v>
      </c>
      <c r="G763" s="664">
        <v>1762</v>
      </c>
      <c r="H763" s="664">
        <v>1</v>
      </c>
      <c r="I763" s="664">
        <v>881</v>
      </c>
      <c r="J763" s="664">
        <v>5</v>
      </c>
      <c r="K763" s="664">
        <v>4580</v>
      </c>
      <c r="L763" s="664">
        <v>2.5993189557321226</v>
      </c>
      <c r="M763" s="664">
        <v>916</v>
      </c>
      <c r="N763" s="664"/>
      <c r="O763" s="664"/>
      <c r="P763" s="677"/>
      <c r="Q763" s="665"/>
    </row>
    <row r="764" spans="1:17" ht="14.4" customHeight="1" x14ac:dyDescent="0.3">
      <c r="A764" s="660" t="s">
        <v>600</v>
      </c>
      <c r="B764" s="661" t="s">
        <v>8566</v>
      </c>
      <c r="C764" s="661" t="s">
        <v>7424</v>
      </c>
      <c r="D764" s="661" t="s">
        <v>8573</v>
      </c>
      <c r="E764" s="661" t="s">
        <v>7728</v>
      </c>
      <c r="F764" s="664"/>
      <c r="G764" s="664"/>
      <c r="H764" s="664"/>
      <c r="I764" s="664"/>
      <c r="J764" s="664">
        <v>8</v>
      </c>
      <c r="K764" s="664">
        <v>5783.76</v>
      </c>
      <c r="L764" s="664"/>
      <c r="M764" s="664">
        <v>722.97</v>
      </c>
      <c r="N764" s="664"/>
      <c r="O764" s="664"/>
      <c r="P764" s="677"/>
      <c r="Q764" s="665"/>
    </row>
    <row r="765" spans="1:17" ht="14.4" customHeight="1" x14ac:dyDescent="0.3">
      <c r="A765" s="660" t="s">
        <v>600</v>
      </c>
      <c r="B765" s="661" t="s">
        <v>8566</v>
      </c>
      <c r="C765" s="661" t="s">
        <v>7424</v>
      </c>
      <c r="D765" s="661" t="s">
        <v>8574</v>
      </c>
      <c r="E765" s="661" t="s">
        <v>7728</v>
      </c>
      <c r="F765" s="664"/>
      <c r="G765" s="664"/>
      <c r="H765" s="664"/>
      <c r="I765" s="664"/>
      <c r="J765" s="664">
        <v>2</v>
      </c>
      <c r="K765" s="664">
        <v>944.96</v>
      </c>
      <c r="L765" s="664"/>
      <c r="M765" s="664">
        <v>472.48</v>
      </c>
      <c r="N765" s="664">
        <v>37</v>
      </c>
      <c r="O765" s="664">
        <v>17481.760000000002</v>
      </c>
      <c r="P765" s="677"/>
      <c r="Q765" s="665">
        <v>472.48000000000008</v>
      </c>
    </row>
    <row r="766" spans="1:17" ht="14.4" customHeight="1" x14ac:dyDescent="0.3">
      <c r="A766" s="660" t="s">
        <v>600</v>
      </c>
      <c r="B766" s="661" t="s">
        <v>8566</v>
      </c>
      <c r="C766" s="661" t="s">
        <v>7424</v>
      </c>
      <c r="D766" s="661" t="s">
        <v>7727</v>
      </c>
      <c r="E766" s="661" t="s">
        <v>7728</v>
      </c>
      <c r="F766" s="664"/>
      <c r="G766" s="664"/>
      <c r="H766" s="664"/>
      <c r="I766" s="664"/>
      <c r="J766" s="664"/>
      <c r="K766" s="664"/>
      <c r="L766" s="664"/>
      <c r="M766" s="664"/>
      <c r="N766" s="664">
        <v>7</v>
      </c>
      <c r="O766" s="664">
        <v>3265.29</v>
      </c>
      <c r="P766" s="677"/>
      <c r="Q766" s="665">
        <v>466.46999999999997</v>
      </c>
    </row>
    <row r="767" spans="1:17" ht="14.4" customHeight="1" x14ac:dyDescent="0.3">
      <c r="A767" s="660" t="s">
        <v>600</v>
      </c>
      <c r="B767" s="661" t="s">
        <v>8566</v>
      </c>
      <c r="C767" s="661" t="s">
        <v>7424</v>
      </c>
      <c r="D767" s="661" t="s">
        <v>8575</v>
      </c>
      <c r="E767" s="661" t="s">
        <v>8576</v>
      </c>
      <c r="F767" s="664"/>
      <c r="G767" s="664"/>
      <c r="H767" s="664"/>
      <c r="I767" s="664"/>
      <c r="J767" s="664">
        <v>1</v>
      </c>
      <c r="K767" s="664">
        <v>4312</v>
      </c>
      <c r="L767" s="664"/>
      <c r="M767" s="664">
        <v>4312</v>
      </c>
      <c r="N767" s="664"/>
      <c r="O767" s="664"/>
      <c r="P767" s="677"/>
      <c r="Q767" s="665"/>
    </row>
    <row r="768" spans="1:17" ht="14.4" customHeight="1" x14ac:dyDescent="0.3">
      <c r="A768" s="660" t="s">
        <v>600</v>
      </c>
      <c r="B768" s="661" t="s">
        <v>8566</v>
      </c>
      <c r="C768" s="661" t="s">
        <v>7424</v>
      </c>
      <c r="D768" s="661" t="s">
        <v>8577</v>
      </c>
      <c r="E768" s="661" t="s">
        <v>7730</v>
      </c>
      <c r="F768" s="664"/>
      <c r="G768" s="664"/>
      <c r="H768" s="664"/>
      <c r="I768" s="664"/>
      <c r="J768" s="664"/>
      <c r="K768" s="664"/>
      <c r="L768" s="664"/>
      <c r="M768" s="664"/>
      <c r="N768" s="664">
        <v>2</v>
      </c>
      <c r="O768" s="664">
        <v>8249.0400000000009</v>
      </c>
      <c r="P768" s="677"/>
      <c r="Q768" s="665">
        <v>4124.5200000000004</v>
      </c>
    </row>
    <row r="769" spans="1:17" ht="14.4" customHeight="1" x14ac:dyDescent="0.3">
      <c r="A769" s="660" t="s">
        <v>600</v>
      </c>
      <c r="B769" s="661" t="s">
        <v>8566</v>
      </c>
      <c r="C769" s="661" t="s">
        <v>7424</v>
      </c>
      <c r="D769" s="661" t="s">
        <v>8578</v>
      </c>
      <c r="E769" s="661" t="s">
        <v>8579</v>
      </c>
      <c r="F769" s="664"/>
      <c r="G769" s="664"/>
      <c r="H769" s="664"/>
      <c r="I769" s="664"/>
      <c r="J769" s="664"/>
      <c r="K769" s="664"/>
      <c r="L769" s="664"/>
      <c r="M769" s="664"/>
      <c r="N769" s="664">
        <v>2</v>
      </c>
      <c r="O769" s="664">
        <v>174.1</v>
      </c>
      <c r="P769" s="677"/>
      <c r="Q769" s="665">
        <v>87.05</v>
      </c>
    </row>
    <row r="770" spans="1:17" ht="14.4" customHeight="1" x14ac:dyDescent="0.3">
      <c r="A770" s="660" t="s">
        <v>600</v>
      </c>
      <c r="B770" s="661" t="s">
        <v>8566</v>
      </c>
      <c r="C770" s="661" t="s">
        <v>7424</v>
      </c>
      <c r="D770" s="661" t="s">
        <v>8580</v>
      </c>
      <c r="E770" s="661" t="s">
        <v>8579</v>
      </c>
      <c r="F770" s="664">
        <v>1</v>
      </c>
      <c r="G770" s="664">
        <v>69.02</v>
      </c>
      <c r="H770" s="664">
        <v>1</v>
      </c>
      <c r="I770" s="664">
        <v>69.02</v>
      </c>
      <c r="J770" s="664">
        <v>2</v>
      </c>
      <c r="K770" s="664">
        <v>138.04</v>
      </c>
      <c r="L770" s="664">
        <v>2</v>
      </c>
      <c r="M770" s="664">
        <v>69.02</v>
      </c>
      <c r="N770" s="664">
        <v>3</v>
      </c>
      <c r="O770" s="664">
        <v>207.06</v>
      </c>
      <c r="P770" s="677">
        <v>3</v>
      </c>
      <c r="Q770" s="665">
        <v>69.02</v>
      </c>
    </row>
    <row r="771" spans="1:17" ht="14.4" customHeight="1" x14ac:dyDescent="0.3">
      <c r="A771" s="660" t="s">
        <v>600</v>
      </c>
      <c r="B771" s="661" t="s">
        <v>8566</v>
      </c>
      <c r="C771" s="661" t="s">
        <v>7424</v>
      </c>
      <c r="D771" s="661" t="s">
        <v>8581</v>
      </c>
      <c r="E771" s="661" t="s">
        <v>8579</v>
      </c>
      <c r="F771" s="664"/>
      <c r="G771" s="664"/>
      <c r="H771" s="664"/>
      <c r="I771" s="664"/>
      <c r="J771" s="664">
        <v>2</v>
      </c>
      <c r="K771" s="664">
        <v>169.96</v>
      </c>
      <c r="L771" s="664"/>
      <c r="M771" s="664">
        <v>84.98</v>
      </c>
      <c r="N771" s="664"/>
      <c r="O771" s="664"/>
      <c r="P771" s="677"/>
      <c r="Q771" s="665"/>
    </row>
    <row r="772" spans="1:17" ht="14.4" customHeight="1" x14ac:dyDescent="0.3">
      <c r="A772" s="660" t="s">
        <v>600</v>
      </c>
      <c r="B772" s="661" t="s">
        <v>8566</v>
      </c>
      <c r="C772" s="661" t="s">
        <v>7424</v>
      </c>
      <c r="D772" s="661" t="s">
        <v>8582</v>
      </c>
      <c r="E772" s="661" t="s">
        <v>8583</v>
      </c>
      <c r="F772" s="664"/>
      <c r="G772" s="664"/>
      <c r="H772" s="664"/>
      <c r="I772" s="664"/>
      <c r="J772" s="664">
        <v>2</v>
      </c>
      <c r="K772" s="664">
        <v>530.62</v>
      </c>
      <c r="L772" s="664"/>
      <c r="M772" s="664">
        <v>265.31</v>
      </c>
      <c r="N772" s="664"/>
      <c r="O772" s="664"/>
      <c r="P772" s="677"/>
      <c r="Q772" s="665"/>
    </row>
    <row r="773" spans="1:17" ht="14.4" customHeight="1" x14ac:dyDescent="0.3">
      <c r="A773" s="660" t="s">
        <v>600</v>
      </c>
      <c r="B773" s="661" t="s">
        <v>8566</v>
      </c>
      <c r="C773" s="661" t="s">
        <v>7424</v>
      </c>
      <c r="D773" s="661" t="s">
        <v>8584</v>
      </c>
      <c r="E773" s="661" t="s">
        <v>8579</v>
      </c>
      <c r="F773" s="664">
        <v>1</v>
      </c>
      <c r="G773" s="664">
        <v>90.16</v>
      </c>
      <c r="H773" s="664">
        <v>1</v>
      </c>
      <c r="I773" s="664">
        <v>90.16</v>
      </c>
      <c r="J773" s="664">
        <v>18</v>
      </c>
      <c r="K773" s="664">
        <v>1622.88</v>
      </c>
      <c r="L773" s="664">
        <v>18.000000000000004</v>
      </c>
      <c r="M773" s="664">
        <v>90.160000000000011</v>
      </c>
      <c r="N773" s="664">
        <v>43</v>
      </c>
      <c r="O773" s="664">
        <v>3876.88</v>
      </c>
      <c r="P773" s="677">
        <v>43</v>
      </c>
      <c r="Q773" s="665">
        <v>90.16</v>
      </c>
    </row>
    <row r="774" spans="1:17" ht="14.4" customHeight="1" x14ac:dyDescent="0.3">
      <c r="A774" s="660" t="s">
        <v>600</v>
      </c>
      <c r="B774" s="661" t="s">
        <v>8566</v>
      </c>
      <c r="C774" s="661" t="s">
        <v>7424</v>
      </c>
      <c r="D774" s="661" t="s">
        <v>8585</v>
      </c>
      <c r="E774" s="661" t="s">
        <v>8586</v>
      </c>
      <c r="F774" s="664">
        <v>1</v>
      </c>
      <c r="G774" s="664">
        <v>4902</v>
      </c>
      <c r="H774" s="664">
        <v>1</v>
      </c>
      <c r="I774" s="664">
        <v>4902</v>
      </c>
      <c r="J774" s="664"/>
      <c r="K774" s="664"/>
      <c r="L774" s="664"/>
      <c r="M774" s="664"/>
      <c r="N774" s="664"/>
      <c r="O774" s="664"/>
      <c r="P774" s="677"/>
      <c r="Q774" s="665"/>
    </row>
    <row r="775" spans="1:17" ht="14.4" customHeight="1" x14ac:dyDescent="0.3">
      <c r="A775" s="660" t="s">
        <v>600</v>
      </c>
      <c r="B775" s="661" t="s">
        <v>8566</v>
      </c>
      <c r="C775" s="661" t="s">
        <v>7424</v>
      </c>
      <c r="D775" s="661" t="s">
        <v>7775</v>
      </c>
      <c r="E775" s="661" t="s">
        <v>7776</v>
      </c>
      <c r="F775" s="664">
        <v>1</v>
      </c>
      <c r="G775" s="664">
        <v>789.29</v>
      </c>
      <c r="H775" s="664">
        <v>1</v>
      </c>
      <c r="I775" s="664">
        <v>789.29</v>
      </c>
      <c r="J775" s="664">
        <v>7</v>
      </c>
      <c r="K775" s="664">
        <v>5525.03</v>
      </c>
      <c r="L775" s="664">
        <v>7</v>
      </c>
      <c r="M775" s="664">
        <v>789.29</v>
      </c>
      <c r="N775" s="664">
        <v>5</v>
      </c>
      <c r="O775" s="664">
        <v>3946.45</v>
      </c>
      <c r="P775" s="677">
        <v>5</v>
      </c>
      <c r="Q775" s="665">
        <v>789.29</v>
      </c>
    </row>
    <row r="776" spans="1:17" ht="14.4" customHeight="1" x14ac:dyDescent="0.3">
      <c r="A776" s="660" t="s">
        <v>600</v>
      </c>
      <c r="B776" s="661" t="s">
        <v>8566</v>
      </c>
      <c r="C776" s="661" t="s">
        <v>7424</v>
      </c>
      <c r="D776" s="661" t="s">
        <v>7785</v>
      </c>
      <c r="E776" s="661" t="s">
        <v>7784</v>
      </c>
      <c r="F776" s="664">
        <v>1</v>
      </c>
      <c r="G776" s="664">
        <v>8342.6200000000008</v>
      </c>
      <c r="H776" s="664">
        <v>1</v>
      </c>
      <c r="I776" s="664">
        <v>8342.6200000000008</v>
      </c>
      <c r="J776" s="664">
        <v>1</v>
      </c>
      <c r="K776" s="664">
        <v>8342.6200000000008</v>
      </c>
      <c r="L776" s="664">
        <v>1</v>
      </c>
      <c r="M776" s="664">
        <v>8342.6200000000008</v>
      </c>
      <c r="N776" s="664">
        <v>4</v>
      </c>
      <c r="O776" s="664">
        <v>33370.480000000003</v>
      </c>
      <c r="P776" s="677">
        <v>4</v>
      </c>
      <c r="Q776" s="665">
        <v>8342.6200000000008</v>
      </c>
    </row>
    <row r="777" spans="1:17" ht="14.4" customHeight="1" x14ac:dyDescent="0.3">
      <c r="A777" s="660" t="s">
        <v>600</v>
      </c>
      <c r="B777" s="661" t="s">
        <v>8566</v>
      </c>
      <c r="C777" s="661" t="s">
        <v>7424</v>
      </c>
      <c r="D777" s="661" t="s">
        <v>8587</v>
      </c>
      <c r="E777" s="661" t="s">
        <v>8588</v>
      </c>
      <c r="F777" s="664">
        <v>1</v>
      </c>
      <c r="G777" s="664">
        <v>322.20999999999998</v>
      </c>
      <c r="H777" s="664">
        <v>1</v>
      </c>
      <c r="I777" s="664">
        <v>322.20999999999998</v>
      </c>
      <c r="J777" s="664"/>
      <c r="K777" s="664"/>
      <c r="L777" s="664"/>
      <c r="M777" s="664"/>
      <c r="N777" s="664"/>
      <c r="O777" s="664"/>
      <c r="P777" s="677"/>
      <c r="Q777" s="665"/>
    </row>
    <row r="778" spans="1:17" ht="14.4" customHeight="1" x14ac:dyDescent="0.3">
      <c r="A778" s="660" t="s">
        <v>600</v>
      </c>
      <c r="B778" s="661" t="s">
        <v>8566</v>
      </c>
      <c r="C778" s="661" t="s">
        <v>7424</v>
      </c>
      <c r="D778" s="661" t="s">
        <v>8589</v>
      </c>
      <c r="E778" s="661" t="s">
        <v>8590</v>
      </c>
      <c r="F778" s="664">
        <v>3</v>
      </c>
      <c r="G778" s="664">
        <v>8175.96</v>
      </c>
      <c r="H778" s="664">
        <v>1</v>
      </c>
      <c r="I778" s="664">
        <v>2725.32</v>
      </c>
      <c r="J778" s="664">
        <v>2</v>
      </c>
      <c r="K778" s="664">
        <v>5450.64</v>
      </c>
      <c r="L778" s="664">
        <v>0.66666666666666674</v>
      </c>
      <c r="M778" s="664">
        <v>2725.32</v>
      </c>
      <c r="N778" s="664"/>
      <c r="O778" s="664"/>
      <c r="P778" s="677"/>
      <c r="Q778" s="665"/>
    </row>
    <row r="779" spans="1:17" ht="14.4" customHeight="1" x14ac:dyDescent="0.3">
      <c r="A779" s="660" t="s">
        <v>600</v>
      </c>
      <c r="B779" s="661" t="s">
        <v>8566</v>
      </c>
      <c r="C779" s="661" t="s">
        <v>7424</v>
      </c>
      <c r="D779" s="661" t="s">
        <v>7809</v>
      </c>
      <c r="E779" s="661" t="s">
        <v>7784</v>
      </c>
      <c r="F779" s="664">
        <v>1</v>
      </c>
      <c r="G779" s="664">
        <v>4101.82</v>
      </c>
      <c r="H779" s="664">
        <v>1</v>
      </c>
      <c r="I779" s="664">
        <v>4101.82</v>
      </c>
      <c r="J779" s="664">
        <v>3</v>
      </c>
      <c r="K779" s="664">
        <v>12305.46</v>
      </c>
      <c r="L779" s="664">
        <v>3</v>
      </c>
      <c r="M779" s="664">
        <v>4101.82</v>
      </c>
      <c r="N779" s="664"/>
      <c r="O779" s="664"/>
      <c r="P779" s="677"/>
      <c r="Q779" s="665"/>
    </row>
    <row r="780" spans="1:17" ht="14.4" customHeight="1" x14ac:dyDescent="0.3">
      <c r="A780" s="660" t="s">
        <v>600</v>
      </c>
      <c r="B780" s="661" t="s">
        <v>8566</v>
      </c>
      <c r="C780" s="661" t="s">
        <v>7424</v>
      </c>
      <c r="D780" s="661" t="s">
        <v>8591</v>
      </c>
      <c r="E780" s="661" t="s">
        <v>8592</v>
      </c>
      <c r="F780" s="664"/>
      <c r="G780" s="664"/>
      <c r="H780" s="664"/>
      <c r="I780" s="664"/>
      <c r="J780" s="664">
        <v>3</v>
      </c>
      <c r="K780" s="664">
        <v>1455.69</v>
      </c>
      <c r="L780" s="664"/>
      <c r="M780" s="664">
        <v>485.23</v>
      </c>
      <c r="N780" s="664"/>
      <c r="O780" s="664"/>
      <c r="P780" s="677"/>
      <c r="Q780" s="665"/>
    </row>
    <row r="781" spans="1:17" ht="14.4" customHeight="1" x14ac:dyDescent="0.3">
      <c r="A781" s="660" t="s">
        <v>600</v>
      </c>
      <c r="B781" s="661" t="s">
        <v>8566</v>
      </c>
      <c r="C781" s="661" t="s">
        <v>7424</v>
      </c>
      <c r="D781" s="661" t="s">
        <v>7874</v>
      </c>
      <c r="E781" s="661" t="s">
        <v>7875</v>
      </c>
      <c r="F781" s="664">
        <v>1</v>
      </c>
      <c r="G781" s="664">
        <v>7829</v>
      </c>
      <c r="H781" s="664">
        <v>1</v>
      </c>
      <c r="I781" s="664">
        <v>7829</v>
      </c>
      <c r="J781" s="664"/>
      <c r="K781" s="664"/>
      <c r="L781" s="664"/>
      <c r="M781" s="664"/>
      <c r="N781" s="664"/>
      <c r="O781" s="664"/>
      <c r="P781" s="677"/>
      <c r="Q781" s="665"/>
    </row>
    <row r="782" spans="1:17" ht="14.4" customHeight="1" x14ac:dyDescent="0.3">
      <c r="A782" s="660" t="s">
        <v>600</v>
      </c>
      <c r="B782" s="661" t="s">
        <v>8566</v>
      </c>
      <c r="C782" s="661" t="s">
        <v>7424</v>
      </c>
      <c r="D782" s="661" t="s">
        <v>8593</v>
      </c>
      <c r="E782" s="661" t="s">
        <v>8594</v>
      </c>
      <c r="F782" s="664"/>
      <c r="G782" s="664"/>
      <c r="H782" s="664"/>
      <c r="I782" s="664"/>
      <c r="J782" s="664">
        <v>1</v>
      </c>
      <c r="K782" s="664">
        <v>2769.16</v>
      </c>
      <c r="L782" s="664"/>
      <c r="M782" s="664">
        <v>2769.16</v>
      </c>
      <c r="N782" s="664"/>
      <c r="O782" s="664"/>
      <c r="P782" s="677"/>
      <c r="Q782" s="665"/>
    </row>
    <row r="783" spans="1:17" ht="14.4" customHeight="1" x14ac:dyDescent="0.3">
      <c r="A783" s="660" t="s">
        <v>600</v>
      </c>
      <c r="B783" s="661" t="s">
        <v>8566</v>
      </c>
      <c r="C783" s="661" t="s">
        <v>7424</v>
      </c>
      <c r="D783" s="661" t="s">
        <v>8595</v>
      </c>
      <c r="E783" s="661" t="s">
        <v>8596</v>
      </c>
      <c r="F783" s="664">
        <v>1</v>
      </c>
      <c r="G783" s="664">
        <v>5101</v>
      </c>
      <c r="H783" s="664">
        <v>1</v>
      </c>
      <c r="I783" s="664">
        <v>5101</v>
      </c>
      <c r="J783" s="664">
        <v>3</v>
      </c>
      <c r="K783" s="664">
        <v>15303</v>
      </c>
      <c r="L783" s="664">
        <v>3</v>
      </c>
      <c r="M783" s="664">
        <v>5101</v>
      </c>
      <c r="N783" s="664">
        <v>7</v>
      </c>
      <c r="O783" s="664">
        <v>35707</v>
      </c>
      <c r="P783" s="677">
        <v>7</v>
      </c>
      <c r="Q783" s="665">
        <v>5101</v>
      </c>
    </row>
    <row r="784" spans="1:17" ht="14.4" customHeight="1" x14ac:dyDescent="0.3">
      <c r="A784" s="660" t="s">
        <v>600</v>
      </c>
      <c r="B784" s="661" t="s">
        <v>8566</v>
      </c>
      <c r="C784" s="661" t="s">
        <v>7424</v>
      </c>
      <c r="D784" s="661" t="s">
        <v>8597</v>
      </c>
      <c r="E784" s="661" t="s">
        <v>8596</v>
      </c>
      <c r="F784" s="664"/>
      <c r="G784" s="664"/>
      <c r="H784" s="664"/>
      <c r="I784" s="664"/>
      <c r="J784" s="664">
        <v>1</v>
      </c>
      <c r="K784" s="664">
        <v>7869</v>
      </c>
      <c r="L784" s="664"/>
      <c r="M784" s="664">
        <v>7869</v>
      </c>
      <c r="N784" s="664">
        <v>1</v>
      </c>
      <c r="O784" s="664">
        <v>7869</v>
      </c>
      <c r="P784" s="677"/>
      <c r="Q784" s="665">
        <v>7869</v>
      </c>
    </row>
    <row r="785" spans="1:17" ht="14.4" customHeight="1" x14ac:dyDescent="0.3">
      <c r="A785" s="660" t="s">
        <v>600</v>
      </c>
      <c r="B785" s="661" t="s">
        <v>8566</v>
      </c>
      <c r="C785" s="661" t="s">
        <v>7424</v>
      </c>
      <c r="D785" s="661" t="s">
        <v>8598</v>
      </c>
      <c r="E785" s="661" t="s">
        <v>8599</v>
      </c>
      <c r="F785" s="664">
        <v>5</v>
      </c>
      <c r="G785" s="664">
        <v>3749.55</v>
      </c>
      <c r="H785" s="664">
        <v>1</v>
      </c>
      <c r="I785" s="664">
        <v>749.91000000000008</v>
      </c>
      <c r="J785" s="664"/>
      <c r="K785" s="664"/>
      <c r="L785" s="664"/>
      <c r="M785" s="664"/>
      <c r="N785" s="664"/>
      <c r="O785" s="664"/>
      <c r="P785" s="677"/>
      <c r="Q785" s="665"/>
    </row>
    <row r="786" spans="1:17" ht="14.4" customHeight="1" x14ac:dyDescent="0.3">
      <c r="A786" s="660" t="s">
        <v>600</v>
      </c>
      <c r="B786" s="661" t="s">
        <v>8566</v>
      </c>
      <c r="C786" s="661" t="s">
        <v>7424</v>
      </c>
      <c r="D786" s="661" t="s">
        <v>8600</v>
      </c>
      <c r="E786" s="661" t="s">
        <v>8601</v>
      </c>
      <c r="F786" s="664">
        <v>10</v>
      </c>
      <c r="G786" s="664">
        <v>750.3</v>
      </c>
      <c r="H786" s="664">
        <v>1</v>
      </c>
      <c r="I786" s="664">
        <v>75.03</v>
      </c>
      <c r="J786" s="664"/>
      <c r="K786" s="664"/>
      <c r="L786" s="664"/>
      <c r="M786" s="664"/>
      <c r="N786" s="664"/>
      <c r="O786" s="664"/>
      <c r="P786" s="677"/>
      <c r="Q786" s="665"/>
    </row>
    <row r="787" spans="1:17" ht="14.4" customHeight="1" x14ac:dyDescent="0.3">
      <c r="A787" s="660" t="s">
        <v>600</v>
      </c>
      <c r="B787" s="661" t="s">
        <v>8566</v>
      </c>
      <c r="C787" s="661" t="s">
        <v>7424</v>
      </c>
      <c r="D787" s="661" t="s">
        <v>7878</v>
      </c>
      <c r="E787" s="661" t="s">
        <v>7879</v>
      </c>
      <c r="F787" s="664">
        <v>2</v>
      </c>
      <c r="G787" s="664">
        <v>2760</v>
      </c>
      <c r="H787" s="664">
        <v>1</v>
      </c>
      <c r="I787" s="664">
        <v>1380</v>
      </c>
      <c r="J787" s="664"/>
      <c r="K787" s="664"/>
      <c r="L787" s="664"/>
      <c r="M787" s="664"/>
      <c r="N787" s="664">
        <v>15</v>
      </c>
      <c r="O787" s="664">
        <v>20700</v>
      </c>
      <c r="P787" s="677">
        <v>7.5</v>
      </c>
      <c r="Q787" s="665">
        <v>1380</v>
      </c>
    </row>
    <row r="788" spans="1:17" ht="14.4" customHeight="1" x14ac:dyDescent="0.3">
      <c r="A788" s="660" t="s">
        <v>600</v>
      </c>
      <c r="B788" s="661" t="s">
        <v>8566</v>
      </c>
      <c r="C788" s="661" t="s">
        <v>7424</v>
      </c>
      <c r="D788" s="661" t="s">
        <v>7880</v>
      </c>
      <c r="E788" s="661" t="s">
        <v>7881</v>
      </c>
      <c r="F788" s="664">
        <v>2</v>
      </c>
      <c r="G788" s="664">
        <v>2808</v>
      </c>
      <c r="H788" s="664">
        <v>1</v>
      </c>
      <c r="I788" s="664">
        <v>1404</v>
      </c>
      <c r="J788" s="664">
        <v>3</v>
      </c>
      <c r="K788" s="664">
        <v>4212</v>
      </c>
      <c r="L788" s="664">
        <v>1.5</v>
      </c>
      <c r="M788" s="664">
        <v>1404</v>
      </c>
      <c r="N788" s="664">
        <v>2</v>
      </c>
      <c r="O788" s="664">
        <v>2808</v>
      </c>
      <c r="P788" s="677">
        <v>1</v>
      </c>
      <c r="Q788" s="665">
        <v>1404</v>
      </c>
    </row>
    <row r="789" spans="1:17" ht="14.4" customHeight="1" x14ac:dyDescent="0.3">
      <c r="A789" s="660" t="s">
        <v>600</v>
      </c>
      <c r="B789" s="661" t="s">
        <v>8566</v>
      </c>
      <c r="C789" s="661" t="s">
        <v>7424</v>
      </c>
      <c r="D789" s="661" t="s">
        <v>7882</v>
      </c>
      <c r="E789" s="661" t="s">
        <v>7883</v>
      </c>
      <c r="F789" s="664"/>
      <c r="G789" s="664"/>
      <c r="H789" s="664"/>
      <c r="I789" s="664"/>
      <c r="J789" s="664">
        <v>3</v>
      </c>
      <c r="K789" s="664">
        <v>3114</v>
      </c>
      <c r="L789" s="664"/>
      <c r="M789" s="664">
        <v>1038</v>
      </c>
      <c r="N789" s="664">
        <v>1</v>
      </c>
      <c r="O789" s="664">
        <v>1038</v>
      </c>
      <c r="P789" s="677"/>
      <c r="Q789" s="665">
        <v>1038</v>
      </c>
    </row>
    <row r="790" spans="1:17" ht="14.4" customHeight="1" x14ac:dyDescent="0.3">
      <c r="A790" s="660" t="s">
        <v>600</v>
      </c>
      <c r="B790" s="661" t="s">
        <v>8566</v>
      </c>
      <c r="C790" s="661" t="s">
        <v>7424</v>
      </c>
      <c r="D790" s="661" t="s">
        <v>7884</v>
      </c>
      <c r="E790" s="661" t="s">
        <v>7885</v>
      </c>
      <c r="F790" s="664">
        <v>13</v>
      </c>
      <c r="G790" s="664">
        <v>17056</v>
      </c>
      <c r="H790" s="664">
        <v>1</v>
      </c>
      <c r="I790" s="664">
        <v>1312</v>
      </c>
      <c r="J790" s="664">
        <v>17</v>
      </c>
      <c r="K790" s="664">
        <v>22304</v>
      </c>
      <c r="L790" s="664">
        <v>1.3076923076923077</v>
      </c>
      <c r="M790" s="664">
        <v>1312</v>
      </c>
      <c r="N790" s="664">
        <v>4</v>
      </c>
      <c r="O790" s="664">
        <v>5248</v>
      </c>
      <c r="P790" s="677">
        <v>0.30769230769230771</v>
      </c>
      <c r="Q790" s="665">
        <v>1312</v>
      </c>
    </row>
    <row r="791" spans="1:17" ht="14.4" customHeight="1" x14ac:dyDescent="0.3">
      <c r="A791" s="660" t="s">
        <v>600</v>
      </c>
      <c r="B791" s="661" t="s">
        <v>8566</v>
      </c>
      <c r="C791" s="661" t="s">
        <v>7424</v>
      </c>
      <c r="D791" s="661" t="s">
        <v>7886</v>
      </c>
      <c r="E791" s="661" t="s">
        <v>7887</v>
      </c>
      <c r="F791" s="664"/>
      <c r="G791" s="664"/>
      <c r="H791" s="664"/>
      <c r="I791" s="664"/>
      <c r="J791" s="664"/>
      <c r="K791" s="664"/>
      <c r="L791" s="664"/>
      <c r="M791" s="664"/>
      <c r="N791" s="664">
        <v>5</v>
      </c>
      <c r="O791" s="664">
        <v>7800</v>
      </c>
      <c r="P791" s="677"/>
      <c r="Q791" s="665">
        <v>1560</v>
      </c>
    </row>
    <row r="792" spans="1:17" ht="14.4" customHeight="1" x14ac:dyDescent="0.3">
      <c r="A792" s="660" t="s">
        <v>600</v>
      </c>
      <c r="B792" s="661" t="s">
        <v>8566</v>
      </c>
      <c r="C792" s="661" t="s">
        <v>7424</v>
      </c>
      <c r="D792" s="661" t="s">
        <v>7888</v>
      </c>
      <c r="E792" s="661" t="s">
        <v>7889</v>
      </c>
      <c r="F792" s="664"/>
      <c r="G792" s="664"/>
      <c r="H792" s="664"/>
      <c r="I792" s="664"/>
      <c r="J792" s="664"/>
      <c r="K792" s="664"/>
      <c r="L792" s="664"/>
      <c r="M792" s="664"/>
      <c r="N792" s="664">
        <v>1</v>
      </c>
      <c r="O792" s="664">
        <v>1614</v>
      </c>
      <c r="P792" s="677"/>
      <c r="Q792" s="665">
        <v>1614</v>
      </c>
    </row>
    <row r="793" spans="1:17" ht="14.4" customHeight="1" x14ac:dyDescent="0.3">
      <c r="A793" s="660" t="s">
        <v>600</v>
      </c>
      <c r="B793" s="661" t="s">
        <v>8566</v>
      </c>
      <c r="C793" s="661" t="s">
        <v>7424</v>
      </c>
      <c r="D793" s="661" t="s">
        <v>8602</v>
      </c>
      <c r="E793" s="661" t="s">
        <v>7891</v>
      </c>
      <c r="F793" s="664">
        <v>3</v>
      </c>
      <c r="G793" s="664">
        <v>961.32</v>
      </c>
      <c r="H793" s="664">
        <v>1</v>
      </c>
      <c r="I793" s="664">
        <v>320.44</v>
      </c>
      <c r="J793" s="664">
        <v>1</v>
      </c>
      <c r="K793" s="664">
        <v>320.44</v>
      </c>
      <c r="L793" s="664">
        <v>0.33333333333333331</v>
      </c>
      <c r="M793" s="664">
        <v>320.44</v>
      </c>
      <c r="N793" s="664"/>
      <c r="O793" s="664"/>
      <c r="P793" s="677"/>
      <c r="Q793" s="665"/>
    </row>
    <row r="794" spans="1:17" ht="14.4" customHeight="1" x14ac:dyDescent="0.3">
      <c r="A794" s="660" t="s">
        <v>600</v>
      </c>
      <c r="B794" s="661" t="s">
        <v>8566</v>
      </c>
      <c r="C794" s="661" t="s">
        <v>7424</v>
      </c>
      <c r="D794" s="661" t="s">
        <v>7890</v>
      </c>
      <c r="E794" s="661" t="s">
        <v>7891</v>
      </c>
      <c r="F794" s="664"/>
      <c r="G794" s="664"/>
      <c r="H794" s="664"/>
      <c r="I794" s="664"/>
      <c r="J794" s="664">
        <v>4</v>
      </c>
      <c r="K794" s="664">
        <v>3760.76</v>
      </c>
      <c r="L794" s="664"/>
      <c r="M794" s="664">
        <v>940.19</v>
      </c>
      <c r="N794" s="664"/>
      <c r="O794" s="664"/>
      <c r="P794" s="677"/>
      <c r="Q794" s="665"/>
    </row>
    <row r="795" spans="1:17" ht="14.4" customHeight="1" x14ac:dyDescent="0.3">
      <c r="A795" s="660" t="s">
        <v>600</v>
      </c>
      <c r="B795" s="661" t="s">
        <v>8566</v>
      </c>
      <c r="C795" s="661" t="s">
        <v>7424</v>
      </c>
      <c r="D795" s="661" t="s">
        <v>7892</v>
      </c>
      <c r="E795" s="661" t="s">
        <v>7893</v>
      </c>
      <c r="F795" s="664">
        <v>2</v>
      </c>
      <c r="G795" s="664">
        <v>117.2</v>
      </c>
      <c r="H795" s="664">
        <v>1</v>
      </c>
      <c r="I795" s="664">
        <v>58.6</v>
      </c>
      <c r="J795" s="664">
        <v>2</v>
      </c>
      <c r="K795" s="664">
        <v>117.2</v>
      </c>
      <c r="L795" s="664">
        <v>1</v>
      </c>
      <c r="M795" s="664">
        <v>58.6</v>
      </c>
      <c r="N795" s="664">
        <v>5</v>
      </c>
      <c r="O795" s="664">
        <v>293</v>
      </c>
      <c r="P795" s="677">
        <v>2.5</v>
      </c>
      <c r="Q795" s="665">
        <v>58.6</v>
      </c>
    </row>
    <row r="796" spans="1:17" ht="14.4" customHeight="1" x14ac:dyDescent="0.3">
      <c r="A796" s="660" t="s">
        <v>600</v>
      </c>
      <c r="B796" s="661" t="s">
        <v>8566</v>
      </c>
      <c r="C796" s="661" t="s">
        <v>7424</v>
      </c>
      <c r="D796" s="661" t="s">
        <v>7894</v>
      </c>
      <c r="E796" s="661" t="s">
        <v>7893</v>
      </c>
      <c r="F796" s="664"/>
      <c r="G796" s="664"/>
      <c r="H796" s="664"/>
      <c r="I796" s="664"/>
      <c r="J796" s="664">
        <v>5</v>
      </c>
      <c r="K796" s="664">
        <v>483</v>
      </c>
      <c r="L796" s="664"/>
      <c r="M796" s="664">
        <v>96.6</v>
      </c>
      <c r="N796" s="664"/>
      <c r="O796" s="664"/>
      <c r="P796" s="677"/>
      <c r="Q796" s="665"/>
    </row>
    <row r="797" spans="1:17" ht="14.4" customHeight="1" x14ac:dyDescent="0.3">
      <c r="A797" s="660" t="s">
        <v>600</v>
      </c>
      <c r="B797" s="661" t="s">
        <v>8566</v>
      </c>
      <c r="C797" s="661" t="s">
        <v>7424</v>
      </c>
      <c r="D797" s="661" t="s">
        <v>7895</v>
      </c>
      <c r="E797" s="661" t="s">
        <v>7896</v>
      </c>
      <c r="F797" s="664">
        <v>9</v>
      </c>
      <c r="G797" s="664">
        <v>12262.5</v>
      </c>
      <c r="H797" s="664">
        <v>1</v>
      </c>
      <c r="I797" s="664">
        <v>1362.5</v>
      </c>
      <c r="J797" s="664">
        <v>19</v>
      </c>
      <c r="K797" s="664">
        <v>25887.5</v>
      </c>
      <c r="L797" s="664">
        <v>2.1111111111111112</v>
      </c>
      <c r="M797" s="664">
        <v>1362.5</v>
      </c>
      <c r="N797" s="664">
        <v>13</v>
      </c>
      <c r="O797" s="664">
        <v>17712.5</v>
      </c>
      <c r="P797" s="677">
        <v>1.4444444444444444</v>
      </c>
      <c r="Q797" s="665">
        <v>1362.5</v>
      </c>
    </row>
    <row r="798" spans="1:17" ht="14.4" customHeight="1" x14ac:dyDescent="0.3">
      <c r="A798" s="660" t="s">
        <v>600</v>
      </c>
      <c r="B798" s="661" t="s">
        <v>8566</v>
      </c>
      <c r="C798" s="661" t="s">
        <v>7424</v>
      </c>
      <c r="D798" s="661" t="s">
        <v>8603</v>
      </c>
      <c r="E798" s="661" t="s">
        <v>7372</v>
      </c>
      <c r="F798" s="664">
        <v>20</v>
      </c>
      <c r="G798" s="664">
        <v>1400</v>
      </c>
      <c r="H798" s="664">
        <v>1</v>
      </c>
      <c r="I798" s="664">
        <v>70</v>
      </c>
      <c r="J798" s="664">
        <v>21</v>
      </c>
      <c r="K798" s="664">
        <v>1470</v>
      </c>
      <c r="L798" s="664">
        <v>1.05</v>
      </c>
      <c r="M798" s="664">
        <v>70</v>
      </c>
      <c r="N798" s="664">
        <v>10</v>
      </c>
      <c r="O798" s="664">
        <v>700</v>
      </c>
      <c r="P798" s="677">
        <v>0.5</v>
      </c>
      <c r="Q798" s="665">
        <v>70</v>
      </c>
    </row>
    <row r="799" spans="1:17" ht="14.4" customHeight="1" x14ac:dyDescent="0.3">
      <c r="A799" s="660" t="s">
        <v>600</v>
      </c>
      <c r="B799" s="661" t="s">
        <v>8566</v>
      </c>
      <c r="C799" s="661" t="s">
        <v>7424</v>
      </c>
      <c r="D799" s="661" t="s">
        <v>8604</v>
      </c>
      <c r="E799" s="661" t="s">
        <v>7372</v>
      </c>
      <c r="F799" s="664"/>
      <c r="G799" s="664"/>
      <c r="H799" s="664"/>
      <c r="I799" s="664"/>
      <c r="J799" s="664">
        <v>1</v>
      </c>
      <c r="K799" s="664">
        <v>147</v>
      </c>
      <c r="L799" s="664"/>
      <c r="M799" s="664">
        <v>147</v>
      </c>
      <c r="N799" s="664"/>
      <c r="O799" s="664"/>
      <c r="P799" s="677"/>
      <c r="Q799" s="665"/>
    </row>
    <row r="800" spans="1:17" ht="14.4" customHeight="1" x14ac:dyDescent="0.3">
      <c r="A800" s="660" t="s">
        <v>600</v>
      </c>
      <c r="B800" s="661" t="s">
        <v>8566</v>
      </c>
      <c r="C800" s="661" t="s">
        <v>7424</v>
      </c>
      <c r="D800" s="661" t="s">
        <v>8605</v>
      </c>
      <c r="E800" s="661" t="s">
        <v>7372</v>
      </c>
      <c r="F800" s="664">
        <v>3</v>
      </c>
      <c r="G800" s="664">
        <v>447</v>
      </c>
      <c r="H800" s="664">
        <v>1</v>
      </c>
      <c r="I800" s="664">
        <v>149</v>
      </c>
      <c r="J800" s="664">
        <v>2</v>
      </c>
      <c r="K800" s="664">
        <v>298</v>
      </c>
      <c r="L800" s="664">
        <v>0.66666666666666663</v>
      </c>
      <c r="M800" s="664">
        <v>149</v>
      </c>
      <c r="N800" s="664"/>
      <c r="O800" s="664"/>
      <c r="P800" s="677"/>
      <c r="Q800" s="665"/>
    </row>
    <row r="801" spans="1:17" ht="14.4" customHeight="1" x14ac:dyDescent="0.3">
      <c r="A801" s="660" t="s">
        <v>600</v>
      </c>
      <c r="B801" s="661" t="s">
        <v>8566</v>
      </c>
      <c r="C801" s="661" t="s">
        <v>7424</v>
      </c>
      <c r="D801" s="661" t="s">
        <v>8606</v>
      </c>
      <c r="E801" s="661" t="s">
        <v>7372</v>
      </c>
      <c r="F801" s="664"/>
      <c r="G801" s="664"/>
      <c r="H801" s="664"/>
      <c r="I801" s="664"/>
      <c r="J801" s="664">
        <v>2</v>
      </c>
      <c r="K801" s="664">
        <v>388</v>
      </c>
      <c r="L801" s="664"/>
      <c r="M801" s="664">
        <v>194</v>
      </c>
      <c r="N801" s="664"/>
      <c r="O801" s="664"/>
      <c r="P801" s="677"/>
      <c r="Q801" s="665"/>
    </row>
    <row r="802" spans="1:17" ht="14.4" customHeight="1" x14ac:dyDescent="0.3">
      <c r="A802" s="660" t="s">
        <v>600</v>
      </c>
      <c r="B802" s="661" t="s">
        <v>8566</v>
      </c>
      <c r="C802" s="661" t="s">
        <v>7424</v>
      </c>
      <c r="D802" s="661" t="s">
        <v>8607</v>
      </c>
      <c r="E802" s="661" t="s">
        <v>7372</v>
      </c>
      <c r="F802" s="664"/>
      <c r="G802" s="664"/>
      <c r="H802" s="664"/>
      <c r="I802" s="664"/>
      <c r="J802" s="664">
        <v>1</v>
      </c>
      <c r="K802" s="664">
        <v>247</v>
      </c>
      <c r="L802" s="664"/>
      <c r="M802" s="664">
        <v>247</v>
      </c>
      <c r="N802" s="664"/>
      <c r="O802" s="664"/>
      <c r="P802" s="677"/>
      <c r="Q802" s="665"/>
    </row>
    <row r="803" spans="1:17" ht="14.4" customHeight="1" x14ac:dyDescent="0.3">
      <c r="A803" s="660" t="s">
        <v>600</v>
      </c>
      <c r="B803" s="661" t="s">
        <v>8566</v>
      </c>
      <c r="C803" s="661" t="s">
        <v>7424</v>
      </c>
      <c r="D803" s="661" t="s">
        <v>8608</v>
      </c>
      <c r="E803" s="661" t="s">
        <v>8609</v>
      </c>
      <c r="F803" s="664">
        <v>1</v>
      </c>
      <c r="G803" s="664">
        <v>2466</v>
      </c>
      <c r="H803" s="664">
        <v>1</v>
      </c>
      <c r="I803" s="664">
        <v>2466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600</v>
      </c>
      <c r="B804" s="661" t="s">
        <v>8566</v>
      </c>
      <c r="C804" s="661" t="s">
        <v>7424</v>
      </c>
      <c r="D804" s="661" t="s">
        <v>8610</v>
      </c>
      <c r="E804" s="661" t="s">
        <v>8611</v>
      </c>
      <c r="F804" s="664">
        <v>3.1</v>
      </c>
      <c r="G804" s="664">
        <v>2269.29</v>
      </c>
      <c r="H804" s="664">
        <v>1</v>
      </c>
      <c r="I804" s="664">
        <v>732.02903225806449</v>
      </c>
      <c r="J804" s="664">
        <v>0.1</v>
      </c>
      <c r="K804" s="664">
        <v>73.2</v>
      </c>
      <c r="L804" s="664">
        <v>3.2256785161878826E-2</v>
      </c>
      <c r="M804" s="664">
        <v>732</v>
      </c>
      <c r="N804" s="664"/>
      <c r="O804" s="664"/>
      <c r="P804" s="677"/>
      <c r="Q804" s="665"/>
    </row>
    <row r="805" spans="1:17" ht="14.4" customHeight="1" x14ac:dyDescent="0.3">
      <c r="A805" s="660" t="s">
        <v>600</v>
      </c>
      <c r="B805" s="661" t="s">
        <v>8566</v>
      </c>
      <c r="C805" s="661" t="s">
        <v>7424</v>
      </c>
      <c r="D805" s="661" t="s">
        <v>8612</v>
      </c>
      <c r="E805" s="661" t="s">
        <v>8613</v>
      </c>
      <c r="F805" s="664">
        <v>4</v>
      </c>
      <c r="G805" s="664">
        <v>31748</v>
      </c>
      <c r="H805" s="664">
        <v>1</v>
      </c>
      <c r="I805" s="664">
        <v>7937</v>
      </c>
      <c r="J805" s="664">
        <v>2</v>
      </c>
      <c r="K805" s="664">
        <v>15874</v>
      </c>
      <c r="L805" s="664">
        <v>0.5</v>
      </c>
      <c r="M805" s="664">
        <v>7937</v>
      </c>
      <c r="N805" s="664">
        <v>3</v>
      </c>
      <c r="O805" s="664">
        <v>23811</v>
      </c>
      <c r="P805" s="677">
        <v>0.75</v>
      </c>
      <c r="Q805" s="665">
        <v>7937</v>
      </c>
    </row>
    <row r="806" spans="1:17" ht="14.4" customHeight="1" x14ac:dyDescent="0.3">
      <c r="A806" s="660" t="s">
        <v>600</v>
      </c>
      <c r="B806" s="661" t="s">
        <v>8566</v>
      </c>
      <c r="C806" s="661" t="s">
        <v>7424</v>
      </c>
      <c r="D806" s="661" t="s">
        <v>8614</v>
      </c>
      <c r="E806" s="661" t="s">
        <v>8615</v>
      </c>
      <c r="F806" s="664"/>
      <c r="G806" s="664"/>
      <c r="H806" s="664"/>
      <c r="I806" s="664"/>
      <c r="J806" s="664">
        <v>1</v>
      </c>
      <c r="K806" s="664">
        <v>9884</v>
      </c>
      <c r="L806" s="664"/>
      <c r="M806" s="664">
        <v>9884</v>
      </c>
      <c r="N806" s="664">
        <v>12</v>
      </c>
      <c r="O806" s="664">
        <v>118608</v>
      </c>
      <c r="P806" s="677"/>
      <c r="Q806" s="665">
        <v>9884</v>
      </c>
    </row>
    <row r="807" spans="1:17" ht="14.4" customHeight="1" x14ac:dyDescent="0.3">
      <c r="A807" s="660" t="s">
        <v>600</v>
      </c>
      <c r="B807" s="661" t="s">
        <v>8566</v>
      </c>
      <c r="C807" s="661" t="s">
        <v>7424</v>
      </c>
      <c r="D807" s="661" t="s">
        <v>8616</v>
      </c>
      <c r="E807" s="661" t="s">
        <v>8617</v>
      </c>
      <c r="F807" s="664"/>
      <c r="G807" s="664"/>
      <c r="H807" s="664"/>
      <c r="I807" s="664"/>
      <c r="J807" s="664">
        <v>1</v>
      </c>
      <c r="K807" s="664">
        <v>7990</v>
      </c>
      <c r="L807" s="664"/>
      <c r="M807" s="664">
        <v>7990</v>
      </c>
      <c r="N807" s="664"/>
      <c r="O807" s="664"/>
      <c r="P807" s="677"/>
      <c r="Q807" s="665"/>
    </row>
    <row r="808" spans="1:17" ht="14.4" customHeight="1" x14ac:dyDescent="0.3">
      <c r="A808" s="660" t="s">
        <v>600</v>
      </c>
      <c r="B808" s="661" t="s">
        <v>8566</v>
      </c>
      <c r="C808" s="661" t="s">
        <v>7424</v>
      </c>
      <c r="D808" s="661" t="s">
        <v>8618</v>
      </c>
      <c r="E808" s="661" t="s">
        <v>8617</v>
      </c>
      <c r="F808" s="664">
        <v>5</v>
      </c>
      <c r="G808" s="664">
        <v>39950</v>
      </c>
      <c r="H808" s="664">
        <v>1</v>
      </c>
      <c r="I808" s="664">
        <v>7990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600</v>
      </c>
      <c r="B809" s="661" t="s">
        <v>8566</v>
      </c>
      <c r="C809" s="661" t="s">
        <v>7424</v>
      </c>
      <c r="D809" s="661" t="s">
        <v>8619</v>
      </c>
      <c r="E809" s="661" t="s">
        <v>8617</v>
      </c>
      <c r="F809" s="664"/>
      <c r="G809" s="664"/>
      <c r="H809" s="664"/>
      <c r="I809" s="664"/>
      <c r="J809" s="664"/>
      <c r="K809" s="664"/>
      <c r="L809" s="664"/>
      <c r="M809" s="664"/>
      <c r="N809" s="664">
        <v>1</v>
      </c>
      <c r="O809" s="664">
        <v>9772</v>
      </c>
      <c r="P809" s="677"/>
      <c r="Q809" s="665">
        <v>9772</v>
      </c>
    </row>
    <row r="810" spans="1:17" ht="14.4" customHeight="1" x14ac:dyDescent="0.3">
      <c r="A810" s="660" t="s">
        <v>600</v>
      </c>
      <c r="B810" s="661" t="s">
        <v>8566</v>
      </c>
      <c r="C810" s="661" t="s">
        <v>7424</v>
      </c>
      <c r="D810" s="661" t="s">
        <v>8620</v>
      </c>
      <c r="E810" s="661" t="s">
        <v>8617</v>
      </c>
      <c r="F810" s="664"/>
      <c r="G810" s="664"/>
      <c r="H810" s="664"/>
      <c r="I810" s="664"/>
      <c r="J810" s="664">
        <v>8</v>
      </c>
      <c r="K810" s="664">
        <v>78176</v>
      </c>
      <c r="L810" s="664"/>
      <c r="M810" s="664">
        <v>9772</v>
      </c>
      <c r="N810" s="664">
        <v>18</v>
      </c>
      <c r="O810" s="664">
        <v>175896</v>
      </c>
      <c r="P810" s="677"/>
      <c r="Q810" s="665">
        <v>9772</v>
      </c>
    </row>
    <row r="811" spans="1:17" ht="14.4" customHeight="1" x14ac:dyDescent="0.3">
      <c r="A811" s="660" t="s">
        <v>600</v>
      </c>
      <c r="B811" s="661" t="s">
        <v>8566</v>
      </c>
      <c r="C811" s="661" t="s">
        <v>7424</v>
      </c>
      <c r="D811" s="661" t="s">
        <v>8621</v>
      </c>
      <c r="E811" s="661" t="s">
        <v>8617</v>
      </c>
      <c r="F811" s="664">
        <v>2</v>
      </c>
      <c r="G811" s="664">
        <v>15980</v>
      </c>
      <c r="H811" s="664">
        <v>1</v>
      </c>
      <c r="I811" s="664">
        <v>7990</v>
      </c>
      <c r="J811" s="664"/>
      <c r="K811" s="664"/>
      <c r="L811" s="664"/>
      <c r="M811" s="664"/>
      <c r="N811" s="664"/>
      <c r="O811" s="664"/>
      <c r="P811" s="677"/>
      <c r="Q811" s="665"/>
    </row>
    <row r="812" spans="1:17" ht="14.4" customHeight="1" x14ac:dyDescent="0.3">
      <c r="A812" s="660" t="s">
        <v>600</v>
      </c>
      <c r="B812" s="661" t="s">
        <v>8566</v>
      </c>
      <c r="C812" s="661" t="s">
        <v>7424</v>
      </c>
      <c r="D812" s="661" t="s">
        <v>7953</v>
      </c>
      <c r="E812" s="661" t="s">
        <v>7954</v>
      </c>
      <c r="F812" s="664"/>
      <c r="G812" s="664"/>
      <c r="H812" s="664"/>
      <c r="I812" s="664"/>
      <c r="J812" s="664">
        <v>3</v>
      </c>
      <c r="K812" s="664">
        <v>1689</v>
      </c>
      <c r="L812" s="664"/>
      <c r="M812" s="664">
        <v>563</v>
      </c>
      <c r="N812" s="664">
        <v>26</v>
      </c>
      <c r="O812" s="664">
        <v>14638</v>
      </c>
      <c r="P812" s="677"/>
      <c r="Q812" s="665">
        <v>563</v>
      </c>
    </row>
    <row r="813" spans="1:17" ht="14.4" customHeight="1" x14ac:dyDescent="0.3">
      <c r="A813" s="660" t="s">
        <v>600</v>
      </c>
      <c r="B813" s="661" t="s">
        <v>8566</v>
      </c>
      <c r="C813" s="661" t="s">
        <v>7424</v>
      </c>
      <c r="D813" s="661" t="s">
        <v>8622</v>
      </c>
      <c r="E813" s="661" t="s">
        <v>8596</v>
      </c>
      <c r="F813" s="664"/>
      <c r="G813" s="664"/>
      <c r="H813" s="664"/>
      <c r="I813" s="664"/>
      <c r="J813" s="664">
        <v>6</v>
      </c>
      <c r="K813" s="664">
        <v>30606</v>
      </c>
      <c r="L813" s="664"/>
      <c r="M813" s="664">
        <v>5101</v>
      </c>
      <c r="N813" s="664">
        <v>5</v>
      </c>
      <c r="O813" s="664">
        <v>25505</v>
      </c>
      <c r="P813" s="677"/>
      <c r="Q813" s="665">
        <v>5101</v>
      </c>
    </row>
    <row r="814" spans="1:17" ht="14.4" customHeight="1" x14ac:dyDescent="0.3">
      <c r="A814" s="660" t="s">
        <v>600</v>
      </c>
      <c r="B814" s="661" t="s">
        <v>8566</v>
      </c>
      <c r="C814" s="661" t="s">
        <v>7424</v>
      </c>
      <c r="D814" s="661" t="s">
        <v>8623</v>
      </c>
      <c r="E814" s="661" t="s">
        <v>8624</v>
      </c>
      <c r="F814" s="664"/>
      <c r="G814" s="664"/>
      <c r="H814" s="664"/>
      <c r="I814" s="664"/>
      <c r="J814" s="664">
        <v>3</v>
      </c>
      <c r="K814" s="664">
        <v>711.36</v>
      </c>
      <c r="L814" s="664"/>
      <c r="M814" s="664">
        <v>237.12</v>
      </c>
      <c r="N814" s="664"/>
      <c r="O814" s="664"/>
      <c r="P814" s="677"/>
      <c r="Q814" s="665"/>
    </row>
    <row r="815" spans="1:17" ht="14.4" customHeight="1" x14ac:dyDescent="0.3">
      <c r="A815" s="660" t="s">
        <v>600</v>
      </c>
      <c r="B815" s="661" t="s">
        <v>8566</v>
      </c>
      <c r="C815" s="661" t="s">
        <v>7424</v>
      </c>
      <c r="D815" s="661" t="s">
        <v>8625</v>
      </c>
      <c r="E815" s="661" t="s">
        <v>8626</v>
      </c>
      <c r="F815" s="664"/>
      <c r="G815" s="664"/>
      <c r="H815" s="664"/>
      <c r="I815" s="664"/>
      <c r="J815" s="664">
        <v>3</v>
      </c>
      <c r="K815" s="664">
        <v>257.73</v>
      </c>
      <c r="L815" s="664"/>
      <c r="M815" s="664">
        <v>85.910000000000011</v>
      </c>
      <c r="N815" s="664">
        <v>2</v>
      </c>
      <c r="O815" s="664">
        <v>171.82</v>
      </c>
      <c r="P815" s="677"/>
      <c r="Q815" s="665">
        <v>85.91</v>
      </c>
    </row>
    <row r="816" spans="1:17" ht="14.4" customHeight="1" x14ac:dyDescent="0.3">
      <c r="A816" s="660" t="s">
        <v>600</v>
      </c>
      <c r="B816" s="661" t="s">
        <v>8566</v>
      </c>
      <c r="C816" s="661" t="s">
        <v>7424</v>
      </c>
      <c r="D816" s="661" t="s">
        <v>8627</v>
      </c>
      <c r="E816" s="661" t="s">
        <v>8626</v>
      </c>
      <c r="F816" s="664"/>
      <c r="G816" s="664"/>
      <c r="H816" s="664"/>
      <c r="I816" s="664"/>
      <c r="J816" s="664">
        <v>1</v>
      </c>
      <c r="K816" s="664">
        <v>500.25</v>
      </c>
      <c r="L816" s="664"/>
      <c r="M816" s="664">
        <v>500.25</v>
      </c>
      <c r="N816" s="664"/>
      <c r="O816" s="664"/>
      <c r="P816" s="677"/>
      <c r="Q816" s="665"/>
    </row>
    <row r="817" spans="1:17" ht="14.4" customHeight="1" x14ac:dyDescent="0.3">
      <c r="A817" s="660" t="s">
        <v>600</v>
      </c>
      <c r="B817" s="661" t="s">
        <v>8566</v>
      </c>
      <c r="C817" s="661" t="s">
        <v>7424</v>
      </c>
      <c r="D817" s="661" t="s">
        <v>8628</v>
      </c>
      <c r="E817" s="661" t="s">
        <v>8626</v>
      </c>
      <c r="F817" s="664"/>
      <c r="G817" s="664"/>
      <c r="H817" s="664"/>
      <c r="I817" s="664"/>
      <c r="J817" s="664">
        <v>4</v>
      </c>
      <c r="K817" s="664">
        <v>3944</v>
      </c>
      <c r="L817" s="664"/>
      <c r="M817" s="664">
        <v>986</v>
      </c>
      <c r="N817" s="664">
        <v>3</v>
      </c>
      <c r="O817" s="664">
        <v>2958</v>
      </c>
      <c r="P817" s="677"/>
      <c r="Q817" s="665">
        <v>986</v>
      </c>
    </row>
    <row r="818" spans="1:17" ht="14.4" customHeight="1" x14ac:dyDescent="0.3">
      <c r="A818" s="660" t="s">
        <v>600</v>
      </c>
      <c r="B818" s="661" t="s">
        <v>8566</v>
      </c>
      <c r="C818" s="661" t="s">
        <v>7424</v>
      </c>
      <c r="D818" s="661" t="s">
        <v>8629</v>
      </c>
      <c r="E818" s="661" t="s">
        <v>8579</v>
      </c>
      <c r="F818" s="664"/>
      <c r="G818" s="664"/>
      <c r="H818" s="664"/>
      <c r="I818" s="664"/>
      <c r="J818" s="664">
        <v>8</v>
      </c>
      <c r="K818" s="664">
        <v>2420.96</v>
      </c>
      <c r="L818" s="664"/>
      <c r="M818" s="664">
        <v>302.62</v>
      </c>
      <c r="N818" s="664">
        <v>6</v>
      </c>
      <c r="O818" s="664">
        <v>1815.72</v>
      </c>
      <c r="P818" s="677"/>
      <c r="Q818" s="665">
        <v>302.62</v>
      </c>
    </row>
    <row r="819" spans="1:17" ht="14.4" customHeight="1" x14ac:dyDescent="0.3">
      <c r="A819" s="660" t="s">
        <v>600</v>
      </c>
      <c r="B819" s="661" t="s">
        <v>8566</v>
      </c>
      <c r="C819" s="661" t="s">
        <v>7424</v>
      </c>
      <c r="D819" s="661" t="s">
        <v>7978</v>
      </c>
      <c r="E819" s="661" t="s">
        <v>7979</v>
      </c>
      <c r="F819" s="664"/>
      <c r="G819" s="664"/>
      <c r="H819" s="664"/>
      <c r="I819" s="664"/>
      <c r="J819" s="664"/>
      <c r="K819" s="664"/>
      <c r="L819" s="664"/>
      <c r="M819" s="664"/>
      <c r="N819" s="664">
        <v>3</v>
      </c>
      <c r="O819" s="664">
        <v>3637.6499999999996</v>
      </c>
      <c r="P819" s="677"/>
      <c r="Q819" s="665">
        <v>1212.55</v>
      </c>
    </row>
    <row r="820" spans="1:17" ht="14.4" customHeight="1" x14ac:dyDescent="0.3">
      <c r="A820" s="660" t="s">
        <v>600</v>
      </c>
      <c r="B820" s="661" t="s">
        <v>8566</v>
      </c>
      <c r="C820" s="661" t="s">
        <v>7424</v>
      </c>
      <c r="D820" s="661" t="s">
        <v>8630</v>
      </c>
      <c r="E820" s="661" t="s">
        <v>8631</v>
      </c>
      <c r="F820" s="664"/>
      <c r="G820" s="664"/>
      <c r="H820" s="664"/>
      <c r="I820" s="664"/>
      <c r="J820" s="664"/>
      <c r="K820" s="664"/>
      <c r="L820" s="664"/>
      <c r="M820" s="664"/>
      <c r="N820" s="664">
        <v>2</v>
      </c>
      <c r="O820" s="664">
        <v>11062.76</v>
      </c>
      <c r="P820" s="677"/>
      <c r="Q820" s="665">
        <v>5531.38</v>
      </c>
    </row>
    <row r="821" spans="1:17" ht="14.4" customHeight="1" x14ac:dyDescent="0.3">
      <c r="A821" s="660" t="s">
        <v>600</v>
      </c>
      <c r="B821" s="661" t="s">
        <v>8566</v>
      </c>
      <c r="C821" s="661" t="s">
        <v>7424</v>
      </c>
      <c r="D821" s="661" t="s">
        <v>7988</v>
      </c>
      <c r="E821" s="661" t="s">
        <v>7989</v>
      </c>
      <c r="F821" s="664"/>
      <c r="G821" s="664"/>
      <c r="H821" s="664"/>
      <c r="I821" s="664"/>
      <c r="J821" s="664"/>
      <c r="K821" s="664"/>
      <c r="L821" s="664"/>
      <c r="M821" s="664"/>
      <c r="N821" s="664">
        <v>1</v>
      </c>
      <c r="O821" s="664">
        <v>1359.71</v>
      </c>
      <c r="P821" s="677"/>
      <c r="Q821" s="665">
        <v>1359.71</v>
      </c>
    </row>
    <row r="822" spans="1:17" ht="14.4" customHeight="1" x14ac:dyDescent="0.3">
      <c r="A822" s="660" t="s">
        <v>600</v>
      </c>
      <c r="B822" s="661" t="s">
        <v>8566</v>
      </c>
      <c r="C822" s="661" t="s">
        <v>7424</v>
      </c>
      <c r="D822" s="661" t="s">
        <v>8632</v>
      </c>
      <c r="E822" s="661" t="s">
        <v>8579</v>
      </c>
      <c r="F822" s="664"/>
      <c r="G822" s="664"/>
      <c r="H822" s="664"/>
      <c r="I822" s="664"/>
      <c r="J822" s="664">
        <v>2</v>
      </c>
      <c r="K822" s="664">
        <v>399</v>
      </c>
      <c r="L822" s="664"/>
      <c r="M822" s="664">
        <v>199.5</v>
      </c>
      <c r="N822" s="664"/>
      <c r="O822" s="664"/>
      <c r="P822" s="677"/>
      <c r="Q822" s="665"/>
    </row>
    <row r="823" spans="1:17" ht="14.4" customHeight="1" x14ac:dyDescent="0.3">
      <c r="A823" s="660" t="s">
        <v>600</v>
      </c>
      <c r="B823" s="661" t="s">
        <v>8566</v>
      </c>
      <c r="C823" s="661" t="s">
        <v>7424</v>
      </c>
      <c r="D823" s="661" t="s">
        <v>8633</v>
      </c>
      <c r="E823" s="661" t="s">
        <v>8634</v>
      </c>
      <c r="F823" s="664"/>
      <c r="G823" s="664"/>
      <c r="H823" s="664"/>
      <c r="I823" s="664"/>
      <c r="J823" s="664"/>
      <c r="K823" s="664"/>
      <c r="L823" s="664"/>
      <c r="M823" s="664"/>
      <c r="N823" s="664">
        <v>1</v>
      </c>
      <c r="O823" s="664">
        <v>310.91000000000003</v>
      </c>
      <c r="P823" s="677"/>
      <c r="Q823" s="665">
        <v>310.91000000000003</v>
      </c>
    </row>
    <row r="824" spans="1:17" ht="14.4" customHeight="1" x14ac:dyDescent="0.3">
      <c r="A824" s="660" t="s">
        <v>600</v>
      </c>
      <c r="B824" s="661" t="s">
        <v>8566</v>
      </c>
      <c r="C824" s="661" t="s">
        <v>7424</v>
      </c>
      <c r="D824" s="661" t="s">
        <v>8635</v>
      </c>
      <c r="E824" s="661" t="s">
        <v>8636</v>
      </c>
      <c r="F824" s="664">
        <v>1</v>
      </c>
      <c r="G824" s="664">
        <v>2408.87</v>
      </c>
      <c r="H824" s="664">
        <v>1</v>
      </c>
      <c r="I824" s="664">
        <v>2408.87</v>
      </c>
      <c r="J824" s="664"/>
      <c r="K824" s="664"/>
      <c r="L824" s="664"/>
      <c r="M824" s="664"/>
      <c r="N824" s="664"/>
      <c r="O824" s="664"/>
      <c r="P824" s="677"/>
      <c r="Q824" s="665"/>
    </row>
    <row r="825" spans="1:17" ht="14.4" customHeight="1" x14ac:dyDescent="0.3">
      <c r="A825" s="660" t="s">
        <v>600</v>
      </c>
      <c r="B825" s="661" t="s">
        <v>8566</v>
      </c>
      <c r="C825" s="661" t="s">
        <v>7424</v>
      </c>
      <c r="D825" s="661" t="s">
        <v>8637</v>
      </c>
      <c r="E825" s="661" t="s">
        <v>8638</v>
      </c>
      <c r="F825" s="664"/>
      <c r="G825" s="664"/>
      <c r="H825" s="664"/>
      <c r="I825" s="664"/>
      <c r="J825" s="664"/>
      <c r="K825" s="664"/>
      <c r="L825" s="664"/>
      <c r="M825" s="664"/>
      <c r="N825" s="664">
        <v>3</v>
      </c>
      <c r="O825" s="664">
        <v>3227.25</v>
      </c>
      <c r="P825" s="677"/>
      <c r="Q825" s="665">
        <v>1075.75</v>
      </c>
    </row>
    <row r="826" spans="1:17" ht="14.4" customHeight="1" x14ac:dyDescent="0.3">
      <c r="A826" s="660" t="s">
        <v>600</v>
      </c>
      <c r="B826" s="661" t="s">
        <v>8566</v>
      </c>
      <c r="C826" s="661" t="s">
        <v>7424</v>
      </c>
      <c r="D826" s="661" t="s">
        <v>8006</v>
      </c>
      <c r="E826" s="661" t="s">
        <v>7979</v>
      </c>
      <c r="F826" s="664"/>
      <c r="G826" s="664"/>
      <c r="H826" s="664"/>
      <c r="I826" s="664"/>
      <c r="J826" s="664"/>
      <c r="K826" s="664"/>
      <c r="L826" s="664"/>
      <c r="M826" s="664"/>
      <c r="N826" s="664">
        <v>1</v>
      </c>
      <c r="O826" s="664">
        <v>1342.95</v>
      </c>
      <c r="P826" s="677"/>
      <c r="Q826" s="665">
        <v>1342.95</v>
      </c>
    </row>
    <row r="827" spans="1:17" ht="14.4" customHeight="1" x14ac:dyDescent="0.3">
      <c r="A827" s="660" t="s">
        <v>600</v>
      </c>
      <c r="B827" s="661" t="s">
        <v>8566</v>
      </c>
      <c r="C827" s="661" t="s">
        <v>7424</v>
      </c>
      <c r="D827" s="661" t="s">
        <v>8639</v>
      </c>
      <c r="E827" s="661" t="s">
        <v>8640</v>
      </c>
      <c r="F827" s="664">
        <v>1</v>
      </c>
      <c r="G827" s="664">
        <v>103.7</v>
      </c>
      <c r="H827" s="664">
        <v>1</v>
      </c>
      <c r="I827" s="664">
        <v>103.7</v>
      </c>
      <c r="J827" s="664"/>
      <c r="K827" s="664"/>
      <c r="L827" s="664"/>
      <c r="M827" s="664"/>
      <c r="N827" s="664"/>
      <c r="O827" s="664"/>
      <c r="P827" s="677"/>
      <c r="Q827" s="665"/>
    </row>
    <row r="828" spans="1:17" ht="14.4" customHeight="1" x14ac:dyDescent="0.3">
      <c r="A828" s="660" t="s">
        <v>600</v>
      </c>
      <c r="B828" s="661" t="s">
        <v>8566</v>
      </c>
      <c r="C828" s="661" t="s">
        <v>7424</v>
      </c>
      <c r="D828" s="661" t="s">
        <v>8641</v>
      </c>
      <c r="E828" s="661" t="s">
        <v>8642</v>
      </c>
      <c r="F828" s="664">
        <v>1</v>
      </c>
      <c r="G828" s="664">
        <v>1038</v>
      </c>
      <c r="H828" s="664">
        <v>1</v>
      </c>
      <c r="I828" s="664">
        <v>1038</v>
      </c>
      <c r="J828" s="664"/>
      <c r="K828" s="664"/>
      <c r="L828" s="664"/>
      <c r="M828" s="664"/>
      <c r="N828" s="664"/>
      <c r="O828" s="664"/>
      <c r="P828" s="677"/>
      <c r="Q828" s="665"/>
    </row>
    <row r="829" spans="1:17" ht="14.4" customHeight="1" x14ac:dyDescent="0.3">
      <c r="A829" s="660" t="s">
        <v>600</v>
      </c>
      <c r="B829" s="661" t="s">
        <v>8566</v>
      </c>
      <c r="C829" s="661" t="s">
        <v>7424</v>
      </c>
      <c r="D829" s="661" t="s">
        <v>8643</v>
      </c>
      <c r="E829" s="661" t="s">
        <v>8644</v>
      </c>
      <c r="F829" s="664"/>
      <c r="G829" s="664"/>
      <c r="H829" s="664"/>
      <c r="I829" s="664"/>
      <c r="J829" s="664"/>
      <c r="K829" s="664"/>
      <c r="L829" s="664"/>
      <c r="M829" s="664"/>
      <c r="N829" s="664">
        <v>7</v>
      </c>
      <c r="O829" s="664">
        <v>1741.11</v>
      </c>
      <c r="P829" s="677"/>
      <c r="Q829" s="665">
        <v>248.73</v>
      </c>
    </row>
    <row r="830" spans="1:17" ht="14.4" customHeight="1" x14ac:dyDescent="0.3">
      <c r="A830" s="660" t="s">
        <v>600</v>
      </c>
      <c r="B830" s="661" t="s">
        <v>8566</v>
      </c>
      <c r="C830" s="661" t="s">
        <v>7424</v>
      </c>
      <c r="D830" s="661" t="s">
        <v>8645</v>
      </c>
      <c r="E830" s="661" t="s">
        <v>8646</v>
      </c>
      <c r="F830" s="664"/>
      <c r="G830" s="664"/>
      <c r="H830" s="664"/>
      <c r="I830" s="664"/>
      <c r="J830" s="664"/>
      <c r="K830" s="664"/>
      <c r="L830" s="664"/>
      <c r="M830" s="664"/>
      <c r="N830" s="664">
        <v>1</v>
      </c>
      <c r="O830" s="664">
        <v>5113.87</v>
      </c>
      <c r="P830" s="677"/>
      <c r="Q830" s="665">
        <v>5113.87</v>
      </c>
    </row>
    <row r="831" spans="1:17" ht="14.4" customHeight="1" x14ac:dyDescent="0.3">
      <c r="A831" s="660" t="s">
        <v>600</v>
      </c>
      <c r="B831" s="661" t="s">
        <v>8566</v>
      </c>
      <c r="C831" s="661" t="s">
        <v>7424</v>
      </c>
      <c r="D831" s="661" t="s">
        <v>8647</v>
      </c>
      <c r="E831" s="661" t="s">
        <v>8648</v>
      </c>
      <c r="F831" s="664">
        <v>1</v>
      </c>
      <c r="G831" s="664">
        <v>439.52</v>
      </c>
      <c r="H831" s="664">
        <v>1</v>
      </c>
      <c r="I831" s="664">
        <v>439.52</v>
      </c>
      <c r="J831" s="664"/>
      <c r="K831" s="664"/>
      <c r="L831" s="664"/>
      <c r="M831" s="664"/>
      <c r="N831" s="664"/>
      <c r="O831" s="664"/>
      <c r="P831" s="677"/>
      <c r="Q831" s="665"/>
    </row>
    <row r="832" spans="1:17" ht="14.4" customHeight="1" x14ac:dyDescent="0.3">
      <c r="A832" s="660" t="s">
        <v>600</v>
      </c>
      <c r="B832" s="661" t="s">
        <v>8566</v>
      </c>
      <c r="C832" s="661" t="s">
        <v>7437</v>
      </c>
      <c r="D832" s="661" t="s">
        <v>8021</v>
      </c>
      <c r="E832" s="661" t="s">
        <v>8022</v>
      </c>
      <c r="F832" s="664">
        <v>4</v>
      </c>
      <c r="G832" s="664">
        <v>740</v>
      </c>
      <c r="H832" s="664">
        <v>1</v>
      </c>
      <c r="I832" s="664">
        <v>185</v>
      </c>
      <c r="J832" s="664">
        <v>13</v>
      </c>
      <c r="K832" s="664">
        <v>2405</v>
      </c>
      <c r="L832" s="664">
        <v>3.25</v>
      </c>
      <c r="M832" s="664">
        <v>185</v>
      </c>
      <c r="N832" s="664">
        <v>7</v>
      </c>
      <c r="O832" s="664">
        <v>1304</v>
      </c>
      <c r="P832" s="677">
        <v>1.7621621621621621</v>
      </c>
      <c r="Q832" s="665">
        <v>186.28571428571428</v>
      </c>
    </row>
    <row r="833" spans="1:17" ht="14.4" customHeight="1" x14ac:dyDescent="0.3">
      <c r="A833" s="660" t="s">
        <v>600</v>
      </c>
      <c r="B833" s="661" t="s">
        <v>8566</v>
      </c>
      <c r="C833" s="661" t="s">
        <v>7437</v>
      </c>
      <c r="D833" s="661" t="s">
        <v>7522</v>
      </c>
      <c r="E833" s="661" t="s">
        <v>7523</v>
      </c>
      <c r="F833" s="664"/>
      <c r="G833" s="664"/>
      <c r="H833" s="664"/>
      <c r="I833" s="664"/>
      <c r="J833" s="664">
        <v>4</v>
      </c>
      <c r="K833" s="664">
        <v>2348</v>
      </c>
      <c r="L833" s="664"/>
      <c r="M833" s="664">
        <v>587</v>
      </c>
      <c r="N833" s="664">
        <v>2</v>
      </c>
      <c r="O833" s="664">
        <v>1188</v>
      </c>
      <c r="P833" s="677"/>
      <c r="Q833" s="665">
        <v>594</v>
      </c>
    </row>
    <row r="834" spans="1:17" ht="14.4" customHeight="1" x14ac:dyDescent="0.3">
      <c r="A834" s="660" t="s">
        <v>600</v>
      </c>
      <c r="B834" s="661" t="s">
        <v>8566</v>
      </c>
      <c r="C834" s="661" t="s">
        <v>7437</v>
      </c>
      <c r="D834" s="661" t="s">
        <v>8033</v>
      </c>
      <c r="E834" s="661" t="s">
        <v>8034</v>
      </c>
      <c r="F834" s="664">
        <v>8</v>
      </c>
      <c r="G834" s="664">
        <v>23592</v>
      </c>
      <c r="H834" s="664">
        <v>1</v>
      </c>
      <c r="I834" s="664">
        <v>2949</v>
      </c>
      <c r="J834" s="664">
        <v>19</v>
      </c>
      <c r="K834" s="664">
        <v>56259</v>
      </c>
      <c r="L834" s="664">
        <v>2.3846642929806716</v>
      </c>
      <c r="M834" s="664">
        <v>2961</v>
      </c>
      <c r="N834" s="664">
        <v>26</v>
      </c>
      <c r="O834" s="664">
        <v>77448</v>
      </c>
      <c r="P834" s="677">
        <v>3.2828077314343846</v>
      </c>
      <c r="Q834" s="665">
        <v>2978.7692307692309</v>
      </c>
    </row>
    <row r="835" spans="1:17" ht="14.4" customHeight="1" x14ac:dyDescent="0.3">
      <c r="A835" s="660" t="s">
        <v>600</v>
      </c>
      <c r="B835" s="661" t="s">
        <v>8566</v>
      </c>
      <c r="C835" s="661" t="s">
        <v>7437</v>
      </c>
      <c r="D835" s="661" t="s">
        <v>8084</v>
      </c>
      <c r="E835" s="661" t="s">
        <v>8085</v>
      </c>
      <c r="F835" s="664"/>
      <c r="G835" s="664"/>
      <c r="H835" s="664"/>
      <c r="I835" s="664"/>
      <c r="J835" s="664">
        <v>2</v>
      </c>
      <c r="K835" s="664">
        <v>5734</v>
      </c>
      <c r="L835" s="664"/>
      <c r="M835" s="664">
        <v>2867</v>
      </c>
      <c r="N835" s="664"/>
      <c r="O835" s="664"/>
      <c r="P835" s="677"/>
      <c r="Q835" s="665"/>
    </row>
    <row r="836" spans="1:17" ht="14.4" customHeight="1" x14ac:dyDescent="0.3">
      <c r="A836" s="660" t="s">
        <v>600</v>
      </c>
      <c r="B836" s="661" t="s">
        <v>8566</v>
      </c>
      <c r="C836" s="661" t="s">
        <v>7437</v>
      </c>
      <c r="D836" s="661" t="s">
        <v>8088</v>
      </c>
      <c r="E836" s="661" t="s">
        <v>8089</v>
      </c>
      <c r="F836" s="664"/>
      <c r="G836" s="664"/>
      <c r="H836" s="664"/>
      <c r="I836" s="664"/>
      <c r="J836" s="664"/>
      <c r="K836" s="664"/>
      <c r="L836" s="664"/>
      <c r="M836" s="664"/>
      <c r="N836" s="664">
        <v>1</v>
      </c>
      <c r="O836" s="664">
        <v>5148</v>
      </c>
      <c r="P836" s="677"/>
      <c r="Q836" s="665">
        <v>5148</v>
      </c>
    </row>
    <row r="837" spans="1:17" ht="14.4" customHeight="1" x14ac:dyDescent="0.3">
      <c r="A837" s="660" t="s">
        <v>600</v>
      </c>
      <c r="B837" s="661" t="s">
        <v>8566</v>
      </c>
      <c r="C837" s="661" t="s">
        <v>7437</v>
      </c>
      <c r="D837" s="661" t="s">
        <v>8096</v>
      </c>
      <c r="E837" s="661" t="s">
        <v>8097</v>
      </c>
      <c r="F837" s="664"/>
      <c r="G837" s="664"/>
      <c r="H837" s="664"/>
      <c r="I837" s="664"/>
      <c r="J837" s="664">
        <v>9</v>
      </c>
      <c r="K837" s="664">
        <v>6129</v>
      </c>
      <c r="L837" s="664"/>
      <c r="M837" s="664">
        <v>681</v>
      </c>
      <c r="N837" s="664">
        <v>5</v>
      </c>
      <c r="O837" s="664">
        <v>3435</v>
      </c>
      <c r="P837" s="677"/>
      <c r="Q837" s="665">
        <v>687</v>
      </c>
    </row>
    <row r="838" spans="1:17" ht="14.4" customHeight="1" x14ac:dyDescent="0.3">
      <c r="A838" s="660" t="s">
        <v>600</v>
      </c>
      <c r="B838" s="661" t="s">
        <v>8566</v>
      </c>
      <c r="C838" s="661" t="s">
        <v>7437</v>
      </c>
      <c r="D838" s="661" t="s">
        <v>8098</v>
      </c>
      <c r="E838" s="661" t="s">
        <v>8099</v>
      </c>
      <c r="F838" s="664"/>
      <c r="G838" s="664"/>
      <c r="H838" s="664"/>
      <c r="I838" s="664"/>
      <c r="J838" s="664"/>
      <c r="K838" s="664"/>
      <c r="L838" s="664"/>
      <c r="M838" s="664"/>
      <c r="N838" s="664">
        <v>1</v>
      </c>
      <c r="O838" s="664">
        <v>200</v>
      </c>
      <c r="P838" s="677"/>
      <c r="Q838" s="665">
        <v>200</v>
      </c>
    </row>
    <row r="839" spans="1:17" ht="14.4" customHeight="1" x14ac:dyDescent="0.3">
      <c r="A839" s="660" t="s">
        <v>600</v>
      </c>
      <c r="B839" s="661" t="s">
        <v>8566</v>
      </c>
      <c r="C839" s="661" t="s">
        <v>7437</v>
      </c>
      <c r="D839" s="661" t="s">
        <v>8100</v>
      </c>
      <c r="E839" s="661" t="s">
        <v>8101</v>
      </c>
      <c r="F839" s="664">
        <v>1</v>
      </c>
      <c r="G839" s="664">
        <v>148</v>
      </c>
      <c r="H839" s="664">
        <v>1</v>
      </c>
      <c r="I839" s="664">
        <v>148</v>
      </c>
      <c r="J839" s="664"/>
      <c r="K839" s="664"/>
      <c r="L839" s="664"/>
      <c r="M839" s="664"/>
      <c r="N839" s="664"/>
      <c r="O839" s="664"/>
      <c r="P839" s="677"/>
      <c r="Q839" s="665"/>
    </row>
    <row r="840" spans="1:17" ht="14.4" customHeight="1" x14ac:dyDescent="0.3">
      <c r="A840" s="660" t="s">
        <v>600</v>
      </c>
      <c r="B840" s="661" t="s">
        <v>8566</v>
      </c>
      <c r="C840" s="661" t="s">
        <v>7437</v>
      </c>
      <c r="D840" s="661" t="s">
        <v>8649</v>
      </c>
      <c r="E840" s="661" t="s">
        <v>8650</v>
      </c>
      <c r="F840" s="664"/>
      <c r="G840" s="664"/>
      <c r="H840" s="664"/>
      <c r="I840" s="664"/>
      <c r="J840" s="664">
        <v>2</v>
      </c>
      <c r="K840" s="664">
        <v>11142</v>
      </c>
      <c r="L840" s="664"/>
      <c r="M840" s="664">
        <v>5571</v>
      </c>
      <c r="N840" s="664">
        <v>2</v>
      </c>
      <c r="O840" s="664">
        <v>11326</v>
      </c>
      <c r="P840" s="677"/>
      <c r="Q840" s="665">
        <v>5663</v>
      </c>
    </row>
    <row r="841" spans="1:17" ht="14.4" customHeight="1" x14ac:dyDescent="0.3">
      <c r="A841" s="660" t="s">
        <v>600</v>
      </c>
      <c r="B841" s="661" t="s">
        <v>8566</v>
      </c>
      <c r="C841" s="661" t="s">
        <v>7437</v>
      </c>
      <c r="D841" s="661" t="s">
        <v>8651</v>
      </c>
      <c r="E841" s="661" t="s">
        <v>8652</v>
      </c>
      <c r="F841" s="664"/>
      <c r="G841" s="664"/>
      <c r="H841" s="664"/>
      <c r="I841" s="664"/>
      <c r="J841" s="664"/>
      <c r="K841" s="664"/>
      <c r="L841" s="664"/>
      <c r="M841" s="664"/>
      <c r="N841" s="664">
        <v>1</v>
      </c>
      <c r="O841" s="664">
        <v>5716</v>
      </c>
      <c r="P841" s="677"/>
      <c r="Q841" s="665">
        <v>5716</v>
      </c>
    </row>
    <row r="842" spans="1:17" ht="14.4" customHeight="1" x14ac:dyDescent="0.3">
      <c r="A842" s="660" t="s">
        <v>600</v>
      </c>
      <c r="B842" s="661" t="s">
        <v>8566</v>
      </c>
      <c r="C842" s="661" t="s">
        <v>7437</v>
      </c>
      <c r="D842" s="661" t="s">
        <v>8104</v>
      </c>
      <c r="E842" s="661" t="s">
        <v>8105</v>
      </c>
      <c r="F842" s="664">
        <v>3</v>
      </c>
      <c r="G842" s="664">
        <v>513</v>
      </c>
      <c r="H842" s="664">
        <v>1</v>
      </c>
      <c r="I842" s="664">
        <v>171</v>
      </c>
      <c r="J842" s="664">
        <v>21</v>
      </c>
      <c r="K842" s="664">
        <v>3612</v>
      </c>
      <c r="L842" s="664">
        <v>7.0409356725146202</v>
      </c>
      <c r="M842" s="664">
        <v>172</v>
      </c>
      <c r="N842" s="664">
        <v>101</v>
      </c>
      <c r="O842" s="664">
        <v>17464</v>
      </c>
      <c r="P842" s="677">
        <v>34.042884990253413</v>
      </c>
      <c r="Q842" s="665">
        <v>172.9108910891089</v>
      </c>
    </row>
    <row r="843" spans="1:17" ht="14.4" customHeight="1" x14ac:dyDescent="0.3">
      <c r="A843" s="660" t="s">
        <v>600</v>
      </c>
      <c r="B843" s="661" t="s">
        <v>8566</v>
      </c>
      <c r="C843" s="661" t="s">
        <v>7437</v>
      </c>
      <c r="D843" s="661" t="s">
        <v>8122</v>
      </c>
      <c r="E843" s="661" t="s">
        <v>8123</v>
      </c>
      <c r="F843" s="664">
        <v>215</v>
      </c>
      <c r="G843" s="664">
        <v>71380</v>
      </c>
      <c r="H843" s="664">
        <v>1</v>
      </c>
      <c r="I843" s="664">
        <v>332</v>
      </c>
      <c r="J843" s="664">
        <v>552</v>
      </c>
      <c r="K843" s="664">
        <v>128064</v>
      </c>
      <c r="L843" s="664">
        <v>1.7941159988792379</v>
      </c>
      <c r="M843" s="664">
        <v>232</v>
      </c>
      <c r="N843" s="664">
        <v>566</v>
      </c>
      <c r="O843" s="664">
        <v>132202</v>
      </c>
      <c r="P843" s="677">
        <v>1.8520874194452228</v>
      </c>
      <c r="Q843" s="665">
        <v>233.57243816254416</v>
      </c>
    </row>
    <row r="844" spans="1:17" ht="14.4" customHeight="1" x14ac:dyDescent="0.3">
      <c r="A844" s="660" t="s">
        <v>600</v>
      </c>
      <c r="B844" s="661" t="s">
        <v>8566</v>
      </c>
      <c r="C844" s="661" t="s">
        <v>7437</v>
      </c>
      <c r="D844" s="661" t="s">
        <v>8124</v>
      </c>
      <c r="E844" s="661" t="s">
        <v>8125</v>
      </c>
      <c r="F844" s="664"/>
      <c r="G844" s="664"/>
      <c r="H844" s="664"/>
      <c r="I844" s="664"/>
      <c r="J844" s="664">
        <v>6</v>
      </c>
      <c r="K844" s="664">
        <v>3162</v>
      </c>
      <c r="L844" s="664"/>
      <c r="M844" s="664">
        <v>527</v>
      </c>
      <c r="N844" s="664">
        <v>14</v>
      </c>
      <c r="O844" s="664">
        <v>7430</v>
      </c>
      <c r="P844" s="677"/>
      <c r="Q844" s="665">
        <v>530.71428571428567</v>
      </c>
    </row>
    <row r="845" spans="1:17" ht="14.4" customHeight="1" x14ac:dyDescent="0.3">
      <c r="A845" s="660" t="s">
        <v>600</v>
      </c>
      <c r="B845" s="661" t="s">
        <v>8566</v>
      </c>
      <c r="C845" s="661" t="s">
        <v>7437</v>
      </c>
      <c r="D845" s="661" t="s">
        <v>8126</v>
      </c>
      <c r="E845" s="661" t="s">
        <v>8127</v>
      </c>
      <c r="F845" s="664"/>
      <c r="G845" s="664"/>
      <c r="H845" s="664"/>
      <c r="I845" s="664"/>
      <c r="J845" s="664">
        <v>4</v>
      </c>
      <c r="K845" s="664">
        <v>5924</v>
      </c>
      <c r="L845" s="664"/>
      <c r="M845" s="664">
        <v>1481</v>
      </c>
      <c r="N845" s="664">
        <v>10</v>
      </c>
      <c r="O845" s="664">
        <v>14900</v>
      </c>
      <c r="P845" s="677"/>
      <c r="Q845" s="665">
        <v>1490</v>
      </c>
    </row>
    <row r="846" spans="1:17" ht="14.4" customHeight="1" x14ac:dyDescent="0.3">
      <c r="A846" s="660" t="s">
        <v>600</v>
      </c>
      <c r="B846" s="661" t="s">
        <v>8566</v>
      </c>
      <c r="C846" s="661" t="s">
        <v>7437</v>
      </c>
      <c r="D846" s="661" t="s">
        <v>8128</v>
      </c>
      <c r="E846" s="661" t="s">
        <v>8129</v>
      </c>
      <c r="F846" s="664">
        <v>1</v>
      </c>
      <c r="G846" s="664">
        <v>4213</v>
      </c>
      <c r="H846" s="664">
        <v>1</v>
      </c>
      <c r="I846" s="664">
        <v>4213</v>
      </c>
      <c r="J846" s="664">
        <v>10</v>
      </c>
      <c r="K846" s="664">
        <v>42360</v>
      </c>
      <c r="L846" s="664">
        <v>10.054592926655589</v>
      </c>
      <c r="M846" s="664">
        <v>4236</v>
      </c>
      <c r="N846" s="664">
        <v>10</v>
      </c>
      <c r="O846" s="664">
        <v>42720</v>
      </c>
      <c r="P846" s="677">
        <v>10.140042724899121</v>
      </c>
      <c r="Q846" s="665">
        <v>4272</v>
      </c>
    </row>
    <row r="847" spans="1:17" ht="14.4" customHeight="1" x14ac:dyDescent="0.3">
      <c r="A847" s="660" t="s">
        <v>600</v>
      </c>
      <c r="B847" s="661" t="s">
        <v>8566</v>
      </c>
      <c r="C847" s="661" t="s">
        <v>7437</v>
      </c>
      <c r="D847" s="661" t="s">
        <v>7474</v>
      </c>
      <c r="E847" s="661" t="s">
        <v>7475</v>
      </c>
      <c r="F847" s="664">
        <v>7</v>
      </c>
      <c r="G847" s="664">
        <v>3353</v>
      </c>
      <c r="H847" s="664">
        <v>1</v>
      </c>
      <c r="I847" s="664">
        <v>479</v>
      </c>
      <c r="J847" s="664">
        <v>42</v>
      </c>
      <c r="K847" s="664">
        <v>20202</v>
      </c>
      <c r="L847" s="664">
        <v>6.0250521920668056</v>
      </c>
      <c r="M847" s="664">
        <v>481</v>
      </c>
      <c r="N847" s="664">
        <v>50</v>
      </c>
      <c r="O847" s="664">
        <v>24202</v>
      </c>
      <c r="P847" s="677">
        <v>7.2180137190575602</v>
      </c>
      <c r="Q847" s="665">
        <v>484.04</v>
      </c>
    </row>
    <row r="848" spans="1:17" ht="14.4" customHeight="1" x14ac:dyDescent="0.3">
      <c r="A848" s="660" t="s">
        <v>600</v>
      </c>
      <c r="B848" s="661" t="s">
        <v>8566</v>
      </c>
      <c r="C848" s="661" t="s">
        <v>7437</v>
      </c>
      <c r="D848" s="661" t="s">
        <v>8130</v>
      </c>
      <c r="E848" s="661" t="s">
        <v>8131</v>
      </c>
      <c r="F848" s="664"/>
      <c r="G848" s="664"/>
      <c r="H848" s="664"/>
      <c r="I848" s="664"/>
      <c r="J848" s="664">
        <v>7</v>
      </c>
      <c r="K848" s="664">
        <v>16772</v>
      </c>
      <c r="L848" s="664"/>
      <c r="M848" s="664">
        <v>2396</v>
      </c>
      <c r="N848" s="664">
        <v>6</v>
      </c>
      <c r="O848" s="664">
        <v>14526</v>
      </c>
      <c r="P848" s="677"/>
      <c r="Q848" s="665">
        <v>2421</v>
      </c>
    </row>
    <row r="849" spans="1:17" ht="14.4" customHeight="1" x14ac:dyDescent="0.3">
      <c r="A849" s="660" t="s">
        <v>600</v>
      </c>
      <c r="B849" s="661" t="s">
        <v>8566</v>
      </c>
      <c r="C849" s="661" t="s">
        <v>7437</v>
      </c>
      <c r="D849" s="661" t="s">
        <v>7460</v>
      </c>
      <c r="E849" s="661" t="s">
        <v>7461</v>
      </c>
      <c r="F849" s="664">
        <v>2</v>
      </c>
      <c r="G849" s="664">
        <v>1312</v>
      </c>
      <c r="H849" s="664">
        <v>1</v>
      </c>
      <c r="I849" s="664">
        <v>656</v>
      </c>
      <c r="J849" s="664">
        <v>20</v>
      </c>
      <c r="K849" s="664">
        <v>13180</v>
      </c>
      <c r="L849" s="664">
        <v>10.045731707317072</v>
      </c>
      <c r="M849" s="664">
        <v>659</v>
      </c>
      <c r="N849" s="664">
        <v>26</v>
      </c>
      <c r="O849" s="664">
        <v>17219</v>
      </c>
      <c r="P849" s="677">
        <v>13.124237804878049</v>
      </c>
      <c r="Q849" s="665">
        <v>662.26923076923072</v>
      </c>
    </row>
    <row r="850" spans="1:17" ht="14.4" customHeight="1" x14ac:dyDescent="0.3">
      <c r="A850" s="660" t="s">
        <v>600</v>
      </c>
      <c r="B850" s="661" t="s">
        <v>8566</v>
      </c>
      <c r="C850" s="661" t="s">
        <v>7437</v>
      </c>
      <c r="D850" s="661" t="s">
        <v>8132</v>
      </c>
      <c r="E850" s="661" t="s">
        <v>8133</v>
      </c>
      <c r="F850" s="664">
        <v>9</v>
      </c>
      <c r="G850" s="664">
        <v>15390</v>
      </c>
      <c r="H850" s="664">
        <v>1</v>
      </c>
      <c r="I850" s="664">
        <v>1710</v>
      </c>
      <c r="J850" s="664">
        <v>64</v>
      </c>
      <c r="K850" s="664">
        <v>109888</v>
      </c>
      <c r="L850" s="664">
        <v>7.140220922677063</v>
      </c>
      <c r="M850" s="664">
        <v>1717</v>
      </c>
      <c r="N850" s="664">
        <v>78</v>
      </c>
      <c r="O850" s="664">
        <v>134794</v>
      </c>
      <c r="P850" s="677">
        <v>8.7585445094217018</v>
      </c>
      <c r="Q850" s="665">
        <v>1728.1282051282051</v>
      </c>
    </row>
    <row r="851" spans="1:17" ht="14.4" customHeight="1" x14ac:dyDescent="0.3">
      <c r="A851" s="660" t="s">
        <v>600</v>
      </c>
      <c r="B851" s="661" t="s">
        <v>8566</v>
      </c>
      <c r="C851" s="661" t="s">
        <v>7437</v>
      </c>
      <c r="D851" s="661" t="s">
        <v>8653</v>
      </c>
      <c r="E851" s="661" t="s">
        <v>8654</v>
      </c>
      <c r="F851" s="664"/>
      <c r="G851" s="664"/>
      <c r="H851" s="664"/>
      <c r="I851" s="664"/>
      <c r="J851" s="664">
        <v>1</v>
      </c>
      <c r="K851" s="664">
        <v>1436</v>
      </c>
      <c r="L851" s="664"/>
      <c r="M851" s="664">
        <v>1436</v>
      </c>
      <c r="N851" s="664">
        <v>3</v>
      </c>
      <c r="O851" s="664">
        <v>4334</v>
      </c>
      <c r="P851" s="677"/>
      <c r="Q851" s="665">
        <v>1444.6666666666667</v>
      </c>
    </row>
    <row r="852" spans="1:17" ht="14.4" customHeight="1" x14ac:dyDescent="0.3">
      <c r="A852" s="660" t="s">
        <v>600</v>
      </c>
      <c r="B852" s="661" t="s">
        <v>8566</v>
      </c>
      <c r="C852" s="661" t="s">
        <v>7437</v>
      </c>
      <c r="D852" s="661" t="s">
        <v>8134</v>
      </c>
      <c r="E852" s="661" t="s">
        <v>8135</v>
      </c>
      <c r="F852" s="664"/>
      <c r="G852" s="664"/>
      <c r="H852" s="664"/>
      <c r="I852" s="664"/>
      <c r="J852" s="664">
        <v>2</v>
      </c>
      <c r="K852" s="664">
        <v>1820</v>
      </c>
      <c r="L852" s="664"/>
      <c r="M852" s="664">
        <v>910</v>
      </c>
      <c r="N852" s="664">
        <v>9</v>
      </c>
      <c r="O852" s="664">
        <v>8280</v>
      </c>
      <c r="P852" s="677"/>
      <c r="Q852" s="665">
        <v>920</v>
      </c>
    </row>
    <row r="853" spans="1:17" ht="14.4" customHeight="1" x14ac:dyDescent="0.3">
      <c r="A853" s="660" t="s">
        <v>600</v>
      </c>
      <c r="B853" s="661" t="s">
        <v>8566</v>
      </c>
      <c r="C853" s="661" t="s">
        <v>7437</v>
      </c>
      <c r="D853" s="661" t="s">
        <v>8136</v>
      </c>
      <c r="E853" s="661" t="s">
        <v>8137</v>
      </c>
      <c r="F853" s="664"/>
      <c r="G853" s="664"/>
      <c r="H853" s="664"/>
      <c r="I853" s="664"/>
      <c r="J853" s="664">
        <v>3</v>
      </c>
      <c r="K853" s="664">
        <v>4062</v>
      </c>
      <c r="L853" s="664"/>
      <c r="M853" s="664">
        <v>1354</v>
      </c>
      <c r="N853" s="664">
        <v>12</v>
      </c>
      <c r="O853" s="664">
        <v>16347</v>
      </c>
      <c r="P853" s="677"/>
      <c r="Q853" s="665">
        <v>1362.25</v>
      </c>
    </row>
    <row r="854" spans="1:17" ht="14.4" customHeight="1" x14ac:dyDescent="0.3">
      <c r="A854" s="660" t="s">
        <v>600</v>
      </c>
      <c r="B854" s="661" t="s">
        <v>8566</v>
      </c>
      <c r="C854" s="661" t="s">
        <v>7437</v>
      </c>
      <c r="D854" s="661" t="s">
        <v>8138</v>
      </c>
      <c r="E854" s="661" t="s">
        <v>8139</v>
      </c>
      <c r="F854" s="664">
        <v>23</v>
      </c>
      <c r="G854" s="664">
        <v>22931</v>
      </c>
      <c r="H854" s="664">
        <v>1</v>
      </c>
      <c r="I854" s="664">
        <v>997</v>
      </c>
      <c r="J854" s="664">
        <v>102</v>
      </c>
      <c r="K854" s="664">
        <v>102102</v>
      </c>
      <c r="L854" s="664">
        <v>4.4525751166543106</v>
      </c>
      <c r="M854" s="664">
        <v>1001</v>
      </c>
      <c r="N854" s="664">
        <v>126</v>
      </c>
      <c r="O854" s="664">
        <v>126902</v>
      </c>
      <c r="P854" s="677">
        <v>5.5340805023766952</v>
      </c>
      <c r="Q854" s="665">
        <v>1007.1587301587301</v>
      </c>
    </row>
    <row r="855" spans="1:17" ht="14.4" customHeight="1" x14ac:dyDescent="0.3">
      <c r="A855" s="660" t="s">
        <v>600</v>
      </c>
      <c r="B855" s="661" t="s">
        <v>8566</v>
      </c>
      <c r="C855" s="661" t="s">
        <v>7437</v>
      </c>
      <c r="D855" s="661" t="s">
        <v>8140</v>
      </c>
      <c r="E855" s="661" t="s">
        <v>8141</v>
      </c>
      <c r="F855" s="664">
        <v>8</v>
      </c>
      <c r="G855" s="664">
        <v>15944</v>
      </c>
      <c r="H855" s="664">
        <v>1</v>
      </c>
      <c r="I855" s="664">
        <v>1993</v>
      </c>
      <c r="J855" s="664">
        <v>62</v>
      </c>
      <c r="K855" s="664">
        <v>124000</v>
      </c>
      <c r="L855" s="664">
        <v>7.7772202709483187</v>
      </c>
      <c r="M855" s="664">
        <v>2000</v>
      </c>
      <c r="N855" s="664">
        <v>65</v>
      </c>
      <c r="O855" s="664">
        <v>130564</v>
      </c>
      <c r="P855" s="677">
        <v>8.1889111891620665</v>
      </c>
      <c r="Q855" s="665">
        <v>2008.676923076923</v>
      </c>
    </row>
    <row r="856" spans="1:17" ht="14.4" customHeight="1" x14ac:dyDescent="0.3">
      <c r="A856" s="660" t="s">
        <v>600</v>
      </c>
      <c r="B856" s="661" t="s">
        <v>8566</v>
      </c>
      <c r="C856" s="661" t="s">
        <v>7437</v>
      </c>
      <c r="D856" s="661" t="s">
        <v>8142</v>
      </c>
      <c r="E856" s="661" t="s">
        <v>8143</v>
      </c>
      <c r="F856" s="664"/>
      <c r="G856" s="664"/>
      <c r="H856" s="664"/>
      <c r="I856" s="664"/>
      <c r="J856" s="664">
        <v>14</v>
      </c>
      <c r="K856" s="664">
        <v>48776</v>
      </c>
      <c r="L856" s="664"/>
      <c r="M856" s="664">
        <v>3484</v>
      </c>
      <c r="N856" s="664">
        <v>11</v>
      </c>
      <c r="O856" s="664">
        <v>38485</v>
      </c>
      <c r="P856" s="677"/>
      <c r="Q856" s="665">
        <v>3498.6363636363635</v>
      </c>
    </row>
    <row r="857" spans="1:17" ht="14.4" customHeight="1" x14ac:dyDescent="0.3">
      <c r="A857" s="660" t="s">
        <v>600</v>
      </c>
      <c r="B857" s="661" t="s">
        <v>8566</v>
      </c>
      <c r="C857" s="661" t="s">
        <v>7437</v>
      </c>
      <c r="D857" s="661" t="s">
        <v>8655</v>
      </c>
      <c r="E857" s="661" t="s">
        <v>8656</v>
      </c>
      <c r="F857" s="664"/>
      <c r="G857" s="664"/>
      <c r="H857" s="664"/>
      <c r="I857" s="664"/>
      <c r="J857" s="664">
        <v>3</v>
      </c>
      <c r="K857" s="664">
        <v>4443</v>
      </c>
      <c r="L857" s="664"/>
      <c r="M857" s="664">
        <v>1481</v>
      </c>
      <c r="N857" s="664">
        <v>2</v>
      </c>
      <c r="O857" s="664">
        <v>2976</v>
      </c>
      <c r="P857" s="677"/>
      <c r="Q857" s="665">
        <v>1488</v>
      </c>
    </row>
    <row r="858" spans="1:17" ht="14.4" customHeight="1" x14ac:dyDescent="0.3">
      <c r="A858" s="660" t="s">
        <v>600</v>
      </c>
      <c r="B858" s="661" t="s">
        <v>8566</v>
      </c>
      <c r="C858" s="661" t="s">
        <v>7437</v>
      </c>
      <c r="D858" s="661" t="s">
        <v>8144</v>
      </c>
      <c r="E858" s="661" t="s">
        <v>8145</v>
      </c>
      <c r="F858" s="664"/>
      <c r="G858" s="664"/>
      <c r="H858" s="664"/>
      <c r="I858" s="664"/>
      <c r="J858" s="664">
        <v>6</v>
      </c>
      <c r="K858" s="664">
        <v>23892</v>
      </c>
      <c r="L858" s="664"/>
      <c r="M858" s="664">
        <v>3982</v>
      </c>
      <c r="N858" s="664">
        <v>3</v>
      </c>
      <c r="O858" s="664">
        <v>12027</v>
      </c>
      <c r="P858" s="677"/>
      <c r="Q858" s="665">
        <v>4009</v>
      </c>
    </row>
    <row r="859" spans="1:17" ht="14.4" customHeight="1" x14ac:dyDescent="0.3">
      <c r="A859" s="660" t="s">
        <v>600</v>
      </c>
      <c r="B859" s="661" t="s">
        <v>8566</v>
      </c>
      <c r="C859" s="661" t="s">
        <v>7437</v>
      </c>
      <c r="D859" s="661" t="s">
        <v>8146</v>
      </c>
      <c r="E859" s="661" t="s">
        <v>8147</v>
      </c>
      <c r="F859" s="664">
        <v>2</v>
      </c>
      <c r="G859" s="664">
        <v>40480</v>
      </c>
      <c r="H859" s="664">
        <v>1</v>
      </c>
      <c r="I859" s="664">
        <v>20240</v>
      </c>
      <c r="J859" s="664">
        <v>10</v>
      </c>
      <c r="K859" s="664">
        <v>203140</v>
      </c>
      <c r="L859" s="664">
        <v>5.0182806324110674</v>
      </c>
      <c r="M859" s="664">
        <v>20314</v>
      </c>
      <c r="N859" s="664">
        <v>6</v>
      </c>
      <c r="O859" s="664">
        <v>122544</v>
      </c>
      <c r="P859" s="677">
        <v>3.0272727272727273</v>
      </c>
      <c r="Q859" s="665">
        <v>20424</v>
      </c>
    </row>
    <row r="860" spans="1:17" ht="14.4" customHeight="1" x14ac:dyDescent="0.3">
      <c r="A860" s="660" t="s">
        <v>600</v>
      </c>
      <c r="B860" s="661" t="s">
        <v>8566</v>
      </c>
      <c r="C860" s="661" t="s">
        <v>7437</v>
      </c>
      <c r="D860" s="661" t="s">
        <v>8657</v>
      </c>
      <c r="E860" s="661" t="s">
        <v>8658</v>
      </c>
      <c r="F860" s="664"/>
      <c r="G860" s="664"/>
      <c r="H860" s="664"/>
      <c r="I860" s="664"/>
      <c r="J860" s="664"/>
      <c r="K860" s="664"/>
      <c r="L860" s="664"/>
      <c r="M860" s="664"/>
      <c r="N860" s="664">
        <v>1</v>
      </c>
      <c r="O860" s="664">
        <v>20288</v>
      </c>
      <c r="P860" s="677"/>
      <c r="Q860" s="665">
        <v>20288</v>
      </c>
    </row>
    <row r="861" spans="1:17" ht="14.4" customHeight="1" x14ac:dyDescent="0.3">
      <c r="A861" s="660" t="s">
        <v>600</v>
      </c>
      <c r="B861" s="661" t="s">
        <v>8566</v>
      </c>
      <c r="C861" s="661" t="s">
        <v>7437</v>
      </c>
      <c r="D861" s="661" t="s">
        <v>8148</v>
      </c>
      <c r="E861" s="661" t="s">
        <v>8149</v>
      </c>
      <c r="F861" s="664">
        <v>1</v>
      </c>
      <c r="G861" s="664">
        <v>1204</v>
      </c>
      <c r="H861" s="664">
        <v>1</v>
      </c>
      <c r="I861" s="664">
        <v>1204</v>
      </c>
      <c r="J861" s="664">
        <v>13</v>
      </c>
      <c r="K861" s="664">
        <v>15769</v>
      </c>
      <c r="L861" s="664">
        <v>13.097176079734218</v>
      </c>
      <c r="M861" s="664">
        <v>1213</v>
      </c>
      <c r="N861" s="664">
        <v>17</v>
      </c>
      <c r="O861" s="664">
        <v>20813</v>
      </c>
      <c r="P861" s="677">
        <v>17.286544850498338</v>
      </c>
      <c r="Q861" s="665">
        <v>1224.2941176470588</v>
      </c>
    </row>
    <row r="862" spans="1:17" ht="14.4" customHeight="1" x14ac:dyDescent="0.3">
      <c r="A862" s="660" t="s">
        <v>600</v>
      </c>
      <c r="B862" s="661" t="s">
        <v>8566</v>
      </c>
      <c r="C862" s="661" t="s">
        <v>7437</v>
      </c>
      <c r="D862" s="661" t="s">
        <v>8659</v>
      </c>
      <c r="E862" s="661" t="s">
        <v>8660</v>
      </c>
      <c r="F862" s="664">
        <v>3</v>
      </c>
      <c r="G862" s="664">
        <v>5211</v>
      </c>
      <c r="H862" s="664">
        <v>1</v>
      </c>
      <c r="I862" s="664">
        <v>1737</v>
      </c>
      <c r="J862" s="664">
        <v>5</v>
      </c>
      <c r="K862" s="664">
        <v>8725</v>
      </c>
      <c r="L862" s="664">
        <v>1.6743427365189023</v>
      </c>
      <c r="M862" s="664">
        <v>1745</v>
      </c>
      <c r="N862" s="664">
        <v>3</v>
      </c>
      <c r="O862" s="664">
        <v>5248</v>
      </c>
      <c r="P862" s="677">
        <v>1.0071003646133181</v>
      </c>
      <c r="Q862" s="665">
        <v>1749.3333333333333</v>
      </c>
    </row>
    <row r="863" spans="1:17" ht="14.4" customHeight="1" x14ac:dyDescent="0.3">
      <c r="A863" s="660" t="s">
        <v>600</v>
      </c>
      <c r="B863" s="661" t="s">
        <v>8566</v>
      </c>
      <c r="C863" s="661" t="s">
        <v>7437</v>
      </c>
      <c r="D863" s="661" t="s">
        <v>8150</v>
      </c>
      <c r="E863" s="661" t="s">
        <v>8151</v>
      </c>
      <c r="F863" s="664"/>
      <c r="G863" s="664"/>
      <c r="H863" s="664"/>
      <c r="I863" s="664"/>
      <c r="J863" s="664">
        <v>2</v>
      </c>
      <c r="K863" s="664">
        <v>6062</v>
      </c>
      <c r="L863" s="664"/>
      <c r="M863" s="664">
        <v>3031</v>
      </c>
      <c r="N863" s="664">
        <v>7</v>
      </c>
      <c r="O863" s="664">
        <v>21406</v>
      </c>
      <c r="P863" s="677"/>
      <c r="Q863" s="665">
        <v>3058</v>
      </c>
    </row>
    <row r="864" spans="1:17" ht="14.4" customHeight="1" x14ac:dyDescent="0.3">
      <c r="A864" s="660" t="s">
        <v>600</v>
      </c>
      <c r="B864" s="661" t="s">
        <v>8566</v>
      </c>
      <c r="C864" s="661" t="s">
        <v>7437</v>
      </c>
      <c r="D864" s="661" t="s">
        <v>8152</v>
      </c>
      <c r="E864" s="661" t="s">
        <v>8153</v>
      </c>
      <c r="F864" s="664"/>
      <c r="G864" s="664"/>
      <c r="H864" s="664"/>
      <c r="I864" s="664"/>
      <c r="J864" s="664">
        <v>3</v>
      </c>
      <c r="K864" s="664">
        <v>2796</v>
      </c>
      <c r="L864" s="664"/>
      <c r="M864" s="664">
        <v>932</v>
      </c>
      <c r="N864" s="664">
        <v>16</v>
      </c>
      <c r="O864" s="664">
        <v>15042</v>
      </c>
      <c r="P864" s="677"/>
      <c r="Q864" s="665">
        <v>940.125</v>
      </c>
    </row>
    <row r="865" spans="1:17" ht="14.4" customHeight="1" x14ac:dyDescent="0.3">
      <c r="A865" s="660" t="s">
        <v>600</v>
      </c>
      <c r="B865" s="661" t="s">
        <v>8566</v>
      </c>
      <c r="C865" s="661" t="s">
        <v>7437</v>
      </c>
      <c r="D865" s="661" t="s">
        <v>8661</v>
      </c>
      <c r="E865" s="661" t="s">
        <v>8662</v>
      </c>
      <c r="F865" s="664"/>
      <c r="G865" s="664"/>
      <c r="H865" s="664"/>
      <c r="I865" s="664"/>
      <c r="J865" s="664">
        <v>1</v>
      </c>
      <c r="K865" s="664">
        <v>814</v>
      </c>
      <c r="L865" s="664"/>
      <c r="M865" s="664">
        <v>814</v>
      </c>
      <c r="N865" s="664">
        <v>1</v>
      </c>
      <c r="O865" s="664">
        <v>822</v>
      </c>
      <c r="P865" s="677"/>
      <c r="Q865" s="665">
        <v>822</v>
      </c>
    </row>
    <row r="866" spans="1:17" ht="14.4" customHeight="1" x14ac:dyDescent="0.3">
      <c r="A866" s="660" t="s">
        <v>600</v>
      </c>
      <c r="B866" s="661" t="s">
        <v>8566</v>
      </c>
      <c r="C866" s="661" t="s">
        <v>7437</v>
      </c>
      <c r="D866" s="661" t="s">
        <v>8154</v>
      </c>
      <c r="E866" s="661" t="s">
        <v>8155</v>
      </c>
      <c r="F866" s="664">
        <v>2</v>
      </c>
      <c r="G866" s="664">
        <v>1566</v>
      </c>
      <c r="H866" s="664">
        <v>1</v>
      </c>
      <c r="I866" s="664">
        <v>783</v>
      </c>
      <c r="J866" s="664">
        <v>5</v>
      </c>
      <c r="K866" s="664">
        <v>3935</v>
      </c>
      <c r="L866" s="664">
        <v>2.5127713920817367</v>
      </c>
      <c r="M866" s="664">
        <v>787</v>
      </c>
      <c r="N866" s="664">
        <v>1</v>
      </c>
      <c r="O866" s="664">
        <v>795</v>
      </c>
      <c r="P866" s="677">
        <v>0.5076628352490421</v>
      </c>
      <c r="Q866" s="665">
        <v>795</v>
      </c>
    </row>
    <row r="867" spans="1:17" ht="14.4" customHeight="1" x14ac:dyDescent="0.3">
      <c r="A867" s="660" t="s">
        <v>600</v>
      </c>
      <c r="B867" s="661" t="s">
        <v>8566</v>
      </c>
      <c r="C867" s="661" t="s">
        <v>7437</v>
      </c>
      <c r="D867" s="661" t="s">
        <v>8156</v>
      </c>
      <c r="E867" s="661" t="s">
        <v>8157</v>
      </c>
      <c r="F867" s="664"/>
      <c r="G867" s="664"/>
      <c r="H867" s="664"/>
      <c r="I867" s="664"/>
      <c r="J867" s="664">
        <v>1</v>
      </c>
      <c r="K867" s="664">
        <v>2335</v>
      </c>
      <c r="L867" s="664"/>
      <c r="M867" s="664">
        <v>2335</v>
      </c>
      <c r="N867" s="664">
        <v>4</v>
      </c>
      <c r="O867" s="664">
        <v>9382</v>
      </c>
      <c r="P867" s="677"/>
      <c r="Q867" s="665">
        <v>2345.5</v>
      </c>
    </row>
    <row r="868" spans="1:17" ht="14.4" customHeight="1" x14ac:dyDescent="0.3">
      <c r="A868" s="660" t="s">
        <v>600</v>
      </c>
      <c r="B868" s="661" t="s">
        <v>8566</v>
      </c>
      <c r="C868" s="661" t="s">
        <v>7437</v>
      </c>
      <c r="D868" s="661" t="s">
        <v>8663</v>
      </c>
      <c r="E868" s="661" t="s">
        <v>8664</v>
      </c>
      <c r="F868" s="664"/>
      <c r="G868" s="664"/>
      <c r="H868" s="664"/>
      <c r="I868" s="664"/>
      <c r="J868" s="664">
        <v>2</v>
      </c>
      <c r="K868" s="664">
        <v>4050</v>
      </c>
      <c r="L868" s="664"/>
      <c r="M868" s="664">
        <v>2025</v>
      </c>
      <c r="N868" s="664"/>
      <c r="O868" s="664"/>
      <c r="P868" s="677"/>
      <c r="Q868" s="665"/>
    </row>
    <row r="869" spans="1:17" ht="14.4" customHeight="1" x14ac:dyDescent="0.3">
      <c r="A869" s="660" t="s">
        <v>600</v>
      </c>
      <c r="B869" s="661" t="s">
        <v>8566</v>
      </c>
      <c r="C869" s="661" t="s">
        <v>7437</v>
      </c>
      <c r="D869" s="661" t="s">
        <v>8665</v>
      </c>
      <c r="E869" s="661" t="s">
        <v>8666</v>
      </c>
      <c r="F869" s="664">
        <v>1</v>
      </c>
      <c r="G869" s="664">
        <v>1620</v>
      </c>
      <c r="H869" s="664">
        <v>1</v>
      </c>
      <c r="I869" s="664">
        <v>1620</v>
      </c>
      <c r="J869" s="664">
        <v>2</v>
      </c>
      <c r="K869" s="664">
        <v>3250</v>
      </c>
      <c r="L869" s="664">
        <v>2.0061728395061729</v>
      </c>
      <c r="M869" s="664">
        <v>1625</v>
      </c>
      <c r="N869" s="664">
        <v>3</v>
      </c>
      <c r="O869" s="664">
        <v>4902</v>
      </c>
      <c r="P869" s="677">
        <v>3.0259259259259261</v>
      </c>
      <c r="Q869" s="665">
        <v>1634</v>
      </c>
    </row>
    <row r="870" spans="1:17" ht="14.4" customHeight="1" x14ac:dyDescent="0.3">
      <c r="A870" s="660" t="s">
        <v>600</v>
      </c>
      <c r="B870" s="661" t="s">
        <v>8566</v>
      </c>
      <c r="C870" s="661" t="s">
        <v>7437</v>
      </c>
      <c r="D870" s="661" t="s">
        <v>8667</v>
      </c>
      <c r="E870" s="661" t="s">
        <v>8668</v>
      </c>
      <c r="F870" s="664"/>
      <c r="G870" s="664"/>
      <c r="H870" s="664"/>
      <c r="I870" s="664"/>
      <c r="J870" s="664"/>
      <c r="K870" s="664"/>
      <c r="L870" s="664"/>
      <c r="M870" s="664"/>
      <c r="N870" s="664">
        <v>2</v>
      </c>
      <c r="O870" s="664">
        <v>2670</v>
      </c>
      <c r="P870" s="677"/>
      <c r="Q870" s="665">
        <v>1335</v>
      </c>
    </row>
    <row r="871" spans="1:17" ht="14.4" customHeight="1" x14ac:dyDescent="0.3">
      <c r="A871" s="660" t="s">
        <v>600</v>
      </c>
      <c r="B871" s="661" t="s">
        <v>8566</v>
      </c>
      <c r="C871" s="661" t="s">
        <v>7437</v>
      </c>
      <c r="D871" s="661" t="s">
        <v>8158</v>
      </c>
      <c r="E871" s="661" t="s">
        <v>8159</v>
      </c>
      <c r="F871" s="664">
        <v>1</v>
      </c>
      <c r="G871" s="664">
        <v>1757</v>
      </c>
      <c r="H871" s="664">
        <v>1</v>
      </c>
      <c r="I871" s="664">
        <v>1757</v>
      </c>
      <c r="J871" s="664">
        <v>8</v>
      </c>
      <c r="K871" s="664">
        <v>14112</v>
      </c>
      <c r="L871" s="664">
        <v>8.0318725099601593</v>
      </c>
      <c r="M871" s="664">
        <v>1764</v>
      </c>
      <c r="N871" s="664">
        <v>24</v>
      </c>
      <c r="O871" s="664">
        <v>42630</v>
      </c>
      <c r="P871" s="677">
        <v>24.262948207171316</v>
      </c>
      <c r="Q871" s="665">
        <v>1776.25</v>
      </c>
    </row>
    <row r="872" spans="1:17" ht="14.4" customHeight="1" x14ac:dyDescent="0.3">
      <c r="A872" s="660" t="s">
        <v>600</v>
      </c>
      <c r="B872" s="661" t="s">
        <v>8566</v>
      </c>
      <c r="C872" s="661" t="s">
        <v>7437</v>
      </c>
      <c r="D872" s="661" t="s">
        <v>8669</v>
      </c>
      <c r="E872" s="661" t="s">
        <v>8670</v>
      </c>
      <c r="F872" s="664">
        <v>1</v>
      </c>
      <c r="G872" s="664">
        <v>3578</v>
      </c>
      <c r="H872" s="664">
        <v>1</v>
      </c>
      <c r="I872" s="664">
        <v>3578</v>
      </c>
      <c r="J872" s="664">
        <v>2</v>
      </c>
      <c r="K872" s="664">
        <v>7188</v>
      </c>
      <c r="L872" s="664">
        <v>2.008943543879262</v>
      </c>
      <c r="M872" s="664">
        <v>3594</v>
      </c>
      <c r="N872" s="664">
        <v>1</v>
      </c>
      <c r="O872" s="664">
        <v>3621</v>
      </c>
      <c r="P872" s="677">
        <v>1.0120178870877585</v>
      </c>
      <c r="Q872" s="665">
        <v>3621</v>
      </c>
    </row>
    <row r="873" spans="1:17" ht="14.4" customHeight="1" x14ac:dyDescent="0.3">
      <c r="A873" s="660" t="s">
        <v>600</v>
      </c>
      <c r="B873" s="661" t="s">
        <v>8566</v>
      </c>
      <c r="C873" s="661" t="s">
        <v>7437</v>
      </c>
      <c r="D873" s="661" t="s">
        <v>8671</v>
      </c>
      <c r="E873" s="661" t="s">
        <v>8672</v>
      </c>
      <c r="F873" s="664"/>
      <c r="G873" s="664"/>
      <c r="H873" s="664"/>
      <c r="I873" s="664"/>
      <c r="J873" s="664">
        <v>1</v>
      </c>
      <c r="K873" s="664">
        <v>6142</v>
      </c>
      <c r="L873" s="664"/>
      <c r="M873" s="664">
        <v>6142</v>
      </c>
      <c r="N873" s="664"/>
      <c r="O873" s="664"/>
      <c r="P873" s="677"/>
      <c r="Q873" s="665"/>
    </row>
    <row r="874" spans="1:17" ht="14.4" customHeight="1" x14ac:dyDescent="0.3">
      <c r="A874" s="660" t="s">
        <v>600</v>
      </c>
      <c r="B874" s="661" t="s">
        <v>8566</v>
      </c>
      <c r="C874" s="661" t="s">
        <v>7437</v>
      </c>
      <c r="D874" s="661" t="s">
        <v>8160</v>
      </c>
      <c r="E874" s="661" t="s">
        <v>8161</v>
      </c>
      <c r="F874" s="664"/>
      <c r="G874" s="664"/>
      <c r="H874" s="664"/>
      <c r="I874" s="664"/>
      <c r="J874" s="664">
        <v>12</v>
      </c>
      <c r="K874" s="664">
        <v>22920</v>
      </c>
      <c r="L874" s="664"/>
      <c r="M874" s="664">
        <v>1910</v>
      </c>
      <c r="N874" s="664">
        <v>25</v>
      </c>
      <c r="O874" s="664">
        <v>48044</v>
      </c>
      <c r="P874" s="677"/>
      <c r="Q874" s="665">
        <v>1921.76</v>
      </c>
    </row>
    <row r="875" spans="1:17" ht="14.4" customHeight="1" x14ac:dyDescent="0.3">
      <c r="A875" s="660" t="s">
        <v>600</v>
      </c>
      <c r="B875" s="661" t="s">
        <v>8566</v>
      </c>
      <c r="C875" s="661" t="s">
        <v>7437</v>
      </c>
      <c r="D875" s="661" t="s">
        <v>8162</v>
      </c>
      <c r="E875" s="661" t="s">
        <v>8163</v>
      </c>
      <c r="F875" s="664"/>
      <c r="G875" s="664"/>
      <c r="H875" s="664"/>
      <c r="I875" s="664"/>
      <c r="J875" s="664">
        <v>15</v>
      </c>
      <c r="K875" s="664">
        <v>25800</v>
      </c>
      <c r="L875" s="664"/>
      <c r="M875" s="664">
        <v>1720</v>
      </c>
      <c r="N875" s="664">
        <v>5</v>
      </c>
      <c r="O875" s="664">
        <v>8656</v>
      </c>
      <c r="P875" s="677"/>
      <c r="Q875" s="665">
        <v>1731.2</v>
      </c>
    </row>
    <row r="876" spans="1:17" ht="14.4" customHeight="1" x14ac:dyDescent="0.3">
      <c r="A876" s="660" t="s">
        <v>600</v>
      </c>
      <c r="B876" s="661" t="s">
        <v>8566</v>
      </c>
      <c r="C876" s="661" t="s">
        <v>7437</v>
      </c>
      <c r="D876" s="661" t="s">
        <v>8164</v>
      </c>
      <c r="E876" s="661" t="s">
        <v>8165</v>
      </c>
      <c r="F876" s="664"/>
      <c r="G876" s="664"/>
      <c r="H876" s="664"/>
      <c r="I876" s="664"/>
      <c r="J876" s="664">
        <v>18</v>
      </c>
      <c r="K876" s="664">
        <v>57096</v>
      </c>
      <c r="L876" s="664"/>
      <c r="M876" s="664">
        <v>3172</v>
      </c>
      <c r="N876" s="664">
        <v>11</v>
      </c>
      <c r="O876" s="664">
        <v>35145</v>
      </c>
      <c r="P876" s="677"/>
      <c r="Q876" s="665">
        <v>3195</v>
      </c>
    </row>
    <row r="877" spans="1:17" ht="14.4" customHeight="1" x14ac:dyDescent="0.3">
      <c r="A877" s="660" t="s">
        <v>600</v>
      </c>
      <c r="B877" s="661" t="s">
        <v>8566</v>
      </c>
      <c r="C877" s="661" t="s">
        <v>7437</v>
      </c>
      <c r="D877" s="661" t="s">
        <v>8166</v>
      </c>
      <c r="E877" s="661" t="s">
        <v>8167</v>
      </c>
      <c r="F877" s="664"/>
      <c r="G877" s="664"/>
      <c r="H877" s="664"/>
      <c r="I877" s="664"/>
      <c r="J877" s="664">
        <v>1</v>
      </c>
      <c r="K877" s="664">
        <v>1850</v>
      </c>
      <c r="L877" s="664"/>
      <c r="M877" s="664">
        <v>1850</v>
      </c>
      <c r="N877" s="664">
        <v>3</v>
      </c>
      <c r="O877" s="664">
        <v>5578</v>
      </c>
      <c r="P877" s="677"/>
      <c r="Q877" s="665">
        <v>1859.3333333333333</v>
      </c>
    </row>
    <row r="878" spans="1:17" ht="14.4" customHeight="1" x14ac:dyDescent="0.3">
      <c r="A878" s="660" t="s">
        <v>600</v>
      </c>
      <c r="B878" s="661" t="s">
        <v>8566</v>
      </c>
      <c r="C878" s="661" t="s">
        <v>7437</v>
      </c>
      <c r="D878" s="661" t="s">
        <v>8673</v>
      </c>
      <c r="E878" s="661" t="s">
        <v>8674</v>
      </c>
      <c r="F878" s="664"/>
      <c r="G878" s="664"/>
      <c r="H878" s="664"/>
      <c r="I878" s="664"/>
      <c r="J878" s="664">
        <v>2</v>
      </c>
      <c r="K878" s="664">
        <v>5232</v>
      </c>
      <c r="L878" s="664"/>
      <c r="M878" s="664">
        <v>2616</v>
      </c>
      <c r="N878" s="664">
        <v>4</v>
      </c>
      <c r="O878" s="664">
        <v>10540</v>
      </c>
      <c r="P878" s="677"/>
      <c r="Q878" s="665">
        <v>2635</v>
      </c>
    </row>
    <row r="879" spans="1:17" ht="14.4" customHeight="1" x14ac:dyDescent="0.3">
      <c r="A879" s="660" t="s">
        <v>600</v>
      </c>
      <c r="B879" s="661" t="s">
        <v>8566</v>
      </c>
      <c r="C879" s="661" t="s">
        <v>7437</v>
      </c>
      <c r="D879" s="661" t="s">
        <v>8168</v>
      </c>
      <c r="E879" s="661" t="s">
        <v>8169</v>
      </c>
      <c r="F879" s="664"/>
      <c r="G879" s="664"/>
      <c r="H879" s="664"/>
      <c r="I879" s="664"/>
      <c r="J879" s="664">
        <v>10</v>
      </c>
      <c r="K879" s="664">
        <v>21490</v>
      </c>
      <c r="L879" s="664"/>
      <c r="M879" s="664">
        <v>2149</v>
      </c>
      <c r="N879" s="664">
        <v>17</v>
      </c>
      <c r="O879" s="664">
        <v>36853</v>
      </c>
      <c r="P879" s="677"/>
      <c r="Q879" s="665">
        <v>2167.8235294117649</v>
      </c>
    </row>
    <row r="880" spans="1:17" ht="14.4" customHeight="1" x14ac:dyDescent="0.3">
      <c r="A880" s="660" t="s">
        <v>600</v>
      </c>
      <c r="B880" s="661" t="s">
        <v>8566</v>
      </c>
      <c r="C880" s="661" t="s">
        <v>7437</v>
      </c>
      <c r="D880" s="661" t="s">
        <v>8675</v>
      </c>
      <c r="E880" s="661" t="s">
        <v>8676</v>
      </c>
      <c r="F880" s="664"/>
      <c r="G880" s="664"/>
      <c r="H880" s="664"/>
      <c r="I880" s="664"/>
      <c r="J880" s="664">
        <v>1</v>
      </c>
      <c r="K880" s="664">
        <v>2408</v>
      </c>
      <c r="L880" s="664"/>
      <c r="M880" s="664">
        <v>2408</v>
      </c>
      <c r="N880" s="664">
        <v>1</v>
      </c>
      <c r="O880" s="664">
        <v>2438</v>
      </c>
      <c r="P880" s="677"/>
      <c r="Q880" s="665">
        <v>2438</v>
      </c>
    </row>
    <row r="881" spans="1:17" ht="14.4" customHeight="1" x14ac:dyDescent="0.3">
      <c r="A881" s="660" t="s">
        <v>600</v>
      </c>
      <c r="B881" s="661" t="s">
        <v>8566</v>
      </c>
      <c r="C881" s="661" t="s">
        <v>7437</v>
      </c>
      <c r="D881" s="661" t="s">
        <v>8174</v>
      </c>
      <c r="E881" s="661" t="s">
        <v>8175</v>
      </c>
      <c r="F881" s="664">
        <v>2</v>
      </c>
      <c r="G881" s="664">
        <v>816</v>
      </c>
      <c r="H881" s="664">
        <v>1</v>
      </c>
      <c r="I881" s="664">
        <v>408</v>
      </c>
      <c r="J881" s="664">
        <v>2</v>
      </c>
      <c r="K881" s="664">
        <v>824</v>
      </c>
      <c r="L881" s="664">
        <v>1.0098039215686274</v>
      </c>
      <c r="M881" s="664">
        <v>412</v>
      </c>
      <c r="N881" s="664">
        <v>3</v>
      </c>
      <c r="O881" s="664">
        <v>1252</v>
      </c>
      <c r="P881" s="677">
        <v>1.5343137254901962</v>
      </c>
      <c r="Q881" s="665">
        <v>417.33333333333331</v>
      </c>
    </row>
    <row r="882" spans="1:17" ht="14.4" customHeight="1" x14ac:dyDescent="0.3">
      <c r="A882" s="660" t="s">
        <v>600</v>
      </c>
      <c r="B882" s="661" t="s">
        <v>8566</v>
      </c>
      <c r="C882" s="661" t="s">
        <v>7437</v>
      </c>
      <c r="D882" s="661" t="s">
        <v>8677</v>
      </c>
      <c r="E882" s="661" t="s">
        <v>8678</v>
      </c>
      <c r="F882" s="664"/>
      <c r="G882" s="664"/>
      <c r="H882" s="664"/>
      <c r="I882" s="664"/>
      <c r="J882" s="664"/>
      <c r="K882" s="664"/>
      <c r="L882" s="664"/>
      <c r="M882" s="664"/>
      <c r="N882" s="664">
        <v>1</v>
      </c>
      <c r="O882" s="664">
        <v>2841</v>
      </c>
      <c r="P882" s="677"/>
      <c r="Q882" s="665">
        <v>2841</v>
      </c>
    </row>
    <row r="883" spans="1:17" ht="14.4" customHeight="1" x14ac:dyDescent="0.3">
      <c r="A883" s="660" t="s">
        <v>600</v>
      </c>
      <c r="B883" s="661" t="s">
        <v>8566</v>
      </c>
      <c r="C883" s="661" t="s">
        <v>7437</v>
      </c>
      <c r="D883" s="661" t="s">
        <v>8180</v>
      </c>
      <c r="E883" s="661" t="s">
        <v>8181</v>
      </c>
      <c r="F883" s="664"/>
      <c r="G883" s="664"/>
      <c r="H883" s="664"/>
      <c r="I883" s="664"/>
      <c r="J883" s="664"/>
      <c r="K883" s="664"/>
      <c r="L883" s="664"/>
      <c r="M883" s="664"/>
      <c r="N883" s="664">
        <v>2</v>
      </c>
      <c r="O883" s="664">
        <v>2550</v>
      </c>
      <c r="P883" s="677"/>
      <c r="Q883" s="665">
        <v>1275</v>
      </c>
    </row>
    <row r="884" spans="1:17" ht="14.4" customHeight="1" x14ac:dyDescent="0.3">
      <c r="A884" s="660" t="s">
        <v>600</v>
      </c>
      <c r="B884" s="661" t="s">
        <v>8566</v>
      </c>
      <c r="C884" s="661" t="s">
        <v>7437</v>
      </c>
      <c r="D884" s="661" t="s">
        <v>8679</v>
      </c>
      <c r="E884" s="661" t="s">
        <v>8680</v>
      </c>
      <c r="F884" s="664"/>
      <c r="G884" s="664"/>
      <c r="H884" s="664"/>
      <c r="I884" s="664"/>
      <c r="J884" s="664"/>
      <c r="K884" s="664"/>
      <c r="L884" s="664"/>
      <c r="M884" s="664"/>
      <c r="N884" s="664">
        <v>1</v>
      </c>
      <c r="O884" s="664">
        <v>932</v>
      </c>
      <c r="P884" s="677"/>
      <c r="Q884" s="665">
        <v>932</v>
      </c>
    </row>
    <row r="885" spans="1:17" ht="14.4" customHeight="1" x14ac:dyDescent="0.3">
      <c r="A885" s="660" t="s">
        <v>600</v>
      </c>
      <c r="B885" s="661" t="s">
        <v>8566</v>
      </c>
      <c r="C885" s="661" t="s">
        <v>7437</v>
      </c>
      <c r="D885" s="661" t="s">
        <v>8681</v>
      </c>
      <c r="E885" s="661" t="s">
        <v>8682</v>
      </c>
      <c r="F885" s="664"/>
      <c r="G885" s="664"/>
      <c r="H885" s="664"/>
      <c r="I885" s="664"/>
      <c r="J885" s="664">
        <v>1</v>
      </c>
      <c r="K885" s="664">
        <v>946</v>
      </c>
      <c r="L885" s="664"/>
      <c r="M885" s="664">
        <v>946</v>
      </c>
      <c r="N885" s="664"/>
      <c r="O885" s="664"/>
      <c r="P885" s="677"/>
      <c r="Q885" s="665"/>
    </row>
    <row r="886" spans="1:17" ht="14.4" customHeight="1" x14ac:dyDescent="0.3">
      <c r="A886" s="660" t="s">
        <v>600</v>
      </c>
      <c r="B886" s="661" t="s">
        <v>8566</v>
      </c>
      <c r="C886" s="661" t="s">
        <v>7437</v>
      </c>
      <c r="D886" s="661" t="s">
        <v>7476</v>
      </c>
      <c r="E886" s="661" t="s">
        <v>7477</v>
      </c>
      <c r="F886" s="664">
        <v>1</v>
      </c>
      <c r="G886" s="664">
        <v>982</v>
      </c>
      <c r="H886" s="664">
        <v>1</v>
      </c>
      <c r="I886" s="664">
        <v>982</v>
      </c>
      <c r="J886" s="664"/>
      <c r="K886" s="664"/>
      <c r="L886" s="664"/>
      <c r="M886" s="664"/>
      <c r="N886" s="664"/>
      <c r="O886" s="664"/>
      <c r="P886" s="677"/>
      <c r="Q886" s="665"/>
    </row>
    <row r="887" spans="1:17" ht="14.4" customHeight="1" x14ac:dyDescent="0.3">
      <c r="A887" s="660" t="s">
        <v>600</v>
      </c>
      <c r="B887" s="661" t="s">
        <v>8566</v>
      </c>
      <c r="C887" s="661" t="s">
        <v>7437</v>
      </c>
      <c r="D887" s="661" t="s">
        <v>8683</v>
      </c>
      <c r="E887" s="661" t="s">
        <v>8684</v>
      </c>
      <c r="F887" s="664">
        <v>1</v>
      </c>
      <c r="G887" s="664">
        <v>3297</v>
      </c>
      <c r="H887" s="664">
        <v>1</v>
      </c>
      <c r="I887" s="664">
        <v>3297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600</v>
      </c>
      <c r="B888" s="661" t="s">
        <v>8566</v>
      </c>
      <c r="C888" s="661" t="s">
        <v>7437</v>
      </c>
      <c r="D888" s="661" t="s">
        <v>8685</v>
      </c>
      <c r="E888" s="661" t="s">
        <v>8686</v>
      </c>
      <c r="F888" s="664"/>
      <c r="G888" s="664"/>
      <c r="H888" s="664"/>
      <c r="I888" s="664"/>
      <c r="J888" s="664"/>
      <c r="K888" s="664"/>
      <c r="L888" s="664"/>
      <c r="M888" s="664"/>
      <c r="N888" s="664">
        <v>1</v>
      </c>
      <c r="O888" s="664">
        <v>2146</v>
      </c>
      <c r="P888" s="677"/>
      <c r="Q888" s="665">
        <v>2146</v>
      </c>
    </row>
    <row r="889" spans="1:17" ht="14.4" customHeight="1" x14ac:dyDescent="0.3">
      <c r="A889" s="660" t="s">
        <v>600</v>
      </c>
      <c r="B889" s="661" t="s">
        <v>8566</v>
      </c>
      <c r="C889" s="661" t="s">
        <v>7437</v>
      </c>
      <c r="D889" s="661" t="s">
        <v>8687</v>
      </c>
      <c r="E889" s="661" t="s">
        <v>8688</v>
      </c>
      <c r="F889" s="664"/>
      <c r="G889" s="664"/>
      <c r="H889" s="664"/>
      <c r="I889" s="664"/>
      <c r="J889" s="664">
        <v>2</v>
      </c>
      <c r="K889" s="664">
        <v>3240</v>
      </c>
      <c r="L889" s="664"/>
      <c r="M889" s="664">
        <v>1620</v>
      </c>
      <c r="N889" s="664"/>
      <c r="O889" s="664"/>
      <c r="P889" s="677"/>
      <c r="Q889" s="665"/>
    </row>
    <row r="890" spans="1:17" ht="14.4" customHeight="1" x14ac:dyDescent="0.3">
      <c r="A890" s="660" t="s">
        <v>600</v>
      </c>
      <c r="B890" s="661" t="s">
        <v>8566</v>
      </c>
      <c r="C890" s="661" t="s">
        <v>7437</v>
      </c>
      <c r="D890" s="661" t="s">
        <v>8689</v>
      </c>
      <c r="E890" s="661" t="s">
        <v>8690</v>
      </c>
      <c r="F890" s="664"/>
      <c r="G890" s="664"/>
      <c r="H890" s="664"/>
      <c r="I890" s="664"/>
      <c r="J890" s="664">
        <v>1</v>
      </c>
      <c r="K890" s="664">
        <v>2075</v>
      </c>
      <c r="L890" s="664"/>
      <c r="M890" s="664">
        <v>2075</v>
      </c>
      <c r="N890" s="664"/>
      <c r="O890" s="664"/>
      <c r="P890" s="677"/>
      <c r="Q890" s="665"/>
    </row>
    <row r="891" spans="1:17" ht="14.4" customHeight="1" x14ac:dyDescent="0.3">
      <c r="A891" s="660" t="s">
        <v>600</v>
      </c>
      <c r="B891" s="661" t="s">
        <v>8566</v>
      </c>
      <c r="C891" s="661" t="s">
        <v>7437</v>
      </c>
      <c r="D891" s="661" t="s">
        <v>8691</v>
      </c>
      <c r="E891" s="661" t="s">
        <v>8692</v>
      </c>
      <c r="F891" s="664"/>
      <c r="G891" s="664"/>
      <c r="H891" s="664"/>
      <c r="I891" s="664"/>
      <c r="J891" s="664"/>
      <c r="K891" s="664"/>
      <c r="L891" s="664"/>
      <c r="M891" s="664"/>
      <c r="N891" s="664">
        <v>1</v>
      </c>
      <c r="O891" s="664">
        <v>1070</v>
      </c>
      <c r="P891" s="677"/>
      <c r="Q891" s="665">
        <v>1070</v>
      </c>
    </row>
    <row r="892" spans="1:17" ht="14.4" customHeight="1" x14ac:dyDescent="0.3">
      <c r="A892" s="660" t="s">
        <v>600</v>
      </c>
      <c r="B892" s="661" t="s">
        <v>8566</v>
      </c>
      <c r="C892" s="661" t="s">
        <v>7437</v>
      </c>
      <c r="D892" s="661" t="s">
        <v>8196</v>
      </c>
      <c r="E892" s="661" t="s">
        <v>8197</v>
      </c>
      <c r="F892" s="664">
        <v>0</v>
      </c>
      <c r="G892" s="664">
        <v>0</v>
      </c>
      <c r="H892" s="664"/>
      <c r="I892" s="664"/>
      <c r="J892" s="664">
        <v>0</v>
      </c>
      <c r="K892" s="664">
        <v>0</v>
      </c>
      <c r="L892" s="664"/>
      <c r="M892" s="664"/>
      <c r="N892" s="664">
        <v>0</v>
      </c>
      <c r="O892" s="664">
        <v>0</v>
      </c>
      <c r="P892" s="677"/>
      <c r="Q892" s="665"/>
    </row>
    <row r="893" spans="1:17" ht="14.4" customHeight="1" x14ac:dyDescent="0.3">
      <c r="A893" s="660" t="s">
        <v>600</v>
      </c>
      <c r="B893" s="661" t="s">
        <v>8566</v>
      </c>
      <c r="C893" s="661" t="s">
        <v>7437</v>
      </c>
      <c r="D893" s="661" t="s">
        <v>8198</v>
      </c>
      <c r="E893" s="661" t="s">
        <v>8199</v>
      </c>
      <c r="F893" s="664">
        <v>44</v>
      </c>
      <c r="G893" s="664">
        <v>0</v>
      </c>
      <c r="H893" s="664"/>
      <c r="I893" s="664">
        <v>0</v>
      </c>
      <c r="J893" s="664">
        <v>104</v>
      </c>
      <c r="K893" s="664">
        <v>0</v>
      </c>
      <c r="L893" s="664"/>
      <c r="M893" s="664">
        <v>0</v>
      </c>
      <c r="N893" s="664">
        <v>106</v>
      </c>
      <c r="O893" s="664">
        <v>0</v>
      </c>
      <c r="P893" s="677"/>
      <c r="Q893" s="665">
        <v>0</v>
      </c>
    </row>
    <row r="894" spans="1:17" ht="14.4" customHeight="1" x14ac:dyDescent="0.3">
      <c r="A894" s="660" t="s">
        <v>600</v>
      </c>
      <c r="B894" s="661" t="s">
        <v>8566</v>
      </c>
      <c r="C894" s="661" t="s">
        <v>7437</v>
      </c>
      <c r="D894" s="661" t="s">
        <v>7462</v>
      </c>
      <c r="E894" s="661" t="s">
        <v>7463</v>
      </c>
      <c r="F894" s="664">
        <v>4</v>
      </c>
      <c r="G894" s="664">
        <v>0</v>
      </c>
      <c r="H894" s="664"/>
      <c r="I894" s="664">
        <v>0</v>
      </c>
      <c r="J894" s="664">
        <v>9</v>
      </c>
      <c r="K894" s="664">
        <v>0</v>
      </c>
      <c r="L894" s="664"/>
      <c r="M894" s="664">
        <v>0</v>
      </c>
      <c r="N894" s="664"/>
      <c r="O894" s="664"/>
      <c r="P894" s="677"/>
      <c r="Q894" s="665"/>
    </row>
    <row r="895" spans="1:17" ht="14.4" customHeight="1" x14ac:dyDescent="0.3">
      <c r="A895" s="660" t="s">
        <v>600</v>
      </c>
      <c r="B895" s="661" t="s">
        <v>8566</v>
      </c>
      <c r="C895" s="661" t="s">
        <v>7437</v>
      </c>
      <c r="D895" s="661" t="s">
        <v>8216</v>
      </c>
      <c r="E895" s="661" t="s">
        <v>8217</v>
      </c>
      <c r="F895" s="664">
        <v>5</v>
      </c>
      <c r="G895" s="664">
        <v>0</v>
      </c>
      <c r="H895" s="664"/>
      <c r="I895" s="664">
        <v>0</v>
      </c>
      <c r="J895" s="664">
        <v>11</v>
      </c>
      <c r="K895" s="664">
        <v>0</v>
      </c>
      <c r="L895" s="664"/>
      <c r="M895" s="664">
        <v>0</v>
      </c>
      <c r="N895" s="664">
        <v>10</v>
      </c>
      <c r="O895" s="664">
        <v>0</v>
      </c>
      <c r="P895" s="677"/>
      <c r="Q895" s="665">
        <v>0</v>
      </c>
    </row>
    <row r="896" spans="1:17" ht="14.4" customHeight="1" x14ac:dyDescent="0.3">
      <c r="A896" s="660" t="s">
        <v>600</v>
      </c>
      <c r="B896" s="661" t="s">
        <v>8566</v>
      </c>
      <c r="C896" s="661" t="s">
        <v>7437</v>
      </c>
      <c r="D896" s="661" t="s">
        <v>8250</v>
      </c>
      <c r="E896" s="661" t="s">
        <v>8251</v>
      </c>
      <c r="F896" s="664">
        <v>143</v>
      </c>
      <c r="G896" s="664">
        <v>63349</v>
      </c>
      <c r="H896" s="664">
        <v>1</v>
      </c>
      <c r="I896" s="664">
        <v>443</v>
      </c>
      <c r="J896" s="664">
        <v>381</v>
      </c>
      <c r="K896" s="664">
        <v>131064</v>
      </c>
      <c r="L896" s="664">
        <v>2.0689197935247599</v>
      </c>
      <c r="M896" s="664">
        <v>344</v>
      </c>
      <c r="N896" s="664">
        <v>421</v>
      </c>
      <c r="O896" s="664">
        <v>146136</v>
      </c>
      <c r="P896" s="677">
        <v>2.306839886975327</v>
      </c>
      <c r="Q896" s="665">
        <v>347.11638954869358</v>
      </c>
    </row>
    <row r="897" spans="1:17" ht="14.4" customHeight="1" x14ac:dyDescent="0.3">
      <c r="A897" s="660" t="s">
        <v>600</v>
      </c>
      <c r="B897" s="661" t="s">
        <v>8566</v>
      </c>
      <c r="C897" s="661" t="s">
        <v>7437</v>
      </c>
      <c r="D897" s="661" t="s">
        <v>8256</v>
      </c>
      <c r="E897" s="661" t="s">
        <v>7372</v>
      </c>
      <c r="F897" s="664">
        <v>496</v>
      </c>
      <c r="G897" s="664">
        <v>0</v>
      </c>
      <c r="H897" s="664"/>
      <c r="I897" s="664">
        <v>0</v>
      </c>
      <c r="J897" s="664">
        <v>468</v>
      </c>
      <c r="K897" s="664">
        <v>0</v>
      </c>
      <c r="L897" s="664"/>
      <c r="M897" s="664">
        <v>0</v>
      </c>
      <c r="N897" s="664"/>
      <c r="O897" s="664"/>
      <c r="P897" s="677"/>
      <c r="Q897" s="665"/>
    </row>
    <row r="898" spans="1:17" ht="14.4" customHeight="1" x14ac:dyDescent="0.3">
      <c r="A898" s="660" t="s">
        <v>600</v>
      </c>
      <c r="B898" s="661" t="s">
        <v>8566</v>
      </c>
      <c r="C898" s="661" t="s">
        <v>7437</v>
      </c>
      <c r="D898" s="661" t="s">
        <v>8256</v>
      </c>
      <c r="E898" s="661" t="s">
        <v>8257</v>
      </c>
      <c r="F898" s="664">
        <v>130</v>
      </c>
      <c r="G898" s="664">
        <v>0</v>
      </c>
      <c r="H898" s="664"/>
      <c r="I898" s="664">
        <v>0</v>
      </c>
      <c r="J898" s="664">
        <v>1122</v>
      </c>
      <c r="K898" s="664">
        <v>0</v>
      </c>
      <c r="L898" s="664"/>
      <c r="M898" s="664">
        <v>0</v>
      </c>
      <c r="N898" s="664"/>
      <c r="O898" s="664"/>
      <c r="P898" s="677"/>
      <c r="Q898" s="665"/>
    </row>
    <row r="899" spans="1:17" ht="14.4" customHeight="1" x14ac:dyDescent="0.3">
      <c r="A899" s="660" t="s">
        <v>600</v>
      </c>
      <c r="B899" s="661" t="s">
        <v>8566</v>
      </c>
      <c r="C899" s="661" t="s">
        <v>7437</v>
      </c>
      <c r="D899" s="661" t="s">
        <v>7466</v>
      </c>
      <c r="E899" s="661" t="s">
        <v>7467</v>
      </c>
      <c r="F899" s="664">
        <v>13</v>
      </c>
      <c r="G899" s="664">
        <v>975</v>
      </c>
      <c r="H899" s="664">
        <v>1</v>
      </c>
      <c r="I899" s="664">
        <v>75</v>
      </c>
      <c r="J899" s="664">
        <v>117</v>
      </c>
      <c r="K899" s="664">
        <v>9477</v>
      </c>
      <c r="L899" s="664">
        <v>9.7200000000000006</v>
      </c>
      <c r="M899" s="664">
        <v>81</v>
      </c>
      <c r="N899" s="664">
        <v>115</v>
      </c>
      <c r="O899" s="664">
        <v>9407</v>
      </c>
      <c r="P899" s="677">
        <v>9.6482051282051273</v>
      </c>
      <c r="Q899" s="665">
        <v>81.8</v>
      </c>
    </row>
    <row r="900" spans="1:17" ht="14.4" customHeight="1" x14ac:dyDescent="0.3">
      <c r="A900" s="660" t="s">
        <v>600</v>
      </c>
      <c r="B900" s="661" t="s">
        <v>8566</v>
      </c>
      <c r="C900" s="661" t="s">
        <v>7437</v>
      </c>
      <c r="D900" s="661" t="s">
        <v>8693</v>
      </c>
      <c r="E900" s="661" t="s">
        <v>8694</v>
      </c>
      <c r="F900" s="664"/>
      <c r="G900" s="664"/>
      <c r="H900" s="664"/>
      <c r="I900" s="664"/>
      <c r="J900" s="664">
        <v>1</v>
      </c>
      <c r="K900" s="664">
        <v>485</v>
      </c>
      <c r="L900" s="664"/>
      <c r="M900" s="664">
        <v>485</v>
      </c>
      <c r="N900" s="664"/>
      <c r="O900" s="664"/>
      <c r="P900" s="677"/>
      <c r="Q900" s="665"/>
    </row>
    <row r="901" spans="1:17" ht="14.4" customHeight="1" x14ac:dyDescent="0.3">
      <c r="A901" s="660" t="s">
        <v>600</v>
      </c>
      <c r="B901" s="661" t="s">
        <v>8566</v>
      </c>
      <c r="C901" s="661" t="s">
        <v>7437</v>
      </c>
      <c r="D901" s="661" t="s">
        <v>8266</v>
      </c>
      <c r="E901" s="661" t="s">
        <v>8267</v>
      </c>
      <c r="F901" s="664">
        <v>606</v>
      </c>
      <c r="G901" s="664">
        <v>636376</v>
      </c>
      <c r="H901" s="664">
        <v>1</v>
      </c>
      <c r="I901" s="664">
        <v>1050.125412541254</v>
      </c>
      <c r="J901" s="664">
        <v>1647</v>
      </c>
      <c r="K901" s="664">
        <v>1701441</v>
      </c>
      <c r="L901" s="664">
        <v>2.673641054973789</v>
      </c>
      <c r="M901" s="664">
        <v>1033.0546448087432</v>
      </c>
      <c r="N901" s="664">
        <v>1536</v>
      </c>
      <c r="O901" s="664">
        <v>1620764</v>
      </c>
      <c r="P901" s="677">
        <v>2.5468653751869965</v>
      </c>
      <c r="Q901" s="665">
        <v>1055.1848958333333</v>
      </c>
    </row>
    <row r="902" spans="1:17" ht="14.4" customHeight="1" x14ac:dyDescent="0.3">
      <c r="A902" s="660" t="s">
        <v>600</v>
      </c>
      <c r="B902" s="661" t="s">
        <v>8566</v>
      </c>
      <c r="C902" s="661" t="s">
        <v>7437</v>
      </c>
      <c r="D902" s="661" t="s">
        <v>8268</v>
      </c>
      <c r="E902" s="661" t="s">
        <v>8269</v>
      </c>
      <c r="F902" s="664">
        <v>3</v>
      </c>
      <c r="G902" s="664">
        <v>10470</v>
      </c>
      <c r="H902" s="664">
        <v>1</v>
      </c>
      <c r="I902" s="664">
        <v>3490</v>
      </c>
      <c r="J902" s="664"/>
      <c r="K902" s="664"/>
      <c r="L902" s="664"/>
      <c r="M902" s="664"/>
      <c r="N902" s="664"/>
      <c r="O902" s="664"/>
      <c r="P902" s="677"/>
      <c r="Q902" s="665"/>
    </row>
    <row r="903" spans="1:17" ht="14.4" customHeight="1" x14ac:dyDescent="0.3">
      <c r="A903" s="660" t="s">
        <v>600</v>
      </c>
      <c r="B903" s="661" t="s">
        <v>8566</v>
      </c>
      <c r="C903" s="661" t="s">
        <v>7437</v>
      </c>
      <c r="D903" s="661" t="s">
        <v>8272</v>
      </c>
      <c r="E903" s="661" t="s">
        <v>8125</v>
      </c>
      <c r="F903" s="664">
        <v>3</v>
      </c>
      <c r="G903" s="664">
        <v>1995</v>
      </c>
      <c r="H903" s="664">
        <v>1</v>
      </c>
      <c r="I903" s="664">
        <v>665</v>
      </c>
      <c r="J903" s="664">
        <v>17</v>
      </c>
      <c r="K903" s="664">
        <v>11356</v>
      </c>
      <c r="L903" s="664">
        <v>5.6922305764411032</v>
      </c>
      <c r="M903" s="664">
        <v>668</v>
      </c>
      <c r="N903" s="664">
        <v>20</v>
      </c>
      <c r="O903" s="664">
        <v>13450</v>
      </c>
      <c r="P903" s="677">
        <v>6.7418546365914791</v>
      </c>
      <c r="Q903" s="665">
        <v>672.5</v>
      </c>
    </row>
    <row r="904" spans="1:17" ht="14.4" customHeight="1" x14ac:dyDescent="0.3">
      <c r="A904" s="660" t="s">
        <v>600</v>
      </c>
      <c r="B904" s="661" t="s">
        <v>8566</v>
      </c>
      <c r="C904" s="661" t="s">
        <v>7437</v>
      </c>
      <c r="D904" s="661" t="s">
        <v>7504</v>
      </c>
      <c r="E904" s="661" t="s">
        <v>7505</v>
      </c>
      <c r="F904" s="664"/>
      <c r="G904" s="664"/>
      <c r="H904" s="664"/>
      <c r="I904" s="664"/>
      <c r="J904" s="664">
        <v>1</v>
      </c>
      <c r="K904" s="664">
        <v>0</v>
      </c>
      <c r="L904" s="664"/>
      <c r="M904" s="664">
        <v>0</v>
      </c>
      <c r="N904" s="664">
        <v>1</v>
      </c>
      <c r="O904" s="664">
        <v>0</v>
      </c>
      <c r="P904" s="677"/>
      <c r="Q904" s="665">
        <v>0</v>
      </c>
    </row>
    <row r="905" spans="1:17" ht="14.4" customHeight="1" x14ac:dyDescent="0.3">
      <c r="A905" s="660" t="s">
        <v>600</v>
      </c>
      <c r="B905" s="661" t="s">
        <v>8566</v>
      </c>
      <c r="C905" s="661" t="s">
        <v>7437</v>
      </c>
      <c r="D905" s="661" t="s">
        <v>8695</v>
      </c>
      <c r="E905" s="661" t="s">
        <v>8696</v>
      </c>
      <c r="F905" s="664"/>
      <c r="G905" s="664"/>
      <c r="H905" s="664"/>
      <c r="I905" s="664"/>
      <c r="J905" s="664">
        <v>2</v>
      </c>
      <c r="K905" s="664">
        <v>47646</v>
      </c>
      <c r="L905" s="664"/>
      <c r="M905" s="664">
        <v>23823</v>
      </c>
      <c r="N905" s="664">
        <v>2</v>
      </c>
      <c r="O905" s="664">
        <v>47974</v>
      </c>
      <c r="P905" s="677"/>
      <c r="Q905" s="665">
        <v>23987</v>
      </c>
    </row>
    <row r="906" spans="1:17" ht="14.4" customHeight="1" x14ac:dyDescent="0.3">
      <c r="A906" s="660" t="s">
        <v>600</v>
      </c>
      <c r="B906" s="661" t="s">
        <v>8566</v>
      </c>
      <c r="C906" s="661" t="s">
        <v>7437</v>
      </c>
      <c r="D906" s="661" t="s">
        <v>8697</v>
      </c>
      <c r="E906" s="661" t="s">
        <v>8698</v>
      </c>
      <c r="F906" s="664"/>
      <c r="G906" s="664"/>
      <c r="H906" s="664"/>
      <c r="I906" s="664"/>
      <c r="J906" s="664">
        <v>1</v>
      </c>
      <c r="K906" s="664">
        <v>567</v>
      </c>
      <c r="L906" s="664"/>
      <c r="M906" s="664">
        <v>567</v>
      </c>
      <c r="N906" s="664">
        <v>1</v>
      </c>
      <c r="O906" s="664">
        <v>572</v>
      </c>
      <c r="P906" s="677"/>
      <c r="Q906" s="665">
        <v>572</v>
      </c>
    </row>
    <row r="907" spans="1:17" ht="14.4" customHeight="1" x14ac:dyDescent="0.3">
      <c r="A907" s="660" t="s">
        <v>600</v>
      </c>
      <c r="B907" s="661" t="s">
        <v>8566</v>
      </c>
      <c r="C907" s="661" t="s">
        <v>7437</v>
      </c>
      <c r="D907" s="661" t="s">
        <v>7539</v>
      </c>
      <c r="E907" s="661" t="s">
        <v>7540</v>
      </c>
      <c r="F907" s="664"/>
      <c r="G907" s="664"/>
      <c r="H907" s="664"/>
      <c r="I907" s="664"/>
      <c r="J907" s="664">
        <v>4</v>
      </c>
      <c r="K907" s="664">
        <v>1724</v>
      </c>
      <c r="L907" s="664"/>
      <c r="M907" s="664">
        <v>431</v>
      </c>
      <c r="N907" s="664">
        <v>1</v>
      </c>
      <c r="O907" s="664">
        <v>431</v>
      </c>
      <c r="P907" s="677"/>
      <c r="Q907" s="665">
        <v>431</v>
      </c>
    </row>
    <row r="908" spans="1:17" ht="14.4" customHeight="1" x14ac:dyDescent="0.3">
      <c r="A908" s="660" t="s">
        <v>600</v>
      </c>
      <c r="B908" s="661" t="s">
        <v>8566</v>
      </c>
      <c r="C908" s="661" t="s">
        <v>7437</v>
      </c>
      <c r="D908" s="661" t="s">
        <v>7484</v>
      </c>
      <c r="E908" s="661" t="s">
        <v>7485</v>
      </c>
      <c r="F908" s="664">
        <v>1</v>
      </c>
      <c r="G908" s="664">
        <v>1040</v>
      </c>
      <c r="H908" s="664">
        <v>1</v>
      </c>
      <c r="I908" s="664">
        <v>1040</v>
      </c>
      <c r="J908" s="664">
        <v>47</v>
      </c>
      <c r="K908" s="664">
        <v>49021</v>
      </c>
      <c r="L908" s="664">
        <v>47.135576923076925</v>
      </c>
      <c r="M908" s="664">
        <v>1043</v>
      </c>
      <c r="N908" s="664">
        <v>37</v>
      </c>
      <c r="O908" s="664">
        <v>38721</v>
      </c>
      <c r="P908" s="677">
        <v>37.231730769230772</v>
      </c>
      <c r="Q908" s="665">
        <v>1046.5135135135135</v>
      </c>
    </row>
    <row r="909" spans="1:17" ht="14.4" customHeight="1" x14ac:dyDescent="0.3">
      <c r="A909" s="660" t="s">
        <v>600</v>
      </c>
      <c r="B909" s="661" t="s">
        <v>8566</v>
      </c>
      <c r="C909" s="661" t="s">
        <v>7437</v>
      </c>
      <c r="D909" s="661" t="s">
        <v>8281</v>
      </c>
      <c r="E909" s="661" t="s">
        <v>8282</v>
      </c>
      <c r="F909" s="664">
        <v>8</v>
      </c>
      <c r="G909" s="664">
        <v>6736</v>
      </c>
      <c r="H909" s="664">
        <v>1</v>
      </c>
      <c r="I909" s="664">
        <v>842</v>
      </c>
      <c r="J909" s="664">
        <v>30</v>
      </c>
      <c r="K909" s="664">
        <v>25350</v>
      </c>
      <c r="L909" s="664">
        <v>3.7633610451306412</v>
      </c>
      <c r="M909" s="664">
        <v>845</v>
      </c>
      <c r="N909" s="664">
        <v>31</v>
      </c>
      <c r="O909" s="664">
        <v>26305</v>
      </c>
      <c r="P909" s="677">
        <v>3.9051365795724466</v>
      </c>
      <c r="Q909" s="665">
        <v>848.54838709677415</v>
      </c>
    </row>
    <row r="910" spans="1:17" ht="14.4" customHeight="1" x14ac:dyDescent="0.3">
      <c r="A910" s="660" t="s">
        <v>600</v>
      </c>
      <c r="B910" s="661" t="s">
        <v>8566</v>
      </c>
      <c r="C910" s="661" t="s">
        <v>7437</v>
      </c>
      <c r="D910" s="661" t="s">
        <v>8283</v>
      </c>
      <c r="E910" s="661" t="s">
        <v>8284</v>
      </c>
      <c r="F910" s="664">
        <v>10</v>
      </c>
      <c r="G910" s="664">
        <v>39350</v>
      </c>
      <c r="H910" s="664">
        <v>1</v>
      </c>
      <c r="I910" s="664">
        <v>3935</v>
      </c>
      <c r="J910" s="664">
        <v>48</v>
      </c>
      <c r="K910" s="664">
        <v>189648</v>
      </c>
      <c r="L910" s="664">
        <v>4.8195171537484116</v>
      </c>
      <c r="M910" s="664">
        <v>3951</v>
      </c>
      <c r="N910" s="664">
        <v>46</v>
      </c>
      <c r="O910" s="664">
        <v>182610</v>
      </c>
      <c r="P910" s="677">
        <v>4.6406607369758577</v>
      </c>
      <c r="Q910" s="665">
        <v>3969.782608695652</v>
      </c>
    </row>
    <row r="911" spans="1:17" ht="14.4" customHeight="1" x14ac:dyDescent="0.3">
      <c r="A911" s="660" t="s">
        <v>600</v>
      </c>
      <c r="B911" s="661" t="s">
        <v>8566</v>
      </c>
      <c r="C911" s="661" t="s">
        <v>7437</v>
      </c>
      <c r="D911" s="661" t="s">
        <v>8287</v>
      </c>
      <c r="E911" s="661" t="s">
        <v>8288</v>
      </c>
      <c r="F911" s="664"/>
      <c r="G911" s="664"/>
      <c r="H911" s="664"/>
      <c r="I911" s="664"/>
      <c r="J911" s="664">
        <v>1</v>
      </c>
      <c r="K911" s="664">
        <v>3605</v>
      </c>
      <c r="L911" s="664"/>
      <c r="M911" s="664">
        <v>3605</v>
      </c>
      <c r="N911" s="664"/>
      <c r="O911" s="664"/>
      <c r="P911" s="677"/>
      <c r="Q911" s="665"/>
    </row>
    <row r="912" spans="1:17" ht="14.4" customHeight="1" x14ac:dyDescent="0.3">
      <c r="A912" s="660" t="s">
        <v>600</v>
      </c>
      <c r="B912" s="661" t="s">
        <v>8566</v>
      </c>
      <c r="C912" s="661" t="s">
        <v>7437</v>
      </c>
      <c r="D912" s="661" t="s">
        <v>8291</v>
      </c>
      <c r="E912" s="661" t="s">
        <v>8292</v>
      </c>
      <c r="F912" s="664">
        <v>10</v>
      </c>
      <c r="G912" s="664">
        <v>6810</v>
      </c>
      <c r="H912" s="664">
        <v>1</v>
      </c>
      <c r="I912" s="664">
        <v>681</v>
      </c>
      <c r="J912" s="664">
        <v>58</v>
      </c>
      <c r="K912" s="664">
        <v>39672</v>
      </c>
      <c r="L912" s="664">
        <v>5.8255506607929517</v>
      </c>
      <c r="M912" s="664">
        <v>684</v>
      </c>
      <c r="N912" s="664">
        <v>33</v>
      </c>
      <c r="O912" s="664">
        <v>22692</v>
      </c>
      <c r="P912" s="677">
        <v>3.3321585903083699</v>
      </c>
      <c r="Q912" s="665">
        <v>687.63636363636363</v>
      </c>
    </row>
    <row r="913" spans="1:17" ht="14.4" customHeight="1" x14ac:dyDescent="0.3">
      <c r="A913" s="660" t="s">
        <v>600</v>
      </c>
      <c r="B913" s="661" t="s">
        <v>8566</v>
      </c>
      <c r="C913" s="661" t="s">
        <v>7437</v>
      </c>
      <c r="D913" s="661" t="s">
        <v>7488</v>
      </c>
      <c r="E913" s="661" t="s">
        <v>7489</v>
      </c>
      <c r="F913" s="664">
        <v>2</v>
      </c>
      <c r="G913" s="664">
        <v>352</v>
      </c>
      <c r="H913" s="664">
        <v>1</v>
      </c>
      <c r="I913" s="664">
        <v>176</v>
      </c>
      <c r="J913" s="664">
        <v>8</v>
      </c>
      <c r="K913" s="664">
        <v>1416</v>
      </c>
      <c r="L913" s="664">
        <v>4.0227272727272725</v>
      </c>
      <c r="M913" s="664">
        <v>177</v>
      </c>
      <c r="N913" s="664">
        <v>4</v>
      </c>
      <c r="O913" s="664">
        <v>711</v>
      </c>
      <c r="P913" s="677">
        <v>2.0198863636363638</v>
      </c>
      <c r="Q913" s="665">
        <v>177.75</v>
      </c>
    </row>
    <row r="914" spans="1:17" ht="14.4" customHeight="1" x14ac:dyDescent="0.3">
      <c r="A914" s="660" t="s">
        <v>600</v>
      </c>
      <c r="B914" s="661" t="s">
        <v>8566</v>
      </c>
      <c r="C914" s="661" t="s">
        <v>7437</v>
      </c>
      <c r="D914" s="661" t="s">
        <v>7529</v>
      </c>
      <c r="E914" s="661" t="s">
        <v>7530</v>
      </c>
      <c r="F914" s="664"/>
      <c r="G914" s="664"/>
      <c r="H914" s="664"/>
      <c r="I914" s="664"/>
      <c r="J914" s="664"/>
      <c r="K914" s="664"/>
      <c r="L914" s="664"/>
      <c r="M914" s="664"/>
      <c r="N914" s="664">
        <v>9</v>
      </c>
      <c r="O914" s="664">
        <v>5697</v>
      </c>
      <c r="P914" s="677"/>
      <c r="Q914" s="665">
        <v>633</v>
      </c>
    </row>
    <row r="915" spans="1:17" ht="14.4" customHeight="1" x14ac:dyDescent="0.3">
      <c r="A915" s="660" t="s">
        <v>600</v>
      </c>
      <c r="B915" s="661" t="s">
        <v>8566</v>
      </c>
      <c r="C915" s="661" t="s">
        <v>7437</v>
      </c>
      <c r="D915" s="661" t="s">
        <v>8302</v>
      </c>
      <c r="E915" s="661" t="s">
        <v>8303</v>
      </c>
      <c r="F915" s="664">
        <v>11</v>
      </c>
      <c r="G915" s="664">
        <v>16775</v>
      </c>
      <c r="H915" s="664">
        <v>1</v>
      </c>
      <c r="I915" s="664">
        <v>1525</v>
      </c>
      <c r="J915" s="664">
        <v>52</v>
      </c>
      <c r="K915" s="664">
        <v>79508</v>
      </c>
      <c r="L915" s="664">
        <v>4.7396721311475414</v>
      </c>
      <c r="M915" s="664">
        <v>1529</v>
      </c>
      <c r="N915" s="664">
        <v>28</v>
      </c>
      <c r="O915" s="664">
        <v>42932</v>
      </c>
      <c r="P915" s="677">
        <v>2.559284649776453</v>
      </c>
      <c r="Q915" s="665">
        <v>1533.2857142857142</v>
      </c>
    </row>
    <row r="916" spans="1:17" ht="14.4" customHeight="1" x14ac:dyDescent="0.3">
      <c r="A916" s="660" t="s">
        <v>600</v>
      </c>
      <c r="B916" s="661" t="s">
        <v>8566</v>
      </c>
      <c r="C916" s="661" t="s">
        <v>7437</v>
      </c>
      <c r="D916" s="661" t="s">
        <v>7512</v>
      </c>
      <c r="E916" s="661" t="s">
        <v>7513</v>
      </c>
      <c r="F916" s="664"/>
      <c r="G916" s="664"/>
      <c r="H916" s="664"/>
      <c r="I916" s="664"/>
      <c r="J916" s="664">
        <v>2</v>
      </c>
      <c r="K916" s="664">
        <v>2554</v>
      </c>
      <c r="L916" s="664"/>
      <c r="M916" s="664">
        <v>1277</v>
      </c>
      <c r="N916" s="664"/>
      <c r="O916" s="664"/>
      <c r="P916" s="677"/>
      <c r="Q916" s="665"/>
    </row>
    <row r="917" spans="1:17" ht="14.4" customHeight="1" x14ac:dyDescent="0.3">
      <c r="A917" s="660" t="s">
        <v>600</v>
      </c>
      <c r="B917" s="661" t="s">
        <v>8566</v>
      </c>
      <c r="C917" s="661" t="s">
        <v>7437</v>
      </c>
      <c r="D917" s="661" t="s">
        <v>7514</v>
      </c>
      <c r="E917" s="661" t="s">
        <v>7515</v>
      </c>
      <c r="F917" s="664">
        <v>8</v>
      </c>
      <c r="G917" s="664">
        <v>2792</v>
      </c>
      <c r="H917" s="664">
        <v>1</v>
      </c>
      <c r="I917" s="664">
        <v>349</v>
      </c>
      <c r="J917" s="664">
        <v>44</v>
      </c>
      <c r="K917" s="664">
        <v>15444</v>
      </c>
      <c r="L917" s="664">
        <v>5.5315186246418335</v>
      </c>
      <c r="M917" s="664">
        <v>351</v>
      </c>
      <c r="N917" s="664">
        <v>32</v>
      </c>
      <c r="O917" s="664">
        <v>11340</v>
      </c>
      <c r="P917" s="677">
        <v>4.0616045845272204</v>
      </c>
      <c r="Q917" s="665">
        <v>354.375</v>
      </c>
    </row>
    <row r="918" spans="1:17" ht="14.4" customHeight="1" x14ac:dyDescent="0.3">
      <c r="A918" s="660" t="s">
        <v>600</v>
      </c>
      <c r="B918" s="661" t="s">
        <v>8566</v>
      </c>
      <c r="C918" s="661" t="s">
        <v>7437</v>
      </c>
      <c r="D918" s="661" t="s">
        <v>8699</v>
      </c>
      <c r="E918" s="661" t="s">
        <v>8700</v>
      </c>
      <c r="F918" s="664"/>
      <c r="G918" s="664"/>
      <c r="H918" s="664"/>
      <c r="I918" s="664"/>
      <c r="J918" s="664">
        <v>1</v>
      </c>
      <c r="K918" s="664">
        <v>161</v>
      </c>
      <c r="L918" s="664"/>
      <c r="M918" s="664">
        <v>161</v>
      </c>
      <c r="N918" s="664"/>
      <c r="O918" s="664"/>
      <c r="P918" s="677"/>
      <c r="Q918" s="665"/>
    </row>
    <row r="919" spans="1:17" ht="14.4" customHeight="1" x14ac:dyDescent="0.3">
      <c r="A919" s="660" t="s">
        <v>600</v>
      </c>
      <c r="B919" s="661" t="s">
        <v>8566</v>
      </c>
      <c r="C919" s="661" t="s">
        <v>7437</v>
      </c>
      <c r="D919" s="661" t="s">
        <v>8308</v>
      </c>
      <c r="E919" s="661" t="s">
        <v>8309</v>
      </c>
      <c r="F919" s="664">
        <v>8</v>
      </c>
      <c r="G919" s="664">
        <v>4968</v>
      </c>
      <c r="H919" s="664">
        <v>1</v>
      </c>
      <c r="I919" s="664">
        <v>621</v>
      </c>
      <c r="J919" s="664">
        <v>42</v>
      </c>
      <c r="K919" s="664">
        <v>26166</v>
      </c>
      <c r="L919" s="664">
        <v>5.2669082125603861</v>
      </c>
      <c r="M919" s="664">
        <v>623</v>
      </c>
      <c r="N919" s="664">
        <v>20</v>
      </c>
      <c r="O919" s="664">
        <v>12512</v>
      </c>
      <c r="P919" s="677">
        <v>2.5185185185185186</v>
      </c>
      <c r="Q919" s="665">
        <v>625.6</v>
      </c>
    </row>
    <row r="920" spans="1:17" ht="14.4" customHeight="1" x14ac:dyDescent="0.3">
      <c r="A920" s="660" t="s">
        <v>600</v>
      </c>
      <c r="B920" s="661" t="s">
        <v>8566</v>
      </c>
      <c r="C920" s="661" t="s">
        <v>7437</v>
      </c>
      <c r="D920" s="661" t="s">
        <v>8314</v>
      </c>
      <c r="E920" s="661" t="s">
        <v>8315</v>
      </c>
      <c r="F920" s="664">
        <v>2</v>
      </c>
      <c r="G920" s="664">
        <v>11456</v>
      </c>
      <c r="H920" s="664">
        <v>1</v>
      </c>
      <c r="I920" s="664">
        <v>5728</v>
      </c>
      <c r="J920" s="664">
        <v>19</v>
      </c>
      <c r="K920" s="664">
        <v>109212</v>
      </c>
      <c r="L920" s="664">
        <v>9.5331703910614518</v>
      </c>
      <c r="M920" s="664">
        <v>5748</v>
      </c>
      <c r="N920" s="664">
        <v>11</v>
      </c>
      <c r="O920" s="664">
        <v>63500</v>
      </c>
      <c r="P920" s="677">
        <v>5.5429469273743015</v>
      </c>
      <c r="Q920" s="665">
        <v>5772.727272727273</v>
      </c>
    </row>
    <row r="921" spans="1:17" ht="14.4" customHeight="1" x14ac:dyDescent="0.3">
      <c r="A921" s="660" t="s">
        <v>600</v>
      </c>
      <c r="B921" s="661" t="s">
        <v>8566</v>
      </c>
      <c r="C921" s="661" t="s">
        <v>7437</v>
      </c>
      <c r="D921" s="661" t="s">
        <v>8320</v>
      </c>
      <c r="E921" s="661" t="s">
        <v>8321</v>
      </c>
      <c r="F921" s="664">
        <v>6</v>
      </c>
      <c r="G921" s="664">
        <v>15738</v>
      </c>
      <c r="H921" s="664">
        <v>1</v>
      </c>
      <c r="I921" s="664">
        <v>2623</v>
      </c>
      <c r="J921" s="664">
        <v>41</v>
      </c>
      <c r="K921" s="664">
        <v>107912</v>
      </c>
      <c r="L921" s="664">
        <v>6.8567797687126699</v>
      </c>
      <c r="M921" s="664">
        <v>2632</v>
      </c>
      <c r="N921" s="664">
        <v>68</v>
      </c>
      <c r="O921" s="664">
        <v>179856</v>
      </c>
      <c r="P921" s="677">
        <v>11.428135722455204</v>
      </c>
      <c r="Q921" s="665">
        <v>2644.9411764705883</v>
      </c>
    </row>
    <row r="922" spans="1:17" ht="14.4" customHeight="1" x14ac:dyDescent="0.3">
      <c r="A922" s="660" t="s">
        <v>600</v>
      </c>
      <c r="B922" s="661" t="s">
        <v>8566</v>
      </c>
      <c r="C922" s="661" t="s">
        <v>7437</v>
      </c>
      <c r="D922" s="661" t="s">
        <v>8701</v>
      </c>
      <c r="E922" s="661" t="s">
        <v>8702</v>
      </c>
      <c r="F922" s="664">
        <v>4</v>
      </c>
      <c r="G922" s="664">
        <v>6268</v>
      </c>
      <c r="H922" s="664">
        <v>1</v>
      </c>
      <c r="I922" s="664">
        <v>1567</v>
      </c>
      <c r="J922" s="664">
        <v>20</v>
      </c>
      <c r="K922" s="664">
        <v>31520</v>
      </c>
      <c r="L922" s="664">
        <v>5.0287172941927247</v>
      </c>
      <c r="M922" s="664">
        <v>1576</v>
      </c>
      <c r="N922" s="664">
        <v>26</v>
      </c>
      <c r="O922" s="664">
        <v>41344</v>
      </c>
      <c r="P922" s="677">
        <v>6.5960433950223356</v>
      </c>
      <c r="Q922" s="665">
        <v>1590.1538461538462</v>
      </c>
    </row>
    <row r="923" spans="1:17" ht="14.4" customHeight="1" x14ac:dyDescent="0.3">
      <c r="A923" s="660" t="s">
        <v>600</v>
      </c>
      <c r="B923" s="661" t="s">
        <v>8566</v>
      </c>
      <c r="C923" s="661" t="s">
        <v>7437</v>
      </c>
      <c r="D923" s="661" t="s">
        <v>7490</v>
      </c>
      <c r="E923" s="661" t="s">
        <v>7491</v>
      </c>
      <c r="F923" s="664"/>
      <c r="G923" s="664"/>
      <c r="H923" s="664"/>
      <c r="I923" s="664"/>
      <c r="J923" s="664">
        <v>5</v>
      </c>
      <c r="K923" s="664">
        <v>570</v>
      </c>
      <c r="L923" s="664"/>
      <c r="M923" s="664">
        <v>114</v>
      </c>
      <c r="N923" s="664">
        <v>1</v>
      </c>
      <c r="O923" s="664">
        <v>116</v>
      </c>
      <c r="P923" s="677"/>
      <c r="Q923" s="665">
        <v>116</v>
      </c>
    </row>
    <row r="924" spans="1:17" ht="14.4" customHeight="1" x14ac:dyDescent="0.3">
      <c r="A924" s="660" t="s">
        <v>600</v>
      </c>
      <c r="B924" s="661" t="s">
        <v>8566</v>
      </c>
      <c r="C924" s="661" t="s">
        <v>7437</v>
      </c>
      <c r="D924" s="661" t="s">
        <v>8328</v>
      </c>
      <c r="E924" s="661" t="s">
        <v>8329</v>
      </c>
      <c r="F924" s="664"/>
      <c r="G924" s="664"/>
      <c r="H924" s="664"/>
      <c r="I924" s="664"/>
      <c r="J924" s="664">
        <v>1</v>
      </c>
      <c r="K924" s="664">
        <v>2985</v>
      </c>
      <c r="L924" s="664"/>
      <c r="M924" s="664">
        <v>2985</v>
      </c>
      <c r="N924" s="664">
        <v>1</v>
      </c>
      <c r="O924" s="664">
        <v>3012</v>
      </c>
      <c r="P924" s="677"/>
      <c r="Q924" s="665">
        <v>3012</v>
      </c>
    </row>
    <row r="925" spans="1:17" ht="14.4" customHeight="1" x14ac:dyDescent="0.3">
      <c r="A925" s="660" t="s">
        <v>600</v>
      </c>
      <c r="B925" s="661" t="s">
        <v>8566</v>
      </c>
      <c r="C925" s="661" t="s">
        <v>7437</v>
      </c>
      <c r="D925" s="661" t="s">
        <v>8330</v>
      </c>
      <c r="E925" s="661" t="s">
        <v>8331</v>
      </c>
      <c r="F925" s="664"/>
      <c r="G925" s="664"/>
      <c r="H925" s="664"/>
      <c r="I925" s="664"/>
      <c r="J925" s="664">
        <v>1</v>
      </c>
      <c r="K925" s="664">
        <v>4340</v>
      </c>
      <c r="L925" s="664"/>
      <c r="M925" s="664">
        <v>4340</v>
      </c>
      <c r="N925" s="664"/>
      <c r="O925" s="664"/>
      <c r="P925" s="677"/>
      <c r="Q925" s="665"/>
    </row>
    <row r="926" spans="1:17" ht="14.4" customHeight="1" x14ac:dyDescent="0.3">
      <c r="A926" s="660" t="s">
        <v>600</v>
      </c>
      <c r="B926" s="661" t="s">
        <v>8566</v>
      </c>
      <c r="C926" s="661" t="s">
        <v>7437</v>
      </c>
      <c r="D926" s="661" t="s">
        <v>8332</v>
      </c>
      <c r="E926" s="661" t="s">
        <v>8333</v>
      </c>
      <c r="F926" s="664">
        <v>9</v>
      </c>
      <c r="G926" s="664">
        <v>2160</v>
      </c>
      <c r="H926" s="664">
        <v>1</v>
      </c>
      <c r="I926" s="664">
        <v>240</v>
      </c>
      <c r="J926" s="664">
        <v>46</v>
      </c>
      <c r="K926" s="664">
        <v>11086</v>
      </c>
      <c r="L926" s="664">
        <v>5.1324074074074071</v>
      </c>
      <c r="M926" s="664">
        <v>241</v>
      </c>
      <c r="N926" s="664">
        <v>22</v>
      </c>
      <c r="O926" s="664">
        <v>5316</v>
      </c>
      <c r="P926" s="677">
        <v>2.4611111111111112</v>
      </c>
      <c r="Q926" s="665">
        <v>241.63636363636363</v>
      </c>
    </row>
    <row r="927" spans="1:17" ht="14.4" customHeight="1" x14ac:dyDescent="0.3">
      <c r="A927" s="660" t="s">
        <v>600</v>
      </c>
      <c r="B927" s="661" t="s">
        <v>8566</v>
      </c>
      <c r="C927" s="661" t="s">
        <v>7437</v>
      </c>
      <c r="D927" s="661" t="s">
        <v>8334</v>
      </c>
      <c r="E927" s="661" t="s">
        <v>8335</v>
      </c>
      <c r="F927" s="664">
        <v>1</v>
      </c>
      <c r="G927" s="664">
        <v>3484</v>
      </c>
      <c r="H927" s="664">
        <v>1</v>
      </c>
      <c r="I927" s="664">
        <v>3484</v>
      </c>
      <c r="J927" s="664">
        <v>3</v>
      </c>
      <c r="K927" s="664">
        <v>10497</v>
      </c>
      <c r="L927" s="664">
        <v>3.0129161882893225</v>
      </c>
      <c r="M927" s="664">
        <v>3499</v>
      </c>
      <c r="N927" s="664">
        <v>5</v>
      </c>
      <c r="O927" s="664">
        <v>17599</v>
      </c>
      <c r="P927" s="677">
        <v>5.0513777267508608</v>
      </c>
      <c r="Q927" s="665">
        <v>3519.8</v>
      </c>
    </row>
    <row r="928" spans="1:17" ht="14.4" customHeight="1" x14ac:dyDescent="0.3">
      <c r="A928" s="660" t="s">
        <v>600</v>
      </c>
      <c r="B928" s="661" t="s">
        <v>8566</v>
      </c>
      <c r="C928" s="661" t="s">
        <v>7437</v>
      </c>
      <c r="D928" s="661" t="s">
        <v>8336</v>
      </c>
      <c r="E928" s="661" t="s">
        <v>8337</v>
      </c>
      <c r="F928" s="664">
        <v>3</v>
      </c>
      <c r="G928" s="664">
        <v>4941</v>
      </c>
      <c r="H928" s="664">
        <v>1</v>
      </c>
      <c r="I928" s="664">
        <v>1647</v>
      </c>
      <c r="J928" s="664">
        <v>46</v>
      </c>
      <c r="K928" s="664">
        <v>76038</v>
      </c>
      <c r="L928" s="664">
        <v>15.389192471159685</v>
      </c>
      <c r="M928" s="664">
        <v>1653</v>
      </c>
      <c r="N928" s="664">
        <v>37</v>
      </c>
      <c r="O928" s="664">
        <v>61391</v>
      </c>
      <c r="P928" s="677">
        <v>12.424812790933009</v>
      </c>
      <c r="Q928" s="665">
        <v>1659.2162162162163</v>
      </c>
    </row>
    <row r="929" spans="1:17" ht="14.4" customHeight="1" x14ac:dyDescent="0.3">
      <c r="A929" s="660" t="s">
        <v>600</v>
      </c>
      <c r="B929" s="661" t="s">
        <v>8566</v>
      </c>
      <c r="C929" s="661" t="s">
        <v>7437</v>
      </c>
      <c r="D929" s="661" t="s">
        <v>8703</v>
      </c>
      <c r="E929" s="661" t="s">
        <v>8480</v>
      </c>
      <c r="F929" s="664"/>
      <c r="G929" s="664"/>
      <c r="H929" s="664"/>
      <c r="I929" s="664"/>
      <c r="J929" s="664"/>
      <c r="K929" s="664"/>
      <c r="L929" s="664"/>
      <c r="M929" s="664"/>
      <c r="N929" s="664">
        <v>2</v>
      </c>
      <c r="O929" s="664">
        <v>971</v>
      </c>
      <c r="P929" s="677"/>
      <c r="Q929" s="665">
        <v>485.5</v>
      </c>
    </row>
    <row r="930" spans="1:17" ht="14.4" customHeight="1" x14ac:dyDescent="0.3">
      <c r="A930" s="660" t="s">
        <v>600</v>
      </c>
      <c r="B930" s="661" t="s">
        <v>8566</v>
      </c>
      <c r="C930" s="661" t="s">
        <v>7437</v>
      </c>
      <c r="D930" s="661" t="s">
        <v>8344</v>
      </c>
      <c r="E930" s="661" t="s">
        <v>8345</v>
      </c>
      <c r="F930" s="664">
        <v>1</v>
      </c>
      <c r="G930" s="664">
        <v>956</v>
      </c>
      <c r="H930" s="664">
        <v>1</v>
      </c>
      <c r="I930" s="664">
        <v>956</v>
      </c>
      <c r="J930" s="664">
        <v>17</v>
      </c>
      <c r="K930" s="664">
        <v>16354</v>
      </c>
      <c r="L930" s="664">
        <v>17.106694560669457</v>
      </c>
      <c r="M930" s="664">
        <v>962</v>
      </c>
      <c r="N930" s="664">
        <v>22</v>
      </c>
      <c r="O930" s="664">
        <v>21374</v>
      </c>
      <c r="P930" s="677">
        <v>22.35774058577406</v>
      </c>
      <c r="Q930" s="665">
        <v>971.5454545454545</v>
      </c>
    </row>
    <row r="931" spans="1:17" ht="14.4" customHeight="1" x14ac:dyDescent="0.3">
      <c r="A931" s="660" t="s">
        <v>600</v>
      </c>
      <c r="B931" s="661" t="s">
        <v>8566</v>
      </c>
      <c r="C931" s="661" t="s">
        <v>7437</v>
      </c>
      <c r="D931" s="661" t="s">
        <v>8348</v>
      </c>
      <c r="E931" s="661" t="s">
        <v>8349</v>
      </c>
      <c r="F931" s="664">
        <v>4</v>
      </c>
      <c r="G931" s="664">
        <v>7024</v>
      </c>
      <c r="H931" s="664">
        <v>1</v>
      </c>
      <c r="I931" s="664">
        <v>1756</v>
      </c>
      <c r="J931" s="664">
        <v>16</v>
      </c>
      <c r="K931" s="664">
        <v>28208</v>
      </c>
      <c r="L931" s="664">
        <v>4.0159453302961277</v>
      </c>
      <c r="M931" s="664">
        <v>1763</v>
      </c>
      <c r="N931" s="664">
        <v>29</v>
      </c>
      <c r="O931" s="664">
        <v>51237</v>
      </c>
      <c r="P931" s="677">
        <v>7.2945615034168565</v>
      </c>
      <c r="Q931" s="665">
        <v>1766.7931034482758</v>
      </c>
    </row>
    <row r="932" spans="1:17" ht="14.4" customHeight="1" x14ac:dyDescent="0.3">
      <c r="A932" s="660" t="s">
        <v>600</v>
      </c>
      <c r="B932" s="661" t="s">
        <v>8566</v>
      </c>
      <c r="C932" s="661" t="s">
        <v>7437</v>
      </c>
      <c r="D932" s="661" t="s">
        <v>5095</v>
      </c>
      <c r="E932" s="661" t="s">
        <v>8350</v>
      </c>
      <c r="F932" s="664">
        <v>2</v>
      </c>
      <c r="G932" s="664">
        <v>2366</v>
      </c>
      <c r="H932" s="664">
        <v>1</v>
      </c>
      <c r="I932" s="664">
        <v>1183</v>
      </c>
      <c r="J932" s="664">
        <v>15</v>
      </c>
      <c r="K932" s="664">
        <v>17790</v>
      </c>
      <c r="L932" s="664">
        <v>7.519019442096365</v>
      </c>
      <c r="M932" s="664">
        <v>1186</v>
      </c>
      <c r="N932" s="664">
        <v>15</v>
      </c>
      <c r="O932" s="664">
        <v>17845</v>
      </c>
      <c r="P932" s="677">
        <v>7.5422654268808111</v>
      </c>
      <c r="Q932" s="665">
        <v>1189.6666666666667</v>
      </c>
    </row>
    <row r="933" spans="1:17" ht="14.4" customHeight="1" x14ac:dyDescent="0.3">
      <c r="A933" s="660" t="s">
        <v>600</v>
      </c>
      <c r="B933" s="661" t="s">
        <v>8566</v>
      </c>
      <c r="C933" s="661" t="s">
        <v>7437</v>
      </c>
      <c r="D933" s="661" t="s">
        <v>8704</v>
      </c>
      <c r="E933" s="661" t="s">
        <v>8705</v>
      </c>
      <c r="F933" s="664"/>
      <c r="G933" s="664"/>
      <c r="H933" s="664"/>
      <c r="I933" s="664"/>
      <c r="J933" s="664">
        <v>2</v>
      </c>
      <c r="K933" s="664">
        <v>8970</v>
      </c>
      <c r="L933" s="664"/>
      <c r="M933" s="664">
        <v>4485</v>
      </c>
      <c r="N933" s="664">
        <v>2</v>
      </c>
      <c r="O933" s="664">
        <v>9054</v>
      </c>
      <c r="P933" s="677"/>
      <c r="Q933" s="665">
        <v>4527</v>
      </c>
    </row>
    <row r="934" spans="1:17" ht="14.4" customHeight="1" x14ac:dyDescent="0.3">
      <c r="A934" s="660" t="s">
        <v>600</v>
      </c>
      <c r="B934" s="661" t="s">
        <v>8566</v>
      </c>
      <c r="C934" s="661" t="s">
        <v>7437</v>
      </c>
      <c r="D934" s="661" t="s">
        <v>8706</v>
      </c>
      <c r="E934" s="661" t="s">
        <v>8707</v>
      </c>
      <c r="F934" s="664"/>
      <c r="G934" s="664"/>
      <c r="H934" s="664"/>
      <c r="I934" s="664"/>
      <c r="J934" s="664">
        <v>2</v>
      </c>
      <c r="K934" s="664">
        <v>1702</v>
      </c>
      <c r="L934" s="664"/>
      <c r="M934" s="664">
        <v>851</v>
      </c>
      <c r="N934" s="664">
        <v>6</v>
      </c>
      <c r="O934" s="664">
        <v>5154</v>
      </c>
      <c r="P934" s="677"/>
      <c r="Q934" s="665">
        <v>859</v>
      </c>
    </row>
    <row r="935" spans="1:17" ht="14.4" customHeight="1" x14ac:dyDescent="0.3">
      <c r="A935" s="660" t="s">
        <v>600</v>
      </c>
      <c r="B935" s="661" t="s">
        <v>8566</v>
      </c>
      <c r="C935" s="661" t="s">
        <v>7437</v>
      </c>
      <c r="D935" s="661" t="s">
        <v>8359</v>
      </c>
      <c r="E935" s="661" t="s">
        <v>8360</v>
      </c>
      <c r="F935" s="664">
        <v>8</v>
      </c>
      <c r="G935" s="664">
        <v>2448</v>
      </c>
      <c r="H935" s="664">
        <v>1</v>
      </c>
      <c r="I935" s="664">
        <v>306</v>
      </c>
      <c r="J935" s="664">
        <v>32</v>
      </c>
      <c r="K935" s="664">
        <v>9824</v>
      </c>
      <c r="L935" s="664">
        <v>4.0130718954248366</v>
      </c>
      <c r="M935" s="664">
        <v>307</v>
      </c>
      <c r="N935" s="664">
        <v>73</v>
      </c>
      <c r="O935" s="664">
        <v>22469</v>
      </c>
      <c r="P935" s="677">
        <v>9.1785130718954253</v>
      </c>
      <c r="Q935" s="665">
        <v>307.79452054794518</v>
      </c>
    </row>
    <row r="936" spans="1:17" ht="14.4" customHeight="1" x14ac:dyDescent="0.3">
      <c r="A936" s="660" t="s">
        <v>600</v>
      </c>
      <c r="B936" s="661" t="s">
        <v>8566</v>
      </c>
      <c r="C936" s="661" t="s">
        <v>7437</v>
      </c>
      <c r="D936" s="661" t="s">
        <v>8361</v>
      </c>
      <c r="E936" s="661" t="s">
        <v>8362</v>
      </c>
      <c r="F936" s="664"/>
      <c r="G936" s="664"/>
      <c r="H936" s="664"/>
      <c r="I936" s="664"/>
      <c r="J936" s="664">
        <v>2</v>
      </c>
      <c r="K936" s="664">
        <v>6996</v>
      </c>
      <c r="L936" s="664"/>
      <c r="M936" s="664">
        <v>3498</v>
      </c>
      <c r="N936" s="664">
        <v>1</v>
      </c>
      <c r="O936" s="664">
        <v>3519</v>
      </c>
      <c r="P936" s="677"/>
      <c r="Q936" s="665">
        <v>3519</v>
      </c>
    </row>
    <row r="937" spans="1:17" ht="14.4" customHeight="1" x14ac:dyDescent="0.3">
      <c r="A937" s="660" t="s">
        <v>600</v>
      </c>
      <c r="B937" s="661" t="s">
        <v>8566</v>
      </c>
      <c r="C937" s="661" t="s">
        <v>7437</v>
      </c>
      <c r="D937" s="661" t="s">
        <v>8363</v>
      </c>
      <c r="E937" s="661" t="s">
        <v>8364</v>
      </c>
      <c r="F937" s="664">
        <v>1</v>
      </c>
      <c r="G937" s="664">
        <v>2438</v>
      </c>
      <c r="H937" s="664">
        <v>1</v>
      </c>
      <c r="I937" s="664">
        <v>2438</v>
      </c>
      <c r="J937" s="664">
        <v>3</v>
      </c>
      <c r="K937" s="664">
        <v>7335</v>
      </c>
      <c r="L937" s="664">
        <v>3.0086136177194422</v>
      </c>
      <c r="M937" s="664">
        <v>2445</v>
      </c>
      <c r="N937" s="664">
        <v>3</v>
      </c>
      <c r="O937" s="664">
        <v>7377</v>
      </c>
      <c r="P937" s="677">
        <v>3.0258408531583263</v>
      </c>
      <c r="Q937" s="665">
        <v>2459</v>
      </c>
    </row>
    <row r="938" spans="1:17" ht="14.4" customHeight="1" x14ac:dyDescent="0.3">
      <c r="A938" s="660" t="s">
        <v>600</v>
      </c>
      <c r="B938" s="661" t="s">
        <v>8566</v>
      </c>
      <c r="C938" s="661" t="s">
        <v>7437</v>
      </c>
      <c r="D938" s="661" t="s">
        <v>8365</v>
      </c>
      <c r="E938" s="661" t="s">
        <v>8366</v>
      </c>
      <c r="F938" s="664">
        <v>5</v>
      </c>
      <c r="G938" s="664">
        <v>3420</v>
      </c>
      <c r="H938" s="664">
        <v>1</v>
      </c>
      <c r="I938" s="664">
        <v>684</v>
      </c>
      <c r="J938" s="664">
        <v>25</v>
      </c>
      <c r="K938" s="664">
        <v>17150</v>
      </c>
      <c r="L938" s="664">
        <v>5.0146198830409361</v>
      </c>
      <c r="M938" s="664">
        <v>686</v>
      </c>
      <c r="N938" s="664">
        <v>20</v>
      </c>
      <c r="O938" s="664">
        <v>13780</v>
      </c>
      <c r="P938" s="677">
        <v>4.0292397660818713</v>
      </c>
      <c r="Q938" s="665">
        <v>689</v>
      </c>
    </row>
    <row r="939" spans="1:17" ht="14.4" customHeight="1" x14ac:dyDescent="0.3">
      <c r="A939" s="660" t="s">
        <v>600</v>
      </c>
      <c r="B939" s="661" t="s">
        <v>8566</v>
      </c>
      <c r="C939" s="661" t="s">
        <v>7437</v>
      </c>
      <c r="D939" s="661" t="s">
        <v>8708</v>
      </c>
      <c r="E939" s="661" t="s">
        <v>8709</v>
      </c>
      <c r="F939" s="664"/>
      <c r="G939" s="664"/>
      <c r="H939" s="664"/>
      <c r="I939" s="664"/>
      <c r="J939" s="664">
        <v>1</v>
      </c>
      <c r="K939" s="664">
        <v>1338</v>
      </c>
      <c r="L939" s="664"/>
      <c r="M939" s="664">
        <v>1338</v>
      </c>
      <c r="N939" s="664">
        <v>2</v>
      </c>
      <c r="O939" s="664">
        <v>2704</v>
      </c>
      <c r="P939" s="677"/>
      <c r="Q939" s="665">
        <v>1352</v>
      </c>
    </row>
    <row r="940" spans="1:17" ht="14.4" customHeight="1" x14ac:dyDescent="0.3">
      <c r="A940" s="660" t="s">
        <v>600</v>
      </c>
      <c r="B940" s="661" t="s">
        <v>8566</v>
      </c>
      <c r="C940" s="661" t="s">
        <v>7437</v>
      </c>
      <c r="D940" s="661" t="s">
        <v>8371</v>
      </c>
      <c r="E940" s="661" t="s">
        <v>8372</v>
      </c>
      <c r="F940" s="664">
        <v>1</v>
      </c>
      <c r="G940" s="664">
        <v>308</v>
      </c>
      <c r="H940" s="664">
        <v>1</v>
      </c>
      <c r="I940" s="664">
        <v>308</v>
      </c>
      <c r="J940" s="664">
        <v>15</v>
      </c>
      <c r="K940" s="664">
        <v>4665</v>
      </c>
      <c r="L940" s="664">
        <v>15.146103896103897</v>
      </c>
      <c r="M940" s="664">
        <v>311</v>
      </c>
      <c r="N940" s="664">
        <v>13</v>
      </c>
      <c r="O940" s="664">
        <v>4098</v>
      </c>
      <c r="P940" s="677">
        <v>13.305194805194805</v>
      </c>
      <c r="Q940" s="665">
        <v>315.23076923076923</v>
      </c>
    </row>
    <row r="941" spans="1:17" ht="14.4" customHeight="1" x14ac:dyDescent="0.3">
      <c r="A941" s="660" t="s">
        <v>600</v>
      </c>
      <c r="B941" s="661" t="s">
        <v>8566</v>
      </c>
      <c r="C941" s="661" t="s">
        <v>7437</v>
      </c>
      <c r="D941" s="661" t="s">
        <v>8375</v>
      </c>
      <c r="E941" s="661" t="s">
        <v>8376</v>
      </c>
      <c r="F941" s="664">
        <v>2</v>
      </c>
      <c r="G941" s="664">
        <v>1976</v>
      </c>
      <c r="H941" s="664">
        <v>1</v>
      </c>
      <c r="I941" s="664">
        <v>988</v>
      </c>
      <c r="J941" s="664">
        <v>11</v>
      </c>
      <c r="K941" s="664">
        <v>10934</v>
      </c>
      <c r="L941" s="664">
        <v>5.533400809716599</v>
      </c>
      <c r="M941" s="664">
        <v>994</v>
      </c>
      <c r="N941" s="664">
        <v>3</v>
      </c>
      <c r="O941" s="664">
        <v>3002</v>
      </c>
      <c r="P941" s="677">
        <v>1.5192307692307692</v>
      </c>
      <c r="Q941" s="665">
        <v>1000.6666666666666</v>
      </c>
    </row>
    <row r="942" spans="1:17" ht="14.4" customHeight="1" x14ac:dyDescent="0.3">
      <c r="A942" s="660" t="s">
        <v>600</v>
      </c>
      <c r="B942" s="661" t="s">
        <v>8566</v>
      </c>
      <c r="C942" s="661" t="s">
        <v>7437</v>
      </c>
      <c r="D942" s="661" t="s">
        <v>8377</v>
      </c>
      <c r="E942" s="661" t="s">
        <v>8378</v>
      </c>
      <c r="F942" s="664">
        <v>2</v>
      </c>
      <c r="G942" s="664">
        <v>1610</v>
      </c>
      <c r="H942" s="664">
        <v>1</v>
      </c>
      <c r="I942" s="664">
        <v>805</v>
      </c>
      <c r="J942" s="664">
        <v>39</v>
      </c>
      <c r="K942" s="664">
        <v>31512</v>
      </c>
      <c r="L942" s="664">
        <v>19.572670807453417</v>
      </c>
      <c r="M942" s="664">
        <v>808</v>
      </c>
      <c r="N942" s="664">
        <v>48</v>
      </c>
      <c r="O942" s="664">
        <v>38929</v>
      </c>
      <c r="P942" s="677">
        <v>24.179503105590062</v>
      </c>
      <c r="Q942" s="665">
        <v>811.02083333333337</v>
      </c>
    </row>
    <row r="943" spans="1:17" ht="14.4" customHeight="1" x14ac:dyDescent="0.3">
      <c r="A943" s="660" t="s">
        <v>600</v>
      </c>
      <c r="B943" s="661" t="s">
        <v>8566</v>
      </c>
      <c r="C943" s="661" t="s">
        <v>7437</v>
      </c>
      <c r="D943" s="661" t="s">
        <v>8710</v>
      </c>
      <c r="E943" s="661" t="s">
        <v>8711</v>
      </c>
      <c r="F943" s="664"/>
      <c r="G943" s="664"/>
      <c r="H943" s="664"/>
      <c r="I943" s="664"/>
      <c r="J943" s="664">
        <v>1</v>
      </c>
      <c r="K943" s="664">
        <v>1646</v>
      </c>
      <c r="L943" s="664"/>
      <c r="M943" s="664">
        <v>1646</v>
      </c>
      <c r="N943" s="664">
        <v>1</v>
      </c>
      <c r="O943" s="664">
        <v>1662</v>
      </c>
      <c r="P943" s="677"/>
      <c r="Q943" s="665">
        <v>1662</v>
      </c>
    </row>
    <row r="944" spans="1:17" ht="14.4" customHeight="1" x14ac:dyDescent="0.3">
      <c r="A944" s="660" t="s">
        <v>600</v>
      </c>
      <c r="B944" s="661" t="s">
        <v>8566</v>
      </c>
      <c r="C944" s="661" t="s">
        <v>7437</v>
      </c>
      <c r="D944" s="661" t="s">
        <v>8712</v>
      </c>
      <c r="E944" s="661" t="s">
        <v>8713</v>
      </c>
      <c r="F944" s="664"/>
      <c r="G944" s="664"/>
      <c r="H944" s="664"/>
      <c r="I944" s="664"/>
      <c r="J944" s="664">
        <v>1</v>
      </c>
      <c r="K944" s="664">
        <v>854</v>
      </c>
      <c r="L944" s="664"/>
      <c r="M944" s="664">
        <v>854</v>
      </c>
      <c r="N944" s="664"/>
      <c r="O944" s="664"/>
      <c r="P944" s="677"/>
      <c r="Q944" s="665"/>
    </row>
    <row r="945" spans="1:17" ht="14.4" customHeight="1" x14ac:dyDescent="0.3">
      <c r="A945" s="660" t="s">
        <v>600</v>
      </c>
      <c r="B945" s="661" t="s">
        <v>8566</v>
      </c>
      <c r="C945" s="661" t="s">
        <v>7437</v>
      </c>
      <c r="D945" s="661" t="s">
        <v>8395</v>
      </c>
      <c r="E945" s="661" t="s">
        <v>8396</v>
      </c>
      <c r="F945" s="664">
        <v>1</v>
      </c>
      <c r="G945" s="664">
        <v>3469</v>
      </c>
      <c r="H945" s="664">
        <v>1</v>
      </c>
      <c r="I945" s="664">
        <v>3469</v>
      </c>
      <c r="J945" s="664">
        <v>8</v>
      </c>
      <c r="K945" s="664">
        <v>27880</v>
      </c>
      <c r="L945" s="664">
        <v>8.036898241568176</v>
      </c>
      <c r="M945" s="664">
        <v>3485</v>
      </c>
      <c r="N945" s="664">
        <v>3</v>
      </c>
      <c r="O945" s="664">
        <v>10509</v>
      </c>
      <c r="P945" s="677">
        <v>3.0294032862496398</v>
      </c>
      <c r="Q945" s="665">
        <v>3503</v>
      </c>
    </row>
    <row r="946" spans="1:17" ht="14.4" customHeight="1" x14ac:dyDescent="0.3">
      <c r="A946" s="660" t="s">
        <v>600</v>
      </c>
      <c r="B946" s="661" t="s">
        <v>8566</v>
      </c>
      <c r="C946" s="661" t="s">
        <v>7437</v>
      </c>
      <c r="D946" s="661" t="s">
        <v>8399</v>
      </c>
      <c r="E946" s="661" t="s">
        <v>8400</v>
      </c>
      <c r="F946" s="664">
        <v>5</v>
      </c>
      <c r="G946" s="664">
        <v>9660</v>
      </c>
      <c r="H946" s="664">
        <v>1</v>
      </c>
      <c r="I946" s="664">
        <v>1932</v>
      </c>
      <c r="J946" s="664">
        <v>1</v>
      </c>
      <c r="K946" s="664">
        <v>1942</v>
      </c>
      <c r="L946" s="664">
        <v>0.2010351966873706</v>
      </c>
      <c r="M946" s="664">
        <v>1942</v>
      </c>
      <c r="N946" s="664">
        <v>5</v>
      </c>
      <c r="O946" s="664">
        <v>9767</v>
      </c>
      <c r="P946" s="677">
        <v>1.0110766045548654</v>
      </c>
      <c r="Q946" s="665">
        <v>1953.4</v>
      </c>
    </row>
    <row r="947" spans="1:17" ht="14.4" customHeight="1" x14ac:dyDescent="0.3">
      <c r="A947" s="660" t="s">
        <v>600</v>
      </c>
      <c r="B947" s="661" t="s">
        <v>8566</v>
      </c>
      <c r="C947" s="661" t="s">
        <v>7437</v>
      </c>
      <c r="D947" s="661" t="s">
        <v>8520</v>
      </c>
      <c r="E947" s="661" t="s">
        <v>8521</v>
      </c>
      <c r="F947" s="664">
        <v>2</v>
      </c>
      <c r="G947" s="664">
        <v>2606</v>
      </c>
      <c r="H947" s="664">
        <v>1</v>
      </c>
      <c r="I947" s="664">
        <v>1303</v>
      </c>
      <c r="J947" s="664"/>
      <c r="K947" s="664"/>
      <c r="L947" s="664"/>
      <c r="M947" s="664"/>
      <c r="N947" s="664"/>
      <c r="O947" s="664"/>
      <c r="P947" s="677"/>
      <c r="Q947" s="665"/>
    </row>
    <row r="948" spans="1:17" ht="14.4" customHeight="1" x14ac:dyDescent="0.3">
      <c r="A948" s="660" t="s">
        <v>600</v>
      </c>
      <c r="B948" s="661" t="s">
        <v>8566</v>
      </c>
      <c r="C948" s="661" t="s">
        <v>7437</v>
      </c>
      <c r="D948" s="661" t="s">
        <v>8714</v>
      </c>
      <c r="E948" s="661" t="s">
        <v>8715</v>
      </c>
      <c r="F948" s="664"/>
      <c r="G948" s="664"/>
      <c r="H948" s="664"/>
      <c r="I948" s="664"/>
      <c r="J948" s="664"/>
      <c r="K948" s="664"/>
      <c r="L948" s="664"/>
      <c r="M948" s="664"/>
      <c r="N948" s="664">
        <v>1</v>
      </c>
      <c r="O948" s="664">
        <v>15785</v>
      </c>
      <c r="P948" s="677"/>
      <c r="Q948" s="665">
        <v>15785</v>
      </c>
    </row>
    <row r="949" spans="1:17" ht="14.4" customHeight="1" x14ac:dyDescent="0.3">
      <c r="A949" s="660" t="s">
        <v>600</v>
      </c>
      <c r="B949" s="661" t="s">
        <v>8566</v>
      </c>
      <c r="C949" s="661" t="s">
        <v>7437</v>
      </c>
      <c r="D949" s="661" t="s">
        <v>8411</v>
      </c>
      <c r="E949" s="661" t="s">
        <v>8412</v>
      </c>
      <c r="F949" s="664">
        <v>1</v>
      </c>
      <c r="G949" s="664">
        <v>1150</v>
      </c>
      <c r="H949" s="664">
        <v>1</v>
      </c>
      <c r="I949" s="664">
        <v>1150</v>
      </c>
      <c r="J949" s="664">
        <v>12</v>
      </c>
      <c r="K949" s="664">
        <v>13848</v>
      </c>
      <c r="L949" s="664">
        <v>12.041739130434783</v>
      </c>
      <c r="M949" s="664">
        <v>1154</v>
      </c>
      <c r="N949" s="664">
        <v>8</v>
      </c>
      <c r="O949" s="664">
        <v>9264</v>
      </c>
      <c r="P949" s="677">
        <v>8.0556521739130442</v>
      </c>
      <c r="Q949" s="665">
        <v>1158</v>
      </c>
    </row>
    <row r="950" spans="1:17" ht="14.4" customHeight="1" x14ac:dyDescent="0.3">
      <c r="A950" s="660" t="s">
        <v>600</v>
      </c>
      <c r="B950" s="661" t="s">
        <v>8566</v>
      </c>
      <c r="C950" s="661" t="s">
        <v>7437</v>
      </c>
      <c r="D950" s="661" t="s">
        <v>8413</v>
      </c>
      <c r="E950" s="661" t="s">
        <v>8414</v>
      </c>
      <c r="F950" s="664"/>
      <c r="G950" s="664"/>
      <c r="H950" s="664"/>
      <c r="I950" s="664"/>
      <c r="J950" s="664">
        <v>5</v>
      </c>
      <c r="K950" s="664">
        <v>6535</v>
      </c>
      <c r="L950" s="664"/>
      <c r="M950" s="664">
        <v>1307</v>
      </c>
      <c r="N950" s="664">
        <v>4</v>
      </c>
      <c r="O950" s="664">
        <v>5268</v>
      </c>
      <c r="P950" s="677"/>
      <c r="Q950" s="665">
        <v>1317</v>
      </c>
    </row>
    <row r="951" spans="1:17" ht="14.4" customHeight="1" x14ac:dyDescent="0.3">
      <c r="A951" s="660" t="s">
        <v>600</v>
      </c>
      <c r="B951" s="661" t="s">
        <v>8566</v>
      </c>
      <c r="C951" s="661" t="s">
        <v>7437</v>
      </c>
      <c r="D951" s="661" t="s">
        <v>8417</v>
      </c>
      <c r="E951" s="661" t="s">
        <v>8418</v>
      </c>
      <c r="F951" s="664">
        <v>5</v>
      </c>
      <c r="G951" s="664">
        <v>8965</v>
      </c>
      <c r="H951" s="664">
        <v>1</v>
      </c>
      <c r="I951" s="664">
        <v>1793</v>
      </c>
      <c r="J951" s="664">
        <v>7</v>
      </c>
      <c r="K951" s="664">
        <v>12572</v>
      </c>
      <c r="L951" s="664">
        <v>1.4023424428332403</v>
      </c>
      <c r="M951" s="664">
        <v>1796</v>
      </c>
      <c r="N951" s="664">
        <v>5</v>
      </c>
      <c r="O951" s="664">
        <v>9005</v>
      </c>
      <c r="P951" s="677">
        <v>1.0044617958728388</v>
      </c>
      <c r="Q951" s="665">
        <v>1801</v>
      </c>
    </row>
    <row r="952" spans="1:17" ht="14.4" customHeight="1" x14ac:dyDescent="0.3">
      <c r="A952" s="660" t="s">
        <v>600</v>
      </c>
      <c r="B952" s="661" t="s">
        <v>8566</v>
      </c>
      <c r="C952" s="661" t="s">
        <v>7437</v>
      </c>
      <c r="D952" s="661" t="s">
        <v>8716</v>
      </c>
      <c r="E952" s="661" t="s">
        <v>8717</v>
      </c>
      <c r="F952" s="664"/>
      <c r="G952" s="664"/>
      <c r="H952" s="664"/>
      <c r="I952" s="664"/>
      <c r="J952" s="664"/>
      <c r="K952" s="664"/>
      <c r="L952" s="664"/>
      <c r="M952" s="664"/>
      <c r="N952" s="664">
        <v>1</v>
      </c>
      <c r="O952" s="664">
        <v>732</v>
      </c>
      <c r="P952" s="677"/>
      <c r="Q952" s="665">
        <v>732</v>
      </c>
    </row>
    <row r="953" spans="1:17" ht="14.4" customHeight="1" x14ac:dyDescent="0.3">
      <c r="A953" s="660" t="s">
        <v>600</v>
      </c>
      <c r="B953" s="661" t="s">
        <v>8566</v>
      </c>
      <c r="C953" s="661" t="s">
        <v>7437</v>
      </c>
      <c r="D953" s="661" t="s">
        <v>8419</v>
      </c>
      <c r="E953" s="661" t="s">
        <v>8420</v>
      </c>
      <c r="F953" s="664"/>
      <c r="G953" s="664"/>
      <c r="H953" s="664"/>
      <c r="I953" s="664"/>
      <c r="J953" s="664">
        <v>1</v>
      </c>
      <c r="K953" s="664">
        <v>2702</v>
      </c>
      <c r="L953" s="664"/>
      <c r="M953" s="664">
        <v>2702</v>
      </c>
      <c r="N953" s="664">
        <v>7</v>
      </c>
      <c r="O953" s="664">
        <v>19029</v>
      </c>
      <c r="P953" s="677"/>
      <c r="Q953" s="665">
        <v>2718.4285714285716</v>
      </c>
    </row>
    <row r="954" spans="1:17" ht="14.4" customHeight="1" x14ac:dyDescent="0.3">
      <c r="A954" s="660" t="s">
        <v>600</v>
      </c>
      <c r="B954" s="661" t="s">
        <v>8566</v>
      </c>
      <c r="C954" s="661" t="s">
        <v>7437</v>
      </c>
      <c r="D954" s="661" t="s">
        <v>8718</v>
      </c>
      <c r="E954" s="661" t="s">
        <v>8480</v>
      </c>
      <c r="F954" s="664"/>
      <c r="G954" s="664"/>
      <c r="H954" s="664"/>
      <c r="I954" s="664"/>
      <c r="J954" s="664">
        <v>1</v>
      </c>
      <c r="K954" s="664">
        <v>878</v>
      </c>
      <c r="L954" s="664"/>
      <c r="M954" s="664">
        <v>878</v>
      </c>
      <c r="N954" s="664">
        <v>1</v>
      </c>
      <c r="O954" s="664">
        <v>883</v>
      </c>
      <c r="P954" s="677"/>
      <c r="Q954" s="665">
        <v>883</v>
      </c>
    </row>
    <row r="955" spans="1:17" ht="14.4" customHeight="1" x14ac:dyDescent="0.3">
      <c r="A955" s="660" t="s">
        <v>600</v>
      </c>
      <c r="B955" s="661" t="s">
        <v>8566</v>
      </c>
      <c r="C955" s="661" t="s">
        <v>7437</v>
      </c>
      <c r="D955" s="661" t="s">
        <v>8719</v>
      </c>
      <c r="E955" s="661" t="s">
        <v>8720</v>
      </c>
      <c r="F955" s="664"/>
      <c r="G955" s="664"/>
      <c r="H955" s="664"/>
      <c r="I955" s="664"/>
      <c r="J955" s="664">
        <v>1</v>
      </c>
      <c r="K955" s="664">
        <v>1839</v>
      </c>
      <c r="L955" s="664"/>
      <c r="M955" s="664">
        <v>1839</v>
      </c>
      <c r="N955" s="664"/>
      <c r="O955" s="664"/>
      <c r="P955" s="677"/>
      <c r="Q955" s="665"/>
    </row>
    <row r="956" spans="1:17" ht="14.4" customHeight="1" x14ac:dyDescent="0.3">
      <c r="A956" s="660" t="s">
        <v>600</v>
      </c>
      <c r="B956" s="661" t="s">
        <v>8566</v>
      </c>
      <c r="C956" s="661" t="s">
        <v>7437</v>
      </c>
      <c r="D956" s="661" t="s">
        <v>8431</v>
      </c>
      <c r="E956" s="661" t="s">
        <v>8432</v>
      </c>
      <c r="F956" s="664"/>
      <c r="G956" s="664"/>
      <c r="H956" s="664"/>
      <c r="I956" s="664"/>
      <c r="J956" s="664">
        <v>1</v>
      </c>
      <c r="K956" s="664">
        <v>2440</v>
      </c>
      <c r="L956" s="664"/>
      <c r="M956" s="664">
        <v>2440</v>
      </c>
      <c r="N956" s="664">
        <v>2</v>
      </c>
      <c r="O956" s="664">
        <v>4926</v>
      </c>
      <c r="P956" s="677"/>
      <c r="Q956" s="665">
        <v>2463</v>
      </c>
    </row>
    <row r="957" spans="1:17" ht="14.4" customHeight="1" x14ac:dyDescent="0.3">
      <c r="A957" s="660" t="s">
        <v>600</v>
      </c>
      <c r="B957" s="661" t="s">
        <v>8566</v>
      </c>
      <c r="C957" s="661" t="s">
        <v>7437</v>
      </c>
      <c r="D957" s="661" t="s">
        <v>8721</v>
      </c>
      <c r="E957" s="661" t="s">
        <v>8722</v>
      </c>
      <c r="F957" s="664"/>
      <c r="G957" s="664"/>
      <c r="H957" s="664"/>
      <c r="I957" s="664"/>
      <c r="J957" s="664">
        <v>2</v>
      </c>
      <c r="K957" s="664">
        <v>2414</v>
      </c>
      <c r="L957" s="664"/>
      <c r="M957" s="664">
        <v>1207</v>
      </c>
      <c r="N957" s="664"/>
      <c r="O957" s="664"/>
      <c r="P957" s="677"/>
      <c r="Q957" s="665"/>
    </row>
    <row r="958" spans="1:17" ht="14.4" customHeight="1" x14ac:dyDescent="0.3">
      <c r="A958" s="660" t="s">
        <v>600</v>
      </c>
      <c r="B958" s="661" t="s">
        <v>8566</v>
      </c>
      <c r="C958" s="661" t="s">
        <v>7437</v>
      </c>
      <c r="D958" s="661" t="s">
        <v>8435</v>
      </c>
      <c r="E958" s="661" t="s">
        <v>8436</v>
      </c>
      <c r="F958" s="664"/>
      <c r="G958" s="664"/>
      <c r="H958" s="664"/>
      <c r="I958" s="664"/>
      <c r="J958" s="664">
        <v>2</v>
      </c>
      <c r="K958" s="664">
        <v>7658</v>
      </c>
      <c r="L958" s="664"/>
      <c r="M958" s="664">
        <v>3829</v>
      </c>
      <c r="N958" s="664">
        <v>1</v>
      </c>
      <c r="O958" s="664">
        <v>3869</v>
      </c>
      <c r="P958" s="677"/>
      <c r="Q958" s="665">
        <v>3869</v>
      </c>
    </row>
    <row r="959" spans="1:17" ht="14.4" customHeight="1" x14ac:dyDescent="0.3">
      <c r="A959" s="660" t="s">
        <v>600</v>
      </c>
      <c r="B959" s="661" t="s">
        <v>8566</v>
      </c>
      <c r="C959" s="661" t="s">
        <v>7437</v>
      </c>
      <c r="D959" s="661" t="s">
        <v>8437</v>
      </c>
      <c r="E959" s="661" t="s">
        <v>8438</v>
      </c>
      <c r="F959" s="664"/>
      <c r="G959" s="664"/>
      <c r="H959" s="664"/>
      <c r="I959" s="664"/>
      <c r="J959" s="664">
        <v>3</v>
      </c>
      <c r="K959" s="664">
        <v>5133</v>
      </c>
      <c r="L959" s="664"/>
      <c r="M959" s="664">
        <v>1711</v>
      </c>
      <c r="N959" s="664">
        <v>13</v>
      </c>
      <c r="O959" s="664">
        <v>22483</v>
      </c>
      <c r="P959" s="677"/>
      <c r="Q959" s="665">
        <v>1729.4615384615386</v>
      </c>
    </row>
    <row r="960" spans="1:17" ht="14.4" customHeight="1" x14ac:dyDescent="0.3">
      <c r="A960" s="660" t="s">
        <v>600</v>
      </c>
      <c r="B960" s="661" t="s">
        <v>8566</v>
      </c>
      <c r="C960" s="661" t="s">
        <v>7437</v>
      </c>
      <c r="D960" s="661" t="s">
        <v>8723</v>
      </c>
      <c r="E960" s="661" t="s">
        <v>8724</v>
      </c>
      <c r="F960" s="664">
        <v>1</v>
      </c>
      <c r="G960" s="664">
        <v>1229</v>
      </c>
      <c r="H960" s="664">
        <v>1</v>
      </c>
      <c r="I960" s="664">
        <v>1229</v>
      </c>
      <c r="J960" s="664">
        <v>8</v>
      </c>
      <c r="K960" s="664">
        <v>9880</v>
      </c>
      <c r="L960" s="664">
        <v>8.0390561432058583</v>
      </c>
      <c r="M960" s="664">
        <v>1235</v>
      </c>
      <c r="N960" s="664">
        <v>20</v>
      </c>
      <c r="O960" s="664">
        <v>24860</v>
      </c>
      <c r="P960" s="677">
        <v>20.227827502034174</v>
      </c>
      <c r="Q960" s="665">
        <v>1243</v>
      </c>
    </row>
    <row r="961" spans="1:17" ht="14.4" customHeight="1" x14ac:dyDescent="0.3">
      <c r="A961" s="660" t="s">
        <v>600</v>
      </c>
      <c r="B961" s="661" t="s">
        <v>8566</v>
      </c>
      <c r="C961" s="661" t="s">
        <v>7437</v>
      </c>
      <c r="D961" s="661" t="s">
        <v>8725</v>
      </c>
      <c r="E961" s="661" t="s">
        <v>8726</v>
      </c>
      <c r="F961" s="664">
        <v>1</v>
      </c>
      <c r="G961" s="664">
        <v>1913</v>
      </c>
      <c r="H961" s="664">
        <v>1</v>
      </c>
      <c r="I961" s="664">
        <v>1913</v>
      </c>
      <c r="J961" s="664"/>
      <c r="K961" s="664"/>
      <c r="L961" s="664"/>
      <c r="M961" s="664"/>
      <c r="N961" s="664">
        <v>1</v>
      </c>
      <c r="O961" s="664">
        <v>1934</v>
      </c>
      <c r="P961" s="677">
        <v>1.0109775222164139</v>
      </c>
      <c r="Q961" s="665">
        <v>1934</v>
      </c>
    </row>
    <row r="962" spans="1:17" ht="14.4" customHeight="1" x14ac:dyDescent="0.3">
      <c r="A962" s="660" t="s">
        <v>600</v>
      </c>
      <c r="B962" s="661" t="s">
        <v>8566</v>
      </c>
      <c r="C962" s="661" t="s">
        <v>7437</v>
      </c>
      <c r="D962" s="661" t="s">
        <v>8441</v>
      </c>
      <c r="E962" s="661" t="s">
        <v>8442</v>
      </c>
      <c r="F962" s="664"/>
      <c r="G962" s="664"/>
      <c r="H962" s="664"/>
      <c r="I962" s="664"/>
      <c r="J962" s="664">
        <v>2</v>
      </c>
      <c r="K962" s="664">
        <v>4394</v>
      </c>
      <c r="L962" s="664"/>
      <c r="M962" s="664">
        <v>2197</v>
      </c>
      <c r="N962" s="664">
        <v>5</v>
      </c>
      <c r="O962" s="664">
        <v>11003</v>
      </c>
      <c r="P962" s="677"/>
      <c r="Q962" s="665">
        <v>2200.6</v>
      </c>
    </row>
    <row r="963" spans="1:17" ht="14.4" customHeight="1" x14ac:dyDescent="0.3">
      <c r="A963" s="660" t="s">
        <v>600</v>
      </c>
      <c r="B963" s="661" t="s">
        <v>8566</v>
      </c>
      <c r="C963" s="661" t="s">
        <v>7437</v>
      </c>
      <c r="D963" s="661" t="s">
        <v>8443</v>
      </c>
      <c r="E963" s="661" t="s">
        <v>8444</v>
      </c>
      <c r="F963" s="664"/>
      <c r="G963" s="664"/>
      <c r="H963" s="664"/>
      <c r="I963" s="664"/>
      <c r="J963" s="664">
        <v>3</v>
      </c>
      <c r="K963" s="664">
        <v>14847</v>
      </c>
      <c r="L963" s="664"/>
      <c r="M963" s="664">
        <v>4949</v>
      </c>
      <c r="N963" s="664">
        <v>10</v>
      </c>
      <c r="O963" s="664">
        <v>49728</v>
      </c>
      <c r="P963" s="677"/>
      <c r="Q963" s="665">
        <v>4972.8</v>
      </c>
    </row>
    <row r="964" spans="1:17" ht="14.4" customHeight="1" x14ac:dyDescent="0.3">
      <c r="A964" s="660" t="s">
        <v>600</v>
      </c>
      <c r="B964" s="661" t="s">
        <v>8566</v>
      </c>
      <c r="C964" s="661" t="s">
        <v>7437</v>
      </c>
      <c r="D964" s="661" t="s">
        <v>8727</v>
      </c>
      <c r="E964" s="661" t="s">
        <v>8728</v>
      </c>
      <c r="F964" s="664"/>
      <c r="G964" s="664"/>
      <c r="H964" s="664"/>
      <c r="I964" s="664"/>
      <c r="J964" s="664">
        <v>1</v>
      </c>
      <c r="K964" s="664">
        <v>1753</v>
      </c>
      <c r="L964" s="664"/>
      <c r="M964" s="664">
        <v>1753</v>
      </c>
      <c r="N964" s="664"/>
      <c r="O964" s="664"/>
      <c r="P964" s="677"/>
      <c r="Q964" s="665"/>
    </row>
    <row r="965" spans="1:17" ht="14.4" customHeight="1" x14ac:dyDescent="0.3">
      <c r="A965" s="660" t="s">
        <v>600</v>
      </c>
      <c r="B965" s="661" t="s">
        <v>8566</v>
      </c>
      <c r="C965" s="661" t="s">
        <v>7437</v>
      </c>
      <c r="D965" s="661" t="s">
        <v>8445</v>
      </c>
      <c r="E965" s="661" t="s">
        <v>8446</v>
      </c>
      <c r="F965" s="664"/>
      <c r="G965" s="664"/>
      <c r="H965" s="664"/>
      <c r="I965" s="664"/>
      <c r="J965" s="664">
        <v>2</v>
      </c>
      <c r="K965" s="664">
        <v>7610</v>
      </c>
      <c r="L965" s="664"/>
      <c r="M965" s="664">
        <v>3805</v>
      </c>
      <c r="N965" s="664">
        <v>2</v>
      </c>
      <c r="O965" s="664">
        <v>7637</v>
      </c>
      <c r="P965" s="677"/>
      <c r="Q965" s="665">
        <v>3818.5</v>
      </c>
    </row>
    <row r="966" spans="1:17" ht="14.4" customHeight="1" x14ac:dyDescent="0.3">
      <c r="A966" s="660" t="s">
        <v>600</v>
      </c>
      <c r="B966" s="661" t="s">
        <v>8566</v>
      </c>
      <c r="C966" s="661" t="s">
        <v>7437</v>
      </c>
      <c r="D966" s="661" t="s">
        <v>8729</v>
      </c>
      <c r="E966" s="661" t="s">
        <v>8730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1111</v>
      </c>
      <c r="P966" s="677"/>
      <c r="Q966" s="665">
        <v>1111</v>
      </c>
    </row>
    <row r="967" spans="1:17" ht="14.4" customHeight="1" x14ac:dyDescent="0.3">
      <c r="A967" s="660" t="s">
        <v>600</v>
      </c>
      <c r="B967" s="661" t="s">
        <v>8566</v>
      </c>
      <c r="C967" s="661" t="s">
        <v>7437</v>
      </c>
      <c r="D967" s="661" t="s">
        <v>8731</v>
      </c>
      <c r="E967" s="661" t="s">
        <v>8179</v>
      </c>
      <c r="F967" s="664"/>
      <c r="G967" s="664"/>
      <c r="H967" s="664"/>
      <c r="I967" s="664"/>
      <c r="J967" s="664">
        <v>1</v>
      </c>
      <c r="K967" s="664">
        <v>676</v>
      </c>
      <c r="L967" s="664"/>
      <c r="M967" s="664">
        <v>676</v>
      </c>
      <c r="N967" s="664">
        <v>1</v>
      </c>
      <c r="O967" s="664">
        <v>683</v>
      </c>
      <c r="P967" s="677"/>
      <c r="Q967" s="665">
        <v>683</v>
      </c>
    </row>
    <row r="968" spans="1:17" ht="14.4" customHeight="1" x14ac:dyDescent="0.3">
      <c r="A968" s="660" t="s">
        <v>600</v>
      </c>
      <c r="B968" s="661" t="s">
        <v>8566</v>
      </c>
      <c r="C968" s="661" t="s">
        <v>7437</v>
      </c>
      <c r="D968" s="661" t="s">
        <v>8463</v>
      </c>
      <c r="E968" s="661" t="s">
        <v>8464</v>
      </c>
      <c r="F968" s="664"/>
      <c r="G968" s="664"/>
      <c r="H968" s="664"/>
      <c r="I968" s="664"/>
      <c r="J968" s="664">
        <v>2</v>
      </c>
      <c r="K968" s="664">
        <v>3708</v>
      </c>
      <c r="L968" s="664"/>
      <c r="M968" s="664">
        <v>1854</v>
      </c>
      <c r="N968" s="664">
        <v>2</v>
      </c>
      <c r="O968" s="664">
        <v>3726</v>
      </c>
      <c r="P968" s="677"/>
      <c r="Q968" s="665">
        <v>1863</v>
      </c>
    </row>
    <row r="969" spans="1:17" ht="14.4" customHeight="1" x14ac:dyDescent="0.3">
      <c r="A969" s="660" t="s">
        <v>600</v>
      </c>
      <c r="B969" s="661" t="s">
        <v>8566</v>
      </c>
      <c r="C969" s="661" t="s">
        <v>7437</v>
      </c>
      <c r="D969" s="661" t="s">
        <v>8732</v>
      </c>
      <c r="E969" s="661" t="s">
        <v>8733</v>
      </c>
      <c r="F969" s="664">
        <v>1</v>
      </c>
      <c r="G969" s="664">
        <v>1549</v>
      </c>
      <c r="H969" s="664">
        <v>1</v>
      </c>
      <c r="I969" s="664">
        <v>1549</v>
      </c>
      <c r="J969" s="664">
        <v>2</v>
      </c>
      <c r="K969" s="664">
        <v>3114</v>
      </c>
      <c r="L969" s="664">
        <v>2.0103292446739833</v>
      </c>
      <c r="M969" s="664">
        <v>1557</v>
      </c>
      <c r="N969" s="664">
        <v>4</v>
      </c>
      <c r="O969" s="664">
        <v>6280</v>
      </c>
      <c r="P969" s="677">
        <v>4.0542285345384119</v>
      </c>
      <c r="Q969" s="665">
        <v>1570</v>
      </c>
    </row>
    <row r="970" spans="1:17" ht="14.4" customHeight="1" x14ac:dyDescent="0.3">
      <c r="A970" s="660" t="s">
        <v>600</v>
      </c>
      <c r="B970" s="661" t="s">
        <v>8566</v>
      </c>
      <c r="C970" s="661" t="s">
        <v>7437</v>
      </c>
      <c r="D970" s="661" t="s">
        <v>8465</v>
      </c>
      <c r="E970" s="661" t="s">
        <v>8466</v>
      </c>
      <c r="F970" s="664"/>
      <c r="G970" s="664"/>
      <c r="H970" s="664"/>
      <c r="I970" s="664"/>
      <c r="J970" s="664">
        <v>2</v>
      </c>
      <c r="K970" s="664">
        <v>7838</v>
      </c>
      <c r="L970" s="664"/>
      <c r="M970" s="664">
        <v>3919</v>
      </c>
      <c r="N970" s="664">
        <v>8</v>
      </c>
      <c r="O970" s="664">
        <v>31412</v>
      </c>
      <c r="P970" s="677"/>
      <c r="Q970" s="665">
        <v>3926.5</v>
      </c>
    </row>
    <row r="971" spans="1:17" ht="14.4" customHeight="1" x14ac:dyDescent="0.3">
      <c r="A971" s="660" t="s">
        <v>600</v>
      </c>
      <c r="B971" s="661" t="s">
        <v>8566</v>
      </c>
      <c r="C971" s="661" t="s">
        <v>7437</v>
      </c>
      <c r="D971" s="661" t="s">
        <v>8734</v>
      </c>
      <c r="E971" s="661" t="s">
        <v>8735</v>
      </c>
      <c r="F971" s="664">
        <v>1</v>
      </c>
      <c r="G971" s="664">
        <v>558</v>
      </c>
      <c r="H971" s="664">
        <v>1</v>
      </c>
      <c r="I971" s="664">
        <v>558</v>
      </c>
      <c r="J971" s="664"/>
      <c r="K971" s="664"/>
      <c r="L971" s="664"/>
      <c r="M971" s="664"/>
      <c r="N971" s="664"/>
      <c r="O971" s="664"/>
      <c r="P971" s="677"/>
      <c r="Q971" s="665"/>
    </row>
    <row r="972" spans="1:17" ht="14.4" customHeight="1" x14ac:dyDescent="0.3">
      <c r="A972" s="660" t="s">
        <v>600</v>
      </c>
      <c r="B972" s="661" t="s">
        <v>8566</v>
      </c>
      <c r="C972" s="661" t="s">
        <v>7437</v>
      </c>
      <c r="D972" s="661" t="s">
        <v>8736</v>
      </c>
      <c r="E972" s="661" t="s">
        <v>8737</v>
      </c>
      <c r="F972" s="664"/>
      <c r="G972" s="664"/>
      <c r="H972" s="664"/>
      <c r="I972" s="664"/>
      <c r="J972" s="664"/>
      <c r="K972" s="664"/>
      <c r="L972" s="664"/>
      <c r="M972" s="664"/>
      <c r="N972" s="664">
        <v>5</v>
      </c>
      <c r="O972" s="664">
        <v>1820</v>
      </c>
      <c r="P972" s="677"/>
      <c r="Q972" s="665">
        <v>364</v>
      </c>
    </row>
    <row r="973" spans="1:17" ht="14.4" customHeight="1" x14ac:dyDescent="0.3">
      <c r="A973" s="660" t="s">
        <v>600</v>
      </c>
      <c r="B973" s="661" t="s">
        <v>8566</v>
      </c>
      <c r="C973" s="661" t="s">
        <v>7437</v>
      </c>
      <c r="D973" s="661" t="s">
        <v>8738</v>
      </c>
      <c r="E973" s="661" t="s">
        <v>8739</v>
      </c>
      <c r="F973" s="664"/>
      <c r="G973" s="664"/>
      <c r="H973" s="664"/>
      <c r="I973" s="664"/>
      <c r="J973" s="664">
        <v>1</v>
      </c>
      <c r="K973" s="664">
        <v>2120</v>
      </c>
      <c r="L973" s="664"/>
      <c r="M973" s="664">
        <v>2120</v>
      </c>
      <c r="N973" s="664"/>
      <c r="O973" s="664"/>
      <c r="P973" s="677"/>
      <c r="Q973" s="665"/>
    </row>
    <row r="974" spans="1:17" ht="14.4" customHeight="1" x14ac:dyDescent="0.3">
      <c r="A974" s="660" t="s">
        <v>600</v>
      </c>
      <c r="B974" s="661" t="s">
        <v>8566</v>
      </c>
      <c r="C974" s="661" t="s">
        <v>7437</v>
      </c>
      <c r="D974" s="661" t="s">
        <v>8740</v>
      </c>
      <c r="E974" s="661" t="s">
        <v>8741</v>
      </c>
      <c r="F974" s="664"/>
      <c r="G974" s="664"/>
      <c r="H974" s="664"/>
      <c r="I974" s="664"/>
      <c r="J974" s="664">
        <v>1</v>
      </c>
      <c r="K974" s="664">
        <v>3595</v>
      </c>
      <c r="L974" s="664"/>
      <c r="M974" s="664">
        <v>3595</v>
      </c>
      <c r="N974" s="664">
        <v>1</v>
      </c>
      <c r="O974" s="664">
        <v>3595</v>
      </c>
      <c r="P974" s="677"/>
      <c r="Q974" s="665">
        <v>3595</v>
      </c>
    </row>
    <row r="975" spans="1:17" ht="14.4" customHeight="1" x14ac:dyDescent="0.3">
      <c r="A975" s="660" t="s">
        <v>600</v>
      </c>
      <c r="B975" s="661" t="s">
        <v>8566</v>
      </c>
      <c r="C975" s="661" t="s">
        <v>7437</v>
      </c>
      <c r="D975" s="661" t="s">
        <v>8742</v>
      </c>
      <c r="E975" s="661" t="s">
        <v>8743</v>
      </c>
      <c r="F975" s="664"/>
      <c r="G975" s="664"/>
      <c r="H975" s="664"/>
      <c r="I975" s="664"/>
      <c r="J975" s="664"/>
      <c r="K975" s="664"/>
      <c r="L975" s="664"/>
      <c r="M975" s="664"/>
      <c r="N975" s="664">
        <v>3</v>
      </c>
      <c r="O975" s="664">
        <v>2358</v>
      </c>
      <c r="P975" s="677"/>
      <c r="Q975" s="665">
        <v>786</v>
      </c>
    </row>
    <row r="976" spans="1:17" ht="14.4" customHeight="1" x14ac:dyDescent="0.3">
      <c r="A976" s="660" t="s">
        <v>600</v>
      </c>
      <c r="B976" s="661" t="s">
        <v>8566</v>
      </c>
      <c r="C976" s="661" t="s">
        <v>7437</v>
      </c>
      <c r="D976" s="661" t="s">
        <v>8744</v>
      </c>
      <c r="E976" s="661" t="s">
        <v>8745</v>
      </c>
      <c r="F976" s="664"/>
      <c r="G976" s="664"/>
      <c r="H976" s="664"/>
      <c r="I976" s="664"/>
      <c r="J976" s="664">
        <v>4</v>
      </c>
      <c r="K976" s="664">
        <v>7924</v>
      </c>
      <c r="L976" s="664"/>
      <c r="M976" s="664">
        <v>1981</v>
      </c>
      <c r="N976" s="664">
        <v>2</v>
      </c>
      <c r="O976" s="664">
        <v>3971</v>
      </c>
      <c r="P976" s="677"/>
      <c r="Q976" s="665">
        <v>1985.5</v>
      </c>
    </row>
    <row r="977" spans="1:17" ht="14.4" customHeight="1" x14ac:dyDescent="0.3">
      <c r="A977" s="660" t="s">
        <v>600</v>
      </c>
      <c r="B977" s="661" t="s">
        <v>8566</v>
      </c>
      <c r="C977" s="661" t="s">
        <v>7437</v>
      </c>
      <c r="D977" s="661" t="s">
        <v>8746</v>
      </c>
      <c r="E977" s="661" t="s">
        <v>8747</v>
      </c>
      <c r="F977" s="664"/>
      <c r="G977" s="664"/>
      <c r="H977" s="664"/>
      <c r="I977" s="664"/>
      <c r="J977" s="664"/>
      <c r="K977" s="664"/>
      <c r="L977" s="664"/>
      <c r="M977" s="664"/>
      <c r="N977" s="664">
        <v>1</v>
      </c>
      <c r="O977" s="664">
        <v>5224</v>
      </c>
      <c r="P977" s="677"/>
      <c r="Q977" s="665">
        <v>5224</v>
      </c>
    </row>
    <row r="978" spans="1:17" ht="14.4" customHeight="1" x14ac:dyDescent="0.3">
      <c r="A978" s="660" t="s">
        <v>600</v>
      </c>
      <c r="B978" s="661" t="s">
        <v>8566</v>
      </c>
      <c r="C978" s="661" t="s">
        <v>7437</v>
      </c>
      <c r="D978" s="661" t="s">
        <v>8479</v>
      </c>
      <c r="E978" s="661" t="s">
        <v>8480</v>
      </c>
      <c r="F978" s="664"/>
      <c r="G978" s="664"/>
      <c r="H978" s="664"/>
      <c r="I978" s="664"/>
      <c r="J978" s="664">
        <v>1</v>
      </c>
      <c r="K978" s="664">
        <v>1266</v>
      </c>
      <c r="L978" s="664"/>
      <c r="M978" s="664">
        <v>1266</v>
      </c>
      <c r="N978" s="664">
        <v>1</v>
      </c>
      <c r="O978" s="664">
        <v>1266</v>
      </c>
      <c r="P978" s="677"/>
      <c r="Q978" s="665">
        <v>1266</v>
      </c>
    </row>
    <row r="979" spans="1:17" ht="14.4" customHeight="1" x14ac:dyDescent="0.3">
      <c r="A979" s="660" t="s">
        <v>600</v>
      </c>
      <c r="B979" s="661" t="s">
        <v>8566</v>
      </c>
      <c r="C979" s="661" t="s">
        <v>7437</v>
      </c>
      <c r="D979" s="661" t="s">
        <v>8748</v>
      </c>
      <c r="E979" s="661" t="s">
        <v>8749</v>
      </c>
      <c r="F979" s="664"/>
      <c r="G979" s="664"/>
      <c r="H979" s="664"/>
      <c r="I979" s="664"/>
      <c r="J979" s="664">
        <v>1</v>
      </c>
      <c r="K979" s="664">
        <v>9385</v>
      </c>
      <c r="L979" s="664"/>
      <c r="M979" s="664">
        <v>9385</v>
      </c>
      <c r="N979" s="664">
        <v>8</v>
      </c>
      <c r="O979" s="664">
        <v>75654</v>
      </c>
      <c r="P979" s="677"/>
      <c r="Q979" s="665">
        <v>9456.75</v>
      </c>
    </row>
    <row r="980" spans="1:17" ht="14.4" customHeight="1" x14ac:dyDescent="0.3">
      <c r="A980" s="660" t="s">
        <v>600</v>
      </c>
      <c r="B980" s="661" t="s">
        <v>8566</v>
      </c>
      <c r="C980" s="661" t="s">
        <v>7437</v>
      </c>
      <c r="D980" s="661" t="s">
        <v>8750</v>
      </c>
      <c r="E980" s="661" t="s">
        <v>8751</v>
      </c>
      <c r="F980" s="664"/>
      <c r="G980" s="664"/>
      <c r="H980" s="664"/>
      <c r="I980" s="664"/>
      <c r="J980" s="664">
        <v>1</v>
      </c>
      <c r="K980" s="664">
        <v>1585</v>
      </c>
      <c r="L980" s="664"/>
      <c r="M980" s="664">
        <v>1585</v>
      </c>
      <c r="N980" s="664"/>
      <c r="O980" s="664"/>
      <c r="P980" s="677"/>
      <c r="Q980" s="665"/>
    </row>
    <row r="981" spans="1:17" ht="14.4" customHeight="1" x14ac:dyDescent="0.3">
      <c r="A981" s="660" t="s">
        <v>600</v>
      </c>
      <c r="B981" s="661" t="s">
        <v>8566</v>
      </c>
      <c r="C981" s="661" t="s">
        <v>7437</v>
      </c>
      <c r="D981" s="661" t="s">
        <v>8752</v>
      </c>
      <c r="E981" s="661" t="s">
        <v>8753</v>
      </c>
      <c r="F981" s="664"/>
      <c r="G981" s="664"/>
      <c r="H981" s="664"/>
      <c r="I981" s="664"/>
      <c r="J981" s="664">
        <v>4</v>
      </c>
      <c r="K981" s="664">
        <v>11400</v>
      </c>
      <c r="L981" s="664"/>
      <c r="M981" s="664">
        <v>2850</v>
      </c>
      <c r="N981" s="664">
        <v>2</v>
      </c>
      <c r="O981" s="664">
        <v>5700</v>
      </c>
      <c r="P981" s="677"/>
      <c r="Q981" s="665">
        <v>2850</v>
      </c>
    </row>
    <row r="982" spans="1:17" ht="14.4" customHeight="1" x14ac:dyDescent="0.3">
      <c r="A982" s="660" t="s">
        <v>600</v>
      </c>
      <c r="B982" s="661" t="s">
        <v>8566</v>
      </c>
      <c r="C982" s="661" t="s">
        <v>7437</v>
      </c>
      <c r="D982" s="661" t="s">
        <v>8754</v>
      </c>
      <c r="E982" s="661" t="s">
        <v>8755</v>
      </c>
      <c r="F982" s="664"/>
      <c r="G982" s="664"/>
      <c r="H982" s="664"/>
      <c r="I982" s="664"/>
      <c r="J982" s="664"/>
      <c r="K982" s="664"/>
      <c r="L982" s="664"/>
      <c r="M982" s="664"/>
      <c r="N982" s="664">
        <v>1</v>
      </c>
      <c r="O982" s="664">
        <v>2912</v>
      </c>
      <c r="P982" s="677"/>
      <c r="Q982" s="665">
        <v>2912</v>
      </c>
    </row>
    <row r="983" spans="1:17" ht="14.4" customHeight="1" x14ac:dyDescent="0.3">
      <c r="A983" s="660" t="s">
        <v>600</v>
      </c>
      <c r="B983" s="661" t="s">
        <v>8566</v>
      </c>
      <c r="C983" s="661" t="s">
        <v>7437</v>
      </c>
      <c r="D983" s="661" t="s">
        <v>8756</v>
      </c>
      <c r="E983" s="661" t="s">
        <v>8757</v>
      </c>
      <c r="F983" s="664"/>
      <c r="G983" s="664"/>
      <c r="H983" s="664"/>
      <c r="I983" s="664"/>
      <c r="J983" s="664">
        <v>1</v>
      </c>
      <c r="K983" s="664">
        <v>4345</v>
      </c>
      <c r="L983" s="664"/>
      <c r="M983" s="664">
        <v>4345</v>
      </c>
      <c r="N983" s="664">
        <v>2</v>
      </c>
      <c r="O983" s="664">
        <v>8690</v>
      </c>
      <c r="P983" s="677"/>
      <c r="Q983" s="665">
        <v>4345</v>
      </c>
    </row>
    <row r="984" spans="1:17" ht="14.4" customHeight="1" x14ac:dyDescent="0.3">
      <c r="A984" s="660" t="s">
        <v>600</v>
      </c>
      <c r="B984" s="661" t="s">
        <v>8566</v>
      </c>
      <c r="C984" s="661" t="s">
        <v>7437</v>
      </c>
      <c r="D984" s="661" t="s">
        <v>8758</v>
      </c>
      <c r="E984" s="661" t="s">
        <v>8759</v>
      </c>
      <c r="F984" s="664"/>
      <c r="G984" s="664"/>
      <c r="H984" s="664"/>
      <c r="I984" s="664"/>
      <c r="J984" s="664">
        <v>1</v>
      </c>
      <c r="K984" s="664">
        <v>2811</v>
      </c>
      <c r="L984" s="664"/>
      <c r="M984" s="664">
        <v>2811</v>
      </c>
      <c r="N984" s="664">
        <v>4</v>
      </c>
      <c r="O984" s="664">
        <v>11307</v>
      </c>
      <c r="P984" s="677"/>
      <c r="Q984" s="665">
        <v>2826.75</v>
      </c>
    </row>
    <row r="985" spans="1:17" ht="14.4" customHeight="1" x14ac:dyDescent="0.3">
      <c r="A985" s="660" t="s">
        <v>600</v>
      </c>
      <c r="B985" s="661" t="s">
        <v>8566</v>
      </c>
      <c r="C985" s="661" t="s">
        <v>7437</v>
      </c>
      <c r="D985" s="661" t="s">
        <v>8760</v>
      </c>
      <c r="E985" s="661" t="s">
        <v>8761</v>
      </c>
      <c r="F985" s="664"/>
      <c r="G985" s="664"/>
      <c r="H985" s="664"/>
      <c r="I985" s="664"/>
      <c r="J985" s="664">
        <v>1</v>
      </c>
      <c r="K985" s="664">
        <v>1540</v>
      </c>
      <c r="L985" s="664"/>
      <c r="M985" s="664">
        <v>1540</v>
      </c>
      <c r="N985" s="664"/>
      <c r="O985" s="664"/>
      <c r="P985" s="677"/>
      <c r="Q985" s="665"/>
    </row>
    <row r="986" spans="1:17" ht="14.4" customHeight="1" x14ac:dyDescent="0.3">
      <c r="A986" s="660" t="s">
        <v>600</v>
      </c>
      <c r="B986" s="661" t="s">
        <v>8566</v>
      </c>
      <c r="C986" s="661" t="s">
        <v>7437</v>
      </c>
      <c r="D986" s="661" t="s">
        <v>8762</v>
      </c>
      <c r="E986" s="661" t="s">
        <v>8763</v>
      </c>
      <c r="F986" s="664"/>
      <c r="G986" s="664"/>
      <c r="H986" s="664"/>
      <c r="I986" s="664"/>
      <c r="J986" s="664">
        <v>2</v>
      </c>
      <c r="K986" s="664">
        <v>15922</v>
      </c>
      <c r="L986" s="664"/>
      <c r="M986" s="664">
        <v>7961</v>
      </c>
      <c r="N986" s="664"/>
      <c r="O986" s="664"/>
      <c r="P986" s="677"/>
      <c r="Q986" s="665"/>
    </row>
    <row r="987" spans="1:17" ht="14.4" customHeight="1" x14ac:dyDescent="0.3">
      <c r="A987" s="660" t="s">
        <v>600</v>
      </c>
      <c r="B987" s="661" t="s">
        <v>8764</v>
      </c>
      <c r="C987" s="661" t="s">
        <v>7437</v>
      </c>
      <c r="D987" s="661" t="s">
        <v>8170</v>
      </c>
      <c r="E987" s="661" t="s">
        <v>8171</v>
      </c>
      <c r="F987" s="664"/>
      <c r="G987" s="664"/>
      <c r="H987" s="664"/>
      <c r="I987" s="664"/>
      <c r="J987" s="664"/>
      <c r="K987" s="664"/>
      <c r="L987" s="664"/>
      <c r="M987" s="664"/>
      <c r="N987" s="664">
        <v>1</v>
      </c>
      <c r="O987" s="664">
        <v>4508</v>
      </c>
      <c r="P987" s="677"/>
      <c r="Q987" s="665">
        <v>4508</v>
      </c>
    </row>
    <row r="988" spans="1:17" ht="14.4" customHeight="1" x14ac:dyDescent="0.3">
      <c r="A988" s="660" t="s">
        <v>600</v>
      </c>
      <c r="B988" s="661" t="s">
        <v>8765</v>
      </c>
      <c r="C988" s="661" t="s">
        <v>7437</v>
      </c>
      <c r="D988" s="661" t="s">
        <v>8100</v>
      </c>
      <c r="E988" s="661" t="s">
        <v>8101</v>
      </c>
      <c r="F988" s="664">
        <v>1</v>
      </c>
      <c r="G988" s="664">
        <v>148</v>
      </c>
      <c r="H988" s="664">
        <v>1</v>
      </c>
      <c r="I988" s="664">
        <v>148</v>
      </c>
      <c r="J988" s="664"/>
      <c r="K988" s="664"/>
      <c r="L988" s="664"/>
      <c r="M988" s="664"/>
      <c r="N988" s="664"/>
      <c r="O988" s="664"/>
      <c r="P988" s="677"/>
      <c r="Q988" s="665"/>
    </row>
    <row r="989" spans="1:17" ht="14.4" customHeight="1" x14ac:dyDescent="0.3">
      <c r="A989" s="660" t="s">
        <v>600</v>
      </c>
      <c r="B989" s="661" t="s">
        <v>8765</v>
      </c>
      <c r="C989" s="661" t="s">
        <v>7437</v>
      </c>
      <c r="D989" s="661" t="s">
        <v>8766</v>
      </c>
      <c r="E989" s="661" t="s">
        <v>8767</v>
      </c>
      <c r="F989" s="664">
        <v>7</v>
      </c>
      <c r="G989" s="664">
        <v>34818</v>
      </c>
      <c r="H989" s="664">
        <v>1</v>
      </c>
      <c r="I989" s="664">
        <v>4974</v>
      </c>
      <c r="J989" s="664"/>
      <c r="K989" s="664"/>
      <c r="L989" s="664"/>
      <c r="M989" s="664"/>
      <c r="N989" s="664"/>
      <c r="O989" s="664"/>
      <c r="P989" s="677"/>
      <c r="Q989" s="665"/>
    </row>
    <row r="990" spans="1:17" ht="14.4" customHeight="1" x14ac:dyDescent="0.3">
      <c r="A990" s="660" t="s">
        <v>600</v>
      </c>
      <c r="B990" s="661" t="s">
        <v>8765</v>
      </c>
      <c r="C990" s="661" t="s">
        <v>7437</v>
      </c>
      <c r="D990" s="661" t="s">
        <v>8768</v>
      </c>
      <c r="E990" s="661" t="s">
        <v>8769</v>
      </c>
      <c r="F990" s="664">
        <v>9</v>
      </c>
      <c r="G990" s="664">
        <v>2835</v>
      </c>
      <c r="H990" s="664">
        <v>1</v>
      </c>
      <c r="I990" s="664">
        <v>315</v>
      </c>
      <c r="J990" s="664"/>
      <c r="K990" s="664"/>
      <c r="L990" s="664"/>
      <c r="M990" s="664"/>
      <c r="N990" s="664"/>
      <c r="O990" s="664"/>
      <c r="P990" s="677"/>
      <c r="Q990" s="665"/>
    </row>
    <row r="991" spans="1:17" ht="14.4" customHeight="1" x14ac:dyDescent="0.3">
      <c r="A991" s="660" t="s">
        <v>600</v>
      </c>
      <c r="B991" s="661" t="s">
        <v>8765</v>
      </c>
      <c r="C991" s="661" t="s">
        <v>7437</v>
      </c>
      <c r="D991" s="661" t="s">
        <v>8770</v>
      </c>
      <c r="E991" s="661" t="s">
        <v>8771</v>
      </c>
      <c r="F991" s="664">
        <v>2</v>
      </c>
      <c r="G991" s="664">
        <v>6218</v>
      </c>
      <c r="H991" s="664">
        <v>1</v>
      </c>
      <c r="I991" s="664">
        <v>3109</v>
      </c>
      <c r="J991" s="664"/>
      <c r="K991" s="664"/>
      <c r="L991" s="664"/>
      <c r="M991" s="664"/>
      <c r="N991" s="664"/>
      <c r="O991" s="664"/>
      <c r="P991" s="677"/>
      <c r="Q991" s="665"/>
    </row>
    <row r="992" spans="1:17" ht="14.4" customHeight="1" x14ac:dyDescent="0.3">
      <c r="A992" s="660" t="s">
        <v>600</v>
      </c>
      <c r="B992" s="661" t="s">
        <v>8765</v>
      </c>
      <c r="C992" s="661" t="s">
        <v>7437</v>
      </c>
      <c r="D992" s="661" t="s">
        <v>8772</v>
      </c>
      <c r="E992" s="661" t="s">
        <v>8773</v>
      </c>
      <c r="F992" s="664">
        <v>2</v>
      </c>
      <c r="G992" s="664">
        <v>10246</v>
      </c>
      <c r="H992" s="664">
        <v>1</v>
      </c>
      <c r="I992" s="664">
        <v>5123</v>
      </c>
      <c r="J992" s="664">
        <v>1</v>
      </c>
      <c r="K992" s="664">
        <v>5143</v>
      </c>
      <c r="L992" s="664">
        <v>0.50195198126097984</v>
      </c>
      <c r="M992" s="664">
        <v>5143</v>
      </c>
      <c r="N992" s="664"/>
      <c r="O992" s="664"/>
      <c r="P992" s="677"/>
      <c r="Q992" s="665"/>
    </row>
    <row r="993" spans="1:17" ht="14.4" customHeight="1" x14ac:dyDescent="0.3">
      <c r="A993" s="660" t="s">
        <v>600</v>
      </c>
      <c r="B993" s="661" t="s">
        <v>8765</v>
      </c>
      <c r="C993" s="661" t="s">
        <v>7437</v>
      </c>
      <c r="D993" s="661" t="s">
        <v>8774</v>
      </c>
      <c r="E993" s="661" t="s">
        <v>8775</v>
      </c>
      <c r="F993" s="664">
        <v>1</v>
      </c>
      <c r="G993" s="664">
        <v>4646</v>
      </c>
      <c r="H993" s="664">
        <v>1</v>
      </c>
      <c r="I993" s="664">
        <v>4646</v>
      </c>
      <c r="J993" s="664"/>
      <c r="K993" s="664"/>
      <c r="L993" s="664"/>
      <c r="M993" s="664"/>
      <c r="N993" s="664"/>
      <c r="O993" s="664"/>
      <c r="P993" s="677"/>
      <c r="Q993" s="665"/>
    </row>
    <row r="994" spans="1:17" ht="14.4" customHeight="1" x14ac:dyDescent="0.3">
      <c r="A994" s="660" t="s">
        <v>600</v>
      </c>
      <c r="B994" s="661" t="s">
        <v>8765</v>
      </c>
      <c r="C994" s="661" t="s">
        <v>7437</v>
      </c>
      <c r="D994" s="661" t="s">
        <v>8776</v>
      </c>
      <c r="E994" s="661" t="s">
        <v>8777</v>
      </c>
      <c r="F994" s="664">
        <v>1</v>
      </c>
      <c r="G994" s="664">
        <v>3530</v>
      </c>
      <c r="H994" s="664">
        <v>1</v>
      </c>
      <c r="I994" s="664">
        <v>3530</v>
      </c>
      <c r="J994" s="664"/>
      <c r="K994" s="664"/>
      <c r="L994" s="664"/>
      <c r="M994" s="664"/>
      <c r="N994" s="664"/>
      <c r="O994" s="664"/>
      <c r="P994" s="677"/>
      <c r="Q994" s="665"/>
    </row>
    <row r="995" spans="1:17" ht="14.4" customHeight="1" x14ac:dyDescent="0.3">
      <c r="A995" s="660" t="s">
        <v>600</v>
      </c>
      <c r="B995" s="661" t="s">
        <v>8765</v>
      </c>
      <c r="C995" s="661" t="s">
        <v>7437</v>
      </c>
      <c r="D995" s="661" t="s">
        <v>8178</v>
      </c>
      <c r="E995" s="661" t="s">
        <v>8179</v>
      </c>
      <c r="F995" s="664">
        <v>1</v>
      </c>
      <c r="G995" s="664">
        <v>2189</v>
      </c>
      <c r="H995" s="664">
        <v>1</v>
      </c>
      <c r="I995" s="664">
        <v>2189</v>
      </c>
      <c r="J995" s="664"/>
      <c r="K995" s="664"/>
      <c r="L995" s="664"/>
      <c r="M995" s="664"/>
      <c r="N995" s="664"/>
      <c r="O995" s="664"/>
      <c r="P995" s="677"/>
      <c r="Q995" s="665"/>
    </row>
    <row r="996" spans="1:17" ht="14.4" customHeight="1" x14ac:dyDescent="0.3">
      <c r="A996" s="660" t="s">
        <v>600</v>
      </c>
      <c r="B996" s="661" t="s">
        <v>8765</v>
      </c>
      <c r="C996" s="661" t="s">
        <v>7437</v>
      </c>
      <c r="D996" s="661" t="s">
        <v>8180</v>
      </c>
      <c r="E996" s="661" t="s">
        <v>8181</v>
      </c>
      <c r="F996" s="664">
        <v>3</v>
      </c>
      <c r="G996" s="664">
        <v>3792</v>
      </c>
      <c r="H996" s="664">
        <v>1</v>
      </c>
      <c r="I996" s="664">
        <v>1264</v>
      </c>
      <c r="J996" s="664"/>
      <c r="K996" s="664"/>
      <c r="L996" s="664"/>
      <c r="M996" s="664"/>
      <c r="N996" s="664"/>
      <c r="O996" s="664"/>
      <c r="P996" s="677"/>
      <c r="Q996" s="665"/>
    </row>
    <row r="997" spans="1:17" ht="14.4" customHeight="1" x14ac:dyDescent="0.3">
      <c r="A997" s="660" t="s">
        <v>600</v>
      </c>
      <c r="B997" s="661" t="s">
        <v>8765</v>
      </c>
      <c r="C997" s="661" t="s">
        <v>7437</v>
      </c>
      <c r="D997" s="661" t="s">
        <v>8514</v>
      </c>
      <c r="E997" s="661" t="s">
        <v>8515</v>
      </c>
      <c r="F997" s="664">
        <v>1</v>
      </c>
      <c r="G997" s="664">
        <v>4013</v>
      </c>
      <c r="H997" s="664">
        <v>1</v>
      </c>
      <c r="I997" s="664">
        <v>4013</v>
      </c>
      <c r="J997" s="664"/>
      <c r="K997" s="664"/>
      <c r="L997" s="664"/>
      <c r="M997" s="664"/>
      <c r="N997" s="664"/>
      <c r="O997" s="664"/>
      <c r="P997" s="677"/>
      <c r="Q997" s="665"/>
    </row>
    <row r="998" spans="1:17" ht="14.4" customHeight="1" x14ac:dyDescent="0.3">
      <c r="A998" s="660" t="s">
        <v>600</v>
      </c>
      <c r="B998" s="661" t="s">
        <v>8765</v>
      </c>
      <c r="C998" s="661" t="s">
        <v>7437</v>
      </c>
      <c r="D998" s="661" t="s">
        <v>8182</v>
      </c>
      <c r="E998" s="661" t="s">
        <v>8183</v>
      </c>
      <c r="F998" s="664">
        <v>9</v>
      </c>
      <c r="G998" s="664">
        <v>8127</v>
      </c>
      <c r="H998" s="664">
        <v>1</v>
      </c>
      <c r="I998" s="664">
        <v>903</v>
      </c>
      <c r="J998" s="664"/>
      <c r="K998" s="664"/>
      <c r="L998" s="664"/>
      <c r="M998" s="664"/>
      <c r="N998" s="664"/>
      <c r="O998" s="664"/>
      <c r="P998" s="677"/>
      <c r="Q998" s="665"/>
    </row>
    <row r="999" spans="1:17" ht="14.4" customHeight="1" x14ac:dyDescent="0.3">
      <c r="A999" s="660" t="s">
        <v>600</v>
      </c>
      <c r="B999" s="661" t="s">
        <v>8765</v>
      </c>
      <c r="C999" s="661" t="s">
        <v>7437</v>
      </c>
      <c r="D999" s="661" t="s">
        <v>8778</v>
      </c>
      <c r="E999" s="661" t="s">
        <v>8779</v>
      </c>
      <c r="F999" s="664">
        <v>1</v>
      </c>
      <c r="G999" s="664">
        <v>439</v>
      </c>
      <c r="H999" s="664">
        <v>1</v>
      </c>
      <c r="I999" s="664">
        <v>439</v>
      </c>
      <c r="J999" s="664"/>
      <c r="K999" s="664"/>
      <c r="L999" s="664"/>
      <c r="M999" s="664"/>
      <c r="N999" s="664"/>
      <c r="O999" s="664"/>
      <c r="P999" s="677"/>
      <c r="Q999" s="665"/>
    </row>
    <row r="1000" spans="1:17" ht="14.4" customHeight="1" x14ac:dyDescent="0.3">
      <c r="A1000" s="660" t="s">
        <v>600</v>
      </c>
      <c r="B1000" s="661" t="s">
        <v>8765</v>
      </c>
      <c r="C1000" s="661" t="s">
        <v>7437</v>
      </c>
      <c r="D1000" s="661" t="s">
        <v>8685</v>
      </c>
      <c r="E1000" s="661" t="s">
        <v>8686</v>
      </c>
      <c r="F1000" s="664">
        <v>8</v>
      </c>
      <c r="G1000" s="664">
        <v>17072</v>
      </c>
      <c r="H1000" s="664">
        <v>1</v>
      </c>
      <c r="I1000" s="664">
        <v>2134</v>
      </c>
      <c r="J1000" s="664"/>
      <c r="K1000" s="664"/>
      <c r="L1000" s="664"/>
      <c r="M1000" s="664"/>
      <c r="N1000" s="664"/>
      <c r="O1000" s="664"/>
      <c r="P1000" s="677"/>
      <c r="Q1000" s="665"/>
    </row>
    <row r="1001" spans="1:17" ht="14.4" customHeight="1" x14ac:dyDescent="0.3">
      <c r="A1001" s="660" t="s">
        <v>600</v>
      </c>
      <c r="B1001" s="661" t="s">
        <v>8765</v>
      </c>
      <c r="C1001" s="661" t="s">
        <v>7437</v>
      </c>
      <c r="D1001" s="661" t="s">
        <v>7466</v>
      </c>
      <c r="E1001" s="661" t="s">
        <v>7467</v>
      </c>
      <c r="F1001" s="664">
        <v>1</v>
      </c>
      <c r="G1001" s="664">
        <v>75</v>
      </c>
      <c r="H1001" s="664">
        <v>1</v>
      </c>
      <c r="I1001" s="664">
        <v>75</v>
      </c>
      <c r="J1001" s="664"/>
      <c r="K1001" s="664"/>
      <c r="L1001" s="664"/>
      <c r="M1001" s="664"/>
      <c r="N1001" s="664"/>
      <c r="O1001" s="664"/>
      <c r="P1001" s="677"/>
      <c r="Q1001" s="665"/>
    </row>
    <row r="1002" spans="1:17" ht="14.4" customHeight="1" x14ac:dyDescent="0.3">
      <c r="A1002" s="660" t="s">
        <v>600</v>
      </c>
      <c r="B1002" s="661" t="s">
        <v>8765</v>
      </c>
      <c r="C1002" s="661" t="s">
        <v>7437</v>
      </c>
      <c r="D1002" s="661" t="s">
        <v>8272</v>
      </c>
      <c r="E1002" s="661" t="s">
        <v>8125</v>
      </c>
      <c r="F1002" s="664">
        <v>1</v>
      </c>
      <c r="G1002" s="664">
        <v>665</v>
      </c>
      <c r="H1002" s="664">
        <v>1</v>
      </c>
      <c r="I1002" s="664">
        <v>665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600</v>
      </c>
      <c r="B1003" s="661" t="s">
        <v>8765</v>
      </c>
      <c r="C1003" s="661" t="s">
        <v>7437</v>
      </c>
      <c r="D1003" s="661" t="s">
        <v>8281</v>
      </c>
      <c r="E1003" s="661" t="s">
        <v>8282</v>
      </c>
      <c r="F1003" s="664">
        <v>10</v>
      </c>
      <c r="G1003" s="664">
        <v>8420</v>
      </c>
      <c r="H1003" s="664">
        <v>1</v>
      </c>
      <c r="I1003" s="664">
        <v>842</v>
      </c>
      <c r="J1003" s="664">
        <v>2</v>
      </c>
      <c r="K1003" s="664">
        <v>1690</v>
      </c>
      <c r="L1003" s="664">
        <v>0.20071258907363421</v>
      </c>
      <c r="M1003" s="664">
        <v>845</v>
      </c>
      <c r="N1003" s="664"/>
      <c r="O1003" s="664"/>
      <c r="P1003" s="677"/>
      <c r="Q1003" s="665"/>
    </row>
    <row r="1004" spans="1:17" ht="14.4" customHeight="1" x14ac:dyDescent="0.3">
      <c r="A1004" s="660" t="s">
        <v>600</v>
      </c>
      <c r="B1004" s="661" t="s">
        <v>8765</v>
      </c>
      <c r="C1004" s="661" t="s">
        <v>7437</v>
      </c>
      <c r="D1004" s="661" t="s">
        <v>8780</v>
      </c>
      <c r="E1004" s="661" t="s">
        <v>8781</v>
      </c>
      <c r="F1004" s="664">
        <v>1</v>
      </c>
      <c r="G1004" s="664">
        <v>108</v>
      </c>
      <c r="H1004" s="664">
        <v>1</v>
      </c>
      <c r="I1004" s="664">
        <v>108</v>
      </c>
      <c r="J1004" s="664"/>
      <c r="K1004" s="664"/>
      <c r="L1004" s="664"/>
      <c r="M1004" s="664"/>
      <c r="N1004" s="664"/>
      <c r="O1004" s="664"/>
      <c r="P1004" s="677"/>
      <c r="Q1004" s="665"/>
    </row>
    <row r="1005" spans="1:17" ht="14.4" customHeight="1" x14ac:dyDescent="0.3">
      <c r="A1005" s="660" t="s">
        <v>600</v>
      </c>
      <c r="B1005" s="661" t="s">
        <v>8765</v>
      </c>
      <c r="C1005" s="661" t="s">
        <v>7437</v>
      </c>
      <c r="D1005" s="661" t="s">
        <v>8782</v>
      </c>
      <c r="E1005" s="661" t="s">
        <v>8783</v>
      </c>
      <c r="F1005" s="664">
        <v>1</v>
      </c>
      <c r="G1005" s="664">
        <v>4536</v>
      </c>
      <c r="H1005" s="664">
        <v>1</v>
      </c>
      <c r="I1005" s="664">
        <v>4536</v>
      </c>
      <c r="J1005" s="664"/>
      <c r="K1005" s="664"/>
      <c r="L1005" s="664"/>
      <c r="M1005" s="664"/>
      <c r="N1005" s="664"/>
      <c r="O1005" s="664"/>
      <c r="P1005" s="677"/>
      <c r="Q1005" s="665"/>
    </row>
    <row r="1006" spans="1:17" ht="14.4" customHeight="1" x14ac:dyDescent="0.3">
      <c r="A1006" s="660" t="s">
        <v>600</v>
      </c>
      <c r="B1006" s="661" t="s">
        <v>8765</v>
      </c>
      <c r="C1006" s="661" t="s">
        <v>7437</v>
      </c>
      <c r="D1006" s="661" t="s">
        <v>8330</v>
      </c>
      <c r="E1006" s="661" t="s">
        <v>8331</v>
      </c>
      <c r="F1006" s="664">
        <v>2</v>
      </c>
      <c r="G1006" s="664">
        <v>8640</v>
      </c>
      <c r="H1006" s="664">
        <v>1</v>
      </c>
      <c r="I1006" s="664">
        <v>4320</v>
      </c>
      <c r="J1006" s="664"/>
      <c r="K1006" s="664"/>
      <c r="L1006" s="664"/>
      <c r="M1006" s="664"/>
      <c r="N1006" s="664"/>
      <c r="O1006" s="664"/>
      <c r="P1006" s="677"/>
      <c r="Q1006" s="665"/>
    </row>
    <row r="1007" spans="1:17" ht="14.4" customHeight="1" x14ac:dyDescent="0.3">
      <c r="A1007" s="660" t="s">
        <v>600</v>
      </c>
      <c r="B1007" s="661" t="s">
        <v>8765</v>
      </c>
      <c r="C1007" s="661" t="s">
        <v>7437</v>
      </c>
      <c r="D1007" s="661" t="s">
        <v>8784</v>
      </c>
      <c r="E1007" s="661" t="s">
        <v>8785</v>
      </c>
      <c r="F1007" s="664">
        <v>1</v>
      </c>
      <c r="G1007" s="664">
        <v>1477</v>
      </c>
      <c r="H1007" s="664">
        <v>1</v>
      </c>
      <c r="I1007" s="664">
        <v>1477</v>
      </c>
      <c r="J1007" s="664"/>
      <c r="K1007" s="664"/>
      <c r="L1007" s="664"/>
      <c r="M1007" s="664"/>
      <c r="N1007" s="664"/>
      <c r="O1007" s="664"/>
      <c r="P1007" s="677"/>
      <c r="Q1007" s="665"/>
    </row>
    <row r="1008" spans="1:17" ht="14.4" customHeight="1" x14ac:dyDescent="0.3">
      <c r="A1008" s="660" t="s">
        <v>600</v>
      </c>
      <c r="B1008" s="661" t="s">
        <v>8765</v>
      </c>
      <c r="C1008" s="661" t="s">
        <v>7437</v>
      </c>
      <c r="D1008" s="661" t="s">
        <v>8786</v>
      </c>
      <c r="E1008" s="661" t="s">
        <v>8787</v>
      </c>
      <c r="F1008" s="664">
        <v>1</v>
      </c>
      <c r="G1008" s="664">
        <v>4568</v>
      </c>
      <c r="H1008" s="664">
        <v>1</v>
      </c>
      <c r="I1008" s="664">
        <v>4568</v>
      </c>
      <c r="J1008" s="664"/>
      <c r="K1008" s="664"/>
      <c r="L1008" s="664"/>
      <c r="M1008" s="664"/>
      <c r="N1008" s="664"/>
      <c r="O1008" s="664"/>
      <c r="P1008" s="677"/>
      <c r="Q1008" s="665"/>
    </row>
    <row r="1009" spans="1:17" ht="14.4" customHeight="1" x14ac:dyDescent="0.3">
      <c r="A1009" s="660" t="s">
        <v>600</v>
      </c>
      <c r="B1009" s="661" t="s">
        <v>8765</v>
      </c>
      <c r="C1009" s="661" t="s">
        <v>7437</v>
      </c>
      <c r="D1009" s="661" t="s">
        <v>8788</v>
      </c>
      <c r="E1009" s="661" t="s">
        <v>8789</v>
      </c>
      <c r="F1009" s="664">
        <v>4</v>
      </c>
      <c r="G1009" s="664">
        <v>9088</v>
      </c>
      <c r="H1009" s="664">
        <v>1</v>
      </c>
      <c r="I1009" s="664">
        <v>2272</v>
      </c>
      <c r="J1009" s="664"/>
      <c r="K1009" s="664"/>
      <c r="L1009" s="664"/>
      <c r="M1009" s="664"/>
      <c r="N1009" s="664"/>
      <c r="O1009" s="664"/>
      <c r="P1009" s="677"/>
      <c r="Q1009" s="665"/>
    </row>
    <row r="1010" spans="1:17" ht="14.4" customHeight="1" x14ac:dyDescent="0.3">
      <c r="A1010" s="660" t="s">
        <v>600</v>
      </c>
      <c r="B1010" s="661" t="s">
        <v>8765</v>
      </c>
      <c r="C1010" s="661" t="s">
        <v>7437</v>
      </c>
      <c r="D1010" s="661" t="s">
        <v>8790</v>
      </c>
      <c r="E1010" s="661" t="s">
        <v>8791</v>
      </c>
      <c r="F1010" s="664">
        <v>2</v>
      </c>
      <c r="G1010" s="664">
        <v>3298</v>
      </c>
      <c r="H1010" s="664">
        <v>1</v>
      </c>
      <c r="I1010" s="664">
        <v>1649</v>
      </c>
      <c r="J1010" s="664"/>
      <c r="K1010" s="664"/>
      <c r="L1010" s="664"/>
      <c r="M1010" s="664"/>
      <c r="N1010" s="664"/>
      <c r="O1010" s="664"/>
      <c r="P1010" s="677"/>
      <c r="Q1010" s="665"/>
    </row>
    <row r="1011" spans="1:17" ht="14.4" customHeight="1" x14ac:dyDescent="0.3">
      <c r="A1011" s="660" t="s">
        <v>600</v>
      </c>
      <c r="B1011" s="661" t="s">
        <v>8765</v>
      </c>
      <c r="C1011" s="661" t="s">
        <v>7437</v>
      </c>
      <c r="D1011" s="661" t="s">
        <v>8792</v>
      </c>
      <c r="E1011" s="661" t="s">
        <v>8793</v>
      </c>
      <c r="F1011" s="664">
        <v>7</v>
      </c>
      <c r="G1011" s="664">
        <v>12572</v>
      </c>
      <c r="H1011" s="664">
        <v>1</v>
      </c>
      <c r="I1011" s="664">
        <v>1796</v>
      </c>
      <c r="J1011" s="664">
        <v>1</v>
      </c>
      <c r="K1011" s="664">
        <v>1808</v>
      </c>
      <c r="L1011" s="664">
        <v>0.14381164492523066</v>
      </c>
      <c r="M1011" s="664">
        <v>1808</v>
      </c>
      <c r="N1011" s="664"/>
      <c r="O1011" s="664"/>
      <c r="P1011" s="677"/>
      <c r="Q1011" s="665"/>
    </row>
    <row r="1012" spans="1:17" ht="14.4" customHeight="1" x14ac:dyDescent="0.3">
      <c r="A1012" s="660" t="s">
        <v>600</v>
      </c>
      <c r="B1012" s="661" t="s">
        <v>8765</v>
      </c>
      <c r="C1012" s="661" t="s">
        <v>7437</v>
      </c>
      <c r="D1012" s="661" t="s">
        <v>8794</v>
      </c>
      <c r="E1012" s="661" t="s">
        <v>8795</v>
      </c>
      <c r="F1012" s="664">
        <v>1</v>
      </c>
      <c r="G1012" s="664">
        <v>2246</v>
      </c>
      <c r="H1012" s="664">
        <v>1</v>
      </c>
      <c r="I1012" s="664">
        <v>2246</v>
      </c>
      <c r="J1012" s="664"/>
      <c r="K1012" s="664"/>
      <c r="L1012" s="664"/>
      <c r="M1012" s="664"/>
      <c r="N1012" s="664"/>
      <c r="O1012" s="664"/>
      <c r="P1012" s="677"/>
      <c r="Q1012" s="665"/>
    </row>
    <row r="1013" spans="1:17" ht="14.4" customHeight="1" x14ac:dyDescent="0.3">
      <c r="A1013" s="660" t="s">
        <v>600</v>
      </c>
      <c r="B1013" s="661" t="s">
        <v>8796</v>
      </c>
      <c r="C1013" s="661" t="s">
        <v>7437</v>
      </c>
      <c r="D1013" s="661" t="s">
        <v>8797</v>
      </c>
      <c r="E1013" s="661" t="s">
        <v>8798</v>
      </c>
      <c r="F1013" s="664">
        <v>75</v>
      </c>
      <c r="G1013" s="664">
        <v>17325</v>
      </c>
      <c r="H1013" s="664">
        <v>1</v>
      </c>
      <c r="I1013" s="664">
        <v>231</v>
      </c>
      <c r="J1013" s="664"/>
      <c r="K1013" s="664"/>
      <c r="L1013" s="664"/>
      <c r="M1013" s="664"/>
      <c r="N1013" s="664"/>
      <c r="O1013" s="664"/>
      <c r="P1013" s="677"/>
      <c r="Q1013" s="665"/>
    </row>
    <row r="1014" spans="1:17" ht="14.4" customHeight="1" x14ac:dyDescent="0.3">
      <c r="A1014" s="660" t="s">
        <v>600</v>
      </c>
      <c r="B1014" s="661" t="s">
        <v>8796</v>
      </c>
      <c r="C1014" s="661" t="s">
        <v>7437</v>
      </c>
      <c r="D1014" s="661" t="s">
        <v>8799</v>
      </c>
      <c r="E1014" s="661" t="s">
        <v>8800</v>
      </c>
      <c r="F1014" s="664"/>
      <c r="G1014" s="664"/>
      <c r="H1014" s="664"/>
      <c r="I1014" s="664"/>
      <c r="J1014" s="664"/>
      <c r="K1014" s="664"/>
      <c r="L1014" s="664"/>
      <c r="M1014" s="664"/>
      <c r="N1014" s="664">
        <v>2</v>
      </c>
      <c r="O1014" s="664">
        <v>236</v>
      </c>
      <c r="P1014" s="677"/>
      <c r="Q1014" s="665">
        <v>118</v>
      </c>
    </row>
    <row r="1015" spans="1:17" ht="14.4" customHeight="1" x14ac:dyDescent="0.3">
      <c r="A1015" s="660" t="s">
        <v>600</v>
      </c>
      <c r="B1015" s="661" t="s">
        <v>8796</v>
      </c>
      <c r="C1015" s="661" t="s">
        <v>7437</v>
      </c>
      <c r="D1015" s="661" t="s">
        <v>8538</v>
      </c>
      <c r="E1015" s="661" t="s">
        <v>8539</v>
      </c>
      <c r="F1015" s="664"/>
      <c r="G1015" s="664"/>
      <c r="H1015" s="664"/>
      <c r="I1015" s="664"/>
      <c r="J1015" s="664">
        <v>3</v>
      </c>
      <c r="K1015" s="664">
        <v>246</v>
      </c>
      <c r="L1015" s="664"/>
      <c r="M1015" s="664">
        <v>82</v>
      </c>
      <c r="N1015" s="664">
        <v>8</v>
      </c>
      <c r="O1015" s="664">
        <v>672</v>
      </c>
      <c r="P1015" s="677"/>
      <c r="Q1015" s="665">
        <v>84</v>
      </c>
    </row>
    <row r="1016" spans="1:17" ht="14.4" customHeight="1" x14ac:dyDescent="0.3">
      <c r="A1016" s="660" t="s">
        <v>600</v>
      </c>
      <c r="B1016" s="661" t="s">
        <v>8796</v>
      </c>
      <c r="C1016" s="661" t="s">
        <v>7437</v>
      </c>
      <c r="D1016" s="661" t="s">
        <v>8801</v>
      </c>
      <c r="E1016" s="661" t="s">
        <v>8802</v>
      </c>
      <c r="F1016" s="664"/>
      <c r="G1016" s="664"/>
      <c r="H1016" s="664"/>
      <c r="I1016" s="664"/>
      <c r="J1016" s="664"/>
      <c r="K1016" s="664"/>
      <c r="L1016" s="664"/>
      <c r="M1016" s="664"/>
      <c r="N1016" s="664">
        <v>8</v>
      </c>
      <c r="O1016" s="664">
        <v>4208</v>
      </c>
      <c r="P1016" s="677"/>
      <c r="Q1016" s="665">
        <v>526</v>
      </c>
    </row>
    <row r="1017" spans="1:17" ht="14.4" customHeight="1" x14ac:dyDescent="0.3">
      <c r="A1017" s="660" t="s">
        <v>600</v>
      </c>
      <c r="B1017" s="661" t="s">
        <v>8796</v>
      </c>
      <c r="C1017" s="661" t="s">
        <v>7437</v>
      </c>
      <c r="D1017" s="661" t="s">
        <v>8803</v>
      </c>
      <c r="E1017" s="661" t="s">
        <v>8804</v>
      </c>
      <c r="F1017" s="664"/>
      <c r="G1017" s="664"/>
      <c r="H1017" s="664"/>
      <c r="I1017" s="664"/>
      <c r="J1017" s="664">
        <v>1</v>
      </c>
      <c r="K1017" s="664">
        <v>172</v>
      </c>
      <c r="L1017" s="664"/>
      <c r="M1017" s="664">
        <v>172</v>
      </c>
      <c r="N1017" s="664">
        <v>1</v>
      </c>
      <c r="O1017" s="664">
        <v>174</v>
      </c>
      <c r="P1017" s="677"/>
      <c r="Q1017" s="665">
        <v>174</v>
      </c>
    </row>
    <row r="1018" spans="1:17" ht="14.4" customHeight="1" x14ac:dyDescent="0.3">
      <c r="A1018" s="660" t="s">
        <v>600</v>
      </c>
      <c r="B1018" s="661" t="s">
        <v>8796</v>
      </c>
      <c r="C1018" s="661" t="s">
        <v>7437</v>
      </c>
      <c r="D1018" s="661" t="s">
        <v>8540</v>
      </c>
      <c r="E1018" s="661" t="s">
        <v>8541</v>
      </c>
      <c r="F1018" s="664"/>
      <c r="G1018" s="664"/>
      <c r="H1018" s="664"/>
      <c r="I1018" s="664"/>
      <c r="J1018" s="664">
        <v>3</v>
      </c>
      <c r="K1018" s="664">
        <v>2580</v>
      </c>
      <c r="L1018" s="664"/>
      <c r="M1018" s="664">
        <v>860</v>
      </c>
      <c r="N1018" s="664">
        <v>8</v>
      </c>
      <c r="O1018" s="664">
        <v>6896</v>
      </c>
      <c r="P1018" s="677"/>
      <c r="Q1018" s="665">
        <v>862</v>
      </c>
    </row>
    <row r="1019" spans="1:17" ht="14.4" customHeight="1" x14ac:dyDescent="0.3">
      <c r="A1019" s="660" t="s">
        <v>600</v>
      </c>
      <c r="B1019" s="661" t="s">
        <v>8805</v>
      </c>
      <c r="C1019" s="661" t="s">
        <v>7437</v>
      </c>
      <c r="D1019" s="661" t="s">
        <v>8806</v>
      </c>
      <c r="E1019" s="661" t="s">
        <v>8807</v>
      </c>
      <c r="F1019" s="664"/>
      <c r="G1019" s="664"/>
      <c r="H1019" s="664"/>
      <c r="I1019" s="664"/>
      <c r="J1019" s="664">
        <v>1</v>
      </c>
      <c r="K1019" s="664">
        <v>248</v>
      </c>
      <c r="L1019" s="664"/>
      <c r="M1019" s="664">
        <v>248</v>
      </c>
      <c r="N1019" s="664"/>
      <c r="O1019" s="664"/>
      <c r="P1019" s="677"/>
      <c r="Q1019" s="665"/>
    </row>
    <row r="1020" spans="1:17" ht="14.4" customHeight="1" x14ac:dyDescent="0.3">
      <c r="A1020" s="660" t="s">
        <v>600</v>
      </c>
      <c r="B1020" s="661" t="s">
        <v>8805</v>
      </c>
      <c r="C1020" s="661" t="s">
        <v>7437</v>
      </c>
      <c r="D1020" s="661" t="s">
        <v>8808</v>
      </c>
      <c r="E1020" s="661" t="s">
        <v>8809</v>
      </c>
      <c r="F1020" s="664"/>
      <c r="G1020" s="664"/>
      <c r="H1020" s="664"/>
      <c r="I1020" s="664"/>
      <c r="J1020" s="664"/>
      <c r="K1020" s="664"/>
      <c r="L1020" s="664"/>
      <c r="M1020" s="664"/>
      <c r="N1020" s="664">
        <v>1</v>
      </c>
      <c r="O1020" s="664">
        <v>6781</v>
      </c>
      <c r="P1020" s="677"/>
      <c r="Q1020" s="665">
        <v>6781</v>
      </c>
    </row>
    <row r="1021" spans="1:17" ht="14.4" customHeight="1" x14ac:dyDescent="0.3">
      <c r="A1021" s="660" t="s">
        <v>600</v>
      </c>
      <c r="B1021" s="661" t="s">
        <v>8805</v>
      </c>
      <c r="C1021" s="661" t="s">
        <v>7437</v>
      </c>
      <c r="D1021" s="661" t="s">
        <v>8810</v>
      </c>
      <c r="E1021" s="661" t="s">
        <v>8811</v>
      </c>
      <c r="F1021" s="664">
        <v>1</v>
      </c>
      <c r="G1021" s="664">
        <v>2349</v>
      </c>
      <c r="H1021" s="664">
        <v>1</v>
      </c>
      <c r="I1021" s="664">
        <v>2349</v>
      </c>
      <c r="J1021" s="664"/>
      <c r="K1021" s="664"/>
      <c r="L1021" s="664"/>
      <c r="M1021" s="664"/>
      <c r="N1021" s="664"/>
      <c r="O1021" s="664"/>
      <c r="P1021" s="677"/>
      <c r="Q1021" s="665"/>
    </row>
    <row r="1022" spans="1:17" ht="14.4" customHeight="1" x14ac:dyDescent="0.3">
      <c r="A1022" s="660" t="s">
        <v>600</v>
      </c>
      <c r="B1022" s="661" t="s">
        <v>8805</v>
      </c>
      <c r="C1022" s="661" t="s">
        <v>7437</v>
      </c>
      <c r="D1022" s="661" t="s">
        <v>8812</v>
      </c>
      <c r="E1022" s="661" t="s">
        <v>8813</v>
      </c>
      <c r="F1022" s="664"/>
      <c r="G1022" s="664"/>
      <c r="H1022" s="664"/>
      <c r="I1022" s="664"/>
      <c r="J1022" s="664">
        <v>1</v>
      </c>
      <c r="K1022" s="664">
        <v>386</v>
      </c>
      <c r="L1022" s="664"/>
      <c r="M1022" s="664">
        <v>386</v>
      </c>
      <c r="N1022" s="664"/>
      <c r="O1022" s="664"/>
      <c r="P1022" s="677"/>
      <c r="Q1022" s="665"/>
    </row>
    <row r="1023" spans="1:17" ht="14.4" customHeight="1" x14ac:dyDescent="0.3">
      <c r="A1023" s="660" t="s">
        <v>600</v>
      </c>
      <c r="B1023" s="661" t="s">
        <v>8805</v>
      </c>
      <c r="C1023" s="661" t="s">
        <v>7437</v>
      </c>
      <c r="D1023" s="661" t="s">
        <v>8814</v>
      </c>
      <c r="E1023" s="661" t="s">
        <v>8815</v>
      </c>
      <c r="F1023" s="664"/>
      <c r="G1023" s="664"/>
      <c r="H1023" s="664"/>
      <c r="I1023" s="664"/>
      <c r="J1023" s="664">
        <v>1</v>
      </c>
      <c r="K1023" s="664">
        <v>481</v>
      </c>
      <c r="L1023" s="664"/>
      <c r="M1023" s="664">
        <v>481</v>
      </c>
      <c r="N1023" s="664"/>
      <c r="O1023" s="664"/>
      <c r="P1023" s="677"/>
      <c r="Q1023" s="665"/>
    </row>
    <row r="1024" spans="1:17" ht="14.4" customHeight="1" x14ac:dyDescent="0.3">
      <c r="A1024" s="660" t="s">
        <v>600</v>
      </c>
      <c r="B1024" s="661" t="s">
        <v>8805</v>
      </c>
      <c r="C1024" s="661" t="s">
        <v>7437</v>
      </c>
      <c r="D1024" s="661" t="s">
        <v>8816</v>
      </c>
      <c r="E1024" s="661" t="s">
        <v>8817</v>
      </c>
      <c r="F1024" s="664">
        <v>1</v>
      </c>
      <c r="G1024" s="664">
        <v>3042</v>
      </c>
      <c r="H1024" s="664">
        <v>1</v>
      </c>
      <c r="I1024" s="664">
        <v>3042</v>
      </c>
      <c r="J1024" s="664"/>
      <c r="K1024" s="664"/>
      <c r="L1024" s="664"/>
      <c r="M1024" s="664"/>
      <c r="N1024" s="664"/>
      <c r="O1024" s="664"/>
      <c r="P1024" s="677"/>
      <c r="Q1024" s="665"/>
    </row>
    <row r="1025" spans="1:17" ht="14.4" customHeight="1" x14ac:dyDescent="0.3">
      <c r="A1025" s="660" t="s">
        <v>600</v>
      </c>
      <c r="B1025" s="661" t="s">
        <v>8818</v>
      </c>
      <c r="C1025" s="661" t="s">
        <v>7437</v>
      </c>
      <c r="D1025" s="661" t="s">
        <v>8819</v>
      </c>
      <c r="E1025" s="661" t="s">
        <v>8820</v>
      </c>
      <c r="F1025" s="664">
        <v>1</v>
      </c>
      <c r="G1025" s="664">
        <v>675</v>
      </c>
      <c r="H1025" s="664">
        <v>1</v>
      </c>
      <c r="I1025" s="664">
        <v>675</v>
      </c>
      <c r="J1025" s="664">
        <v>1</v>
      </c>
      <c r="K1025" s="664">
        <v>677</v>
      </c>
      <c r="L1025" s="664">
        <v>1.0029629629629631</v>
      </c>
      <c r="M1025" s="664">
        <v>677</v>
      </c>
      <c r="N1025" s="664"/>
      <c r="O1025" s="664"/>
      <c r="P1025" s="677"/>
      <c r="Q1025" s="665"/>
    </row>
    <row r="1026" spans="1:17" ht="14.4" customHeight="1" x14ac:dyDescent="0.3">
      <c r="A1026" s="660" t="s">
        <v>600</v>
      </c>
      <c r="B1026" s="661" t="s">
        <v>8818</v>
      </c>
      <c r="C1026" s="661" t="s">
        <v>7437</v>
      </c>
      <c r="D1026" s="661" t="s">
        <v>8192</v>
      </c>
      <c r="E1026" s="661" t="s">
        <v>8193</v>
      </c>
      <c r="F1026" s="664">
        <v>2</v>
      </c>
      <c r="G1026" s="664">
        <v>1022</v>
      </c>
      <c r="H1026" s="664">
        <v>1</v>
      </c>
      <c r="I1026" s="664">
        <v>511</v>
      </c>
      <c r="J1026" s="664"/>
      <c r="K1026" s="664"/>
      <c r="L1026" s="664"/>
      <c r="M1026" s="664"/>
      <c r="N1026" s="664"/>
      <c r="O1026" s="664"/>
      <c r="P1026" s="677"/>
      <c r="Q1026" s="665"/>
    </row>
    <row r="1027" spans="1:17" ht="14.4" customHeight="1" x14ac:dyDescent="0.3">
      <c r="A1027" s="660" t="s">
        <v>600</v>
      </c>
      <c r="B1027" s="661" t="s">
        <v>8818</v>
      </c>
      <c r="C1027" s="661" t="s">
        <v>7437</v>
      </c>
      <c r="D1027" s="661" t="s">
        <v>8821</v>
      </c>
      <c r="E1027" s="661" t="s">
        <v>8822</v>
      </c>
      <c r="F1027" s="664"/>
      <c r="G1027" s="664"/>
      <c r="H1027" s="664"/>
      <c r="I1027" s="664"/>
      <c r="J1027" s="664"/>
      <c r="K1027" s="664"/>
      <c r="L1027" s="664"/>
      <c r="M1027" s="664"/>
      <c r="N1027" s="664">
        <v>1</v>
      </c>
      <c r="O1027" s="664">
        <v>481</v>
      </c>
      <c r="P1027" s="677"/>
      <c r="Q1027" s="665">
        <v>481</v>
      </c>
    </row>
    <row r="1028" spans="1:17" ht="14.4" customHeight="1" x14ac:dyDescent="0.3">
      <c r="A1028" s="660" t="s">
        <v>600</v>
      </c>
      <c r="B1028" s="661" t="s">
        <v>8818</v>
      </c>
      <c r="C1028" s="661" t="s">
        <v>7437</v>
      </c>
      <c r="D1028" s="661" t="s">
        <v>8823</v>
      </c>
      <c r="E1028" s="661" t="s">
        <v>8824</v>
      </c>
      <c r="F1028" s="664"/>
      <c r="G1028" s="664"/>
      <c r="H1028" s="664"/>
      <c r="I1028" s="664"/>
      <c r="J1028" s="664">
        <v>1</v>
      </c>
      <c r="K1028" s="664">
        <v>352</v>
      </c>
      <c r="L1028" s="664"/>
      <c r="M1028" s="664">
        <v>352</v>
      </c>
      <c r="N1028" s="664"/>
      <c r="O1028" s="664"/>
      <c r="P1028" s="677"/>
      <c r="Q1028" s="665"/>
    </row>
    <row r="1029" spans="1:17" ht="14.4" customHeight="1" x14ac:dyDescent="0.3">
      <c r="A1029" s="660" t="s">
        <v>600</v>
      </c>
      <c r="B1029" s="661" t="s">
        <v>8818</v>
      </c>
      <c r="C1029" s="661" t="s">
        <v>7437</v>
      </c>
      <c r="D1029" s="661" t="s">
        <v>8825</v>
      </c>
      <c r="E1029" s="661" t="s">
        <v>8826</v>
      </c>
      <c r="F1029" s="664"/>
      <c r="G1029" s="664"/>
      <c r="H1029" s="664"/>
      <c r="I1029" s="664"/>
      <c r="J1029" s="664">
        <v>1</v>
      </c>
      <c r="K1029" s="664">
        <v>3875</v>
      </c>
      <c r="L1029" s="664"/>
      <c r="M1029" s="664">
        <v>3875</v>
      </c>
      <c r="N1029" s="664">
        <v>1</v>
      </c>
      <c r="O1029" s="664">
        <v>3902</v>
      </c>
      <c r="P1029" s="677"/>
      <c r="Q1029" s="665">
        <v>3902</v>
      </c>
    </row>
    <row r="1030" spans="1:17" ht="14.4" customHeight="1" x14ac:dyDescent="0.3">
      <c r="A1030" s="660" t="s">
        <v>600</v>
      </c>
      <c r="B1030" s="661" t="s">
        <v>8818</v>
      </c>
      <c r="C1030" s="661" t="s">
        <v>7437</v>
      </c>
      <c r="D1030" s="661" t="s">
        <v>8827</v>
      </c>
      <c r="E1030" s="661" t="s">
        <v>8828</v>
      </c>
      <c r="F1030" s="664">
        <v>1</v>
      </c>
      <c r="G1030" s="664">
        <v>6083</v>
      </c>
      <c r="H1030" s="664">
        <v>1</v>
      </c>
      <c r="I1030" s="664">
        <v>6083</v>
      </c>
      <c r="J1030" s="664">
        <v>1</v>
      </c>
      <c r="K1030" s="664">
        <v>6103</v>
      </c>
      <c r="L1030" s="664">
        <v>1.0032878513891172</v>
      </c>
      <c r="M1030" s="664">
        <v>6103</v>
      </c>
      <c r="N1030" s="664">
        <v>3</v>
      </c>
      <c r="O1030" s="664">
        <v>18343</v>
      </c>
      <c r="P1030" s="677">
        <v>3.0154529015288509</v>
      </c>
      <c r="Q1030" s="665">
        <v>6114.333333333333</v>
      </c>
    </row>
    <row r="1031" spans="1:17" ht="14.4" customHeight="1" x14ac:dyDescent="0.3">
      <c r="A1031" s="660" t="s">
        <v>600</v>
      </c>
      <c r="B1031" s="661" t="s">
        <v>8818</v>
      </c>
      <c r="C1031" s="661" t="s">
        <v>7437</v>
      </c>
      <c r="D1031" s="661" t="s">
        <v>8829</v>
      </c>
      <c r="E1031" s="661" t="s">
        <v>8830</v>
      </c>
      <c r="F1031" s="664">
        <v>1</v>
      </c>
      <c r="G1031" s="664">
        <v>325</v>
      </c>
      <c r="H1031" s="664">
        <v>1</v>
      </c>
      <c r="I1031" s="664">
        <v>325</v>
      </c>
      <c r="J1031" s="664"/>
      <c r="K1031" s="664"/>
      <c r="L1031" s="664"/>
      <c r="M1031" s="664"/>
      <c r="N1031" s="664"/>
      <c r="O1031" s="664"/>
      <c r="P1031" s="677"/>
      <c r="Q1031" s="665"/>
    </row>
    <row r="1032" spans="1:17" ht="14.4" customHeight="1" x14ac:dyDescent="0.3">
      <c r="A1032" s="660" t="s">
        <v>600</v>
      </c>
      <c r="B1032" s="661" t="s">
        <v>8818</v>
      </c>
      <c r="C1032" s="661" t="s">
        <v>7437</v>
      </c>
      <c r="D1032" s="661" t="s">
        <v>8831</v>
      </c>
      <c r="E1032" s="661" t="s">
        <v>8832</v>
      </c>
      <c r="F1032" s="664">
        <v>1</v>
      </c>
      <c r="G1032" s="664">
        <v>277</v>
      </c>
      <c r="H1032" s="664">
        <v>1</v>
      </c>
      <c r="I1032" s="664">
        <v>277</v>
      </c>
      <c r="J1032" s="664"/>
      <c r="K1032" s="664"/>
      <c r="L1032" s="664"/>
      <c r="M1032" s="664"/>
      <c r="N1032" s="664"/>
      <c r="O1032" s="664"/>
      <c r="P1032" s="677"/>
      <c r="Q1032" s="665"/>
    </row>
    <row r="1033" spans="1:17" ht="14.4" customHeight="1" x14ac:dyDescent="0.3">
      <c r="A1033" s="660" t="s">
        <v>600</v>
      </c>
      <c r="B1033" s="661" t="s">
        <v>8818</v>
      </c>
      <c r="C1033" s="661" t="s">
        <v>7437</v>
      </c>
      <c r="D1033" s="661" t="s">
        <v>8833</v>
      </c>
      <c r="E1033" s="661" t="s">
        <v>8834</v>
      </c>
      <c r="F1033" s="664">
        <v>1</v>
      </c>
      <c r="G1033" s="664">
        <v>240</v>
      </c>
      <c r="H1033" s="664">
        <v>1</v>
      </c>
      <c r="I1033" s="664">
        <v>240</v>
      </c>
      <c r="J1033" s="664"/>
      <c r="K1033" s="664"/>
      <c r="L1033" s="664"/>
      <c r="M1033" s="664"/>
      <c r="N1033" s="664"/>
      <c r="O1033" s="664"/>
      <c r="P1033" s="677"/>
      <c r="Q1033" s="665"/>
    </row>
    <row r="1034" spans="1:17" ht="14.4" customHeight="1" x14ac:dyDescent="0.3">
      <c r="A1034" s="660" t="s">
        <v>600</v>
      </c>
      <c r="B1034" s="661" t="s">
        <v>8818</v>
      </c>
      <c r="C1034" s="661" t="s">
        <v>7437</v>
      </c>
      <c r="D1034" s="661" t="s">
        <v>8835</v>
      </c>
      <c r="E1034" s="661" t="s">
        <v>8836</v>
      </c>
      <c r="F1034" s="664">
        <v>1</v>
      </c>
      <c r="G1034" s="664">
        <v>5569</v>
      </c>
      <c r="H1034" s="664">
        <v>1</v>
      </c>
      <c r="I1034" s="664">
        <v>5569</v>
      </c>
      <c r="J1034" s="664"/>
      <c r="K1034" s="664"/>
      <c r="L1034" s="664"/>
      <c r="M1034" s="664"/>
      <c r="N1034" s="664"/>
      <c r="O1034" s="664"/>
      <c r="P1034" s="677"/>
      <c r="Q1034" s="665"/>
    </row>
    <row r="1035" spans="1:17" ht="14.4" customHeight="1" x14ac:dyDescent="0.3">
      <c r="A1035" s="660" t="s">
        <v>600</v>
      </c>
      <c r="B1035" s="661" t="s">
        <v>8818</v>
      </c>
      <c r="C1035" s="661" t="s">
        <v>7437</v>
      </c>
      <c r="D1035" s="661" t="s">
        <v>8316</v>
      </c>
      <c r="E1035" s="661" t="s">
        <v>8317</v>
      </c>
      <c r="F1035" s="664"/>
      <c r="G1035" s="664"/>
      <c r="H1035" s="664"/>
      <c r="I1035" s="664"/>
      <c r="J1035" s="664"/>
      <c r="K1035" s="664"/>
      <c r="L1035" s="664"/>
      <c r="M1035" s="664"/>
      <c r="N1035" s="664">
        <v>1</v>
      </c>
      <c r="O1035" s="664">
        <v>303</v>
      </c>
      <c r="P1035" s="677"/>
      <c r="Q1035" s="665">
        <v>303</v>
      </c>
    </row>
    <row r="1036" spans="1:17" ht="14.4" customHeight="1" x14ac:dyDescent="0.3">
      <c r="A1036" s="660" t="s">
        <v>600</v>
      </c>
      <c r="B1036" s="661" t="s">
        <v>8818</v>
      </c>
      <c r="C1036" s="661" t="s">
        <v>7437</v>
      </c>
      <c r="D1036" s="661" t="s">
        <v>8837</v>
      </c>
      <c r="E1036" s="661" t="s">
        <v>8838</v>
      </c>
      <c r="F1036" s="664"/>
      <c r="G1036" s="664"/>
      <c r="H1036" s="664"/>
      <c r="I1036" s="664"/>
      <c r="J1036" s="664">
        <v>1</v>
      </c>
      <c r="K1036" s="664">
        <v>2047</v>
      </c>
      <c r="L1036" s="664"/>
      <c r="M1036" s="664">
        <v>2047</v>
      </c>
      <c r="N1036" s="664"/>
      <c r="O1036" s="664"/>
      <c r="P1036" s="677"/>
      <c r="Q1036" s="665"/>
    </row>
    <row r="1037" spans="1:17" ht="14.4" customHeight="1" x14ac:dyDescent="0.3">
      <c r="A1037" s="660" t="s">
        <v>600</v>
      </c>
      <c r="B1037" s="661" t="s">
        <v>8818</v>
      </c>
      <c r="C1037" s="661" t="s">
        <v>7437</v>
      </c>
      <c r="D1037" s="661" t="s">
        <v>8839</v>
      </c>
      <c r="E1037" s="661" t="s">
        <v>8840</v>
      </c>
      <c r="F1037" s="664"/>
      <c r="G1037" s="664"/>
      <c r="H1037" s="664"/>
      <c r="I1037" s="664"/>
      <c r="J1037" s="664"/>
      <c r="K1037" s="664"/>
      <c r="L1037" s="664"/>
      <c r="M1037" s="664"/>
      <c r="N1037" s="664">
        <v>2</v>
      </c>
      <c r="O1037" s="664">
        <v>18315</v>
      </c>
      <c r="P1037" s="677"/>
      <c r="Q1037" s="665">
        <v>9157.5</v>
      </c>
    </row>
    <row r="1038" spans="1:17" ht="14.4" customHeight="1" x14ac:dyDescent="0.3">
      <c r="A1038" s="660" t="s">
        <v>600</v>
      </c>
      <c r="B1038" s="661" t="s">
        <v>8818</v>
      </c>
      <c r="C1038" s="661" t="s">
        <v>7437</v>
      </c>
      <c r="D1038" s="661" t="s">
        <v>8841</v>
      </c>
      <c r="E1038" s="661" t="s">
        <v>8842</v>
      </c>
      <c r="F1038" s="664">
        <v>1</v>
      </c>
      <c r="G1038" s="664">
        <v>4478</v>
      </c>
      <c r="H1038" s="664">
        <v>1</v>
      </c>
      <c r="I1038" s="664">
        <v>4478</v>
      </c>
      <c r="J1038" s="664"/>
      <c r="K1038" s="664"/>
      <c r="L1038" s="664"/>
      <c r="M1038" s="664"/>
      <c r="N1038" s="664"/>
      <c r="O1038" s="664"/>
      <c r="P1038" s="677"/>
      <c r="Q1038" s="665"/>
    </row>
    <row r="1039" spans="1:17" ht="14.4" customHeight="1" x14ac:dyDescent="0.3">
      <c r="A1039" s="660" t="s">
        <v>600</v>
      </c>
      <c r="B1039" s="661" t="s">
        <v>8843</v>
      </c>
      <c r="C1039" s="661" t="s">
        <v>7437</v>
      </c>
      <c r="D1039" s="661" t="s">
        <v>7462</v>
      </c>
      <c r="E1039" s="661" t="s">
        <v>7463</v>
      </c>
      <c r="F1039" s="664">
        <v>12</v>
      </c>
      <c r="G1039" s="664">
        <v>0</v>
      </c>
      <c r="H1039" s="664"/>
      <c r="I1039" s="664">
        <v>0</v>
      </c>
      <c r="J1039" s="664"/>
      <c r="K1039" s="664"/>
      <c r="L1039" s="664"/>
      <c r="M1039" s="664"/>
      <c r="N1039" s="664"/>
      <c r="O1039" s="664"/>
      <c r="P1039" s="677"/>
      <c r="Q1039" s="665"/>
    </row>
    <row r="1040" spans="1:17" ht="14.4" customHeight="1" x14ac:dyDescent="0.3">
      <c r="A1040" s="660" t="s">
        <v>600</v>
      </c>
      <c r="B1040" s="661" t="s">
        <v>8843</v>
      </c>
      <c r="C1040" s="661" t="s">
        <v>7437</v>
      </c>
      <c r="D1040" s="661" t="s">
        <v>8256</v>
      </c>
      <c r="E1040" s="661" t="s">
        <v>8257</v>
      </c>
      <c r="F1040" s="664">
        <v>703</v>
      </c>
      <c r="G1040" s="664">
        <v>0</v>
      </c>
      <c r="H1040" s="664"/>
      <c r="I1040" s="664">
        <v>0</v>
      </c>
      <c r="J1040" s="664"/>
      <c r="K1040" s="664"/>
      <c r="L1040" s="664"/>
      <c r="M1040" s="664"/>
      <c r="N1040" s="664"/>
      <c r="O1040" s="664"/>
      <c r="P1040" s="677"/>
      <c r="Q1040" s="665"/>
    </row>
    <row r="1041" spans="1:17" ht="14.4" customHeight="1" x14ac:dyDescent="0.3">
      <c r="A1041" s="660" t="s">
        <v>600</v>
      </c>
      <c r="B1041" s="661" t="s">
        <v>8844</v>
      </c>
      <c r="C1041" s="661" t="s">
        <v>7437</v>
      </c>
      <c r="D1041" s="661" t="s">
        <v>8449</v>
      </c>
      <c r="E1041" s="661" t="s">
        <v>8450</v>
      </c>
      <c r="F1041" s="664">
        <v>1</v>
      </c>
      <c r="G1041" s="664">
        <v>1541</v>
      </c>
      <c r="H1041" s="664">
        <v>1</v>
      </c>
      <c r="I1041" s="664">
        <v>1541</v>
      </c>
      <c r="J1041" s="664"/>
      <c r="K1041" s="664"/>
      <c r="L1041" s="664"/>
      <c r="M1041" s="664"/>
      <c r="N1041" s="664"/>
      <c r="O1041" s="664"/>
      <c r="P1041" s="677"/>
      <c r="Q1041" s="665"/>
    </row>
    <row r="1042" spans="1:17" ht="14.4" customHeight="1" x14ac:dyDescent="0.3">
      <c r="A1042" s="660" t="s">
        <v>8845</v>
      </c>
      <c r="B1042" s="661" t="s">
        <v>7398</v>
      </c>
      <c r="C1042" s="661" t="s">
        <v>7437</v>
      </c>
      <c r="D1042" s="661" t="s">
        <v>7442</v>
      </c>
      <c r="E1042" s="661" t="s">
        <v>7443</v>
      </c>
      <c r="F1042" s="664">
        <v>6</v>
      </c>
      <c r="G1042" s="664">
        <v>204</v>
      </c>
      <c r="H1042" s="664">
        <v>1</v>
      </c>
      <c r="I1042" s="664">
        <v>34</v>
      </c>
      <c r="J1042" s="664">
        <v>1</v>
      </c>
      <c r="K1042" s="664">
        <v>34</v>
      </c>
      <c r="L1042" s="664">
        <v>0.16666666666666666</v>
      </c>
      <c r="M1042" s="664">
        <v>34</v>
      </c>
      <c r="N1042" s="664">
        <v>1</v>
      </c>
      <c r="O1042" s="664">
        <v>35</v>
      </c>
      <c r="P1042" s="677">
        <v>0.17156862745098039</v>
      </c>
      <c r="Q1042" s="665">
        <v>35</v>
      </c>
    </row>
    <row r="1043" spans="1:17" ht="14.4" customHeight="1" x14ac:dyDescent="0.3">
      <c r="A1043" s="660" t="s">
        <v>8845</v>
      </c>
      <c r="B1043" s="661" t="s">
        <v>7398</v>
      </c>
      <c r="C1043" s="661" t="s">
        <v>7437</v>
      </c>
      <c r="D1043" s="661" t="s">
        <v>7541</v>
      </c>
      <c r="E1043" s="661" t="s">
        <v>7542</v>
      </c>
      <c r="F1043" s="664">
        <v>1</v>
      </c>
      <c r="G1043" s="664">
        <v>114</v>
      </c>
      <c r="H1043" s="664">
        <v>1</v>
      </c>
      <c r="I1043" s="664">
        <v>114</v>
      </c>
      <c r="J1043" s="664"/>
      <c r="K1043" s="664"/>
      <c r="L1043" s="664"/>
      <c r="M1043" s="664"/>
      <c r="N1043" s="664"/>
      <c r="O1043" s="664"/>
      <c r="P1043" s="677"/>
      <c r="Q1043" s="665"/>
    </row>
    <row r="1044" spans="1:17" ht="14.4" customHeight="1" x14ac:dyDescent="0.3">
      <c r="A1044" s="660" t="s">
        <v>8845</v>
      </c>
      <c r="B1044" s="661" t="s">
        <v>7398</v>
      </c>
      <c r="C1044" s="661" t="s">
        <v>7437</v>
      </c>
      <c r="D1044" s="661" t="s">
        <v>7444</v>
      </c>
      <c r="E1044" s="661" t="s">
        <v>7445</v>
      </c>
      <c r="F1044" s="664">
        <v>1</v>
      </c>
      <c r="G1044" s="664">
        <v>83</v>
      </c>
      <c r="H1044" s="664">
        <v>1</v>
      </c>
      <c r="I1044" s="664">
        <v>83</v>
      </c>
      <c r="J1044" s="664"/>
      <c r="K1044" s="664"/>
      <c r="L1044" s="664"/>
      <c r="M1044" s="664"/>
      <c r="N1044" s="664">
        <v>1</v>
      </c>
      <c r="O1044" s="664">
        <v>84</v>
      </c>
      <c r="P1044" s="677">
        <v>1.0120481927710843</v>
      </c>
      <c r="Q1044" s="665">
        <v>84</v>
      </c>
    </row>
    <row r="1045" spans="1:17" ht="14.4" customHeight="1" x14ac:dyDescent="0.3">
      <c r="A1045" s="660" t="s">
        <v>8845</v>
      </c>
      <c r="B1045" s="661" t="s">
        <v>7398</v>
      </c>
      <c r="C1045" s="661" t="s">
        <v>7437</v>
      </c>
      <c r="D1045" s="661" t="s">
        <v>7446</v>
      </c>
      <c r="E1045" s="661" t="s">
        <v>7447</v>
      </c>
      <c r="F1045" s="664">
        <v>1</v>
      </c>
      <c r="G1045" s="664">
        <v>609</v>
      </c>
      <c r="H1045" s="664">
        <v>1</v>
      </c>
      <c r="I1045" s="664">
        <v>609</v>
      </c>
      <c r="J1045" s="664"/>
      <c r="K1045" s="664"/>
      <c r="L1045" s="664"/>
      <c r="M1045" s="664"/>
      <c r="N1045" s="664">
        <v>1</v>
      </c>
      <c r="O1045" s="664">
        <v>616</v>
      </c>
      <c r="P1045" s="677">
        <v>1.0114942528735633</v>
      </c>
      <c r="Q1045" s="665">
        <v>616</v>
      </c>
    </row>
    <row r="1046" spans="1:17" ht="14.4" customHeight="1" x14ac:dyDescent="0.3">
      <c r="A1046" s="660" t="s">
        <v>8845</v>
      </c>
      <c r="B1046" s="661" t="s">
        <v>7398</v>
      </c>
      <c r="C1046" s="661" t="s">
        <v>7437</v>
      </c>
      <c r="D1046" s="661" t="s">
        <v>7448</v>
      </c>
      <c r="E1046" s="661" t="s">
        <v>7449</v>
      </c>
      <c r="F1046" s="664">
        <v>1</v>
      </c>
      <c r="G1046" s="664">
        <v>385</v>
      </c>
      <c r="H1046" s="664">
        <v>1</v>
      </c>
      <c r="I1046" s="664">
        <v>385</v>
      </c>
      <c r="J1046" s="664"/>
      <c r="K1046" s="664"/>
      <c r="L1046" s="664"/>
      <c r="M1046" s="664"/>
      <c r="N1046" s="664">
        <v>1</v>
      </c>
      <c r="O1046" s="664">
        <v>388</v>
      </c>
      <c r="P1046" s="677">
        <v>1.0077922077922077</v>
      </c>
      <c r="Q1046" s="665">
        <v>388</v>
      </c>
    </row>
    <row r="1047" spans="1:17" ht="14.4" customHeight="1" x14ac:dyDescent="0.3">
      <c r="A1047" s="660" t="s">
        <v>8845</v>
      </c>
      <c r="B1047" s="661" t="s">
        <v>7398</v>
      </c>
      <c r="C1047" s="661" t="s">
        <v>7437</v>
      </c>
      <c r="D1047" s="661" t="s">
        <v>7450</v>
      </c>
      <c r="E1047" s="661" t="s">
        <v>7451</v>
      </c>
      <c r="F1047" s="664"/>
      <c r="G1047" s="664"/>
      <c r="H1047" s="664"/>
      <c r="I1047" s="664"/>
      <c r="J1047" s="664"/>
      <c r="K1047" s="664"/>
      <c r="L1047" s="664"/>
      <c r="M1047" s="664"/>
      <c r="N1047" s="664">
        <v>2</v>
      </c>
      <c r="O1047" s="664">
        <v>78</v>
      </c>
      <c r="P1047" s="677"/>
      <c r="Q1047" s="665">
        <v>39</v>
      </c>
    </row>
    <row r="1048" spans="1:17" ht="14.4" customHeight="1" x14ac:dyDescent="0.3">
      <c r="A1048" s="660" t="s">
        <v>8845</v>
      </c>
      <c r="B1048" s="661" t="s">
        <v>7398</v>
      </c>
      <c r="C1048" s="661" t="s">
        <v>7437</v>
      </c>
      <c r="D1048" s="661" t="s">
        <v>7456</v>
      </c>
      <c r="E1048" s="661" t="s">
        <v>7457</v>
      </c>
      <c r="F1048" s="664">
        <v>4</v>
      </c>
      <c r="G1048" s="664">
        <v>996</v>
      </c>
      <c r="H1048" s="664">
        <v>1</v>
      </c>
      <c r="I1048" s="664">
        <v>249</v>
      </c>
      <c r="J1048" s="664"/>
      <c r="K1048" s="664"/>
      <c r="L1048" s="664"/>
      <c r="M1048" s="664"/>
      <c r="N1048" s="664"/>
      <c r="O1048" s="664"/>
      <c r="P1048" s="677"/>
      <c r="Q1048" s="665"/>
    </row>
    <row r="1049" spans="1:17" ht="14.4" customHeight="1" x14ac:dyDescent="0.3">
      <c r="A1049" s="660" t="s">
        <v>8845</v>
      </c>
      <c r="B1049" s="661" t="s">
        <v>7398</v>
      </c>
      <c r="C1049" s="661" t="s">
        <v>7437</v>
      </c>
      <c r="D1049" s="661" t="s">
        <v>7458</v>
      </c>
      <c r="E1049" s="661" t="s">
        <v>7459</v>
      </c>
      <c r="F1049" s="664">
        <v>1</v>
      </c>
      <c r="G1049" s="664">
        <v>125</v>
      </c>
      <c r="H1049" s="664">
        <v>1</v>
      </c>
      <c r="I1049" s="664">
        <v>125</v>
      </c>
      <c r="J1049" s="664"/>
      <c r="K1049" s="664"/>
      <c r="L1049" s="664"/>
      <c r="M1049" s="664"/>
      <c r="N1049" s="664">
        <v>1</v>
      </c>
      <c r="O1049" s="664">
        <v>118</v>
      </c>
      <c r="P1049" s="677">
        <v>0.94399999999999995</v>
      </c>
      <c r="Q1049" s="665">
        <v>118</v>
      </c>
    </row>
    <row r="1050" spans="1:17" ht="14.4" customHeight="1" x14ac:dyDescent="0.3">
      <c r="A1050" s="660" t="s">
        <v>8845</v>
      </c>
      <c r="B1050" s="661" t="s">
        <v>7398</v>
      </c>
      <c r="C1050" s="661" t="s">
        <v>7437</v>
      </c>
      <c r="D1050" s="661" t="s">
        <v>7518</v>
      </c>
      <c r="E1050" s="661" t="s">
        <v>7519</v>
      </c>
      <c r="F1050" s="664">
        <v>1</v>
      </c>
      <c r="G1050" s="664">
        <v>333</v>
      </c>
      <c r="H1050" s="664">
        <v>1</v>
      </c>
      <c r="I1050" s="664">
        <v>333</v>
      </c>
      <c r="J1050" s="664"/>
      <c r="K1050" s="664"/>
      <c r="L1050" s="664"/>
      <c r="M1050" s="664"/>
      <c r="N1050" s="664"/>
      <c r="O1050" s="664"/>
      <c r="P1050" s="677"/>
      <c r="Q1050" s="665"/>
    </row>
    <row r="1051" spans="1:17" ht="14.4" customHeight="1" x14ac:dyDescent="0.3">
      <c r="A1051" s="660" t="s">
        <v>8846</v>
      </c>
      <c r="B1051" s="661" t="s">
        <v>7398</v>
      </c>
      <c r="C1051" s="661" t="s">
        <v>7437</v>
      </c>
      <c r="D1051" s="661" t="s">
        <v>7456</v>
      </c>
      <c r="E1051" s="661" t="s">
        <v>7457</v>
      </c>
      <c r="F1051" s="664">
        <v>7</v>
      </c>
      <c r="G1051" s="664">
        <v>1743</v>
      </c>
      <c r="H1051" s="664">
        <v>1</v>
      </c>
      <c r="I1051" s="664">
        <v>249</v>
      </c>
      <c r="J1051" s="664">
        <v>8</v>
      </c>
      <c r="K1051" s="664">
        <v>1856</v>
      </c>
      <c r="L1051" s="664">
        <v>1.0648307515777395</v>
      </c>
      <c r="M1051" s="664">
        <v>232</v>
      </c>
      <c r="N1051" s="664">
        <v>4</v>
      </c>
      <c r="O1051" s="664">
        <v>936</v>
      </c>
      <c r="P1051" s="677">
        <v>0.53700516351118766</v>
      </c>
      <c r="Q1051" s="665">
        <v>234</v>
      </c>
    </row>
    <row r="1052" spans="1:17" ht="14.4" customHeight="1" x14ac:dyDescent="0.3">
      <c r="A1052" s="660" t="s">
        <v>8846</v>
      </c>
      <c r="B1052" s="661" t="s">
        <v>7398</v>
      </c>
      <c r="C1052" s="661" t="s">
        <v>7437</v>
      </c>
      <c r="D1052" s="661" t="s">
        <v>7458</v>
      </c>
      <c r="E1052" s="661" t="s">
        <v>7459</v>
      </c>
      <c r="F1052" s="664"/>
      <c r="G1052" s="664"/>
      <c r="H1052" s="664"/>
      <c r="I1052" s="664"/>
      <c r="J1052" s="664">
        <v>1</v>
      </c>
      <c r="K1052" s="664">
        <v>116</v>
      </c>
      <c r="L1052" s="664"/>
      <c r="M1052" s="664">
        <v>116</v>
      </c>
      <c r="N1052" s="664"/>
      <c r="O1052" s="664"/>
      <c r="P1052" s="677"/>
      <c r="Q1052" s="665"/>
    </row>
    <row r="1053" spans="1:17" ht="14.4" customHeight="1" x14ac:dyDescent="0.3">
      <c r="A1053" s="660" t="s">
        <v>8846</v>
      </c>
      <c r="B1053" s="661" t="s">
        <v>7621</v>
      </c>
      <c r="C1053" s="661" t="s">
        <v>7437</v>
      </c>
      <c r="D1053" s="661" t="s">
        <v>8047</v>
      </c>
      <c r="E1053" s="661" t="s">
        <v>8048</v>
      </c>
      <c r="F1053" s="664">
        <v>1</v>
      </c>
      <c r="G1053" s="664">
        <v>2671</v>
      </c>
      <c r="H1053" s="664">
        <v>1</v>
      </c>
      <c r="I1053" s="664">
        <v>2671</v>
      </c>
      <c r="J1053" s="664"/>
      <c r="K1053" s="664"/>
      <c r="L1053" s="664"/>
      <c r="M1053" s="664"/>
      <c r="N1053" s="664"/>
      <c r="O1053" s="664"/>
      <c r="P1053" s="677"/>
      <c r="Q1053" s="665"/>
    </row>
    <row r="1054" spans="1:17" ht="14.4" customHeight="1" x14ac:dyDescent="0.3">
      <c r="A1054" s="660" t="s">
        <v>8847</v>
      </c>
      <c r="B1054" s="661" t="s">
        <v>7398</v>
      </c>
      <c r="C1054" s="661" t="s">
        <v>7437</v>
      </c>
      <c r="D1054" s="661" t="s">
        <v>7442</v>
      </c>
      <c r="E1054" s="661" t="s">
        <v>7443</v>
      </c>
      <c r="F1054" s="664"/>
      <c r="G1054" s="664"/>
      <c r="H1054" s="664"/>
      <c r="I1054" s="664"/>
      <c r="J1054" s="664">
        <v>1</v>
      </c>
      <c r="K1054" s="664">
        <v>34</v>
      </c>
      <c r="L1054" s="664"/>
      <c r="M1054" s="664">
        <v>34</v>
      </c>
      <c r="N1054" s="664">
        <v>1</v>
      </c>
      <c r="O1054" s="664">
        <v>35</v>
      </c>
      <c r="P1054" s="677"/>
      <c r="Q1054" s="665">
        <v>35</v>
      </c>
    </row>
    <row r="1055" spans="1:17" ht="14.4" customHeight="1" x14ac:dyDescent="0.3">
      <c r="A1055" s="660" t="s">
        <v>8847</v>
      </c>
      <c r="B1055" s="661" t="s">
        <v>7398</v>
      </c>
      <c r="C1055" s="661" t="s">
        <v>7437</v>
      </c>
      <c r="D1055" s="661" t="s">
        <v>7541</v>
      </c>
      <c r="E1055" s="661" t="s">
        <v>7542</v>
      </c>
      <c r="F1055" s="664">
        <v>1</v>
      </c>
      <c r="G1055" s="664">
        <v>114</v>
      </c>
      <c r="H1055" s="664">
        <v>1</v>
      </c>
      <c r="I1055" s="664">
        <v>114</v>
      </c>
      <c r="J1055" s="664"/>
      <c r="K1055" s="664"/>
      <c r="L1055" s="664"/>
      <c r="M1055" s="664"/>
      <c r="N1055" s="664"/>
      <c r="O1055" s="664"/>
      <c r="P1055" s="677"/>
      <c r="Q1055" s="665"/>
    </row>
    <row r="1056" spans="1:17" ht="14.4" customHeight="1" x14ac:dyDescent="0.3">
      <c r="A1056" s="660" t="s">
        <v>8847</v>
      </c>
      <c r="B1056" s="661" t="s">
        <v>7398</v>
      </c>
      <c r="C1056" s="661" t="s">
        <v>7437</v>
      </c>
      <c r="D1056" s="661" t="s">
        <v>7444</v>
      </c>
      <c r="E1056" s="661" t="s">
        <v>7445</v>
      </c>
      <c r="F1056" s="664">
        <v>2</v>
      </c>
      <c r="G1056" s="664">
        <v>166</v>
      </c>
      <c r="H1056" s="664">
        <v>1</v>
      </c>
      <c r="I1056" s="664">
        <v>83</v>
      </c>
      <c r="J1056" s="664"/>
      <c r="K1056" s="664"/>
      <c r="L1056" s="664"/>
      <c r="M1056" s="664"/>
      <c r="N1056" s="664"/>
      <c r="O1056" s="664"/>
      <c r="P1056" s="677"/>
      <c r="Q1056" s="665"/>
    </row>
    <row r="1057" spans="1:17" ht="14.4" customHeight="1" x14ac:dyDescent="0.3">
      <c r="A1057" s="660" t="s">
        <v>8847</v>
      </c>
      <c r="B1057" s="661" t="s">
        <v>7398</v>
      </c>
      <c r="C1057" s="661" t="s">
        <v>7437</v>
      </c>
      <c r="D1057" s="661" t="s">
        <v>7446</v>
      </c>
      <c r="E1057" s="661" t="s">
        <v>7447</v>
      </c>
      <c r="F1057" s="664">
        <v>4</v>
      </c>
      <c r="G1057" s="664">
        <v>2436</v>
      </c>
      <c r="H1057" s="664">
        <v>1</v>
      </c>
      <c r="I1057" s="664">
        <v>609</v>
      </c>
      <c r="J1057" s="664">
        <v>1</v>
      </c>
      <c r="K1057" s="664">
        <v>611</v>
      </c>
      <c r="L1057" s="664">
        <v>0.25082101806239737</v>
      </c>
      <c r="M1057" s="664">
        <v>611</v>
      </c>
      <c r="N1057" s="664">
        <v>3</v>
      </c>
      <c r="O1057" s="664">
        <v>1848</v>
      </c>
      <c r="P1057" s="677">
        <v>0.75862068965517238</v>
      </c>
      <c r="Q1057" s="665">
        <v>616</v>
      </c>
    </row>
    <row r="1058" spans="1:17" ht="14.4" customHeight="1" x14ac:dyDescent="0.3">
      <c r="A1058" s="660" t="s">
        <v>8847</v>
      </c>
      <c r="B1058" s="661" t="s">
        <v>7398</v>
      </c>
      <c r="C1058" s="661" t="s">
        <v>7437</v>
      </c>
      <c r="D1058" s="661" t="s">
        <v>7448</v>
      </c>
      <c r="E1058" s="661" t="s">
        <v>7449</v>
      </c>
      <c r="F1058" s="664">
        <v>3</v>
      </c>
      <c r="G1058" s="664">
        <v>1155</v>
      </c>
      <c r="H1058" s="664">
        <v>1</v>
      </c>
      <c r="I1058" s="664">
        <v>385</v>
      </c>
      <c r="J1058" s="664"/>
      <c r="K1058" s="664"/>
      <c r="L1058" s="664"/>
      <c r="M1058" s="664"/>
      <c r="N1058" s="664"/>
      <c r="O1058" s="664"/>
      <c r="P1058" s="677"/>
      <c r="Q1058" s="665"/>
    </row>
    <row r="1059" spans="1:17" ht="14.4" customHeight="1" x14ac:dyDescent="0.3">
      <c r="A1059" s="660" t="s">
        <v>8847</v>
      </c>
      <c r="B1059" s="661" t="s">
        <v>7398</v>
      </c>
      <c r="C1059" s="661" t="s">
        <v>7437</v>
      </c>
      <c r="D1059" s="661" t="s">
        <v>7450</v>
      </c>
      <c r="E1059" s="661" t="s">
        <v>7451</v>
      </c>
      <c r="F1059" s="664">
        <v>8</v>
      </c>
      <c r="G1059" s="664">
        <v>312</v>
      </c>
      <c r="H1059" s="664">
        <v>1</v>
      </c>
      <c r="I1059" s="664">
        <v>39</v>
      </c>
      <c r="J1059" s="664">
        <v>5</v>
      </c>
      <c r="K1059" s="664">
        <v>195</v>
      </c>
      <c r="L1059" s="664">
        <v>0.625</v>
      </c>
      <c r="M1059" s="664">
        <v>39</v>
      </c>
      <c r="N1059" s="664">
        <v>7</v>
      </c>
      <c r="O1059" s="664">
        <v>273</v>
      </c>
      <c r="P1059" s="677">
        <v>0.875</v>
      </c>
      <c r="Q1059" s="665">
        <v>39</v>
      </c>
    </row>
    <row r="1060" spans="1:17" ht="14.4" customHeight="1" x14ac:dyDescent="0.3">
      <c r="A1060" s="660" t="s">
        <v>8847</v>
      </c>
      <c r="B1060" s="661" t="s">
        <v>7398</v>
      </c>
      <c r="C1060" s="661" t="s">
        <v>7437</v>
      </c>
      <c r="D1060" s="661" t="s">
        <v>7546</v>
      </c>
      <c r="E1060" s="661" t="s">
        <v>7547</v>
      </c>
      <c r="F1060" s="664"/>
      <c r="G1060" s="664"/>
      <c r="H1060" s="664"/>
      <c r="I1060" s="664"/>
      <c r="J1060" s="664"/>
      <c r="K1060" s="664"/>
      <c r="L1060" s="664"/>
      <c r="M1060" s="664"/>
      <c r="N1060" s="664">
        <v>1</v>
      </c>
      <c r="O1060" s="664">
        <v>679</v>
      </c>
      <c r="P1060" s="677"/>
      <c r="Q1060" s="665">
        <v>679</v>
      </c>
    </row>
    <row r="1061" spans="1:17" ht="14.4" customHeight="1" x14ac:dyDescent="0.3">
      <c r="A1061" s="660" t="s">
        <v>8847</v>
      </c>
      <c r="B1061" s="661" t="s">
        <v>7398</v>
      </c>
      <c r="C1061" s="661" t="s">
        <v>7437</v>
      </c>
      <c r="D1061" s="661" t="s">
        <v>7548</v>
      </c>
      <c r="E1061" s="661" t="s">
        <v>7549</v>
      </c>
      <c r="F1061" s="664">
        <v>1</v>
      </c>
      <c r="G1061" s="664">
        <v>687</v>
      </c>
      <c r="H1061" s="664">
        <v>1</v>
      </c>
      <c r="I1061" s="664">
        <v>687</v>
      </c>
      <c r="J1061" s="664"/>
      <c r="K1061" s="664"/>
      <c r="L1061" s="664"/>
      <c r="M1061" s="664"/>
      <c r="N1061" s="664">
        <v>1</v>
      </c>
      <c r="O1061" s="664">
        <v>694</v>
      </c>
      <c r="P1061" s="677">
        <v>1.0101892285298399</v>
      </c>
      <c r="Q1061" s="665">
        <v>694</v>
      </c>
    </row>
    <row r="1062" spans="1:17" ht="14.4" customHeight="1" x14ac:dyDescent="0.3">
      <c r="A1062" s="660" t="s">
        <v>8847</v>
      </c>
      <c r="B1062" s="661" t="s">
        <v>7398</v>
      </c>
      <c r="C1062" s="661" t="s">
        <v>7437</v>
      </c>
      <c r="D1062" s="661" t="s">
        <v>7456</v>
      </c>
      <c r="E1062" s="661" t="s">
        <v>7457</v>
      </c>
      <c r="F1062" s="664">
        <v>685</v>
      </c>
      <c r="G1062" s="664">
        <v>170565</v>
      </c>
      <c r="H1062" s="664">
        <v>1</v>
      </c>
      <c r="I1062" s="664">
        <v>249</v>
      </c>
      <c r="J1062" s="664">
        <v>385</v>
      </c>
      <c r="K1062" s="664">
        <v>89320</v>
      </c>
      <c r="L1062" s="664">
        <v>0.52367132764635183</v>
      </c>
      <c r="M1062" s="664">
        <v>232</v>
      </c>
      <c r="N1062" s="664">
        <v>593</v>
      </c>
      <c r="O1062" s="664">
        <v>138478</v>
      </c>
      <c r="P1062" s="677">
        <v>0.81187816961275761</v>
      </c>
      <c r="Q1062" s="665">
        <v>233.5210792580101</v>
      </c>
    </row>
    <row r="1063" spans="1:17" ht="14.4" customHeight="1" x14ac:dyDescent="0.3">
      <c r="A1063" s="660" t="s">
        <v>8847</v>
      </c>
      <c r="B1063" s="661" t="s">
        <v>7398</v>
      </c>
      <c r="C1063" s="661" t="s">
        <v>7437</v>
      </c>
      <c r="D1063" s="661" t="s">
        <v>7458</v>
      </c>
      <c r="E1063" s="661" t="s">
        <v>7459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</v>
      </c>
      <c r="O1063" s="664">
        <v>118</v>
      </c>
      <c r="P1063" s="677"/>
      <c r="Q1063" s="665">
        <v>118</v>
      </c>
    </row>
    <row r="1064" spans="1:17" ht="14.4" customHeight="1" x14ac:dyDescent="0.3">
      <c r="A1064" s="660" t="s">
        <v>8847</v>
      </c>
      <c r="B1064" s="661" t="s">
        <v>7398</v>
      </c>
      <c r="C1064" s="661" t="s">
        <v>7437</v>
      </c>
      <c r="D1064" s="661" t="s">
        <v>7524</v>
      </c>
      <c r="E1064" s="661" t="s">
        <v>7525</v>
      </c>
      <c r="F1064" s="664">
        <v>35</v>
      </c>
      <c r="G1064" s="664">
        <v>10920</v>
      </c>
      <c r="H1064" s="664">
        <v>1</v>
      </c>
      <c r="I1064" s="664">
        <v>312</v>
      </c>
      <c r="J1064" s="664"/>
      <c r="K1064" s="664"/>
      <c r="L1064" s="664"/>
      <c r="M1064" s="664"/>
      <c r="N1064" s="664"/>
      <c r="O1064" s="664"/>
      <c r="P1064" s="677"/>
      <c r="Q1064" s="665"/>
    </row>
    <row r="1065" spans="1:17" ht="14.4" customHeight="1" x14ac:dyDescent="0.3">
      <c r="A1065" s="660" t="s">
        <v>8847</v>
      </c>
      <c r="B1065" s="661" t="s">
        <v>7398</v>
      </c>
      <c r="C1065" s="661" t="s">
        <v>7437</v>
      </c>
      <c r="D1065" s="661" t="s">
        <v>7500</v>
      </c>
      <c r="E1065" s="661" t="s">
        <v>7501</v>
      </c>
      <c r="F1065" s="664"/>
      <c r="G1065" s="664"/>
      <c r="H1065" s="664"/>
      <c r="I1065" s="664"/>
      <c r="J1065" s="664">
        <v>1</v>
      </c>
      <c r="K1065" s="664">
        <v>947</v>
      </c>
      <c r="L1065" s="664"/>
      <c r="M1065" s="664">
        <v>947</v>
      </c>
      <c r="N1065" s="664"/>
      <c r="O1065" s="664"/>
      <c r="P1065" s="677"/>
      <c r="Q1065" s="665"/>
    </row>
    <row r="1066" spans="1:17" ht="14.4" customHeight="1" x14ac:dyDescent="0.3">
      <c r="A1066" s="660" t="s">
        <v>8847</v>
      </c>
      <c r="B1066" s="661" t="s">
        <v>7398</v>
      </c>
      <c r="C1066" s="661" t="s">
        <v>7437</v>
      </c>
      <c r="D1066" s="661" t="s">
        <v>7466</v>
      </c>
      <c r="E1066" s="661" t="s">
        <v>7467</v>
      </c>
      <c r="F1066" s="664">
        <v>1</v>
      </c>
      <c r="G1066" s="664">
        <v>75</v>
      </c>
      <c r="H1066" s="664">
        <v>1</v>
      </c>
      <c r="I1066" s="664">
        <v>75</v>
      </c>
      <c r="J1066" s="664"/>
      <c r="K1066" s="664"/>
      <c r="L1066" s="664"/>
      <c r="M1066" s="664"/>
      <c r="N1066" s="664"/>
      <c r="O1066" s="664"/>
      <c r="P1066" s="677"/>
      <c r="Q1066" s="665"/>
    </row>
    <row r="1067" spans="1:17" ht="14.4" customHeight="1" x14ac:dyDescent="0.3">
      <c r="A1067" s="660" t="s">
        <v>8847</v>
      </c>
      <c r="B1067" s="661" t="s">
        <v>683</v>
      </c>
      <c r="C1067" s="661" t="s">
        <v>7437</v>
      </c>
      <c r="D1067" s="661" t="s">
        <v>7524</v>
      </c>
      <c r="E1067" s="661" t="s">
        <v>7525</v>
      </c>
      <c r="F1067" s="664">
        <v>1</v>
      </c>
      <c r="G1067" s="664">
        <v>312</v>
      </c>
      <c r="H1067" s="664">
        <v>1</v>
      </c>
      <c r="I1067" s="664">
        <v>312</v>
      </c>
      <c r="J1067" s="664"/>
      <c r="K1067" s="664"/>
      <c r="L1067" s="664"/>
      <c r="M1067" s="664"/>
      <c r="N1067" s="664"/>
      <c r="O1067" s="664"/>
      <c r="P1067" s="677"/>
      <c r="Q1067" s="665"/>
    </row>
    <row r="1068" spans="1:17" ht="14.4" customHeight="1" x14ac:dyDescent="0.3">
      <c r="A1068" s="660" t="s">
        <v>8847</v>
      </c>
      <c r="B1068" s="661" t="s">
        <v>7621</v>
      </c>
      <c r="C1068" s="661" t="s">
        <v>7437</v>
      </c>
      <c r="D1068" s="661" t="s">
        <v>8074</v>
      </c>
      <c r="E1068" s="661" t="s">
        <v>8075</v>
      </c>
      <c r="F1068" s="664">
        <v>1</v>
      </c>
      <c r="G1068" s="664">
        <v>2670</v>
      </c>
      <c r="H1068" s="664">
        <v>1</v>
      </c>
      <c r="I1068" s="664">
        <v>2670</v>
      </c>
      <c r="J1068" s="664"/>
      <c r="K1068" s="664"/>
      <c r="L1068" s="664"/>
      <c r="M1068" s="664"/>
      <c r="N1068" s="664"/>
      <c r="O1068" s="664"/>
      <c r="P1068" s="677"/>
      <c r="Q1068" s="665"/>
    </row>
    <row r="1069" spans="1:17" ht="14.4" customHeight="1" x14ac:dyDescent="0.3">
      <c r="A1069" s="660" t="s">
        <v>8847</v>
      </c>
      <c r="B1069" s="661" t="s">
        <v>7621</v>
      </c>
      <c r="C1069" s="661" t="s">
        <v>7437</v>
      </c>
      <c r="D1069" s="661" t="s">
        <v>8256</v>
      </c>
      <c r="E1069" s="661" t="s">
        <v>7372</v>
      </c>
      <c r="F1069" s="664">
        <v>1</v>
      </c>
      <c r="G1069" s="664">
        <v>0</v>
      </c>
      <c r="H1069" s="664"/>
      <c r="I1069" s="664">
        <v>0</v>
      </c>
      <c r="J1069" s="664"/>
      <c r="K1069" s="664"/>
      <c r="L1069" s="664"/>
      <c r="M1069" s="664"/>
      <c r="N1069" s="664"/>
      <c r="O1069" s="664"/>
      <c r="P1069" s="677"/>
      <c r="Q1069" s="665"/>
    </row>
    <row r="1070" spans="1:17" ht="14.4" customHeight="1" x14ac:dyDescent="0.3">
      <c r="A1070" s="660" t="s">
        <v>8847</v>
      </c>
      <c r="B1070" s="661" t="s">
        <v>7621</v>
      </c>
      <c r="C1070" s="661" t="s">
        <v>7437</v>
      </c>
      <c r="D1070" s="661" t="s">
        <v>8299</v>
      </c>
      <c r="E1070" s="661" t="s">
        <v>8300</v>
      </c>
      <c r="F1070" s="664">
        <v>1</v>
      </c>
      <c r="G1070" s="664">
        <v>3552</v>
      </c>
      <c r="H1070" s="664">
        <v>1</v>
      </c>
      <c r="I1070" s="664">
        <v>3552</v>
      </c>
      <c r="J1070" s="664"/>
      <c r="K1070" s="664"/>
      <c r="L1070" s="664"/>
      <c r="M1070" s="664"/>
      <c r="N1070" s="664"/>
      <c r="O1070" s="664"/>
      <c r="P1070" s="677"/>
      <c r="Q1070" s="665"/>
    </row>
    <row r="1071" spans="1:17" ht="14.4" customHeight="1" x14ac:dyDescent="0.3">
      <c r="A1071" s="660" t="s">
        <v>8847</v>
      </c>
      <c r="B1071" s="661" t="s">
        <v>7621</v>
      </c>
      <c r="C1071" s="661" t="s">
        <v>7437</v>
      </c>
      <c r="D1071" s="661" t="s">
        <v>8423</v>
      </c>
      <c r="E1071" s="661" t="s">
        <v>8424</v>
      </c>
      <c r="F1071" s="664">
        <v>1</v>
      </c>
      <c r="G1071" s="664">
        <v>3963</v>
      </c>
      <c r="H1071" s="664">
        <v>1</v>
      </c>
      <c r="I1071" s="664">
        <v>3963</v>
      </c>
      <c r="J1071" s="664"/>
      <c r="K1071" s="664"/>
      <c r="L1071" s="664"/>
      <c r="M1071" s="664"/>
      <c r="N1071" s="664"/>
      <c r="O1071" s="664"/>
      <c r="P1071" s="677"/>
      <c r="Q1071" s="665"/>
    </row>
    <row r="1072" spans="1:17" ht="14.4" customHeight="1" x14ac:dyDescent="0.3">
      <c r="A1072" s="660" t="s">
        <v>8847</v>
      </c>
      <c r="B1072" s="661" t="s">
        <v>8546</v>
      </c>
      <c r="C1072" s="661" t="s">
        <v>7437</v>
      </c>
      <c r="D1072" s="661" t="s">
        <v>7462</v>
      </c>
      <c r="E1072" s="661" t="s">
        <v>7463</v>
      </c>
      <c r="F1072" s="664">
        <v>6</v>
      </c>
      <c r="G1072" s="664">
        <v>0</v>
      </c>
      <c r="H1072" s="664"/>
      <c r="I1072" s="664">
        <v>0</v>
      </c>
      <c r="J1072" s="664"/>
      <c r="K1072" s="664"/>
      <c r="L1072" s="664"/>
      <c r="M1072" s="664"/>
      <c r="N1072" s="664"/>
      <c r="O1072" s="664"/>
      <c r="P1072" s="677"/>
      <c r="Q1072" s="665"/>
    </row>
    <row r="1073" spans="1:17" ht="14.4" customHeight="1" x14ac:dyDescent="0.3">
      <c r="A1073" s="660" t="s">
        <v>8847</v>
      </c>
      <c r="B1073" s="661" t="s">
        <v>8546</v>
      </c>
      <c r="C1073" s="661" t="s">
        <v>7437</v>
      </c>
      <c r="D1073" s="661" t="s">
        <v>8256</v>
      </c>
      <c r="E1073" s="661" t="s">
        <v>8257</v>
      </c>
      <c r="F1073" s="664"/>
      <c r="G1073" s="664"/>
      <c r="H1073" s="664"/>
      <c r="I1073" s="664"/>
      <c r="J1073" s="664">
        <v>1</v>
      </c>
      <c r="K1073" s="664">
        <v>0</v>
      </c>
      <c r="L1073" s="664"/>
      <c r="M1073" s="664">
        <v>0</v>
      </c>
      <c r="N1073" s="664"/>
      <c r="O1073" s="664"/>
      <c r="P1073" s="677"/>
      <c r="Q1073" s="665"/>
    </row>
    <row r="1074" spans="1:17" ht="14.4" customHeight="1" x14ac:dyDescent="0.3">
      <c r="A1074" s="660" t="s">
        <v>8848</v>
      </c>
      <c r="B1074" s="661" t="s">
        <v>7398</v>
      </c>
      <c r="C1074" s="661" t="s">
        <v>7437</v>
      </c>
      <c r="D1074" s="661" t="s">
        <v>7442</v>
      </c>
      <c r="E1074" s="661" t="s">
        <v>7443</v>
      </c>
      <c r="F1074" s="664">
        <v>1</v>
      </c>
      <c r="G1074" s="664">
        <v>34</v>
      </c>
      <c r="H1074" s="664">
        <v>1</v>
      </c>
      <c r="I1074" s="664">
        <v>34</v>
      </c>
      <c r="J1074" s="664">
        <v>2</v>
      </c>
      <c r="K1074" s="664">
        <v>68</v>
      </c>
      <c r="L1074" s="664">
        <v>2</v>
      </c>
      <c r="M1074" s="664">
        <v>34</v>
      </c>
      <c r="N1074" s="664">
        <v>2</v>
      </c>
      <c r="O1074" s="664">
        <v>70</v>
      </c>
      <c r="P1074" s="677">
        <v>2.0588235294117645</v>
      </c>
      <c r="Q1074" s="665">
        <v>35</v>
      </c>
    </row>
    <row r="1075" spans="1:17" ht="14.4" customHeight="1" x14ac:dyDescent="0.3">
      <c r="A1075" s="660" t="s">
        <v>8848</v>
      </c>
      <c r="B1075" s="661" t="s">
        <v>7398</v>
      </c>
      <c r="C1075" s="661" t="s">
        <v>7437</v>
      </c>
      <c r="D1075" s="661" t="s">
        <v>7494</v>
      </c>
      <c r="E1075" s="661" t="s">
        <v>7495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1</v>
      </c>
      <c r="O1075" s="664">
        <v>5</v>
      </c>
      <c r="P1075" s="677"/>
      <c r="Q1075" s="665">
        <v>5</v>
      </c>
    </row>
    <row r="1076" spans="1:17" ht="14.4" customHeight="1" x14ac:dyDescent="0.3">
      <c r="A1076" s="660" t="s">
        <v>8848</v>
      </c>
      <c r="B1076" s="661" t="s">
        <v>7398</v>
      </c>
      <c r="C1076" s="661" t="s">
        <v>7437</v>
      </c>
      <c r="D1076" s="661" t="s">
        <v>7456</v>
      </c>
      <c r="E1076" s="661" t="s">
        <v>7457</v>
      </c>
      <c r="F1076" s="664">
        <v>40</v>
      </c>
      <c r="G1076" s="664">
        <v>9960</v>
      </c>
      <c r="H1076" s="664">
        <v>1</v>
      </c>
      <c r="I1076" s="664">
        <v>249</v>
      </c>
      <c r="J1076" s="664">
        <v>39</v>
      </c>
      <c r="K1076" s="664">
        <v>9048</v>
      </c>
      <c r="L1076" s="664">
        <v>0.90843373493975899</v>
      </c>
      <c r="M1076" s="664">
        <v>232</v>
      </c>
      <c r="N1076" s="664">
        <v>28</v>
      </c>
      <c r="O1076" s="664">
        <v>6532</v>
      </c>
      <c r="P1076" s="677">
        <v>0.65582329317269072</v>
      </c>
      <c r="Q1076" s="665">
        <v>233.28571428571428</v>
      </c>
    </row>
    <row r="1077" spans="1:17" ht="14.4" customHeight="1" x14ac:dyDescent="0.3">
      <c r="A1077" s="660" t="s">
        <v>8848</v>
      </c>
      <c r="B1077" s="661" t="s">
        <v>7398</v>
      </c>
      <c r="C1077" s="661" t="s">
        <v>7437</v>
      </c>
      <c r="D1077" s="661" t="s">
        <v>7458</v>
      </c>
      <c r="E1077" s="661" t="s">
        <v>7459</v>
      </c>
      <c r="F1077" s="664">
        <v>3</v>
      </c>
      <c r="G1077" s="664">
        <v>375</v>
      </c>
      <c r="H1077" s="664">
        <v>1</v>
      </c>
      <c r="I1077" s="664">
        <v>125</v>
      </c>
      <c r="J1077" s="664">
        <v>6</v>
      </c>
      <c r="K1077" s="664">
        <v>696</v>
      </c>
      <c r="L1077" s="664">
        <v>1.8560000000000001</v>
      </c>
      <c r="M1077" s="664">
        <v>116</v>
      </c>
      <c r="N1077" s="664">
        <v>2</v>
      </c>
      <c r="O1077" s="664">
        <v>236</v>
      </c>
      <c r="P1077" s="677">
        <v>0.6293333333333333</v>
      </c>
      <c r="Q1077" s="665">
        <v>118</v>
      </c>
    </row>
    <row r="1078" spans="1:17" ht="14.4" customHeight="1" x14ac:dyDescent="0.3">
      <c r="A1078" s="660" t="s">
        <v>8848</v>
      </c>
      <c r="B1078" s="661" t="s">
        <v>7398</v>
      </c>
      <c r="C1078" s="661" t="s">
        <v>7437</v>
      </c>
      <c r="D1078" s="661" t="s">
        <v>7524</v>
      </c>
      <c r="E1078" s="661" t="s">
        <v>7525</v>
      </c>
      <c r="F1078" s="664">
        <v>1</v>
      </c>
      <c r="G1078" s="664">
        <v>312</v>
      </c>
      <c r="H1078" s="664">
        <v>1</v>
      </c>
      <c r="I1078" s="664">
        <v>312</v>
      </c>
      <c r="J1078" s="664"/>
      <c r="K1078" s="664"/>
      <c r="L1078" s="664"/>
      <c r="M1078" s="664"/>
      <c r="N1078" s="664"/>
      <c r="O1078" s="664"/>
      <c r="P1078" s="677"/>
      <c r="Q1078" s="665"/>
    </row>
    <row r="1079" spans="1:17" ht="14.4" customHeight="1" x14ac:dyDescent="0.3">
      <c r="A1079" s="660" t="s">
        <v>8848</v>
      </c>
      <c r="B1079" s="661" t="s">
        <v>7398</v>
      </c>
      <c r="C1079" s="661" t="s">
        <v>7437</v>
      </c>
      <c r="D1079" s="661" t="s">
        <v>7502</v>
      </c>
      <c r="E1079" s="661" t="s">
        <v>7503</v>
      </c>
      <c r="F1079" s="664"/>
      <c r="G1079" s="664"/>
      <c r="H1079" s="664"/>
      <c r="I1079" s="664"/>
      <c r="J1079" s="664">
        <v>1</v>
      </c>
      <c r="K1079" s="664">
        <v>165</v>
      </c>
      <c r="L1079" s="664"/>
      <c r="M1079" s="664">
        <v>165</v>
      </c>
      <c r="N1079" s="664"/>
      <c r="O1079" s="664"/>
      <c r="P1079" s="677"/>
      <c r="Q1079" s="665"/>
    </row>
    <row r="1080" spans="1:17" ht="14.4" customHeight="1" x14ac:dyDescent="0.3">
      <c r="A1080" s="660" t="s">
        <v>8849</v>
      </c>
      <c r="B1080" s="661" t="s">
        <v>7398</v>
      </c>
      <c r="C1080" s="661" t="s">
        <v>7437</v>
      </c>
      <c r="D1080" s="661" t="s">
        <v>7442</v>
      </c>
      <c r="E1080" s="661" t="s">
        <v>7443</v>
      </c>
      <c r="F1080" s="664"/>
      <c r="G1080" s="664"/>
      <c r="H1080" s="664"/>
      <c r="I1080" s="664"/>
      <c r="J1080" s="664">
        <v>1</v>
      </c>
      <c r="K1080" s="664">
        <v>34</v>
      </c>
      <c r="L1080" s="664"/>
      <c r="M1080" s="664">
        <v>34</v>
      </c>
      <c r="N1080" s="664"/>
      <c r="O1080" s="664"/>
      <c r="P1080" s="677"/>
      <c r="Q1080" s="665"/>
    </row>
    <row r="1081" spans="1:17" ht="14.4" customHeight="1" x14ac:dyDescent="0.3">
      <c r="A1081" s="660" t="s">
        <v>8849</v>
      </c>
      <c r="B1081" s="661" t="s">
        <v>7398</v>
      </c>
      <c r="C1081" s="661" t="s">
        <v>7437</v>
      </c>
      <c r="D1081" s="661" t="s">
        <v>7456</v>
      </c>
      <c r="E1081" s="661" t="s">
        <v>7457</v>
      </c>
      <c r="F1081" s="664"/>
      <c r="G1081" s="664"/>
      <c r="H1081" s="664"/>
      <c r="I1081" s="664"/>
      <c r="J1081" s="664">
        <v>20</v>
      </c>
      <c r="K1081" s="664">
        <v>4640</v>
      </c>
      <c r="L1081" s="664"/>
      <c r="M1081" s="664">
        <v>232</v>
      </c>
      <c r="N1081" s="664">
        <v>43</v>
      </c>
      <c r="O1081" s="664">
        <v>10042</v>
      </c>
      <c r="P1081" s="677"/>
      <c r="Q1081" s="665">
        <v>233.53488372093022</v>
      </c>
    </row>
    <row r="1082" spans="1:17" ht="14.4" customHeight="1" x14ac:dyDescent="0.3">
      <c r="A1082" s="660" t="s">
        <v>8849</v>
      </c>
      <c r="B1082" s="661" t="s">
        <v>7398</v>
      </c>
      <c r="C1082" s="661" t="s">
        <v>7437</v>
      </c>
      <c r="D1082" s="661" t="s">
        <v>7524</v>
      </c>
      <c r="E1082" s="661" t="s">
        <v>7525</v>
      </c>
      <c r="F1082" s="664">
        <v>35</v>
      </c>
      <c r="G1082" s="664">
        <v>10920</v>
      </c>
      <c r="H1082" s="664">
        <v>1</v>
      </c>
      <c r="I1082" s="664">
        <v>312</v>
      </c>
      <c r="J1082" s="664">
        <v>35</v>
      </c>
      <c r="K1082" s="664">
        <v>8120</v>
      </c>
      <c r="L1082" s="664">
        <v>0.74358974358974361</v>
      </c>
      <c r="M1082" s="664">
        <v>232</v>
      </c>
      <c r="N1082" s="664"/>
      <c r="O1082" s="664"/>
      <c r="P1082" s="677"/>
      <c r="Q1082" s="665"/>
    </row>
    <row r="1083" spans="1:17" ht="14.4" customHeight="1" x14ac:dyDescent="0.3">
      <c r="A1083" s="660" t="s">
        <v>8849</v>
      </c>
      <c r="B1083" s="661" t="s">
        <v>7398</v>
      </c>
      <c r="C1083" s="661" t="s">
        <v>7437</v>
      </c>
      <c r="D1083" s="661" t="s">
        <v>8252</v>
      </c>
      <c r="E1083" s="661" t="s">
        <v>8253</v>
      </c>
      <c r="F1083" s="664">
        <v>1</v>
      </c>
      <c r="G1083" s="664">
        <v>852</v>
      </c>
      <c r="H1083" s="664">
        <v>1</v>
      </c>
      <c r="I1083" s="664">
        <v>852</v>
      </c>
      <c r="J1083" s="664"/>
      <c r="K1083" s="664"/>
      <c r="L1083" s="664"/>
      <c r="M1083" s="664"/>
      <c r="N1083" s="664"/>
      <c r="O1083" s="664"/>
      <c r="P1083" s="677"/>
      <c r="Q1083" s="665"/>
    </row>
    <row r="1084" spans="1:17" ht="14.4" customHeight="1" x14ac:dyDescent="0.3">
      <c r="A1084" s="660" t="s">
        <v>8849</v>
      </c>
      <c r="B1084" s="661" t="s">
        <v>683</v>
      </c>
      <c r="C1084" s="661" t="s">
        <v>7437</v>
      </c>
      <c r="D1084" s="661" t="s">
        <v>7524</v>
      </c>
      <c r="E1084" s="661" t="s">
        <v>7525</v>
      </c>
      <c r="F1084" s="664"/>
      <c r="G1084" s="664"/>
      <c r="H1084" s="664"/>
      <c r="I1084" s="664"/>
      <c r="J1084" s="664">
        <v>3</v>
      </c>
      <c r="K1084" s="664">
        <v>696</v>
      </c>
      <c r="L1084" s="664"/>
      <c r="M1084" s="664">
        <v>232</v>
      </c>
      <c r="N1084" s="664"/>
      <c r="O1084" s="664"/>
      <c r="P1084" s="677"/>
      <c r="Q1084" s="665"/>
    </row>
    <row r="1085" spans="1:17" ht="14.4" customHeight="1" x14ac:dyDescent="0.3">
      <c r="A1085" s="660" t="s">
        <v>8850</v>
      </c>
      <c r="B1085" s="661" t="s">
        <v>7398</v>
      </c>
      <c r="C1085" s="661" t="s">
        <v>7437</v>
      </c>
      <c r="D1085" s="661" t="s">
        <v>7442</v>
      </c>
      <c r="E1085" s="661" t="s">
        <v>7443</v>
      </c>
      <c r="F1085" s="664">
        <v>1</v>
      </c>
      <c r="G1085" s="664">
        <v>34</v>
      </c>
      <c r="H1085" s="664">
        <v>1</v>
      </c>
      <c r="I1085" s="664">
        <v>34</v>
      </c>
      <c r="J1085" s="664">
        <v>4</v>
      </c>
      <c r="K1085" s="664">
        <v>136</v>
      </c>
      <c r="L1085" s="664">
        <v>4</v>
      </c>
      <c r="M1085" s="664">
        <v>34</v>
      </c>
      <c r="N1085" s="664">
        <v>2</v>
      </c>
      <c r="O1085" s="664">
        <v>70</v>
      </c>
      <c r="P1085" s="677">
        <v>2.0588235294117645</v>
      </c>
      <c r="Q1085" s="665">
        <v>35</v>
      </c>
    </row>
    <row r="1086" spans="1:17" ht="14.4" customHeight="1" x14ac:dyDescent="0.3">
      <c r="A1086" s="660" t="s">
        <v>8850</v>
      </c>
      <c r="B1086" s="661" t="s">
        <v>7398</v>
      </c>
      <c r="C1086" s="661" t="s">
        <v>7437</v>
      </c>
      <c r="D1086" s="661" t="s">
        <v>7456</v>
      </c>
      <c r="E1086" s="661" t="s">
        <v>7457</v>
      </c>
      <c r="F1086" s="664">
        <v>87</v>
      </c>
      <c r="G1086" s="664">
        <v>21663</v>
      </c>
      <c r="H1086" s="664">
        <v>1</v>
      </c>
      <c r="I1086" s="664">
        <v>249</v>
      </c>
      <c r="J1086" s="664">
        <v>227</v>
      </c>
      <c r="K1086" s="664">
        <v>52664</v>
      </c>
      <c r="L1086" s="664">
        <v>2.4310575635876841</v>
      </c>
      <c r="M1086" s="664">
        <v>232</v>
      </c>
      <c r="N1086" s="664">
        <v>845</v>
      </c>
      <c r="O1086" s="664">
        <v>197254</v>
      </c>
      <c r="P1086" s="677">
        <v>9.1055717121358999</v>
      </c>
      <c r="Q1086" s="665">
        <v>233.43668639053254</v>
      </c>
    </row>
    <row r="1087" spans="1:17" ht="14.4" customHeight="1" x14ac:dyDescent="0.3">
      <c r="A1087" s="660" t="s">
        <v>8850</v>
      </c>
      <c r="B1087" s="661" t="s">
        <v>7398</v>
      </c>
      <c r="C1087" s="661" t="s">
        <v>7437</v>
      </c>
      <c r="D1087" s="661" t="s">
        <v>7458</v>
      </c>
      <c r="E1087" s="661" t="s">
        <v>7459</v>
      </c>
      <c r="F1087" s="664">
        <v>18</v>
      </c>
      <c r="G1087" s="664">
        <v>2250</v>
      </c>
      <c r="H1087" s="664">
        <v>1</v>
      </c>
      <c r="I1087" s="664">
        <v>125</v>
      </c>
      <c r="J1087" s="664">
        <v>5</v>
      </c>
      <c r="K1087" s="664">
        <v>580</v>
      </c>
      <c r="L1087" s="664">
        <v>0.25777777777777777</v>
      </c>
      <c r="M1087" s="664">
        <v>116</v>
      </c>
      <c r="N1087" s="664">
        <v>13</v>
      </c>
      <c r="O1087" s="664">
        <v>1528</v>
      </c>
      <c r="P1087" s="677">
        <v>0.67911111111111111</v>
      </c>
      <c r="Q1087" s="665">
        <v>117.53846153846153</v>
      </c>
    </row>
    <row r="1088" spans="1:17" ht="14.4" customHeight="1" x14ac:dyDescent="0.3">
      <c r="A1088" s="660" t="s">
        <v>8850</v>
      </c>
      <c r="B1088" s="661" t="s">
        <v>7398</v>
      </c>
      <c r="C1088" s="661" t="s">
        <v>7437</v>
      </c>
      <c r="D1088" s="661" t="s">
        <v>7573</v>
      </c>
      <c r="E1088" s="661" t="s">
        <v>7574</v>
      </c>
      <c r="F1088" s="664">
        <v>7</v>
      </c>
      <c r="G1088" s="664">
        <v>4704</v>
      </c>
      <c r="H1088" s="664">
        <v>1</v>
      </c>
      <c r="I1088" s="664">
        <v>672</v>
      </c>
      <c r="J1088" s="664"/>
      <c r="K1088" s="664"/>
      <c r="L1088" s="664"/>
      <c r="M1088" s="664"/>
      <c r="N1088" s="664">
        <v>5</v>
      </c>
      <c r="O1088" s="664">
        <v>3440</v>
      </c>
      <c r="P1088" s="677">
        <v>0.73129251700680276</v>
      </c>
      <c r="Q1088" s="665">
        <v>688</v>
      </c>
    </row>
    <row r="1089" spans="1:17" ht="14.4" customHeight="1" x14ac:dyDescent="0.3">
      <c r="A1089" s="660" t="s">
        <v>8850</v>
      </c>
      <c r="B1089" s="661" t="s">
        <v>7398</v>
      </c>
      <c r="C1089" s="661" t="s">
        <v>7437</v>
      </c>
      <c r="D1089" s="661" t="s">
        <v>7524</v>
      </c>
      <c r="E1089" s="661" t="s">
        <v>7525</v>
      </c>
      <c r="F1089" s="664">
        <v>790</v>
      </c>
      <c r="G1089" s="664">
        <v>246480</v>
      </c>
      <c r="H1089" s="664">
        <v>1</v>
      </c>
      <c r="I1089" s="664">
        <v>312</v>
      </c>
      <c r="J1089" s="664">
        <v>558</v>
      </c>
      <c r="K1089" s="664">
        <v>129456</v>
      </c>
      <c r="L1089" s="664">
        <v>0.52521908471275558</v>
      </c>
      <c r="M1089" s="664">
        <v>232</v>
      </c>
      <c r="N1089" s="664">
        <v>39</v>
      </c>
      <c r="O1089" s="664">
        <v>9048</v>
      </c>
      <c r="P1089" s="677">
        <v>3.6708860759493672E-2</v>
      </c>
      <c r="Q1089" s="665">
        <v>232</v>
      </c>
    </row>
    <row r="1090" spans="1:17" ht="14.4" customHeight="1" x14ac:dyDescent="0.3">
      <c r="A1090" s="660" t="s">
        <v>8850</v>
      </c>
      <c r="B1090" s="661" t="s">
        <v>7398</v>
      </c>
      <c r="C1090" s="661" t="s">
        <v>7437</v>
      </c>
      <c r="D1090" s="661" t="s">
        <v>7526</v>
      </c>
      <c r="E1090" s="661" t="s">
        <v>7527</v>
      </c>
      <c r="F1090" s="664">
        <v>3</v>
      </c>
      <c r="G1090" s="664">
        <v>552</v>
      </c>
      <c r="H1090" s="664">
        <v>1</v>
      </c>
      <c r="I1090" s="664">
        <v>184</v>
      </c>
      <c r="J1090" s="664"/>
      <c r="K1090" s="664"/>
      <c r="L1090" s="664"/>
      <c r="M1090" s="664"/>
      <c r="N1090" s="664"/>
      <c r="O1090" s="664"/>
      <c r="P1090" s="677"/>
      <c r="Q1090" s="665"/>
    </row>
    <row r="1091" spans="1:17" ht="14.4" customHeight="1" x14ac:dyDescent="0.3">
      <c r="A1091" s="660" t="s">
        <v>8850</v>
      </c>
      <c r="B1091" s="661" t="s">
        <v>7398</v>
      </c>
      <c r="C1091" s="661" t="s">
        <v>7437</v>
      </c>
      <c r="D1091" s="661" t="s">
        <v>7464</v>
      </c>
      <c r="E1091" s="661" t="s">
        <v>7465</v>
      </c>
      <c r="F1091" s="664"/>
      <c r="G1091" s="664"/>
      <c r="H1091" s="664"/>
      <c r="I1091" s="664"/>
      <c r="J1091" s="664"/>
      <c r="K1091" s="664"/>
      <c r="L1091" s="664"/>
      <c r="M1091" s="664"/>
      <c r="N1091" s="664">
        <v>2</v>
      </c>
      <c r="O1091" s="664">
        <v>0</v>
      </c>
      <c r="P1091" s="677"/>
      <c r="Q1091" s="665">
        <v>0</v>
      </c>
    </row>
    <row r="1092" spans="1:17" ht="14.4" customHeight="1" x14ac:dyDescent="0.3">
      <c r="A1092" s="660" t="s">
        <v>8850</v>
      </c>
      <c r="B1092" s="661" t="s">
        <v>7398</v>
      </c>
      <c r="C1092" s="661" t="s">
        <v>7437</v>
      </c>
      <c r="D1092" s="661" t="s">
        <v>7466</v>
      </c>
      <c r="E1092" s="661" t="s">
        <v>7467</v>
      </c>
      <c r="F1092" s="664"/>
      <c r="G1092" s="664"/>
      <c r="H1092" s="664"/>
      <c r="I1092" s="664"/>
      <c r="J1092" s="664"/>
      <c r="K1092" s="664"/>
      <c r="L1092" s="664"/>
      <c r="M1092" s="664"/>
      <c r="N1092" s="664">
        <v>1</v>
      </c>
      <c r="O1092" s="664">
        <v>82</v>
      </c>
      <c r="P1092" s="677"/>
      <c r="Q1092" s="665">
        <v>82</v>
      </c>
    </row>
    <row r="1093" spans="1:17" ht="14.4" customHeight="1" x14ac:dyDescent="0.3">
      <c r="A1093" s="660" t="s">
        <v>8850</v>
      </c>
      <c r="B1093" s="661" t="s">
        <v>7398</v>
      </c>
      <c r="C1093" s="661" t="s">
        <v>7437</v>
      </c>
      <c r="D1093" s="661" t="s">
        <v>7508</v>
      </c>
      <c r="E1093" s="661" t="s">
        <v>7509</v>
      </c>
      <c r="F1093" s="664"/>
      <c r="G1093" s="664"/>
      <c r="H1093" s="664"/>
      <c r="I1093" s="664"/>
      <c r="J1093" s="664"/>
      <c r="K1093" s="664"/>
      <c r="L1093" s="664"/>
      <c r="M1093" s="664"/>
      <c r="N1093" s="664">
        <v>2</v>
      </c>
      <c r="O1093" s="664">
        <v>692</v>
      </c>
      <c r="P1093" s="677"/>
      <c r="Q1093" s="665">
        <v>346</v>
      </c>
    </row>
    <row r="1094" spans="1:17" ht="14.4" customHeight="1" x14ac:dyDescent="0.3">
      <c r="A1094" s="660" t="s">
        <v>8850</v>
      </c>
      <c r="B1094" s="661" t="s">
        <v>7398</v>
      </c>
      <c r="C1094" s="661" t="s">
        <v>7437</v>
      </c>
      <c r="D1094" s="661" t="s">
        <v>7490</v>
      </c>
      <c r="E1094" s="661" t="s">
        <v>7491</v>
      </c>
      <c r="F1094" s="664"/>
      <c r="G1094" s="664"/>
      <c r="H1094" s="664"/>
      <c r="I1094" s="664"/>
      <c r="J1094" s="664"/>
      <c r="K1094" s="664"/>
      <c r="L1094" s="664"/>
      <c r="M1094" s="664"/>
      <c r="N1094" s="664">
        <v>2</v>
      </c>
      <c r="O1094" s="664">
        <v>232</v>
      </c>
      <c r="P1094" s="677"/>
      <c r="Q1094" s="665">
        <v>116</v>
      </c>
    </row>
    <row r="1095" spans="1:17" ht="14.4" customHeight="1" x14ac:dyDescent="0.3">
      <c r="A1095" s="660" t="s">
        <v>8850</v>
      </c>
      <c r="B1095" s="661" t="s">
        <v>683</v>
      </c>
      <c r="C1095" s="661" t="s">
        <v>7437</v>
      </c>
      <c r="D1095" s="661" t="s">
        <v>7524</v>
      </c>
      <c r="E1095" s="661" t="s">
        <v>7525</v>
      </c>
      <c r="F1095" s="664">
        <v>77</v>
      </c>
      <c r="G1095" s="664">
        <v>24024</v>
      </c>
      <c r="H1095" s="664">
        <v>1</v>
      </c>
      <c r="I1095" s="664">
        <v>312</v>
      </c>
      <c r="J1095" s="664">
        <v>119</v>
      </c>
      <c r="K1095" s="664">
        <v>27608</v>
      </c>
      <c r="L1095" s="664">
        <v>1.1491841491841492</v>
      </c>
      <c r="M1095" s="664">
        <v>232</v>
      </c>
      <c r="N1095" s="664">
        <v>52</v>
      </c>
      <c r="O1095" s="664">
        <v>12130</v>
      </c>
      <c r="P1095" s="677">
        <v>0.50491175491175488</v>
      </c>
      <c r="Q1095" s="665">
        <v>233.26923076923077</v>
      </c>
    </row>
    <row r="1096" spans="1:17" ht="14.4" customHeight="1" x14ac:dyDescent="0.3">
      <c r="A1096" s="660" t="s">
        <v>8850</v>
      </c>
      <c r="B1096" s="661" t="s">
        <v>683</v>
      </c>
      <c r="C1096" s="661" t="s">
        <v>7437</v>
      </c>
      <c r="D1096" s="661" t="s">
        <v>7575</v>
      </c>
      <c r="E1096" s="661" t="s">
        <v>7576</v>
      </c>
      <c r="F1096" s="664"/>
      <c r="G1096" s="664"/>
      <c r="H1096" s="664"/>
      <c r="I1096" s="664"/>
      <c r="J1096" s="664">
        <v>19</v>
      </c>
      <c r="K1096" s="664">
        <v>212</v>
      </c>
      <c r="L1096" s="664"/>
      <c r="M1096" s="664">
        <v>11.157894736842104</v>
      </c>
      <c r="N1096" s="664"/>
      <c r="O1096" s="664"/>
      <c r="P1096" s="677"/>
      <c r="Q1096" s="665"/>
    </row>
    <row r="1097" spans="1:17" ht="14.4" customHeight="1" x14ac:dyDescent="0.3">
      <c r="A1097" s="660" t="s">
        <v>8850</v>
      </c>
      <c r="B1097" s="661" t="s">
        <v>7621</v>
      </c>
      <c r="C1097" s="661" t="s">
        <v>7424</v>
      </c>
      <c r="D1097" s="661" t="s">
        <v>7830</v>
      </c>
      <c r="E1097" s="661" t="s">
        <v>7831</v>
      </c>
      <c r="F1097" s="664"/>
      <c r="G1097" s="664"/>
      <c r="H1097" s="664"/>
      <c r="I1097" s="664"/>
      <c r="J1097" s="664">
        <v>1</v>
      </c>
      <c r="K1097" s="664">
        <v>8730.2999999999993</v>
      </c>
      <c r="L1097" s="664"/>
      <c r="M1097" s="664">
        <v>8730.2999999999993</v>
      </c>
      <c r="N1097" s="664"/>
      <c r="O1097" s="664"/>
      <c r="P1097" s="677"/>
      <c r="Q1097" s="665"/>
    </row>
    <row r="1098" spans="1:17" ht="14.4" customHeight="1" x14ac:dyDescent="0.3">
      <c r="A1098" s="660" t="s">
        <v>8850</v>
      </c>
      <c r="B1098" s="661" t="s">
        <v>7621</v>
      </c>
      <c r="C1098" s="661" t="s">
        <v>7437</v>
      </c>
      <c r="D1098" s="661" t="s">
        <v>8196</v>
      </c>
      <c r="E1098" s="661" t="s">
        <v>8197</v>
      </c>
      <c r="F1098" s="664"/>
      <c r="G1098" s="664"/>
      <c r="H1098" s="664"/>
      <c r="I1098" s="664"/>
      <c r="J1098" s="664">
        <v>0</v>
      </c>
      <c r="K1098" s="664">
        <v>0</v>
      </c>
      <c r="L1098" s="664"/>
      <c r="M1098" s="664"/>
      <c r="N1098" s="664"/>
      <c r="O1098" s="664"/>
      <c r="P1098" s="677"/>
      <c r="Q1098" s="665"/>
    </row>
    <row r="1099" spans="1:17" ht="14.4" customHeight="1" x14ac:dyDescent="0.3">
      <c r="A1099" s="660" t="s">
        <v>8850</v>
      </c>
      <c r="B1099" s="661" t="s">
        <v>7621</v>
      </c>
      <c r="C1099" s="661" t="s">
        <v>7437</v>
      </c>
      <c r="D1099" s="661" t="s">
        <v>8222</v>
      </c>
      <c r="E1099" s="661" t="s">
        <v>8223</v>
      </c>
      <c r="F1099" s="664"/>
      <c r="G1099" s="664"/>
      <c r="H1099" s="664"/>
      <c r="I1099" s="664"/>
      <c r="J1099" s="664">
        <v>1</v>
      </c>
      <c r="K1099" s="664">
        <v>0</v>
      </c>
      <c r="L1099" s="664"/>
      <c r="M1099" s="664">
        <v>0</v>
      </c>
      <c r="N1099" s="664"/>
      <c r="O1099" s="664"/>
      <c r="P1099" s="677"/>
      <c r="Q1099" s="665"/>
    </row>
    <row r="1100" spans="1:17" ht="14.4" customHeight="1" x14ac:dyDescent="0.3">
      <c r="A1100" s="660" t="s">
        <v>8850</v>
      </c>
      <c r="B1100" s="661" t="s">
        <v>7621</v>
      </c>
      <c r="C1100" s="661" t="s">
        <v>7437</v>
      </c>
      <c r="D1100" s="661" t="s">
        <v>8297</v>
      </c>
      <c r="E1100" s="661" t="s">
        <v>8298</v>
      </c>
      <c r="F1100" s="664"/>
      <c r="G1100" s="664"/>
      <c r="H1100" s="664"/>
      <c r="I1100" s="664"/>
      <c r="J1100" s="664">
        <v>2</v>
      </c>
      <c r="K1100" s="664">
        <v>2038</v>
      </c>
      <c r="L1100" s="664"/>
      <c r="M1100" s="664">
        <v>1019</v>
      </c>
      <c r="N1100" s="664"/>
      <c r="O1100" s="664"/>
      <c r="P1100" s="677"/>
      <c r="Q1100" s="665"/>
    </row>
    <row r="1101" spans="1:17" ht="14.4" customHeight="1" x14ac:dyDescent="0.3">
      <c r="A1101" s="660" t="s">
        <v>8850</v>
      </c>
      <c r="B1101" s="661" t="s">
        <v>7621</v>
      </c>
      <c r="C1101" s="661" t="s">
        <v>7437</v>
      </c>
      <c r="D1101" s="661" t="s">
        <v>659</v>
      </c>
      <c r="E1101" s="661" t="s">
        <v>8301</v>
      </c>
      <c r="F1101" s="664">
        <v>1</v>
      </c>
      <c r="G1101" s="664">
        <v>1885</v>
      </c>
      <c r="H1101" s="664">
        <v>1</v>
      </c>
      <c r="I1101" s="664">
        <v>1885</v>
      </c>
      <c r="J1101" s="664"/>
      <c r="K1101" s="664"/>
      <c r="L1101" s="664"/>
      <c r="M1101" s="664"/>
      <c r="N1101" s="664"/>
      <c r="O1101" s="664"/>
      <c r="P1101" s="677"/>
      <c r="Q1101" s="665"/>
    </row>
    <row r="1102" spans="1:17" ht="14.4" customHeight="1" x14ac:dyDescent="0.3">
      <c r="A1102" s="660" t="s">
        <v>8850</v>
      </c>
      <c r="B1102" s="661" t="s">
        <v>7621</v>
      </c>
      <c r="C1102" s="661" t="s">
        <v>7437</v>
      </c>
      <c r="D1102" s="661" t="s">
        <v>8851</v>
      </c>
      <c r="E1102" s="661" t="s">
        <v>8852</v>
      </c>
      <c r="F1102" s="664"/>
      <c r="G1102" s="664"/>
      <c r="H1102" s="664"/>
      <c r="I1102" s="664"/>
      <c r="J1102" s="664">
        <v>2</v>
      </c>
      <c r="K1102" s="664">
        <v>2430</v>
      </c>
      <c r="L1102" s="664"/>
      <c r="M1102" s="664">
        <v>1215</v>
      </c>
      <c r="N1102" s="664">
        <v>1</v>
      </c>
      <c r="O1102" s="664">
        <v>1229</v>
      </c>
      <c r="P1102" s="677"/>
      <c r="Q1102" s="665">
        <v>1229</v>
      </c>
    </row>
    <row r="1103" spans="1:17" ht="14.4" customHeight="1" x14ac:dyDescent="0.3">
      <c r="A1103" s="660" t="s">
        <v>8850</v>
      </c>
      <c r="B1103" s="661" t="s">
        <v>8566</v>
      </c>
      <c r="C1103" s="661" t="s">
        <v>7424</v>
      </c>
      <c r="D1103" s="661" t="s">
        <v>8595</v>
      </c>
      <c r="E1103" s="661" t="s">
        <v>8596</v>
      </c>
      <c r="F1103" s="664"/>
      <c r="G1103" s="664"/>
      <c r="H1103" s="664"/>
      <c r="I1103" s="664"/>
      <c r="J1103" s="664">
        <v>1</v>
      </c>
      <c r="K1103" s="664">
        <v>5101</v>
      </c>
      <c r="L1103" s="664"/>
      <c r="M1103" s="664">
        <v>5101</v>
      </c>
      <c r="N1103" s="664"/>
      <c r="O1103" s="664"/>
      <c r="P1103" s="677"/>
      <c r="Q1103" s="665"/>
    </row>
    <row r="1104" spans="1:17" ht="14.4" customHeight="1" x14ac:dyDescent="0.3">
      <c r="A1104" s="660" t="s">
        <v>8850</v>
      </c>
      <c r="B1104" s="661" t="s">
        <v>8566</v>
      </c>
      <c r="C1104" s="661" t="s">
        <v>7437</v>
      </c>
      <c r="D1104" s="661" t="s">
        <v>8168</v>
      </c>
      <c r="E1104" s="661" t="s">
        <v>8169</v>
      </c>
      <c r="F1104" s="664"/>
      <c r="G1104" s="664"/>
      <c r="H1104" s="664"/>
      <c r="I1104" s="664"/>
      <c r="J1104" s="664">
        <v>1</v>
      </c>
      <c r="K1104" s="664">
        <v>2149</v>
      </c>
      <c r="L1104" s="664"/>
      <c r="M1104" s="664">
        <v>2149</v>
      </c>
      <c r="N1104" s="664"/>
      <c r="O1104" s="664"/>
      <c r="P1104" s="677"/>
      <c r="Q1104" s="665"/>
    </row>
    <row r="1105" spans="1:17" ht="14.4" customHeight="1" x14ac:dyDescent="0.3">
      <c r="A1105" s="660" t="s">
        <v>8853</v>
      </c>
      <c r="B1105" s="661" t="s">
        <v>7398</v>
      </c>
      <c r="C1105" s="661" t="s">
        <v>7437</v>
      </c>
      <c r="D1105" s="661" t="s">
        <v>7442</v>
      </c>
      <c r="E1105" s="661" t="s">
        <v>7443</v>
      </c>
      <c r="F1105" s="664">
        <v>2</v>
      </c>
      <c r="G1105" s="664">
        <v>68</v>
      </c>
      <c r="H1105" s="664">
        <v>1</v>
      </c>
      <c r="I1105" s="664">
        <v>34</v>
      </c>
      <c r="J1105" s="664"/>
      <c r="K1105" s="664"/>
      <c r="L1105" s="664"/>
      <c r="M1105" s="664"/>
      <c r="N1105" s="664">
        <v>1</v>
      </c>
      <c r="O1105" s="664">
        <v>35</v>
      </c>
      <c r="P1105" s="677">
        <v>0.51470588235294112</v>
      </c>
      <c r="Q1105" s="665">
        <v>35</v>
      </c>
    </row>
    <row r="1106" spans="1:17" ht="14.4" customHeight="1" x14ac:dyDescent="0.3">
      <c r="A1106" s="660" t="s">
        <v>8853</v>
      </c>
      <c r="B1106" s="661" t="s">
        <v>7398</v>
      </c>
      <c r="C1106" s="661" t="s">
        <v>7437</v>
      </c>
      <c r="D1106" s="661" t="s">
        <v>7456</v>
      </c>
      <c r="E1106" s="661" t="s">
        <v>7457</v>
      </c>
      <c r="F1106" s="664">
        <v>4</v>
      </c>
      <c r="G1106" s="664">
        <v>996</v>
      </c>
      <c r="H1106" s="664">
        <v>1</v>
      </c>
      <c r="I1106" s="664">
        <v>249</v>
      </c>
      <c r="J1106" s="664">
        <v>4</v>
      </c>
      <c r="K1106" s="664">
        <v>928</v>
      </c>
      <c r="L1106" s="664">
        <v>0.93172690763052213</v>
      </c>
      <c r="M1106" s="664">
        <v>232</v>
      </c>
      <c r="N1106" s="664">
        <v>4</v>
      </c>
      <c r="O1106" s="664">
        <v>930</v>
      </c>
      <c r="P1106" s="677">
        <v>0.9337349397590361</v>
      </c>
      <c r="Q1106" s="665">
        <v>232.5</v>
      </c>
    </row>
    <row r="1107" spans="1:17" ht="14.4" customHeight="1" x14ac:dyDescent="0.3">
      <c r="A1107" s="660" t="s">
        <v>8853</v>
      </c>
      <c r="B1107" s="661" t="s">
        <v>7398</v>
      </c>
      <c r="C1107" s="661" t="s">
        <v>7437</v>
      </c>
      <c r="D1107" s="661" t="s">
        <v>8258</v>
      </c>
      <c r="E1107" s="661" t="s">
        <v>8259</v>
      </c>
      <c r="F1107" s="664"/>
      <c r="G1107" s="664"/>
      <c r="H1107" s="664"/>
      <c r="I1107" s="664"/>
      <c r="J1107" s="664"/>
      <c r="K1107" s="664"/>
      <c r="L1107" s="664"/>
      <c r="M1107" s="664"/>
      <c r="N1107" s="664">
        <v>1</v>
      </c>
      <c r="O1107" s="664">
        <v>56</v>
      </c>
      <c r="P1107" s="677"/>
      <c r="Q1107" s="665">
        <v>56</v>
      </c>
    </row>
    <row r="1108" spans="1:17" ht="14.4" customHeight="1" x14ac:dyDescent="0.3">
      <c r="A1108" s="660" t="s">
        <v>8854</v>
      </c>
      <c r="B1108" s="661" t="s">
        <v>7398</v>
      </c>
      <c r="C1108" s="661" t="s">
        <v>7437</v>
      </c>
      <c r="D1108" s="661" t="s">
        <v>7442</v>
      </c>
      <c r="E1108" s="661" t="s">
        <v>7443</v>
      </c>
      <c r="F1108" s="664">
        <v>2</v>
      </c>
      <c r="G1108" s="664">
        <v>68</v>
      </c>
      <c r="H1108" s="664">
        <v>1</v>
      </c>
      <c r="I1108" s="664">
        <v>34</v>
      </c>
      <c r="J1108" s="664">
        <v>4</v>
      </c>
      <c r="K1108" s="664">
        <v>136</v>
      </c>
      <c r="L1108" s="664">
        <v>2</v>
      </c>
      <c r="M1108" s="664">
        <v>34</v>
      </c>
      <c r="N1108" s="664">
        <v>2</v>
      </c>
      <c r="O1108" s="664">
        <v>69</v>
      </c>
      <c r="P1108" s="677">
        <v>1.0147058823529411</v>
      </c>
      <c r="Q1108" s="665">
        <v>34.5</v>
      </c>
    </row>
    <row r="1109" spans="1:17" ht="14.4" customHeight="1" x14ac:dyDescent="0.3">
      <c r="A1109" s="660" t="s">
        <v>8854</v>
      </c>
      <c r="B1109" s="661" t="s">
        <v>7398</v>
      </c>
      <c r="C1109" s="661" t="s">
        <v>7437</v>
      </c>
      <c r="D1109" s="661" t="s">
        <v>7448</v>
      </c>
      <c r="E1109" s="661" t="s">
        <v>7449</v>
      </c>
      <c r="F1109" s="664">
        <v>1</v>
      </c>
      <c r="G1109" s="664">
        <v>385</v>
      </c>
      <c r="H1109" s="664">
        <v>1</v>
      </c>
      <c r="I1109" s="664">
        <v>385</v>
      </c>
      <c r="J1109" s="664"/>
      <c r="K1109" s="664"/>
      <c r="L1109" s="664"/>
      <c r="M1109" s="664"/>
      <c r="N1109" s="664">
        <v>1</v>
      </c>
      <c r="O1109" s="664">
        <v>388</v>
      </c>
      <c r="P1109" s="677">
        <v>1.0077922077922077</v>
      </c>
      <c r="Q1109" s="665">
        <v>388</v>
      </c>
    </row>
    <row r="1110" spans="1:17" ht="14.4" customHeight="1" x14ac:dyDescent="0.3">
      <c r="A1110" s="660" t="s">
        <v>8854</v>
      </c>
      <c r="B1110" s="661" t="s">
        <v>7398</v>
      </c>
      <c r="C1110" s="661" t="s">
        <v>7437</v>
      </c>
      <c r="D1110" s="661" t="s">
        <v>7450</v>
      </c>
      <c r="E1110" s="661" t="s">
        <v>7451</v>
      </c>
      <c r="F1110" s="664"/>
      <c r="G1110" s="664"/>
      <c r="H1110" s="664"/>
      <c r="I1110" s="664"/>
      <c r="J1110" s="664"/>
      <c r="K1110" s="664"/>
      <c r="L1110" s="664"/>
      <c r="M1110" s="664"/>
      <c r="N1110" s="664">
        <v>5</v>
      </c>
      <c r="O1110" s="664">
        <v>195</v>
      </c>
      <c r="P1110" s="677"/>
      <c r="Q1110" s="665">
        <v>39</v>
      </c>
    </row>
    <row r="1111" spans="1:17" ht="14.4" customHeight="1" x14ac:dyDescent="0.3">
      <c r="A1111" s="660" t="s">
        <v>8854</v>
      </c>
      <c r="B1111" s="661" t="s">
        <v>7398</v>
      </c>
      <c r="C1111" s="661" t="s">
        <v>7437</v>
      </c>
      <c r="D1111" s="661" t="s">
        <v>7456</v>
      </c>
      <c r="E1111" s="661" t="s">
        <v>7457</v>
      </c>
      <c r="F1111" s="664">
        <v>8</v>
      </c>
      <c r="G1111" s="664">
        <v>1992</v>
      </c>
      <c r="H1111" s="664">
        <v>1</v>
      </c>
      <c r="I1111" s="664">
        <v>249</v>
      </c>
      <c r="J1111" s="664">
        <v>9</v>
      </c>
      <c r="K1111" s="664">
        <v>2088</v>
      </c>
      <c r="L1111" s="664">
        <v>1.0481927710843373</v>
      </c>
      <c r="M1111" s="664">
        <v>232</v>
      </c>
      <c r="N1111" s="664">
        <v>21</v>
      </c>
      <c r="O1111" s="664">
        <v>4904</v>
      </c>
      <c r="P1111" s="677">
        <v>2.4618473895582329</v>
      </c>
      <c r="Q1111" s="665">
        <v>233.52380952380952</v>
      </c>
    </row>
    <row r="1112" spans="1:17" ht="14.4" customHeight="1" x14ac:dyDescent="0.3">
      <c r="A1112" s="660" t="s">
        <v>8854</v>
      </c>
      <c r="B1112" s="661" t="s">
        <v>7398</v>
      </c>
      <c r="C1112" s="661" t="s">
        <v>7437</v>
      </c>
      <c r="D1112" s="661" t="s">
        <v>7458</v>
      </c>
      <c r="E1112" s="661" t="s">
        <v>7459</v>
      </c>
      <c r="F1112" s="664">
        <v>4</v>
      </c>
      <c r="G1112" s="664">
        <v>500</v>
      </c>
      <c r="H1112" s="664">
        <v>1</v>
      </c>
      <c r="I1112" s="664">
        <v>125</v>
      </c>
      <c r="J1112" s="664">
        <v>2</v>
      </c>
      <c r="K1112" s="664">
        <v>232</v>
      </c>
      <c r="L1112" s="664">
        <v>0.46400000000000002</v>
      </c>
      <c r="M1112" s="664">
        <v>116</v>
      </c>
      <c r="N1112" s="664">
        <v>5</v>
      </c>
      <c r="O1112" s="664">
        <v>584</v>
      </c>
      <c r="P1112" s="677">
        <v>1.1679999999999999</v>
      </c>
      <c r="Q1112" s="665">
        <v>116.8</v>
      </c>
    </row>
    <row r="1113" spans="1:17" ht="14.4" customHeight="1" x14ac:dyDescent="0.3">
      <c r="A1113" s="660" t="s">
        <v>8854</v>
      </c>
      <c r="B1113" s="661" t="s">
        <v>7398</v>
      </c>
      <c r="C1113" s="661" t="s">
        <v>7437</v>
      </c>
      <c r="D1113" s="661" t="s">
        <v>7464</v>
      </c>
      <c r="E1113" s="661" t="s">
        <v>7465</v>
      </c>
      <c r="F1113" s="664">
        <v>1</v>
      </c>
      <c r="G1113" s="664">
        <v>0</v>
      </c>
      <c r="H1113" s="664"/>
      <c r="I1113" s="664">
        <v>0</v>
      </c>
      <c r="J1113" s="664">
        <v>1</v>
      </c>
      <c r="K1113" s="664">
        <v>0</v>
      </c>
      <c r="L1113" s="664"/>
      <c r="M1113" s="664">
        <v>0</v>
      </c>
      <c r="N1113" s="664"/>
      <c r="O1113" s="664"/>
      <c r="P1113" s="677"/>
      <c r="Q1113" s="665"/>
    </row>
    <row r="1114" spans="1:17" ht="14.4" customHeight="1" x14ac:dyDescent="0.3">
      <c r="A1114" s="660" t="s">
        <v>8854</v>
      </c>
      <c r="B1114" s="661" t="s">
        <v>7398</v>
      </c>
      <c r="C1114" s="661" t="s">
        <v>7437</v>
      </c>
      <c r="D1114" s="661" t="s">
        <v>7500</v>
      </c>
      <c r="E1114" s="661" t="s">
        <v>7501</v>
      </c>
      <c r="F1114" s="664">
        <v>1</v>
      </c>
      <c r="G1114" s="664">
        <v>943</v>
      </c>
      <c r="H1114" s="664">
        <v>1</v>
      </c>
      <c r="I1114" s="664">
        <v>943</v>
      </c>
      <c r="J1114" s="664"/>
      <c r="K1114" s="664"/>
      <c r="L1114" s="664"/>
      <c r="M1114" s="664"/>
      <c r="N1114" s="664">
        <v>2</v>
      </c>
      <c r="O1114" s="664">
        <v>1906</v>
      </c>
      <c r="P1114" s="677">
        <v>2.0212089077412512</v>
      </c>
      <c r="Q1114" s="665">
        <v>953</v>
      </c>
    </row>
    <row r="1115" spans="1:17" ht="14.4" customHeight="1" x14ac:dyDescent="0.3">
      <c r="A1115" s="660" t="s">
        <v>8854</v>
      </c>
      <c r="B1115" s="661" t="s">
        <v>7398</v>
      </c>
      <c r="C1115" s="661" t="s">
        <v>7437</v>
      </c>
      <c r="D1115" s="661" t="s">
        <v>7502</v>
      </c>
      <c r="E1115" s="661" t="s">
        <v>7503</v>
      </c>
      <c r="F1115" s="664">
        <v>1</v>
      </c>
      <c r="G1115" s="664">
        <v>164</v>
      </c>
      <c r="H1115" s="664">
        <v>1</v>
      </c>
      <c r="I1115" s="664">
        <v>164</v>
      </c>
      <c r="J1115" s="664"/>
      <c r="K1115" s="664"/>
      <c r="L1115" s="664"/>
      <c r="M1115" s="664"/>
      <c r="N1115" s="664">
        <v>3</v>
      </c>
      <c r="O1115" s="664">
        <v>501</v>
      </c>
      <c r="P1115" s="677">
        <v>3.0548780487804876</v>
      </c>
      <c r="Q1115" s="665">
        <v>167</v>
      </c>
    </row>
    <row r="1116" spans="1:17" ht="14.4" customHeight="1" x14ac:dyDescent="0.3">
      <c r="A1116" s="660" t="s">
        <v>8854</v>
      </c>
      <c r="B1116" s="661" t="s">
        <v>7398</v>
      </c>
      <c r="C1116" s="661" t="s">
        <v>7437</v>
      </c>
      <c r="D1116" s="661" t="s">
        <v>7518</v>
      </c>
      <c r="E1116" s="661" t="s">
        <v>7519</v>
      </c>
      <c r="F1116" s="664">
        <v>1</v>
      </c>
      <c r="G1116" s="664">
        <v>333</v>
      </c>
      <c r="H1116" s="664">
        <v>1</v>
      </c>
      <c r="I1116" s="664">
        <v>333</v>
      </c>
      <c r="J1116" s="664"/>
      <c r="K1116" s="664"/>
      <c r="L1116" s="664"/>
      <c r="M1116" s="664"/>
      <c r="N1116" s="664"/>
      <c r="O1116" s="664"/>
      <c r="P1116" s="677"/>
      <c r="Q1116" s="665"/>
    </row>
    <row r="1117" spans="1:17" ht="14.4" customHeight="1" x14ac:dyDescent="0.3">
      <c r="A1117" s="660" t="s">
        <v>8854</v>
      </c>
      <c r="B1117" s="661" t="s">
        <v>7398</v>
      </c>
      <c r="C1117" s="661" t="s">
        <v>7437</v>
      </c>
      <c r="D1117" s="661" t="s">
        <v>7472</v>
      </c>
      <c r="E1117" s="661" t="s">
        <v>7473</v>
      </c>
      <c r="F1117" s="664"/>
      <c r="G1117" s="664"/>
      <c r="H1117" s="664"/>
      <c r="I1117" s="664"/>
      <c r="J1117" s="664"/>
      <c r="K1117" s="664"/>
      <c r="L1117" s="664"/>
      <c r="M1117" s="664"/>
      <c r="N1117" s="664">
        <v>1</v>
      </c>
      <c r="O1117" s="664">
        <v>114</v>
      </c>
      <c r="P1117" s="677"/>
      <c r="Q1117" s="665">
        <v>114</v>
      </c>
    </row>
    <row r="1118" spans="1:17" ht="14.4" customHeight="1" x14ac:dyDescent="0.3">
      <c r="A1118" s="660" t="s">
        <v>8855</v>
      </c>
      <c r="B1118" s="661" t="s">
        <v>7398</v>
      </c>
      <c r="C1118" s="661" t="s">
        <v>7424</v>
      </c>
      <c r="D1118" s="661" t="s">
        <v>7425</v>
      </c>
      <c r="E1118" s="661" t="s">
        <v>7426</v>
      </c>
      <c r="F1118" s="664">
        <v>1</v>
      </c>
      <c r="G1118" s="664">
        <v>162.80000000000001</v>
      </c>
      <c r="H1118" s="664">
        <v>1</v>
      </c>
      <c r="I1118" s="664">
        <v>162.80000000000001</v>
      </c>
      <c r="J1118" s="664"/>
      <c r="K1118" s="664"/>
      <c r="L1118" s="664"/>
      <c r="M1118" s="664"/>
      <c r="N1118" s="664"/>
      <c r="O1118" s="664"/>
      <c r="P1118" s="677"/>
      <c r="Q1118" s="665"/>
    </row>
    <row r="1119" spans="1:17" ht="14.4" customHeight="1" x14ac:dyDescent="0.3">
      <c r="A1119" s="660" t="s">
        <v>8855</v>
      </c>
      <c r="B1119" s="661" t="s">
        <v>7398</v>
      </c>
      <c r="C1119" s="661" t="s">
        <v>7437</v>
      </c>
      <c r="D1119" s="661" t="s">
        <v>7442</v>
      </c>
      <c r="E1119" s="661" t="s">
        <v>7443</v>
      </c>
      <c r="F1119" s="664">
        <v>1</v>
      </c>
      <c r="G1119" s="664">
        <v>34</v>
      </c>
      <c r="H1119" s="664">
        <v>1</v>
      </c>
      <c r="I1119" s="664">
        <v>34</v>
      </c>
      <c r="J1119" s="664"/>
      <c r="K1119" s="664"/>
      <c r="L1119" s="664"/>
      <c r="M1119" s="664"/>
      <c r="N1119" s="664">
        <v>4</v>
      </c>
      <c r="O1119" s="664">
        <v>138</v>
      </c>
      <c r="P1119" s="677">
        <v>4.0588235294117645</v>
      </c>
      <c r="Q1119" s="665">
        <v>34.5</v>
      </c>
    </row>
    <row r="1120" spans="1:17" ht="14.4" customHeight="1" x14ac:dyDescent="0.3">
      <c r="A1120" s="660" t="s">
        <v>8855</v>
      </c>
      <c r="B1120" s="661" t="s">
        <v>7398</v>
      </c>
      <c r="C1120" s="661" t="s">
        <v>7437</v>
      </c>
      <c r="D1120" s="661" t="s">
        <v>7446</v>
      </c>
      <c r="E1120" s="661" t="s">
        <v>7447</v>
      </c>
      <c r="F1120" s="664"/>
      <c r="G1120" s="664"/>
      <c r="H1120" s="664"/>
      <c r="I1120" s="664"/>
      <c r="J1120" s="664">
        <v>1</v>
      </c>
      <c r="K1120" s="664">
        <v>611</v>
      </c>
      <c r="L1120" s="664"/>
      <c r="M1120" s="664">
        <v>611</v>
      </c>
      <c r="N1120" s="664"/>
      <c r="O1120" s="664"/>
      <c r="P1120" s="677"/>
      <c r="Q1120" s="665"/>
    </row>
    <row r="1121" spans="1:17" ht="14.4" customHeight="1" x14ac:dyDescent="0.3">
      <c r="A1121" s="660" t="s">
        <v>8855</v>
      </c>
      <c r="B1121" s="661" t="s">
        <v>7398</v>
      </c>
      <c r="C1121" s="661" t="s">
        <v>7437</v>
      </c>
      <c r="D1121" s="661" t="s">
        <v>7450</v>
      </c>
      <c r="E1121" s="661" t="s">
        <v>7451</v>
      </c>
      <c r="F1121" s="664"/>
      <c r="G1121" s="664"/>
      <c r="H1121" s="664"/>
      <c r="I1121" s="664"/>
      <c r="J1121" s="664">
        <v>1</v>
      </c>
      <c r="K1121" s="664">
        <v>39</v>
      </c>
      <c r="L1121" s="664"/>
      <c r="M1121" s="664">
        <v>39</v>
      </c>
      <c r="N1121" s="664"/>
      <c r="O1121" s="664"/>
      <c r="P1121" s="677"/>
      <c r="Q1121" s="665"/>
    </row>
    <row r="1122" spans="1:17" ht="14.4" customHeight="1" x14ac:dyDescent="0.3">
      <c r="A1122" s="660" t="s">
        <v>8855</v>
      </c>
      <c r="B1122" s="661" t="s">
        <v>7398</v>
      </c>
      <c r="C1122" s="661" t="s">
        <v>7437</v>
      </c>
      <c r="D1122" s="661" t="s">
        <v>7548</v>
      </c>
      <c r="E1122" s="661" t="s">
        <v>7549</v>
      </c>
      <c r="F1122" s="664"/>
      <c r="G1122" s="664"/>
      <c r="H1122" s="664"/>
      <c r="I1122" s="664"/>
      <c r="J1122" s="664">
        <v>1</v>
      </c>
      <c r="K1122" s="664">
        <v>689</v>
      </c>
      <c r="L1122" s="664"/>
      <c r="M1122" s="664">
        <v>689</v>
      </c>
      <c r="N1122" s="664"/>
      <c r="O1122" s="664"/>
      <c r="P1122" s="677"/>
      <c r="Q1122" s="665"/>
    </row>
    <row r="1123" spans="1:17" ht="14.4" customHeight="1" x14ac:dyDescent="0.3">
      <c r="A1123" s="660" t="s">
        <v>8855</v>
      </c>
      <c r="B1123" s="661" t="s">
        <v>7398</v>
      </c>
      <c r="C1123" s="661" t="s">
        <v>7437</v>
      </c>
      <c r="D1123" s="661" t="s">
        <v>7456</v>
      </c>
      <c r="E1123" s="661" t="s">
        <v>7457</v>
      </c>
      <c r="F1123" s="664">
        <v>8</v>
      </c>
      <c r="G1123" s="664">
        <v>1992</v>
      </c>
      <c r="H1123" s="664">
        <v>1</v>
      </c>
      <c r="I1123" s="664">
        <v>249</v>
      </c>
      <c r="J1123" s="664">
        <v>1</v>
      </c>
      <c r="K1123" s="664">
        <v>232</v>
      </c>
      <c r="L1123" s="664">
        <v>0.11646586345381527</v>
      </c>
      <c r="M1123" s="664">
        <v>232</v>
      </c>
      <c r="N1123" s="664">
        <v>2</v>
      </c>
      <c r="O1123" s="664">
        <v>468</v>
      </c>
      <c r="P1123" s="677">
        <v>0.23493975903614459</v>
      </c>
      <c r="Q1123" s="665">
        <v>234</v>
      </c>
    </row>
    <row r="1124" spans="1:17" ht="14.4" customHeight="1" x14ac:dyDescent="0.3">
      <c r="A1124" s="660" t="s">
        <v>8855</v>
      </c>
      <c r="B1124" s="661" t="s">
        <v>7398</v>
      </c>
      <c r="C1124" s="661" t="s">
        <v>7437</v>
      </c>
      <c r="D1124" s="661" t="s">
        <v>7458</v>
      </c>
      <c r="E1124" s="661" t="s">
        <v>7459</v>
      </c>
      <c r="F1124" s="664">
        <v>10</v>
      </c>
      <c r="G1124" s="664">
        <v>1250</v>
      </c>
      <c r="H1124" s="664">
        <v>1</v>
      </c>
      <c r="I1124" s="664">
        <v>125</v>
      </c>
      <c r="J1124" s="664">
        <v>2</v>
      </c>
      <c r="K1124" s="664">
        <v>232</v>
      </c>
      <c r="L1124" s="664">
        <v>0.18559999999999999</v>
      </c>
      <c r="M1124" s="664">
        <v>116</v>
      </c>
      <c r="N1124" s="664">
        <v>2</v>
      </c>
      <c r="O1124" s="664">
        <v>234</v>
      </c>
      <c r="P1124" s="677">
        <v>0.18720000000000001</v>
      </c>
      <c r="Q1124" s="665">
        <v>117</v>
      </c>
    </row>
    <row r="1125" spans="1:17" ht="14.4" customHeight="1" x14ac:dyDescent="0.3">
      <c r="A1125" s="660" t="s">
        <v>8855</v>
      </c>
      <c r="B1125" s="661" t="s">
        <v>7398</v>
      </c>
      <c r="C1125" s="661" t="s">
        <v>7437</v>
      </c>
      <c r="D1125" s="661" t="s">
        <v>7466</v>
      </c>
      <c r="E1125" s="661" t="s">
        <v>7467</v>
      </c>
      <c r="F1125" s="664">
        <v>1</v>
      </c>
      <c r="G1125" s="664">
        <v>75</v>
      </c>
      <c r="H1125" s="664">
        <v>1</v>
      </c>
      <c r="I1125" s="664">
        <v>75</v>
      </c>
      <c r="J1125" s="664">
        <v>1</v>
      </c>
      <c r="K1125" s="664">
        <v>81</v>
      </c>
      <c r="L1125" s="664">
        <v>1.08</v>
      </c>
      <c r="M1125" s="664">
        <v>81</v>
      </c>
      <c r="N1125" s="664">
        <v>1</v>
      </c>
      <c r="O1125" s="664">
        <v>82</v>
      </c>
      <c r="P1125" s="677">
        <v>1.0933333333333333</v>
      </c>
      <c r="Q1125" s="665">
        <v>82</v>
      </c>
    </row>
    <row r="1126" spans="1:17" ht="14.4" customHeight="1" x14ac:dyDescent="0.3">
      <c r="A1126" s="660" t="s">
        <v>8855</v>
      </c>
      <c r="B1126" s="661" t="s">
        <v>7398</v>
      </c>
      <c r="C1126" s="661" t="s">
        <v>7437</v>
      </c>
      <c r="D1126" s="661" t="s">
        <v>7539</v>
      </c>
      <c r="E1126" s="661" t="s">
        <v>7540</v>
      </c>
      <c r="F1126" s="664">
        <v>1</v>
      </c>
      <c r="G1126" s="664">
        <v>429</v>
      </c>
      <c r="H1126" s="664">
        <v>1</v>
      </c>
      <c r="I1126" s="664">
        <v>429</v>
      </c>
      <c r="J1126" s="664"/>
      <c r="K1126" s="664"/>
      <c r="L1126" s="664"/>
      <c r="M1126" s="664"/>
      <c r="N1126" s="664"/>
      <c r="O1126" s="664"/>
      <c r="P1126" s="677"/>
      <c r="Q1126" s="665"/>
    </row>
    <row r="1127" spans="1:17" ht="14.4" customHeight="1" x14ac:dyDescent="0.3">
      <c r="A1127" s="660" t="s">
        <v>8855</v>
      </c>
      <c r="B1127" s="661" t="s">
        <v>7398</v>
      </c>
      <c r="C1127" s="661" t="s">
        <v>7437</v>
      </c>
      <c r="D1127" s="661" t="s">
        <v>7516</v>
      </c>
      <c r="E1127" s="661" t="s">
        <v>7517</v>
      </c>
      <c r="F1127" s="664">
        <v>1</v>
      </c>
      <c r="G1127" s="664">
        <v>183</v>
      </c>
      <c r="H1127" s="664">
        <v>1</v>
      </c>
      <c r="I1127" s="664">
        <v>183</v>
      </c>
      <c r="J1127" s="664"/>
      <c r="K1127" s="664"/>
      <c r="L1127" s="664"/>
      <c r="M1127" s="664"/>
      <c r="N1127" s="664"/>
      <c r="O1127" s="664"/>
      <c r="P1127" s="677"/>
      <c r="Q1127" s="665"/>
    </row>
    <row r="1128" spans="1:17" ht="14.4" customHeight="1" x14ac:dyDescent="0.3">
      <c r="A1128" s="660" t="s">
        <v>8856</v>
      </c>
      <c r="B1128" s="661" t="s">
        <v>7398</v>
      </c>
      <c r="C1128" s="661" t="s">
        <v>7437</v>
      </c>
      <c r="D1128" s="661" t="s">
        <v>7442</v>
      </c>
      <c r="E1128" s="661" t="s">
        <v>7443</v>
      </c>
      <c r="F1128" s="664"/>
      <c r="G1128" s="664"/>
      <c r="H1128" s="664"/>
      <c r="I1128" s="664"/>
      <c r="J1128" s="664">
        <v>1</v>
      </c>
      <c r="K1128" s="664">
        <v>34</v>
      </c>
      <c r="L1128" s="664"/>
      <c r="M1128" s="664">
        <v>34</v>
      </c>
      <c r="N1128" s="664"/>
      <c r="O1128" s="664"/>
      <c r="P1128" s="677"/>
      <c r="Q1128" s="665"/>
    </row>
    <row r="1129" spans="1:17" ht="14.4" customHeight="1" x14ac:dyDescent="0.3">
      <c r="A1129" s="660" t="s">
        <v>8856</v>
      </c>
      <c r="B1129" s="661" t="s">
        <v>7398</v>
      </c>
      <c r="C1129" s="661" t="s">
        <v>7437</v>
      </c>
      <c r="D1129" s="661" t="s">
        <v>7456</v>
      </c>
      <c r="E1129" s="661" t="s">
        <v>7457</v>
      </c>
      <c r="F1129" s="664">
        <v>1</v>
      </c>
      <c r="G1129" s="664">
        <v>249</v>
      </c>
      <c r="H1129" s="664">
        <v>1</v>
      </c>
      <c r="I1129" s="664">
        <v>249</v>
      </c>
      <c r="J1129" s="664">
        <v>1</v>
      </c>
      <c r="K1129" s="664">
        <v>232</v>
      </c>
      <c r="L1129" s="664">
        <v>0.93172690763052213</v>
      </c>
      <c r="M1129" s="664">
        <v>232</v>
      </c>
      <c r="N1129" s="664"/>
      <c r="O1129" s="664"/>
      <c r="P1129" s="677"/>
      <c r="Q1129" s="665"/>
    </row>
    <row r="1130" spans="1:17" ht="14.4" customHeight="1" x14ac:dyDescent="0.3">
      <c r="A1130" s="660" t="s">
        <v>8856</v>
      </c>
      <c r="B1130" s="661" t="s">
        <v>7398</v>
      </c>
      <c r="C1130" s="661" t="s">
        <v>7437</v>
      </c>
      <c r="D1130" s="661" t="s">
        <v>7458</v>
      </c>
      <c r="E1130" s="661" t="s">
        <v>7459</v>
      </c>
      <c r="F1130" s="664"/>
      <c r="G1130" s="664"/>
      <c r="H1130" s="664"/>
      <c r="I1130" s="664"/>
      <c r="J1130" s="664">
        <v>1</v>
      </c>
      <c r="K1130" s="664">
        <v>116</v>
      </c>
      <c r="L1130" s="664"/>
      <c r="M1130" s="664">
        <v>116</v>
      </c>
      <c r="N1130" s="664"/>
      <c r="O1130" s="664"/>
      <c r="P1130" s="677"/>
      <c r="Q1130" s="665"/>
    </row>
    <row r="1131" spans="1:17" ht="14.4" customHeight="1" x14ac:dyDescent="0.3">
      <c r="A1131" s="660" t="s">
        <v>8856</v>
      </c>
      <c r="B1131" s="661" t="s">
        <v>7398</v>
      </c>
      <c r="C1131" s="661" t="s">
        <v>7437</v>
      </c>
      <c r="D1131" s="661" t="s">
        <v>7508</v>
      </c>
      <c r="E1131" s="661" t="s">
        <v>7509</v>
      </c>
      <c r="F1131" s="664">
        <v>1</v>
      </c>
      <c r="G1131" s="664">
        <v>360</v>
      </c>
      <c r="H1131" s="664">
        <v>1</v>
      </c>
      <c r="I1131" s="664">
        <v>360</v>
      </c>
      <c r="J1131" s="664"/>
      <c r="K1131" s="664"/>
      <c r="L1131" s="664"/>
      <c r="M1131" s="664"/>
      <c r="N1131" s="664"/>
      <c r="O1131" s="664"/>
      <c r="P1131" s="677"/>
      <c r="Q1131" s="665"/>
    </row>
    <row r="1132" spans="1:17" ht="14.4" customHeight="1" x14ac:dyDescent="0.3">
      <c r="A1132" s="660" t="s">
        <v>8857</v>
      </c>
      <c r="B1132" s="661" t="s">
        <v>7398</v>
      </c>
      <c r="C1132" s="661" t="s">
        <v>7437</v>
      </c>
      <c r="D1132" s="661" t="s">
        <v>7442</v>
      </c>
      <c r="E1132" s="661" t="s">
        <v>7443</v>
      </c>
      <c r="F1132" s="664">
        <v>10</v>
      </c>
      <c r="G1132" s="664">
        <v>340</v>
      </c>
      <c r="H1132" s="664">
        <v>1</v>
      </c>
      <c r="I1132" s="664">
        <v>34</v>
      </c>
      <c r="J1132" s="664">
        <v>16</v>
      </c>
      <c r="K1132" s="664">
        <v>544</v>
      </c>
      <c r="L1132" s="664">
        <v>1.6</v>
      </c>
      <c r="M1132" s="664">
        <v>34</v>
      </c>
      <c r="N1132" s="664">
        <v>14</v>
      </c>
      <c r="O1132" s="664">
        <v>487</v>
      </c>
      <c r="P1132" s="677">
        <v>1.4323529411764706</v>
      </c>
      <c r="Q1132" s="665">
        <v>34.785714285714285</v>
      </c>
    </row>
    <row r="1133" spans="1:17" ht="14.4" customHeight="1" x14ac:dyDescent="0.3">
      <c r="A1133" s="660" t="s">
        <v>8857</v>
      </c>
      <c r="B1133" s="661" t="s">
        <v>7398</v>
      </c>
      <c r="C1133" s="661" t="s">
        <v>7437</v>
      </c>
      <c r="D1133" s="661" t="s">
        <v>7456</v>
      </c>
      <c r="E1133" s="661" t="s">
        <v>7457</v>
      </c>
      <c r="F1133" s="664">
        <v>73</v>
      </c>
      <c r="G1133" s="664">
        <v>18177</v>
      </c>
      <c r="H1133" s="664">
        <v>1</v>
      </c>
      <c r="I1133" s="664">
        <v>249</v>
      </c>
      <c r="J1133" s="664">
        <v>73</v>
      </c>
      <c r="K1133" s="664">
        <v>16936</v>
      </c>
      <c r="L1133" s="664">
        <v>0.93172690763052213</v>
      </c>
      <c r="M1133" s="664">
        <v>232</v>
      </c>
      <c r="N1133" s="664">
        <v>59</v>
      </c>
      <c r="O1133" s="664">
        <v>13782</v>
      </c>
      <c r="P1133" s="677">
        <v>0.75821092589536232</v>
      </c>
      <c r="Q1133" s="665">
        <v>233.59322033898306</v>
      </c>
    </row>
    <row r="1134" spans="1:17" ht="14.4" customHeight="1" x14ac:dyDescent="0.3">
      <c r="A1134" s="660" t="s">
        <v>8857</v>
      </c>
      <c r="B1134" s="661" t="s">
        <v>7398</v>
      </c>
      <c r="C1134" s="661" t="s">
        <v>7437</v>
      </c>
      <c r="D1134" s="661" t="s">
        <v>7458</v>
      </c>
      <c r="E1134" s="661" t="s">
        <v>7459</v>
      </c>
      <c r="F1134" s="664">
        <v>23</v>
      </c>
      <c r="G1134" s="664">
        <v>2875</v>
      </c>
      <c r="H1134" s="664">
        <v>1</v>
      </c>
      <c r="I1134" s="664">
        <v>125</v>
      </c>
      <c r="J1134" s="664">
        <v>33</v>
      </c>
      <c r="K1134" s="664">
        <v>3828</v>
      </c>
      <c r="L1134" s="664">
        <v>1.3314782608695652</v>
      </c>
      <c r="M1134" s="664">
        <v>116</v>
      </c>
      <c r="N1134" s="664">
        <v>5</v>
      </c>
      <c r="O1134" s="664">
        <v>586</v>
      </c>
      <c r="P1134" s="677">
        <v>0.20382608695652174</v>
      </c>
      <c r="Q1134" s="665">
        <v>117.2</v>
      </c>
    </row>
    <row r="1135" spans="1:17" ht="14.4" customHeight="1" x14ac:dyDescent="0.3">
      <c r="A1135" s="660" t="s">
        <v>8857</v>
      </c>
      <c r="B1135" s="661" t="s">
        <v>7398</v>
      </c>
      <c r="C1135" s="661" t="s">
        <v>7437</v>
      </c>
      <c r="D1135" s="661" t="s">
        <v>7464</v>
      </c>
      <c r="E1135" s="661" t="s">
        <v>7465</v>
      </c>
      <c r="F1135" s="664"/>
      <c r="G1135" s="664"/>
      <c r="H1135" s="664"/>
      <c r="I1135" s="664"/>
      <c r="J1135" s="664">
        <v>0</v>
      </c>
      <c r="K1135" s="664">
        <v>0</v>
      </c>
      <c r="L1135" s="664"/>
      <c r="M1135" s="664"/>
      <c r="N1135" s="664">
        <v>3</v>
      </c>
      <c r="O1135" s="664">
        <v>0</v>
      </c>
      <c r="P1135" s="677"/>
      <c r="Q1135" s="665">
        <v>0</v>
      </c>
    </row>
    <row r="1136" spans="1:17" ht="14.4" customHeight="1" x14ac:dyDescent="0.3">
      <c r="A1136" s="660" t="s">
        <v>8857</v>
      </c>
      <c r="B1136" s="661" t="s">
        <v>7398</v>
      </c>
      <c r="C1136" s="661" t="s">
        <v>7437</v>
      </c>
      <c r="D1136" s="661" t="s">
        <v>7466</v>
      </c>
      <c r="E1136" s="661" t="s">
        <v>7467</v>
      </c>
      <c r="F1136" s="664">
        <v>3</v>
      </c>
      <c r="G1136" s="664">
        <v>225</v>
      </c>
      <c r="H1136" s="664">
        <v>1</v>
      </c>
      <c r="I1136" s="664">
        <v>75</v>
      </c>
      <c r="J1136" s="664">
        <v>4</v>
      </c>
      <c r="K1136" s="664">
        <v>324</v>
      </c>
      <c r="L1136" s="664">
        <v>1.44</v>
      </c>
      <c r="M1136" s="664">
        <v>81</v>
      </c>
      <c r="N1136" s="664">
        <v>7</v>
      </c>
      <c r="O1136" s="664">
        <v>572</v>
      </c>
      <c r="P1136" s="677">
        <v>2.5422222222222222</v>
      </c>
      <c r="Q1136" s="665">
        <v>81.714285714285708</v>
      </c>
    </row>
    <row r="1137" spans="1:17" ht="14.4" customHeight="1" x14ac:dyDescent="0.3">
      <c r="A1137" s="660" t="s">
        <v>8857</v>
      </c>
      <c r="B1137" s="661" t="s">
        <v>7398</v>
      </c>
      <c r="C1137" s="661" t="s">
        <v>7437</v>
      </c>
      <c r="D1137" s="661" t="s">
        <v>7539</v>
      </c>
      <c r="E1137" s="661" t="s">
        <v>7540</v>
      </c>
      <c r="F1137" s="664">
        <v>1</v>
      </c>
      <c r="G1137" s="664">
        <v>429</v>
      </c>
      <c r="H1137" s="664">
        <v>1</v>
      </c>
      <c r="I1137" s="664">
        <v>429</v>
      </c>
      <c r="J1137" s="664"/>
      <c r="K1137" s="664"/>
      <c r="L1137" s="664"/>
      <c r="M1137" s="664"/>
      <c r="N1137" s="664"/>
      <c r="O1137" s="664"/>
      <c r="P1137" s="677"/>
      <c r="Q1137" s="665"/>
    </row>
    <row r="1138" spans="1:17" ht="14.4" customHeight="1" x14ac:dyDescent="0.3">
      <c r="A1138" s="660" t="s">
        <v>8857</v>
      </c>
      <c r="B1138" s="661" t="s">
        <v>7398</v>
      </c>
      <c r="C1138" s="661" t="s">
        <v>7437</v>
      </c>
      <c r="D1138" s="661" t="s">
        <v>7484</v>
      </c>
      <c r="E1138" s="661" t="s">
        <v>7485</v>
      </c>
      <c r="F1138" s="664">
        <v>1</v>
      </c>
      <c r="G1138" s="664">
        <v>1040</v>
      </c>
      <c r="H1138" s="664">
        <v>1</v>
      </c>
      <c r="I1138" s="664">
        <v>1040</v>
      </c>
      <c r="J1138" s="664">
        <v>2</v>
      </c>
      <c r="K1138" s="664">
        <v>2086</v>
      </c>
      <c r="L1138" s="664">
        <v>2.0057692307692307</v>
      </c>
      <c r="M1138" s="664">
        <v>1043</v>
      </c>
      <c r="N1138" s="664">
        <v>7</v>
      </c>
      <c r="O1138" s="664">
        <v>7326</v>
      </c>
      <c r="P1138" s="677">
        <v>7.0442307692307695</v>
      </c>
      <c r="Q1138" s="665">
        <v>1046.5714285714287</v>
      </c>
    </row>
    <row r="1139" spans="1:17" ht="14.4" customHeight="1" x14ac:dyDescent="0.3">
      <c r="A1139" s="660" t="s">
        <v>8857</v>
      </c>
      <c r="B1139" s="661" t="s">
        <v>7398</v>
      </c>
      <c r="C1139" s="661" t="s">
        <v>7437</v>
      </c>
      <c r="D1139" s="661" t="s">
        <v>7508</v>
      </c>
      <c r="E1139" s="661" t="s">
        <v>7509</v>
      </c>
      <c r="F1139" s="664"/>
      <c r="G1139" s="664"/>
      <c r="H1139" s="664"/>
      <c r="I1139" s="664"/>
      <c r="J1139" s="664">
        <v>1</v>
      </c>
      <c r="K1139" s="664">
        <v>344</v>
      </c>
      <c r="L1139" s="664"/>
      <c r="M1139" s="664">
        <v>344</v>
      </c>
      <c r="N1139" s="664"/>
      <c r="O1139" s="664"/>
      <c r="P1139" s="677"/>
      <c r="Q1139" s="665"/>
    </row>
    <row r="1140" spans="1:17" ht="14.4" customHeight="1" x14ac:dyDescent="0.3">
      <c r="A1140" s="660" t="s">
        <v>8857</v>
      </c>
      <c r="B1140" s="661" t="s">
        <v>7398</v>
      </c>
      <c r="C1140" s="661" t="s">
        <v>7437</v>
      </c>
      <c r="D1140" s="661" t="s">
        <v>7488</v>
      </c>
      <c r="E1140" s="661" t="s">
        <v>7489</v>
      </c>
      <c r="F1140" s="664"/>
      <c r="G1140" s="664"/>
      <c r="H1140" s="664"/>
      <c r="I1140" s="664"/>
      <c r="J1140" s="664">
        <v>1</v>
      </c>
      <c r="K1140" s="664">
        <v>177</v>
      </c>
      <c r="L1140" s="664"/>
      <c r="M1140" s="664">
        <v>177</v>
      </c>
      <c r="N1140" s="664"/>
      <c r="O1140" s="664"/>
      <c r="P1140" s="677"/>
      <c r="Q1140" s="665"/>
    </row>
    <row r="1141" spans="1:17" ht="14.4" customHeight="1" x14ac:dyDescent="0.3">
      <c r="A1141" s="660" t="s">
        <v>8857</v>
      </c>
      <c r="B1141" s="661" t="s">
        <v>7398</v>
      </c>
      <c r="C1141" s="661" t="s">
        <v>7437</v>
      </c>
      <c r="D1141" s="661" t="s">
        <v>7514</v>
      </c>
      <c r="E1141" s="661" t="s">
        <v>7515</v>
      </c>
      <c r="F1141" s="664"/>
      <c r="G1141" s="664"/>
      <c r="H1141" s="664"/>
      <c r="I1141" s="664"/>
      <c r="J1141" s="664">
        <v>1</v>
      </c>
      <c r="K1141" s="664">
        <v>351</v>
      </c>
      <c r="L1141" s="664"/>
      <c r="M1141" s="664">
        <v>351</v>
      </c>
      <c r="N1141" s="664"/>
      <c r="O1141" s="664"/>
      <c r="P1141" s="677"/>
      <c r="Q1141" s="665"/>
    </row>
    <row r="1142" spans="1:17" ht="14.4" customHeight="1" x14ac:dyDescent="0.3">
      <c r="A1142" s="660" t="s">
        <v>8857</v>
      </c>
      <c r="B1142" s="661" t="s">
        <v>7398</v>
      </c>
      <c r="C1142" s="661" t="s">
        <v>7437</v>
      </c>
      <c r="D1142" s="661" t="s">
        <v>7490</v>
      </c>
      <c r="E1142" s="661" t="s">
        <v>7491</v>
      </c>
      <c r="F1142" s="664">
        <v>1</v>
      </c>
      <c r="G1142" s="664">
        <v>114</v>
      </c>
      <c r="H1142" s="664">
        <v>1</v>
      </c>
      <c r="I1142" s="664">
        <v>114</v>
      </c>
      <c r="J1142" s="664">
        <v>1</v>
      </c>
      <c r="K1142" s="664">
        <v>114</v>
      </c>
      <c r="L1142" s="664">
        <v>1</v>
      </c>
      <c r="M1142" s="664">
        <v>114</v>
      </c>
      <c r="N1142" s="664"/>
      <c r="O1142" s="664"/>
      <c r="P1142" s="677"/>
      <c r="Q1142" s="665"/>
    </row>
    <row r="1143" spans="1:17" ht="14.4" customHeight="1" x14ac:dyDescent="0.3">
      <c r="A1143" s="660" t="s">
        <v>8857</v>
      </c>
      <c r="B1143" s="661" t="s">
        <v>7398</v>
      </c>
      <c r="C1143" s="661" t="s">
        <v>7437</v>
      </c>
      <c r="D1143" s="661" t="s">
        <v>8411</v>
      </c>
      <c r="E1143" s="661" t="s">
        <v>8412</v>
      </c>
      <c r="F1143" s="664"/>
      <c r="G1143" s="664"/>
      <c r="H1143" s="664"/>
      <c r="I1143" s="664"/>
      <c r="J1143" s="664">
        <v>1</v>
      </c>
      <c r="K1143" s="664">
        <v>1154</v>
      </c>
      <c r="L1143" s="664"/>
      <c r="M1143" s="664">
        <v>1154</v>
      </c>
      <c r="N1143" s="664"/>
      <c r="O1143" s="664"/>
      <c r="P1143" s="677"/>
      <c r="Q1143" s="665"/>
    </row>
    <row r="1144" spans="1:17" ht="14.4" customHeight="1" x14ac:dyDescent="0.3">
      <c r="A1144" s="660" t="s">
        <v>8858</v>
      </c>
      <c r="B1144" s="661" t="s">
        <v>7398</v>
      </c>
      <c r="C1144" s="661" t="s">
        <v>7424</v>
      </c>
      <c r="D1144" s="661" t="s">
        <v>7615</v>
      </c>
      <c r="E1144" s="661" t="s">
        <v>7616</v>
      </c>
      <c r="F1144" s="664">
        <v>3</v>
      </c>
      <c r="G1144" s="664">
        <v>11012.34</v>
      </c>
      <c r="H1144" s="664">
        <v>1</v>
      </c>
      <c r="I1144" s="664">
        <v>3670.78</v>
      </c>
      <c r="J1144" s="664"/>
      <c r="K1144" s="664"/>
      <c r="L1144" s="664"/>
      <c r="M1144" s="664"/>
      <c r="N1144" s="664">
        <v>1</v>
      </c>
      <c r="O1144" s="664">
        <v>3714.22</v>
      </c>
      <c r="P1144" s="677">
        <v>0.33727799904470801</v>
      </c>
      <c r="Q1144" s="665">
        <v>3714.22</v>
      </c>
    </row>
    <row r="1145" spans="1:17" ht="14.4" customHeight="1" x14ac:dyDescent="0.3">
      <c r="A1145" s="660" t="s">
        <v>8858</v>
      </c>
      <c r="B1145" s="661" t="s">
        <v>7398</v>
      </c>
      <c r="C1145" s="661" t="s">
        <v>7437</v>
      </c>
      <c r="D1145" s="661" t="s">
        <v>7442</v>
      </c>
      <c r="E1145" s="661" t="s">
        <v>7443</v>
      </c>
      <c r="F1145" s="664">
        <v>7</v>
      </c>
      <c r="G1145" s="664">
        <v>238</v>
      </c>
      <c r="H1145" s="664">
        <v>1</v>
      </c>
      <c r="I1145" s="664">
        <v>34</v>
      </c>
      <c r="J1145" s="664">
        <v>3</v>
      </c>
      <c r="K1145" s="664">
        <v>102</v>
      </c>
      <c r="L1145" s="664">
        <v>0.42857142857142855</v>
      </c>
      <c r="M1145" s="664">
        <v>34</v>
      </c>
      <c r="N1145" s="664">
        <v>4</v>
      </c>
      <c r="O1145" s="664">
        <v>138</v>
      </c>
      <c r="P1145" s="677">
        <v>0.57983193277310929</v>
      </c>
      <c r="Q1145" s="665">
        <v>34.5</v>
      </c>
    </row>
    <row r="1146" spans="1:17" ht="14.4" customHeight="1" x14ac:dyDescent="0.3">
      <c r="A1146" s="660" t="s">
        <v>8858</v>
      </c>
      <c r="B1146" s="661" t="s">
        <v>7398</v>
      </c>
      <c r="C1146" s="661" t="s">
        <v>7437</v>
      </c>
      <c r="D1146" s="661" t="s">
        <v>7541</v>
      </c>
      <c r="E1146" s="661" t="s">
        <v>7542</v>
      </c>
      <c r="F1146" s="664">
        <v>2</v>
      </c>
      <c r="G1146" s="664">
        <v>228</v>
      </c>
      <c r="H1146" s="664">
        <v>1</v>
      </c>
      <c r="I1146" s="664">
        <v>114</v>
      </c>
      <c r="J1146" s="664">
        <v>1</v>
      </c>
      <c r="K1146" s="664">
        <v>115</v>
      </c>
      <c r="L1146" s="664">
        <v>0.50438596491228072</v>
      </c>
      <c r="M1146" s="664">
        <v>115</v>
      </c>
      <c r="N1146" s="664"/>
      <c r="O1146" s="664"/>
      <c r="P1146" s="677"/>
      <c r="Q1146" s="665"/>
    </row>
    <row r="1147" spans="1:17" ht="14.4" customHeight="1" x14ac:dyDescent="0.3">
      <c r="A1147" s="660" t="s">
        <v>8858</v>
      </c>
      <c r="B1147" s="661" t="s">
        <v>7398</v>
      </c>
      <c r="C1147" s="661" t="s">
        <v>7437</v>
      </c>
      <c r="D1147" s="661" t="s">
        <v>7444</v>
      </c>
      <c r="E1147" s="661" t="s">
        <v>7445</v>
      </c>
      <c r="F1147" s="664">
        <v>3</v>
      </c>
      <c r="G1147" s="664">
        <v>249</v>
      </c>
      <c r="H1147" s="664">
        <v>1</v>
      </c>
      <c r="I1147" s="664">
        <v>83</v>
      </c>
      <c r="J1147" s="664">
        <v>2</v>
      </c>
      <c r="K1147" s="664">
        <v>166</v>
      </c>
      <c r="L1147" s="664">
        <v>0.66666666666666663</v>
      </c>
      <c r="M1147" s="664">
        <v>83</v>
      </c>
      <c r="N1147" s="664">
        <v>5</v>
      </c>
      <c r="O1147" s="664">
        <v>419</v>
      </c>
      <c r="P1147" s="677">
        <v>1.6827309236947792</v>
      </c>
      <c r="Q1147" s="665">
        <v>83.8</v>
      </c>
    </row>
    <row r="1148" spans="1:17" ht="14.4" customHeight="1" x14ac:dyDescent="0.3">
      <c r="A1148" s="660" t="s">
        <v>8858</v>
      </c>
      <c r="B1148" s="661" t="s">
        <v>7398</v>
      </c>
      <c r="C1148" s="661" t="s">
        <v>7437</v>
      </c>
      <c r="D1148" s="661" t="s">
        <v>7446</v>
      </c>
      <c r="E1148" s="661" t="s">
        <v>7447</v>
      </c>
      <c r="F1148" s="664">
        <v>10</v>
      </c>
      <c r="G1148" s="664">
        <v>6090</v>
      </c>
      <c r="H1148" s="664">
        <v>1</v>
      </c>
      <c r="I1148" s="664">
        <v>609</v>
      </c>
      <c r="J1148" s="664">
        <v>2</v>
      </c>
      <c r="K1148" s="664">
        <v>1222</v>
      </c>
      <c r="L1148" s="664">
        <v>0.2006568144499179</v>
      </c>
      <c r="M1148" s="664">
        <v>611</v>
      </c>
      <c r="N1148" s="664">
        <v>10</v>
      </c>
      <c r="O1148" s="664">
        <v>6145</v>
      </c>
      <c r="P1148" s="677">
        <v>1.0090311986863711</v>
      </c>
      <c r="Q1148" s="665">
        <v>614.5</v>
      </c>
    </row>
    <row r="1149" spans="1:17" ht="14.4" customHeight="1" x14ac:dyDescent="0.3">
      <c r="A1149" s="660" t="s">
        <v>8858</v>
      </c>
      <c r="B1149" s="661" t="s">
        <v>7398</v>
      </c>
      <c r="C1149" s="661" t="s">
        <v>7437</v>
      </c>
      <c r="D1149" s="661" t="s">
        <v>7448</v>
      </c>
      <c r="E1149" s="661" t="s">
        <v>7449</v>
      </c>
      <c r="F1149" s="664">
        <v>4</v>
      </c>
      <c r="G1149" s="664">
        <v>1540</v>
      </c>
      <c r="H1149" s="664">
        <v>1</v>
      </c>
      <c r="I1149" s="664">
        <v>385</v>
      </c>
      <c r="J1149" s="664">
        <v>2</v>
      </c>
      <c r="K1149" s="664">
        <v>772</v>
      </c>
      <c r="L1149" s="664">
        <v>0.50129870129870124</v>
      </c>
      <c r="M1149" s="664">
        <v>386</v>
      </c>
      <c r="N1149" s="664">
        <v>5</v>
      </c>
      <c r="O1149" s="664">
        <v>1938</v>
      </c>
      <c r="P1149" s="677">
        <v>1.2584415584415585</v>
      </c>
      <c r="Q1149" s="665">
        <v>387.6</v>
      </c>
    </row>
    <row r="1150" spans="1:17" ht="14.4" customHeight="1" x14ac:dyDescent="0.3">
      <c r="A1150" s="660" t="s">
        <v>8858</v>
      </c>
      <c r="B1150" s="661" t="s">
        <v>7398</v>
      </c>
      <c r="C1150" s="661" t="s">
        <v>7437</v>
      </c>
      <c r="D1150" s="661" t="s">
        <v>7450</v>
      </c>
      <c r="E1150" s="661" t="s">
        <v>7451</v>
      </c>
      <c r="F1150" s="664">
        <v>21</v>
      </c>
      <c r="G1150" s="664">
        <v>819</v>
      </c>
      <c r="H1150" s="664">
        <v>1</v>
      </c>
      <c r="I1150" s="664">
        <v>39</v>
      </c>
      <c r="J1150" s="664">
        <v>2</v>
      </c>
      <c r="K1150" s="664">
        <v>78</v>
      </c>
      <c r="L1150" s="664">
        <v>9.5238095238095233E-2</v>
      </c>
      <c r="M1150" s="664">
        <v>39</v>
      </c>
      <c r="N1150" s="664">
        <v>16</v>
      </c>
      <c r="O1150" s="664">
        <v>624</v>
      </c>
      <c r="P1150" s="677">
        <v>0.76190476190476186</v>
      </c>
      <c r="Q1150" s="665">
        <v>39</v>
      </c>
    </row>
    <row r="1151" spans="1:17" ht="14.4" customHeight="1" x14ac:dyDescent="0.3">
      <c r="A1151" s="660" t="s">
        <v>8858</v>
      </c>
      <c r="B1151" s="661" t="s">
        <v>7398</v>
      </c>
      <c r="C1151" s="661" t="s">
        <v>7437</v>
      </c>
      <c r="D1151" s="661" t="s">
        <v>7452</v>
      </c>
      <c r="E1151" s="661" t="s">
        <v>7453</v>
      </c>
      <c r="F1151" s="664">
        <v>4</v>
      </c>
      <c r="G1151" s="664">
        <v>6736</v>
      </c>
      <c r="H1151" s="664">
        <v>1</v>
      </c>
      <c r="I1151" s="664">
        <v>1684</v>
      </c>
      <c r="J1151" s="664">
        <v>2</v>
      </c>
      <c r="K1151" s="664">
        <v>3372</v>
      </c>
      <c r="L1151" s="664">
        <v>0.50059382422802845</v>
      </c>
      <c r="M1151" s="664">
        <v>1686</v>
      </c>
      <c r="N1151" s="664">
        <v>2</v>
      </c>
      <c r="O1151" s="664">
        <v>3376</v>
      </c>
      <c r="P1151" s="677">
        <v>0.50118764845605701</v>
      </c>
      <c r="Q1151" s="665">
        <v>1688</v>
      </c>
    </row>
    <row r="1152" spans="1:17" ht="14.4" customHeight="1" x14ac:dyDescent="0.3">
      <c r="A1152" s="660" t="s">
        <v>8858</v>
      </c>
      <c r="B1152" s="661" t="s">
        <v>7398</v>
      </c>
      <c r="C1152" s="661" t="s">
        <v>7437</v>
      </c>
      <c r="D1152" s="661" t="s">
        <v>7548</v>
      </c>
      <c r="E1152" s="661" t="s">
        <v>7549</v>
      </c>
      <c r="F1152" s="664">
        <v>7</v>
      </c>
      <c r="G1152" s="664">
        <v>4809</v>
      </c>
      <c r="H1152" s="664">
        <v>1</v>
      </c>
      <c r="I1152" s="664">
        <v>687</v>
      </c>
      <c r="J1152" s="664">
        <v>2</v>
      </c>
      <c r="K1152" s="664">
        <v>1378</v>
      </c>
      <c r="L1152" s="664">
        <v>0.28654605947182366</v>
      </c>
      <c r="M1152" s="664">
        <v>689</v>
      </c>
      <c r="N1152" s="664">
        <v>6</v>
      </c>
      <c r="O1152" s="664">
        <v>4154</v>
      </c>
      <c r="P1152" s="677">
        <v>0.86379704720316075</v>
      </c>
      <c r="Q1152" s="665">
        <v>692.33333333333337</v>
      </c>
    </row>
    <row r="1153" spans="1:17" ht="14.4" customHeight="1" x14ac:dyDescent="0.3">
      <c r="A1153" s="660" t="s">
        <v>8858</v>
      </c>
      <c r="B1153" s="661" t="s">
        <v>7398</v>
      </c>
      <c r="C1153" s="661" t="s">
        <v>7437</v>
      </c>
      <c r="D1153" s="661" t="s">
        <v>7456</v>
      </c>
      <c r="E1153" s="661" t="s">
        <v>7457</v>
      </c>
      <c r="F1153" s="664">
        <v>12</v>
      </c>
      <c r="G1153" s="664">
        <v>2988</v>
      </c>
      <c r="H1153" s="664">
        <v>1</v>
      </c>
      <c r="I1153" s="664">
        <v>249</v>
      </c>
      <c r="J1153" s="664">
        <v>13</v>
      </c>
      <c r="K1153" s="664">
        <v>3016</v>
      </c>
      <c r="L1153" s="664">
        <v>1.0093708165997322</v>
      </c>
      <c r="M1153" s="664">
        <v>232</v>
      </c>
      <c r="N1153" s="664">
        <v>18</v>
      </c>
      <c r="O1153" s="664">
        <v>4198</v>
      </c>
      <c r="P1153" s="677">
        <v>1.4049531459170013</v>
      </c>
      <c r="Q1153" s="665">
        <v>233.22222222222223</v>
      </c>
    </row>
    <row r="1154" spans="1:17" ht="14.4" customHeight="1" x14ac:dyDescent="0.3">
      <c r="A1154" s="660" t="s">
        <v>8858</v>
      </c>
      <c r="B1154" s="661" t="s">
        <v>7398</v>
      </c>
      <c r="C1154" s="661" t="s">
        <v>7437</v>
      </c>
      <c r="D1154" s="661" t="s">
        <v>7458</v>
      </c>
      <c r="E1154" s="661" t="s">
        <v>7459</v>
      </c>
      <c r="F1154" s="664">
        <v>7</v>
      </c>
      <c r="G1154" s="664">
        <v>875</v>
      </c>
      <c r="H1154" s="664">
        <v>1</v>
      </c>
      <c r="I1154" s="664">
        <v>125</v>
      </c>
      <c r="J1154" s="664">
        <v>3</v>
      </c>
      <c r="K1154" s="664">
        <v>348</v>
      </c>
      <c r="L1154" s="664">
        <v>0.39771428571428569</v>
      </c>
      <c r="M1154" s="664">
        <v>116</v>
      </c>
      <c r="N1154" s="664">
        <v>11</v>
      </c>
      <c r="O1154" s="664">
        <v>1290</v>
      </c>
      <c r="P1154" s="677">
        <v>1.4742857142857142</v>
      </c>
      <c r="Q1154" s="665">
        <v>117.27272727272727</v>
      </c>
    </row>
    <row r="1155" spans="1:17" ht="14.4" customHeight="1" x14ac:dyDescent="0.3">
      <c r="A1155" s="660" t="s">
        <v>8858</v>
      </c>
      <c r="B1155" s="661" t="s">
        <v>7398</v>
      </c>
      <c r="C1155" s="661" t="s">
        <v>7437</v>
      </c>
      <c r="D1155" s="661" t="s">
        <v>7464</v>
      </c>
      <c r="E1155" s="661" t="s">
        <v>7465</v>
      </c>
      <c r="F1155" s="664"/>
      <c r="G1155" s="664"/>
      <c r="H1155" s="664"/>
      <c r="I1155" s="664"/>
      <c r="J1155" s="664">
        <v>1</v>
      </c>
      <c r="K1155" s="664">
        <v>0</v>
      </c>
      <c r="L1155" s="664"/>
      <c r="M1155" s="664">
        <v>0</v>
      </c>
      <c r="N1155" s="664">
        <v>1</v>
      </c>
      <c r="O1155" s="664">
        <v>0</v>
      </c>
      <c r="P1155" s="677"/>
      <c r="Q1155" s="665">
        <v>0</v>
      </c>
    </row>
    <row r="1156" spans="1:17" ht="14.4" customHeight="1" x14ac:dyDescent="0.3">
      <c r="A1156" s="660" t="s">
        <v>8858</v>
      </c>
      <c r="B1156" s="661" t="s">
        <v>7398</v>
      </c>
      <c r="C1156" s="661" t="s">
        <v>7437</v>
      </c>
      <c r="D1156" s="661" t="s">
        <v>7466</v>
      </c>
      <c r="E1156" s="661" t="s">
        <v>7467</v>
      </c>
      <c r="F1156" s="664">
        <v>6</v>
      </c>
      <c r="G1156" s="664">
        <v>450</v>
      </c>
      <c r="H1156" s="664">
        <v>1</v>
      </c>
      <c r="I1156" s="664">
        <v>75</v>
      </c>
      <c r="J1156" s="664">
        <v>4</v>
      </c>
      <c r="K1156" s="664">
        <v>324</v>
      </c>
      <c r="L1156" s="664">
        <v>0.72</v>
      </c>
      <c r="M1156" s="664">
        <v>81</v>
      </c>
      <c r="N1156" s="664">
        <v>4</v>
      </c>
      <c r="O1156" s="664">
        <v>327</v>
      </c>
      <c r="P1156" s="677">
        <v>0.72666666666666668</v>
      </c>
      <c r="Q1156" s="665">
        <v>81.75</v>
      </c>
    </row>
    <row r="1157" spans="1:17" ht="14.4" customHeight="1" x14ac:dyDescent="0.3">
      <c r="A1157" s="660" t="s">
        <v>8858</v>
      </c>
      <c r="B1157" s="661" t="s">
        <v>7398</v>
      </c>
      <c r="C1157" s="661" t="s">
        <v>7437</v>
      </c>
      <c r="D1157" s="661" t="s">
        <v>7518</v>
      </c>
      <c r="E1157" s="661" t="s">
        <v>7519</v>
      </c>
      <c r="F1157" s="664">
        <v>3</v>
      </c>
      <c r="G1157" s="664">
        <v>999</v>
      </c>
      <c r="H1157" s="664">
        <v>1</v>
      </c>
      <c r="I1157" s="664">
        <v>333</v>
      </c>
      <c r="J1157" s="664">
        <v>1</v>
      </c>
      <c r="K1157" s="664">
        <v>335</v>
      </c>
      <c r="L1157" s="664">
        <v>0.33533533533533533</v>
      </c>
      <c r="M1157" s="664">
        <v>335</v>
      </c>
      <c r="N1157" s="664"/>
      <c r="O1157" s="664"/>
      <c r="P1157" s="677"/>
      <c r="Q1157" s="665"/>
    </row>
    <row r="1158" spans="1:17" ht="14.4" customHeight="1" x14ac:dyDescent="0.3">
      <c r="A1158" s="660" t="s">
        <v>8858</v>
      </c>
      <c r="B1158" s="661" t="s">
        <v>7398</v>
      </c>
      <c r="C1158" s="661" t="s">
        <v>7437</v>
      </c>
      <c r="D1158" s="661" t="s">
        <v>7472</v>
      </c>
      <c r="E1158" s="661" t="s">
        <v>7473</v>
      </c>
      <c r="F1158" s="664"/>
      <c r="G1158" s="664"/>
      <c r="H1158" s="664"/>
      <c r="I1158" s="664"/>
      <c r="J1158" s="664"/>
      <c r="K1158" s="664"/>
      <c r="L1158" s="664"/>
      <c r="M1158" s="664"/>
      <c r="N1158" s="664">
        <v>1</v>
      </c>
      <c r="O1158" s="664">
        <v>112</v>
      </c>
      <c r="P1158" s="677"/>
      <c r="Q1158" s="665">
        <v>112</v>
      </c>
    </row>
    <row r="1159" spans="1:17" ht="14.4" customHeight="1" x14ac:dyDescent="0.3">
      <c r="A1159" s="660" t="s">
        <v>8858</v>
      </c>
      <c r="B1159" s="661" t="s">
        <v>7398</v>
      </c>
      <c r="C1159" s="661" t="s">
        <v>7437</v>
      </c>
      <c r="D1159" s="661" t="s">
        <v>7512</v>
      </c>
      <c r="E1159" s="661" t="s">
        <v>7513</v>
      </c>
      <c r="F1159" s="664"/>
      <c r="G1159" s="664"/>
      <c r="H1159" s="664"/>
      <c r="I1159" s="664"/>
      <c r="J1159" s="664">
        <v>3</v>
      </c>
      <c r="K1159" s="664">
        <v>3831</v>
      </c>
      <c r="L1159" s="664"/>
      <c r="M1159" s="664">
        <v>1277</v>
      </c>
      <c r="N1159" s="664"/>
      <c r="O1159" s="664"/>
      <c r="P1159" s="677"/>
      <c r="Q1159" s="665"/>
    </row>
    <row r="1160" spans="1:17" ht="14.4" customHeight="1" x14ac:dyDescent="0.3">
      <c r="A1160" s="660" t="s">
        <v>8858</v>
      </c>
      <c r="B1160" s="661" t="s">
        <v>7398</v>
      </c>
      <c r="C1160" s="661" t="s">
        <v>7437</v>
      </c>
      <c r="D1160" s="661" t="s">
        <v>7490</v>
      </c>
      <c r="E1160" s="661" t="s">
        <v>7491</v>
      </c>
      <c r="F1160" s="664"/>
      <c r="G1160" s="664"/>
      <c r="H1160" s="664"/>
      <c r="I1160" s="664"/>
      <c r="J1160" s="664"/>
      <c r="K1160" s="664"/>
      <c r="L1160" s="664"/>
      <c r="M1160" s="664"/>
      <c r="N1160" s="664">
        <v>1</v>
      </c>
      <c r="O1160" s="664">
        <v>116</v>
      </c>
      <c r="P1160" s="677"/>
      <c r="Q1160" s="665">
        <v>116</v>
      </c>
    </row>
    <row r="1161" spans="1:17" ht="14.4" customHeight="1" x14ac:dyDescent="0.3">
      <c r="A1161" s="660" t="s">
        <v>8858</v>
      </c>
      <c r="B1161" s="661" t="s">
        <v>7398</v>
      </c>
      <c r="C1161" s="661" t="s">
        <v>7437</v>
      </c>
      <c r="D1161" s="661" t="s">
        <v>7619</v>
      </c>
      <c r="E1161" s="661" t="s">
        <v>7620</v>
      </c>
      <c r="F1161" s="664">
        <v>1</v>
      </c>
      <c r="G1161" s="664">
        <v>985</v>
      </c>
      <c r="H1161" s="664">
        <v>1</v>
      </c>
      <c r="I1161" s="664">
        <v>985</v>
      </c>
      <c r="J1161" s="664"/>
      <c r="K1161" s="664"/>
      <c r="L1161" s="664"/>
      <c r="M1161" s="664"/>
      <c r="N1161" s="664"/>
      <c r="O1161" s="664"/>
      <c r="P1161" s="677"/>
      <c r="Q1161" s="665"/>
    </row>
    <row r="1162" spans="1:17" ht="14.4" customHeight="1" x14ac:dyDescent="0.3">
      <c r="A1162" s="660" t="s">
        <v>8859</v>
      </c>
      <c r="B1162" s="661" t="s">
        <v>7398</v>
      </c>
      <c r="C1162" s="661" t="s">
        <v>7437</v>
      </c>
      <c r="D1162" s="661" t="s">
        <v>7442</v>
      </c>
      <c r="E1162" s="661" t="s">
        <v>7443</v>
      </c>
      <c r="F1162" s="664">
        <v>2</v>
      </c>
      <c r="G1162" s="664">
        <v>68</v>
      </c>
      <c r="H1162" s="664">
        <v>1</v>
      </c>
      <c r="I1162" s="664">
        <v>34</v>
      </c>
      <c r="J1162" s="664">
        <v>1</v>
      </c>
      <c r="K1162" s="664">
        <v>34</v>
      </c>
      <c r="L1162" s="664">
        <v>0.5</v>
      </c>
      <c r="M1162" s="664">
        <v>34</v>
      </c>
      <c r="N1162" s="664">
        <v>3</v>
      </c>
      <c r="O1162" s="664">
        <v>105</v>
      </c>
      <c r="P1162" s="677">
        <v>1.5441176470588236</v>
      </c>
      <c r="Q1162" s="665">
        <v>35</v>
      </c>
    </row>
    <row r="1163" spans="1:17" ht="14.4" customHeight="1" x14ac:dyDescent="0.3">
      <c r="A1163" s="660" t="s">
        <v>8859</v>
      </c>
      <c r="B1163" s="661" t="s">
        <v>7398</v>
      </c>
      <c r="C1163" s="661" t="s">
        <v>7437</v>
      </c>
      <c r="D1163" s="661" t="s">
        <v>7456</v>
      </c>
      <c r="E1163" s="661" t="s">
        <v>7457</v>
      </c>
      <c r="F1163" s="664">
        <v>5</v>
      </c>
      <c r="G1163" s="664">
        <v>1245</v>
      </c>
      <c r="H1163" s="664">
        <v>1</v>
      </c>
      <c r="I1163" s="664">
        <v>249</v>
      </c>
      <c r="J1163" s="664">
        <v>2</v>
      </c>
      <c r="K1163" s="664">
        <v>464</v>
      </c>
      <c r="L1163" s="664">
        <v>0.37269076305220883</v>
      </c>
      <c r="M1163" s="664">
        <v>232</v>
      </c>
      <c r="N1163" s="664">
        <v>3</v>
      </c>
      <c r="O1163" s="664">
        <v>700</v>
      </c>
      <c r="P1163" s="677">
        <v>0.56224899598393574</v>
      </c>
      <c r="Q1163" s="665">
        <v>233.33333333333334</v>
      </c>
    </row>
    <row r="1164" spans="1:17" ht="14.4" customHeight="1" x14ac:dyDescent="0.3">
      <c r="A1164" s="660" t="s">
        <v>8859</v>
      </c>
      <c r="B1164" s="661" t="s">
        <v>7398</v>
      </c>
      <c r="C1164" s="661" t="s">
        <v>7437</v>
      </c>
      <c r="D1164" s="661" t="s">
        <v>7458</v>
      </c>
      <c r="E1164" s="661" t="s">
        <v>7459</v>
      </c>
      <c r="F1164" s="664">
        <v>7</v>
      </c>
      <c r="G1164" s="664">
        <v>875</v>
      </c>
      <c r="H1164" s="664">
        <v>1</v>
      </c>
      <c r="I1164" s="664">
        <v>125</v>
      </c>
      <c r="J1164" s="664">
        <v>3</v>
      </c>
      <c r="K1164" s="664">
        <v>348</v>
      </c>
      <c r="L1164" s="664">
        <v>0.39771428571428569</v>
      </c>
      <c r="M1164" s="664">
        <v>116</v>
      </c>
      <c r="N1164" s="664">
        <v>3</v>
      </c>
      <c r="O1164" s="664">
        <v>354</v>
      </c>
      <c r="P1164" s="677">
        <v>0.40457142857142858</v>
      </c>
      <c r="Q1164" s="665">
        <v>118</v>
      </c>
    </row>
    <row r="1165" spans="1:17" ht="14.4" customHeight="1" x14ac:dyDescent="0.3">
      <c r="A1165" s="660" t="s">
        <v>8859</v>
      </c>
      <c r="B1165" s="661" t="s">
        <v>7398</v>
      </c>
      <c r="C1165" s="661" t="s">
        <v>7437</v>
      </c>
      <c r="D1165" s="661" t="s">
        <v>7466</v>
      </c>
      <c r="E1165" s="661" t="s">
        <v>7467</v>
      </c>
      <c r="F1165" s="664">
        <v>1</v>
      </c>
      <c r="G1165" s="664">
        <v>75</v>
      </c>
      <c r="H1165" s="664">
        <v>1</v>
      </c>
      <c r="I1165" s="664">
        <v>75</v>
      </c>
      <c r="J1165" s="664"/>
      <c r="K1165" s="664"/>
      <c r="L1165" s="664"/>
      <c r="M1165" s="664"/>
      <c r="N1165" s="664"/>
      <c r="O1165" s="664"/>
      <c r="P1165" s="677"/>
      <c r="Q1165" s="665"/>
    </row>
    <row r="1166" spans="1:17" ht="14.4" customHeight="1" x14ac:dyDescent="0.3">
      <c r="A1166" s="660" t="s">
        <v>8860</v>
      </c>
      <c r="B1166" s="661" t="s">
        <v>7398</v>
      </c>
      <c r="C1166" s="661" t="s">
        <v>7437</v>
      </c>
      <c r="D1166" s="661" t="s">
        <v>7442</v>
      </c>
      <c r="E1166" s="661" t="s">
        <v>7443</v>
      </c>
      <c r="F1166" s="664">
        <v>1</v>
      </c>
      <c r="G1166" s="664">
        <v>34</v>
      </c>
      <c r="H1166" s="664">
        <v>1</v>
      </c>
      <c r="I1166" s="664">
        <v>34</v>
      </c>
      <c r="J1166" s="664"/>
      <c r="K1166" s="664"/>
      <c r="L1166" s="664"/>
      <c r="M1166" s="664"/>
      <c r="N1166" s="664"/>
      <c r="O1166" s="664"/>
      <c r="P1166" s="677"/>
      <c r="Q1166" s="665"/>
    </row>
    <row r="1167" spans="1:17" ht="14.4" customHeight="1" x14ac:dyDescent="0.3">
      <c r="A1167" s="660" t="s">
        <v>8861</v>
      </c>
      <c r="B1167" s="661" t="s">
        <v>7398</v>
      </c>
      <c r="C1167" s="661" t="s">
        <v>7437</v>
      </c>
      <c r="D1167" s="661" t="s">
        <v>7442</v>
      </c>
      <c r="E1167" s="661" t="s">
        <v>7443</v>
      </c>
      <c r="F1167" s="664">
        <v>3</v>
      </c>
      <c r="G1167" s="664">
        <v>102</v>
      </c>
      <c r="H1167" s="664">
        <v>1</v>
      </c>
      <c r="I1167" s="664">
        <v>34</v>
      </c>
      <c r="J1167" s="664">
        <v>6</v>
      </c>
      <c r="K1167" s="664">
        <v>204</v>
      </c>
      <c r="L1167" s="664">
        <v>2</v>
      </c>
      <c r="M1167" s="664">
        <v>34</v>
      </c>
      <c r="N1167" s="664">
        <v>6</v>
      </c>
      <c r="O1167" s="664">
        <v>209</v>
      </c>
      <c r="P1167" s="677">
        <v>2.0490196078431371</v>
      </c>
      <c r="Q1167" s="665">
        <v>34.833333333333336</v>
      </c>
    </row>
    <row r="1168" spans="1:17" ht="14.4" customHeight="1" x14ac:dyDescent="0.3">
      <c r="A1168" s="660" t="s">
        <v>8861</v>
      </c>
      <c r="B1168" s="661" t="s">
        <v>7398</v>
      </c>
      <c r="C1168" s="661" t="s">
        <v>7437</v>
      </c>
      <c r="D1168" s="661" t="s">
        <v>7456</v>
      </c>
      <c r="E1168" s="661" t="s">
        <v>7457</v>
      </c>
      <c r="F1168" s="664">
        <v>3</v>
      </c>
      <c r="G1168" s="664">
        <v>747</v>
      </c>
      <c r="H1168" s="664">
        <v>1</v>
      </c>
      <c r="I1168" s="664">
        <v>249</v>
      </c>
      <c r="J1168" s="664">
        <v>3</v>
      </c>
      <c r="K1168" s="664">
        <v>696</v>
      </c>
      <c r="L1168" s="664">
        <v>0.93172690763052213</v>
      </c>
      <c r="M1168" s="664">
        <v>232</v>
      </c>
      <c r="N1168" s="664">
        <v>7</v>
      </c>
      <c r="O1168" s="664">
        <v>1638</v>
      </c>
      <c r="P1168" s="677">
        <v>2.1927710843373496</v>
      </c>
      <c r="Q1168" s="665">
        <v>234</v>
      </c>
    </row>
    <row r="1169" spans="1:17" ht="14.4" customHeight="1" x14ac:dyDescent="0.3">
      <c r="A1169" s="660" t="s">
        <v>8861</v>
      </c>
      <c r="B1169" s="661" t="s">
        <v>7398</v>
      </c>
      <c r="C1169" s="661" t="s">
        <v>7437</v>
      </c>
      <c r="D1169" s="661" t="s">
        <v>7458</v>
      </c>
      <c r="E1169" s="661" t="s">
        <v>7459</v>
      </c>
      <c r="F1169" s="664">
        <v>8</v>
      </c>
      <c r="G1169" s="664">
        <v>1000</v>
      </c>
      <c r="H1169" s="664">
        <v>1</v>
      </c>
      <c r="I1169" s="664">
        <v>125</v>
      </c>
      <c r="J1169" s="664">
        <v>5</v>
      </c>
      <c r="K1169" s="664">
        <v>580</v>
      </c>
      <c r="L1169" s="664">
        <v>0.57999999999999996</v>
      </c>
      <c r="M1169" s="664">
        <v>116</v>
      </c>
      <c r="N1169" s="664">
        <v>11</v>
      </c>
      <c r="O1169" s="664">
        <v>1286</v>
      </c>
      <c r="P1169" s="677">
        <v>1.286</v>
      </c>
      <c r="Q1169" s="665">
        <v>116.90909090909091</v>
      </c>
    </row>
    <row r="1170" spans="1:17" ht="14.4" customHeight="1" x14ac:dyDescent="0.3">
      <c r="A1170" s="660" t="s">
        <v>8861</v>
      </c>
      <c r="B1170" s="661" t="s">
        <v>7398</v>
      </c>
      <c r="C1170" s="661" t="s">
        <v>7437</v>
      </c>
      <c r="D1170" s="661" t="s">
        <v>7466</v>
      </c>
      <c r="E1170" s="661" t="s">
        <v>7467</v>
      </c>
      <c r="F1170" s="664">
        <v>2</v>
      </c>
      <c r="G1170" s="664">
        <v>150</v>
      </c>
      <c r="H1170" s="664">
        <v>1</v>
      </c>
      <c r="I1170" s="664">
        <v>75</v>
      </c>
      <c r="J1170" s="664">
        <v>1</v>
      </c>
      <c r="K1170" s="664">
        <v>81</v>
      </c>
      <c r="L1170" s="664">
        <v>0.54</v>
      </c>
      <c r="M1170" s="664">
        <v>81</v>
      </c>
      <c r="N1170" s="664">
        <v>2</v>
      </c>
      <c r="O1170" s="664">
        <v>164</v>
      </c>
      <c r="P1170" s="677">
        <v>1.0933333333333333</v>
      </c>
      <c r="Q1170" s="665">
        <v>82</v>
      </c>
    </row>
    <row r="1171" spans="1:17" ht="14.4" customHeight="1" x14ac:dyDescent="0.3">
      <c r="A1171" s="660" t="s">
        <v>8861</v>
      </c>
      <c r="B1171" s="661" t="s">
        <v>7398</v>
      </c>
      <c r="C1171" s="661" t="s">
        <v>7437</v>
      </c>
      <c r="D1171" s="661" t="s">
        <v>7508</v>
      </c>
      <c r="E1171" s="661" t="s">
        <v>7509</v>
      </c>
      <c r="F1171" s="664"/>
      <c r="G1171" s="664"/>
      <c r="H1171" s="664"/>
      <c r="I1171" s="664"/>
      <c r="J1171" s="664">
        <v>2</v>
      </c>
      <c r="K1171" s="664">
        <v>688</v>
      </c>
      <c r="L1171" s="664"/>
      <c r="M1171" s="664">
        <v>344</v>
      </c>
      <c r="N1171" s="664"/>
      <c r="O1171" s="664"/>
      <c r="P1171" s="677"/>
      <c r="Q1171" s="665"/>
    </row>
    <row r="1172" spans="1:17" ht="14.4" customHeight="1" x14ac:dyDescent="0.3">
      <c r="A1172" s="660" t="s">
        <v>8861</v>
      </c>
      <c r="B1172" s="661" t="s">
        <v>7398</v>
      </c>
      <c r="C1172" s="661" t="s">
        <v>7437</v>
      </c>
      <c r="D1172" s="661" t="s">
        <v>7488</v>
      </c>
      <c r="E1172" s="661" t="s">
        <v>7489</v>
      </c>
      <c r="F1172" s="664">
        <v>2</v>
      </c>
      <c r="G1172" s="664">
        <v>352</v>
      </c>
      <c r="H1172" s="664">
        <v>1</v>
      </c>
      <c r="I1172" s="664">
        <v>176</v>
      </c>
      <c r="J1172" s="664"/>
      <c r="K1172" s="664"/>
      <c r="L1172" s="664"/>
      <c r="M1172" s="664"/>
      <c r="N1172" s="664">
        <v>2</v>
      </c>
      <c r="O1172" s="664">
        <v>356</v>
      </c>
      <c r="P1172" s="677">
        <v>1.0113636363636365</v>
      </c>
      <c r="Q1172" s="665">
        <v>178</v>
      </c>
    </row>
    <row r="1173" spans="1:17" ht="14.4" customHeight="1" x14ac:dyDescent="0.3">
      <c r="A1173" s="660" t="s">
        <v>8862</v>
      </c>
      <c r="B1173" s="661" t="s">
        <v>7398</v>
      </c>
      <c r="C1173" s="661" t="s">
        <v>7437</v>
      </c>
      <c r="D1173" s="661" t="s">
        <v>7442</v>
      </c>
      <c r="E1173" s="661" t="s">
        <v>7443</v>
      </c>
      <c r="F1173" s="664">
        <v>16</v>
      </c>
      <c r="G1173" s="664">
        <v>544</v>
      </c>
      <c r="H1173" s="664">
        <v>1</v>
      </c>
      <c r="I1173" s="664">
        <v>34</v>
      </c>
      <c r="J1173" s="664">
        <v>15</v>
      </c>
      <c r="K1173" s="664">
        <v>510</v>
      </c>
      <c r="L1173" s="664">
        <v>0.9375</v>
      </c>
      <c r="M1173" s="664">
        <v>34</v>
      </c>
      <c r="N1173" s="664">
        <v>32</v>
      </c>
      <c r="O1173" s="664">
        <v>1111</v>
      </c>
      <c r="P1173" s="677">
        <v>2.0422794117647061</v>
      </c>
      <c r="Q1173" s="665">
        <v>34.71875</v>
      </c>
    </row>
    <row r="1174" spans="1:17" ht="14.4" customHeight="1" x14ac:dyDescent="0.3">
      <c r="A1174" s="660" t="s">
        <v>8862</v>
      </c>
      <c r="B1174" s="661" t="s">
        <v>7398</v>
      </c>
      <c r="C1174" s="661" t="s">
        <v>7437</v>
      </c>
      <c r="D1174" s="661" t="s">
        <v>7446</v>
      </c>
      <c r="E1174" s="661" t="s">
        <v>7447</v>
      </c>
      <c r="F1174" s="664">
        <v>2</v>
      </c>
      <c r="G1174" s="664">
        <v>1218</v>
      </c>
      <c r="H1174" s="664">
        <v>1</v>
      </c>
      <c r="I1174" s="664">
        <v>609</v>
      </c>
      <c r="J1174" s="664">
        <v>1</v>
      </c>
      <c r="K1174" s="664">
        <v>611</v>
      </c>
      <c r="L1174" s="664">
        <v>0.50164203612479474</v>
      </c>
      <c r="M1174" s="664">
        <v>611</v>
      </c>
      <c r="N1174" s="664">
        <v>5</v>
      </c>
      <c r="O1174" s="664">
        <v>3065</v>
      </c>
      <c r="P1174" s="677">
        <v>2.5164203612479477</v>
      </c>
      <c r="Q1174" s="665">
        <v>613</v>
      </c>
    </row>
    <row r="1175" spans="1:17" ht="14.4" customHeight="1" x14ac:dyDescent="0.3">
      <c r="A1175" s="660" t="s">
        <v>8862</v>
      </c>
      <c r="B1175" s="661" t="s">
        <v>7398</v>
      </c>
      <c r="C1175" s="661" t="s">
        <v>7437</v>
      </c>
      <c r="D1175" s="661" t="s">
        <v>7448</v>
      </c>
      <c r="E1175" s="661" t="s">
        <v>7449</v>
      </c>
      <c r="F1175" s="664">
        <v>2</v>
      </c>
      <c r="G1175" s="664">
        <v>770</v>
      </c>
      <c r="H1175" s="664">
        <v>1</v>
      </c>
      <c r="I1175" s="664">
        <v>385</v>
      </c>
      <c r="J1175" s="664"/>
      <c r="K1175" s="664"/>
      <c r="L1175" s="664"/>
      <c r="M1175" s="664"/>
      <c r="N1175" s="664">
        <v>1</v>
      </c>
      <c r="O1175" s="664">
        <v>388</v>
      </c>
      <c r="P1175" s="677">
        <v>0.50389610389610384</v>
      </c>
      <c r="Q1175" s="665">
        <v>388</v>
      </c>
    </row>
    <row r="1176" spans="1:17" ht="14.4" customHeight="1" x14ac:dyDescent="0.3">
      <c r="A1176" s="660" t="s">
        <v>8862</v>
      </c>
      <c r="B1176" s="661" t="s">
        <v>7398</v>
      </c>
      <c r="C1176" s="661" t="s">
        <v>7437</v>
      </c>
      <c r="D1176" s="661" t="s">
        <v>7450</v>
      </c>
      <c r="E1176" s="661" t="s">
        <v>7451</v>
      </c>
      <c r="F1176" s="664">
        <v>6</v>
      </c>
      <c r="G1176" s="664">
        <v>234</v>
      </c>
      <c r="H1176" s="664">
        <v>1</v>
      </c>
      <c r="I1176" s="664">
        <v>39</v>
      </c>
      <c r="J1176" s="664">
        <v>1</v>
      </c>
      <c r="K1176" s="664">
        <v>39</v>
      </c>
      <c r="L1176" s="664">
        <v>0.16666666666666666</v>
      </c>
      <c r="M1176" s="664">
        <v>39</v>
      </c>
      <c r="N1176" s="664">
        <v>7</v>
      </c>
      <c r="O1176" s="664">
        <v>273</v>
      </c>
      <c r="P1176" s="677">
        <v>1.1666666666666667</v>
      </c>
      <c r="Q1176" s="665">
        <v>39</v>
      </c>
    </row>
    <row r="1177" spans="1:17" ht="14.4" customHeight="1" x14ac:dyDescent="0.3">
      <c r="A1177" s="660" t="s">
        <v>8862</v>
      </c>
      <c r="B1177" s="661" t="s">
        <v>7398</v>
      </c>
      <c r="C1177" s="661" t="s">
        <v>7437</v>
      </c>
      <c r="D1177" s="661" t="s">
        <v>7452</v>
      </c>
      <c r="E1177" s="661" t="s">
        <v>7453</v>
      </c>
      <c r="F1177" s="664"/>
      <c r="G1177" s="664"/>
      <c r="H1177" s="664"/>
      <c r="I1177" s="664"/>
      <c r="J1177" s="664"/>
      <c r="K1177" s="664"/>
      <c r="L1177" s="664"/>
      <c r="M1177" s="664"/>
      <c r="N1177" s="664">
        <v>1</v>
      </c>
      <c r="O1177" s="664">
        <v>1688</v>
      </c>
      <c r="P1177" s="677"/>
      <c r="Q1177" s="665">
        <v>1688</v>
      </c>
    </row>
    <row r="1178" spans="1:17" ht="14.4" customHeight="1" x14ac:dyDescent="0.3">
      <c r="A1178" s="660" t="s">
        <v>8862</v>
      </c>
      <c r="B1178" s="661" t="s">
        <v>7398</v>
      </c>
      <c r="C1178" s="661" t="s">
        <v>7437</v>
      </c>
      <c r="D1178" s="661" t="s">
        <v>7548</v>
      </c>
      <c r="E1178" s="661" t="s">
        <v>7549</v>
      </c>
      <c r="F1178" s="664">
        <v>1</v>
      </c>
      <c r="G1178" s="664">
        <v>687</v>
      </c>
      <c r="H1178" s="664">
        <v>1</v>
      </c>
      <c r="I1178" s="664">
        <v>687</v>
      </c>
      <c r="J1178" s="664"/>
      <c r="K1178" s="664"/>
      <c r="L1178" s="664"/>
      <c r="M1178" s="664"/>
      <c r="N1178" s="664"/>
      <c r="O1178" s="664"/>
      <c r="P1178" s="677"/>
      <c r="Q1178" s="665"/>
    </row>
    <row r="1179" spans="1:17" ht="14.4" customHeight="1" x14ac:dyDescent="0.3">
      <c r="A1179" s="660" t="s">
        <v>8862</v>
      </c>
      <c r="B1179" s="661" t="s">
        <v>7398</v>
      </c>
      <c r="C1179" s="661" t="s">
        <v>7437</v>
      </c>
      <c r="D1179" s="661" t="s">
        <v>7456</v>
      </c>
      <c r="E1179" s="661" t="s">
        <v>7457</v>
      </c>
      <c r="F1179" s="664">
        <v>16</v>
      </c>
      <c r="G1179" s="664">
        <v>3984</v>
      </c>
      <c r="H1179" s="664">
        <v>1</v>
      </c>
      <c r="I1179" s="664">
        <v>249</v>
      </c>
      <c r="J1179" s="664">
        <v>20</v>
      </c>
      <c r="K1179" s="664">
        <v>4640</v>
      </c>
      <c r="L1179" s="664">
        <v>1.1646586345381527</v>
      </c>
      <c r="M1179" s="664">
        <v>232</v>
      </c>
      <c r="N1179" s="664">
        <v>24</v>
      </c>
      <c r="O1179" s="664">
        <v>5600</v>
      </c>
      <c r="P1179" s="677">
        <v>1.4056224899598393</v>
      </c>
      <c r="Q1179" s="665">
        <v>233.33333333333334</v>
      </c>
    </row>
    <row r="1180" spans="1:17" ht="14.4" customHeight="1" x14ac:dyDescent="0.3">
      <c r="A1180" s="660" t="s">
        <v>8862</v>
      </c>
      <c r="B1180" s="661" t="s">
        <v>7398</v>
      </c>
      <c r="C1180" s="661" t="s">
        <v>7437</v>
      </c>
      <c r="D1180" s="661" t="s">
        <v>7458</v>
      </c>
      <c r="E1180" s="661" t="s">
        <v>7459</v>
      </c>
      <c r="F1180" s="664">
        <v>63</v>
      </c>
      <c r="G1180" s="664">
        <v>7875</v>
      </c>
      <c r="H1180" s="664">
        <v>1</v>
      </c>
      <c r="I1180" s="664">
        <v>125</v>
      </c>
      <c r="J1180" s="664">
        <v>29</v>
      </c>
      <c r="K1180" s="664">
        <v>3364</v>
      </c>
      <c r="L1180" s="664">
        <v>0.42717460317460315</v>
      </c>
      <c r="M1180" s="664">
        <v>116</v>
      </c>
      <c r="N1180" s="664">
        <v>37</v>
      </c>
      <c r="O1180" s="664">
        <v>4346</v>
      </c>
      <c r="P1180" s="677">
        <v>0.55187301587301585</v>
      </c>
      <c r="Q1180" s="665">
        <v>117.45945945945945</v>
      </c>
    </row>
    <row r="1181" spans="1:17" ht="14.4" customHeight="1" x14ac:dyDescent="0.3">
      <c r="A1181" s="660" t="s">
        <v>8862</v>
      </c>
      <c r="B1181" s="661" t="s">
        <v>7398</v>
      </c>
      <c r="C1181" s="661" t="s">
        <v>7437</v>
      </c>
      <c r="D1181" s="661" t="s">
        <v>7573</v>
      </c>
      <c r="E1181" s="661" t="s">
        <v>7574</v>
      </c>
      <c r="F1181" s="664">
        <v>1</v>
      </c>
      <c r="G1181" s="664">
        <v>672</v>
      </c>
      <c r="H1181" s="664">
        <v>1</v>
      </c>
      <c r="I1181" s="664">
        <v>672</v>
      </c>
      <c r="J1181" s="664"/>
      <c r="K1181" s="664"/>
      <c r="L1181" s="664"/>
      <c r="M1181" s="664"/>
      <c r="N1181" s="664"/>
      <c r="O1181" s="664"/>
      <c r="P1181" s="677"/>
      <c r="Q1181" s="665"/>
    </row>
    <row r="1182" spans="1:17" ht="14.4" customHeight="1" x14ac:dyDescent="0.3">
      <c r="A1182" s="660" t="s">
        <v>8862</v>
      </c>
      <c r="B1182" s="661" t="s">
        <v>7398</v>
      </c>
      <c r="C1182" s="661" t="s">
        <v>7437</v>
      </c>
      <c r="D1182" s="661" t="s">
        <v>7460</v>
      </c>
      <c r="E1182" s="661" t="s">
        <v>7461</v>
      </c>
      <c r="F1182" s="664"/>
      <c r="G1182" s="664"/>
      <c r="H1182" s="664"/>
      <c r="I1182" s="664"/>
      <c r="J1182" s="664">
        <v>1</v>
      </c>
      <c r="K1182" s="664">
        <v>659</v>
      </c>
      <c r="L1182" s="664"/>
      <c r="M1182" s="664">
        <v>659</v>
      </c>
      <c r="N1182" s="664"/>
      <c r="O1182" s="664"/>
      <c r="P1182" s="677"/>
      <c r="Q1182" s="665"/>
    </row>
    <row r="1183" spans="1:17" ht="14.4" customHeight="1" x14ac:dyDescent="0.3">
      <c r="A1183" s="660" t="s">
        <v>8862</v>
      </c>
      <c r="B1183" s="661" t="s">
        <v>7398</v>
      </c>
      <c r="C1183" s="661" t="s">
        <v>7437</v>
      </c>
      <c r="D1183" s="661" t="s">
        <v>7464</v>
      </c>
      <c r="E1183" s="661" t="s">
        <v>7465</v>
      </c>
      <c r="F1183" s="664">
        <v>1</v>
      </c>
      <c r="G1183" s="664">
        <v>0</v>
      </c>
      <c r="H1183" s="664"/>
      <c r="I1183" s="664">
        <v>0</v>
      </c>
      <c r="J1183" s="664">
        <v>1</v>
      </c>
      <c r="K1183" s="664">
        <v>0</v>
      </c>
      <c r="L1183" s="664"/>
      <c r="M1183" s="664">
        <v>0</v>
      </c>
      <c r="N1183" s="664">
        <v>1</v>
      </c>
      <c r="O1183" s="664">
        <v>0</v>
      </c>
      <c r="P1183" s="677"/>
      <c r="Q1183" s="665">
        <v>0</v>
      </c>
    </row>
    <row r="1184" spans="1:17" ht="14.4" customHeight="1" x14ac:dyDescent="0.3">
      <c r="A1184" s="660" t="s">
        <v>8862</v>
      </c>
      <c r="B1184" s="661" t="s">
        <v>7398</v>
      </c>
      <c r="C1184" s="661" t="s">
        <v>7437</v>
      </c>
      <c r="D1184" s="661" t="s">
        <v>7500</v>
      </c>
      <c r="E1184" s="661" t="s">
        <v>7501</v>
      </c>
      <c r="F1184" s="664">
        <v>2</v>
      </c>
      <c r="G1184" s="664">
        <v>1886</v>
      </c>
      <c r="H1184" s="664">
        <v>1</v>
      </c>
      <c r="I1184" s="664">
        <v>943</v>
      </c>
      <c r="J1184" s="664"/>
      <c r="K1184" s="664"/>
      <c r="L1184" s="664"/>
      <c r="M1184" s="664"/>
      <c r="N1184" s="664"/>
      <c r="O1184" s="664"/>
      <c r="P1184" s="677"/>
      <c r="Q1184" s="665"/>
    </row>
    <row r="1185" spans="1:17" ht="14.4" customHeight="1" x14ac:dyDescent="0.3">
      <c r="A1185" s="660" t="s">
        <v>8862</v>
      </c>
      <c r="B1185" s="661" t="s">
        <v>7398</v>
      </c>
      <c r="C1185" s="661" t="s">
        <v>7437</v>
      </c>
      <c r="D1185" s="661" t="s">
        <v>7502</v>
      </c>
      <c r="E1185" s="661" t="s">
        <v>7503</v>
      </c>
      <c r="F1185" s="664">
        <v>3</v>
      </c>
      <c r="G1185" s="664">
        <v>492</v>
      </c>
      <c r="H1185" s="664">
        <v>1</v>
      </c>
      <c r="I1185" s="664">
        <v>164</v>
      </c>
      <c r="J1185" s="664">
        <v>2</v>
      </c>
      <c r="K1185" s="664">
        <v>330</v>
      </c>
      <c r="L1185" s="664">
        <v>0.67073170731707321</v>
      </c>
      <c r="M1185" s="664">
        <v>165</v>
      </c>
      <c r="N1185" s="664">
        <v>4</v>
      </c>
      <c r="O1185" s="664">
        <v>669</v>
      </c>
      <c r="P1185" s="677">
        <v>1.3597560975609757</v>
      </c>
      <c r="Q1185" s="665">
        <v>167.25</v>
      </c>
    </row>
    <row r="1186" spans="1:17" ht="14.4" customHeight="1" x14ac:dyDescent="0.3">
      <c r="A1186" s="660" t="s">
        <v>8862</v>
      </c>
      <c r="B1186" s="661" t="s">
        <v>7398</v>
      </c>
      <c r="C1186" s="661" t="s">
        <v>7437</v>
      </c>
      <c r="D1186" s="661" t="s">
        <v>8258</v>
      </c>
      <c r="E1186" s="661" t="s">
        <v>8259</v>
      </c>
      <c r="F1186" s="664"/>
      <c r="G1186" s="664"/>
      <c r="H1186" s="664"/>
      <c r="I1186" s="664"/>
      <c r="J1186" s="664">
        <v>2</v>
      </c>
      <c r="K1186" s="664">
        <v>112</v>
      </c>
      <c r="L1186" s="664"/>
      <c r="M1186" s="664">
        <v>56</v>
      </c>
      <c r="N1186" s="664"/>
      <c r="O1186" s="664"/>
      <c r="P1186" s="677"/>
      <c r="Q1186" s="665"/>
    </row>
    <row r="1187" spans="1:17" ht="14.4" customHeight="1" x14ac:dyDescent="0.3">
      <c r="A1187" s="660" t="s">
        <v>8862</v>
      </c>
      <c r="B1187" s="661" t="s">
        <v>7398</v>
      </c>
      <c r="C1187" s="661" t="s">
        <v>7437</v>
      </c>
      <c r="D1187" s="661" t="s">
        <v>7466</v>
      </c>
      <c r="E1187" s="661" t="s">
        <v>7467</v>
      </c>
      <c r="F1187" s="664">
        <v>2</v>
      </c>
      <c r="G1187" s="664">
        <v>150</v>
      </c>
      <c r="H1187" s="664">
        <v>1</v>
      </c>
      <c r="I1187" s="664">
        <v>75</v>
      </c>
      <c r="J1187" s="664">
        <v>6</v>
      </c>
      <c r="K1187" s="664">
        <v>486</v>
      </c>
      <c r="L1187" s="664">
        <v>3.24</v>
      </c>
      <c r="M1187" s="664">
        <v>81</v>
      </c>
      <c r="N1187" s="664">
        <v>2</v>
      </c>
      <c r="O1187" s="664">
        <v>163</v>
      </c>
      <c r="P1187" s="677">
        <v>1.0866666666666667</v>
      </c>
      <c r="Q1187" s="665">
        <v>81.5</v>
      </c>
    </row>
    <row r="1188" spans="1:17" ht="14.4" customHeight="1" x14ac:dyDescent="0.3">
      <c r="A1188" s="660" t="s">
        <v>8862</v>
      </c>
      <c r="B1188" s="661" t="s">
        <v>7398</v>
      </c>
      <c r="C1188" s="661" t="s">
        <v>7437</v>
      </c>
      <c r="D1188" s="661" t="s">
        <v>7539</v>
      </c>
      <c r="E1188" s="661" t="s">
        <v>7540</v>
      </c>
      <c r="F1188" s="664"/>
      <c r="G1188" s="664"/>
      <c r="H1188" s="664"/>
      <c r="I1188" s="664"/>
      <c r="J1188" s="664">
        <v>1</v>
      </c>
      <c r="K1188" s="664">
        <v>431</v>
      </c>
      <c r="L1188" s="664"/>
      <c r="M1188" s="664">
        <v>431</v>
      </c>
      <c r="N1188" s="664"/>
      <c r="O1188" s="664"/>
      <c r="P1188" s="677"/>
      <c r="Q1188" s="665"/>
    </row>
    <row r="1189" spans="1:17" ht="14.4" customHeight="1" x14ac:dyDescent="0.3">
      <c r="A1189" s="660" t="s">
        <v>8862</v>
      </c>
      <c r="B1189" s="661" t="s">
        <v>7398</v>
      </c>
      <c r="C1189" s="661" t="s">
        <v>7437</v>
      </c>
      <c r="D1189" s="661" t="s">
        <v>7518</v>
      </c>
      <c r="E1189" s="661" t="s">
        <v>7519</v>
      </c>
      <c r="F1189" s="664">
        <v>1</v>
      </c>
      <c r="G1189" s="664">
        <v>333</v>
      </c>
      <c r="H1189" s="664">
        <v>1</v>
      </c>
      <c r="I1189" s="664">
        <v>333</v>
      </c>
      <c r="J1189" s="664"/>
      <c r="K1189" s="664"/>
      <c r="L1189" s="664"/>
      <c r="M1189" s="664"/>
      <c r="N1189" s="664"/>
      <c r="O1189" s="664"/>
      <c r="P1189" s="677"/>
      <c r="Q1189" s="665"/>
    </row>
    <row r="1190" spans="1:17" ht="14.4" customHeight="1" x14ac:dyDescent="0.3">
      <c r="A1190" s="660" t="s">
        <v>8862</v>
      </c>
      <c r="B1190" s="661" t="s">
        <v>7398</v>
      </c>
      <c r="C1190" s="661" t="s">
        <v>7437</v>
      </c>
      <c r="D1190" s="661" t="s">
        <v>7508</v>
      </c>
      <c r="E1190" s="661" t="s">
        <v>7509</v>
      </c>
      <c r="F1190" s="664">
        <v>1</v>
      </c>
      <c r="G1190" s="664">
        <v>360</v>
      </c>
      <c r="H1190" s="664">
        <v>1</v>
      </c>
      <c r="I1190" s="664">
        <v>360</v>
      </c>
      <c r="J1190" s="664">
        <v>1</v>
      </c>
      <c r="K1190" s="664">
        <v>344</v>
      </c>
      <c r="L1190" s="664">
        <v>0.9555555555555556</v>
      </c>
      <c r="M1190" s="664">
        <v>344</v>
      </c>
      <c r="N1190" s="664"/>
      <c r="O1190" s="664"/>
      <c r="P1190" s="677"/>
      <c r="Q1190" s="665"/>
    </row>
    <row r="1191" spans="1:17" ht="14.4" customHeight="1" x14ac:dyDescent="0.3">
      <c r="A1191" s="660" t="s">
        <v>8862</v>
      </c>
      <c r="B1191" s="661" t="s">
        <v>7398</v>
      </c>
      <c r="C1191" s="661" t="s">
        <v>7437</v>
      </c>
      <c r="D1191" s="661" t="s">
        <v>7472</v>
      </c>
      <c r="E1191" s="661" t="s">
        <v>7473</v>
      </c>
      <c r="F1191" s="664"/>
      <c r="G1191" s="664"/>
      <c r="H1191" s="664"/>
      <c r="I1191" s="664"/>
      <c r="J1191" s="664"/>
      <c r="K1191" s="664"/>
      <c r="L1191" s="664"/>
      <c r="M1191" s="664"/>
      <c r="N1191" s="664">
        <v>3</v>
      </c>
      <c r="O1191" s="664">
        <v>342</v>
      </c>
      <c r="P1191" s="677"/>
      <c r="Q1191" s="665">
        <v>114</v>
      </c>
    </row>
    <row r="1192" spans="1:17" ht="14.4" customHeight="1" x14ac:dyDescent="0.3">
      <c r="A1192" s="660" t="s">
        <v>8862</v>
      </c>
      <c r="B1192" s="661" t="s">
        <v>7398</v>
      </c>
      <c r="C1192" s="661" t="s">
        <v>7437</v>
      </c>
      <c r="D1192" s="661" t="s">
        <v>7488</v>
      </c>
      <c r="E1192" s="661" t="s">
        <v>7489</v>
      </c>
      <c r="F1192" s="664"/>
      <c r="G1192" s="664"/>
      <c r="H1192" s="664"/>
      <c r="I1192" s="664"/>
      <c r="J1192" s="664"/>
      <c r="K1192" s="664"/>
      <c r="L1192" s="664"/>
      <c r="M1192" s="664"/>
      <c r="N1192" s="664">
        <v>2</v>
      </c>
      <c r="O1192" s="664">
        <v>355</v>
      </c>
      <c r="P1192" s="677"/>
      <c r="Q1192" s="665">
        <v>177.5</v>
      </c>
    </row>
    <row r="1193" spans="1:17" ht="14.4" customHeight="1" x14ac:dyDescent="0.3">
      <c r="A1193" s="660" t="s">
        <v>8863</v>
      </c>
      <c r="B1193" s="661" t="s">
        <v>7398</v>
      </c>
      <c r="C1193" s="661" t="s">
        <v>7437</v>
      </c>
      <c r="D1193" s="661" t="s">
        <v>7456</v>
      </c>
      <c r="E1193" s="661" t="s">
        <v>7457</v>
      </c>
      <c r="F1193" s="664">
        <v>1</v>
      </c>
      <c r="G1193" s="664">
        <v>249</v>
      </c>
      <c r="H1193" s="664">
        <v>1</v>
      </c>
      <c r="I1193" s="664">
        <v>249</v>
      </c>
      <c r="J1193" s="664"/>
      <c r="K1193" s="664"/>
      <c r="L1193" s="664"/>
      <c r="M1193" s="664"/>
      <c r="N1193" s="664"/>
      <c r="O1193" s="664"/>
      <c r="P1193" s="677"/>
      <c r="Q1193" s="665"/>
    </row>
    <row r="1194" spans="1:17" ht="14.4" customHeight="1" x14ac:dyDescent="0.3">
      <c r="A1194" s="660" t="s">
        <v>8864</v>
      </c>
      <c r="B1194" s="661" t="s">
        <v>7398</v>
      </c>
      <c r="C1194" s="661" t="s">
        <v>7424</v>
      </c>
      <c r="D1194" s="661" t="s">
        <v>7615</v>
      </c>
      <c r="E1194" s="661" t="s">
        <v>7616</v>
      </c>
      <c r="F1194" s="664"/>
      <c r="G1194" s="664"/>
      <c r="H1194" s="664"/>
      <c r="I1194" s="664"/>
      <c r="J1194" s="664"/>
      <c r="K1194" s="664"/>
      <c r="L1194" s="664"/>
      <c r="M1194" s="664"/>
      <c r="N1194" s="664">
        <v>1</v>
      </c>
      <c r="O1194" s="664">
        <v>3714.22</v>
      </c>
      <c r="P1194" s="677"/>
      <c r="Q1194" s="665">
        <v>3714.22</v>
      </c>
    </row>
    <row r="1195" spans="1:17" ht="14.4" customHeight="1" x14ac:dyDescent="0.3">
      <c r="A1195" s="660" t="s">
        <v>8864</v>
      </c>
      <c r="B1195" s="661" t="s">
        <v>7398</v>
      </c>
      <c r="C1195" s="661" t="s">
        <v>7437</v>
      </c>
      <c r="D1195" s="661" t="s">
        <v>7442</v>
      </c>
      <c r="E1195" s="661" t="s">
        <v>7443</v>
      </c>
      <c r="F1195" s="664">
        <v>1</v>
      </c>
      <c r="G1195" s="664">
        <v>34</v>
      </c>
      <c r="H1195" s="664">
        <v>1</v>
      </c>
      <c r="I1195" s="664">
        <v>34</v>
      </c>
      <c r="J1195" s="664"/>
      <c r="K1195" s="664"/>
      <c r="L1195" s="664"/>
      <c r="M1195" s="664"/>
      <c r="N1195" s="664">
        <v>3</v>
      </c>
      <c r="O1195" s="664">
        <v>103</v>
      </c>
      <c r="P1195" s="677">
        <v>3.0294117647058822</v>
      </c>
      <c r="Q1195" s="665">
        <v>34.333333333333336</v>
      </c>
    </row>
    <row r="1196" spans="1:17" ht="14.4" customHeight="1" x14ac:dyDescent="0.3">
      <c r="A1196" s="660" t="s">
        <v>8864</v>
      </c>
      <c r="B1196" s="661" t="s">
        <v>7398</v>
      </c>
      <c r="C1196" s="661" t="s">
        <v>7437</v>
      </c>
      <c r="D1196" s="661" t="s">
        <v>7444</v>
      </c>
      <c r="E1196" s="661" t="s">
        <v>7445</v>
      </c>
      <c r="F1196" s="664"/>
      <c r="G1196" s="664"/>
      <c r="H1196" s="664"/>
      <c r="I1196" s="664"/>
      <c r="J1196" s="664"/>
      <c r="K1196" s="664"/>
      <c r="L1196" s="664"/>
      <c r="M1196" s="664"/>
      <c r="N1196" s="664">
        <v>1</v>
      </c>
      <c r="O1196" s="664">
        <v>84</v>
      </c>
      <c r="P1196" s="677"/>
      <c r="Q1196" s="665">
        <v>84</v>
      </c>
    </row>
    <row r="1197" spans="1:17" ht="14.4" customHeight="1" x14ac:dyDescent="0.3">
      <c r="A1197" s="660" t="s">
        <v>8864</v>
      </c>
      <c r="B1197" s="661" t="s">
        <v>7398</v>
      </c>
      <c r="C1197" s="661" t="s">
        <v>7437</v>
      </c>
      <c r="D1197" s="661" t="s">
        <v>7446</v>
      </c>
      <c r="E1197" s="661" t="s">
        <v>7447</v>
      </c>
      <c r="F1197" s="664">
        <v>4</v>
      </c>
      <c r="G1197" s="664">
        <v>2436</v>
      </c>
      <c r="H1197" s="664">
        <v>1</v>
      </c>
      <c r="I1197" s="664">
        <v>609</v>
      </c>
      <c r="J1197" s="664">
        <v>6</v>
      </c>
      <c r="K1197" s="664">
        <v>3666</v>
      </c>
      <c r="L1197" s="664">
        <v>1.5049261083743843</v>
      </c>
      <c r="M1197" s="664">
        <v>611</v>
      </c>
      <c r="N1197" s="664">
        <v>11</v>
      </c>
      <c r="O1197" s="664">
        <v>6766</v>
      </c>
      <c r="P1197" s="677">
        <v>2.777504105090312</v>
      </c>
      <c r="Q1197" s="665">
        <v>615.09090909090912</v>
      </c>
    </row>
    <row r="1198" spans="1:17" ht="14.4" customHeight="1" x14ac:dyDescent="0.3">
      <c r="A1198" s="660" t="s">
        <v>8864</v>
      </c>
      <c r="B1198" s="661" t="s">
        <v>7398</v>
      </c>
      <c r="C1198" s="661" t="s">
        <v>7437</v>
      </c>
      <c r="D1198" s="661" t="s">
        <v>7448</v>
      </c>
      <c r="E1198" s="661" t="s">
        <v>7449</v>
      </c>
      <c r="F1198" s="664"/>
      <c r="G1198" s="664"/>
      <c r="H1198" s="664"/>
      <c r="I1198" s="664"/>
      <c r="J1198" s="664"/>
      <c r="K1198" s="664"/>
      <c r="L1198" s="664"/>
      <c r="M1198" s="664"/>
      <c r="N1198" s="664">
        <v>1</v>
      </c>
      <c r="O1198" s="664">
        <v>388</v>
      </c>
      <c r="P1198" s="677"/>
      <c r="Q1198" s="665">
        <v>388</v>
      </c>
    </row>
    <row r="1199" spans="1:17" ht="14.4" customHeight="1" x14ac:dyDescent="0.3">
      <c r="A1199" s="660" t="s">
        <v>8864</v>
      </c>
      <c r="B1199" s="661" t="s">
        <v>7398</v>
      </c>
      <c r="C1199" s="661" t="s">
        <v>7437</v>
      </c>
      <c r="D1199" s="661" t="s">
        <v>7450</v>
      </c>
      <c r="E1199" s="661" t="s">
        <v>7451</v>
      </c>
      <c r="F1199" s="664">
        <v>4</v>
      </c>
      <c r="G1199" s="664">
        <v>156</v>
      </c>
      <c r="H1199" s="664">
        <v>1</v>
      </c>
      <c r="I1199" s="664">
        <v>39</v>
      </c>
      <c r="J1199" s="664">
        <v>11</v>
      </c>
      <c r="K1199" s="664">
        <v>429</v>
      </c>
      <c r="L1199" s="664">
        <v>2.75</v>
      </c>
      <c r="M1199" s="664">
        <v>39</v>
      </c>
      <c r="N1199" s="664">
        <v>18</v>
      </c>
      <c r="O1199" s="664">
        <v>702</v>
      </c>
      <c r="P1199" s="677">
        <v>4.5</v>
      </c>
      <c r="Q1199" s="665">
        <v>39</v>
      </c>
    </row>
    <row r="1200" spans="1:17" ht="14.4" customHeight="1" x14ac:dyDescent="0.3">
      <c r="A1200" s="660" t="s">
        <v>8864</v>
      </c>
      <c r="B1200" s="661" t="s">
        <v>7398</v>
      </c>
      <c r="C1200" s="661" t="s">
        <v>7437</v>
      </c>
      <c r="D1200" s="661" t="s">
        <v>7454</v>
      </c>
      <c r="E1200" s="661" t="s">
        <v>7455</v>
      </c>
      <c r="F1200" s="664"/>
      <c r="G1200" s="664"/>
      <c r="H1200" s="664"/>
      <c r="I1200" s="664"/>
      <c r="J1200" s="664">
        <v>1</v>
      </c>
      <c r="K1200" s="664">
        <v>4425</v>
      </c>
      <c r="L1200" s="664"/>
      <c r="M1200" s="664">
        <v>4425</v>
      </c>
      <c r="N1200" s="664"/>
      <c r="O1200" s="664"/>
      <c r="P1200" s="677"/>
      <c r="Q1200" s="665"/>
    </row>
    <row r="1201" spans="1:17" ht="14.4" customHeight="1" x14ac:dyDescent="0.3">
      <c r="A1201" s="660" t="s">
        <v>8864</v>
      </c>
      <c r="B1201" s="661" t="s">
        <v>7398</v>
      </c>
      <c r="C1201" s="661" t="s">
        <v>7437</v>
      </c>
      <c r="D1201" s="661" t="s">
        <v>7548</v>
      </c>
      <c r="E1201" s="661" t="s">
        <v>7549</v>
      </c>
      <c r="F1201" s="664">
        <v>4</v>
      </c>
      <c r="G1201" s="664">
        <v>2748</v>
      </c>
      <c r="H1201" s="664">
        <v>1</v>
      </c>
      <c r="I1201" s="664">
        <v>687</v>
      </c>
      <c r="J1201" s="664">
        <v>4</v>
      </c>
      <c r="K1201" s="664">
        <v>2756</v>
      </c>
      <c r="L1201" s="664">
        <v>1.0029112081513829</v>
      </c>
      <c r="M1201" s="664">
        <v>689</v>
      </c>
      <c r="N1201" s="664">
        <v>10</v>
      </c>
      <c r="O1201" s="664">
        <v>6930</v>
      </c>
      <c r="P1201" s="677">
        <v>2.5218340611353711</v>
      </c>
      <c r="Q1201" s="665">
        <v>693</v>
      </c>
    </row>
    <row r="1202" spans="1:17" ht="14.4" customHeight="1" x14ac:dyDescent="0.3">
      <c r="A1202" s="660" t="s">
        <v>8864</v>
      </c>
      <c r="B1202" s="661" t="s">
        <v>7398</v>
      </c>
      <c r="C1202" s="661" t="s">
        <v>7437</v>
      </c>
      <c r="D1202" s="661" t="s">
        <v>7456</v>
      </c>
      <c r="E1202" s="661" t="s">
        <v>7457</v>
      </c>
      <c r="F1202" s="664">
        <v>3</v>
      </c>
      <c r="G1202" s="664">
        <v>747</v>
      </c>
      <c r="H1202" s="664">
        <v>1</v>
      </c>
      <c r="I1202" s="664">
        <v>249</v>
      </c>
      <c r="J1202" s="664"/>
      <c r="K1202" s="664"/>
      <c r="L1202" s="664"/>
      <c r="M1202" s="664"/>
      <c r="N1202" s="664">
        <v>4</v>
      </c>
      <c r="O1202" s="664">
        <v>934</v>
      </c>
      <c r="P1202" s="677">
        <v>1.250334672021419</v>
      </c>
      <c r="Q1202" s="665">
        <v>233.5</v>
      </c>
    </row>
    <row r="1203" spans="1:17" ht="14.4" customHeight="1" x14ac:dyDescent="0.3">
      <c r="A1203" s="660" t="s">
        <v>8864</v>
      </c>
      <c r="B1203" s="661" t="s">
        <v>7398</v>
      </c>
      <c r="C1203" s="661" t="s">
        <v>7437</v>
      </c>
      <c r="D1203" s="661" t="s">
        <v>7458</v>
      </c>
      <c r="E1203" s="661" t="s">
        <v>7459</v>
      </c>
      <c r="F1203" s="664">
        <v>5</v>
      </c>
      <c r="G1203" s="664">
        <v>625</v>
      </c>
      <c r="H1203" s="664">
        <v>1</v>
      </c>
      <c r="I1203" s="664">
        <v>125</v>
      </c>
      <c r="J1203" s="664">
        <v>8</v>
      </c>
      <c r="K1203" s="664">
        <v>928</v>
      </c>
      <c r="L1203" s="664">
        <v>1.4847999999999999</v>
      </c>
      <c r="M1203" s="664">
        <v>116</v>
      </c>
      <c r="N1203" s="664">
        <v>12</v>
      </c>
      <c r="O1203" s="664">
        <v>1408</v>
      </c>
      <c r="P1203" s="677">
        <v>2.2528000000000001</v>
      </c>
      <c r="Q1203" s="665">
        <v>117.33333333333333</v>
      </c>
    </row>
    <row r="1204" spans="1:17" ht="14.4" customHeight="1" x14ac:dyDescent="0.3">
      <c r="A1204" s="660" t="s">
        <v>8864</v>
      </c>
      <c r="B1204" s="661" t="s">
        <v>7398</v>
      </c>
      <c r="C1204" s="661" t="s">
        <v>7437</v>
      </c>
      <c r="D1204" s="661" t="s">
        <v>7466</v>
      </c>
      <c r="E1204" s="661" t="s">
        <v>7467</v>
      </c>
      <c r="F1204" s="664">
        <v>3</v>
      </c>
      <c r="G1204" s="664">
        <v>225</v>
      </c>
      <c r="H1204" s="664">
        <v>1</v>
      </c>
      <c r="I1204" s="664">
        <v>75</v>
      </c>
      <c r="J1204" s="664">
        <v>4</v>
      </c>
      <c r="K1204" s="664">
        <v>324</v>
      </c>
      <c r="L1204" s="664">
        <v>1.44</v>
      </c>
      <c r="M1204" s="664">
        <v>81</v>
      </c>
      <c r="N1204" s="664">
        <v>7</v>
      </c>
      <c r="O1204" s="664">
        <v>573</v>
      </c>
      <c r="P1204" s="677">
        <v>2.5466666666666669</v>
      </c>
      <c r="Q1204" s="665">
        <v>81.857142857142861</v>
      </c>
    </row>
    <row r="1205" spans="1:17" ht="14.4" customHeight="1" x14ac:dyDescent="0.3">
      <c r="A1205" s="660" t="s">
        <v>8865</v>
      </c>
      <c r="B1205" s="661" t="s">
        <v>7398</v>
      </c>
      <c r="C1205" s="661" t="s">
        <v>7437</v>
      </c>
      <c r="D1205" s="661" t="s">
        <v>7442</v>
      </c>
      <c r="E1205" s="661" t="s">
        <v>7443</v>
      </c>
      <c r="F1205" s="664"/>
      <c r="G1205" s="664"/>
      <c r="H1205" s="664"/>
      <c r="I1205" s="664"/>
      <c r="J1205" s="664">
        <v>1</v>
      </c>
      <c r="K1205" s="664">
        <v>34</v>
      </c>
      <c r="L1205" s="664"/>
      <c r="M1205" s="664">
        <v>34</v>
      </c>
      <c r="N1205" s="664"/>
      <c r="O1205" s="664"/>
      <c r="P1205" s="677"/>
      <c r="Q1205" s="665"/>
    </row>
    <row r="1206" spans="1:17" ht="14.4" customHeight="1" x14ac:dyDescent="0.3">
      <c r="A1206" s="660" t="s">
        <v>8865</v>
      </c>
      <c r="B1206" s="661" t="s">
        <v>7398</v>
      </c>
      <c r="C1206" s="661" t="s">
        <v>7437</v>
      </c>
      <c r="D1206" s="661" t="s">
        <v>7456</v>
      </c>
      <c r="E1206" s="661" t="s">
        <v>7457</v>
      </c>
      <c r="F1206" s="664">
        <v>5</v>
      </c>
      <c r="G1206" s="664">
        <v>1245</v>
      </c>
      <c r="H1206" s="664">
        <v>1</v>
      </c>
      <c r="I1206" s="664">
        <v>249</v>
      </c>
      <c r="J1206" s="664">
        <v>4</v>
      </c>
      <c r="K1206" s="664">
        <v>928</v>
      </c>
      <c r="L1206" s="664">
        <v>0.74538152610441766</v>
      </c>
      <c r="M1206" s="664">
        <v>232</v>
      </c>
      <c r="N1206" s="664">
        <v>2</v>
      </c>
      <c r="O1206" s="664">
        <v>466</v>
      </c>
      <c r="P1206" s="677">
        <v>0.3742971887550201</v>
      </c>
      <c r="Q1206" s="665">
        <v>233</v>
      </c>
    </row>
    <row r="1207" spans="1:17" ht="14.4" customHeight="1" x14ac:dyDescent="0.3">
      <c r="A1207" s="660" t="s">
        <v>8865</v>
      </c>
      <c r="B1207" s="661" t="s">
        <v>7398</v>
      </c>
      <c r="C1207" s="661" t="s">
        <v>7437</v>
      </c>
      <c r="D1207" s="661" t="s">
        <v>7458</v>
      </c>
      <c r="E1207" s="661" t="s">
        <v>7459</v>
      </c>
      <c r="F1207" s="664"/>
      <c r="G1207" s="664"/>
      <c r="H1207" s="664"/>
      <c r="I1207" s="664"/>
      <c r="J1207" s="664"/>
      <c r="K1207" s="664"/>
      <c r="L1207" s="664"/>
      <c r="M1207" s="664"/>
      <c r="N1207" s="664">
        <v>1</v>
      </c>
      <c r="O1207" s="664">
        <v>118</v>
      </c>
      <c r="P1207" s="677"/>
      <c r="Q1207" s="665">
        <v>118</v>
      </c>
    </row>
    <row r="1208" spans="1:17" ht="14.4" customHeight="1" x14ac:dyDescent="0.3">
      <c r="A1208" s="660" t="s">
        <v>8865</v>
      </c>
      <c r="B1208" s="661" t="s">
        <v>7398</v>
      </c>
      <c r="C1208" s="661" t="s">
        <v>7437</v>
      </c>
      <c r="D1208" s="661" t="s">
        <v>7516</v>
      </c>
      <c r="E1208" s="661" t="s">
        <v>7517</v>
      </c>
      <c r="F1208" s="664">
        <v>1</v>
      </c>
      <c r="G1208" s="664">
        <v>183</v>
      </c>
      <c r="H1208" s="664">
        <v>1</v>
      </c>
      <c r="I1208" s="664">
        <v>183</v>
      </c>
      <c r="J1208" s="664"/>
      <c r="K1208" s="664"/>
      <c r="L1208" s="664"/>
      <c r="M1208" s="664"/>
      <c r="N1208" s="664"/>
      <c r="O1208" s="664"/>
      <c r="P1208" s="677"/>
      <c r="Q1208" s="665"/>
    </row>
    <row r="1209" spans="1:17" ht="14.4" customHeight="1" x14ac:dyDescent="0.3">
      <c r="A1209" s="660" t="s">
        <v>8866</v>
      </c>
      <c r="B1209" s="661" t="s">
        <v>7398</v>
      </c>
      <c r="C1209" s="661" t="s">
        <v>7424</v>
      </c>
      <c r="D1209" s="661" t="s">
        <v>8867</v>
      </c>
      <c r="E1209" s="661" t="s">
        <v>8868</v>
      </c>
      <c r="F1209" s="664"/>
      <c r="G1209" s="664"/>
      <c r="H1209" s="664"/>
      <c r="I1209" s="664"/>
      <c r="J1209" s="664">
        <v>1</v>
      </c>
      <c r="K1209" s="664">
        <v>6199.32</v>
      </c>
      <c r="L1209" s="664"/>
      <c r="M1209" s="664">
        <v>6199.32</v>
      </c>
      <c r="N1209" s="664"/>
      <c r="O1209" s="664"/>
      <c r="P1209" s="677"/>
      <c r="Q1209" s="665"/>
    </row>
    <row r="1210" spans="1:17" ht="14.4" customHeight="1" x14ac:dyDescent="0.3">
      <c r="A1210" s="660" t="s">
        <v>8866</v>
      </c>
      <c r="B1210" s="661" t="s">
        <v>7398</v>
      </c>
      <c r="C1210" s="661" t="s">
        <v>7424</v>
      </c>
      <c r="D1210" s="661" t="s">
        <v>7615</v>
      </c>
      <c r="E1210" s="661" t="s">
        <v>7616</v>
      </c>
      <c r="F1210" s="664"/>
      <c r="G1210" s="664"/>
      <c r="H1210" s="664"/>
      <c r="I1210" s="664"/>
      <c r="J1210" s="664"/>
      <c r="K1210" s="664"/>
      <c r="L1210" s="664"/>
      <c r="M1210" s="664"/>
      <c r="N1210" s="664">
        <v>1</v>
      </c>
      <c r="O1210" s="664">
        <v>3714.22</v>
      </c>
      <c r="P1210" s="677"/>
      <c r="Q1210" s="665">
        <v>3714.22</v>
      </c>
    </row>
    <row r="1211" spans="1:17" ht="14.4" customHeight="1" x14ac:dyDescent="0.3">
      <c r="A1211" s="660" t="s">
        <v>8866</v>
      </c>
      <c r="B1211" s="661" t="s">
        <v>7398</v>
      </c>
      <c r="C1211" s="661" t="s">
        <v>7424</v>
      </c>
      <c r="D1211" s="661" t="s">
        <v>7429</v>
      </c>
      <c r="E1211" s="661" t="s">
        <v>7430</v>
      </c>
      <c r="F1211" s="664">
        <v>1</v>
      </c>
      <c r="G1211" s="664">
        <v>1357</v>
      </c>
      <c r="H1211" s="664">
        <v>1</v>
      </c>
      <c r="I1211" s="664">
        <v>1357</v>
      </c>
      <c r="J1211" s="664"/>
      <c r="K1211" s="664"/>
      <c r="L1211" s="664"/>
      <c r="M1211" s="664"/>
      <c r="N1211" s="664"/>
      <c r="O1211" s="664"/>
      <c r="P1211" s="677"/>
      <c r="Q1211" s="665"/>
    </row>
    <row r="1212" spans="1:17" ht="14.4" customHeight="1" x14ac:dyDescent="0.3">
      <c r="A1212" s="660" t="s">
        <v>8866</v>
      </c>
      <c r="B1212" s="661" t="s">
        <v>7398</v>
      </c>
      <c r="C1212" s="661" t="s">
        <v>7437</v>
      </c>
      <c r="D1212" s="661" t="s">
        <v>7442</v>
      </c>
      <c r="E1212" s="661" t="s">
        <v>7443</v>
      </c>
      <c r="F1212" s="664">
        <v>4</v>
      </c>
      <c r="G1212" s="664">
        <v>136</v>
      </c>
      <c r="H1212" s="664">
        <v>1</v>
      </c>
      <c r="I1212" s="664">
        <v>34</v>
      </c>
      <c r="J1212" s="664">
        <v>12</v>
      </c>
      <c r="K1212" s="664">
        <v>408</v>
      </c>
      <c r="L1212" s="664">
        <v>3</v>
      </c>
      <c r="M1212" s="664">
        <v>34</v>
      </c>
      <c r="N1212" s="664">
        <v>6</v>
      </c>
      <c r="O1212" s="664">
        <v>207</v>
      </c>
      <c r="P1212" s="677">
        <v>1.5220588235294117</v>
      </c>
      <c r="Q1212" s="665">
        <v>34.5</v>
      </c>
    </row>
    <row r="1213" spans="1:17" ht="14.4" customHeight="1" x14ac:dyDescent="0.3">
      <c r="A1213" s="660" t="s">
        <v>8866</v>
      </c>
      <c r="B1213" s="661" t="s">
        <v>7398</v>
      </c>
      <c r="C1213" s="661" t="s">
        <v>7437</v>
      </c>
      <c r="D1213" s="661" t="s">
        <v>7541</v>
      </c>
      <c r="E1213" s="661" t="s">
        <v>7542</v>
      </c>
      <c r="F1213" s="664"/>
      <c r="G1213" s="664"/>
      <c r="H1213" s="664"/>
      <c r="I1213" s="664"/>
      <c r="J1213" s="664"/>
      <c r="K1213" s="664"/>
      <c r="L1213" s="664"/>
      <c r="M1213" s="664"/>
      <c r="N1213" s="664">
        <v>1</v>
      </c>
      <c r="O1213" s="664">
        <v>117</v>
      </c>
      <c r="P1213" s="677"/>
      <c r="Q1213" s="665">
        <v>117</v>
      </c>
    </row>
    <row r="1214" spans="1:17" ht="14.4" customHeight="1" x14ac:dyDescent="0.3">
      <c r="A1214" s="660" t="s">
        <v>8866</v>
      </c>
      <c r="B1214" s="661" t="s">
        <v>7398</v>
      </c>
      <c r="C1214" s="661" t="s">
        <v>7437</v>
      </c>
      <c r="D1214" s="661" t="s">
        <v>7444</v>
      </c>
      <c r="E1214" s="661" t="s">
        <v>7445</v>
      </c>
      <c r="F1214" s="664"/>
      <c r="G1214" s="664"/>
      <c r="H1214" s="664"/>
      <c r="I1214" s="664"/>
      <c r="J1214" s="664">
        <v>2</v>
      </c>
      <c r="K1214" s="664">
        <v>166</v>
      </c>
      <c r="L1214" s="664"/>
      <c r="M1214" s="664">
        <v>83</v>
      </c>
      <c r="N1214" s="664">
        <v>1</v>
      </c>
      <c r="O1214" s="664">
        <v>84</v>
      </c>
      <c r="P1214" s="677"/>
      <c r="Q1214" s="665">
        <v>84</v>
      </c>
    </row>
    <row r="1215" spans="1:17" ht="14.4" customHeight="1" x14ac:dyDescent="0.3">
      <c r="A1215" s="660" t="s">
        <v>8866</v>
      </c>
      <c r="B1215" s="661" t="s">
        <v>7398</v>
      </c>
      <c r="C1215" s="661" t="s">
        <v>7437</v>
      </c>
      <c r="D1215" s="661" t="s">
        <v>7446</v>
      </c>
      <c r="E1215" s="661" t="s">
        <v>7447</v>
      </c>
      <c r="F1215" s="664"/>
      <c r="G1215" s="664"/>
      <c r="H1215" s="664"/>
      <c r="I1215" s="664"/>
      <c r="J1215" s="664">
        <v>2</v>
      </c>
      <c r="K1215" s="664">
        <v>1222</v>
      </c>
      <c r="L1215" s="664"/>
      <c r="M1215" s="664">
        <v>611</v>
      </c>
      <c r="N1215" s="664">
        <v>1</v>
      </c>
      <c r="O1215" s="664">
        <v>616</v>
      </c>
      <c r="P1215" s="677"/>
      <c r="Q1215" s="665">
        <v>616</v>
      </c>
    </row>
    <row r="1216" spans="1:17" ht="14.4" customHeight="1" x14ac:dyDescent="0.3">
      <c r="A1216" s="660" t="s">
        <v>8866</v>
      </c>
      <c r="B1216" s="661" t="s">
        <v>7398</v>
      </c>
      <c r="C1216" s="661" t="s">
        <v>7437</v>
      </c>
      <c r="D1216" s="661" t="s">
        <v>7448</v>
      </c>
      <c r="E1216" s="661" t="s">
        <v>7449</v>
      </c>
      <c r="F1216" s="664">
        <v>1</v>
      </c>
      <c r="G1216" s="664">
        <v>385</v>
      </c>
      <c r="H1216" s="664">
        <v>1</v>
      </c>
      <c r="I1216" s="664">
        <v>385</v>
      </c>
      <c r="J1216" s="664">
        <v>2</v>
      </c>
      <c r="K1216" s="664">
        <v>772</v>
      </c>
      <c r="L1216" s="664">
        <v>2.005194805194805</v>
      </c>
      <c r="M1216" s="664">
        <v>386</v>
      </c>
      <c r="N1216" s="664">
        <v>1</v>
      </c>
      <c r="O1216" s="664">
        <v>388</v>
      </c>
      <c r="P1216" s="677">
        <v>1.0077922077922077</v>
      </c>
      <c r="Q1216" s="665">
        <v>388</v>
      </c>
    </row>
    <row r="1217" spans="1:17" ht="14.4" customHeight="1" x14ac:dyDescent="0.3">
      <c r="A1217" s="660" t="s">
        <v>8866</v>
      </c>
      <c r="B1217" s="661" t="s">
        <v>7398</v>
      </c>
      <c r="C1217" s="661" t="s">
        <v>7437</v>
      </c>
      <c r="D1217" s="661" t="s">
        <v>7450</v>
      </c>
      <c r="E1217" s="661" t="s">
        <v>7451</v>
      </c>
      <c r="F1217" s="664"/>
      <c r="G1217" s="664"/>
      <c r="H1217" s="664"/>
      <c r="I1217" s="664"/>
      <c r="J1217" s="664">
        <v>2</v>
      </c>
      <c r="K1217" s="664">
        <v>78</v>
      </c>
      <c r="L1217" s="664"/>
      <c r="M1217" s="664">
        <v>39</v>
      </c>
      <c r="N1217" s="664">
        <v>1</v>
      </c>
      <c r="O1217" s="664">
        <v>39</v>
      </c>
      <c r="P1217" s="677"/>
      <c r="Q1217" s="665">
        <v>39</v>
      </c>
    </row>
    <row r="1218" spans="1:17" ht="14.4" customHeight="1" x14ac:dyDescent="0.3">
      <c r="A1218" s="660" t="s">
        <v>8866</v>
      </c>
      <c r="B1218" s="661" t="s">
        <v>7398</v>
      </c>
      <c r="C1218" s="661" t="s">
        <v>7437</v>
      </c>
      <c r="D1218" s="661" t="s">
        <v>7454</v>
      </c>
      <c r="E1218" s="661" t="s">
        <v>7455</v>
      </c>
      <c r="F1218" s="664">
        <v>1</v>
      </c>
      <c r="G1218" s="664">
        <v>4424</v>
      </c>
      <c r="H1218" s="664">
        <v>1</v>
      </c>
      <c r="I1218" s="664">
        <v>4424</v>
      </c>
      <c r="J1218" s="664"/>
      <c r="K1218" s="664"/>
      <c r="L1218" s="664"/>
      <c r="M1218" s="664"/>
      <c r="N1218" s="664"/>
      <c r="O1218" s="664"/>
      <c r="P1218" s="677"/>
      <c r="Q1218" s="665"/>
    </row>
    <row r="1219" spans="1:17" ht="14.4" customHeight="1" x14ac:dyDescent="0.3">
      <c r="A1219" s="660" t="s">
        <v>8866</v>
      </c>
      <c r="B1219" s="661" t="s">
        <v>7398</v>
      </c>
      <c r="C1219" s="661" t="s">
        <v>7437</v>
      </c>
      <c r="D1219" s="661" t="s">
        <v>7548</v>
      </c>
      <c r="E1219" s="661" t="s">
        <v>7549</v>
      </c>
      <c r="F1219" s="664"/>
      <c r="G1219" s="664"/>
      <c r="H1219" s="664"/>
      <c r="I1219" s="664"/>
      <c r="J1219" s="664">
        <v>1</v>
      </c>
      <c r="K1219" s="664">
        <v>689</v>
      </c>
      <c r="L1219" s="664"/>
      <c r="M1219" s="664">
        <v>689</v>
      </c>
      <c r="N1219" s="664">
        <v>1</v>
      </c>
      <c r="O1219" s="664">
        <v>694</v>
      </c>
      <c r="P1219" s="677"/>
      <c r="Q1219" s="665">
        <v>694</v>
      </c>
    </row>
    <row r="1220" spans="1:17" ht="14.4" customHeight="1" x14ac:dyDescent="0.3">
      <c r="A1220" s="660" t="s">
        <v>8866</v>
      </c>
      <c r="B1220" s="661" t="s">
        <v>7398</v>
      </c>
      <c r="C1220" s="661" t="s">
        <v>7437</v>
      </c>
      <c r="D1220" s="661" t="s">
        <v>7456</v>
      </c>
      <c r="E1220" s="661" t="s">
        <v>7457</v>
      </c>
      <c r="F1220" s="664">
        <v>13</v>
      </c>
      <c r="G1220" s="664">
        <v>3237</v>
      </c>
      <c r="H1220" s="664">
        <v>1</v>
      </c>
      <c r="I1220" s="664">
        <v>249</v>
      </c>
      <c r="J1220" s="664">
        <v>16</v>
      </c>
      <c r="K1220" s="664">
        <v>3712</v>
      </c>
      <c r="L1220" s="664">
        <v>1.1467408093914118</v>
      </c>
      <c r="M1220" s="664">
        <v>232</v>
      </c>
      <c r="N1220" s="664">
        <v>24</v>
      </c>
      <c r="O1220" s="664">
        <v>5592</v>
      </c>
      <c r="P1220" s="677">
        <v>1.7275254865616312</v>
      </c>
      <c r="Q1220" s="665">
        <v>233</v>
      </c>
    </row>
    <row r="1221" spans="1:17" ht="14.4" customHeight="1" x14ac:dyDescent="0.3">
      <c r="A1221" s="660" t="s">
        <v>8866</v>
      </c>
      <c r="B1221" s="661" t="s">
        <v>7398</v>
      </c>
      <c r="C1221" s="661" t="s">
        <v>7437</v>
      </c>
      <c r="D1221" s="661" t="s">
        <v>7458</v>
      </c>
      <c r="E1221" s="661" t="s">
        <v>7459</v>
      </c>
      <c r="F1221" s="664">
        <v>47</v>
      </c>
      <c r="G1221" s="664">
        <v>5875</v>
      </c>
      <c r="H1221" s="664">
        <v>1</v>
      </c>
      <c r="I1221" s="664">
        <v>125</v>
      </c>
      <c r="J1221" s="664">
        <v>22</v>
      </c>
      <c r="K1221" s="664">
        <v>2552</v>
      </c>
      <c r="L1221" s="664">
        <v>0.43438297872340426</v>
      </c>
      <c r="M1221" s="664">
        <v>116</v>
      </c>
      <c r="N1221" s="664">
        <v>7</v>
      </c>
      <c r="O1221" s="664">
        <v>822</v>
      </c>
      <c r="P1221" s="677">
        <v>0.13991489361702128</v>
      </c>
      <c r="Q1221" s="665">
        <v>117.42857142857143</v>
      </c>
    </row>
    <row r="1222" spans="1:17" ht="14.4" customHeight="1" x14ac:dyDescent="0.3">
      <c r="A1222" s="660" t="s">
        <v>8866</v>
      </c>
      <c r="B1222" s="661" t="s">
        <v>7398</v>
      </c>
      <c r="C1222" s="661" t="s">
        <v>7437</v>
      </c>
      <c r="D1222" s="661" t="s">
        <v>7460</v>
      </c>
      <c r="E1222" s="661" t="s">
        <v>7461</v>
      </c>
      <c r="F1222" s="664">
        <v>1</v>
      </c>
      <c r="G1222" s="664">
        <v>656</v>
      </c>
      <c r="H1222" s="664">
        <v>1</v>
      </c>
      <c r="I1222" s="664">
        <v>656</v>
      </c>
      <c r="J1222" s="664"/>
      <c r="K1222" s="664"/>
      <c r="L1222" s="664"/>
      <c r="M1222" s="664"/>
      <c r="N1222" s="664">
        <v>1</v>
      </c>
      <c r="O1222" s="664">
        <v>659</v>
      </c>
      <c r="P1222" s="677">
        <v>1.0045731707317074</v>
      </c>
      <c r="Q1222" s="665">
        <v>659</v>
      </c>
    </row>
    <row r="1223" spans="1:17" ht="14.4" customHeight="1" x14ac:dyDescent="0.3">
      <c r="A1223" s="660" t="s">
        <v>8866</v>
      </c>
      <c r="B1223" s="661" t="s">
        <v>7398</v>
      </c>
      <c r="C1223" s="661" t="s">
        <v>7437</v>
      </c>
      <c r="D1223" s="661" t="s">
        <v>7500</v>
      </c>
      <c r="E1223" s="661" t="s">
        <v>7501</v>
      </c>
      <c r="F1223" s="664">
        <v>1</v>
      </c>
      <c r="G1223" s="664">
        <v>943</v>
      </c>
      <c r="H1223" s="664">
        <v>1</v>
      </c>
      <c r="I1223" s="664">
        <v>943</v>
      </c>
      <c r="J1223" s="664"/>
      <c r="K1223" s="664"/>
      <c r="L1223" s="664"/>
      <c r="M1223" s="664"/>
      <c r="N1223" s="664"/>
      <c r="O1223" s="664"/>
      <c r="P1223" s="677"/>
      <c r="Q1223" s="665"/>
    </row>
    <row r="1224" spans="1:17" ht="14.4" customHeight="1" x14ac:dyDescent="0.3">
      <c r="A1224" s="660" t="s">
        <v>8866</v>
      </c>
      <c r="B1224" s="661" t="s">
        <v>7398</v>
      </c>
      <c r="C1224" s="661" t="s">
        <v>7437</v>
      </c>
      <c r="D1224" s="661" t="s">
        <v>7502</v>
      </c>
      <c r="E1224" s="661" t="s">
        <v>7503</v>
      </c>
      <c r="F1224" s="664">
        <v>2</v>
      </c>
      <c r="G1224" s="664">
        <v>328</v>
      </c>
      <c r="H1224" s="664">
        <v>1</v>
      </c>
      <c r="I1224" s="664">
        <v>164</v>
      </c>
      <c r="J1224" s="664"/>
      <c r="K1224" s="664"/>
      <c r="L1224" s="664"/>
      <c r="M1224" s="664"/>
      <c r="N1224" s="664"/>
      <c r="O1224" s="664"/>
      <c r="P1224" s="677"/>
      <c r="Q1224" s="665"/>
    </row>
    <row r="1225" spans="1:17" ht="14.4" customHeight="1" x14ac:dyDescent="0.3">
      <c r="A1225" s="660" t="s">
        <v>8866</v>
      </c>
      <c r="B1225" s="661" t="s">
        <v>7398</v>
      </c>
      <c r="C1225" s="661" t="s">
        <v>7437</v>
      </c>
      <c r="D1225" s="661" t="s">
        <v>7466</v>
      </c>
      <c r="E1225" s="661" t="s">
        <v>7467</v>
      </c>
      <c r="F1225" s="664">
        <v>1</v>
      </c>
      <c r="G1225" s="664">
        <v>75</v>
      </c>
      <c r="H1225" s="664">
        <v>1</v>
      </c>
      <c r="I1225" s="664">
        <v>75</v>
      </c>
      <c r="J1225" s="664"/>
      <c r="K1225" s="664"/>
      <c r="L1225" s="664"/>
      <c r="M1225" s="664"/>
      <c r="N1225" s="664">
        <v>1</v>
      </c>
      <c r="O1225" s="664">
        <v>81</v>
      </c>
      <c r="P1225" s="677">
        <v>1.08</v>
      </c>
      <c r="Q1225" s="665">
        <v>81</v>
      </c>
    </row>
    <row r="1226" spans="1:17" ht="14.4" customHeight="1" x14ac:dyDescent="0.3">
      <c r="A1226" s="660" t="s">
        <v>8866</v>
      </c>
      <c r="B1226" s="661" t="s">
        <v>7398</v>
      </c>
      <c r="C1226" s="661" t="s">
        <v>7437</v>
      </c>
      <c r="D1226" s="661" t="s">
        <v>7472</v>
      </c>
      <c r="E1226" s="661" t="s">
        <v>7473</v>
      </c>
      <c r="F1226" s="664">
        <v>1</v>
      </c>
      <c r="G1226" s="664">
        <v>112</v>
      </c>
      <c r="H1226" s="664">
        <v>1</v>
      </c>
      <c r="I1226" s="664">
        <v>112</v>
      </c>
      <c r="J1226" s="664"/>
      <c r="K1226" s="664"/>
      <c r="L1226" s="664"/>
      <c r="M1226" s="664"/>
      <c r="N1226" s="664"/>
      <c r="O1226" s="664"/>
      <c r="P1226" s="677"/>
      <c r="Q1226" s="665"/>
    </row>
    <row r="1227" spans="1:17" ht="14.4" customHeight="1" x14ac:dyDescent="0.3">
      <c r="A1227" s="660" t="s">
        <v>8866</v>
      </c>
      <c r="B1227" s="661" t="s">
        <v>7398</v>
      </c>
      <c r="C1227" s="661" t="s">
        <v>7437</v>
      </c>
      <c r="D1227" s="661" t="s">
        <v>7514</v>
      </c>
      <c r="E1227" s="661" t="s">
        <v>7515</v>
      </c>
      <c r="F1227" s="664"/>
      <c r="G1227" s="664"/>
      <c r="H1227" s="664"/>
      <c r="I1227" s="664"/>
      <c r="J1227" s="664"/>
      <c r="K1227" s="664"/>
      <c r="L1227" s="664"/>
      <c r="M1227" s="664"/>
      <c r="N1227" s="664">
        <v>1</v>
      </c>
      <c r="O1227" s="664">
        <v>355</v>
      </c>
      <c r="P1227" s="677"/>
      <c r="Q1227" s="665">
        <v>355</v>
      </c>
    </row>
    <row r="1228" spans="1:17" ht="14.4" customHeight="1" x14ac:dyDescent="0.3">
      <c r="A1228" s="660" t="s">
        <v>8866</v>
      </c>
      <c r="B1228" s="661" t="s">
        <v>7398</v>
      </c>
      <c r="C1228" s="661" t="s">
        <v>7437</v>
      </c>
      <c r="D1228" s="661" t="s">
        <v>8467</v>
      </c>
      <c r="E1228" s="661" t="s">
        <v>8468</v>
      </c>
      <c r="F1228" s="664"/>
      <c r="G1228" s="664"/>
      <c r="H1228" s="664"/>
      <c r="I1228" s="664"/>
      <c r="J1228" s="664">
        <v>1</v>
      </c>
      <c r="K1228" s="664">
        <v>103</v>
      </c>
      <c r="L1228" s="664"/>
      <c r="M1228" s="664">
        <v>103</v>
      </c>
      <c r="N1228" s="664"/>
      <c r="O1228" s="664"/>
      <c r="P1228" s="677"/>
      <c r="Q1228" s="665"/>
    </row>
    <row r="1229" spans="1:17" ht="14.4" customHeight="1" x14ac:dyDescent="0.3">
      <c r="A1229" s="660" t="s">
        <v>8869</v>
      </c>
      <c r="B1229" s="661" t="s">
        <v>7398</v>
      </c>
      <c r="C1229" s="661" t="s">
        <v>7437</v>
      </c>
      <c r="D1229" s="661" t="s">
        <v>7442</v>
      </c>
      <c r="E1229" s="661" t="s">
        <v>7443</v>
      </c>
      <c r="F1229" s="664"/>
      <c r="G1229" s="664"/>
      <c r="H1229" s="664"/>
      <c r="I1229" s="664"/>
      <c r="J1229" s="664">
        <v>1</v>
      </c>
      <c r="K1229" s="664">
        <v>34</v>
      </c>
      <c r="L1229" s="664"/>
      <c r="M1229" s="664">
        <v>34</v>
      </c>
      <c r="N1229" s="664">
        <v>1</v>
      </c>
      <c r="O1229" s="664">
        <v>34</v>
      </c>
      <c r="P1229" s="677"/>
      <c r="Q1229" s="665">
        <v>34</v>
      </c>
    </row>
    <row r="1230" spans="1:17" ht="14.4" customHeight="1" x14ac:dyDescent="0.3">
      <c r="A1230" s="660" t="s">
        <v>8869</v>
      </c>
      <c r="B1230" s="661" t="s">
        <v>7398</v>
      </c>
      <c r="C1230" s="661" t="s">
        <v>7437</v>
      </c>
      <c r="D1230" s="661" t="s">
        <v>7448</v>
      </c>
      <c r="E1230" s="661" t="s">
        <v>7449</v>
      </c>
      <c r="F1230" s="664"/>
      <c r="G1230" s="664"/>
      <c r="H1230" s="664"/>
      <c r="I1230" s="664"/>
      <c r="J1230" s="664"/>
      <c r="K1230" s="664"/>
      <c r="L1230" s="664"/>
      <c r="M1230" s="664"/>
      <c r="N1230" s="664">
        <v>1</v>
      </c>
      <c r="O1230" s="664">
        <v>388</v>
      </c>
      <c r="P1230" s="677"/>
      <c r="Q1230" s="665">
        <v>388</v>
      </c>
    </row>
    <row r="1231" spans="1:17" ht="14.4" customHeight="1" x14ac:dyDescent="0.3">
      <c r="A1231" s="660" t="s">
        <v>8869</v>
      </c>
      <c r="B1231" s="661" t="s">
        <v>7398</v>
      </c>
      <c r="C1231" s="661" t="s">
        <v>7437</v>
      </c>
      <c r="D1231" s="661" t="s">
        <v>7456</v>
      </c>
      <c r="E1231" s="661" t="s">
        <v>7457</v>
      </c>
      <c r="F1231" s="664">
        <v>9</v>
      </c>
      <c r="G1231" s="664">
        <v>2241</v>
      </c>
      <c r="H1231" s="664">
        <v>1</v>
      </c>
      <c r="I1231" s="664">
        <v>249</v>
      </c>
      <c r="J1231" s="664">
        <v>5</v>
      </c>
      <c r="K1231" s="664">
        <v>1160</v>
      </c>
      <c r="L1231" s="664">
        <v>0.51762605979473453</v>
      </c>
      <c r="M1231" s="664">
        <v>232</v>
      </c>
      <c r="N1231" s="664">
        <v>12</v>
      </c>
      <c r="O1231" s="664">
        <v>2800</v>
      </c>
      <c r="P1231" s="677">
        <v>1.2494422132976351</v>
      </c>
      <c r="Q1231" s="665">
        <v>233.33333333333334</v>
      </c>
    </row>
    <row r="1232" spans="1:17" ht="14.4" customHeight="1" x14ac:dyDescent="0.3">
      <c r="A1232" s="660" t="s">
        <v>8869</v>
      </c>
      <c r="B1232" s="661" t="s">
        <v>7398</v>
      </c>
      <c r="C1232" s="661" t="s">
        <v>7437</v>
      </c>
      <c r="D1232" s="661" t="s">
        <v>7458</v>
      </c>
      <c r="E1232" s="661" t="s">
        <v>7459</v>
      </c>
      <c r="F1232" s="664"/>
      <c r="G1232" s="664"/>
      <c r="H1232" s="664"/>
      <c r="I1232" s="664"/>
      <c r="J1232" s="664">
        <v>1</v>
      </c>
      <c r="K1232" s="664">
        <v>116</v>
      </c>
      <c r="L1232" s="664"/>
      <c r="M1232" s="664">
        <v>116</v>
      </c>
      <c r="N1232" s="664">
        <v>1</v>
      </c>
      <c r="O1232" s="664">
        <v>118</v>
      </c>
      <c r="P1232" s="677"/>
      <c r="Q1232" s="665">
        <v>118</v>
      </c>
    </row>
    <row r="1233" spans="1:17" ht="14.4" customHeight="1" x14ac:dyDescent="0.3">
      <c r="A1233" s="660" t="s">
        <v>8869</v>
      </c>
      <c r="B1233" s="661" t="s">
        <v>7398</v>
      </c>
      <c r="C1233" s="661" t="s">
        <v>7437</v>
      </c>
      <c r="D1233" s="661" t="s">
        <v>7502</v>
      </c>
      <c r="E1233" s="661" t="s">
        <v>7503</v>
      </c>
      <c r="F1233" s="664"/>
      <c r="G1233" s="664"/>
      <c r="H1233" s="664"/>
      <c r="I1233" s="664"/>
      <c r="J1233" s="664"/>
      <c r="K1233" s="664"/>
      <c r="L1233" s="664"/>
      <c r="M1233" s="664"/>
      <c r="N1233" s="664">
        <v>1</v>
      </c>
      <c r="O1233" s="664">
        <v>168</v>
      </c>
      <c r="P1233" s="677"/>
      <c r="Q1233" s="665">
        <v>168</v>
      </c>
    </row>
    <row r="1234" spans="1:17" ht="14.4" customHeight="1" x14ac:dyDescent="0.3">
      <c r="A1234" s="660" t="s">
        <v>8870</v>
      </c>
      <c r="B1234" s="661" t="s">
        <v>7398</v>
      </c>
      <c r="C1234" s="661" t="s">
        <v>7399</v>
      </c>
      <c r="D1234" s="661" t="s">
        <v>7400</v>
      </c>
      <c r="E1234" s="661" t="s">
        <v>7401</v>
      </c>
      <c r="F1234" s="664"/>
      <c r="G1234" s="664"/>
      <c r="H1234" s="664"/>
      <c r="I1234" s="664"/>
      <c r="J1234" s="664"/>
      <c r="K1234" s="664"/>
      <c r="L1234" s="664"/>
      <c r="M1234" s="664"/>
      <c r="N1234" s="664">
        <v>0.1</v>
      </c>
      <c r="O1234" s="664">
        <v>15.79</v>
      </c>
      <c r="P1234" s="677"/>
      <c r="Q1234" s="665">
        <v>157.89999999999998</v>
      </c>
    </row>
    <row r="1235" spans="1:17" ht="14.4" customHeight="1" x14ac:dyDescent="0.3">
      <c r="A1235" s="660" t="s">
        <v>8870</v>
      </c>
      <c r="B1235" s="661" t="s">
        <v>7398</v>
      </c>
      <c r="C1235" s="661" t="s">
        <v>7437</v>
      </c>
      <c r="D1235" s="661" t="s">
        <v>7442</v>
      </c>
      <c r="E1235" s="661" t="s">
        <v>7443</v>
      </c>
      <c r="F1235" s="664">
        <v>3</v>
      </c>
      <c r="G1235" s="664">
        <v>102</v>
      </c>
      <c r="H1235" s="664">
        <v>1</v>
      </c>
      <c r="I1235" s="664">
        <v>34</v>
      </c>
      <c r="J1235" s="664">
        <v>10</v>
      </c>
      <c r="K1235" s="664">
        <v>340</v>
      </c>
      <c r="L1235" s="664">
        <v>3.3333333333333335</v>
      </c>
      <c r="M1235" s="664">
        <v>34</v>
      </c>
      <c r="N1235" s="664">
        <v>19</v>
      </c>
      <c r="O1235" s="664">
        <v>659</v>
      </c>
      <c r="P1235" s="677">
        <v>6.4607843137254903</v>
      </c>
      <c r="Q1235" s="665">
        <v>34.684210526315788</v>
      </c>
    </row>
    <row r="1236" spans="1:17" ht="14.4" customHeight="1" x14ac:dyDescent="0.3">
      <c r="A1236" s="660" t="s">
        <v>8870</v>
      </c>
      <c r="B1236" s="661" t="s">
        <v>7398</v>
      </c>
      <c r="C1236" s="661" t="s">
        <v>7437</v>
      </c>
      <c r="D1236" s="661" t="s">
        <v>7456</v>
      </c>
      <c r="E1236" s="661" t="s">
        <v>7457</v>
      </c>
      <c r="F1236" s="664">
        <v>23</v>
      </c>
      <c r="G1236" s="664">
        <v>5727</v>
      </c>
      <c r="H1236" s="664">
        <v>1</v>
      </c>
      <c r="I1236" s="664">
        <v>249</v>
      </c>
      <c r="J1236" s="664">
        <v>12</v>
      </c>
      <c r="K1236" s="664">
        <v>2784</v>
      </c>
      <c r="L1236" s="664">
        <v>0.48611838658983764</v>
      </c>
      <c r="M1236" s="664">
        <v>232</v>
      </c>
      <c r="N1236" s="664">
        <v>14</v>
      </c>
      <c r="O1236" s="664">
        <v>3266</v>
      </c>
      <c r="P1236" s="677">
        <v>0.57028112449799195</v>
      </c>
      <c r="Q1236" s="665">
        <v>233.28571428571428</v>
      </c>
    </row>
    <row r="1237" spans="1:17" ht="14.4" customHeight="1" x14ac:dyDescent="0.3">
      <c r="A1237" s="660" t="s">
        <v>8870</v>
      </c>
      <c r="B1237" s="661" t="s">
        <v>7398</v>
      </c>
      <c r="C1237" s="661" t="s">
        <v>7437</v>
      </c>
      <c r="D1237" s="661" t="s">
        <v>7458</v>
      </c>
      <c r="E1237" s="661" t="s">
        <v>7459</v>
      </c>
      <c r="F1237" s="664">
        <v>13</v>
      </c>
      <c r="G1237" s="664">
        <v>1625</v>
      </c>
      <c r="H1237" s="664">
        <v>1</v>
      </c>
      <c r="I1237" s="664">
        <v>125</v>
      </c>
      <c r="J1237" s="664">
        <v>12</v>
      </c>
      <c r="K1237" s="664">
        <v>1392</v>
      </c>
      <c r="L1237" s="664">
        <v>0.85661538461538467</v>
      </c>
      <c r="M1237" s="664">
        <v>116</v>
      </c>
      <c r="N1237" s="664">
        <v>12</v>
      </c>
      <c r="O1237" s="664">
        <v>1412</v>
      </c>
      <c r="P1237" s="677">
        <v>0.86892307692307691</v>
      </c>
      <c r="Q1237" s="665">
        <v>117.66666666666667</v>
      </c>
    </row>
    <row r="1238" spans="1:17" ht="14.4" customHeight="1" x14ac:dyDescent="0.3">
      <c r="A1238" s="660" t="s">
        <v>8870</v>
      </c>
      <c r="B1238" s="661" t="s">
        <v>7398</v>
      </c>
      <c r="C1238" s="661" t="s">
        <v>7437</v>
      </c>
      <c r="D1238" s="661" t="s">
        <v>7460</v>
      </c>
      <c r="E1238" s="661" t="s">
        <v>7461</v>
      </c>
      <c r="F1238" s="664">
        <v>1</v>
      </c>
      <c r="G1238" s="664">
        <v>656</v>
      </c>
      <c r="H1238" s="664">
        <v>1</v>
      </c>
      <c r="I1238" s="664">
        <v>656</v>
      </c>
      <c r="J1238" s="664"/>
      <c r="K1238" s="664"/>
      <c r="L1238" s="664"/>
      <c r="M1238" s="664"/>
      <c r="N1238" s="664"/>
      <c r="O1238" s="664"/>
      <c r="P1238" s="677"/>
      <c r="Q1238" s="665"/>
    </row>
    <row r="1239" spans="1:17" ht="14.4" customHeight="1" x14ac:dyDescent="0.3">
      <c r="A1239" s="660" t="s">
        <v>8870</v>
      </c>
      <c r="B1239" s="661" t="s">
        <v>7398</v>
      </c>
      <c r="C1239" s="661" t="s">
        <v>7437</v>
      </c>
      <c r="D1239" s="661" t="s">
        <v>7464</v>
      </c>
      <c r="E1239" s="661" t="s">
        <v>7465</v>
      </c>
      <c r="F1239" s="664">
        <v>2</v>
      </c>
      <c r="G1239" s="664">
        <v>0</v>
      </c>
      <c r="H1239" s="664"/>
      <c r="I1239" s="664">
        <v>0</v>
      </c>
      <c r="J1239" s="664">
        <v>1</v>
      </c>
      <c r="K1239" s="664">
        <v>0</v>
      </c>
      <c r="L1239" s="664"/>
      <c r="M1239" s="664">
        <v>0</v>
      </c>
      <c r="N1239" s="664">
        <v>2</v>
      </c>
      <c r="O1239" s="664">
        <v>0</v>
      </c>
      <c r="P1239" s="677"/>
      <c r="Q1239" s="665">
        <v>0</v>
      </c>
    </row>
    <row r="1240" spans="1:17" ht="14.4" customHeight="1" x14ac:dyDescent="0.3">
      <c r="A1240" s="660" t="s">
        <v>8870</v>
      </c>
      <c r="B1240" s="661" t="s">
        <v>7398</v>
      </c>
      <c r="C1240" s="661" t="s">
        <v>7437</v>
      </c>
      <c r="D1240" s="661" t="s">
        <v>7502</v>
      </c>
      <c r="E1240" s="661" t="s">
        <v>7503</v>
      </c>
      <c r="F1240" s="664"/>
      <c r="G1240" s="664"/>
      <c r="H1240" s="664"/>
      <c r="I1240" s="664"/>
      <c r="J1240" s="664"/>
      <c r="K1240" s="664"/>
      <c r="L1240" s="664"/>
      <c r="M1240" s="664"/>
      <c r="N1240" s="664">
        <v>1</v>
      </c>
      <c r="O1240" s="664">
        <v>168</v>
      </c>
      <c r="P1240" s="677"/>
      <c r="Q1240" s="665">
        <v>168</v>
      </c>
    </row>
    <row r="1241" spans="1:17" ht="14.4" customHeight="1" x14ac:dyDescent="0.3">
      <c r="A1241" s="660" t="s">
        <v>8870</v>
      </c>
      <c r="B1241" s="661" t="s">
        <v>7398</v>
      </c>
      <c r="C1241" s="661" t="s">
        <v>7437</v>
      </c>
      <c r="D1241" s="661" t="s">
        <v>7466</v>
      </c>
      <c r="E1241" s="661" t="s">
        <v>7467</v>
      </c>
      <c r="F1241" s="664">
        <v>1</v>
      </c>
      <c r="G1241" s="664">
        <v>75</v>
      </c>
      <c r="H1241" s="664">
        <v>1</v>
      </c>
      <c r="I1241" s="664">
        <v>75</v>
      </c>
      <c r="J1241" s="664">
        <v>6</v>
      </c>
      <c r="K1241" s="664">
        <v>486</v>
      </c>
      <c r="L1241" s="664">
        <v>6.48</v>
      </c>
      <c r="M1241" s="664">
        <v>81</v>
      </c>
      <c r="N1241" s="664">
        <v>7</v>
      </c>
      <c r="O1241" s="664">
        <v>571</v>
      </c>
      <c r="P1241" s="677">
        <v>7.6133333333333333</v>
      </c>
      <c r="Q1241" s="665">
        <v>81.571428571428569</v>
      </c>
    </row>
    <row r="1242" spans="1:17" ht="14.4" customHeight="1" x14ac:dyDescent="0.3">
      <c r="A1242" s="660" t="s">
        <v>8870</v>
      </c>
      <c r="B1242" s="661" t="s">
        <v>7398</v>
      </c>
      <c r="C1242" s="661" t="s">
        <v>7437</v>
      </c>
      <c r="D1242" s="661" t="s">
        <v>7484</v>
      </c>
      <c r="E1242" s="661" t="s">
        <v>7485</v>
      </c>
      <c r="F1242" s="664"/>
      <c r="G1242" s="664"/>
      <c r="H1242" s="664"/>
      <c r="I1242" s="664"/>
      <c r="J1242" s="664">
        <v>5</v>
      </c>
      <c r="K1242" s="664">
        <v>5215</v>
      </c>
      <c r="L1242" s="664"/>
      <c r="M1242" s="664">
        <v>1043</v>
      </c>
      <c r="N1242" s="664">
        <v>5</v>
      </c>
      <c r="O1242" s="664">
        <v>5225</v>
      </c>
      <c r="P1242" s="677"/>
      <c r="Q1242" s="665">
        <v>1045</v>
      </c>
    </row>
    <row r="1243" spans="1:17" ht="14.4" customHeight="1" x14ac:dyDescent="0.3">
      <c r="A1243" s="660" t="s">
        <v>8870</v>
      </c>
      <c r="B1243" s="661" t="s">
        <v>7398</v>
      </c>
      <c r="C1243" s="661" t="s">
        <v>7437</v>
      </c>
      <c r="D1243" s="661" t="s">
        <v>7508</v>
      </c>
      <c r="E1243" s="661" t="s">
        <v>7509</v>
      </c>
      <c r="F1243" s="664">
        <v>1</v>
      </c>
      <c r="G1243" s="664">
        <v>360</v>
      </c>
      <c r="H1243" s="664">
        <v>1</v>
      </c>
      <c r="I1243" s="664">
        <v>360</v>
      </c>
      <c r="J1243" s="664"/>
      <c r="K1243" s="664"/>
      <c r="L1243" s="664"/>
      <c r="M1243" s="664"/>
      <c r="N1243" s="664"/>
      <c r="O1243" s="664"/>
      <c r="P1243" s="677"/>
      <c r="Q1243" s="665"/>
    </row>
    <row r="1244" spans="1:17" ht="14.4" customHeight="1" x14ac:dyDescent="0.3">
      <c r="A1244" s="660" t="s">
        <v>8870</v>
      </c>
      <c r="B1244" s="661" t="s">
        <v>7398</v>
      </c>
      <c r="C1244" s="661" t="s">
        <v>7437</v>
      </c>
      <c r="D1244" s="661" t="s">
        <v>7488</v>
      </c>
      <c r="E1244" s="661" t="s">
        <v>7489</v>
      </c>
      <c r="F1244" s="664"/>
      <c r="G1244" s="664"/>
      <c r="H1244" s="664"/>
      <c r="I1244" s="664"/>
      <c r="J1244" s="664">
        <v>1</v>
      </c>
      <c r="K1244" s="664">
        <v>177</v>
      </c>
      <c r="L1244" s="664"/>
      <c r="M1244" s="664">
        <v>177</v>
      </c>
      <c r="N1244" s="664">
        <v>2</v>
      </c>
      <c r="O1244" s="664">
        <v>356</v>
      </c>
      <c r="P1244" s="677"/>
      <c r="Q1244" s="665">
        <v>178</v>
      </c>
    </row>
    <row r="1245" spans="1:17" ht="14.4" customHeight="1" x14ac:dyDescent="0.3">
      <c r="A1245" s="660" t="s">
        <v>8871</v>
      </c>
      <c r="B1245" s="661" t="s">
        <v>7398</v>
      </c>
      <c r="C1245" s="661" t="s">
        <v>7437</v>
      </c>
      <c r="D1245" s="661" t="s">
        <v>7444</v>
      </c>
      <c r="E1245" s="661" t="s">
        <v>7445</v>
      </c>
      <c r="F1245" s="664"/>
      <c r="G1245" s="664"/>
      <c r="H1245" s="664"/>
      <c r="I1245" s="664"/>
      <c r="J1245" s="664">
        <v>1</v>
      </c>
      <c r="K1245" s="664">
        <v>83</v>
      </c>
      <c r="L1245" s="664"/>
      <c r="M1245" s="664">
        <v>83</v>
      </c>
      <c r="N1245" s="664">
        <v>1</v>
      </c>
      <c r="O1245" s="664">
        <v>84</v>
      </c>
      <c r="P1245" s="677"/>
      <c r="Q1245" s="665">
        <v>84</v>
      </c>
    </row>
    <row r="1246" spans="1:17" ht="14.4" customHeight="1" x14ac:dyDescent="0.3">
      <c r="A1246" s="660" t="s">
        <v>8871</v>
      </c>
      <c r="B1246" s="661" t="s">
        <v>7398</v>
      </c>
      <c r="C1246" s="661" t="s">
        <v>7437</v>
      </c>
      <c r="D1246" s="661" t="s">
        <v>7446</v>
      </c>
      <c r="E1246" s="661" t="s">
        <v>7447</v>
      </c>
      <c r="F1246" s="664"/>
      <c r="G1246" s="664"/>
      <c r="H1246" s="664"/>
      <c r="I1246" s="664"/>
      <c r="J1246" s="664">
        <v>1</v>
      </c>
      <c r="K1246" s="664">
        <v>611</v>
      </c>
      <c r="L1246" s="664"/>
      <c r="M1246" s="664">
        <v>611</v>
      </c>
      <c r="N1246" s="664">
        <v>1</v>
      </c>
      <c r="O1246" s="664">
        <v>616</v>
      </c>
      <c r="P1246" s="677"/>
      <c r="Q1246" s="665">
        <v>616</v>
      </c>
    </row>
    <row r="1247" spans="1:17" ht="14.4" customHeight="1" x14ac:dyDescent="0.3">
      <c r="A1247" s="660" t="s">
        <v>8871</v>
      </c>
      <c r="B1247" s="661" t="s">
        <v>7398</v>
      </c>
      <c r="C1247" s="661" t="s">
        <v>7437</v>
      </c>
      <c r="D1247" s="661" t="s">
        <v>7448</v>
      </c>
      <c r="E1247" s="661" t="s">
        <v>7449</v>
      </c>
      <c r="F1247" s="664"/>
      <c r="G1247" s="664"/>
      <c r="H1247" s="664"/>
      <c r="I1247" s="664"/>
      <c r="J1247" s="664">
        <v>1</v>
      </c>
      <c r="K1247" s="664">
        <v>386</v>
      </c>
      <c r="L1247" s="664"/>
      <c r="M1247" s="664">
        <v>386</v>
      </c>
      <c r="N1247" s="664">
        <v>1</v>
      </c>
      <c r="O1247" s="664">
        <v>388</v>
      </c>
      <c r="P1247" s="677"/>
      <c r="Q1247" s="665">
        <v>388</v>
      </c>
    </row>
    <row r="1248" spans="1:17" ht="14.4" customHeight="1" x14ac:dyDescent="0.3">
      <c r="A1248" s="660" t="s">
        <v>8871</v>
      </c>
      <c r="B1248" s="661" t="s">
        <v>7398</v>
      </c>
      <c r="C1248" s="661" t="s">
        <v>7437</v>
      </c>
      <c r="D1248" s="661" t="s">
        <v>7450</v>
      </c>
      <c r="E1248" s="661" t="s">
        <v>7451</v>
      </c>
      <c r="F1248" s="664"/>
      <c r="G1248" s="664"/>
      <c r="H1248" s="664"/>
      <c r="I1248" s="664"/>
      <c r="J1248" s="664">
        <v>1</v>
      </c>
      <c r="K1248" s="664">
        <v>39</v>
      </c>
      <c r="L1248" s="664"/>
      <c r="M1248" s="664">
        <v>39</v>
      </c>
      <c r="N1248" s="664">
        <v>2</v>
      </c>
      <c r="O1248" s="664">
        <v>78</v>
      </c>
      <c r="P1248" s="677"/>
      <c r="Q1248" s="665">
        <v>39</v>
      </c>
    </row>
    <row r="1249" spans="1:17" ht="14.4" customHeight="1" x14ac:dyDescent="0.3">
      <c r="A1249" s="660" t="s">
        <v>8871</v>
      </c>
      <c r="B1249" s="661" t="s">
        <v>7398</v>
      </c>
      <c r="C1249" s="661" t="s">
        <v>7437</v>
      </c>
      <c r="D1249" s="661" t="s">
        <v>7548</v>
      </c>
      <c r="E1249" s="661" t="s">
        <v>7549</v>
      </c>
      <c r="F1249" s="664"/>
      <c r="G1249" s="664"/>
      <c r="H1249" s="664"/>
      <c r="I1249" s="664"/>
      <c r="J1249" s="664">
        <v>1</v>
      </c>
      <c r="K1249" s="664">
        <v>689</v>
      </c>
      <c r="L1249" s="664"/>
      <c r="M1249" s="664">
        <v>689</v>
      </c>
      <c r="N1249" s="664"/>
      <c r="O1249" s="664"/>
      <c r="P1249" s="677"/>
      <c r="Q1249" s="665"/>
    </row>
    <row r="1250" spans="1:17" ht="14.4" customHeight="1" x14ac:dyDescent="0.3">
      <c r="A1250" s="660" t="s">
        <v>8871</v>
      </c>
      <c r="B1250" s="661" t="s">
        <v>7398</v>
      </c>
      <c r="C1250" s="661" t="s">
        <v>7437</v>
      </c>
      <c r="D1250" s="661" t="s">
        <v>7456</v>
      </c>
      <c r="E1250" s="661" t="s">
        <v>7457</v>
      </c>
      <c r="F1250" s="664">
        <v>19</v>
      </c>
      <c r="G1250" s="664">
        <v>4731</v>
      </c>
      <c r="H1250" s="664">
        <v>1</v>
      </c>
      <c r="I1250" s="664">
        <v>249</v>
      </c>
      <c r="J1250" s="664">
        <v>18</v>
      </c>
      <c r="K1250" s="664">
        <v>4176</v>
      </c>
      <c r="L1250" s="664">
        <v>0.88268864933417879</v>
      </c>
      <c r="M1250" s="664">
        <v>232</v>
      </c>
      <c r="N1250" s="664">
        <v>10</v>
      </c>
      <c r="O1250" s="664">
        <v>2334</v>
      </c>
      <c r="P1250" s="677">
        <v>0.49334178820545338</v>
      </c>
      <c r="Q1250" s="665">
        <v>233.4</v>
      </c>
    </row>
    <row r="1251" spans="1:17" ht="14.4" customHeight="1" x14ac:dyDescent="0.3">
      <c r="A1251" s="660" t="s">
        <v>8871</v>
      </c>
      <c r="B1251" s="661" t="s">
        <v>7398</v>
      </c>
      <c r="C1251" s="661" t="s">
        <v>7437</v>
      </c>
      <c r="D1251" s="661" t="s">
        <v>7458</v>
      </c>
      <c r="E1251" s="661" t="s">
        <v>7459</v>
      </c>
      <c r="F1251" s="664"/>
      <c r="G1251" s="664"/>
      <c r="H1251" s="664"/>
      <c r="I1251" s="664"/>
      <c r="J1251" s="664">
        <v>1</v>
      </c>
      <c r="K1251" s="664">
        <v>116</v>
      </c>
      <c r="L1251" s="664"/>
      <c r="M1251" s="664">
        <v>116</v>
      </c>
      <c r="N1251" s="664"/>
      <c r="O1251" s="664"/>
      <c r="P1251" s="677"/>
      <c r="Q1251" s="665"/>
    </row>
    <row r="1252" spans="1:17" ht="14.4" customHeight="1" x14ac:dyDescent="0.3">
      <c r="A1252" s="660" t="s">
        <v>8871</v>
      </c>
      <c r="B1252" s="661" t="s">
        <v>7398</v>
      </c>
      <c r="C1252" s="661" t="s">
        <v>7437</v>
      </c>
      <c r="D1252" s="661" t="s">
        <v>7500</v>
      </c>
      <c r="E1252" s="661" t="s">
        <v>7501</v>
      </c>
      <c r="F1252" s="664"/>
      <c r="G1252" s="664"/>
      <c r="H1252" s="664"/>
      <c r="I1252" s="664"/>
      <c r="J1252" s="664"/>
      <c r="K1252" s="664"/>
      <c r="L1252" s="664"/>
      <c r="M1252" s="664"/>
      <c r="N1252" s="664">
        <v>1</v>
      </c>
      <c r="O1252" s="664">
        <v>953</v>
      </c>
      <c r="P1252" s="677"/>
      <c r="Q1252" s="665">
        <v>953</v>
      </c>
    </row>
    <row r="1253" spans="1:17" ht="14.4" customHeight="1" x14ac:dyDescent="0.3">
      <c r="A1253" s="660" t="s">
        <v>8871</v>
      </c>
      <c r="B1253" s="661" t="s">
        <v>7398</v>
      </c>
      <c r="C1253" s="661" t="s">
        <v>7437</v>
      </c>
      <c r="D1253" s="661" t="s">
        <v>7502</v>
      </c>
      <c r="E1253" s="661" t="s">
        <v>7503</v>
      </c>
      <c r="F1253" s="664"/>
      <c r="G1253" s="664"/>
      <c r="H1253" s="664"/>
      <c r="I1253" s="664"/>
      <c r="J1253" s="664"/>
      <c r="K1253" s="664"/>
      <c r="L1253" s="664"/>
      <c r="M1253" s="664"/>
      <c r="N1253" s="664">
        <v>1</v>
      </c>
      <c r="O1253" s="664">
        <v>168</v>
      </c>
      <c r="P1253" s="677"/>
      <c r="Q1253" s="665">
        <v>168</v>
      </c>
    </row>
    <row r="1254" spans="1:17" ht="14.4" customHeight="1" x14ac:dyDescent="0.3">
      <c r="A1254" s="660" t="s">
        <v>8872</v>
      </c>
      <c r="B1254" s="661" t="s">
        <v>7398</v>
      </c>
      <c r="C1254" s="661" t="s">
        <v>7424</v>
      </c>
      <c r="D1254" s="661" t="s">
        <v>7613</v>
      </c>
      <c r="E1254" s="661" t="s">
        <v>7614</v>
      </c>
      <c r="F1254" s="664">
        <v>2</v>
      </c>
      <c r="G1254" s="664">
        <v>2371.8200000000002</v>
      </c>
      <c r="H1254" s="664">
        <v>1</v>
      </c>
      <c r="I1254" s="664">
        <v>1185.9100000000001</v>
      </c>
      <c r="J1254" s="664"/>
      <c r="K1254" s="664"/>
      <c r="L1254" s="664"/>
      <c r="M1254" s="664"/>
      <c r="N1254" s="664"/>
      <c r="O1254" s="664"/>
      <c r="P1254" s="677"/>
      <c r="Q1254" s="665"/>
    </row>
    <row r="1255" spans="1:17" ht="14.4" customHeight="1" x14ac:dyDescent="0.3">
      <c r="A1255" s="660" t="s">
        <v>8872</v>
      </c>
      <c r="B1255" s="661" t="s">
        <v>7398</v>
      </c>
      <c r="C1255" s="661" t="s">
        <v>7424</v>
      </c>
      <c r="D1255" s="661" t="s">
        <v>7615</v>
      </c>
      <c r="E1255" s="661" t="s">
        <v>7616</v>
      </c>
      <c r="F1255" s="664">
        <v>1</v>
      </c>
      <c r="G1255" s="664">
        <v>3583.9</v>
      </c>
      <c r="H1255" s="664">
        <v>1</v>
      </c>
      <c r="I1255" s="664">
        <v>3583.9</v>
      </c>
      <c r="J1255" s="664"/>
      <c r="K1255" s="664"/>
      <c r="L1255" s="664"/>
      <c r="M1255" s="664"/>
      <c r="N1255" s="664"/>
      <c r="O1255" s="664"/>
      <c r="P1255" s="677"/>
      <c r="Q1255" s="665"/>
    </row>
    <row r="1256" spans="1:17" ht="14.4" customHeight="1" x14ac:dyDescent="0.3">
      <c r="A1256" s="660" t="s">
        <v>8872</v>
      </c>
      <c r="B1256" s="661" t="s">
        <v>7398</v>
      </c>
      <c r="C1256" s="661" t="s">
        <v>7437</v>
      </c>
      <c r="D1256" s="661" t="s">
        <v>7442</v>
      </c>
      <c r="E1256" s="661" t="s">
        <v>7443</v>
      </c>
      <c r="F1256" s="664"/>
      <c r="G1256" s="664"/>
      <c r="H1256" s="664"/>
      <c r="I1256" s="664"/>
      <c r="J1256" s="664"/>
      <c r="K1256" s="664"/>
      <c r="L1256" s="664"/>
      <c r="M1256" s="664"/>
      <c r="N1256" s="664">
        <v>2</v>
      </c>
      <c r="O1256" s="664">
        <v>70</v>
      </c>
      <c r="P1256" s="677"/>
      <c r="Q1256" s="665">
        <v>35</v>
      </c>
    </row>
    <row r="1257" spans="1:17" ht="14.4" customHeight="1" x14ac:dyDescent="0.3">
      <c r="A1257" s="660" t="s">
        <v>8872</v>
      </c>
      <c r="B1257" s="661" t="s">
        <v>7398</v>
      </c>
      <c r="C1257" s="661" t="s">
        <v>7437</v>
      </c>
      <c r="D1257" s="661" t="s">
        <v>7494</v>
      </c>
      <c r="E1257" s="661" t="s">
        <v>7495</v>
      </c>
      <c r="F1257" s="664"/>
      <c r="G1257" s="664"/>
      <c r="H1257" s="664"/>
      <c r="I1257" s="664"/>
      <c r="J1257" s="664">
        <v>4</v>
      </c>
      <c r="K1257" s="664">
        <v>20</v>
      </c>
      <c r="L1257" s="664"/>
      <c r="M1257" s="664">
        <v>5</v>
      </c>
      <c r="N1257" s="664">
        <v>4</v>
      </c>
      <c r="O1257" s="664">
        <v>20</v>
      </c>
      <c r="P1257" s="677"/>
      <c r="Q1257" s="665">
        <v>5</v>
      </c>
    </row>
    <row r="1258" spans="1:17" ht="14.4" customHeight="1" x14ac:dyDescent="0.3">
      <c r="A1258" s="660" t="s">
        <v>8872</v>
      </c>
      <c r="B1258" s="661" t="s">
        <v>7398</v>
      </c>
      <c r="C1258" s="661" t="s">
        <v>7437</v>
      </c>
      <c r="D1258" s="661" t="s">
        <v>7541</v>
      </c>
      <c r="E1258" s="661" t="s">
        <v>7542</v>
      </c>
      <c r="F1258" s="664">
        <v>1</v>
      </c>
      <c r="G1258" s="664">
        <v>114</v>
      </c>
      <c r="H1258" s="664">
        <v>1</v>
      </c>
      <c r="I1258" s="664">
        <v>114</v>
      </c>
      <c r="J1258" s="664"/>
      <c r="K1258" s="664"/>
      <c r="L1258" s="664"/>
      <c r="M1258" s="664"/>
      <c r="N1258" s="664"/>
      <c r="O1258" s="664"/>
      <c r="P1258" s="677"/>
      <c r="Q1258" s="665"/>
    </row>
    <row r="1259" spans="1:17" ht="14.4" customHeight="1" x14ac:dyDescent="0.3">
      <c r="A1259" s="660" t="s">
        <v>8872</v>
      </c>
      <c r="B1259" s="661" t="s">
        <v>7398</v>
      </c>
      <c r="C1259" s="661" t="s">
        <v>7437</v>
      </c>
      <c r="D1259" s="661" t="s">
        <v>7446</v>
      </c>
      <c r="E1259" s="661" t="s">
        <v>7447</v>
      </c>
      <c r="F1259" s="664">
        <v>4</v>
      </c>
      <c r="G1259" s="664">
        <v>2436</v>
      </c>
      <c r="H1259" s="664">
        <v>1</v>
      </c>
      <c r="I1259" s="664">
        <v>609</v>
      </c>
      <c r="J1259" s="664">
        <v>3</v>
      </c>
      <c r="K1259" s="664">
        <v>1833</v>
      </c>
      <c r="L1259" s="664">
        <v>0.75246305418719217</v>
      </c>
      <c r="M1259" s="664">
        <v>611</v>
      </c>
      <c r="N1259" s="664">
        <v>3</v>
      </c>
      <c r="O1259" s="664">
        <v>1843</v>
      </c>
      <c r="P1259" s="677">
        <v>0.75656814449917897</v>
      </c>
      <c r="Q1259" s="665">
        <v>614.33333333333337</v>
      </c>
    </row>
    <row r="1260" spans="1:17" ht="14.4" customHeight="1" x14ac:dyDescent="0.3">
      <c r="A1260" s="660" t="s">
        <v>8872</v>
      </c>
      <c r="B1260" s="661" t="s">
        <v>7398</v>
      </c>
      <c r="C1260" s="661" t="s">
        <v>7437</v>
      </c>
      <c r="D1260" s="661" t="s">
        <v>7448</v>
      </c>
      <c r="E1260" s="661" t="s">
        <v>7449</v>
      </c>
      <c r="F1260" s="664">
        <v>2</v>
      </c>
      <c r="G1260" s="664">
        <v>770</v>
      </c>
      <c r="H1260" s="664">
        <v>1</v>
      </c>
      <c r="I1260" s="664">
        <v>385</v>
      </c>
      <c r="J1260" s="664"/>
      <c r="K1260" s="664"/>
      <c r="L1260" s="664"/>
      <c r="M1260" s="664"/>
      <c r="N1260" s="664">
        <v>1</v>
      </c>
      <c r="O1260" s="664">
        <v>388</v>
      </c>
      <c r="P1260" s="677">
        <v>0.50389610389610384</v>
      </c>
      <c r="Q1260" s="665">
        <v>388</v>
      </c>
    </row>
    <row r="1261" spans="1:17" ht="14.4" customHeight="1" x14ac:dyDescent="0.3">
      <c r="A1261" s="660" t="s">
        <v>8872</v>
      </c>
      <c r="B1261" s="661" t="s">
        <v>7398</v>
      </c>
      <c r="C1261" s="661" t="s">
        <v>7437</v>
      </c>
      <c r="D1261" s="661" t="s">
        <v>7450</v>
      </c>
      <c r="E1261" s="661" t="s">
        <v>7451</v>
      </c>
      <c r="F1261" s="664">
        <v>4</v>
      </c>
      <c r="G1261" s="664">
        <v>156</v>
      </c>
      <c r="H1261" s="664">
        <v>1</v>
      </c>
      <c r="I1261" s="664">
        <v>39</v>
      </c>
      <c r="J1261" s="664">
        <v>10</v>
      </c>
      <c r="K1261" s="664">
        <v>390</v>
      </c>
      <c r="L1261" s="664">
        <v>2.5</v>
      </c>
      <c r="M1261" s="664">
        <v>39</v>
      </c>
      <c r="N1261" s="664">
        <v>6</v>
      </c>
      <c r="O1261" s="664">
        <v>234</v>
      </c>
      <c r="P1261" s="677">
        <v>1.5</v>
      </c>
      <c r="Q1261" s="665">
        <v>39</v>
      </c>
    </row>
    <row r="1262" spans="1:17" ht="14.4" customHeight="1" x14ac:dyDescent="0.3">
      <c r="A1262" s="660" t="s">
        <v>8872</v>
      </c>
      <c r="B1262" s="661" t="s">
        <v>7398</v>
      </c>
      <c r="C1262" s="661" t="s">
        <v>7437</v>
      </c>
      <c r="D1262" s="661" t="s">
        <v>7452</v>
      </c>
      <c r="E1262" s="661" t="s">
        <v>7453</v>
      </c>
      <c r="F1262" s="664">
        <v>1</v>
      </c>
      <c r="G1262" s="664">
        <v>1684</v>
      </c>
      <c r="H1262" s="664">
        <v>1</v>
      </c>
      <c r="I1262" s="664">
        <v>1684</v>
      </c>
      <c r="J1262" s="664"/>
      <c r="K1262" s="664"/>
      <c r="L1262" s="664"/>
      <c r="M1262" s="664"/>
      <c r="N1262" s="664"/>
      <c r="O1262" s="664"/>
      <c r="P1262" s="677"/>
      <c r="Q1262" s="665"/>
    </row>
    <row r="1263" spans="1:17" ht="14.4" customHeight="1" x14ac:dyDescent="0.3">
      <c r="A1263" s="660" t="s">
        <v>8872</v>
      </c>
      <c r="B1263" s="661" t="s">
        <v>7398</v>
      </c>
      <c r="C1263" s="661" t="s">
        <v>7437</v>
      </c>
      <c r="D1263" s="661" t="s">
        <v>7454</v>
      </c>
      <c r="E1263" s="661" t="s">
        <v>7455</v>
      </c>
      <c r="F1263" s="664">
        <v>1</v>
      </c>
      <c r="G1263" s="664">
        <v>4424</v>
      </c>
      <c r="H1263" s="664">
        <v>1</v>
      </c>
      <c r="I1263" s="664">
        <v>4424</v>
      </c>
      <c r="J1263" s="664"/>
      <c r="K1263" s="664"/>
      <c r="L1263" s="664"/>
      <c r="M1263" s="664"/>
      <c r="N1263" s="664"/>
      <c r="O1263" s="664"/>
      <c r="P1263" s="677"/>
      <c r="Q1263" s="665"/>
    </row>
    <row r="1264" spans="1:17" ht="14.4" customHeight="1" x14ac:dyDescent="0.3">
      <c r="A1264" s="660" t="s">
        <v>8872</v>
      </c>
      <c r="B1264" s="661" t="s">
        <v>7398</v>
      </c>
      <c r="C1264" s="661" t="s">
        <v>7437</v>
      </c>
      <c r="D1264" s="661" t="s">
        <v>7548</v>
      </c>
      <c r="E1264" s="661" t="s">
        <v>7549</v>
      </c>
      <c r="F1264" s="664">
        <v>2</v>
      </c>
      <c r="G1264" s="664">
        <v>1374</v>
      </c>
      <c r="H1264" s="664">
        <v>1</v>
      </c>
      <c r="I1264" s="664">
        <v>687</v>
      </c>
      <c r="J1264" s="664">
        <v>2</v>
      </c>
      <c r="K1264" s="664">
        <v>1378</v>
      </c>
      <c r="L1264" s="664">
        <v>1.0029112081513829</v>
      </c>
      <c r="M1264" s="664">
        <v>689</v>
      </c>
      <c r="N1264" s="664">
        <v>2</v>
      </c>
      <c r="O1264" s="664">
        <v>1383</v>
      </c>
      <c r="P1264" s="677">
        <v>1.0065502183406114</v>
      </c>
      <c r="Q1264" s="665">
        <v>691.5</v>
      </c>
    </row>
    <row r="1265" spans="1:17" ht="14.4" customHeight="1" x14ac:dyDescent="0.3">
      <c r="A1265" s="660" t="s">
        <v>8872</v>
      </c>
      <c r="B1265" s="661" t="s">
        <v>7398</v>
      </c>
      <c r="C1265" s="661" t="s">
        <v>7437</v>
      </c>
      <c r="D1265" s="661" t="s">
        <v>7456</v>
      </c>
      <c r="E1265" s="661" t="s">
        <v>7457</v>
      </c>
      <c r="F1265" s="664">
        <v>1380</v>
      </c>
      <c r="G1265" s="664">
        <v>343620</v>
      </c>
      <c r="H1265" s="664">
        <v>1</v>
      </c>
      <c r="I1265" s="664">
        <v>249</v>
      </c>
      <c r="J1265" s="664">
        <v>1386</v>
      </c>
      <c r="K1265" s="664">
        <v>321552</v>
      </c>
      <c r="L1265" s="664">
        <v>0.93577789418543744</v>
      </c>
      <c r="M1265" s="664">
        <v>232</v>
      </c>
      <c r="N1265" s="664">
        <v>1519</v>
      </c>
      <c r="O1265" s="664">
        <v>354780</v>
      </c>
      <c r="P1265" s="677">
        <v>1.0324777370350968</v>
      </c>
      <c r="Q1265" s="665">
        <v>233.56155365371956</v>
      </c>
    </row>
    <row r="1266" spans="1:17" ht="14.4" customHeight="1" x14ac:dyDescent="0.3">
      <c r="A1266" s="660" t="s">
        <v>8872</v>
      </c>
      <c r="B1266" s="661" t="s">
        <v>7398</v>
      </c>
      <c r="C1266" s="661" t="s">
        <v>7437</v>
      </c>
      <c r="D1266" s="661" t="s">
        <v>7458</v>
      </c>
      <c r="E1266" s="661" t="s">
        <v>7459</v>
      </c>
      <c r="F1266" s="664">
        <v>3</v>
      </c>
      <c r="G1266" s="664">
        <v>375</v>
      </c>
      <c r="H1266" s="664">
        <v>1</v>
      </c>
      <c r="I1266" s="664">
        <v>125</v>
      </c>
      <c r="J1266" s="664">
        <v>3</v>
      </c>
      <c r="K1266" s="664">
        <v>348</v>
      </c>
      <c r="L1266" s="664">
        <v>0.92800000000000005</v>
      </c>
      <c r="M1266" s="664">
        <v>116</v>
      </c>
      <c r="N1266" s="664">
        <v>2</v>
      </c>
      <c r="O1266" s="664">
        <v>234</v>
      </c>
      <c r="P1266" s="677">
        <v>0.624</v>
      </c>
      <c r="Q1266" s="665">
        <v>117</v>
      </c>
    </row>
    <row r="1267" spans="1:17" ht="14.4" customHeight="1" x14ac:dyDescent="0.3">
      <c r="A1267" s="660" t="s">
        <v>8872</v>
      </c>
      <c r="B1267" s="661" t="s">
        <v>7398</v>
      </c>
      <c r="C1267" s="661" t="s">
        <v>7437</v>
      </c>
      <c r="D1267" s="661" t="s">
        <v>7524</v>
      </c>
      <c r="E1267" s="661" t="s">
        <v>7525</v>
      </c>
      <c r="F1267" s="664">
        <v>3</v>
      </c>
      <c r="G1267" s="664">
        <v>936</v>
      </c>
      <c r="H1267" s="664">
        <v>1</v>
      </c>
      <c r="I1267" s="664">
        <v>312</v>
      </c>
      <c r="J1267" s="664"/>
      <c r="K1267" s="664"/>
      <c r="L1267" s="664"/>
      <c r="M1267" s="664"/>
      <c r="N1267" s="664"/>
      <c r="O1267" s="664"/>
      <c r="P1267" s="677"/>
      <c r="Q1267" s="665"/>
    </row>
    <row r="1268" spans="1:17" ht="14.4" customHeight="1" x14ac:dyDescent="0.3">
      <c r="A1268" s="660" t="s">
        <v>8872</v>
      </c>
      <c r="B1268" s="661" t="s">
        <v>7398</v>
      </c>
      <c r="C1268" s="661" t="s">
        <v>7437</v>
      </c>
      <c r="D1268" s="661" t="s">
        <v>7466</v>
      </c>
      <c r="E1268" s="661" t="s">
        <v>7467</v>
      </c>
      <c r="F1268" s="664">
        <v>1</v>
      </c>
      <c r="G1268" s="664">
        <v>75</v>
      </c>
      <c r="H1268" s="664">
        <v>1</v>
      </c>
      <c r="I1268" s="664">
        <v>75</v>
      </c>
      <c r="J1268" s="664">
        <v>1</v>
      </c>
      <c r="K1268" s="664">
        <v>81</v>
      </c>
      <c r="L1268" s="664">
        <v>1.08</v>
      </c>
      <c r="M1268" s="664">
        <v>81</v>
      </c>
      <c r="N1268" s="664">
        <v>2</v>
      </c>
      <c r="O1268" s="664">
        <v>164</v>
      </c>
      <c r="P1268" s="677">
        <v>2.1866666666666665</v>
      </c>
      <c r="Q1268" s="665">
        <v>82</v>
      </c>
    </row>
    <row r="1269" spans="1:17" ht="14.4" customHeight="1" x14ac:dyDescent="0.3">
      <c r="A1269" s="660" t="s">
        <v>8872</v>
      </c>
      <c r="B1269" s="661" t="s">
        <v>7398</v>
      </c>
      <c r="C1269" s="661" t="s">
        <v>7437</v>
      </c>
      <c r="D1269" s="661" t="s">
        <v>7565</v>
      </c>
      <c r="E1269" s="661" t="s">
        <v>7566</v>
      </c>
      <c r="F1269" s="664"/>
      <c r="G1269" s="664"/>
      <c r="H1269" s="664"/>
      <c r="I1269" s="664"/>
      <c r="J1269" s="664"/>
      <c r="K1269" s="664"/>
      <c r="L1269" s="664"/>
      <c r="M1269" s="664"/>
      <c r="N1269" s="664">
        <v>1</v>
      </c>
      <c r="O1269" s="664">
        <v>739</v>
      </c>
      <c r="P1269" s="677"/>
      <c r="Q1269" s="665">
        <v>739</v>
      </c>
    </row>
    <row r="1270" spans="1:17" ht="14.4" customHeight="1" x14ac:dyDescent="0.3">
      <c r="A1270" s="660" t="s">
        <v>8872</v>
      </c>
      <c r="B1270" s="661" t="s">
        <v>7398</v>
      </c>
      <c r="C1270" s="661" t="s">
        <v>7437</v>
      </c>
      <c r="D1270" s="661" t="s">
        <v>7484</v>
      </c>
      <c r="E1270" s="661" t="s">
        <v>7485</v>
      </c>
      <c r="F1270" s="664"/>
      <c r="G1270" s="664"/>
      <c r="H1270" s="664"/>
      <c r="I1270" s="664"/>
      <c r="J1270" s="664"/>
      <c r="K1270" s="664"/>
      <c r="L1270" s="664"/>
      <c r="M1270" s="664"/>
      <c r="N1270" s="664">
        <v>1</v>
      </c>
      <c r="O1270" s="664">
        <v>1048</v>
      </c>
      <c r="P1270" s="677"/>
      <c r="Q1270" s="665">
        <v>1048</v>
      </c>
    </row>
    <row r="1271" spans="1:17" ht="14.4" customHeight="1" x14ac:dyDescent="0.3">
      <c r="A1271" s="660" t="s">
        <v>8872</v>
      </c>
      <c r="B1271" s="661" t="s">
        <v>7398</v>
      </c>
      <c r="C1271" s="661" t="s">
        <v>7437</v>
      </c>
      <c r="D1271" s="661" t="s">
        <v>7508</v>
      </c>
      <c r="E1271" s="661" t="s">
        <v>7509</v>
      </c>
      <c r="F1271" s="664">
        <v>1</v>
      </c>
      <c r="G1271" s="664">
        <v>360</v>
      </c>
      <c r="H1271" s="664">
        <v>1</v>
      </c>
      <c r="I1271" s="664">
        <v>360</v>
      </c>
      <c r="J1271" s="664"/>
      <c r="K1271" s="664"/>
      <c r="L1271" s="664"/>
      <c r="M1271" s="664"/>
      <c r="N1271" s="664"/>
      <c r="O1271" s="664"/>
      <c r="P1271" s="677"/>
      <c r="Q1271" s="665"/>
    </row>
    <row r="1272" spans="1:17" ht="14.4" customHeight="1" x14ac:dyDescent="0.3">
      <c r="A1272" s="660" t="s">
        <v>8872</v>
      </c>
      <c r="B1272" s="661" t="s">
        <v>7398</v>
      </c>
      <c r="C1272" s="661" t="s">
        <v>7437</v>
      </c>
      <c r="D1272" s="661" t="s">
        <v>7472</v>
      </c>
      <c r="E1272" s="661" t="s">
        <v>7473</v>
      </c>
      <c r="F1272" s="664"/>
      <c r="G1272" s="664"/>
      <c r="H1272" s="664"/>
      <c r="I1272" s="664"/>
      <c r="J1272" s="664">
        <v>1</v>
      </c>
      <c r="K1272" s="664">
        <v>112</v>
      </c>
      <c r="L1272" s="664"/>
      <c r="M1272" s="664">
        <v>112</v>
      </c>
      <c r="N1272" s="664"/>
      <c r="O1272" s="664"/>
      <c r="P1272" s="677"/>
      <c r="Q1272" s="665"/>
    </row>
    <row r="1273" spans="1:17" ht="14.4" customHeight="1" x14ac:dyDescent="0.3">
      <c r="A1273" s="660" t="s">
        <v>8872</v>
      </c>
      <c r="B1273" s="661" t="s">
        <v>7621</v>
      </c>
      <c r="C1273" s="661" t="s">
        <v>7424</v>
      </c>
      <c r="D1273" s="661" t="s">
        <v>7930</v>
      </c>
      <c r="E1273" s="661" t="s">
        <v>7931</v>
      </c>
      <c r="F1273" s="664">
        <v>3</v>
      </c>
      <c r="G1273" s="664">
        <v>52532.04</v>
      </c>
      <c r="H1273" s="664">
        <v>1</v>
      </c>
      <c r="I1273" s="664">
        <v>17510.68</v>
      </c>
      <c r="J1273" s="664"/>
      <c r="K1273" s="664"/>
      <c r="L1273" s="664"/>
      <c r="M1273" s="664"/>
      <c r="N1273" s="664"/>
      <c r="O1273" s="664"/>
      <c r="P1273" s="677"/>
      <c r="Q1273" s="665"/>
    </row>
    <row r="1274" spans="1:17" ht="14.4" customHeight="1" x14ac:dyDescent="0.3">
      <c r="A1274" s="660" t="s">
        <v>8872</v>
      </c>
      <c r="B1274" s="661" t="s">
        <v>7621</v>
      </c>
      <c r="C1274" s="661" t="s">
        <v>7424</v>
      </c>
      <c r="D1274" s="661" t="s">
        <v>7932</v>
      </c>
      <c r="E1274" s="661" t="s">
        <v>7933</v>
      </c>
      <c r="F1274" s="664">
        <v>3</v>
      </c>
      <c r="G1274" s="664">
        <v>44323.32</v>
      </c>
      <c r="H1274" s="664">
        <v>1</v>
      </c>
      <c r="I1274" s="664">
        <v>14774.44</v>
      </c>
      <c r="J1274" s="664"/>
      <c r="K1274" s="664"/>
      <c r="L1274" s="664"/>
      <c r="M1274" s="664"/>
      <c r="N1274" s="664"/>
      <c r="O1274" s="664"/>
      <c r="P1274" s="677"/>
      <c r="Q1274" s="665"/>
    </row>
    <row r="1275" spans="1:17" ht="14.4" customHeight="1" x14ac:dyDescent="0.3">
      <c r="A1275" s="660" t="s">
        <v>8872</v>
      </c>
      <c r="B1275" s="661" t="s">
        <v>7621</v>
      </c>
      <c r="C1275" s="661" t="s">
        <v>7424</v>
      </c>
      <c r="D1275" s="661" t="s">
        <v>8873</v>
      </c>
      <c r="E1275" s="661" t="s">
        <v>8874</v>
      </c>
      <c r="F1275" s="664">
        <v>1</v>
      </c>
      <c r="G1275" s="664">
        <v>14774.44</v>
      </c>
      <c r="H1275" s="664">
        <v>1</v>
      </c>
      <c r="I1275" s="664">
        <v>14774.44</v>
      </c>
      <c r="J1275" s="664"/>
      <c r="K1275" s="664"/>
      <c r="L1275" s="664"/>
      <c r="M1275" s="664"/>
      <c r="N1275" s="664"/>
      <c r="O1275" s="664"/>
      <c r="P1275" s="677"/>
      <c r="Q1275" s="665"/>
    </row>
    <row r="1276" spans="1:17" ht="14.4" customHeight="1" x14ac:dyDescent="0.3">
      <c r="A1276" s="660" t="s">
        <v>8872</v>
      </c>
      <c r="B1276" s="661" t="s">
        <v>7621</v>
      </c>
      <c r="C1276" s="661" t="s">
        <v>7424</v>
      </c>
      <c r="D1276" s="661" t="s">
        <v>7934</v>
      </c>
      <c r="E1276" s="661" t="s">
        <v>7935</v>
      </c>
      <c r="F1276" s="664">
        <v>2</v>
      </c>
      <c r="G1276" s="664">
        <v>24077</v>
      </c>
      <c r="H1276" s="664">
        <v>1</v>
      </c>
      <c r="I1276" s="664">
        <v>12038.5</v>
      </c>
      <c r="J1276" s="664"/>
      <c r="K1276" s="664"/>
      <c r="L1276" s="664"/>
      <c r="M1276" s="664"/>
      <c r="N1276" s="664"/>
      <c r="O1276" s="664"/>
      <c r="P1276" s="677"/>
      <c r="Q1276" s="665"/>
    </row>
    <row r="1277" spans="1:17" ht="14.4" customHeight="1" x14ac:dyDescent="0.3">
      <c r="A1277" s="660" t="s">
        <v>8872</v>
      </c>
      <c r="B1277" s="661" t="s">
        <v>7621</v>
      </c>
      <c r="C1277" s="661" t="s">
        <v>7424</v>
      </c>
      <c r="D1277" s="661" t="s">
        <v>7936</v>
      </c>
      <c r="E1277" s="661" t="s">
        <v>7937</v>
      </c>
      <c r="F1277" s="664">
        <v>3</v>
      </c>
      <c r="G1277" s="664">
        <v>3283.32</v>
      </c>
      <c r="H1277" s="664">
        <v>1</v>
      </c>
      <c r="I1277" s="664">
        <v>1094.44</v>
      </c>
      <c r="J1277" s="664"/>
      <c r="K1277" s="664"/>
      <c r="L1277" s="664"/>
      <c r="M1277" s="664"/>
      <c r="N1277" s="664"/>
      <c r="O1277" s="664"/>
      <c r="P1277" s="677"/>
      <c r="Q1277" s="665"/>
    </row>
    <row r="1278" spans="1:17" ht="14.4" customHeight="1" x14ac:dyDescent="0.3">
      <c r="A1278" s="660" t="s">
        <v>8872</v>
      </c>
      <c r="B1278" s="661" t="s">
        <v>7621</v>
      </c>
      <c r="C1278" s="661" t="s">
        <v>7424</v>
      </c>
      <c r="D1278" s="661" t="s">
        <v>7938</v>
      </c>
      <c r="E1278" s="661" t="s">
        <v>7939</v>
      </c>
      <c r="F1278" s="664">
        <v>9</v>
      </c>
      <c r="G1278" s="664">
        <v>22161.599999999999</v>
      </c>
      <c r="H1278" s="664">
        <v>1</v>
      </c>
      <c r="I1278" s="664">
        <v>2462.3999999999996</v>
      </c>
      <c r="J1278" s="664"/>
      <c r="K1278" s="664"/>
      <c r="L1278" s="664"/>
      <c r="M1278" s="664"/>
      <c r="N1278" s="664"/>
      <c r="O1278" s="664"/>
      <c r="P1278" s="677"/>
      <c r="Q1278" s="665"/>
    </row>
    <row r="1279" spans="1:17" ht="14.4" customHeight="1" x14ac:dyDescent="0.3">
      <c r="A1279" s="660" t="s">
        <v>8872</v>
      </c>
      <c r="B1279" s="661" t="s">
        <v>7621</v>
      </c>
      <c r="C1279" s="661" t="s">
        <v>7424</v>
      </c>
      <c r="D1279" s="661" t="s">
        <v>7940</v>
      </c>
      <c r="E1279" s="661" t="s">
        <v>7941</v>
      </c>
      <c r="F1279" s="664">
        <v>3</v>
      </c>
      <c r="G1279" s="664">
        <v>4843.59</v>
      </c>
      <c r="H1279" s="664">
        <v>1</v>
      </c>
      <c r="I1279" s="664">
        <v>1614.53</v>
      </c>
      <c r="J1279" s="664"/>
      <c r="K1279" s="664"/>
      <c r="L1279" s="664"/>
      <c r="M1279" s="664"/>
      <c r="N1279" s="664"/>
      <c r="O1279" s="664"/>
      <c r="P1279" s="677"/>
      <c r="Q1279" s="665"/>
    </row>
    <row r="1280" spans="1:17" ht="14.4" customHeight="1" x14ac:dyDescent="0.3">
      <c r="A1280" s="660" t="s">
        <v>8872</v>
      </c>
      <c r="B1280" s="661" t="s">
        <v>7621</v>
      </c>
      <c r="C1280" s="661" t="s">
        <v>7424</v>
      </c>
      <c r="D1280" s="661" t="s">
        <v>7942</v>
      </c>
      <c r="E1280" s="661" t="s">
        <v>7943</v>
      </c>
      <c r="F1280" s="664">
        <v>3</v>
      </c>
      <c r="G1280" s="664">
        <v>4104.84</v>
      </c>
      <c r="H1280" s="664">
        <v>1</v>
      </c>
      <c r="I1280" s="664">
        <v>1368.28</v>
      </c>
      <c r="J1280" s="664"/>
      <c r="K1280" s="664"/>
      <c r="L1280" s="664"/>
      <c r="M1280" s="664"/>
      <c r="N1280" s="664"/>
      <c r="O1280" s="664"/>
      <c r="P1280" s="677"/>
      <c r="Q1280" s="665"/>
    </row>
    <row r="1281" spans="1:17" ht="14.4" customHeight="1" x14ac:dyDescent="0.3">
      <c r="A1281" s="660" t="s">
        <v>8872</v>
      </c>
      <c r="B1281" s="661" t="s">
        <v>7621</v>
      </c>
      <c r="C1281" s="661" t="s">
        <v>7437</v>
      </c>
      <c r="D1281" s="661" t="s">
        <v>7462</v>
      </c>
      <c r="E1281" s="661" t="s">
        <v>7463</v>
      </c>
      <c r="F1281" s="664"/>
      <c r="G1281" s="664"/>
      <c r="H1281" s="664"/>
      <c r="I1281" s="664"/>
      <c r="J1281" s="664">
        <v>16</v>
      </c>
      <c r="K1281" s="664">
        <v>0</v>
      </c>
      <c r="L1281" s="664"/>
      <c r="M1281" s="664">
        <v>0</v>
      </c>
      <c r="N1281" s="664"/>
      <c r="O1281" s="664"/>
      <c r="P1281" s="677"/>
      <c r="Q1281" s="665"/>
    </row>
    <row r="1282" spans="1:17" ht="14.4" customHeight="1" x14ac:dyDescent="0.3">
      <c r="A1282" s="660" t="s">
        <v>8872</v>
      </c>
      <c r="B1282" s="661" t="s">
        <v>7621</v>
      </c>
      <c r="C1282" s="661" t="s">
        <v>7437</v>
      </c>
      <c r="D1282" s="661" t="s">
        <v>8204</v>
      </c>
      <c r="E1282" s="661" t="s">
        <v>8205</v>
      </c>
      <c r="F1282" s="664">
        <v>3</v>
      </c>
      <c r="G1282" s="664">
        <v>0</v>
      </c>
      <c r="H1282" s="664"/>
      <c r="I1282" s="664">
        <v>0</v>
      </c>
      <c r="J1282" s="664"/>
      <c r="K1282" s="664"/>
      <c r="L1282" s="664"/>
      <c r="M1282" s="664"/>
      <c r="N1282" s="664"/>
      <c r="O1282" s="664"/>
      <c r="P1282" s="677"/>
      <c r="Q1282" s="665"/>
    </row>
    <row r="1283" spans="1:17" ht="14.4" customHeight="1" x14ac:dyDescent="0.3">
      <c r="A1283" s="660" t="s">
        <v>8872</v>
      </c>
      <c r="B1283" s="661" t="s">
        <v>7621</v>
      </c>
      <c r="C1283" s="661" t="s">
        <v>7437</v>
      </c>
      <c r="D1283" s="661" t="s">
        <v>8256</v>
      </c>
      <c r="E1283" s="661" t="s">
        <v>7372</v>
      </c>
      <c r="F1283" s="664">
        <v>43</v>
      </c>
      <c r="G1283" s="664">
        <v>0</v>
      </c>
      <c r="H1283" s="664"/>
      <c r="I1283" s="664">
        <v>0</v>
      </c>
      <c r="J1283" s="664"/>
      <c r="K1283" s="664"/>
      <c r="L1283" s="664"/>
      <c r="M1283" s="664"/>
      <c r="N1283" s="664"/>
      <c r="O1283" s="664"/>
      <c r="P1283" s="677"/>
      <c r="Q1283" s="665"/>
    </row>
    <row r="1284" spans="1:17" ht="14.4" customHeight="1" x14ac:dyDescent="0.3">
      <c r="A1284" s="660" t="s">
        <v>8872</v>
      </c>
      <c r="B1284" s="661" t="s">
        <v>7621</v>
      </c>
      <c r="C1284" s="661" t="s">
        <v>7437</v>
      </c>
      <c r="D1284" s="661" t="s">
        <v>8256</v>
      </c>
      <c r="E1284" s="661" t="s">
        <v>8257</v>
      </c>
      <c r="F1284" s="664">
        <v>8</v>
      </c>
      <c r="G1284" s="664">
        <v>0</v>
      </c>
      <c r="H1284" s="664"/>
      <c r="I1284" s="664">
        <v>0</v>
      </c>
      <c r="J1284" s="664">
        <v>2</v>
      </c>
      <c r="K1284" s="664">
        <v>0</v>
      </c>
      <c r="L1284" s="664"/>
      <c r="M1284" s="664">
        <v>0</v>
      </c>
      <c r="N1284" s="664"/>
      <c r="O1284" s="664"/>
      <c r="P1284" s="677"/>
      <c r="Q1284" s="665"/>
    </row>
    <row r="1285" spans="1:17" ht="14.4" customHeight="1" x14ac:dyDescent="0.3">
      <c r="A1285" s="660" t="s">
        <v>8872</v>
      </c>
      <c r="B1285" s="661" t="s">
        <v>7621</v>
      </c>
      <c r="C1285" s="661" t="s">
        <v>7437</v>
      </c>
      <c r="D1285" s="661" t="s">
        <v>7539</v>
      </c>
      <c r="E1285" s="661" t="s">
        <v>7540</v>
      </c>
      <c r="F1285" s="664"/>
      <c r="G1285" s="664"/>
      <c r="H1285" s="664"/>
      <c r="I1285" s="664"/>
      <c r="J1285" s="664"/>
      <c r="K1285" s="664"/>
      <c r="L1285" s="664"/>
      <c r="M1285" s="664"/>
      <c r="N1285" s="664">
        <v>1</v>
      </c>
      <c r="O1285" s="664">
        <v>435</v>
      </c>
      <c r="P1285" s="677"/>
      <c r="Q1285" s="665">
        <v>435</v>
      </c>
    </row>
    <row r="1286" spans="1:17" ht="14.4" customHeight="1" x14ac:dyDescent="0.3">
      <c r="A1286" s="660" t="s">
        <v>8872</v>
      </c>
      <c r="B1286" s="661" t="s">
        <v>7621</v>
      </c>
      <c r="C1286" s="661" t="s">
        <v>7437</v>
      </c>
      <c r="D1286" s="661" t="s">
        <v>8875</v>
      </c>
      <c r="E1286" s="661" t="s">
        <v>8876</v>
      </c>
      <c r="F1286" s="664">
        <v>1</v>
      </c>
      <c r="G1286" s="664">
        <v>88811.11</v>
      </c>
      <c r="H1286" s="664">
        <v>1</v>
      </c>
      <c r="I1286" s="664">
        <v>88811.11</v>
      </c>
      <c r="J1286" s="664"/>
      <c r="K1286" s="664"/>
      <c r="L1286" s="664"/>
      <c r="M1286" s="664"/>
      <c r="N1286" s="664"/>
      <c r="O1286" s="664"/>
      <c r="P1286" s="677"/>
      <c r="Q1286" s="665"/>
    </row>
    <row r="1287" spans="1:17" ht="14.4" customHeight="1" thickBot="1" x14ac:dyDescent="0.35">
      <c r="A1287" s="666" t="s">
        <v>8872</v>
      </c>
      <c r="B1287" s="667" t="s">
        <v>8843</v>
      </c>
      <c r="C1287" s="667" t="s">
        <v>7437</v>
      </c>
      <c r="D1287" s="667" t="s">
        <v>8256</v>
      </c>
      <c r="E1287" s="667" t="s">
        <v>8257</v>
      </c>
      <c r="F1287" s="670">
        <v>6</v>
      </c>
      <c r="G1287" s="670">
        <v>0</v>
      </c>
      <c r="H1287" s="670"/>
      <c r="I1287" s="670">
        <v>0</v>
      </c>
      <c r="J1287" s="670"/>
      <c r="K1287" s="670"/>
      <c r="L1287" s="670"/>
      <c r="M1287" s="670"/>
      <c r="N1287" s="670"/>
      <c r="O1287" s="670"/>
      <c r="P1287" s="678"/>
      <c r="Q1287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2333.152</v>
      </c>
      <c r="C5" s="114">
        <v>2223.377</v>
      </c>
      <c r="D5" s="114">
        <v>2430.944</v>
      </c>
      <c r="E5" s="131">
        <v>1.0419141144683244</v>
      </c>
      <c r="F5" s="132">
        <v>1285</v>
      </c>
      <c r="G5" s="114">
        <v>1134</v>
      </c>
      <c r="H5" s="114">
        <v>1199</v>
      </c>
      <c r="I5" s="133">
        <v>0.93307392996108951</v>
      </c>
      <c r="J5" s="123"/>
      <c r="K5" s="123"/>
      <c r="L5" s="7">
        <f>D5-B5</f>
        <v>97.791999999999916</v>
      </c>
      <c r="M5" s="8">
        <f>H5-F5</f>
        <v>-86</v>
      </c>
    </row>
    <row r="6" spans="1:13" ht="14.4" hidden="1" customHeight="1" outlineLevel="1" x14ac:dyDescent="0.3">
      <c r="A6" s="119" t="s">
        <v>170</v>
      </c>
      <c r="B6" s="122">
        <v>509.42599999999999</v>
      </c>
      <c r="C6" s="113">
        <v>460.15800000000002</v>
      </c>
      <c r="D6" s="113">
        <v>440.07</v>
      </c>
      <c r="E6" s="134">
        <v>0.86385461283876364</v>
      </c>
      <c r="F6" s="135">
        <v>314</v>
      </c>
      <c r="G6" s="113">
        <v>275</v>
      </c>
      <c r="H6" s="113">
        <v>289</v>
      </c>
      <c r="I6" s="136">
        <v>0.92038216560509556</v>
      </c>
      <c r="J6" s="123"/>
      <c r="K6" s="123"/>
      <c r="L6" s="5">
        <f t="shared" ref="L6:L11" si="0">D6-B6</f>
        <v>-69.355999999999995</v>
      </c>
      <c r="M6" s="6">
        <f t="shared" ref="M6:M13" si="1">H6-F6</f>
        <v>-25</v>
      </c>
    </row>
    <row r="7" spans="1:13" ht="14.4" hidden="1" customHeight="1" outlineLevel="1" x14ac:dyDescent="0.3">
      <c r="A7" s="119" t="s">
        <v>171</v>
      </c>
      <c r="B7" s="122">
        <v>1272.5170000000001</v>
      </c>
      <c r="C7" s="113">
        <v>1191.9970000000001</v>
      </c>
      <c r="D7" s="113">
        <v>1173.6010000000001</v>
      </c>
      <c r="E7" s="134">
        <v>0.92226744318543485</v>
      </c>
      <c r="F7" s="135">
        <v>853</v>
      </c>
      <c r="G7" s="113">
        <v>813</v>
      </c>
      <c r="H7" s="113">
        <v>803</v>
      </c>
      <c r="I7" s="136">
        <v>0.94138335287221575</v>
      </c>
      <c r="J7" s="123"/>
      <c r="K7" s="123"/>
      <c r="L7" s="5">
        <f t="shared" si="0"/>
        <v>-98.91599999999994</v>
      </c>
      <c r="M7" s="6">
        <f t="shared" si="1"/>
        <v>-50</v>
      </c>
    </row>
    <row r="8" spans="1:13" ht="14.4" hidden="1" customHeight="1" outlineLevel="1" x14ac:dyDescent="0.3">
      <c r="A8" s="119" t="s">
        <v>172</v>
      </c>
      <c r="B8" s="122">
        <v>153.964</v>
      </c>
      <c r="C8" s="113">
        <v>153.31800000000001</v>
      </c>
      <c r="D8" s="113">
        <v>190.38900000000001</v>
      </c>
      <c r="E8" s="134">
        <v>1.2365812787404848</v>
      </c>
      <c r="F8" s="135">
        <v>103</v>
      </c>
      <c r="G8" s="113">
        <v>98</v>
      </c>
      <c r="H8" s="113">
        <v>105</v>
      </c>
      <c r="I8" s="136">
        <v>1.0194174757281553</v>
      </c>
      <c r="J8" s="123"/>
      <c r="K8" s="123"/>
      <c r="L8" s="5">
        <f t="shared" si="0"/>
        <v>36.425000000000011</v>
      </c>
      <c r="M8" s="6">
        <f t="shared" si="1"/>
        <v>2</v>
      </c>
    </row>
    <row r="9" spans="1:13" ht="14.4" hidden="1" customHeight="1" outlineLevel="1" x14ac:dyDescent="0.3">
      <c r="A9" s="119" t="s">
        <v>173</v>
      </c>
      <c r="B9" s="122">
        <v>1.3440000000000001</v>
      </c>
      <c r="C9" s="113">
        <v>0.629</v>
      </c>
      <c r="D9" s="113">
        <v>0.46300000000000002</v>
      </c>
      <c r="E9" s="134">
        <v>0.34449404761904762</v>
      </c>
      <c r="F9" s="135">
        <v>2</v>
      </c>
      <c r="G9" s="113">
        <v>1</v>
      </c>
      <c r="H9" s="113">
        <v>1</v>
      </c>
      <c r="I9" s="136">
        <v>0.5</v>
      </c>
      <c r="J9" s="123"/>
      <c r="K9" s="123"/>
      <c r="L9" s="5">
        <f t="shared" si="0"/>
        <v>-0.88100000000000001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541.06399999999996</v>
      </c>
      <c r="C10" s="113">
        <v>531.68100000000004</v>
      </c>
      <c r="D10" s="113">
        <v>632.48900000000003</v>
      </c>
      <c r="E10" s="134">
        <v>1.168972616917777</v>
      </c>
      <c r="F10" s="135">
        <v>357</v>
      </c>
      <c r="G10" s="113">
        <v>362</v>
      </c>
      <c r="H10" s="113">
        <v>373</v>
      </c>
      <c r="I10" s="136">
        <v>1.0448179271708684</v>
      </c>
      <c r="J10" s="123"/>
      <c r="K10" s="123"/>
      <c r="L10" s="5">
        <f t="shared" si="0"/>
        <v>91.425000000000068</v>
      </c>
      <c r="M10" s="6">
        <f t="shared" si="1"/>
        <v>16</v>
      </c>
    </row>
    <row r="11" spans="1:13" ht="14.4" hidden="1" customHeight="1" outlineLevel="1" x14ac:dyDescent="0.3">
      <c r="A11" s="119" t="s">
        <v>175</v>
      </c>
      <c r="B11" s="122">
        <v>222.28200000000001</v>
      </c>
      <c r="C11" s="113">
        <v>159.92699999999999</v>
      </c>
      <c r="D11" s="113">
        <v>136.82900000000001</v>
      </c>
      <c r="E11" s="134">
        <v>0.61556491303839267</v>
      </c>
      <c r="F11" s="135">
        <v>78</v>
      </c>
      <c r="G11" s="113">
        <v>61</v>
      </c>
      <c r="H11" s="113">
        <v>56</v>
      </c>
      <c r="I11" s="136">
        <v>0.71794871794871795</v>
      </c>
      <c r="J11" s="123"/>
      <c r="K11" s="123"/>
      <c r="L11" s="5">
        <f t="shared" si="0"/>
        <v>-85.453000000000003</v>
      </c>
      <c r="M11" s="6">
        <f t="shared" si="1"/>
        <v>-22</v>
      </c>
    </row>
    <row r="12" spans="1:13" ht="14.4" hidden="1" customHeight="1" outlineLevel="1" thickBot="1" x14ac:dyDescent="0.35">
      <c r="A12" s="244" t="s">
        <v>233</v>
      </c>
      <c r="B12" s="245">
        <v>26.596</v>
      </c>
      <c r="C12" s="246">
        <v>24.36</v>
      </c>
      <c r="D12" s="246">
        <v>35.256999999999998</v>
      </c>
      <c r="E12" s="247"/>
      <c r="F12" s="248">
        <v>20</v>
      </c>
      <c r="G12" s="246">
        <v>13</v>
      </c>
      <c r="H12" s="246">
        <v>16</v>
      </c>
      <c r="I12" s="249"/>
      <c r="J12" s="123"/>
      <c r="K12" s="123"/>
      <c r="L12" s="250">
        <f>D12-B12</f>
        <v>8.6609999999999978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5060.3450000000003</v>
      </c>
      <c r="C13" s="116">
        <f>SUM(C5:C12)</f>
        <v>4745.4469999999992</v>
      </c>
      <c r="D13" s="116">
        <f>SUM(D5:D12)</f>
        <v>5040.0419999999995</v>
      </c>
      <c r="E13" s="137">
        <f>IF(OR(D13=0,B13=0),0,D13/B13)</f>
        <v>0.99598782296463961</v>
      </c>
      <c r="F13" s="138">
        <f>SUM(F5:F12)</f>
        <v>3012</v>
      </c>
      <c r="G13" s="116">
        <f>SUM(G5:G12)</f>
        <v>2757</v>
      </c>
      <c r="H13" s="116">
        <f>SUM(H5:H12)</f>
        <v>2842</v>
      </c>
      <c r="I13" s="139">
        <f>IF(OR(H13=0,F13=0),0,H13/F13)</f>
        <v>0.94355909694555118</v>
      </c>
      <c r="J13" s="123"/>
      <c r="K13" s="123"/>
      <c r="L13" s="129">
        <f>D13-B13</f>
        <v>-20.303000000000793</v>
      </c>
      <c r="M13" s="140">
        <f t="shared" si="1"/>
        <v>-170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2333.152</v>
      </c>
      <c r="C18" s="114">
        <v>2223.377</v>
      </c>
      <c r="D18" s="114">
        <v>2430.944</v>
      </c>
      <c r="E18" s="131">
        <v>1.0419141144683244</v>
      </c>
      <c r="F18" s="121">
        <v>1285</v>
      </c>
      <c r="G18" s="114">
        <v>1134</v>
      </c>
      <c r="H18" s="114">
        <v>1199</v>
      </c>
      <c r="I18" s="133">
        <v>0.93307392996108951</v>
      </c>
      <c r="J18" s="571">
        <f>0.97*0.976</f>
        <v>0.94672000000000001</v>
      </c>
      <c r="K18" s="572"/>
      <c r="L18" s="147">
        <f>D18-B18</f>
        <v>97.791999999999916</v>
      </c>
      <c r="M18" s="148">
        <f>H18-F18</f>
        <v>-86</v>
      </c>
    </row>
    <row r="19" spans="1:13" ht="14.4" hidden="1" customHeight="1" outlineLevel="1" x14ac:dyDescent="0.3">
      <c r="A19" s="119" t="s">
        <v>170</v>
      </c>
      <c r="B19" s="122">
        <v>509.42599999999999</v>
      </c>
      <c r="C19" s="113">
        <v>460.15800000000002</v>
      </c>
      <c r="D19" s="113">
        <v>440.07</v>
      </c>
      <c r="E19" s="134">
        <v>0.86385461283876364</v>
      </c>
      <c r="F19" s="122">
        <v>314</v>
      </c>
      <c r="G19" s="113">
        <v>275</v>
      </c>
      <c r="H19" s="113">
        <v>289</v>
      </c>
      <c r="I19" s="136">
        <v>0.92038216560509556</v>
      </c>
      <c r="J19" s="571">
        <f>0.97*1.096</f>
        <v>1.0631200000000001</v>
      </c>
      <c r="K19" s="572"/>
      <c r="L19" s="149">
        <f t="shared" ref="L19:L26" si="2">D19-B19</f>
        <v>-69.355999999999995</v>
      </c>
      <c r="M19" s="150">
        <f t="shared" ref="M19:M26" si="3">H19-F19</f>
        <v>-25</v>
      </c>
    </row>
    <row r="20" spans="1:13" ht="14.4" hidden="1" customHeight="1" outlineLevel="1" x14ac:dyDescent="0.3">
      <c r="A20" s="119" t="s">
        <v>171</v>
      </c>
      <c r="B20" s="122">
        <v>1272.5170000000001</v>
      </c>
      <c r="C20" s="113">
        <v>1191.9970000000001</v>
      </c>
      <c r="D20" s="113">
        <v>1173.6010000000001</v>
      </c>
      <c r="E20" s="134">
        <v>0.92226744318543485</v>
      </c>
      <c r="F20" s="122">
        <v>853</v>
      </c>
      <c r="G20" s="113">
        <v>813</v>
      </c>
      <c r="H20" s="113">
        <v>803</v>
      </c>
      <c r="I20" s="136">
        <v>0.94138335287221575</v>
      </c>
      <c r="J20" s="571">
        <f>0.97*1.047</f>
        <v>1.01559</v>
      </c>
      <c r="K20" s="572"/>
      <c r="L20" s="149">
        <f t="shared" si="2"/>
        <v>-98.91599999999994</v>
      </c>
      <c r="M20" s="150">
        <f t="shared" si="3"/>
        <v>-50</v>
      </c>
    </row>
    <row r="21" spans="1:13" ht="14.4" hidden="1" customHeight="1" outlineLevel="1" x14ac:dyDescent="0.3">
      <c r="A21" s="119" t="s">
        <v>172</v>
      </c>
      <c r="B21" s="122">
        <v>153.964</v>
      </c>
      <c r="C21" s="113">
        <v>153.31800000000001</v>
      </c>
      <c r="D21" s="113">
        <v>190.38900000000001</v>
      </c>
      <c r="E21" s="134">
        <v>1.2365812787404848</v>
      </c>
      <c r="F21" s="122">
        <v>103</v>
      </c>
      <c r="G21" s="113">
        <v>98</v>
      </c>
      <c r="H21" s="113">
        <v>105</v>
      </c>
      <c r="I21" s="136">
        <v>1.0194174757281553</v>
      </c>
      <c r="J21" s="571">
        <f>0.97*1.091</f>
        <v>1.05827</v>
      </c>
      <c r="K21" s="572"/>
      <c r="L21" s="149">
        <f t="shared" si="2"/>
        <v>36.425000000000011</v>
      </c>
      <c r="M21" s="150">
        <f t="shared" si="3"/>
        <v>2</v>
      </c>
    </row>
    <row r="22" spans="1:13" ht="14.4" hidden="1" customHeight="1" outlineLevel="1" x14ac:dyDescent="0.3">
      <c r="A22" s="119" t="s">
        <v>173</v>
      </c>
      <c r="B22" s="122">
        <v>1.3440000000000001</v>
      </c>
      <c r="C22" s="113">
        <v>0.629</v>
      </c>
      <c r="D22" s="113">
        <v>0.46300000000000002</v>
      </c>
      <c r="E22" s="134">
        <v>0.34449404761904762</v>
      </c>
      <c r="F22" s="122">
        <v>2</v>
      </c>
      <c r="G22" s="113">
        <v>1</v>
      </c>
      <c r="H22" s="113">
        <v>1</v>
      </c>
      <c r="I22" s="136">
        <v>0.5</v>
      </c>
      <c r="J22" s="571">
        <f>0.97*1</f>
        <v>0.97</v>
      </c>
      <c r="K22" s="572"/>
      <c r="L22" s="149">
        <f t="shared" si="2"/>
        <v>-0.88100000000000001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541.06399999999996</v>
      </c>
      <c r="C23" s="113">
        <v>531.68100000000004</v>
      </c>
      <c r="D23" s="113">
        <v>632.48900000000003</v>
      </c>
      <c r="E23" s="134">
        <v>1.168972616917777</v>
      </c>
      <c r="F23" s="122">
        <v>357</v>
      </c>
      <c r="G23" s="113">
        <v>362</v>
      </c>
      <c r="H23" s="113">
        <v>373</v>
      </c>
      <c r="I23" s="136">
        <v>1.0448179271708684</v>
      </c>
      <c r="J23" s="571">
        <f>0.97*1.096</f>
        <v>1.0631200000000001</v>
      </c>
      <c r="K23" s="572"/>
      <c r="L23" s="149">
        <f t="shared" si="2"/>
        <v>91.425000000000068</v>
      </c>
      <c r="M23" s="150">
        <f t="shared" si="3"/>
        <v>16</v>
      </c>
    </row>
    <row r="24" spans="1:13" ht="14.4" hidden="1" customHeight="1" outlineLevel="1" x14ac:dyDescent="0.3">
      <c r="A24" s="119" t="s">
        <v>175</v>
      </c>
      <c r="B24" s="122">
        <v>222.28200000000001</v>
      </c>
      <c r="C24" s="113">
        <v>159.92699999999999</v>
      </c>
      <c r="D24" s="113">
        <v>136.82900000000001</v>
      </c>
      <c r="E24" s="134">
        <v>0.61556491303839267</v>
      </c>
      <c r="F24" s="122">
        <v>78</v>
      </c>
      <c r="G24" s="113">
        <v>61</v>
      </c>
      <c r="H24" s="113">
        <v>56</v>
      </c>
      <c r="I24" s="136">
        <v>0.71794871794871795</v>
      </c>
      <c r="J24" s="571">
        <f>0.97*0.989</f>
        <v>0.95933000000000002</v>
      </c>
      <c r="K24" s="572"/>
      <c r="L24" s="149">
        <f t="shared" si="2"/>
        <v>-85.453000000000003</v>
      </c>
      <c r="M24" s="150">
        <f t="shared" si="3"/>
        <v>-22</v>
      </c>
    </row>
    <row r="25" spans="1:13" ht="14.4" hidden="1" customHeight="1" outlineLevel="1" thickBot="1" x14ac:dyDescent="0.35">
      <c r="A25" s="244" t="s">
        <v>233</v>
      </c>
      <c r="B25" s="245">
        <v>26.596</v>
      </c>
      <c r="C25" s="246">
        <v>24.36</v>
      </c>
      <c r="D25" s="246">
        <v>35.256999999999998</v>
      </c>
      <c r="E25" s="247"/>
      <c r="F25" s="245">
        <v>20</v>
      </c>
      <c r="G25" s="246">
        <v>13</v>
      </c>
      <c r="H25" s="246">
        <v>16</v>
      </c>
      <c r="I25" s="249"/>
      <c r="J25" s="365"/>
      <c r="K25" s="366"/>
      <c r="L25" s="252">
        <f>D25-B25</f>
        <v>8.6609999999999978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5060.3450000000003</v>
      </c>
      <c r="C26" s="153">
        <f>SUM(C18:C25)</f>
        <v>4745.4469999999992</v>
      </c>
      <c r="D26" s="153">
        <f>SUM(D18:D25)</f>
        <v>5040.0419999999995</v>
      </c>
      <c r="E26" s="154">
        <f>IF(OR(D26=0,B26=0),0,D26/B26)</f>
        <v>0.99598782296463961</v>
      </c>
      <c r="F26" s="152">
        <f>SUM(F18:F25)</f>
        <v>3012</v>
      </c>
      <c r="G26" s="153">
        <f>SUM(G18:G25)</f>
        <v>2757</v>
      </c>
      <c r="H26" s="153">
        <f>SUM(H18:H25)</f>
        <v>2842</v>
      </c>
      <c r="I26" s="155">
        <f>IF(OR(H26=0,F26=0),0,H26/F26)</f>
        <v>0.94355909694555118</v>
      </c>
      <c r="J26" s="123"/>
      <c r="K26" s="123"/>
      <c r="L26" s="145">
        <f t="shared" si="2"/>
        <v>-20.303000000000793</v>
      </c>
      <c r="M26" s="156">
        <f t="shared" si="3"/>
        <v>-170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602</v>
      </c>
      <c r="F31" s="132">
        <v>0</v>
      </c>
      <c r="G31" s="114">
        <v>0</v>
      </c>
      <c r="H31" s="114">
        <v>0</v>
      </c>
      <c r="I31" s="133" t="s">
        <v>602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602</v>
      </c>
      <c r="F32" s="135">
        <v>0</v>
      </c>
      <c r="G32" s="113">
        <v>0</v>
      </c>
      <c r="H32" s="113">
        <v>0</v>
      </c>
      <c r="I32" s="136" t="s">
        <v>602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602</v>
      </c>
      <c r="F33" s="135">
        <v>0</v>
      </c>
      <c r="G33" s="113">
        <v>0</v>
      </c>
      <c r="H33" s="113">
        <v>0</v>
      </c>
      <c r="I33" s="136" t="s">
        <v>602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602</v>
      </c>
      <c r="F34" s="135">
        <v>0</v>
      </c>
      <c r="G34" s="113">
        <v>0</v>
      </c>
      <c r="H34" s="113">
        <v>0</v>
      </c>
      <c r="I34" s="136" t="s">
        <v>602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602</v>
      </c>
      <c r="F35" s="135">
        <v>0</v>
      </c>
      <c r="G35" s="113">
        <v>0</v>
      </c>
      <c r="H35" s="113">
        <v>0</v>
      </c>
      <c r="I35" s="136" t="s">
        <v>602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602</v>
      </c>
      <c r="F36" s="135">
        <v>0</v>
      </c>
      <c r="G36" s="113">
        <v>0</v>
      </c>
      <c r="H36" s="113">
        <v>0</v>
      </c>
      <c r="I36" s="136" t="s">
        <v>602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602</v>
      </c>
      <c r="F37" s="135">
        <v>0</v>
      </c>
      <c r="G37" s="113">
        <v>0</v>
      </c>
      <c r="H37" s="113">
        <v>0</v>
      </c>
      <c r="I37" s="136" t="s">
        <v>602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1984.64</v>
      </c>
      <c r="C33" s="203">
        <v>1715</v>
      </c>
      <c r="D33" s="84">
        <f>IF(C33="","",C33-B33)</f>
        <v>-269.6400000000001</v>
      </c>
      <c r="E33" s="85">
        <f>IF(C33="","",C33/B33)</f>
        <v>0.86413656884875845</v>
      </c>
      <c r="F33" s="86">
        <v>230.47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4034.02</v>
      </c>
      <c r="C34" s="204">
        <v>3459</v>
      </c>
      <c r="D34" s="87">
        <f t="shared" ref="D34:D45" si="0">IF(C34="","",C34-B34)</f>
        <v>-575.02</v>
      </c>
      <c r="E34" s="88">
        <f t="shared" ref="E34:E45" si="1">IF(C34="","",C34/B34)</f>
        <v>0.85745732544707265</v>
      </c>
      <c r="F34" s="89">
        <v>423.4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6585.77</v>
      </c>
      <c r="C35" s="204">
        <v>5809</v>
      </c>
      <c r="D35" s="87">
        <f t="shared" si="0"/>
        <v>-776.77000000000044</v>
      </c>
      <c r="E35" s="88">
        <f t="shared" si="1"/>
        <v>0.88205327547120527</v>
      </c>
      <c r="F35" s="89">
        <v>794.44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8919.27</v>
      </c>
      <c r="C36" s="204">
        <v>7913</v>
      </c>
      <c r="D36" s="87">
        <f t="shared" si="0"/>
        <v>-1006.2700000000004</v>
      </c>
      <c r="E36" s="88">
        <f t="shared" si="1"/>
        <v>0.88718022887523307</v>
      </c>
      <c r="F36" s="89">
        <v>1074.28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10889.71</v>
      </c>
      <c r="C37" s="204">
        <v>9748</v>
      </c>
      <c r="D37" s="87">
        <f t="shared" si="0"/>
        <v>-1141.7099999999991</v>
      </c>
      <c r="E37" s="88">
        <f t="shared" si="1"/>
        <v>0.89515698765164553</v>
      </c>
      <c r="F37" s="89">
        <v>1451.21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13510.83</v>
      </c>
      <c r="C38" s="204">
        <v>12085</v>
      </c>
      <c r="D38" s="87">
        <f t="shared" si="0"/>
        <v>-1425.83</v>
      </c>
      <c r="E38" s="88">
        <f t="shared" si="1"/>
        <v>0.89446762338065089</v>
      </c>
      <c r="F38" s="89">
        <v>1813.85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15855.26</v>
      </c>
      <c r="C39" s="204">
        <v>14067</v>
      </c>
      <c r="D39" s="87">
        <f t="shared" si="0"/>
        <v>-1788.2600000000002</v>
      </c>
      <c r="E39" s="88">
        <f t="shared" si="1"/>
        <v>0.88721345471471291</v>
      </c>
      <c r="F39" s="89">
        <v>2104.14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17581.47</v>
      </c>
      <c r="C40" s="204">
        <v>15690</v>
      </c>
      <c r="D40" s="87">
        <f t="shared" si="0"/>
        <v>-1891.4700000000012</v>
      </c>
      <c r="E40" s="88">
        <f t="shared" si="1"/>
        <v>0.89241684569037738</v>
      </c>
      <c r="F40" s="89">
        <v>2375.65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20236.79</v>
      </c>
      <c r="C41" s="204">
        <v>18248</v>
      </c>
      <c r="D41" s="87">
        <f t="shared" si="0"/>
        <v>-1988.7900000000009</v>
      </c>
      <c r="E41" s="88">
        <f t="shared" si="1"/>
        <v>0.90172403824914915</v>
      </c>
      <c r="F41" s="89">
        <v>2843.47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22758.09</v>
      </c>
      <c r="C42" s="204">
        <v>20529</v>
      </c>
      <c r="D42" s="87">
        <f t="shared" si="0"/>
        <v>-2229.09</v>
      </c>
      <c r="E42" s="88">
        <f t="shared" si="1"/>
        <v>0.90205285241424038</v>
      </c>
      <c r="F42" s="89">
        <v>3239.01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25140.83</v>
      </c>
      <c r="C43" s="204">
        <v>22810</v>
      </c>
      <c r="D43" s="87">
        <f t="shared" si="0"/>
        <v>-2330.8300000000017</v>
      </c>
      <c r="E43" s="88">
        <f t="shared" si="1"/>
        <v>0.90728905927131276</v>
      </c>
      <c r="F43" s="89">
        <v>3607.7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9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9450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79" t="s">
        <v>8878</v>
      </c>
      <c r="B5" s="851">
        <v>1</v>
      </c>
      <c r="C5" s="852">
        <v>8.66</v>
      </c>
      <c r="D5" s="853">
        <v>12</v>
      </c>
      <c r="E5" s="854"/>
      <c r="F5" s="855"/>
      <c r="G5" s="856"/>
      <c r="H5" s="857"/>
      <c r="I5" s="855"/>
      <c r="J5" s="856"/>
      <c r="K5" s="858">
        <v>8.33</v>
      </c>
      <c r="L5" s="857">
        <v>6</v>
      </c>
      <c r="M5" s="857">
        <v>53</v>
      </c>
      <c r="N5" s="859">
        <v>17.510000000000002</v>
      </c>
      <c r="O5" s="857" t="s">
        <v>8879</v>
      </c>
      <c r="P5" s="860" t="s">
        <v>8880</v>
      </c>
      <c r="Q5" s="861">
        <f>H5-B5</f>
        <v>-1</v>
      </c>
      <c r="R5" s="861">
        <f>I5-C5</f>
        <v>-8.66</v>
      </c>
      <c r="S5" s="862" t="str">
        <f>IF(H5=0,"",H5*N5)</f>
        <v/>
      </c>
      <c r="T5" s="862" t="str">
        <f>IF(H5=0,"",H5*J5)</f>
        <v/>
      </c>
      <c r="U5" s="862" t="str">
        <f>IF(H5=0,"",T5-S5)</f>
        <v/>
      </c>
      <c r="V5" s="863" t="str">
        <f>IF(H5=0,"",T5/S5)</f>
        <v/>
      </c>
      <c r="W5" s="864"/>
    </row>
    <row r="6" spans="1:23" ht="14.4" customHeight="1" x14ac:dyDescent="0.3">
      <c r="A6" s="880" t="s">
        <v>8881</v>
      </c>
      <c r="B6" s="832">
        <v>2</v>
      </c>
      <c r="C6" s="834">
        <v>73.34</v>
      </c>
      <c r="D6" s="835">
        <v>74.5</v>
      </c>
      <c r="E6" s="821">
        <v>3</v>
      </c>
      <c r="F6" s="822">
        <v>112.22</v>
      </c>
      <c r="G6" s="823">
        <v>115.3</v>
      </c>
      <c r="H6" s="816">
        <v>1</v>
      </c>
      <c r="I6" s="814">
        <v>38.42</v>
      </c>
      <c r="J6" s="824">
        <v>113</v>
      </c>
      <c r="K6" s="817">
        <v>36.67</v>
      </c>
      <c r="L6" s="816">
        <v>22</v>
      </c>
      <c r="M6" s="816">
        <v>149</v>
      </c>
      <c r="N6" s="818">
        <v>49.56</v>
      </c>
      <c r="O6" s="816" t="s">
        <v>8879</v>
      </c>
      <c r="P6" s="831" t="s">
        <v>8882</v>
      </c>
      <c r="Q6" s="819">
        <f t="shared" ref="Q6:R69" si="0">H6-B6</f>
        <v>-1</v>
      </c>
      <c r="R6" s="819">
        <f t="shared" si="0"/>
        <v>-34.92</v>
      </c>
      <c r="S6" s="832">
        <f t="shared" ref="S6:S69" si="1">IF(H6=0,"",H6*N6)</f>
        <v>49.56</v>
      </c>
      <c r="T6" s="832">
        <f t="shared" ref="T6:T69" si="2">IF(H6=0,"",H6*J6)</f>
        <v>113</v>
      </c>
      <c r="U6" s="832">
        <f t="shared" ref="U6:U69" si="3">IF(H6=0,"",T6-S6)</f>
        <v>63.44</v>
      </c>
      <c r="V6" s="833">
        <f t="shared" ref="V6:V69" si="4">IF(H6=0,"",T6/S6)</f>
        <v>2.2800645682001615</v>
      </c>
      <c r="W6" s="820">
        <v>63</v>
      </c>
    </row>
    <row r="7" spans="1:23" ht="14.4" customHeight="1" x14ac:dyDescent="0.3">
      <c r="A7" s="880" t="s">
        <v>8883</v>
      </c>
      <c r="B7" s="832">
        <v>5</v>
      </c>
      <c r="C7" s="834">
        <v>115.21</v>
      </c>
      <c r="D7" s="835">
        <v>39.6</v>
      </c>
      <c r="E7" s="821">
        <v>5</v>
      </c>
      <c r="F7" s="822">
        <v>112.03</v>
      </c>
      <c r="G7" s="823">
        <v>38.4</v>
      </c>
      <c r="H7" s="816">
        <v>4</v>
      </c>
      <c r="I7" s="814">
        <v>106.18</v>
      </c>
      <c r="J7" s="824">
        <v>64.3</v>
      </c>
      <c r="K7" s="817">
        <v>22.16</v>
      </c>
      <c r="L7" s="816">
        <v>11</v>
      </c>
      <c r="M7" s="816">
        <v>98</v>
      </c>
      <c r="N7" s="818">
        <v>32.64</v>
      </c>
      <c r="O7" s="816" t="s">
        <v>8879</v>
      </c>
      <c r="P7" s="831" t="s">
        <v>8884</v>
      </c>
      <c r="Q7" s="819">
        <f t="shared" si="0"/>
        <v>-1</v>
      </c>
      <c r="R7" s="819">
        <f t="shared" si="0"/>
        <v>-9.0299999999999869</v>
      </c>
      <c r="S7" s="832">
        <f t="shared" si="1"/>
        <v>130.56</v>
      </c>
      <c r="T7" s="832">
        <f t="shared" si="2"/>
        <v>257.2</v>
      </c>
      <c r="U7" s="832">
        <f t="shared" si="3"/>
        <v>126.63999999999999</v>
      </c>
      <c r="V7" s="833">
        <f t="shared" si="4"/>
        <v>1.9699754901960782</v>
      </c>
      <c r="W7" s="820">
        <v>132</v>
      </c>
    </row>
    <row r="8" spans="1:23" ht="14.4" customHeight="1" x14ac:dyDescent="0.3">
      <c r="A8" s="880" t="s">
        <v>8885</v>
      </c>
      <c r="B8" s="832"/>
      <c r="C8" s="834"/>
      <c r="D8" s="835"/>
      <c r="E8" s="821"/>
      <c r="F8" s="822"/>
      <c r="G8" s="823"/>
      <c r="H8" s="816">
        <v>1</v>
      </c>
      <c r="I8" s="814">
        <v>10.220000000000001</v>
      </c>
      <c r="J8" s="815">
        <v>17</v>
      </c>
      <c r="K8" s="817">
        <v>10.220000000000001</v>
      </c>
      <c r="L8" s="816">
        <v>6</v>
      </c>
      <c r="M8" s="816">
        <v>51</v>
      </c>
      <c r="N8" s="818">
        <v>17.12</v>
      </c>
      <c r="O8" s="816" t="s">
        <v>8879</v>
      </c>
      <c r="P8" s="831" t="s">
        <v>8886</v>
      </c>
      <c r="Q8" s="819">
        <f t="shared" si="0"/>
        <v>1</v>
      </c>
      <c r="R8" s="819">
        <f t="shared" si="0"/>
        <v>10.220000000000001</v>
      </c>
      <c r="S8" s="832">
        <f t="shared" si="1"/>
        <v>17.12</v>
      </c>
      <c r="T8" s="832">
        <f t="shared" si="2"/>
        <v>17</v>
      </c>
      <c r="U8" s="832">
        <f t="shared" si="3"/>
        <v>-0.12000000000000099</v>
      </c>
      <c r="V8" s="833">
        <f t="shared" si="4"/>
        <v>0.99299065420560739</v>
      </c>
      <c r="W8" s="820"/>
    </row>
    <row r="9" spans="1:23" ht="14.4" customHeight="1" x14ac:dyDescent="0.3">
      <c r="A9" s="881" t="s">
        <v>8887</v>
      </c>
      <c r="B9" s="865">
        <v>1</v>
      </c>
      <c r="C9" s="866">
        <v>10.220000000000001</v>
      </c>
      <c r="D9" s="836">
        <v>24</v>
      </c>
      <c r="E9" s="867"/>
      <c r="F9" s="868"/>
      <c r="G9" s="825"/>
      <c r="H9" s="869">
        <v>1</v>
      </c>
      <c r="I9" s="870">
        <v>10.220000000000001</v>
      </c>
      <c r="J9" s="826">
        <v>13</v>
      </c>
      <c r="K9" s="871">
        <v>10.220000000000001</v>
      </c>
      <c r="L9" s="869">
        <v>6</v>
      </c>
      <c r="M9" s="869">
        <v>51</v>
      </c>
      <c r="N9" s="872">
        <v>17.12</v>
      </c>
      <c r="O9" s="869" t="s">
        <v>8879</v>
      </c>
      <c r="P9" s="873" t="s">
        <v>8888</v>
      </c>
      <c r="Q9" s="874">
        <f t="shared" si="0"/>
        <v>0</v>
      </c>
      <c r="R9" s="874">
        <f t="shared" si="0"/>
        <v>0</v>
      </c>
      <c r="S9" s="865">
        <f t="shared" si="1"/>
        <v>17.12</v>
      </c>
      <c r="T9" s="865">
        <f t="shared" si="2"/>
        <v>13</v>
      </c>
      <c r="U9" s="865">
        <f t="shared" si="3"/>
        <v>-4.120000000000001</v>
      </c>
      <c r="V9" s="875">
        <f t="shared" si="4"/>
        <v>0.75934579439252337</v>
      </c>
      <c r="W9" s="827"/>
    </row>
    <row r="10" spans="1:23" ht="14.4" customHeight="1" x14ac:dyDescent="0.3">
      <c r="A10" s="881" t="s">
        <v>8889</v>
      </c>
      <c r="B10" s="865">
        <v>11</v>
      </c>
      <c r="C10" s="866">
        <v>146.63</v>
      </c>
      <c r="D10" s="836">
        <v>28.4</v>
      </c>
      <c r="E10" s="867">
        <v>22</v>
      </c>
      <c r="F10" s="868">
        <v>296.69</v>
      </c>
      <c r="G10" s="825">
        <v>32.200000000000003</v>
      </c>
      <c r="H10" s="869">
        <v>16</v>
      </c>
      <c r="I10" s="870">
        <v>209.75</v>
      </c>
      <c r="J10" s="828">
        <v>36.1</v>
      </c>
      <c r="K10" s="871">
        <v>13.07</v>
      </c>
      <c r="L10" s="869">
        <v>8</v>
      </c>
      <c r="M10" s="869">
        <v>69</v>
      </c>
      <c r="N10" s="872">
        <v>23.12</v>
      </c>
      <c r="O10" s="869" t="s">
        <v>8879</v>
      </c>
      <c r="P10" s="873" t="s">
        <v>8890</v>
      </c>
      <c r="Q10" s="874">
        <f t="shared" si="0"/>
        <v>5</v>
      </c>
      <c r="R10" s="874">
        <f t="shared" si="0"/>
        <v>63.120000000000005</v>
      </c>
      <c r="S10" s="865">
        <f t="shared" si="1"/>
        <v>369.92</v>
      </c>
      <c r="T10" s="865">
        <f t="shared" si="2"/>
        <v>577.6</v>
      </c>
      <c r="U10" s="865">
        <f t="shared" si="3"/>
        <v>207.68</v>
      </c>
      <c r="V10" s="875">
        <f t="shared" si="4"/>
        <v>1.5614186851211072</v>
      </c>
      <c r="W10" s="827">
        <v>234</v>
      </c>
    </row>
    <row r="11" spans="1:23" ht="14.4" customHeight="1" x14ac:dyDescent="0.3">
      <c r="A11" s="880" t="s">
        <v>8891</v>
      </c>
      <c r="B11" s="832">
        <v>2</v>
      </c>
      <c r="C11" s="834">
        <v>4.3499999999999996</v>
      </c>
      <c r="D11" s="835">
        <v>3.5</v>
      </c>
      <c r="E11" s="830"/>
      <c r="F11" s="814"/>
      <c r="G11" s="815"/>
      <c r="H11" s="821">
        <v>3</v>
      </c>
      <c r="I11" s="822">
        <v>6.53</v>
      </c>
      <c r="J11" s="823">
        <v>4</v>
      </c>
      <c r="K11" s="817">
        <v>2.1800000000000002</v>
      </c>
      <c r="L11" s="816">
        <v>2</v>
      </c>
      <c r="M11" s="816">
        <v>22</v>
      </c>
      <c r="N11" s="818">
        <v>7.4</v>
      </c>
      <c r="O11" s="816" t="s">
        <v>8879</v>
      </c>
      <c r="P11" s="831" t="s">
        <v>8892</v>
      </c>
      <c r="Q11" s="819">
        <f t="shared" si="0"/>
        <v>1</v>
      </c>
      <c r="R11" s="819">
        <f t="shared" si="0"/>
        <v>2.1800000000000006</v>
      </c>
      <c r="S11" s="832">
        <f t="shared" si="1"/>
        <v>22.200000000000003</v>
      </c>
      <c r="T11" s="832">
        <f t="shared" si="2"/>
        <v>12</v>
      </c>
      <c r="U11" s="832">
        <f t="shared" si="3"/>
        <v>-10.200000000000003</v>
      </c>
      <c r="V11" s="833">
        <f t="shared" si="4"/>
        <v>0.54054054054054046</v>
      </c>
      <c r="W11" s="820"/>
    </row>
    <row r="12" spans="1:23" ht="14.4" customHeight="1" x14ac:dyDescent="0.3">
      <c r="A12" s="881" t="s">
        <v>8893</v>
      </c>
      <c r="B12" s="865"/>
      <c r="C12" s="866"/>
      <c r="D12" s="836"/>
      <c r="E12" s="876"/>
      <c r="F12" s="870"/>
      <c r="G12" s="826"/>
      <c r="H12" s="867">
        <v>1</v>
      </c>
      <c r="I12" s="868">
        <v>2.54</v>
      </c>
      <c r="J12" s="825">
        <v>7</v>
      </c>
      <c r="K12" s="871">
        <v>2.54</v>
      </c>
      <c r="L12" s="869">
        <v>3</v>
      </c>
      <c r="M12" s="869">
        <v>25</v>
      </c>
      <c r="N12" s="872">
        <v>8.48</v>
      </c>
      <c r="O12" s="869" t="s">
        <v>8879</v>
      </c>
      <c r="P12" s="873" t="s">
        <v>8894</v>
      </c>
      <c r="Q12" s="874">
        <f t="shared" si="0"/>
        <v>1</v>
      </c>
      <c r="R12" s="874">
        <f t="shared" si="0"/>
        <v>2.54</v>
      </c>
      <c r="S12" s="865">
        <f t="shared" si="1"/>
        <v>8.48</v>
      </c>
      <c r="T12" s="865">
        <f t="shared" si="2"/>
        <v>7</v>
      </c>
      <c r="U12" s="865">
        <f t="shared" si="3"/>
        <v>-1.4800000000000004</v>
      </c>
      <c r="V12" s="875">
        <f t="shared" si="4"/>
        <v>0.82547169811320753</v>
      </c>
      <c r="W12" s="827"/>
    </row>
    <row r="13" spans="1:23" ht="14.4" customHeight="1" x14ac:dyDescent="0.3">
      <c r="A13" s="880" t="s">
        <v>8895</v>
      </c>
      <c r="B13" s="811">
        <v>7</v>
      </c>
      <c r="C13" s="812">
        <v>3.49</v>
      </c>
      <c r="D13" s="813">
        <v>2.9</v>
      </c>
      <c r="E13" s="830">
        <v>3</v>
      </c>
      <c r="F13" s="814">
        <v>1.5</v>
      </c>
      <c r="G13" s="815">
        <v>3</v>
      </c>
      <c r="H13" s="816">
        <v>1</v>
      </c>
      <c r="I13" s="814">
        <v>0.5</v>
      </c>
      <c r="J13" s="815">
        <v>3</v>
      </c>
      <c r="K13" s="817">
        <v>0.5</v>
      </c>
      <c r="L13" s="816">
        <v>1</v>
      </c>
      <c r="M13" s="816">
        <v>10</v>
      </c>
      <c r="N13" s="818">
        <v>3.48</v>
      </c>
      <c r="O13" s="816" t="s">
        <v>8879</v>
      </c>
      <c r="P13" s="831" t="s">
        <v>8896</v>
      </c>
      <c r="Q13" s="819">
        <f t="shared" si="0"/>
        <v>-6</v>
      </c>
      <c r="R13" s="819">
        <f t="shared" si="0"/>
        <v>-2.99</v>
      </c>
      <c r="S13" s="832">
        <f t="shared" si="1"/>
        <v>3.48</v>
      </c>
      <c r="T13" s="832">
        <f t="shared" si="2"/>
        <v>3</v>
      </c>
      <c r="U13" s="832">
        <f t="shared" si="3"/>
        <v>-0.48</v>
      </c>
      <c r="V13" s="833">
        <f t="shared" si="4"/>
        <v>0.86206896551724144</v>
      </c>
      <c r="W13" s="820"/>
    </row>
    <row r="14" spans="1:23" ht="14.4" customHeight="1" x14ac:dyDescent="0.3">
      <c r="A14" s="881" t="s">
        <v>8897</v>
      </c>
      <c r="B14" s="877">
        <v>2</v>
      </c>
      <c r="C14" s="878">
        <v>1.1100000000000001</v>
      </c>
      <c r="D14" s="829">
        <v>4.5</v>
      </c>
      <c r="E14" s="876">
        <v>1</v>
      </c>
      <c r="F14" s="870">
        <v>0.53</v>
      </c>
      <c r="G14" s="826">
        <v>5</v>
      </c>
      <c r="H14" s="869">
        <v>2</v>
      </c>
      <c r="I14" s="870">
        <v>1.07</v>
      </c>
      <c r="J14" s="826">
        <v>3.5</v>
      </c>
      <c r="K14" s="871">
        <v>0.53</v>
      </c>
      <c r="L14" s="869">
        <v>1</v>
      </c>
      <c r="M14" s="869">
        <v>11</v>
      </c>
      <c r="N14" s="872">
        <v>3.75</v>
      </c>
      <c r="O14" s="869" t="s">
        <v>8879</v>
      </c>
      <c r="P14" s="873" t="s">
        <v>8898</v>
      </c>
      <c r="Q14" s="874">
        <f t="shared" si="0"/>
        <v>0</v>
      </c>
      <c r="R14" s="874">
        <f t="shared" si="0"/>
        <v>-4.0000000000000036E-2</v>
      </c>
      <c r="S14" s="865">
        <f t="shared" si="1"/>
        <v>7.5</v>
      </c>
      <c r="T14" s="865">
        <f t="shared" si="2"/>
        <v>7</v>
      </c>
      <c r="U14" s="865">
        <f t="shared" si="3"/>
        <v>-0.5</v>
      </c>
      <c r="V14" s="875">
        <f t="shared" si="4"/>
        <v>0.93333333333333335</v>
      </c>
      <c r="W14" s="827"/>
    </row>
    <row r="15" spans="1:23" ht="14.4" customHeight="1" x14ac:dyDescent="0.3">
      <c r="A15" s="880" t="s">
        <v>8899</v>
      </c>
      <c r="B15" s="811">
        <v>1</v>
      </c>
      <c r="C15" s="812">
        <v>0.2</v>
      </c>
      <c r="D15" s="813">
        <v>2</v>
      </c>
      <c r="E15" s="830"/>
      <c r="F15" s="814"/>
      <c r="G15" s="815"/>
      <c r="H15" s="816"/>
      <c r="I15" s="814"/>
      <c r="J15" s="815"/>
      <c r="K15" s="817">
        <v>0.2</v>
      </c>
      <c r="L15" s="816">
        <v>1</v>
      </c>
      <c r="M15" s="816">
        <v>6</v>
      </c>
      <c r="N15" s="818">
        <v>1.94</v>
      </c>
      <c r="O15" s="816" t="s">
        <v>8879</v>
      </c>
      <c r="P15" s="831" t="s">
        <v>8900</v>
      </c>
      <c r="Q15" s="819">
        <f t="shared" si="0"/>
        <v>-1</v>
      </c>
      <c r="R15" s="819">
        <f t="shared" si="0"/>
        <v>-0.2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3" t="str">
        <f t="shared" si="4"/>
        <v/>
      </c>
      <c r="W15" s="820"/>
    </row>
    <row r="16" spans="1:23" ht="14.4" customHeight="1" x14ac:dyDescent="0.3">
      <c r="A16" s="880" t="s">
        <v>8901</v>
      </c>
      <c r="B16" s="832">
        <v>6</v>
      </c>
      <c r="C16" s="834">
        <v>7.54</v>
      </c>
      <c r="D16" s="835">
        <v>5.3</v>
      </c>
      <c r="E16" s="830">
        <v>5</v>
      </c>
      <c r="F16" s="814">
        <v>6.28</v>
      </c>
      <c r="G16" s="815">
        <v>3.6</v>
      </c>
      <c r="H16" s="821">
        <v>8</v>
      </c>
      <c r="I16" s="822">
        <v>10.06</v>
      </c>
      <c r="J16" s="823">
        <v>2.8</v>
      </c>
      <c r="K16" s="817">
        <v>1.26</v>
      </c>
      <c r="L16" s="816">
        <v>2</v>
      </c>
      <c r="M16" s="816">
        <v>21</v>
      </c>
      <c r="N16" s="818">
        <v>6.93</v>
      </c>
      <c r="O16" s="816" t="s">
        <v>8879</v>
      </c>
      <c r="P16" s="831" t="s">
        <v>8902</v>
      </c>
      <c r="Q16" s="819">
        <f t="shared" si="0"/>
        <v>2</v>
      </c>
      <c r="R16" s="819">
        <f t="shared" si="0"/>
        <v>2.5200000000000005</v>
      </c>
      <c r="S16" s="832">
        <f t="shared" si="1"/>
        <v>55.44</v>
      </c>
      <c r="T16" s="832">
        <f t="shared" si="2"/>
        <v>22.4</v>
      </c>
      <c r="U16" s="832">
        <f t="shared" si="3"/>
        <v>-33.04</v>
      </c>
      <c r="V16" s="833">
        <f t="shared" si="4"/>
        <v>0.40404040404040403</v>
      </c>
      <c r="W16" s="820"/>
    </row>
    <row r="17" spans="1:23" ht="14.4" customHeight="1" x14ac:dyDescent="0.3">
      <c r="A17" s="881" t="s">
        <v>8903</v>
      </c>
      <c r="B17" s="865"/>
      <c r="C17" s="866"/>
      <c r="D17" s="836"/>
      <c r="E17" s="876">
        <v>1</v>
      </c>
      <c r="F17" s="870">
        <v>1.85</v>
      </c>
      <c r="G17" s="826">
        <v>4</v>
      </c>
      <c r="H17" s="867"/>
      <c r="I17" s="868"/>
      <c r="J17" s="825"/>
      <c r="K17" s="871">
        <v>1.85</v>
      </c>
      <c r="L17" s="869">
        <v>4</v>
      </c>
      <c r="M17" s="869">
        <v>37</v>
      </c>
      <c r="N17" s="872">
        <v>12.17</v>
      </c>
      <c r="O17" s="869" t="s">
        <v>8879</v>
      </c>
      <c r="P17" s="873" t="s">
        <v>8904</v>
      </c>
      <c r="Q17" s="874">
        <f t="shared" si="0"/>
        <v>0</v>
      </c>
      <c r="R17" s="874">
        <f t="shared" si="0"/>
        <v>0</v>
      </c>
      <c r="S17" s="865" t="str">
        <f t="shared" si="1"/>
        <v/>
      </c>
      <c r="T17" s="865" t="str">
        <f t="shared" si="2"/>
        <v/>
      </c>
      <c r="U17" s="865" t="str">
        <f t="shared" si="3"/>
        <v/>
      </c>
      <c r="V17" s="875" t="str">
        <f t="shared" si="4"/>
        <v/>
      </c>
      <c r="W17" s="827"/>
    </row>
    <row r="18" spans="1:23" ht="14.4" customHeight="1" x14ac:dyDescent="0.3">
      <c r="A18" s="880" t="s">
        <v>8905</v>
      </c>
      <c r="B18" s="832"/>
      <c r="C18" s="834"/>
      <c r="D18" s="835"/>
      <c r="E18" s="821">
        <v>1</v>
      </c>
      <c r="F18" s="822">
        <v>1.57</v>
      </c>
      <c r="G18" s="823">
        <v>7</v>
      </c>
      <c r="H18" s="816"/>
      <c r="I18" s="814"/>
      <c r="J18" s="815"/>
      <c r="K18" s="817">
        <v>1.57</v>
      </c>
      <c r="L18" s="816">
        <v>3</v>
      </c>
      <c r="M18" s="816">
        <v>25</v>
      </c>
      <c r="N18" s="818">
        <v>8.4499999999999993</v>
      </c>
      <c r="O18" s="816" t="s">
        <v>8879</v>
      </c>
      <c r="P18" s="831" t="s">
        <v>8906</v>
      </c>
      <c r="Q18" s="819">
        <f t="shared" si="0"/>
        <v>0</v>
      </c>
      <c r="R18" s="819">
        <f t="shared" si="0"/>
        <v>0</v>
      </c>
      <c r="S18" s="832" t="str">
        <f t="shared" si="1"/>
        <v/>
      </c>
      <c r="T18" s="832" t="str">
        <f t="shared" si="2"/>
        <v/>
      </c>
      <c r="U18" s="832" t="str">
        <f t="shared" si="3"/>
        <v/>
      </c>
      <c r="V18" s="833" t="str">
        <f t="shared" si="4"/>
        <v/>
      </c>
      <c r="W18" s="820"/>
    </row>
    <row r="19" spans="1:23" ht="14.4" customHeight="1" x14ac:dyDescent="0.3">
      <c r="A19" s="880" t="s">
        <v>8907</v>
      </c>
      <c r="B19" s="832">
        <v>4</v>
      </c>
      <c r="C19" s="834">
        <v>1.69</v>
      </c>
      <c r="D19" s="835">
        <v>2.8</v>
      </c>
      <c r="E19" s="830">
        <v>5</v>
      </c>
      <c r="F19" s="814">
        <v>2.11</v>
      </c>
      <c r="G19" s="815">
        <v>2.6</v>
      </c>
      <c r="H19" s="821">
        <v>13</v>
      </c>
      <c r="I19" s="822">
        <v>5.49</v>
      </c>
      <c r="J19" s="823">
        <v>2.7</v>
      </c>
      <c r="K19" s="817">
        <v>0.42</v>
      </c>
      <c r="L19" s="816">
        <v>1</v>
      </c>
      <c r="M19" s="816">
        <v>10</v>
      </c>
      <c r="N19" s="818">
        <v>3.43</v>
      </c>
      <c r="O19" s="816" t="s">
        <v>8879</v>
      </c>
      <c r="P19" s="831" t="s">
        <v>8908</v>
      </c>
      <c r="Q19" s="819">
        <f t="shared" si="0"/>
        <v>9</v>
      </c>
      <c r="R19" s="819">
        <f t="shared" si="0"/>
        <v>3.8000000000000003</v>
      </c>
      <c r="S19" s="832">
        <f t="shared" si="1"/>
        <v>44.59</v>
      </c>
      <c r="T19" s="832">
        <f t="shared" si="2"/>
        <v>35.1</v>
      </c>
      <c r="U19" s="832">
        <f t="shared" si="3"/>
        <v>-9.490000000000002</v>
      </c>
      <c r="V19" s="833">
        <f t="shared" si="4"/>
        <v>0.7871720116618075</v>
      </c>
      <c r="W19" s="820">
        <v>1</v>
      </c>
    </row>
    <row r="20" spans="1:23" ht="14.4" customHeight="1" x14ac:dyDescent="0.3">
      <c r="A20" s="881" t="s">
        <v>8909</v>
      </c>
      <c r="B20" s="865"/>
      <c r="C20" s="866"/>
      <c r="D20" s="836"/>
      <c r="E20" s="876"/>
      <c r="F20" s="870"/>
      <c r="G20" s="826"/>
      <c r="H20" s="867">
        <v>3</v>
      </c>
      <c r="I20" s="868">
        <v>1.71</v>
      </c>
      <c r="J20" s="825">
        <v>3.3</v>
      </c>
      <c r="K20" s="871">
        <v>0.56999999999999995</v>
      </c>
      <c r="L20" s="869">
        <v>2</v>
      </c>
      <c r="M20" s="869">
        <v>14</v>
      </c>
      <c r="N20" s="872">
        <v>4.8099999999999996</v>
      </c>
      <c r="O20" s="869" t="s">
        <v>8879</v>
      </c>
      <c r="P20" s="873" t="s">
        <v>8910</v>
      </c>
      <c r="Q20" s="874">
        <f t="shared" si="0"/>
        <v>3</v>
      </c>
      <c r="R20" s="874">
        <f t="shared" si="0"/>
        <v>1.71</v>
      </c>
      <c r="S20" s="865">
        <f t="shared" si="1"/>
        <v>14.43</v>
      </c>
      <c r="T20" s="865">
        <f t="shared" si="2"/>
        <v>9.8999999999999986</v>
      </c>
      <c r="U20" s="865">
        <f t="shared" si="3"/>
        <v>-4.5300000000000011</v>
      </c>
      <c r="V20" s="875">
        <f t="shared" si="4"/>
        <v>0.686070686070686</v>
      </c>
      <c r="W20" s="827"/>
    </row>
    <row r="21" spans="1:23" ht="14.4" customHeight="1" x14ac:dyDescent="0.3">
      <c r="A21" s="880" t="s">
        <v>8911</v>
      </c>
      <c r="B21" s="832"/>
      <c r="C21" s="834"/>
      <c r="D21" s="835"/>
      <c r="E21" s="830"/>
      <c r="F21" s="814"/>
      <c r="G21" s="815"/>
      <c r="H21" s="821">
        <v>2</v>
      </c>
      <c r="I21" s="822">
        <v>0.8</v>
      </c>
      <c r="J21" s="823">
        <v>1.5</v>
      </c>
      <c r="K21" s="817">
        <v>0.53</v>
      </c>
      <c r="L21" s="816">
        <v>2</v>
      </c>
      <c r="M21" s="816">
        <v>17</v>
      </c>
      <c r="N21" s="818">
        <v>5.66</v>
      </c>
      <c r="O21" s="816" t="s">
        <v>8879</v>
      </c>
      <c r="P21" s="831" t="s">
        <v>8912</v>
      </c>
      <c r="Q21" s="819">
        <f t="shared" si="0"/>
        <v>2</v>
      </c>
      <c r="R21" s="819">
        <f t="shared" si="0"/>
        <v>0.8</v>
      </c>
      <c r="S21" s="832">
        <f t="shared" si="1"/>
        <v>11.32</v>
      </c>
      <c r="T21" s="832">
        <f t="shared" si="2"/>
        <v>3</v>
      </c>
      <c r="U21" s="832">
        <f t="shared" si="3"/>
        <v>-8.32</v>
      </c>
      <c r="V21" s="833">
        <f t="shared" si="4"/>
        <v>0.26501766784452296</v>
      </c>
      <c r="W21" s="820"/>
    </row>
    <row r="22" spans="1:23" ht="14.4" customHeight="1" x14ac:dyDescent="0.3">
      <c r="A22" s="880" t="s">
        <v>8913</v>
      </c>
      <c r="B22" s="832">
        <v>6</v>
      </c>
      <c r="C22" s="834">
        <v>2.2400000000000002</v>
      </c>
      <c r="D22" s="835">
        <v>2.2000000000000002</v>
      </c>
      <c r="E22" s="830"/>
      <c r="F22" s="814"/>
      <c r="G22" s="815"/>
      <c r="H22" s="821">
        <v>8</v>
      </c>
      <c r="I22" s="822">
        <v>2.99</v>
      </c>
      <c r="J22" s="823">
        <v>3.3</v>
      </c>
      <c r="K22" s="817">
        <v>0.37</v>
      </c>
      <c r="L22" s="816">
        <v>1</v>
      </c>
      <c r="M22" s="816">
        <v>12</v>
      </c>
      <c r="N22" s="818">
        <v>3.96</v>
      </c>
      <c r="O22" s="816" t="s">
        <v>8879</v>
      </c>
      <c r="P22" s="831" t="s">
        <v>8914</v>
      </c>
      <c r="Q22" s="819">
        <f t="shared" si="0"/>
        <v>2</v>
      </c>
      <c r="R22" s="819">
        <f t="shared" si="0"/>
        <v>0.75</v>
      </c>
      <c r="S22" s="832">
        <f t="shared" si="1"/>
        <v>31.68</v>
      </c>
      <c r="T22" s="832">
        <f t="shared" si="2"/>
        <v>26.4</v>
      </c>
      <c r="U22" s="832">
        <f t="shared" si="3"/>
        <v>-5.2800000000000011</v>
      </c>
      <c r="V22" s="833">
        <f t="shared" si="4"/>
        <v>0.83333333333333326</v>
      </c>
      <c r="W22" s="820">
        <v>7</v>
      </c>
    </row>
    <row r="23" spans="1:23" ht="14.4" customHeight="1" x14ac:dyDescent="0.3">
      <c r="A23" s="881" t="s">
        <v>8915</v>
      </c>
      <c r="B23" s="865"/>
      <c r="C23" s="866"/>
      <c r="D23" s="836"/>
      <c r="E23" s="876"/>
      <c r="F23" s="870"/>
      <c r="G23" s="826"/>
      <c r="H23" s="867">
        <v>1</v>
      </c>
      <c r="I23" s="868">
        <v>0.43</v>
      </c>
      <c r="J23" s="828">
        <v>5</v>
      </c>
      <c r="K23" s="871">
        <v>0.43</v>
      </c>
      <c r="L23" s="869">
        <v>2</v>
      </c>
      <c r="M23" s="869">
        <v>14</v>
      </c>
      <c r="N23" s="872">
        <v>4.83</v>
      </c>
      <c r="O23" s="869" t="s">
        <v>8879</v>
      </c>
      <c r="P23" s="873" t="s">
        <v>8916</v>
      </c>
      <c r="Q23" s="874">
        <f t="shared" si="0"/>
        <v>1</v>
      </c>
      <c r="R23" s="874">
        <f t="shared" si="0"/>
        <v>0.43</v>
      </c>
      <c r="S23" s="865">
        <f t="shared" si="1"/>
        <v>4.83</v>
      </c>
      <c r="T23" s="865">
        <f t="shared" si="2"/>
        <v>5</v>
      </c>
      <c r="U23" s="865">
        <f t="shared" si="3"/>
        <v>0.16999999999999993</v>
      </c>
      <c r="V23" s="875">
        <f t="shared" si="4"/>
        <v>1.0351966873706004</v>
      </c>
      <c r="W23" s="827"/>
    </row>
    <row r="24" spans="1:23" ht="14.4" customHeight="1" x14ac:dyDescent="0.3">
      <c r="A24" s="880" t="s">
        <v>8917</v>
      </c>
      <c r="B24" s="811">
        <v>1</v>
      </c>
      <c r="C24" s="812">
        <v>1.39</v>
      </c>
      <c r="D24" s="813">
        <v>3</v>
      </c>
      <c r="E24" s="830"/>
      <c r="F24" s="814"/>
      <c r="G24" s="815"/>
      <c r="H24" s="816"/>
      <c r="I24" s="814"/>
      <c r="J24" s="815"/>
      <c r="K24" s="817">
        <v>1.39</v>
      </c>
      <c r="L24" s="816">
        <v>2</v>
      </c>
      <c r="M24" s="816">
        <v>21</v>
      </c>
      <c r="N24" s="818">
        <v>6.84</v>
      </c>
      <c r="O24" s="816" t="s">
        <v>8879</v>
      </c>
      <c r="P24" s="831" t="s">
        <v>8918</v>
      </c>
      <c r="Q24" s="819">
        <f t="shared" si="0"/>
        <v>-1</v>
      </c>
      <c r="R24" s="819">
        <f t="shared" si="0"/>
        <v>-1.39</v>
      </c>
      <c r="S24" s="832" t="str">
        <f t="shared" si="1"/>
        <v/>
      </c>
      <c r="T24" s="832" t="str">
        <f t="shared" si="2"/>
        <v/>
      </c>
      <c r="U24" s="832" t="str">
        <f t="shared" si="3"/>
        <v/>
      </c>
      <c r="V24" s="833" t="str">
        <f t="shared" si="4"/>
        <v/>
      </c>
      <c r="W24" s="820"/>
    </row>
    <row r="25" spans="1:23" ht="14.4" customHeight="1" x14ac:dyDescent="0.3">
      <c r="A25" s="880" t="s">
        <v>8919</v>
      </c>
      <c r="B25" s="811">
        <v>15</v>
      </c>
      <c r="C25" s="812">
        <v>7.73</v>
      </c>
      <c r="D25" s="813">
        <v>2.7</v>
      </c>
      <c r="E25" s="830"/>
      <c r="F25" s="814"/>
      <c r="G25" s="815"/>
      <c r="H25" s="816">
        <v>1</v>
      </c>
      <c r="I25" s="814">
        <v>0.51</v>
      </c>
      <c r="J25" s="815">
        <v>3</v>
      </c>
      <c r="K25" s="817">
        <v>0.51</v>
      </c>
      <c r="L25" s="816">
        <v>1</v>
      </c>
      <c r="M25" s="816">
        <v>13</v>
      </c>
      <c r="N25" s="818">
        <v>4.32</v>
      </c>
      <c r="O25" s="816" t="s">
        <v>8879</v>
      </c>
      <c r="P25" s="831" t="s">
        <v>8920</v>
      </c>
      <c r="Q25" s="819">
        <f t="shared" si="0"/>
        <v>-14</v>
      </c>
      <c r="R25" s="819">
        <f t="shared" si="0"/>
        <v>-7.2200000000000006</v>
      </c>
      <c r="S25" s="832">
        <f t="shared" si="1"/>
        <v>4.32</v>
      </c>
      <c r="T25" s="832">
        <f t="shared" si="2"/>
        <v>3</v>
      </c>
      <c r="U25" s="832">
        <f t="shared" si="3"/>
        <v>-1.3200000000000003</v>
      </c>
      <c r="V25" s="833">
        <f t="shared" si="4"/>
        <v>0.69444444444444442</v>
      </c>
      <c r="W25" s="820"/>
    </row>
    <row r="26" spans="1:23" ht="14.4" customHeight="1" x14ac:dyDescent="0.3">
      <c r="A26" s="881" t="s">
        <v>8921</v>
      </c>
      <c r="B26" s="877">
        <v>1</v>
      </c>
      <c r="C26" s="878">
        <v>1.1499999999999999</v>
      </c>
      <c r="D26" s="829">
        <v>5</v>
      </c>
      <c r="E26" s="876"/>
      <c r="F26" s="870"/>
      <c r="G26" s="826"/>
      <c r="H26" s="869"/>
      <c r="I26" s="870"/>
      <c r="J26" s="826"/>
      <c r="K26" s="871">
        <v>1.1499999999999999</v>
      </c>
      <c r="L26" s="869">
        <v>2</v>
      </c>
      <c r="M26" s="869">
        <v>21</v>
      </c>
      <c r="N26" s="872">
        <v>6.86</v>
      </c>
      <c r="O26" s="869" t="s">
        <v>8879</v>
      </c>
      <c r="P26" s="873" t="s">
        <v>8922</v>
      </c>
      <c r="Q26" s="874">
        <f t="shared" si="0"/>
        <v>-1</v>
      </c>
      <c r="R26" s="874">
        <f t="shared" si="0"/>
        <v>-1.1499999999999999</v>
      </c>
      <c r="S26" s="865" t="str">
        <f t="shared" si="1"/>
        <v/>
      </c>
      <c r="T26" s="865" t="str">
        <f t="shared" si="2"/>
        <v/>
      </c>
      <c r="U26" s="865" t="str">
        <f t="shared" si="3"/>
        <v/>
      </c>
      <c r="V26" s="875" t="str">
        <f t="shared" si="4"/>
        <v/>
      </c>
      <c r="W26" s="827"/>
    </row>
    <row r="27" spans="1:23" ht="14.4" customHeight="1" x14ac:dyDescent="0.3">
      <c r="A27" s="880" t="s">
        <v>8923</v>
      </c>
      <c r="B27" s="832"/>
      <c r="C27" s="834"/>
      <c r="D27" s="835"/>
      <c r="E27" s="830">
        <v>1</v>
      </c>
      <c r="F27" s="814">
        <v>1.53</v>
      </c>
      <c r="G27" s="815">
        <v>7</v>
      </c>
      <c r="H27" s="821"/>
      <c r="I27" s="822"/>
      <c r="J27" s="823"/>
      <c r="K27" s="817">
        <v>0.56999999999999995</v>
      </c>
      <c r="L27" s="816">
        <v>2</v>
      </c>
      <c r="M27" s="816">
        <v>18</v>
      </c>
      <c r="N27" s="818">
        <v>5.97</v>
      </c>
      <c r="O27" s="816" t="s">
        <v>8879</v>
      </c>
      <c r="P27" s="831" t="s">
        <v>8924</v>
      </c>
      <c r="Q27" s="819">
        <f t="shared" si="0"/>
        <v>0</v>
      </c>
      <c r="R27" s="819">
        <f t="shared" si="0"/>
        <v>0</v>
      </c>
      <c r="S27" s="832" t="str">
        <f t="shared" si="1"/>
        <v/>
      </c>
      <c r="T27" s="832" t="str">
        <f t="shared" si="2"/>
        <v/>
      </c>
      <c r="U27" s="832" t="str">
        <f t="shared" si="3"/>
        <v/>
      </c>
      <c r="V27" s="833" t="str">
        <f t="shared" si="4"/>
        <v/>
      </c>
      <c r="W27" s="820"/>
    </row>
    <row r="28" spans="1:23" ht="14.4" customHeight="1" x14ac:dyDescent="0.3">
      <c r="A28" s="881" t="s">
        <v>8925</v>
      </c>
      <c r="B28" s="865"/>
      <c r="C28" s="866"/>
      <c r="D28" s="836"/>
      <c r="E28" s="876"/>
      <c r="F28" s="870"/>
      <c r="G28" s="826"/>
      <c r="H28" s="867">
        <v>1</v>
      </c>
      <c r="I28" s="868">
        <v>0.61</v>
      </c>
      <c r="J28" s="825">
        <v>4</v>
      </c>
      <c r="K28" s="871">
        <v>0.61</v>
      </c>
      <c r="L28" s="869">
        <v>2</v>
      </c>
      <c r="M28" s="869">
        <v>21</v>
      </c>
      <c r="N28" s="872">
        <v>6.98</v>
      </c>
      <c r="O28" s="869" t="s">
        <v>8879</v>
      </c>
      <c r="P28" s="873" t="s">
        <v>8926</v>
      </c>
      <c r="Q28" s="874">
        <f t="shared" si="0"/>
        <v>1</v>
      </c>
      <c r="R28" s="874">
        <f t="shared" si="0"/>
        <v>0.61</v>
      </c>
      <c r="S28" s="865">
        <f t="shared" si="1"/>
        <v>6.98</v>
      </c>
      <c r="T28" s="865">
        <f t="shared" si="2"/>
        <v>4</v>
      </c>
      <c r="U28" s="865">
        <f t="shared" si="3"/>
        <v>-2.9800000000000004</v>
      </c>
      <c r="V28" s="875">
        <f t="shared" si="4"/>
        <v>0.57306590257879653</v>
      </c>
      <c r="W28" s="827"/>
    </row>
    <row r="29" spans="1:23" ht="14.4" customHeight="1" x14ac:dyDescent="0.3">
      <c r="A29" s="880" t="s">
        <v>8927</v>
      </c>
      <c r="B29" s="811">
        <v>1</v>
      </c>
      <c r="C29" s="812">
        <v>0.37</v>
      </c>
      <c r="D29" s="813">
        <v>3</v>
      </c>
      <c r="E29" s="830"/>
      <c r="F29" s="814"/>
      <c r="G29" s="815"/>
      <c r="H29" s="816"/>
      <c r="I29" s="814"/>
      <c r="J29" s="815"/>
      <c r="K29" s="817">
        <v>0.37</v>
      </c>
      <c r="L29" s="816">
        <v>2</v>
      </c>
      <c r="M29" s="816">
        <v>14</v>
      </c>
      <c r="N29" s="818">
        <v>4.82</v>
      </c>
      <c r="O29" s="816" t="s">
        <v>8879</v>
      </c>
      <c r="P29" s="831" t="s">
        <v>8928</v>
      </c>
      <c r="Q29" s="819">
        <f t="shared" si="0"/>
        <v>-1</v>
      </c>
      <c r="R29" s="819">
        <f t="shared" si="0"/>
        <v>-0.37</v>
      </c>
      <c r="S29" s="832" t="str">
        <f t="shared" si="1"/>
        <v/>
      </c>
      <c r="T29" s="832" t="str">
        <f t="shared" si="2"/>
        <v/>
      </c>
      <c r="U29" s="832" t="str">
        <f t="shared" si="3"/>
        <v/>
      </c>
      <c r="V29" s="833" t="str">
        <f t="shared" si="4"/>
        <v/>
      </c>
      <c r="W29" s="820"/>
    </row>
    <row r="30" spans="1:23" ht="14.4" customHeight="1" x14ac:dyDescent="0.3">
      <c r="A30" s="880" t="s">
        <v>8929</v>
      </c>
      <c r="B30" s="832">
        <v>30</v>
      </c>
      <c r="C30" s="834">
        <v>94.56</v>
      </c>
      <c r="D30" s="835">
        <v>9.9</v>
      </c>
      <c r="E30" s="830">
        <v>50</v>
      </c>
      <c r="F30" s="814">
        <v>158</v>
      </c>
      <c r="G30" s="815">
        <v>9.9</v>
      </c>
      <c r="H30" s="821">
        <v>54</v>
      </c>
      <c r="I30" s="822">
        <v>171.36</v>
      </c>
      <c r="J30" s="823">
        <v>9.6</v>
      </c>
      <c r="K30" s="817">
        <v>3.15</v>
      </c>
      <c r="L30" s="816">
        <v>4</v>
      </c>
      <c r="M30" s="816">
        <v>34</v>
      </c>
      <c r="N30" s="818">
        <v>11.49</v>
      </c>
      <c r="O30" s="816" t="s">
        <v>8879</v>
      </c>
      <c r="P30" s="831" t="s">
        <v>8930</v>
      </c>
      <c r="Q30" s="819">
        <f t="shared" si="0"/>
        <v>24</v>
      </c>
      <c r="R30" s="819">
        <f t="shared" si="0"/>
        <v>76.800000000000011</v>
      </c>
      <c r="S30" s="832">
        <f t="shared" si="1"/>
        <v>620.46</v>
      </c>
      <c r="T30" s="832">
        <f t="shared" si="2"/>
        <v>518.4</v>
      </c>
      <c r="U30" s="832">
        <f t="shared" si="3"/>
        <v>-102.06000000000006</v>
      </c>
      <c r="V30" s="833">
        <f t="shared" si="4"/>
        <v>0.835509138381201</v>
      </c>
      <c r="W30" s="820">
        <v>41</v>
      </c>
    </row>
    <row r="31" spans="1:23" ht="14.4" customHeight="1" x14ac:dyDescent="0.3">
      <c r="A31" s="881" t="s">
        <v>8931</v>
      </c>
      <c r="B31" s="865">
        <v>12</v>
      </c>
      <c r="C31" s="866">
        <v>45.9</v>
      </c>
      <c r="D31" s="836">
        <v>8.9</v>
      </c>
      <c r="E31" s="876">
        <v>12</v>
      </c>
      <c r="F31" s="870">
        <v>45.9</v>
      </c>
      <c r="G31" s="826">
        <v>11.2</v>
      </c>
      <c r="H31" s="867">
        <v>15</v>
      </c>
      <c r="I31" s="868">
        <v>56.08</v>
      </c>
      <c r="J31" s="825">
        <v>10.199999999999999</v>
      </c>
      <c r="K31" s="871">
        <v>3.82</v>
      </c>
      <c r="L31" s="869">
        <v>5</v>
      </c>
      <c r="M31" s="869">
        <v>41</v>
      </c>
      <c r="N31" s="872">
        <v>13.69</v>
      </c>
      <c r="O31" s="869" t="s">
        <v>8879</v>
      </c>
      <c r="P31" s="873" t="s">
        <v>8932</v>
      </c>
      <c r="Q31" s="874">
        <f t="shared" si="0"/>
        <v>3</v>
      </c>
      <c r="R31" s="874">
        <f t="shared" si="0"/>
        <v>10.18</v>
      </c>
      <c r="S31" s="865">
        <f t="shared" si="1"/>
        <v>205.35</v>
      </c>
      <c r="T31" s="865">
        <f t="shared" si="2"/>
        <v>153</v>
      </c>
      <c r="U31" s="865">
        <f t="shared" si="3"/>
        <v>-52.349999999999994</v>
      </c>
      <c r="V31" s="875">
        <f t="shared" si="4"/>
        <v>0.74506939371804237</v>
      </c>
      <c r="W31" s="827">
        <v>15</v>
      </c>
    </row>
    <row r="32" spans="1:23" ht="14.4" customHeight="1" x14ac:dyDescent="0.3">
      <c r="A32" s="881" t="s">
        <v>8933</v>
      </c>
      <c r="B32" s="865">
        <v>38</v>
      </c>
      <c r="C32" s="866">
        <v>180.41</v>
      </c>
      <c r="D32" s="836">
        <v>12.2</v>
      </c>
      <c r="E32" s="876">
        <v>40</v>
      </c>
      <c r="F32" s="870">
        <v>190.6</v>
      </c>
      <c r="G32" s="826">
        <v>12.4</v>
      </c>
      <c r="H32" s="867">
        <v>34</v>
      </c>
      <c r="I32" s="868">
        <v>164.78</v>
      </c>
      <c r="J32" s="825">
        <v>16.600000000000001</v>
      </c>
      <c r="K32" s="871">
        <v>4.74</v>
      </c>
      <c r="L32" s="869">
        <v>6</v>
      </c>
      <c r="M32" s="869">
        <v>53</v>
      </c>
      <c r="N32" s="872">
        <v>17.59</v>
      </c>
      <c r="O32" s="869" t="s">
        <v>8879</v>
      </c>
      <c r="P32" s="873" t="s">
        <v>8934</v>
      </c>
      <c r="Q32" s="874">
        <f t="shared" si="0"/>
        <v>-4</v>
      </c>
      <c r="R32" s="874">
        <f t="shared" si="0"/>
        <v>-15.629999999999995</v>
      </c>
      <c r="S32" s="865">
        <f t="shared" si="1"/>
        <v>598.05999999999995</v>
      </c>
      <c r="T32" s="865">
        <f t="shared" si="2"/>
        <v>564.40000000000009</v>
      </c>
      <c r="U32" s="865">
        <f t="shared" si="3"/>
        <v>-33.659999999999854</v>
      </c>
      <c r="V32" s="875">
        <f t="shared" si="4"/>
        <v>0.94371802160318385</v>
      </c>
      <c r="W32" s="827">
        <v>128</v>
      </c>
    </row>
    <row r="33" spans="1:23" ht="14.4" customHeight="1" x14ac:dyDescent="0.3">
      <c r="A33" s="880" t="s">
        <v>8935</v>
      </c>
      <c r="B33" s="832">
        <v>5</v>
      </c>
      <c r="C33" s="834">
        <v>14.28</v>
      </c>
      <c r="D33" s="835">
        <v>7.6</v>
      </c>
      <c r="E33" s="821">
        <v>8</v>
      </c>
      <c r="F33" s="822">
        <v>22.85</v>
      </c>
      <c r="G33" s="823">
        <v>8.1</v>
      </c>
      <c r="H33" s="816">
        <v>1</v>
      </c>
      <c r="I33" s="814">
        <v>2.86</v>
      </c>
      <c r="J33" s="815">
        <v>4</v>
      </c>
      <c r="K33" s="817">
        <v>2.86</v>
      </c>
      <c r="L33" s="816">
        <v>3</v>
      </c>
      <c r="M33" s="816">
        <v>27</v>
      </c>
      <c r="N33" s="818">
        <v>8.85</v>
      </c>
      <c r="O33" s="816" t="s">
        <v>8879</v>
      </c>
      <c r="P33" s="831" t="s">
        <v>8936</v>
      </c>
      <c r="Q33" s="819">
        <f t="shared" si="0"/>
        <v>-4</v>
      </c>
      <c r="R33" s="819">
        <f t="shared" si="0"/>
        <v>-11.42</v>
      </c>
      <c r="S33" s="832">
        <f t="shared" si="1"/>
        <v>8.85</v>
      </c>
      <c r="T33" s="832">
        <f t="shared" si="2"/>
        <v>4</v>
      </c>
      <c r="U33" s="832">
        <f t="shared" si="3"/>
        <v>-4.8499999999999996</v>
      </c>
      <c r="V33" s="833">
        <f t="shared" si="4"/>
        <v>0.4519774011299435</v>
      </c>
      <c r="W33" s="820"/>
    </row>
    <row r="34" spans="1:23" ht="14.4" customHeight="1" x14ac:dyDescent="0.3">
      <c r="A34" s="881" t="s">
        <v>8937</v>
      </c>
      <c r="B34" s="865">
        <v>4</v>
      </c>
      <c r="C34" s="866">
        <v>11.42</v>
      </c>
      <c r="D34" s="836">
        <v>9</v>
      </c>
      <c r="E34" s="867">
        <v>1</v>
      </c>
      <c r="F34" s="868">
        <v>2.86</v>
      </c>
      <c r="G34" s="825">
        <v>5</v>
      </c>
      <c r="H34" s="869">
        <v>2</v>
      </c>
      <c r="I34" s="870">
        <v>5.71</v>
      </c>
      <c r="J34" s="828">
        <v>13</v>
      </c>
      <c r="K34" s="871">
        <v>2.86</v>
      </c>
      <c r="L34" s="869">
        <v>3</v>
      </c>
      <c r="M34" s="869">
        <v>27</v>
      </c>
      <c r="N34" s="872">
        <v>8.85</v>
      </c>
      <c r="O34" s="869" t="s">
        <v>8879</v>
      </c>
      <c r="P34" s="873" t="s">
        <v>8938</v>
      </c>
      <c r="Q34" s="874">
        <f t="shared" si="0"/>
        <v>-2</v>
      </c>
      <c r="R34" s="874">
        <f t="shared" si="0"/>
        <v>-5.71</v>
      </c>
      <c r="S34" s="865">
        <f t="shared" si="1"/>
        <v>17.7</v>
      </c>
      <c r="T34" s="865">
        <f t="shared" si="2"/>
        <v>26</v>
      </c>
      <c r="U34" s="865">
        <f t="shared" si="3"/>
        <v>8.3000000000000007</v>
      </c>
      <c r="V34" s="875">
        <f t="shared" si="4"/>
        <v>1.4689265536723164</v>
      </c>
      <c r="W34" s="827">
        <v>8</v>
      </c>
    </row>
    <row r="35" spans="1:23" ht="14.4" customHeight="1" x14ac:dyDescent="0.3">
      <c r="A35" s="881" t="s">
        <v>8939</v>
      </c>
      <c r="B35" s="865">
        <v>1</v>
      </c>
      <c r="C35" s="866">
        <v>3.39</v>
      </c>
      <c r="D35" s="836">
        <v>9</v>
      </c>
      <c r="E35" s="867">
        <v>2</v>
      </c>
      <c r="F35" s="868">
        <v>7.18</v>
      </c>
      <c r="G35" s="825">
        <v>10</v>
      </c>
      <c r="H35" s="869">
        <v>2</v>
      </c>
      <c r="I35" s="870">
        <v>6.78</v>
      </c>
      <c r="J35" s="826">
        <v>14</v>
      </c>
      <c r="K35" s="871">
        <v>3.39</v>
      </c>
      <c r="L35" s="869">
        <v>5</v>
      </c>
      <c r="M35" s="869">
        <v>43</v>
      </c>
      <c r="N35" s="872">
        <v>14.36</v>
      </c>
      <c r="O35" s="869" t="s">
        <v>8879</v>
      </c>
      <c r="P35" s="873" t="s">
        <v>8940</v>
      </c>
      <c r="Q35" s="874">
        <f t="shared" si="0"/>
        <v>1</v>
      </c>
      <c r="R35" s="874">
        <f t="shared" si="0"/>
        <v>3.39</v>
      </c>
      <c r="S35" s="865">
        <f t="shared" si="1"/>
        <v>28.72</v>
      </c>
      <c r="T35" s="865">
        <f t="shared" si="2"/>
        <v>28</v>
      </c>
      <c r="U35" s="865">
        <f t="shared" si="3"/>
        <v>-0.71999999999999886</v>
      </c>
      <c r="V35" s="875">
        <f t="shared" si="4"/>
        <v>0.97493036211699169</v>
      </c>
      <c r="W35" s="827">
        <v>4</v>
      </c>
    </row>
    <row r="36" spans="1:23" ht="14.4" customHeight="1" x14ac:dyDescent="0.3">
      <c r="A36" s="880" t="s">
        <v>8941</v>
      </c>
      <c r="B36" s="832">
        <v>4</v>
      </c>
      <c r="C36" s="834">
        <v>4.12</v>
      </c>
      <c r="D36" s="835">
        <v>4.8</v>
      </c>
      <c r="E36" s="830">
        <v>7</v>
      </c>
      <c r="F36" s="814">
        <v>7.21</v>
      </c>
      <c r="G36" s="815">
        <v>5.6</v>
      </c>
      <c r="H36" s="821">
        <v>12</v>
      </c>
      <c r="I36" s="822">
        <v>12.38</v>
      </c>
      <c r="J36" s="823">
        <v>5.3</v>
      </c>
      <c r="K36" s="817">
        <v>1.03</v>
      </c>
      <c r="L36" s="816">
        <v>3</v>
      </c>
      <c r="M36" s="816">
        <v>25</v>
      </c>
      <c r="N36" s="818">
        <v>8.23</v>
      </c>
      <c r="O36" s="816" t="s">
        <v>8879</v>
      </c>
      <c r="P36" s="831" t="s">
        <v>8942</v>
      </c>
      <c r="Q36" s="819">
        <f t="shared" si="0"/>
        <v>8</v>
      </c>
      <c r="R36" s="819">
        <f t="shared" si="0"/>
        <v>8.2600000000000016</v>
      </c>
      <c r="S36" s="832">
        <f t="shared" si="1"/>
        <v>98.76</v>
      </c>
      <c r="T36" s="832">
        <f t="shared" si="2"/>
        <v>63.599999999999994</v>
      </c>
      <c r="U36" s="832">
        <f t="shared" si="3"/>
        <v>-35.160000000000011</v>
      </c>
      <c r="V36" s="833">
        <f t="shared" si="4"/>
        <v>0.64398541919805585</v>
      </c>
      <c r="W36" s="820">
        <v>1</v>
      </c>
    </row>
    <row r="37" spans="1:23" ht="14.4" customHeight="1" x14ac:dyDescent="0.3">
      <c r="A37" s="881" t="s">
        <v>8943</v>
      </c>
      <c r="B37" s="865"/>
      <c r="C37" s="866"/>
      <c r="D37" s="836"/>
      <c r="E37" s="876">
        <v>2</v>
      </c>
      <c r="F37" s="870">
        <v>2.84</v>
      </c>
      <c r="G37" s="826">
        <v>8.5</v>
      </c>
      <c r="H37" s="867">
        <v>2</v>
      </c>
      <c r="I37" s="868">
        <v>2.84</v>
      </c>
      <c r="J37" s="825">
        <v>7.5</v>
      </c>
      <c r="K37" s="871">
        <v>1.42</v>
      </c>
      <c r="L37" s="869">
        <v>4</v>
      </c>
      <c r="M37" s="869">
        <v>33</v>
      </c>
      <c r="N37" s="872">
        <v>11.11</v>
      </c>
      <c r="O37" s="869" t="s">
        <v>8879</v>
      </c>
      <c r="P37" s="873" t="s">
        <v>8944</v>
      </c>
      <c r="Q37" s="874">
        <f t="shared" si="0"/>
        <v>2</v>
      </c>
      <c r="R37" s="874">
        <f t="shared" si="0"/>
        <v>2.84</v>
      </c>
      <c r="S37" s="865">
        <f t="shared" si="1"/>
        <v>22.22</v>
      </c>
      <c r="T37" s="865">
        <f t="shared" si="2"/>
        <v>15</v>
      </c>
      <c r="U37" s="865">
        <f t="shared" si="3"/>
        <v>-7.2199999999999989</v>
      </c>
      <c r="V37" s="875">
        <f t="shared" si="4"/>
        <v>0.67506750675067506</v>
      </c>
      <c r="W37" s="827"/>
    </row>
    <row r="38" spans="1:23" ht="14.4" customHeight="1" x14ac:dyDescent="0.3">
      <c r="A38" s="881" t="s">
        <v>8945</v>
      </c>
      <c r="B38" s="865">
        <v>2</v>
      </c>
      <c r="C38" s="866">
        <v>5.4</v>
      </c>
      <c r="D38" s="836">
        <v>9</v>
      </c>
      <c r="E38" s="876">
        <v>1</v>
      </c>
      <c r="F38" s="870">
        <v>2.7</v>
      </c>
      <c r="G38" s="826">
        <v>9</v>
      </c>
      <c r="H38" s="867">
        <v>2</v>
      </c>
      <c r="I38" s="868">
        <v>5.4</v>
      </c>
      <c r="J38" s="828">
        <v>22</v>
      </c>
      <c r="K38" s="871">
        <v>2.7</v>
      </c>
      <c r="L38" s="869">
        <v>6</v>
      </c>
      <c r="M38" s="869">
        <v>51</v>
      </c>
      <c r="N38" s="872">
        <v>17.09</v>
      </c>
      <c r="O38" s="869" t="s">
        <v>8879</v>
      </c>
      <c r="P38" s="873" t="s">
        <v>8946</v>
      </c>
      <c r="Q38" s="874">
        <f t="shared" si="0"/>
        <v>0</v>
      </c>
      <c r="R38" s="874">
        <f t="shared" si="0"/>
        <v>0</v>
      </c>
      <c r="S38" s="865">
        <f t="shared" si="1"/>
        <v>34.18</v>
      </c>
      <c r="T38" s="865">
        <f t="shared" si="2"/>
        <v>44</v>
      </c>
      <c r="U38" s="865">
        <f t="shared" si="3"/>
        <v>9.82</v>
      </c>
      <c r="V38" s="875">
        <f t="shared" si="4"/>
        <v>1.2873025160912814</v>
      </c>
      <c r="W38" s="827">
        <v>10</v>
      </c>
    </row>
    <row r="39" spans="1:23" ht="14.4" customHeight="1" x14ac:dyDescent="0.3">
      <c r="A39" s="880" t="s">
        <v>8947</v>
      </c>
      <c r="B39" s="832">
        <v>1</v>
      </c>
      <c r="C39" s="834">
        <v>0.66</v>
      </c>
      <c r="D39" s="835">
        <v>22</v>
      </c>
      <c r="E39" s="830"/>
      <c r="F39" s="814"/>
      <c r="G39" s="815"/>
      <c r="H39" s="821">
        <v>2</v>
      </c>
      <c r="I39" s="822">
        <v>1.33</v>
      </c>
      <c r="J39" s="823">
        <v>6.5</v>
      </c>
      <c r="K39" s="817">
        <v>0.66</v>
      </c>
      <c r="L39" s="816">
        <v>3</v>
      </c>
      <c r="M39" s="816">
        <v>23</v>
      </c>
      <c r="N39" s="818">
        <v>7.67</v>
      </c>
      <c r="O39" s="816" t="s">
        <v>8879</v>
      </c>
      <c r="P39" s="831" t="s">
        <v>8948</v>
      </c>
      <c r="Q39" s="819">
        <f t="shared" si="0"/>
        <v>1</v>
      </c>
      <c r="R39" s="819">
        <f t="shared" si="0"/>
        <v>0.67</v>
      </c>
      <c r="S39" s="832">
        <f t="shared" si="1"/>
        <v>15.34</v>
      </c>
      <c r="T39" s="832">
        <f t="shared" si="2"/>
        <v>13</v>
      </c>
      <c r="U39" s="832">
        <f t="shared" si="3"/>
        <v>-2.34</v>
      </c>
      <c r="V39" s="833">
        <f t="shared" si="4"/>
        <v>0.84745762711864403</v>
      </c>
      <c r="W39" s="820">
        <v>1</v>
      </c>
    </row>
    <row r="40" spans="1:23" ht="14.4" customHeight="1" x14ac:dyDescent="0.3">
      <c r="A40" s="881" t="s">
        <v>8949</v>
      </c>
      <c r="B40" s="865">
        <v>1</v>
      </c>
      <c r="C40" s="866">
        <v>0.76</v>
      </c>
      <c r="D40" s="836">
        <v>8</v>
      </c>
      <c r="E40" s="876"/>
      <c r="F40" s="870"/>
      <c r="G40" s="826"/>
      <c r="H40" s="867"/>
      <c r="I40" s="868"/>
      <c r="J40" s="825"/>
      <c r="K40" s="871">
        <v>0.76</v>
      </c>
      <c r="L40" s="869">
        <v>3</v>
      </c>
      <c r="M40" s="869">
        <v>26</v>
      </c>
      <c r="N40" s="872">
        <v>8.8000000000000007</v>
      </c>
      <c r="O40" s="869" t="s">
        <v>8879</v>
      </c>
      <c r="P40" s="873" t="s">
        <v>8950</v>
      </c>
      <c r="Q40" s="874">
        <f t="shared" si="0"/>
        <v>-1</v>
      </c>
      <c r="R40" s="874">
        <f t="shared" si="0"/>
        <v>-0.76</v>
      </c>
      <c r="S40" s="865" t="str">
        <f t="shared" si="1"/>
        <v/>
      </c>
      <c r="T40" s="865" t="str">
        <f t="shared" si="2"/>
        <v/>
      </c>
      <c r="U40" s="865" t="str">
        <f t="shared" si="3"/>
        <v/>
      </c>
      <c r="V40" s="875" t="str">
        <f t="shared" si="4"/>
        <v/>
      </c>
      <c r="W40" s="827"/>
    </row>
    <row r="41" spans="1:23" ht="14.4" customHeight="1" x14ac:dyDescent="0.3">
      <c r="A41" s="880" t="s">
        <v>8951</v>
      </c>
      <c r="B41" s="811">
        <v>1</v>
      </c>
      <c r="C41" s="812">
        <v>0.95</v>
      </c>
      <c r="D41" s="813">
        <v>13</v>
      </c>
      <c r="E41" s="830"/>
      <c r="F41" s="814"/>
      <c r="G41" s="815"/>
      <c r="H41" s="816">
        <v>2</v>
      </c>
      <c r="I41" s="814">
        <v>1.75</v>
      </c>
      <c r="J41" s="815">
        <v>3.5</v>
      </c>
      <c r="K41" s="817">
        <v>0.88</v>
      </c>
      <c r="L41" s="816">
        <v>3</v>
      </c>
      <c r="M41" s="816">
        <v>29</v>
      </c>
      <c r="N41" s="818">
        <v>9.81</v>
      </c>
      <c r="O41" s="816" t="s">
        <v>8879</v>
      </c>
      <c r="P41" s="831" t="s">
        <v>8952</v>
      </c>
      <c r="Q41" s="819">
        <f t="shared" si="0"/>
        <v>1</v>
      </c>
      <c r="R41" s="819">
        <f t="shared" si="0"/>
        <v>0.8</v>
      </c>
      <c r="S41" s="832">
        <f t="shared" si="1"/>
        <v>19.62</v>
      </c>
      <c r="T41" s="832">
        <f t="shared" si="2"/>
        <v>7</v>
      </c>
      <c r="U41" s="832">
        <f t="shared" si="3"/>
        <v>-12.620000000000001</v>
      </c>
      <c r="V41" s="833">
        <f t="shared" si="4"/>
        <v>0.3567787971457696</v>
      </c>
      <c r="W41" s="820"/>
    </row>
    <row r="42" spans="1:23" ht="14.4" customHeight="1" x14ac:dyDescent="0.3">
      <c r="A42" s="881" t="s">
        <v>8953</v>
      </c>
      <c r="B42" s="877">
        <v>1</v>
      </c>
      <c r="C42" s="878">
        <v>1.86</v>
      </c>
      <c r="D42" s="829">
        <v>12</v>
      </c>
      <c r="E42" s="876"/>
      <c r="F42" s="870"/>
      <c r="G42" s="826"/>
      <c r="H42" s="869"/>
      <c r="I42" s="870"/>
      <c r="J42" s="826"/>
      <c r="K42" s="871">
        <v>0.97</v>
      </c>
      <c r="L42" s="869">
        <v>4</v>
      </c>
      <c r="M42" s="869">
        <v>36</v>
      </c>
      <c r="N42" s="872">
        <v>12.07</v>
      </c>
      <c r="O42" s="869" t="s">
        <v>8879</v>
      </c>
      <c r="P42" s="873" t="s">
        <v>8954</v>
      </c>
      <c r="Q42" s="874">
        <f t="shared" si="0"/>
        <v>-1</v>
      </c>
      <c r="R42" s="874">
        <f t="shared" si="0"/>
        <v>-1.86</v>
      </c>
      <c r="S42" s="865" t="str">
        <f t="shared" si="1"/>
        <v/>
      </c>
      <c r="T42" s="865" t="str">
        <f t="shared" si="2"/>
        <v/>
      </c>
      <c r="U42" s="865" t="str">
        <f t="shared" si="3"/>
        <v/>
      </c>
      <c r="V42" s="875" t="str">
        <f t="shared" si="4"/>
        <v/>
      </c>
      <c r="W42" s="827"/>
    </row>
    <row r="43" spans="1:23" ht="14.4" customHeight="1" x14ac:dyDescent="0.3">
      <c r="A43" s="881" t="s">
        <v>8955</v>
      </c>
      <c r="B43" s="877">
        <v>1</v>
      </c>
      <c r="C43" s="878">
        <v>0.76</v>
      </c>
      <c r="D43" s="829">
        <v>2</v>
      </c>
      <c r="E43" s="876"/>
      <c r="F43" s="870"/>
      <c r="G43" s="826"/>
      <c r="H43" s="869"/>
      <c r="I43" s="870"/>
      <c r="J43" s="826"/>
      <c r="K43" s="871">
        <v>1.42</v>
      </c>
      <c r="L43" s="869">
        <v>4</v>
      </c>
      <c r="M43" s="869">
        <v>39</v>
      </c>
      <c r="N43" s="872">
        <v>12.93</v>
      </c>
      <c r="O43" s="869" t="s">
        <v>8879</v>
      </c>
      <c r="P43" s="873" t="s">
        <v>8956</v>
      </c>
      <c r="Q43" s="874">
        <f t="shared" si="0"/>
        <v>-1</v>
      </c>
      <c r="R43" s="874">
        <f t="shared" si="0"/>
        <v>-0.76</v>
      </c>
      <c r="S43" s="865" t="str">
        <f t="shared" si="1"/>
        <v/>
      </c>
      <c r="T43" s="865" t="str">
        <f t="shared" si="2"/>
        <v/>
      </c>
      <c r="U43" s="865" t="str">
        <f t="shared" si="3"/>
        <v/>
      </c>
      <c r="V43" s="875" t="str">
        <f t="shared" si="4"/>
        <v/>
      </c>
      <c r="W43" s="827"/>
    </row>
    <row r="44" spans="1:23" ht="14.4" customHeight="1" x14ac:dyDescent="0.3">
      <c r="A44" s="880" t="s">
        <v>8957</v>
      </c>
      <c r="B44" s="832"/>
      <c r="C44" s="834"/>
      <c r="D44" s="835"/>
      <c r="E44" s="830"/>
      <c r="F44" s="814"/>
      <c r="G44" s="815"/>
      <c r="H44" s="821">
        <v>1</v>
      </c>
      <c r="I44" s="822">
        <v>1.28</v>
      </c>
      <c r="J44" s="823">
        <v>4</v>
      </c>
      <c r="K44" s="817">
        <v>1.1200000000000001</v>
      </c>
      <c r="L44" s="816">
        <v>4</v>
      </c>
      <c r="M44" s="816">
        <v>38</v>
      </c>
      <c r="N44" s="818">
        <v>12.79</v>
      </c>
      <c r="O44" s="816" t="s">
        <v>8879</v>
      </c>
      <c r="P44" s="831" t="s">
        <v>8958</v>
      </c>
      <c r="Q44" s="819">
        <f t="shared" si="0"/>
        <v>1</v>
      </c>
      <c r="R44" s="819">
        <f t="shared" si="0"/>
        <v>1.28</v>
      </c>
      <c r="S44" s="832">
        <f t="shared" si="1"/>
        <v>12.79</v>
      </c>
      <c r="T44" s="832">
        <f t="shared" si="2"/>
        <v>4</v>
      </c>
      <c r="U44" s="832">
        <f t="shared" si="3"/>
        <v>-8.7899999999999991</v>
      </c>
      <c r="V44" s="833">
        <f t="shared" si="4"/>
        <v>0.31274433150899145</v>
      </c>
      <c r="W44" s="820"/>
    </row>
    <row r="45" spans="1:23" ht="14.4" customHeight="1" x14ac:dyDescent="0.3">
      <c r="A45" s="880" t="s">
        <v>8959</v>
      </c>
      <c r="B45" s="811">
        <v>1</v>
      </c>
      <c r="C45" s="812">
        <v>0.63</v>
      </c>
      <c r="D45" s="813">
        <v>2</v>
      </c>
      <c r="E45" s="830"/>
      <c r="F45" s="814"/>
      <c r="G45" s="815"/>
      <c r="H45" s="816"/>
      <c r="I45" s="814"/>
      <c r="J45" s="815"/>
      <c r="K45" s="817">
        <v>0.63</v>
      </c>
      <c r="L45" s="816">
        <v>2</v>
      </c>
      <c r="M45" s="816">
        <v>22</v>
      </c>
      <c r="N45" s="818">
        <v>7.36</v>
      </c>
      <c r="O45" s="816" t="s">
        <v>8879</v>
      </c>
      <c r="P45" s="831" t="s">
        <v>8960</v>
      </c>
      <c r="Q45" s="819">
        <f t="shared" si="0"/>
        <v>-1</v>
      </c>
      <c r="R45" s="819">
        <f t="shared" si="0"/>
        <v>-0.63</v>
      </c>
      <c r="S45" s="832" t="str">
        <f t="shared" si="1"/>
        <v/>
      </c>
      <c r="T45" s="832" t="str">
        <f t="shared" si="2"/>
        <v/>
      </c>
      <c r="U45" s="832" t="str">
        <f t="shared" si="3"/>
        <v/>
      </c>
      <c r="V45" s="833" t="str">
        <f t="shared" si="4"/>
        <v/>
      </c>
      <c r="W45" s="820"/>
    </row>
    <row r="46" spans="1:23" ht="14.4" customHeight="1" x14ac:dyDescent="0.3">
      <c r="A46" s="880" t="s">
        <v>8961</v>
      </c>
      <c r="B46" s="811">
        <v>3</v>
      </c>
      <c r="C46" s="812">
        <v>2.39</v>
      </c>
      <c r="D46" s="813">
        <v>7.7</v>
      </c>
      <c r="E46" s="830">
        <v>2</v>
      </c>
      <c r="F46" s="814">
        <v>1.78</v>
      </c>
      <c r="G46" s="815">
        <v>11</v>
      </c>
      <c r="H46" s="816"/>
      <c r="I46" s="814"/>
      <c r="J46" s="815"/>
      <c r="K46" s="817">
        <v>0.89</v>
      </c>
      <c r="L46" s="816">
        <v>3</v>
      </c>
      <c r="M46" s="816">
        <v>26</v>
      </c>
      <c r="N46" s="818">
        <v>8.6199999999999992</v>
      </c>
      <c r="O46" s="816" t="s">
        <v>8879</v>
      </c>
      <c r="P46" s="831" t="s">
        <v>8962</v>
      </c>
      <c r="Q46" s="819">
        <f t="shared" si="0"/>
        <v>-3</v>
      </c>
      <c r="R46" s="819">
        <f t="shared" si="0"/>
        <v>-2.39</v>
      </c>
      <c r="S46" s="832" t="str">
        <f t="shared" si="1"/>
        <v/>
      </c>
      <c r="T46" s="832" t="str">
        <f t="shared" si="2"/>
        <v/>
      </c>
      <c r="U46" s="832" t="str">
        <f t="shared" si="3"/>
        <v/>
      </c>
      <c r="V46" s="833" t="str">
        <f t="shared" si="4"/>
        <v/>
      </c>
      <c r="W46" s="820"/>
    </row>
    <row r="47" spans="1:23" ht="14.4" customHeight="1" x14ac:dyDescent="0.3">
      <c r="A47" s="881" t="s">
        <v>8963</v>
      </c>
      <c r="B47" s="877"/>
      <c r="C47" s="878"/>
      <c r="D47" s="829"/>
      <c r="E47" s="876">
        <v>1</v>
      </c>
      <c r="F47" s="870">
        <v>0.93</v>
      </c>
      <c r="G47" s="826">
        <v>8</v>
      </c>
      <c r="H47" s="869"/>
      <c r="I47" s="870"/>
      <c r="J47" s="826"/>
      <c r="K47" s="871">
        <v>0.91</v>
      </c>
      <c r="L47" s="869">
        <v>3</v>
      </c>
      <c r="M47" s="869">
        <v>30</v>
      </c>
      <c r="N47" s="872">
        <v>9.93</v>
      </c>
      <c r="O47" s="869" t="s">
        <v>8879</v>
      </c>
      <c r="P47" s="873" t="s">
        <v>8964</v>
      </c>
      <c r="Q47" s="874">
        <f t="shared" si="0"/>
        <v>0</v>
      </c>
      <c r="R47" s="874">
        <f t="shared" si="0"/>
        <v>0</v>
      </c>
      <c r="S47" s="865" t="str">
        <f t="shared" si="1"/>
        <v/>
      </c>
      <c r="T47" s="865" t="str">
        <f t="shared" si="2"/>
        <v/>
      </c>
      <c r="U47" s="865" t="str">
        <f t="shared" si="3"/>
        <v/>
      </c>
      <c r="V47" s="875" t="str">
        <f t="shared" si="4"/>
        <v/>
      </c>
      <c r="W47" s="827"/>
    </row>
    <row r="48" spans="1:23" ht="14.4" customHeight="1" x14ac:dyDescent="0.3">
      <c r="A48" s="881" t="s">
        <v>8965</v>
      </c>
      <c r="B48" s="877">
        <v>4</v>
      </c>
      <c r="C48" s="878">
        <v>4.99</v>
      </c>
      <c r="D48" s="829">
        <v>10.8</v>
      </c>
      <c r="E48" s="876"/>
      <c r="F48" s="870"/>
      <c r="G48" s="826"/>
      <c r="H48" s="869"/>
      <c r="I48" s="870"/>
      <c r="J48" s="826"/>
      <c r="K48" s="871">
        <v>1.25</v>
      </c>
      <c r="L48" s="869">
        <v>4</v>
      </c>
      <c r="M48" s="869">
        <v>39</v>
      </c>
      <c r="N48" s="872">
        <v>12.94</v>
      </c>
      <c r="O48" s="869" t="s">
        <v>8879</v>
      </c>
      <c r="P48" s="873" t="s">
        <v>8966</v>
      </c>
      <c r="Q48" s="874">
        <f t="shared" si="0"/>
        <v>-4</v>
      </c>
      <c r="R48" s="874">
        <f t="shared" si="0"/>
        <v>-4.99</v>
      </c>
      <c r="S48" s="865" t="str">
        <f t="shared" si="1"/>
        <v/>
      </c>
      <c r="T48" s="865" t="str">
        <f t="shared" si="2"/>
        <v/>
      </c>
      <c r="U48" s="865" t="str">
        <f t="shared" si="3"/>
        <v/>
      </c>
      <c r="V48" s="875" t="str">
        <f t="shared" si="4"/>
        <v/>
      </c>
      <c r="W48" s="827"/>
    </row>
    <row r="49" spans="1:23" ht="14.4" customHeight="1" x14ac:dyDescent="0.3">
      <c r="A49" s="880" t="s">
        <v>8967</v>
      </c>
      <c r="B49" s="832">
        <v>1</v>
      </c>
      <c r="C49" s="834">
        <v>0.47</v>
      </c>
      <c r="D49" s="835">
        <v>4</v>
      </c>
      <c r="E49" s="830">
        <v>1</v>
      </c>
      <c r="F49" s="814">
        <v>1.34</v>
      </c>
      <c r="G49" s="815">
        <v>9</v>
      </c>
      <c r="H49" s="821">
        <v>3</v>
      </c>
      <c r="I49" s="822">
        <v>1.41</v>
      </c>
      <c r="J49" s="823">
        <v>3</v>
      </c>
      <c r="K49" s="817">
        <v>0.47</v>
      </c>
      <c r="L49" s="816">
        <v>2</v>
      </c>
      <c r="M49" s="816">
        <v>16</v>
      </c>
      <c r="N49" s="818">
        <v>5.45</v>
      </c>
      <c r="O49" s="816" t="s">
        <v>8879</v>
      </c>
      <c r="P49" s="831" t="s">
        <v>8968</v>
      </c>
      <c r="Q49" s="819">
        <f t="shared" si="0"/>
        <v>2</v>
      </c>
      <c r="R49" s="819">
        <f t="shared" si="0"/>
        <v>0.94</v>
      </c>
      <c r="S49" s="832">
        <f t="shared" si="1"/>
        <v>16.350000000000001</v>
      </c>
      <c r="T49" s="832">
        <f t="shared" si="2"/>
        <v>9</v>
      </c>
      <c r="U49" s="832">
        <f t="shared" si="3"/>
        <v>-7.3500000000000014</v>
      </c>
      <c r="V49" s="833">
        <f t="shared" si="4"/>
        <v>0.55045871559633019</v>
      </c>
      <c r="W49" s="820"/>
    </row>
    <row r="50" spans="1:23" ht="14.4" customHeight="1" x14ac:dyDescent="0.3">
      <c r="A50" s="881" t="s">
        <v>8969</v>
      </c>
      <c r="B50" s="865">
        <v>1</v>
      </c>
      <c r="C50" s="866">
        <v>0.79</v>
      </c>
      <c r="D50" s="836">
        <v>7</v>
      </c>
      <c r="E50" s="876">
        <v>2</v>
      </c>
      <c r="F50" s="870">
        <v>1.59</v>
      </c>
      <c r="G50" s="826">
        <v>9</v>
      </c>
      <c r="H50" s="867"/>
      <c r="I50" s="868"/>
      <c r="J50" s="825"/>
      <c r="K50" s="871">
        <v>0.79</v>
      </c>
      <c r="L50" s="869">
        <v>3</v>
      </c>
      <c r="M50" s="869">
        <v>27</v>
      </c>
      <c r="N50" s="872">
        <v>8.9499999999999993</v>
      </c>
      <c r="O50" s="869" t="s">
        <v>8879</v>
      </c>
      <c r="P50" s="873" t="s">
        <v>8970</v>
      </c>
      <c r="Q50" s="874">
        <f t="shared" si="0"/>
        <v>-1</v>
      </c>
      <c r="R50" s="874">
        <f t="shared" si="0"/>
        <v>-0.79</v>
      </c>
      <c r="S50" s="865" t="str">
        <f t="shared" si="1"/>
        <v/>
      </c>
      <c r="T50" s="865" t="str">
        <f t="shared" si="2"/>
        <v/>
      </c>
      <c r="U50" s="865" t="str">
        <f t="shared" si="3"/>
        <v/>
      </c>
      <c r="V50" s="875" t="str">
        <f t="shared" si="4"/>
        <v/>
      </c>
      <c r="W50" s="827"/>
    </row>
    <row r="51" spans="1:23" ht="14.4" customHeight="1" x14ac:dyDescent="0.3">
      <c r="A51" s="880" t="s">
        <v>8971</v>
      </c>
      <c r="B51" s="832"/>
      <c r="C51" s="834"/>
      <c r="D51" s="835"/>
      <c r="E51" s="830"/>
      <c r="F51" s="814"/>
      <c r="G51" s="815"/>
      <c r="H51" s="821">
        <v>1</v>
      </c>
      <c r="I51" s="822">
        <v>10.38</v>
      </c>
      <c r="J51" s="824">
        <v>17</v>
      </c>
      <c r="K51" s="817">
        <v>4.6399999999999997</v>
      </c>
      <c r="L51" s="816">
        <v>4</v>
      </c>
      <c r="M51" s="816">
        <v>35</v>
      </c>
      <c r="N51" s="818">
        <v>11.72</v>
      </c>
      <c r="O51" s="816" t="s">
        <v>8879</v>
      </c>
      <c r="P51" s="831" t="s">
        <v>8972</v>
      </c>
      <c r="Q51" s="819">
        <f t="shared" si="0"/>
        <v>1</v>
      </c>
      <c r="R51" s="819">
        <f t="shared" si="0"/>
        <v>10.38</v>
      </c>
      <c r="S51" s="832">
        <f t="shared" si="1"/>
        <v>11.72</v>
      </c>
      <c r="T51" s="832">
        <f t="shared" si="2"/>
        <v>17</v>
      </c>
      <c r="U51" s="832">
        <f t="shared" si="3"/>
        <v>5.2799999999999994</v>
      </c>
      <c r="V51" s="833">
        <f t="shared" si="4"/>
        <v>1.4505119453924913</v>
      </c>
      <c r="W51" s="820">
        <v>5</v>
      </c>
    </row>
    <row r="52" spans="1:23" ht="14.4" customHeight="1" x14ac:dyDescent="0.3">
      <c r="A52" s="880" t="s">
        <v>8973</v>
      </c>
      <c r="B52" s="832">
        <v>2</v>
      </c>
      <c r="C52" s="834">
        <v>4.07</v>
      </c>
      <c r="D52" s="835">
        <v>3.5</v>
      </c>
      <c r="E52" s="830">
        <v>1</v>
      </c>
      <c r="F52" s="814">
        <v>2.04</v>
      </c>
      <c r="G52" s="815">
        <v>3</v>
      </c>
      <c r="H52" s="821">
        <v>3</v>
      </c>
      <c r="I52" s="822">
        <v>6.11</v>
      </c>
      <c r="J52" s="823">
        <v>7.3</v>
      </c>
      <c r="K52" s="817">
        <v>2.04</v>
      </c>
      <c r="L52" s="816">
        <v>3</v>
      </c>
      <c r="M52" s="816">
        <v>24</v>
      </c>
      <c r="N52" s="818">
        <v>8.15</v>
      </c>
      <c r="O52" s="816" t="s">
        <v>8879</v>
      </c>
      <c r="P52" s="831" t="s">
        <v>8974</v>
      </c>
      <c r="Q52" s="819">
        <f t="shared" si="0"/>
        <v>1</v>
      </c>
      <c r="R52" s="819">
        <f t="shared" si="0"/>
        <v>2.04</v>
      </c>
      <c r="S52" s="832">
        <f t="shared" si="1"/>
        <v>24.450000000000003</v>
      </c>
      <c r="T52" s="832">
        <f t="shared" si="2"/>
        <v>21.9</v>
      </c>
      <c r="U52" s="832">
        <f t="shared" si="3"/>
        <v>-2.5500000000000043</v>
      </c>
      <c r="V52" s="833">
        <f t="shared" si="4"/>
        <v>0.89570552147239246</v>
      </c>
      <c r="W52" s="820">
        <v>2</v>
      </c>
    </row>
    <row r="53" spans="1:23" ht="14.4" customHeight="1" x14ac:dyDescent="0.3">
      <c r="A53" s="881" t="s">
        <v>8975</v>
      </c>
      <c r="B53" s="865"/>
      <c r="C53" s="866"/>
      <c r="D53" s="836"/>
      <c r="E53" s="876"/>
      <c r="F53" s="870"/>
      <c r="G53" s="826"/>
      <c r="H53" s="867">
        <v>1</v>
      </c>
      <c r="I53" s="868">
        <v>2.38</v>
      </c>
      <c r="J53" s="828">
        <v>13</v>
      </c>
      <c r="K53" s="871">
        <v>2.38</v>
      </c>
      <c r="L53" s="869">
        <v>4</v>
      </c>
      <c r="M53" s="869">
        <v>32</v>
      </c>
      <c r="N53" s="872">
        <v>10.57</v>
      </c>
      <c r="O53" s="869" t="s">
        <v>8879</v>
      </c>
      <c r="P53" s="873" t="s">
        <v>8976</v>
      </c>
      <c r="Q53" s="874">
        <f t="shared" si="0"/>
        <v>1</v>
      </c>
      <c r="R53" s="874">
        <f t="shared" si="0"/>
        <v>2.38</v>
      </c>
      <c r="S53" s="865">
        <f t="shared" si="1"/>
        <v>10.57</v>
      </c>
      <c r="T53" s="865">
        <f t="shared" si="2"/>
        <v>13</v>
      </c>
      <c r="U53" s="865">
        <f t="shared" si="3"/>
        <v>2.4299999999999997</v>
      </c>
      <c r="V53" s="875">
        <f t="shared" si="4"/>
        <v>1.2298959318826868</v>
      </c>
      <c r="W53" s="827">
        <v>2</v>
      </c>
    </row>
    <row r="54" spans="1:23" ht="14.4" customHeight="1" x14ac:dyDescent="0.3">
      <c r="A54" s="880" t="s">
        <v>8977</v>
      </c>
      <c r="B54" s="811">
        <v>1</v>
      </c>
      <c r="C54" s="812">
        <v>1.43</v>
      </c>
      <c r="D54" s="813">
        <v>13</v>
      </c>
      <c r="E54" s="830"/>
      <c r="F54" s="814"/>
      <c r="G54" s="815"/>
      <c r="H54" s="816"/>
      <c r="I54" s="814"/>
      <c r="J54" s="815"/>
      <c r="K54" s="817">
        <v>1.43</v>
      </c>
      <c r="L54" s="816">
        <v>6</v>
      </c>
      <c r="M54" s="816">
        <v>51</v>
      </c>
      <c r="N54" s="818">
        <v>16.88</v>
      </c>
      <c r="O54" s="816" t="s">
        <v>8879</v>
      </c>
      <c r="P54" s="831" t="s">
        <v>8978</v>
      </c>
      <c r="Q54" s="819">
        <f t="shared" si="0"/>
        <v>-1</v>
      </c>
      <c r="R54" s="819">
        <f t="shared" si="0"/>
        <v>-1.43</v>
      </c>
      <c r="S54" s="832" t="str">
        <f t="shared" si="1"/>
        <v/>
      </c>
      <c r="T54" s="832" t="str">
        <f t="shared" si="2"/>
        <v/>
      </c>
      <c r="U54" s="832" t="str">
        <f t="shared" si="3"/>
        <v/>
      </c>
      <c r="V54" s="833" t="str">
        <f t="shared" si="4"/>
        <v/>
      </c>
      <c r="W54" s="820"/>
    </row>
    <row r="55" spans="1:23" ht="14.4" customHeight="1" x14ac:dyDescent="0.3">
      <c r="A55" s="880" t="s">
        <v>8979</v>
      </c>
      <c r="B55" s="832"/>
      <c r="C55" s="834"/>
      <c r="D55" s="835"/>
      <c r="E55" s="830"/>
      <c r="F55" s="814"/>
      <c r="G55" s="815"/>
      <c r="H55" s="821">
        <v>1</v>
      </c>
      <c r="I55" s="822">
        <v>0.44</v>
      </c>
      <c r="J55" s="824">
        <v>5</v>
      </c>
      <c r="K55" s="817">
        <v>0.44</v>
      </c>
      <c r="L55" s="816">
        <v>1</v>
      </c>
      <c r="M55" s="816">
        <v>11</v>
      </c>
      <c r="N55" s="818">
        <v>3.7</v>
      </c>
      <c r="O55" s="816" t="s">
        <v>8879</v>
      </c>
      <c r="P55" s="831" t="s">
        <v>8980</v>
      </c>
      <c r="Q55" s="819">
        <f t="shared" si="0"/>
        <v>1</v>
      </c>
      <c r="R55" s="819">
        <f t="shared" si="0"/>
        <v>0.44</v>
      </c>
      <c r="S55" s="832">
        <f t="shared" si="1"/>
        <v>3.7</v>
      </c>
      <c r="T55" s="832">
        <f t="shared" si="2"/>
        <v>5</v>
      </c>
      <c r="U55" s="832">
        <f t="shared" si="3"/>
        <v>1.2999999999999998</v>
      </c>
      <c r="V55" s="833">
        <f t="shared" si="4"/>
        <v>1.3513513513513513</v>
      </c>
      <c r="W55" s="820">
        <v>1</v>
      </c>
    </row>
    <row r="56" spans="1:23" ht="14.4" customHeight="1" x14ac:dyDescent="0.3">
      <c r="A56" s="880" t="s">
        <v>8981</v>
      </c>
      <c r="B56" s="811">
        <v>1</v>
      </c>
      <c r="C56" s="812">
        <v>4.24</v>
      </c>
      <c r="D56" s="813">
        <v>95</v>
      </c>
      <c r="E56" s="830"/>
      <c r="F56" s="814"/>
      <c r="G56" s="815"/>
      <c r="H56" s="816">
        <v>2</v>
      </c>
      <c r="I56" s="814">
        <v>1.45</v>
      </c>
      <c r="J56" s="815">
        <v>3.5</v>
      </c>
      <c r="K56" s="817">
        <v>0.95</v>
      </c>
      <c r="L56" s="816">
        <v>4</v>
      </c>
      <c r="M56" s="816">
        <v>33</v>
      </c>
      <c r="N56" s="818">
        <v>10.83</v>
      </c>
      <c r="O56" s="816" t="s">
        <v>8879</v>
      </c>
      <c r="P56" s="831" t="s">
        <v>8982</v>
      </c>
      <c r="Q56" s="819">
        <f t="shared" si="0"/>
        <v>1</v>
      </c>
      <c r="R56" s="819">
        <f t="shared" si="0"/>
        <v>-2.79</v>
      </c>
      <c r="S56" s="832">
        <f t="shared" si="1"/>
        <v>21.66</v>
      </c>
      <c r="T56" s="832">
        <f t="shared" si="2"/>
        <v>7</v>
      </c>
      <c r="U56" s="832">
        <f t="shared" si="3"/>
        <v>-14.66</v>
      </c>
      <c r="V56" s="833">
        <f t="shared" si="4"/>
        <v>0.32317636195752542</v>
      </c>
      <c r="W56" s="820"/>
    </row>
    <row r="57" spans="1:23" ht="14.4" customHeight="1" x14ac:dyDescent="0.3">
      <c r="A57" s="881" t="s">
        <v>8983</v>
      </c>
      <c r="B57" s="877">
        <v>2</v>
      </c>
      <c r="C57" s="878">
        <v>3.32</v>
      </c>
      <c r="D57" s="829">
        <v>11</v>
      </c>
      <c r="E57" s="876">
        <v>3</v>
      </c>
      <c r="F57" s="870">
        <v>4.9800000000000004</v>
      </c>
      <c r="G57" s="826">
        <v>11.3</v>
      </c>
      <c r="H57" s="869">
        <v>2</v>
      </c>
      <c r="I57" s="870">
        <v>2.3199999999999998</v>
      </c>
      <c r="J57" s="826">
        <v>4</v>
      </c>
      <c r="K57" s="871">
        <v>1.66</v>
      </c>
      <c r="L57" s="869">
        <v>6</v>
      </c>
      <c r="M57" s="869">
        <v>52</v>
      </c>
      <c r="N57" s="872">
        <v>17.39</v>
      </c>
      <c r="O57" s="869" t="s">
        <v>8879</v>
      </c>
      <c r="P57" s="873" t="s">
        <v>8984</v>
      </c>
      <c r="Q57" s="874">
        <f t="shared" si="0"/>
        <v>0</v>
      </c>
      <c r="R57" s="874">
        <f t="shared" si="0"/>
        <v>-1</v>
      </c>
      <c r="S57" s="865">
        <f t="shared" si="1"/>
        <v>34.78</v>
      </c>
      <c r="T57" s="865">
        <f t="shared" si="2"/>
        <v>8</v>
      </c>
      <c r="U57" s="865">
        <f t="shared" si="3"/>
        <v>-26.78</v>
      </c>
      <c r="V57" s="875">
        <f t="shared" si="4"/>
        <v>0.23001725129384704</v>
      </c>
      <c r="W57" s="827"/>
    </row>
    <row r="58" spans="1:23" ht="14.4" customHeight="1" x14ac:dyDescent="0.3">
      <c r="A58" s="881" t="s">
        <v>8985</v>
      </c>
      <c r="B58" s="877">
        <v>3</v>
      </c>
      <c r="C58" s="878">
        <v>8.08</v>
      </c>
      <c r="D58" s="829">
        <v>8.3000000000000007</v>
      </c>
      <c r="E58" s="876"/>
      <c r="F58" s="870"/>
      <c r="G58" s="826"/>
      <c r="H58" s="869"/>
      <c r="I58" s="870"/>
      <c r="J58" s="826"/>
      <c r="K58" s="871">
        <v>3.33</v>
      </c>
      <c r="L58" s="869">
        <v>8</v>
      </c>
      <c r="M58" s="869">
        <v>68</v>
      </c>
      <c r="N58" s="872">
        <v>22.63</v>
      </c>
      <c r="O58" s="869" t="s">
        <v>8879</v>
      </c>
      <c r="P58" s="873" t="s">
        <v>8986</v>
      </c>
      <c r="Q58" s="874">
        <f t="shared" si="0"/>
        <v>-3</v>
      </c>
      <c r="R58" s="874">
        <f t="shared" si="0"/>
        <v>-8.08</v>
      </c>
      <c r="S58" s="865" t="str">
        <f t="shared" si="1"/>
        <v/>
      </c>
      <c r="T58" s="865" t="str">
        <f t="shared" si="2"/>
        <v/>
      </c>
      <c r="U58" s="865" t="str">
        <f t="shared" si="3"/>
        <v/>
      </c>
      <c r="V58" s="875" t="str">
        <f t="shared" si="4"/>
        <v/>
      </c>
      <c r="W58" s="827"/>
    </row>
    <row r="59" spans="1:23" ht="14.4" customHeight="1" x14ac:dyDescent="0.3">
      <c r="A59" s="880" t="s">
        <v>8987</v>
      </c>
      <c r="B59" s="811"/>
      <c r="C59" s="812"/>
      <c r="D59" s="813"/>
      <c r="E59" s="830">
        <v>1</v>
      </c>
      <c r="F59" s="814">
        <v>0.46</v>
      </c>
      <c r="G59" s="815">
        <v>6</v>
      </c>
      <c r="H59" s="816">
        <v>1</v>
      </c>
      <c r="I59" s="814">
        <v>0.46</v>
      </c>
      <c r="J59" s="815">
        <v>4</v>
      </c>
      <c r="K59" s="817">
        <v>0.46</v>
      </c>
      <c r="L59" s="816">
        <v>2</v>
      </c>
      <c r="M59" s="816">
        <v>20</v>
      </c>
      <c r="N59" s="818">
        <v>6.7</v>
      </c>
      <c r="O59" s="816" t="s">
        <v>8879</v>
      </c>
      <c r="P59" s="831" t="s">
        <v>8988</v>
      </c>
      <c r="Q59" s="819">
        <f t="shared" si="0"/>
        <v>1</v>
      </c>
      <c r="R59" s="819">
        <f t="shared" si="0"/>
        <v>0.46</v>
      </c>
      <c r="S59" s="832">
        <f t="shared" si="1"/>
        <v>6.7</v>
      </c>
      <c r="T59" s="832">
        <f t="shared" si="2"/>
        <v>4</v>
      </c>
      <c r="U59" s="832">
        <f t="shared" si="3"/>
        <v>-2.7</v>
      </c>
      <c r="V59" s="833">
        <f t="shared" si="4"/>
        <v>0.59701492537313428</v>
      </c>
      <c r="W59" s="820"/>
    </row>
    <row r="60" spans="1:23" ht="14.4" customHeight="1" x14ac:dyDescent="0.3">
      <c r="A60" s="881" t="s">
        <v>8989</v>
      </c>
      <c r="B60" s="877">
        <v>2</v>
      </c>
      <c r="C60" s="878">
        <v>1.18</v>
      </c>
      <c r="D60" s="829">
        <v>6</v>
      </c>
      <c r="E60" s="876">
        <v>1</v>
      </c>
      <c r="F60" s="870">
        <v>0.59</v>
      </c>
      <c r="G60" s="826">
        <v>5</v>
      </c>
      <c r="H60" s="869">
        <v>1</v>
      </c>
      <c r="I60" s="870">
        <v>0.59</v>
      </c>
      <c r="J60" s="826">
        <v>5</v>
      </c>
      <c r="K60" s="871">
        <v>0.59</v>
      </c>
      <c r="L60" s="869">
        <v>3</v>
      </c>
      <c r="M60" s="869">
        <v>28</v>
      </c>
      <c r="N60" s="872">
        <v>9.18</v>
      </c>
      <c r="O60" s="869" t="s">
        <v>8879</v>
      </c>
      <c r="P60" s="873" t="s">
        <v>8990</v>
      </c>
      <c r="Q60" s="874">
        <f t="shared" si="0"/>
        <v>-1</v>
      </c>
      <c r="R60" s="874">
        <f t="shared" si="0"/>
        <v>-0.59</v>
      </c>
      <c r="S60" s="865">
        <f t="shared" si="1"/>
        <v>9.18</v>
      </c>
      <c r="T60" s="865">
        <f t="shared" si="2"/>
        <v>5</v>
      </c>
      <c r="U60" s="865">
        <f t="shared" si="3"/>
        <v>-4.18</v>
      </c>
      <c r="V60" s="875">
        <f t="shared" si="4"/>
        <v>0.54466230936819171</v>
      </c>
      <c r="W60" s="827"/>
    </row>
    <row r="61" spans="1:23" ht="14.4" customHeight="1" x14ac:dyDescent="0.3">
      <c r="A61" s="881" t="s">
        <v>8991</v>
      </c>
      <c r="B61" s="877">
        <v>1</v>
      </c>
      <c r="C61" s="878">
        <v>0.47</v>
      </c>
      <c r="D61" s="829">
        <v>2</v>
      </c>
      <c r="E61" s="876"/>
      <c r="F61" s="870"/>
      <c r="G61" s="826"/>
      <c r="H61" s="869"/>
      <c r="I61" s="870"/>
      <c r="J61" s="826"/>
      <c r="K61" s="871">
        <v>0.68</v>
      </c>
      <c r="L61" s="869">
        <v>3</v>
      </c>
      <c r="M61" s="869">
        <v>28</v>
      </c>
      <c r="N61" s="872">
        <v>9.17</v>
      </c>
      <c r="O61" s="869" t="s">
        <v>8879</v>
      </c>
      <c r="P61" s="873" t="s">
        <v>8992</v>
      </c>
      <c r="Q61" s="874">
        <f t="shared" si="0"/>
        <v>-1</v>
      </c>
      <c r="R61" s="874">
        <f t="shared" si="0"/>
        <v>-0.47</v>
      </c>
      <c r="S61" s="865" t="str">
        <f t="shared" si="1"/>
        <v/>
      </c>
      <c r="T61" s="865" t="str">
        <f t="shared" si="2"/>
        <v/>
      </c>
      <c r="U61" s="865" t="str">
        <f t="shared" si="3"/>
        <v/>
      </c>
      <c r="V61" s="875" t="str">
        <f t="shared" si="4"/>
        <v/>
      </c>
      <c r="W61" s="827"/>
    </row>
    <row r="62" spans="1:23" ht="14.4" customHeight="1" x14ac:dyDescent="0.3">
      <c r="A62" s="880" t="s">
        <v>8993</v>
      </c>
      <c r="B62" s="811">
        <v>1</v>
      </c>
      <c r="C62" s="812">
        <v>0.33</v>
      </c>
      <c r="D62" s="813">
        <v>2</v>
      </c>
      <c r="E62" s="830"/>
      <c r="F62" s="814"/>
      <c r="G62" s="815"/>
      <c r="H62" s="816"/>
      <c r="I62" s="814"/>
      <c r="J62" s="815"/>
      <c r="K62" s="817">
        <v>0.33</v>
      </c>
      <c r="L62" s="816">
        <v>2</v>
      </c>
      <c r="M62" s="816">
        <v>15</v>
      </c>
      <c r="N62" s="818">
        <v>5.1100000000000003</v>
      </c>
      <c r="O62" s="816" t="s">
        <v>8879</v>
      </c>
      <c r="P62" s="831" t="s">
        <v>8994</v>
      </c>
      <c r="Q62" s="819">
        <f t="shared" si="0"/>
        <v>-1</v>
      </c>
      <c r="R62" s="819">
        <f t="shared" si="0"/>
        <v>-0.33</v>
      </c>
      <c r="S62" s="832" t="str">
        <f t="shared" si="1"/>
        <v/>
      </c>
      <c r="T62" s="832" t="str">
        <f t="shared" si="2"/>
        <v/>
      </c>
      <c r="U62" s="832" t="str">
        <f t="shared" si="3"/>
        <v/>
      </c>
      <c r="V62" s="833" t="str">
        <f t="shared" si="4"/>
        <v/>
      </c>
      <c r="W62" s="820"/>
    </row>
    <row r="63" spans="1:23" ht="14.4" customHeight="1" x14ac:dyDescent="0.3">
      <c r="A63" s="880" t="s">
        <v>8995</v>
      </c>
      <c r="B63" s="832"/>
      <c r="C63" s="834"/>
      <c r="D63" s="835"/>
      <c r="E63" s="821">
        <v>1</v>
      </c>
      <c r="F63" s="822">
        <v>0.83</v>
      </c>
      <c r="G63" s="823">
        <v>4</v>
      </c>
      <c r="H63" s="816"/>
      <c r="I63" s="814"/>
      <c r="J63" s="815"/>
      <c r="K63" s="817">
        <v>0.83</v>
      </c>
      <c r="L63" s="816">
        <v>3</v>
      </c>
      <c r="M63" s="816">
        <v>23</v>
      </c>
      <c r="N63" s="818">
        <v>7.75</v>
      </c>
      <c r="O63" s="816" t="s">
        <v>8879</v>
      </c>
      <c r="P63" s="831" t="s">
        <v>8996</v>
      </c>
      <c r="Q63" s="819">
        <f t="shared" si="0"/>
        <v>0</v>
      </c>
      <c r="R63" s="819">
        <f t="shared" si="0"/>
        <v>0</v>
      </c>
      <c r="S63" s="832" t="str">
        <f t="shared" si="1"/>
        <v/>
      </c>
      <c r="T63" s="832" t="str">
        <f t="shared" si="2"/>
        <v/>
      </c>
      <c r="U63" s="832" t="str">
        <f t="shared" si="3"/>
        <v/>
      </c>
      <c r="V63" s="833" t="str">
        <f t="shared" si="4"/>
        <v/>
      </c>
      <c r="W63" s="820"/>
    </row>
    <row r="64" spans="1:23" ht="14.4" customHeight="1" x14ac:dyDescent="0.3">
      <c r="A64" s="880" t="s">
        <v>8997</v>
      </c>
      <c r="B64" s="811">
        <v>1</v>
      </c>
      <c r="C64" s="812">
        <v>0.39</v>
      </c>
      <c r="D64" s="813">
        <v>2</v>
      </c>
      <c r="E64" s="830"/>
      <c r="F64" s="814"/>
      <c r="G64" s="815"/>
      <c r="H64" s="816"/>
      <c r="I64" s="814"/>
      <c r="J64" s="815"/>
      <c r="K64" s="817">
        <v>0.39</v>
      </c>
      <c r="L64" s="816">
        <v>2</v>
      </c>
      <c r="M64" s="816">
        <v>15</v>
      </c>
      <c r="N64" s="818">
        <v>4.84</v>
      </c>
      <c r="O64" s="816" t="s">
        <v>8879</v>
      </c>
      <c r="P64" s="831" t="s">
        <v>8998</v>
      </c>
      <c r="Q64" s="819">
        <f t="shared" si="0"/>
        <v>-1</v>
      </c>
      <c r="R64" s="819">
        <f t="shared" si="0"/>
        <v>-0.39</v>
      </c>
      <c r="S64" s="832" t="str">
        <f t="shared" si="1"/>
        <v/>
      </c>
      <c r="T64" s="832" t="str">
        <f t="shared" si="2"/>
        <v/>
      </c>
      <c r="U64" s="832" t="str">
        <f t="shared" si="3"/>
        <v/>
      </c>
      <c r="V64" s="833" t="str">
        <f t="shared" si="4"/>
        <v/>
      </c>
      <c r="W64" s="820"/>
    </row>
    <row r="65" spans="1:23" ht="14.4" customHeight="1" x14ac:dyDescent="0.3">
      <c r="A65" s="880" t="s">
        <v>8999</v>
      </c>
      <c r="B65" s="832">
        <v>113</v>
      </c>
      <c r="C65" s="834">
        <v>363.8</v>
      </c>
      <c r="D65" s="835">
        <v>13.3</v>
      </c>
      <c r="E65" s="830">
        <v>164</v>
      </c>
      <c r="F65" s="814">
        <v>530.29</v>
      </c>
      <c r="G65" s="815">
        <v>11.7</v>
      </c>
      <c r="H65" s="821">
        <v>171</v>
      </c>
      <c r="I65" s="822">
        <v>551.84</v>
      </c>
      <c r="J65" s="823">
        <v>11</v>
      </c>
      <c r="K65" s="817">
        <v>3.19</v>
      </c>
      <c r="L65" s="816">
        <v>5</v>
      </c>
      <c r="M65" s="816">
        <v>42</v>
      </c>
      <c r="N65" s="818">
        <v>14.02</v>
      </c>
      <c r="O65" s="816" t="s">
        <v>8879</v>
      </c>
      <c r="P65" s="831" t="s">
        <v>9000</v>
      </c>
      <c r="Q65" s="819">
        <f t="shared" si="0"/>
        <v>58</v>
      </c>
      <c r="R65" s="819">
        <f t="shared" si="0"/>
        <v>188.04000000000002</v>
      </c>
      <c r="S65" s="832">
        <f t="shared" si="1"/>
        <v>2397.42</v>
      </c>
      <c r="T65" s="832">
        <f t="shared" si="2"/>
        <v>1881</v>
      </c>
      <c r="U65" s="832">
        <f t="shared" si="3"/>
        <v>-516.42000000000007</v>
      </c>
      <c r="V65" s="833">
        <f t="shared" si="4"/>
        <v>0.78459343794579173</v>
      </c>
      <c r="W65" s="820">
        <v>54</v>
      </c>
    </row>
    <row r="66" spans="1:23" ht="14.4" customHeight="1" x14ac:dyDescent="0.3">
      <c r="A66" s="881" t="s">
        <v>9001</v>
      </c>
      <c r="B66" s="865">
        <v>121</v>
      </c>
      <c r="C66" s="866">
        <v>472.56</v>
      </c>
      <c r="D66" s="836">
        <v>15.5</v>
      </c>
      <c r="E66" s="876">
        <v>90</v>
      </c>
      <c r="F66" s="870">
        <v>347.52</v>
      </c>
      <c r="G66" s="826">
        <v>15.4</v>
      </c>
      <c r="H66" s="867">
        <v>117</v>
      </c>
      <c r="I66" s="868">
        <v>448.42</v>
      </c>
      <c r="J66" s="825">
        <v>15</v>
      </c>
      <c r="K66" s="871">
        <v>3.76</v>
      </c>
      <c r="L66" s="869">
        <v>6</v>
      </c>
      <c r="M66" s="869">
        <v>52</v>
      </c>
      <c r="N66" s="872">
        <v>17.28</v>
      </c>
      <c r="O66" s="869" t="s">
        <v>8879</v>
      </c>
      <c r="P66" s="873" t="s">
        <v>9002</v>
      </c>
      <c r="Q66" s="874">
        <f t="shared" si="0"/>
        <v>-4</v>
      </c>
      <c r="R66" s="874">
        <f t="shared" si="0"/>
        <v>-24.139999999999986</v>
      </c>
      <c r="S66" s="865">
        <f t="shared" si="1"/>
        <v>2021.7600000000002</v>
      </c>
      <c r="T66" s="865">
        <f t="shared" si="2"/>
        <v>1755</v>
      </c>
      <c r="U66" s="865">
        <f t="shared" si="3"/>
        <v>-266.76000000000022</v>
      </c>
      <c r="V66" s="875">
        <f t="shared" si="4"/>
        <v>0.86805555555555547</v>
      </c>
      <c r="W66" s="827">
        <v>234</v>
      </c>
    </row>
    <row r="67" spans="1:23" ht="14.4" customHeight="1" x14ac:dyDescent="0.3">
      <c r="A67" s="881" t="s">
        <v>9003</v>
      </c>
      <c r="B67" s="865">
        <v>63</v>
      </c>
      <c r="C67" s="866">
        <v>341.23</v>
      </c>
      <c r="D67" s="836">
        <v>22.2</v>
      </c>
      <c r="E67" s="876">
        <v>46</v>
      </c>
      <c r="F67" s="870">
        <v>266.49</v>
      </c>
      <c r="G67" s="826">
        <v>26.6</v>
      </c>
      <c r="H67" s="867">
        <v>54</v>
      </c>
      <c r="I67" s="868">
        <v>317.7</v>
      </c>
      <c r="J67" s="828">
        <v>23</v>
      </c>
      <c r="K67" s="871">
        <v>5.34</v>
      </c>
      <c r="L67" s="869">
        <v>7</v>
      </c>
      <c r="M67" s="869">
        <v>62</v>
      </c>
      <c r="N67" s="872">
        <v>20.73</v>
      </c>
      <c r="O67" s="869" t="s">
        <v>8879</v>
      </c>
      <c r="P67" s="873" t="s">
        <v>9004</v>
      </c>
      <c r="Q67" s="874">
        <f t="shared" si="0"/>
        <v>-9</v>
      </c>
      <c r="R67" s="874">
        <f t="shared" si="0"/>
        <v>-23.53000000000003</v>
      </c>
      <c r="S67" s="865">
        <f t="shared" si="1"/>
        <v>1119.42</v>
      </c>
      <c r="T67" s="865">
        <f t="shared" si="2"/>
        <v>1242</v>
      </c>
      <c r="U67" s="865">
        <f t="shared" si="3"/>
        <v>122.57999999999993</v>
      </c>
      <c r="V67" s="875">
        <f t="shared" si="4"/>
        <v>1.1095031355523395</v>
      </c>
      <c r="W67" s="827">
        <v>311</v>
      </c>
    </row>
    <row r="68" spans="1:23" ht="14.4" customHeight="1" x14ac:dyDescent="0.3">
      <c r="A68" s="880" t="s">
        <v>9005</v>
      </c>
      <c r="B68" s="832">
        <v>22</v>
      </c>
      <c r="C68" s="834">
        <v>63.11</v>
      </c>
      <c r="D68" s="835">
        <v>11</v>
      </c>
      <c r="E68" s="830">
        <v>15</v>
      </c>
      <c r="F68" s="814">
        <v>44.33</v>
      </c>
      <c r="G68" s="815">
        <v>11.2</v>
      </c>
      <c r="H68" s="821">
        <v>29</v>
      </c>
      <c r="I68" s="822">
        <v>84.44</v>
      </c>
      <c r="J68" s="823">
        <v>11.4</v>
      </c>
      <c r="K68" s="817">
        <v>2.86</v>
      </c>
      <c r="L68" s="816">
        <v>4</v>
      </c>
      <c r="M68" s="816">
        <v>37</v>
      </c>
      <c r="N68" s="818">
        <v>12.38</v>
      </c>
      <c r="O68" s="816" t="s">
        <v>8879</v>
      </c>
      <c r="P68" s="831" t="s">
        <v>9006</v>
      </c>
      <c r="Q68" s="819">
        <f t="shared" si="0"/>
        <v>7</v>
      </c>
      <c r="R68" s="819">
        <f t="shared" si="0"/>
        <v>21.33</v>
      </c>
      <c r="S68" s="832">
        <f t="shared" si="1"/>
        <v>359.02000000000004</v>
      </c>
      <c r="T68" s="832">
        <f t="shared" si="2"/>
        <v>330.6</v>
      </c>
      <c r="U68" s="832">
        <f t="shared" si="3"/>
        <v>-28.420000000000016</v>
      </c>
      <c r="V68" s="833">
        <f t="shared" si="4"/>
        <v>0.92084006462035539</v>
      </c>
      <c r="W68" s="820">
        <v>36</v>
      </c>
    </row>
    <row r="69" spans="1:23" ht="14.4" customHeight="1" x14ac:dyDescent="0.3">
      <c r="A69" s="881" t="s">
        <v>9007</v>
      </c>
      <c r="B69" s="865">
        <v>28</v>
      </c>
      <c r="C69" s="866">
        <v>117.21</v>
      </c>
      <c r="D69" s="836">
        <v>14.4</v>
      </c>
      <c r="E69" s="876">
        <v>22</v>
      </c>
      <c r="F69" s="870">
        <v>97</v>
      </c>
      <c r="G69" s="826">
        <v>20.2</v>
      </c>
      <c r="H69" s="867">
        <v>26</v>
      </c>
      <c r="I69" s="868">
        <v>105.49</v>
      </c>
      <c r="J69" s="825">
        <v>13</v>
      </c>
      <c r="K69" s="871">
        <v>4.1500000000000004</v>
      </c>
      <c r="L69" s="869">
        <v>5</v>
      </c>
      <c r="M69" s="869">
        <v>49</v>
      </c>
      <c r="N69" s="872">
        <v>16.28</v>
      </c>
      <c r="O69" s="869" t="s">
        <v>8879</v>
      </c>
      <c r="P69" s="873" t="s">
        <v>9008</v>
      </c>
      <c r="Q69" s="874">
        <f t="shared" si="0"/>
        <v>-2</v>
      </c>
      <c r="R69" s="874">
        <f t="shared" si="0"/>
        <v>-11.719999999999999</v>
      </c>
      <c r="S69" s="865">
        <f t="shared" si="1"/>
        <v>423.28000000000003</v>
      </c>
      <c r="T69" s="865">
        <f t="shared" si="2"/>
        <v>338</v>
      </c>
      <c r="U69" s="865">
        <f t="shared" si="3"/>
        <v>-85.28000000000003</v>
      </c>
      <c r="V69" s="875">
        <f t="shared" si="4"/>
        <v>0.79852579852579852</v>
      </c>
      <c r="W69" s="827">
        <v>16</v>
      </c>
    </row>
    <row r="70" spans="1:23" ht="14.4" customHeight="1" x14ac:dyDescent="0.3">
      <c r="A70" s="881" t="s">
        <v>9009</v>
      </c>
      <c r="B70" s="865">
        <v>21</v>
      </c>
      <c r="C70" s="866">
        <v>104.5</v>
      </c>
      <c r="D70" s="836">
        <v>18.899999999999999</v>
      </c>
      <c r="E70" s="876">
        <v>11</v>
      </c>
      <c r="F70" s="870">
        <v>57.4</v>
      </c>
      <c r="G70" s="826">
        <v>18.2</v>
      </c>
      <c r="H70" s="867">
        <v>20</v>
      </c>
      <c r="I70" s="868">
        <v>93.48</v>
      </c>
      <c r="J70" s="828">
        <v>17.899999999999999</v>
      </c>
      <c r="K70" s="871">
        <v>4.62</v>
      </c>
      <c r="L70" s="869">
        <v>5</v>
      </c>
      <c r="M70" s="869">
        <v>47</v>
      </c>
      <c r="N70" s="872">
        <v>15.63</v>
      </c>
      <c r="O70" s="869" t="s">
        <v>8879</v>
      </c>
      <c r="P70" s="873" t="s">
        <v>9010</v>
      </c>
      <c r="Q70" s="874">
        <f t="shared" ref="Q70:R133" si="5">H70-B70</f>
        <v>-1</v>
      </c>
      <c r="R70" s="874">
        <f t="shared" si="5"/>
        <v>-11.019999999999996</v>
      </c>
      <c r="S70" s="865">
        <f t="shared" ref="S70:S133" si="6">IF(H70=0,"",H70*N70)</f>
        <v>312.60000000000002</v>
      </c>
      <c r="T70" s="865">
        <f t="shared" ref="T70:T133" si="7">IF(H70=0,"",H70*J70)</f>
        <v>358</v>
      </c>
      <c r="U70" s="865">
        <f t="shared" ref="U70:U133" si="8">IF(H70=0,"",T70-S70)</f>
        <v>45.399999999999977</v>
      </c>
      <c r="V70" s="875">
        <f t="shared" ref="V70:V133" si="9">IF(H70=0,"",T70/S70)</f>
        <v>1.1452335252719128</v>
      </c>
      <c r="W70" s="827">
        <v>90</v>
      </c>
    </row>
    <row r="71" spans="1:23" ht="14.4" customHeight="1" x14ac:dyDescent="0.3">
      <c r="A71" s="880" t="s">
        <v>9011</v>
      </c>
      <c r="B71" s="832">
        <v>39</v>
      </c>
      <c r="C71" s="834">
        <v>61.17</v>
      </c>
      <c r="D71" s="835">
        <v>9.3000000000000007</v>
      </c>
      <c r="E71" s="830">
        <v>48</v>
      </c>
      <c r="F71" s="814">
        <v>74.77</v>
      </c>
      <c r="G71" s="815">
        <v>8.4</v>
      </c>
      <c r="H71" s="821">
        <v>39</v>
      </c>
      <c r="I71" s="822">
        <v>61.57</v>
      </c>
      <c r="J71" s="823">
        <v>8.9</v>
      </c>
      <c r="K71" s="817">
        <v>1.56</v>
      </c>
      <c r="L71" s="816">
        <v>3</v>
      </c>
      <c r="M71" s="816">
        <v>30</v>
      </c>
      <c r="N71" s="818">
        <v>9.89</v>
      </c>
      <c r="O71" s="816" t="s">
        <v>8879</v>
      </c>
      <c r="P71" s="831" t="s">
        <v>9012</v>
      </c>
      <c r="Q71" s="819">
        <f t="shared" si="5"/>
        <v>0</v>
      </c>
      <c r="R71" s="819">
        <f t="shared" si="5"/>
        <v>0.39999999999999858</v>
      </c>
      <c r="S71" s="832">
        <f t="shared" si="6"/>
        <v>385.71000000000004</v>
      </c>
      <c r="T71" s="832">
        <f t="shared" si="7"/>
        <v>347.1</v>
      </c>
      <c r="U71" s="832">
        <f t="shared" si="8"/>
        <v>-38.610000000000014</v>
      </c>
      <c r="V71" s="833">
        <f t="shared" si="9"/>
        <v>0.8998988877654196</v>
      </c>
      <c r="W71" s="820">
        <v>39</v>
      </c>
    </row>
    <row r="72" spans="1:23" ht="14.4" customHeight="1" x14ac:dyDescent="0.3">
      <c r="A72" s="881" t="s">
        <v>9013</v>
      </c>
      <c r="B72" s="865">
        <v>12</v>
      </c>
      <c r="C72" s="866">
        <v>25.47</v>
      </c>
      <c r="D72" s="836">
        <v>14.3</v>
      </c>
      <c r="E72" s="876">
        <v>10</v>
      </c>
      <c r="F72" s="870">
        <v>21.41</v>
      </c>
      <c r="G72" s="826">
        <v>13</v>
      </c>
      <c r="H72" s="867">
        <v>17</v>
      </c>
      <c r="I72" s="868">
        <v>36.96</v>
      </c>
      <c r="J72" s="825">
        <v>11.7</v>
      </c>
      <c r="K72" s="871">
        <v>2.12</v>
      </c>
      <c r="L72" s="869">
        <v>4</v>
      </c>
      <c r="M72" s="869">
        <v>38</v>
      </c>
      <c r="N72" s="872">
        <v>12.61</v>
      </c>
      <c r="O72" s="869" t="s">
        <v>8879</v>
      </c>
      <c r="P72" s="873" t="s">
        <v>9014</v>
      </c>
      <c r="Q72" s="874">
        <f t="shared" si="5"/>
        <v>5</v>
      </c>
      <c r="R72" s="874">
        <f t="shared" si="5"/>
        <v>11.490000000000002</v>
      </c>
      <c r="S72" s="865">
        <f t="shared" si="6"/>
        <v>214.37</v>
      </c>
      <c r="T72" s="865">
        <f t="shared" si="7"/>
        <v>198.89999999999998</v>
      </c>
      <c r="U72" s="865">
        <f t="shared" si="8"/>
        <v>-15.470000000000027</v>
      </c>
      <c r="V72" s="875">
        <f t="shared" si="9"/>
        <v>0.92783505154639168</v>
      </c>
      <c r="W72" s="827">
        <v>22</v>
      </c>
    </row>
    <row r="73" spans="1:23" ht="14.4" customHeight="1" x14ac:dyDescent="0.3">
      <c r="A73" s="881" t="s">
        <v>9015</v>
      </c>
      <c r="B73" s="865">
        <v>6</v>
      </c>
      <c r="C73" s="866">
        <v>21.85</v>
      </c>
      <c r="D73" s="836">
        <v>10.8</v>
      </c>
      <c r="E73" s="876">
        <v>5</v>
      </c>
      <c r="F73" s="870">
        <v>18.29</v>
      </c>
      <c r="G73" s="826">
        <v>16.399999999999999</v>
      </c>
      <c r="H73" s="867">
        <v>9</v>
      </c>
      <c r="I73" s="868">
        <v>32.58</v>
      </c>
      <c r="J73" s="825">
        <v>11.7</v>
      </c>
      <c r="K73" s="871">
        <v>3.62</v>
      </c>
      <c r="L73" s="869">
        <v>5</v>
      </c>
      <c r="M73" s="869">
        <v>47</v>
      </c>
      <c r="N73" s="872">
        <v>15.64</v>
      </c>
      <c r="O73" s="869" t="s">
        <v>8879</v>
      </c>
      <c r="P73" s="873" t="s">
        <v>9016</v>
      </c>
      <c r="Q73" s="874">
        <f t="shared" si="5"/>
        <v>3</v>
      </c>
      <c r="R73" s="874">
        <f t="shared" si="5"/>
        <v>10.729999999999997</v>
      </c>
      <c r="S73" s="865">
        <f t="shared" si="6"/>
        <v>140.76</v>
      </c>
      <c r="T73" s="865">
        <f t="shared" si="7"/>
        <v>105.3</v>
      </c>
      <c r="U73" s="865">
        <f t="shared" si="8"/>
        <v>-35.459999999999994</v>
      </c>
      <c r="V73" s="875">
        <f t="shared" si="9"/>
        <v>0.74808184143222511</v>
      </c>
      <c r="W73" s="827">
        <v>8</v>
      </c>
    </row>
    <row r="74" spans="1:23" ht="14.4" customHeight="1" x14ac:dyDescent="0.3">
      <c r="A74" s="880" t="s">
        <v>9017</v>
      </c>
      <c r="B74" s="832"/>
      <c r="C74" s="834"/>
      <c r="D74" s="835"/>
      <c r="E74" s="830">
        <v>2</v>
      </c>
      <c r="F74" s="814">
        <v>1.81</v>
      </c>
      <c r="G74" s="815">
        <v>4</v>
      </c>
      <c r="H74" s="821">
        <v>4</v>
      </c>
      <c r="I74" s="822">
        <v>3.62</v>
      </c>
      <c r="J74" s="824">
        <v>5.8</v>
      </c>
      <c r="K74" s="817">
        <v>0.91</v>
      </c>
      <c r="L74" s="816">
        <v>2</v>
      </c>
      <c r="M74" s="816">
        <v>15</v>
      </c>
      <c r="N74" s="818">
        <v>5.16</v>
      </c>
      <c r="O74" s="816" t="s">
        <v>8879</v>
      </c>
      <c r="P74" s="831" t="s">
        <v>9018</v>
      </c>
      <c r="Q74" s="819">
        <f t="shared" si="5"/>
        <v>4</v>
      </c>
      <c r="R74" s="819">
        <f t="shared" si="5"/>
        <v>3.62</v>
      </c>
      <c r="S74" s="832">
        <f t="shared" si="6"/>
        <v>20.64</v>
      </c>
      <c r="T74" s="832">
        <f t="shared" si="7"/>
        <v>23.2</v>
      </c>
      <c r="U74" s="832">
        <f t="shared" si="8"/>
        <v>2.5599999999999987</v>
      </c>
      <c r="V74" s="833">
        <f t="shared" si="9"/>
        <v>1.124031007751938</v>
      </c>
      <c r="W74" s="820">
        <v>4</v>
      </c>
    </row>
    <row r="75" spans="1:23" ht="14.4" customHeight="1" x14ac:dyDescent="0.3">
      <c r="A75" s="881" t="s">
        <v>9019</v>
      </c>
      <c r="B75" s="865">
        <v>1</v>
      </c>
      <c r="C75" s="866">
        <v>1.01</v>
      </c>
      <c r="D75" s="836">
        <v>6</v>
      </c>
      <c r="E75" s="876">
        <v>1</v>
      </c>
      <c r="F75" s="870">
        <v>1.01</v>
      </c>
      <c r="G75" s="826">
        <v>5</v>
      </c>
      <c r="H75" s="867"/>
      <c r="I75" s="868"/>
      <c r="J75" s="825"/>
      <c r="K75" s="871">
        <v>1.01</v>
      </c>
      <c r="L75" s="869">
        <v>2</v>
      </c>
      <c r="M75" s="869">
        <v>17</v>
      </c>
      <c r="N75" s="872">
        <v>5.83</v>
      </c>
      <c r="O75" s="869" t="s">
        <v>8879</v>
      </c>
      <c r="P75" s="873" t="s">
        <v>9020</v>
      </c>
      <c r="Q75" s="874">
        <f t="shared" si="5"/>
        <v>-1</v>
      </c>
      <c r="R75" s="874">
        <f t="shared" si="5"/>
        <v>-1.01</v>
      </c>
      <c r="S75" s="865" t="str">
        <f t="shared" si="6"/>
        <v/>
      </c>
      <c r="T75" s="865" t="str">
        <f t="shared" si="7"/>
        <v/>
      </c>
      <c r="U75" s="865" t="str">
        <f t="shared" si="8"/>
        <v/>
      </c>
      <c r="V75" s="875" t="str">
        <f t="shared" si="9"/>
        <v/>
      </c>
      <c r="W75" s="827"/>
    </row>
    <row r="76" spans="1:23" ht="14.4" customHeight="1" x14ac:dyDescent="0.3">
      <c r="A76" s="881" t="s">
        <v>9021</v>
      </c>
      <c r="B76" s="865"/>
      <c r="C76" s="866"/>
      <c r="D76" s="836"/>
      <c r="E76" s="876"/>
      <c r="F76" s="870"/>
      <c r="G76" s="826"/>
      <c r="H76" s="867">
        <v>1</v>
      </c>
      <c r="I76" s="868">
        <v>3.22</v>
      </c>
      <c r="J76" s="828">
        <v>32</v>
      </c>
      <c r="K76" s="871">
        <v>1.5</v>
      </c>
      <c r="L76" s="869">
        <v>3</v>
      </c>
      <c r="M76" s="869">
        <v>23</v>
      </c>
      <c r="N76" s="872">
        <v>7.79</v>
      </c>
      <c r="O76" s="869" t="s">
        <v>8879</v>
      </c>
      <c r="P76" s="873" t="s">
        <v>9022</v>
      </c>
      <c r="Q76" s="874">
        <f t="shared" si="5"/>
        <v>1</v>
      </c>
      <c r="R76" s="874">
        <f t="shared" si="5"/>
        <v>3.22</v>
      </c>
      <c r="S76" s="865">
        <f t="shared" si="6"/>
        <v>7.79</v>
      </c>
      <c r="T76" s="865">
        <f t="shared" si="7"/>
        <v>32</v>
      </c>
      <c r="U76" s="865">
        <f t="shared" si="8"/>
        <v>24.21</v>
      </c>
      <c r="V76" s="875">
        <f t="shared" si="9"/>
        <v>4.1078305519897302</v>
      </c>
      <c r="W76" s="827">
        <v>24</v>
      </c>
    </row>
    <row r="77" spans="1:23" ht="14.4" customHeight="1" x14ac:dyDescent="0.3">
      <c r="A77" s="880" t="s">
        <v>9023</v>
      </c>
      <c r="B77" s="832">
        <v>83</v>
      </c>
      <c r="C77" s="834">
        <v>70.58</v>
      </c>
      <c r="D77" s="835">
        <v>5.9</v>
      </c>
      <c r="E77" s="821">
        <v>133</v>
      </c>
      <c r="F77" s="822">
        <v>111.54</v>
      </c>
      <c r="G77" s="823">
        <v>5.2</v>
      </c>
      <c r="H77" s="816">
        <v>122</v>
      </c>
      <c r="I77" s="814">
        <v>102.36</v>
      </c>
      <c r="J77" s="815">
        <v>5.0999999999999996</v>
      </c>
      <c r="K77" s="817">
        <v>0.84</v>
      </c>
      <c r="L77" s="816">
        <v>2</v>
      </c>
      <c r="M77" s="816">
        <v>18</v>
      </c>
      <c r="N77" s="818">
        <v>5.9</v>
      </c>
      <c r="O77" s="816" t="s">
        <v>8879</v>
      </c>
      <c r="P77" s="831" t="s">
        <v>9024</v>
      </c>
      <c r="Q77" s="819">
        <f t="shared" si="5"/>
        <v>39</v>
      </c>
      <c r="R77" s="819">
        <f t="shared" si="5"/>
        <v>31.78</v>
      </c>
      <c r="S77" s="832">
        <f t="shared" si="6"/>
        <v>719.80000000000007</v>
      </c>
      <c r="T77" s="832">
        <f t="shared" si="7"/>
        <v>622.19999999999993</v>
      </c>
      <c r="U77" s="832">
        <f t="shared" si="8"/>
        <v>-97.600000000000136</v>
      </c>
      <c r="V77" s="833">
        <f t="shared" si="9"/>
        <v>0.86440677966101676</v>
      </c>
      <c r="W77" s="820">
        <v>45</v>
      </c>
    </row>
    <row r="78" spans="1:23" ht="14.4" customHeight="1" x14ac:dyDescent="0.3">
      <c r="A78" s="881" t="s">
        <v>9025</v>
      </c>
      <c r="B78" s="865">
        <v>3</v>
      </c>
      <c r="C78" s="866">
        <v>3.11</v>
      </c>
      <c r="D78" s="836">
        <v>9.3000000000000007</v>
      </c>
      <c r="E78" s="867">
        <v>5</v>
      </c>
      <c r="F78" s="868">
        <v>5.18</v>
      </c>
      <c r="G78" s="825">
        <v>8</v>
      </c>
      <c r="H78" s="869">
        <v>3</v>
      </c>
      <c r="I78" s="870">
        <v>3.11</v>
      </c>
      <c r="J78" s="828">
        <v>7.3</v>
      </c>
      <c r="K78" s="871">
        <v>1.04</v>
      </c>
      <c r="L78" s="869">
        <v>2</v>
      </c>
      <c r="M78" s="869">
        <v>21</v>
      </c>
      <c r="N78" s="872">
        <v>7.16</v>
      </c>
      <c r="O78" s="869" t="s">
        <v>8879</v>
      </c>
      <c r="P78" s="873" t="s">
        <v>9026</v>
      </c>
      <c r="Q78" s="874">
        <f t="shared" si="5"/>
        <v>0</v>
      </c>
      <c r="R78" s="874">
        <f t="shared" si="5"/>
        <v>0</v>
      </c>
      <c r="S78" s="865">
        <f t="shared" si="6"/>
        <v>21.48</v>
      </c>
      <c r="T78" s="865">
        <f t="shared" si="7"/>
        <v>21.9</v>
      </c>
      <c r="U78" s="865">
        <f t="shared" si="8"/>
        <v>0.41999999999999815</v>
      </c>
      <c r="V78" s="875">
        <f t="shared" si="9"/>
        <v>1.0195530726256983</v>
      </c>
      <c r="W78" s="827">
        <v>4</v>
      </c>
    </row>
    <row r="79" spans="1:23" ht="14.4" customHeight="1" x14ac:dyDescent="0.3">
      <c r="A79" s="881" t="s">
        <v>9027</v>
      </c>
      <c r="B79" s="865">
        <v>7</v>
      </c>
      <c r="C79" s="866">
        <v>10.09</v>
      </c>
      <c r="D79" s="836">
        <v>9</v>
      </c>
      <c r="E79" s="867">
        <v>6</v>
      </c>
      <c r="F79" s="868">
        <v>9.0500000000000007</v>
      </c>
      <c r="G79" s="825">
        <v>7.2</v>
      </c>
      <c r="H79" s="869">
        <v>5</v>
      </c>
      <c r="I79" s="870">
        <v>7.45</v>
      </c>
      <c r="J79" s="828">
        <v>9.8000000000000007</v>
      </c>
      <c r="K79" s="871">
        <v>1.44</v>
      </c>
      <c r="L79" s="869">
        <v>3</v>
      </c>
      <c r="M79" s="869">
        <v>25</v>
      </c>
      <c r="N79" s="872">
        <v>8.18</v>
      </c>
      <c r="O79" s="869" t="s">
        <v>8879</v>
      </c>
      <c r="P79" s="873" t="s">
        <v>9028</v>
      </c>
      <c r="Q79" s="874">
        <f t="shared" si="5"/>
        <v>-2</v>
      </c>
      <c r="R79" s="874">
        <f t="shared" si="5"/>
        <v>-2.6399999999999997</v>
      </c>
      <c r="S79" s="865">
        <f t="shared" si="6"/>
        <v>40.9</v>
      </c>
      <c r="T79" s="865">
        <f t="shared" si="7"/>
        <v>49</v>
      </c>
      <c r="U79" s="865">
        <f t="shared" si="8"/>
        <v>8.1000000000000014</v>
      </c>
      <c r="V79" s="875">
        <f t="shared" si="9"/>
        <v>1.1980440097799512</v>
      </c>
      <c r="W79" s="827">
        <v>11</v>
      </c>
    </row>
    <row r="80" spans="1:23" ht="14.4" customHeight="1" x14ac:dyDescent="0.3">
      <c r="A80" s="880" t="s">
        <v>9029</v>
      </c>
      <c r="B80" s="811">
        <v>2</v>
      </c>
      <c r="C80" s="812">
        <v>2.0299999999999998</v>
      </c>
      <c r="D80" s="813">
        <v>5</v>
      </c>
      <c r="E80" s="830">
        <v>1</v>
      </c>
      <c r="F80" s="814">
        <v>1.02</v>
      </c>
      <c r="G80" s="815">
        <v>4</v>
      </c>
      <c r="H80" s="816"/>
      <c r="I80" s="814"/>
      <c r="J80" s="815"/>
      <c r="K80" s="817">
        <v>1.02</v>
      </c>
      <c r="L80" s="816">
        <v>2</v>
      </c>
      <c r="M80" s="816">
        <v>14</v>
      </c>
      <c r="N80" s="818">
        <v>4.72</v>
      </c>
      <c r="O80" s="816" t="s">
        <v>8879</v>
      </c>
      <c r="P80" s="831" t="s">
        <v>9030</v>
      </c>
      <c r="Q80" s="819">
        <f t="shared" si="5"/>
        <v>-2</v>
      </c>
      <c r="R80" s="819">
        <f t="shared" si="5"/>
        <v>-2.0299999999999998</v>
      </c>
      <c r="S80" s="832" t="str">
        <f t="shared" si="6"/>
        <v/>
      </c>
      <c r="T80" s="832" t="str">
        <f t="shared" si="7"/>
        <v/>
      </c>
      <c r="U80" s="832" t="str">
        <f t="shared" si="8"/>
        <v/>
      </c>
      <c r="V80" s="833" t="str">
        <f t="shared" si="9"/>
        <v/>
      </c>
      <c r="W80" s="820"/>
    </row>
    <row r="81" spans="1:23" ht="14.4" customHeight="1" x14ac:dyDescent="0.3">
      <c r="A81" s="880" t="s">
        <v>9031</v>
      </c>
      <c r="B81" s="832">
        <v>37</v>
      </c>
      <c r="C81" s="834">
        <v>64.650000000000006</v>
      </c>
      <c r="D81" s="835">
        <v>8.1</v>
      </c>
      <c r="E81" s="821">
        <v>38</v>
      </c>
      <c r="F81" s="822">
        <v>66.39</v>
      </c>
      <c r="G81" s="823">
        <v>7.8</v>
      </c>
      <c r="H81" s="816">
        <v>25</v>
      </c>
      <c r="I81" s="814">
        <v>43.68</v>
      </c>
      <c r="J81" s="824">
        <v>7.8</v>
      </c>
      <c r="K81" s="817">
        <v>1.75</v>
      </c>
      <c r="L81" s="816">
        <v>2</v>
      </c>
      <c r="M81" s="816">
        <v>19</v>
      </c>
      <c r="N81" s="818">
        <v>6.37</v>
      </c>
      <c r="O81" s="816" t="s">
        <v>8879</v>
      </c>
      <c r="P81" s="831" t="s">
        <v>9032</v>
      </c>
      <c r="Q81" s="819">
        <f t="shared" si="5"/>
        <v>-12</v>
      </c>
      <c r="R81" s="819">
        <f t="shared" si="5"/>
        <v>-20.970000000000006</v>
      </c>
      <c r="S81" s="832">
        <f t="shared" si="6"/>
        <v>159.25</v>
      </c>
      <c r="T81" s="832">
        <f t="shared" si="7"/>
        <v>195</v>
      </c>
      <c r="U81" s="832">
        <f t="shared" si="8"/>
        <v>35.75</v>
      </c>
      <c r="V81" s="833">
        <f t="shared" si="9"/>
        <v>1.2244897959183674</v>
      </c>
      <c r="W81" s="820">
        <v>42</v>
      </c>
    </row>
    <row r="82" spans="1:23" ht="14.4" customHeight="1" x14ac:dyDescent="0.3">
      <c r="A82" s="881" t="s">
        <v>9033</v>
      </c>
      <c r="B82" s="865">
        <v>6</v>
      </c>
      <c r="C82" s="866">
        <v>12.42</v>
      </c>
      <c r="D82" s="836">
        <v>6.7</v>
      </c>
      <c r="E82" s="867">
        <v>6</v>
      </c>
      <c r="F82" s="868">
        <v>12.42</v>
      </c>
      <c r="G82" s="825">
        <v>8.8000000000000007</v>
      </c>
      <c r="H82" s="869">
        <v>5</v>
      </c>
      <c r="I82" s="870">
        <v>10.35</v>
      </c>
      <c r="J82" s="826">
        <v>7.6</v>
      </c>
      <c r="K82" s="871">
        <v>2.0699999999999998</v>
      </c>
      <c r="L82" s="869">
        <v>3</v>
      </c>
      <c r="M82" s="869">
        <v>23</v>
      </c>
      <c r="N82" s="872">
        <v>7.61</v>
      </c>
      <c r="O82" s="869" t="s">
        <v>8879</v>
      </c>
      <c r="P82" s="873" t="s">
        <v>9034</v>
      </c>
      <c r="Q82" s="874">
        <f t="shared" si="5"/>
        <v>-1</v>
      </c>
      <c r="R82" s="874">
        <f t="shared" si="5"/>
        <v>-2.0700000000000003</v>
      </c>
      <c r="S82" s="865">
        <f t="shared" si="6"/>
        <v>38.050000000000004</v>
      </c>
      <c r="T82" s="865">
        <f t="shared" si="7"/>
        <v>38</v>
      </c>
      <c r="U82" s="865">
        <f t="shared" si="8"/>
        <v>-5.0000000000004263E-2</v>
      </c>
      <c r="V82" s="875">
        <f t="shared" si="9"/>
        <v>0.99868593955321938</v>
      </c>
      <c r="W82" s="827">
        <v>3</v>
      </c>
    </row>
    <row r="83" spans="1:23" ht="14.4" customHeight="1" x14ac:dyDescent="0.3">
      <c r="A83" s="881" t="s">
        <v>9035</v>
      </c>
      <c r="B83" s="865">
        <v>3</v>
      </c>
      <c r="C83" s="866">
        <v>9.34</v>
      </c>
      <c r="D83" s="836">
        <v>23.3</v>
      </c>
      <c r="E83" s="867">
        <v>2</v>
      </c>
      <c r="F83" s="868">
        <v>5.08</v>
      </c>
      <c r="G83" s="825">
        <v>8</v>
      </c>
      <c r="H83" s="869">
        <v>1</v>
      </c>
      <c r="I83" s="870">
        <v>2.54</v>
      </c>
      <c r="J83" s="828">
        <v>11</v>
      </c>
      <c r="K83" s="871">
        <v>2.54</v>
      </c>
      <c r="L83" s="869">
        <v>3</v>
      </c>
      <c r="M83" s="869">
        <v>28</v>
      </c>
      <c r="N83" s="872">
        <v>9.27</v>
      </c>
      <c r="O83" s="869" t="s">
        <v>8879</v>
      </c>
      <c r="P83" s="873" t="s">
        <v>9036</v>
      </c>
      <c r="Q83" s="874">
        <f t="shared" si="5"/>
        <v>-2</v>
      </c>
      <c r="R83" s="874">
        <f t="shared" si="5"/>
        <v>-6.8</v>
      </c>
      <c r="S83" s="865">
        <f t="shared" si="6"/>
        <v>9.27</v>
      </c>
      <c r="T83" s="865">
        <f t="shared" si="7"/>
        <v>11</v>
      </c>
      <c r="U83" s="865">
        <f t="shared" si="8"/>
        <v>1.7300000000000004</v>
      </c>
      <c r="V83" s="875">
        <f t="shared" si="9"/>
        <v>1.1866235167206041</v>
      </c>
      <c r="W83" s="827">
        <v>2</v>
      </c>
    </row>
    <row r="84" spans="1:23" ht="14.4" customHeight="1" x14ac:dyDescent="0.3">
      <c r="A84" s="880" t="s">
        <v>9037</v>
      </c>
      <c r="B84" s="832">
        <v>245</v>
      </c>
      <c r="C84" s="834">
        <v>144.38999999999999</v>
      </c>
      <c r="D84" s="835">
        <v>5.5</v>
      </c>
      <c r="E84" s="830">
        <v>268</v>
      </c>
      <c r="F84" s="814">
        <v>157.84</v>
      </c>
      <c r="G84" s="815">
        <v>5.2</v>
      </c>
      <c r="H84" s="821">
        <v>280</v>
      </c>
      <c r="I84" s="822">
        <v>163.41999999999999</v>
      </c>
      <c r="J84" s="824">
        <v>5.0999999999999996</v>
      </c>
      <c r="K84" s="817">
        <v>0.56000000000000005</v>
      </c>
      <c r="L84" s="816">
        <v>2</v>
      </c>
      <c r="M84" s="816">
        <v>15</v>
      </c>
      <c r="N84" s="818">
        <v>4.97</v>
      </c>
      <c r="O84" s="816" t="s">
        <v>8879</v>
      </c>
      <c r="P84" s="831" t="s">
        <v>9038</v>
      </c>
      <c r="Q84" s="819">
        <f t="shared" si="5"/>
        <v>35</v>
      </c>
      <c r="R84" s="819">
        <f t="shared" si="5"/>
        <v>19.03</v>
      </c>
      <c r="S84" s="832">
        <f t="shared" si="6"/>
        <v>1391.6</v>
      </c>
      <c r="T84" s="832">
        <f t="shared" si="7"/>
        <v>1428</v>
      </c>
      <c r="U84" s="832">
        <f t="shared" si="8"/>
        <v>36.400000000000091</v>
      </c>
      <c r="V84" s="833">
        <f t="shared" si="9"/>
        <v>1.0261569416498995</v>
      </c>
      <c r="W84" s="820">
        <v>172</v>
      </c>
    </row>
    <row r="85" spans="1:23" ht="14.4" customHeight="1" x14ac:dyDescent="0.3">
      <c r="A85" s="881" t="s">
        <v>9039</v>
      </c>
      <c r="B85" s="865">
        <v>22</v>
      </c>
      <c r="C85" s="866">
        <v>18.86</v>
      </c>
      <c r="D85" s="836">
        <v>10.8</v>
      </c>
      <c r="E85" s="876">
        <v>15</v>
      </c>
      <c r="F85" s="870">
        <v>12.14</v>
      </c>
      <c r="G85" s="826">
        <v>6.8</v>
      </c>
      <c r="H85" s="867">
        <v>13</v>
      </c>
      <c r="I85" s="868">
        <v>9.9499999999999993</v>
      </c>
      <c r="J85" s="828">
        <v>7.3</v>
      </c>
      <c r="K85" s="871">
        <v>0.76</v>
      </c>
      <c r="L85" s="869">
        <v>2</v>
      </c>
      <c r="M85" s="869">
        <v>20</v>
      </c>
      <c r="N85" s="872">
        <v>6.62</v>
      </c>
      <c r="O85" s="869" t="s">
        <v>8879</v>
      </c>
      <c r="P85" s="873" t="s">
        <v>9040</v>
      </c>
      <c r="Q85" s="874">
        <f t="shared" si="5"/>
        <v>-9</v>
      </c>
      <c r="R85" s="874">
        <f t="shared" si="5"/>
        <v>-8.91</v>
      </c>
      <c r="S85" s="865">
        <f t="shared" si="6"/>
        <v>86.06</v>
      </c>
      <c r="T85" s="865">
        <f t="shared" si="7"/>
        <v>94.899999999999991</v>
      </c>
      <c r="U85" s="865">
        <f t="shared" si="8"/>
        <v>8.8399999999999892</v>
      </c>
      <c r="V85" s="875">
        <f t="shared" si="9"/>
        <v>1.1027190332326282</v>
      </c>
      <c r="W85" s="827">
        <v>22</v>
      </c>
    </row>
    <row r="86" spans="1:23" ht="14.4" customHeight="1" x14ac:dyDescent="0.3">
      <c r="A86" s="881" t="s">
        <v>9041</v>
      </c>
      <c r="B86" s="865">
        <v>5</v>
      </c>
      <c r="C86" s="866">
        <v>5.14</v>
      </c>
      <c r="D86" s="836">
        <v>9</v>
      </c>
      <c r="E86" s="876">
        <v>3</v>
      </c>
      <c r="F86" s="870">
        <v>3.08</v>
      </c>
      <c r="G86" s="826">
        <v>8.3000000000000007</v>
      </c>
      <c r="H86" s="867">
        <v>3</v>
      </c>
      <c r="I86" s="868">
        <v>3.16</v>
      </c>
      <c r="J86" s="828">
        <v>9</v>
      </c>
      <c r="K86" s="871">
        <v>1.03</v>
      </c>
      <c r="L86" s="869">
        <v>3</v>
      </c>
      <c r="M86" s="869">
        <v>24</v>
      </c>
      <c r="N86" s="872">
        <v>7.89</v>
      </c>
      <c r="O86" s="869" t="s">
        <v>8879</v>
      </c>
      <c r="P86" s="873" t="s">
        <v>9042</v>
      </c>
      <c r="Q86" s="874">
        <f t="shared" si="5"/>
        <v>-2</v>
      </c>
      <c r="R86" s="874">
        <f t="shared" si="5"/>
        <v>-1.9799999999999995</v>
      </c>
      <c r="S86" s="865">
        <f t="shared" si="6"/>
        <v>23.669999999999998</v>
      </c>
      <c r="T86" s="865">
        <f t="shared" si="7"/>
        <v>27</v>
      </c>
      <c r="U86" s="865">
        <f t="shared" si="8"/>
        <v>3.3300000000000018</v>
      </c>
      <c r="V86" s="875">
        <f t="shared" si="9"/>
        <v>1.1406844106463878</v>
      </c>
      <c r="W86" s="827">
        <v>5</v>
      </c>
    </row>
    <row r="87" spans="1:23" ht="14.4" customHeight="1" x14ac:dyDescent="0.3">
      <c r="A87" s="880" t="s">
        <v>9043</v>
      </c>
      <c r="B87" s="811">
        <v>122</v>
      </c>
      <c r="C87" s="812">
        <v>62.65</v>
      </c>
      <c r="D87" s="813">
        <v>6</v>
      </c>
      <c r="E87" s="830">
        <v>101</v>
      </c>
      <c r="F87" s="814">
        <v>52.99</v>
      </c>
      <c r="G87" s="815">
        <v>5.7</v>
      </c>
      <c r="H87" s="816">
        <v>106</v>
      </c>
      <c r="I87" s="814">
        <v>57.09</v>
      </c>
      <c r="J87" s="824">
        <v>5.4</v>
      </c>
      <c r="K87" s="817">
        <v>0.5</v>
      </c>
      <c r="L87" s="816">
        <v>2</v>
      </c>
      <c r="M87" s="816">
        <v>14</v>
      </c>
      <c r="N87" s="818">
        <v>4.7699999999999996</v>
      </c>
      <c r="O87" s="816" t="s">
        <v>8879</v>
      </c>
      <c r="P87" s="831" t="s">
        <v>9044</v>
      </c>
      <c r="Q87" s="819">
        <f t="shared" si="5"/>
        <v>-16</v>
      </c>
      <c r="R87" s="819">
        <f t="shared" si="5"/>
        <v>-5.5599999999999952</v>
      </c>
      <c r="S87" s="832">
        <f t="shared" si="6"/>
        <v>505.61999999999995</v>
      </c>
      <c r="T87" s="832">
        <f t="shared" si="7"/>
        <v>572.40000000000009</v>
      </c>
      <c r="U87" s="832">
        <f t="shared" si="8"/>
        <v>66.780000000000143</v>
      </c>
      <c r="V87" s="833">
        <f t="shared" si="9"/>
        <v>1.1320754716981134</v>
      </c>
      <c r="W87" s="820">
        <v>94</v>
      </c>
    </row>
    <row r="88" spans="1:23" ht="14.4" customHeight="1" x14ac:dyDescent="0.3">
      <c r="A88" s="881" t="s">
        <v>9045</v>
      </c>
      <c r="B88" s="877">
        <v>13</v>
      </c>
      <c r="C88" s="878">
        <v>8.6199999999999992</v>
      </c>
      <c r="D88" s="829">
        <v>6.6</v>
      </c>
      <c r="E88" s="876">
        <v>8</v>
      </c>
      <c r="F88" s="870">
        <v>5.29</v>
      </c>
      <c r="G88" s="826">
        <v>8.4</v>
      </c>
      <c r="H88" s="869">
        <v>5</v>
      </c>
      <c r="I88" s="870">
        <v>3.37</v>
      </c>
      <c r="J88" s="828">
        <v>6.4</v>
      </c>
      <c r="K88" s="871">
        <v>0.63</v>
      </c>
      <c r="L88" s="869">
        <v>2</v>
      </c>
      <c r="M88" s="869">
        <v>18</v>
      </c>
      <c r="N88" s="872">
        <v>6.03</v>
      </c>
      <c r="O88" s="869" t="s">
        <v>8879</v>
      </c>
      <c r="P88" s="873" t="s">
        <v>9046</v>
      </c>
      <c r="Q88" s="874">
        <f t="shared" si="5"/>
        <v>-8</v>
      </c>
      <c r="R88" s="874">
        <f t="shared" si="5"/>
        <v>-5.2499999999999991</v>
      </c>
      <c r="S88" s="865">
        <f t="shared" si="6"/>
        <v>30.150000000000002</v>
      </c>
      <c r="T88" s="865">
        <f t="shared" si="7"/>
        <v>32</v>
      </c>
      <c r="U88" s="865">
        <f t="shared" si="8"/>
        <v>1.8499999999999979</v>
      </c>
      <c r="V88" s="875">
        <f t="shared" si="9"/>
        <v>1.0613598673300164</v>
      </c>
      <c r="W88" s="827">
        <v>4</v>
      </c>
    </row>
    <row r="89" spans="1:23" ht="14.4" customHeight="1" x14ac:dyDescent="0.3">
      <c r="A89" s="881" t="s">
        <v>9047</v>
      </c>
      <c r="B89" s="877">
        <v>3</v>
      </c>
      <c r="C89" s="878">
        <v>2.77</v>
      </c>
      <c r="D89" s="829">
        <v>12.7</v>
      </c>
      <c r="E89" s="876">
        <v>1</v>
      </c>
      <c r="F89" s="870">
        <v>0.87</v>
      </c>
      <c r="G89" s="826">
        <v>14</v>
      </c>
      <c r="H89" s="869"/>
      <c r="I89" s="870"/>
      <c r="J89" s="826"/>
      <c r="K89" s="871">
        <v>0.87</v>
      </c>
      <c r="L89" s="869">
        <v>3</v>
      </c>
      <c r="M89" s="869">
        <v>24</v>
      </c>
      <c r="N89" s="872">
        <v>8.1</v>
      </c>
      <c r="O89" s="869" t="s">
        <v>8879</v>
      </c>
      <c r="P89" s="873" t="s">
        <v>9048</v>
      </c>
      <c r="Q89" s="874">
        <f t="shared" si="5"/>
        <v>-3</v>
      </c>
      <c r="R89" s="874">
        <f t="shared" si="5"/>
        <v>-2.77</v>
      </c>
      <c r="S89" s="865" t="str">
        <f t="shared" si="6"/>
        <v/>
      </c>
      <c r="T89" s="865" t="str">
        <f t="shared" si="7"/>
        <v/>
      </c>
      <c r="U89" s="865" t="str">
        <f t="shared" si="8"/>
        <v/>
      </c>
      <c r="V89" s="875" t="str">
        <f t="shared" si="9"/>
        <v/>
      </c>
      <c r="W89" s="827"/>
    </row>
    <row r="90" spans="1:23" ht="14.4" customHeight="1" x14ac:dyDescent="0.3">
      <c r="A90" s="880" t="s">
        <v>9049</v>
      </c>
      <c r="B90" s="832">
        <v>18</v>
      </c>
      <c r="C90" s="834">
        <v>16.850000000000001</v>
      </c>
      <c r="D90" s="835">
        <v>11.3</v>
      </c>
      <c r="E90" s="821">
        <v>22</v>
      </c>
      <c r="F90" s="822">
        <v>21.95</v>
      </c>
      <c r="G90" s="823">
        <v>7.6</v>
      </c>
      <c r="H90" s="816">
        <v>20</v>
      </c>
      <c r="I90" s="814">
        <v>20.61</v>
      </c>
      <c r="J90" s="824">
        <v>10.6</v>
      </c>
      <c r="K90" s="817">
        <v>0.87</v>
      </c>
      <c r="L90" s="816">
        <v>2</v>
      </c>
      <c r="M90" s="816">
        <v>19</v>
      </c>
      <c r="N90" s="818">
        <v>6.25</v>
      </c>
      <c r="O90" s="816" t="s">
        <v>8879</v>
      </c>
      <c r="P90" s="831" t="s">
        <v>9050</v>
      </c>
      <c r="Q90" s="819">
        <f t="shared" si="5"/>
        <v>2</v>
      </c>
      <c r="R90" s="819">
        <f t="shared" si="5"/>
        <v>3.759999999999998</v>
      </c>
      <c r="S90" s="832">
        <f t="shared" si="6"/>
        <v>125</v>
      </c>
      <c r="T90" s="832">
        <f t="shared" si="7"/>
        <v>212</v>
      </c>
      <c r="U90" s="832">
        <f t="shared" si="8"/>
        <v>87</v>
      </c>
      <c r="V90" s="833">
        <f t="shared" si="9"/>
        <v>1.696</v>
      </c>
      <c r="W90" s="820">
        <v>93</v>
      </c>
    </row>
    <row r="91" spans="1:23" ht="14.4" customHeight="1" x14ac:dyDescent="0.3">
      <c r="A91" s="881" t="s">
        <v>9051</v>
      </c>
      <c r="B91" s="865">
        <v>8</v>
      </c>
      <c r="C91" s="866">
        <v>16.34</v>
      </c>
      <c r="D91" s="836">
        <v>14.8</v>
      </c>
      <c r="E91" s="867">
        <v>7</v>
      </c>
      <c r="F91" s="868">
        <v>9.82</v>
      </c>
      <c r="G91" s="825">
        <v>9.3000000000000007</v>
      </c>
      <c r="H91" s="869">
        <v>3</v>
      </c>
      <c r="I91" s="870">
        <v>4.2</v>
      </c>
      <c r="J91" s="828">
        <v>13.7</v>
      </c>
      <c r="K91" s="871">
        <v>1.4</v>
      </c>
      <c r="L91" s="869">
        <v>3</v>
      </c>
      <c r="M91" s="869">
        <v>28</v>
      </c>
      <c r="N91" s="872">
        <v>9.34</v>
      </c>
      <c r="O91" s="869" t="s">
        <v>8879</v>
      </c>
      <c r="P91" s="873" t="s">
        <v>9052</v>
      </c>
      <c r="Q91" s="874">
        <f t="shared" si="5"/>
        <v>-5</v>
      </c>
      <c r="R91" s="874">
        <f t="shared" si="5"/>
        <v>-12.14</v>
      </c>
      <c r="S91" s="865">
        <f t="shared" si="6"/>
        <v>28.02</v>
      </c>
      <c r="T91" s="865">
        <f t="shared" si="7"/>
        <v>41.099999999999994</v>
      </c>
      <c r="U91" s="865">
        <f t="shared" si="8"/>
        <v>13.079999999999995</v>
      </c>
      <c r="V91" s="875">
        <f t="shared" si="9"/>
        <v>1.4668094218415415</v>
      </c>
      <c r="W91" s="827">
        <v>14</v>
      </c>
    </row>
    <row r="92" spans="1:23" ht="14.4" customHeight="1" x14ac:dyDescent="0.3">
      <c r="A92" s="881" t="s">
        <v>9053</v>
      </c>
      <c r="B92" s="865">
        <v>3</v>
      </c>
      <c r="C92" s="866">
        <v>8</v>
      </c>
      <c r="D92" s="836">
        <v>30.3</v>
      </c>
      <c r="E92" s="867">
        <v>3</v>
      </c>
      <c r="F92" s="868">
        <v>7.94</v>
      </c>
      <c r="G92" s="825">
        <v>10.3</v>
      </c>
      <c r="H92" s="869">
        <v>3</v>
      </c>
      <c r="I92" s="870">
        <v>7.94</v>
      </c>
      <c r="J92" s="828">
        <v>19.3</v>
      </c>
      <c r="K92" s="871">
        <v>2.65</v>
      </c>
      <c r="L92" s="869">
        <v>4</v>
      </c>
      <c r="M92" s="869">
        <v>40</v>
      </c>
      <c r="N92" s="872">
        <v>13.22</v>
      </c>
      <c r="O92" s="869" t="s">
        <v>8879</v>
      </c>
      <c r="P92" s="873" t="s">
        <v>9054</v>
      </c>
      <c r="Q92" s="874">
        <f t="shared" si="5"/>
        <v>0</v>
      </c>
      <c r="R92" s="874">
        <f t="shared" si="5"/>
        <v>-5.9999999999999609E-2</v>
      </c>
      <c r="S92" s="865">
        <f t="shared" si="6"/>
        <v>39.660000000000004</v>
      </c>
      <c r="T92" s="865">
        <f t="shared" si="7"/>
        <v>57.900000000000006</v>
      </c>
      <c r="U92" s="865">
        <f t="shared" si="8"/>
        <v>18.240000000000002</v>
      </c>
      <c r="V92" s="875">
        <f t="shared" si="9"/>
        <v>1.459909228441755</v>
      </c>
      <c r="W92" s="827">
        <v>23</v>
      </c>
    </row>
    <row r="93" spans="1:23" ht="14.4" customHeight="1" x14ac:dyDescent="0.3">
      <c r="A93" s="880" t="s">
        <v>9055</v>
      </c>
      <c r="B93" s="811">
        <v>10</v>
      </c>
      <c r="C93" s="812">
        <v>12.61</v>
      </c>
      <c r="D93" s="813">
        <v>6.7</v>
      </c>
      <c r="E93" s="830">
        <v>5</v>
      </c>
      <c r="F93" s="814">
        <v>6.23</v>
      </c>
      <c r="G93" s="815">
        <v>6.2</v>
      </c>
      <c r="H93" s="816">
        <v>7</v>
      </c>
      <c r="I93" s="814">
        <v>8.8800000000000008</v>
      </c>
      <c r="J93" s="824">
        <v>11.1</v>
      </c>
      <c r="K93" s="817">
        <v>1.25</v>
      </c>
      <c r="L93" s="816">
        <v>3</v>
      </c>
      <c r="M93" s="816">
        <v>24</v>
      </c>
      <c r="N93" s="818">
        <v>8.16</v>
      </c>
      <c r="O93" s="816" t="s">
        <v>8879</v>
      </c>
      <c r="P93" s="831" t="s">
        <v>9056</v>
      </c>
      <c r="Q93" s="819">
        <f t="shared" si="5"/>
        <v>-3</v>
      </c>
      <c r="R93" s="819">
        <f t="shared" si="5"/>
        <v>-3.7299999999999986</v>
      </c>
      <c r="S93" s="832">
        <f t="shared" si="6"/>
        <v>57.120000000000005</v>
      </c>
      <c r="T93" s="832">
        <f t="shared" si="7"/>
        <v>77.7</v>
      </c>
      <c r="U93" s="832">
        <f t="shared" si="8"/>
        <v>20.58</v>
      </c>
      <c r="V93" s="833">
        <f t="shared" si="9"/>
        <v>1.3602941176470589</v>
      </c>
      <c r="W93" s="820">
        <v>24</v>
      </c>
    </row>
    <row r="94" spans="1:23" ht="14.4" customHeight="1" x14ac:dyDescent="0.3">
      <c r="A94" s="881" t="s">
        <v>9057</v>
      </c>
      <c r="B94" s="877">
        <v>3</v>
      </c>
      <c r="C94" s="878">
        <v>5.85</v>
      </c>
      <c r="D94" s="829">
        <v>7.3</v>
      </c>
      <c r="E94" s="876">
        <v>4</v>
      </c>
      <c r="F94" s="870">
        <v>7.8</v>
      </c>
      <c r="G94" s="826">
        <v>7.5</v>
      </c>
      <c r="H94" s="869">
        <v>2</v>
      </c>
      <c r="I94" s="870">
        <v>3.9</v>
      </c>
      <c r="J94" s="826">
        <v>6.5</v>
      </c>
      <c r="K94" s="871">
        <v>1.95</v>
      </c>
      <c r="L94" s="869">
        <v>4</v>
      </c>
      <c r="M94" s="869">
        <v>34</v>
      </c>
      <c r="N94" s="872">
        <v>11.22</v>
      </c>
      <c r="O94" s="869" t="s">
        <v>8879</v>
      </c>
      <c r="P94" s="873" t="s">
        <v>9058</v>
      </c>
      <c r="Q94" s="874">
        <f t="shared" si="5"/>
        <v>-1</v>
      </c>
      <c r="R94" s="874">
        <f t="shared" si="5"/>
        <v>-1.9499999999999997</v>
      </c>
      <c r="S94" s="865">
        <f t="shared" si="6"/>
        <v>22.44</v>
      </c>
      <c r="T94" s="865">
        <f t="shared" si="7"/>
        <v>13</v>
      </c>
      <c r="U94" s="865">
        <f t="shared" si="8"/>
        <v>-9.4400000000000013</v>
      </c>
      <c r="V94" s="875">
        <f t="shared" si="9"/>
        <v>0.57932263814616758</v>
      </c>
      <c r="W94" s="827"/>
    </row>
    <row r="95" spans="1:23" ht="14.4" customHeight="1" x14ac:dyDescent="0.3">
      <c r="A95" s="881" t="s">
        <v>9059</v>
      </c>
      <c r="B95" s="877">
        <v>1</v>
      </c>
      <c r="C95" s="878">
        <v>2</v>
      </c>
      <c r="D95" s="829">
        <v>7</v>
      </c>
      <c r="E95" s="876">
        <v>2</v>
      </c>
      <c r="F95" s="870">
        <v>4.01</v>
      </c>
      <c r="G95" s="826">
        <v>8</v>
      </c>
      <c r="H95" s="869"/>
      <c r="I95" s="870"/>
      <c r="J95" s="826"/>
      <c r="K95" s="871">
        <v>2</v>
      </c>
      <c r="L95" s="869">
        <v>4</v>
      </c>
      <c r="M95" s="869">
        <v>34</v>
      </c>
      <c r="N95" s="872">
        <v>11.26</v>
      </c>
      <c r="O95" s="869" t="s">
        <v>8879</v>
      </c>
      <c r="P95" s="873" t="s">
        <v>9060</v>
      </c>
      <c r="Q95" s="874">
        <f t="shared" si="5"/>
        <v>-1</v>
      </c>
      <c r="R95" s="874">
        <f t="shared" si="5"/>
        <v>-2</v>
      </c>
      <c r="S95" s="865" t="str">
        <f t="shared" si="6"/>
        <v/>
      </c>
      <c r="T95" s="865" t="str">
        <f t="shared" si="7"/>
        <v/>
      </c>
      <c r="U95" s="865" t="str">
        <f t="shared" si="8"/>
        <v/>
      </c>
      <c r="V95" s="875" t="str">
        <f t="shared" si="9"/>
        <v/>
      </c>
      <c r="W95" s="827"/>
    </row>
    <row r="96" spans="1:23" ht="14.4" customHeight="1" x14ac:dyDescent="0.3">
      <c r="A96" s="880" t="s">
        <v>9061</v>
      </c>
      <c r="B96" s="811">
        <v>41</v>
      </c>
      <c r="C96" s="812">
        <v>28.06</v>
      </c>
      <c r="D96" s="813">
        <v>5.5</v>
      </c>
      <c r="E96" s="830">
        <v>39</v>
      </c>
      <c r="F96" s="814">
        <v>25.16</v>
      </c>
      <c r="G96" s="815">
        <v>4.3</v>
      </c>
      <c r="H96" s="816">
        <v>28</v>
      </c>
      <c r="I96" s="814">
        <v>23.39</v>
      </c>
      <c r="J96" s="815">
        <v>5.6</v>
      </c>
      <c r="K96" s="817">
        <v>0.48</v>
      </c>
      <c r="L96" s="816">
        <v>2</v>
      </c>
      <c r="M96" s="816">
        <v>18</v>
      </c>
      <c r="N96" s="818">
        <v>5.95</v>
      </c>
      <c r="O96" s="816" t="s">
        <v>8879</v>
      </c>
      <c r="P96" s="831" t="s">
        <v>9062</v>
      </c>
      <c r="Q96" s="819">
        <f t="shared" si="5"/>
        <v>-13</v>
      </c>
      <c r="R96" s="819">
        <f t="shared" si="5"/>
        <v>-4.6699999999999982</v>
      </c>
      <c r="S96" s="832">
        <f t="shared" si="6"/>
        <v>166.6</v>
      </c>
      <c r="T96" s="832">
        <f t="shared" si="7"/>
        <v>156.79999999999998</v>
      </c>
      <c r="U96" s="832">
        <f t="shared" si="8"/>
        <v>-9.8000000000000114</v>
      </c>
      <c r="V96" s="833">
        <f t="shared" si="9"/>
        <v>0.94117647058823517</v>
      </c>
      <c r="W96" s="820">
        <v>38</v>
      </c>
    </row>
    <row r="97" spans="1:23" ht="14.4" customHeight="1" x14ac:dyDescent="0.3">
      <c r="A97" s="881" t="s">
        <v>9063</v>
      </c>
      <c r="B97" s="877">
        <v>11</v>
      </c>
      <c r="C97" s="878">
        <v>9.67</v>
      </c>
      <c r="D97" s="829">
        <v>6.5</v>
      </c>
      <c r="E97" s="876">
        <v>6</v>
      </c>
      <c r="F97" s="870">
        <v>5.19</v>
      </c>
      <c r="G97" s="826">
        <v>7.7</v>
      </c>
      <c r="H97" s="869">
        <v>6</v>
      </c>
      <c r="I97" s="870">
        <v>6.2</v>
      </c>
      <c r="J97" s="828">
        <v>8.8000000000000007</v>
      </c>
      <c r="K97" s="871">
        <v>0.62</v>
      </c>
      <c r="L97" s="869">
        <v>2</v>
      </c>
      <c r="M97" s="869">
        <v>22</v>
      </c>
      <c r="N97" s="872">
        <v>7.18</v>
      </c>
      <c r="O97" s="869" t="s">
        <v>8879</v>
      </c>
      <c r="P97" s="873" t="s">
        <v>9064</v>
      </c>
      <c r="Q97" s="874">
        <f t="shared" si="5"/>
        <v>-5</v>
      </c>
      <c r="R97" s="874">
        <f t="shared" si="5"/>
        <v>-3.4699999999999998</v>
      </c>
      <c r="S97" s="865">
        <f t="shared" si="6"/>
        <v>43.08</v>
      </c>
      <c r="T97" s="865">
        <f t="shared" si="7"/>
        <v>52.800000000000004</v>
      </c>
      <c r="U97" s="865">
        <f t="shared" si="8"/>
        <v>9.720000000000006</v>
      </c>
      <c r="V97" s="875">
        <f t="shared" si="9"/>
        <v>1.2256267409470754</v>
      </c>
      <c r="W97" s="827">
        <v>15</v>
      </c>
    </row>
    <row r="98" spans="1:23" ht="14.4" customHeight="1" x14ac:dyDescent="0.3">
      <c r="A98" s="881" t="s">
        <v>9065</v>
      </c>
      <c r="B98" s="877">
        <v>2</v>
      </c>
      <c r="C98" s="878">
        <v>1.62</v>
      </c>
      <c r="D98" s="829">
        <v>16.5</v>
      </c>
      <c r="E98" s="876">
        <v>1</v>
      </c>
      <c r="F98" s="870">
        <v>0.99</v>
      </c>
      <c r="G98" s="826">
        <v>10</v>
      </c>
      <c r="H98" s="869">
        <v>4</v>
      </c>
      <c r="I98" s="870">
        <v>6.68</v>
      </c>
      <c r="J98" s="828">
        <v>15.8</v>
      </c>
      <c r="K98" s="871">
        <v>0.81</v>
      </c>
      <c r="L98" s="869">
        <v>3</v>
      </c>
      <c r="M98" s="869">
        <v>30</v>
      </c>
      <c r="N98" s="872">
        <v>10.14</v>
      </c>
      <c r="O98" s="869" t="s">
        <v>8879</v>
      </c>
      <c r="P98" s="873" t="s">
        <v>9066</v>
      </c>
      <c r="Q98" s="874">
        <f t="shared" si="5"/>
        <v>2</v>
      </c>
      <c r="R98" s="874">
        <f t="shared" si="5"/>
        <v>5.0599999999999996</v>
      </c>
      <c r="S98" s="865">
        <f t="shared" si="6"/>
        <v>40.56</v>
      </c>
      <c r="T98" s="865">
        <f t="shared" si="7"/>
        <v>63.2</v>
      </c>
      <c r="U98" s="865">
        <f t="shared" si="8"/>
        <v>22.64</v>
      </c>
      <c r="V98" s="875">
        <f t="shared" si="9"/>
        <v>1.5581854043392505</v>
      </c>
      <c r="W98" s="827">
        <v>24</v>
      </c>
    </row>
    <row r="99" spans="1:23" ht="14.4" customHeight="1" x14ac:dyDescent="0.3">
      <c r="A99" s="880" t="s">
        <v>9067</v>
      </c>
      <c r="B99" s="811">
        <v>13</v>
      </c>
      <c r="C99" s="812">
        <v>5.69</v>
      </c>
      <c r="D99" s="813">
        <v>4.3</v>
      </c>
      <c r="E99" s="830">
        <v>4</v>
      </c>
      <c r="F99" s="814">
        <v>2.0299999999999998</v>
      </c>
      <c r="G99" s="815">
        <v>8</v>
      </c>
      <c r="H99" s="816">
        <v>4</v>
      </c>
      <c r="I99" s="814">
        <v>1.64</v>
      </c>
      <c r="J99" s="815">
        <v>4.3</v>
      </c>
      <c r="K99" s="817">
        <v>0.41</v>
      </c>
      <c r="L99" s="816">
        <v>2</v>
      </c>
      <c r="M99" s="816">
        <v>16</v>
      </c>
      <c r="N99" s="818">
        <v>5.2</v>
      </c>
      <c r="O99" s="816" t="s">
        <v>8879</v>
      </c>
      <c r="P99" s="831" t="s">
        <v>9068</v>
      </c>
      <c r="Q99" s="819">
        <f t="shared" si="5"/>
        <v>-9</v>
      </c>
      <c r="R99" s="819">
        <f t="shared" si="5"/>
        <v>-4.0500000000000007</v>
      </c>
      <c r="S99" s="832">
        <f t="shared" si="6"/>
        <v>20.8</v>
      </c>
      <c r="T99" s="832">
        <f t="shared" si="7"/>
        <v>17.2</v>
      </c>
      <c r="U99" s="832">
        <f t="shared" si="8"/>
        <v>-3.6000000000000014</v>
      </c>
      <c r="V99" s="833">
        <f t="shared" si="9"/>
        <v>0.82692307692307687</v>
      </c>
      <c r="W99" s="820">
        <v>3</v>
      </c>
    </row>
    <row r="100" spans="1:23" ht="14.4" customHeight="1" x14ac:dyDescent="0.3">
      <c r="A100" s="881" t="s">
        <v>9069</v>
      </c>
      <c r="B100" s="877"/>
      <c r="C100" s="878"/>
      <c r="D100" s="829"/>
      <c r="E100" s="876">
        <v>1</v>
      </c>
      <c r="F100" s="870">
        <v>0.62</v>
      </c>
      <c r="G100" s="826">
        <v>3</v>
      </c>
      <c r="H100" s="869"/>
      <c r="I100" s="870"/>
      <c r="J100" s="826"/>
      <c r="K100" s="871">
        <v>0.62</v>
      </c>
      <c r="L100" s="869">
        <v>3</v>
      </c>
      <c r="M100" s="869">
        <v>23</v>
      </c>
      <c r="N100" s="872">
        <v>7.56</v>
      </c>
      <c r="O100" s="869" t="s">
        <v>8879</v>
      </c>
      <c r="P100" s="873" t="s">
        <v>9070</v>
      </c>
      <c r="Q100" s="874">
        <f t="shared" si="5"/>
        <v>0</v>
      </c>
      <c r="R100" s="874">
        <f t="shared" si="5"/>
        <v>0</v>
      </c>
      <c r="S100" s="865" t="str">
        <f t="shared" si="6"/>
        <v/>
      </c>
      <c r="T100" s="865" t="str">
        <f t="shared" si="7"/>
        <v/>
      </c>
      <c r="U100" s="865" t="str">
        <f t="shared" si="8"/>
        <v/>
      </c>
      <c r="V100" s="875" t="str">
        <f t="shared" si="9"/>
        <v/>
      </c>
      <c r="W100" s="827"/>
    </row>
    <row r="101" spans="1:23" ht="14.4" customHeight="1" x14ac:dyDescent="0.3">
      <c r="A101" s="881" t="s">
        <v>9071</v>
      </c>
      <c r="B101" s="877"/>
      <c r="C101" s="878"/>
      <c r="D101" s="829"/>
      <c r="E101" s="876">
        <v>1</v>
      </c>
      <c r="F101" s="870">
        <v>1.0900000000000001</v>
      </c>
      <c r="G101" s="826">
        <v>18</v>
      </c>
      <c r="H101" s="869"/>
      <c r="I101" s="870"/>
      <c r="J101" s="826"/>
      <c r="K101" s="871">
        <v>0.99</v>
      </c>
      <c r="L101" s="869">
        <v>3</v>
      </c>
      <c r="M101" s="869">
        <v>29</v>
      </c>
      <c r="N101" s="872">
        <v>9.6199999999999992</v>
      </c>
      <c r="O101" s="869" t="s">
        <v>8879</v>
      </c>
      <c r="P101" s="873" t="s">
        <v>9072</v>
      </c>
      <c r="Q101" s="874">
        <f t="shared" si="5"/>
        <v>0</v>
      </c>
      <c r="R101" s="874">
        <f t="shared" si="5"/>
        <v>0</v>
      </c>
      <c r="S101" s="865" t="str">
        <f t="shared" si="6"/>
        <v/>
      </c>
      <c r="T101" s="865" t="str">
        <f t="shared" si="7"/>
        <v/>
      </c>
      <c r="U101" s="865" t="str">
        <f t="shared" si="8"/>
        <v/>
      </c>
      <c r="V101" s="875" t="str">
        <f t="shared" si="9"/>
        <v/>
      </c>
      <c r="W101" s="827"/>
    </row>
    <row r="102" spans="1:23" ht="14.4" customHeight="1" x14ac:dyDescent="0.3">
      <c r="A102" s="880" t="s">
        <v>9073</v>
      </c>
      <c r="B102" s="832">
        <v>21</v>
      </c>
      <c r="C102" s="834">
        <v>21.12</v>
      </c>
      <c r="D102" s="835">
        <v>5.6</v>
      </c>
      <c r="E102" s="830">
        <v>16</v>
      </c>
      <c r="F102" s="814">
        <v>16.14</v>
      </c>
      <c r="G102" s="815">
        <v>4.8</v>
      </c>
      <c r="H102" s="821">
        <v>37</v>
      </c>
      <c r="I102" s="822">
        <v>36.18</v>
      </c>
      <c r="J102" s="824">
        <v>5.9</v>
      </c>
      <c r="K102" s="817">
        <v>0.37</v>
      </c>
      <c r="L102" s="816">
        <v>1</v>
      </c>
      <c r="M102" s="816">
        <v>13</v>
      </c>
      <c r="N102" s="818">
        <v>4.4800000000000004</v>
      </c>
      <c r="O102" s="816" t="s">
        <v>8879</v>
      </c>
      <c r="P102" s="831" t="s">
        <v>9074</v>
      </c>
      <c r="Q102" s="819">
        <f t="shared" si="5"/>
        <v>16</v>
      </c>
      <c r="R102" s="819">
        <f t="shared" si="5"/>
        <v>15.059999999999999</v>
      </c>
      <c r="S102" s="832">
        <f t="shared" si="6"/>
        <v>165.76000000000002</v>
      </c>
      <c r="T102" s="832">
        <f t="shared" si="7"/>
        <v>218.3</v>
      </c>
      <c r="U102" s="832">
        <f t="shared" si="8"/>
        <v>52.539999999999992</v>
      </c>
      <c r="V102" s="833">
        <f t="shared" si="9"/>
        <v>1.3169642857142856</v>
      </c>
      <c r="W102" s="820">
        <v>74</v>
      </c>
    </row>
    <row r="103" spans="1:23" ht="14.4" customHeight="1" x14ac:dyDescent="0.3">
      <c r="A103" s="881" t="s">
        <v>9075</v>
      </c>
      <c r="B103" s="865">
        <v>3</v>
      </c>
      <c r="C103" s="866">
        <v>4.8099999999999996</v>
      </c>
      <c r="D103" s="836">
        <v>15.7</v>
      </c>
      <c r="E103" s="876"/>
      <c r="F103" s="870"/>
      <c r="G103" s="826"/>
      <c r="H103" s="867">
        <v>1</v>
      </c>
      <c r="I103" s="868">
        <v>1.01</v>
      </c>
      <c r="J103" s="825">
        <v>6</v>
      </c>
      <c r="K103" s="871">
        <v>0.56000000000000005</v>
      </c>
      <c r="L103" s="869">
        <v>2</v>
      </c>
      <c r="M103" s="869">
        <v>20</v>
      </c>
      <c r="N103" s="872">
        <v>6.73</v>
      </c>
      <c r="O103" s="869" t="s">
        <v>8879</v>
      </c>
      <c r="P103" s="873" t="s">
        <v>9076</v>
      </c>
      <c r="Q103" s="874">
        <f t="shared" si="5"/>
        <v>-2</v>
      </c>
      <c r="R103" s="874">
        <f t="shared" si="5"/>
        <v>-3.8</v>
      </c>
      <c r="S103" s="865">
        <f t="shared" si="6"/>
        <v>6.73</v>
      </c>
      <c r="T103" s="865">
        <f t="shared" si="7"/>
        <v>6</v>
      </c>
      <c r="U103" s="865">
        <f t="shared" si="8"/>
        <v>-0.73000000000000043</v>
      </c>
      <c r="V103" s="875">
        <f t="shared" si="9"/>
        <v>0.89153046062407126</v>
      </c>
      <c r="W103" s="827"/>
    </row>
    <row r="104" spans="1:23" ht="14.4" customHeight="1" x14ac:dyDescent="0.3">
      <c r="A104" s="881" t="s">
        <v>9077</v>
      </c>
      <c r="B104" s="865">
        <v>1</v>
      </c>
      <c r="C104" s="866">
        <v>1.96</v>
      </c>
      <c r="D104" s="836">
        <v>7</v>
      </c>
      <c r="E104" s="876"/>
      <c r="F104" s="870"/>
      <c r="G104" s="826"/>
      <c r="H104" s="867"/>
      <c r="I104" s="868"/>
      <c r="J104" s="825"/>
      <c r="K104" s="871">
        <v>0.88</v>
      </c>
      <c r="L104" s="869">
        <v>3</v>
      </c>
      <c r="M104" s="869">
        <v>26</v>
      </c>
      <c r="N104" s="872">
        <v>8.57</v>
      </c>
      <c r="O104" s="869" t="s">
        <v>8879</v>
      </c>
      <c r="P104" s="873" t="s">
        <v>9078</v>
      </c>
      <c r="Q104" s="874">
        <f t="shared" si="5"/>
        <v>-1</v>
      </c>
      <c r="R104" s="874">
        <f t="shared" si="5"/>
        <v>-1.96</v>
      </c>
      <c r="S104" s="865" t="str">
        <f t="shared" si="6"/>
        <v/>
      </c>
      <c r="T104" s="865" t="str">
        <f t="shared" si="7"/>
        <v/>
      </c>
      <c r="U104" s="865" t="str">
        <f t="shared" si="8"/>
        <v/>
      </c>
      <c r="V104" s="875" t="str">
        <f t="shared" si="9"/>
        <v/>
      </c>
      <c r="W104" s="827"/>
    </row>
    <row r="105" spans="1:23" ht="14.4" customHeight="1" x14ac:dyDescent="0.3">
      <c r="A105" s="880" t="s">
        <v>9079</v>
      </c>
      <c r="B105" s="811">
        <v>28</v>
      </c>
      <c r="C105" s="812">
        <v>13.5</v>
      </c>
      <c r="D105" s="813">
        <v>7.6</v>
      </c>
      <c r="E105" s="830">
        <v>25</v>
      </c>
      <c r="F105" s="814">
        <v>11.32</v>
      </c>
      <c r="G105" s="815">
        <v>7</v>
      </c>
      <c r="H105" s="816">
        <v>21</v>
      </c>
      <c r="I105" s="814">
        <v>9.39</v>
      </c>
      <c r="J105" s="815">
        <v>6.1</v>
      </c>
      <c r="K105" s="817">
        <v>0.45</v>
      </c>
      <c r="L105" s="816">
        <v>2</v>
      </c>
      <c r="M105" s="816">
        <v>18</v>
      </c>
      <c r="N105" s="818">
        <v>6.16</v>
      </c>
      <c r="O105" s="816" t="s">
        <v>8879</v>
      </c>
      <c r="P105" s="831" t="s">
        <v>9080</v>
      </c>
      <c r="Q105" s="819">
        <f t="shared" si="5"/>
        <v>-7</v>
      </c>
      <c r="R105" s="819">
        <f t="shared" si="5"/>
        <v>-4.1099999999999994</v>
      </c>
      <c r="S105" s="832">
        <f t="shared" si="6"/>
        <v>129.36000000000001</v>
      </c>
      <c r="T105" s="832">
        <f t="shared" si="7"/>
        <v>128.1</v>
      </c>
      <c r="U105" s="832">
        <f t="shared" si="8"/>
        <v>-1.2600000000000193</v>
      </c>
      <c r="V105" s="833">
        <f t="shared" si="9"/>
        <v>0.99025974025974006</v>
      </c>
      <c r="W105" s="820">
        <v>30</v>
      </c>
    </row>
    <row r="106" spans="1:23" ht="14.4" customHeight="1" x14ac:dyDescent="0.3">
      <c r="A106" s="881" t="s">
        <v>9081</v>
      </c>
      <c r="B106" s="877">
        <v>2</v>
      </c>
      <c r="C106" s="878">
        <v>1.27</v>
      </c>
      <c r="D106" s="829">
        <v>16</v>
      </c>
      <c r="E106" s="876">
        <v>2</v>
      </c>
      <c r="F106" s="870">
        <v>1.26</v>
      </c>
      <c r="G106" s="826">
        <v>9</v>
      </c>
      <c r="H106" s="869">
        <v>4</v>
      </c>
      <c r="I106" s="870">
        <v>2.61</v>
      </c>
      <c r="J106" s="828">
        <v>9.5</v>
      </c>
      <c r="K106" s="871">
        <v>0.54</v>
      </c>
      <c r="L106" s="869">
        <v>2</v>
      </c>
      <c r="M106" s="869">
        <v>22</v>
      </c>
      <c r="N106" s="872">
        <v>7.44</v>
      </c>
      <c r="O106" s="869" t="s">
        <v>8879</v>
      </c>
      <c r="P106" s="873" t="s">
        <v>9082</v>
      </c>
      <c r="Q106" s="874">
        <f t="shared" si="5"/>
        <v>2</v>
      </c>
      <c r="R106" s="874">
        <f t="shared" si="5"/>
        <v>1.3399999999999999</v>
      </c>
      <c r="S106" s="865">
        <f t="shared" si="6"/>
        <v>29.76</v>
      </c>
      <c r="T106" s="865">
        <f t="shared" si="7"/>
        <v>38</v>
      </c>
      <c r="U106" s="865">
        <f t="shared" si="8"/>
        <v>8.2399999999999984</v>
      </c>
      <c r="V106" s="875">
        <f t="shared" si="9"/>
        <v>1.2768817204301075</v>
      </c>
      <c r="W106" s="827">
        <v>9</v>
      </c>
    </row>
    <row r="107" spans="1:23" ht="14.4" customHeight="1" x14ac:dyDescent="0.3">
      <c r="A107" s="881" t="s">
        <v>9083</v>
      </c>
      <c r="B107" s="877">
        <v>3</v>
      </c>
      <c r="C107" s="878">
        <v>4.28</v>
      </c>
      <c r="D107" s="829">
        <v>16</v>
      </c>
      <c r="E107" s="876">
        <v>1</v>
      </c>
      <c r="F107" s="870">
        <v>0.63</v>
      </c>
      <c r="G107" s="826">
        <v>18</v>
      </c>
      <c r="H107" s="869">
        <v>1</v>
      </c>
      <c r="I107" s="870">
        <v>0.63</v>
      </c>
      <c r="J107" s="828">
        <v>9</v>
      </c>
      <c r="K107" s="871">
        <v>0.63</v>
      </c>
      <c r="L107" s="869">
        <v>2</v>
      </c>
      <c r="M107" s="869">
        <v>22</v>
      </c>
      <c r="N107" s="872">
        <v>7.35</v>
      </c>
      <c r="O107" s="869" t="s">
        <v>8879</v>
      </c>
      <c r="P107" s="873" t="s">
        <v>9084</v>
      </c>
      <c r="Q107" s="874">
        <f t="shared" si="5"/>
        <v>-2</v>
      </c>
      <c r="R107" s="874">
        <f t="shared" si="5"/>
        <v>-3.6500000000000004</v>
      </c>
      <c r="S107" s="865">
        <f t="shared" si="6"/>
        <v>7.35</v>
      </c>
      <c r="T107" s="865">
        <f t="shared" si="7"/>
        <v>9</v>
      </c>
      <c r="U107" s="865">
        <f t="shared" si="8"/>
        <v>1.6500000000000004</v>
      </c>
      <c r="V107" s="875">
        <f t="shared" si="9"/>
        <v>1.2244897959183674</v>
      </c>
      <c r="W107" s="827">
        <v>2</v>
      </c>
    </row>
    <row r="108" spans="1:23" ht="14.4" customHeight="1" x14ac:dyDescent="0.3">
      <c r="A108" s="880" t="s">
        <v>9085</v>
      </c>
      <c r="B108" s="832"/>
      <c r="C108" s="834"/>
      <c r="D108" s="835"/>
      <c r="E108" s="821">
        <v>1</v>
      </c>
      <c r="F108" s="822">
        <v>0.69</v>
      </c>
      <c r="G108" s="823">
        <v>10</v>
      </c>
      <c r="H108" s="816"/>
      <c r="I108" s="814"/>
      <c r="J108" s="815"/>
      <c r="K108" s="817">
        <v>0.6</v>
      </c>
      <c r="L108" s="816">
        <v>2</v>
      </c>
      <c r="M108" s="816">
        <v>21</v>
      </c>
      <c r="N108" s="818">
        <v>7.08</v>
      </c>
      <c r="O108" s="816" t="s">
        <v>8879</v>
      </c>
      <c r="P108" s="831" t="s">
        <v>9086</v>
      </c>
      <c r="Q108" s="819">
        <f t="shared" si="5"/>
        <v>0</v>
      </c>
      <c r="R108" s="819">
        <f t="shared" si="5"/>
        <v>0</v>
      </c>
      <c r="S108" s="832" t="str">
        <f t="shared" si="6"/>
        <v/>
      </c>
      <c r="T108" s="832" t="str">
        <f t="shared" si="7"/>
        <v/>
      </c>
      <c r="U108" s="832" t="str">
        <f t="shared" si="8"/>
        <v/>
      </c>
      <c r="V108" s="833" t="str">
        <f t="shared" si="9"/>
        <v/>
      </c>
      <c r="W108" s="820"/>
    </row>
    <row r="109" spans="1:23" ht="14.4" customHeight="1" x14ac:dyDescent="0.3">
      <c r="A109" s="880" t="s">
        <v>9087</v>
      </c>
      <c r="B109" s="832">
        <v>20</v>
      </c>
      <c r="C109" s="834">
        <v>8.67</v>
      </c>
      <c r="D109" s="835">
        <v>7</v>
      </c>
      <c r="E109" s="821">
        <v>20</v>
      </c>
      <c r="F109" s="822">
        <v>9.16</v>
      </c>
      <c r="G109" s="823">
        <v>5.6</v>
      </c>
      <c r="H109" s="816">
        <v>12</v>
      </c>
      <c r="I109" s="814">
        <v>5.0199999999999996</v>
      </c>
      <c r="J109" s="815">
        <v>4.9000000000000004</v>
      </c>
      <c r="K109" s="817">
        <v>0.43</v>
      </c>
      <c r="L109" s="816">
        <v>2</v>
      </c>
      <c r="M109" s="816">
        <v>16</v>
      </c>
      <c r="N109" s="818">
        <v>5.44</v>
      </c>
      <c r="O109" s="816" t="s">
        <v>8879</v>
      </c>
      <c r="P109" s="831" t="s">
        <v>9088</v>
      </c>
      <c r="Q109" s="819">
        <f t="shared" si="5"/>
        <v>-8</v>
      </c>
      <c r="R109" s="819">
        <f t="shared" si="5"/>
        <v>-3.6500000000000004</v>
      </c>
      <c r="S109" s="832">
        <f t="shared" si="6"/>
        <v>65.28</v>
      </c>
      <c r="T109" s="832">
        <f t="shared" si="7"/>
        <v>58.800000000000004</v>
      </c>
      <c r="U109" s="832">
        <f t="shared" si="8"/>
        <v>-6.4799999999999969</v>
      </c>
      <c r="V109" s="833">
        <f t="shared" si="9"/>
        <v>0.90073529411764708</v>
      </c>
      <c r="W109" s="820">
        <v>8</v>
      </c>
    </row>
    <row r="110" spans="1:23" ht="14.4" customHeight="1" x14ac:dyDescent="0.3">
      <c r="A110" s="881" t="s">
        <v>9089</v>
      </c>
      <c r="B110" s="865">
        <v>2</v>
      </c>
      <c r="C110" s="866">
        <v>1.25</v>
      </c>
      <c r="D110" s="836">
        <v>4.5</v>
      </c>
      <c r="E110" s="867">
        <v>1</v>
      </c>
      <c r="F110" s="868">
        <v>0.65</v>
      </c>
      <c r="G110" s="825">
        <v>7</v>
      </c>
      <c r="H110" s="869">
        <v>3</v>
      </c>
      <c r="I110" s="870">
        <v>1.88</v>
      </c>
      <c r="J110" s="826">
        <v>4.3</v>
      </c>
      <c r="K110" s="871">
        <v>0.62</v>
      </c>
      <c r="L110" s="869">
        <v>2</v>
      </c>
      <c r="M110" s="869">
        <v>22</v>
      </c>
      <c r="N110" s="872">
        <v>7.33</v>
      </c>
      <c r="O110" s="869" t="s">
        <v>8879</v>
      </c>
      <c r="P110" s="873" t="s">
        <v>9090</v>
      </c>
      <c r="Q110" s="874">
        <f t="shared" si="5"/>
        <v>1</v>
      </c>
      <c r="R110" s="874">
        <f t="shared" si="5"/>
        <v>0.62999999999999989</v>
      </c>
      <c r="S110" s="865">
        <f t="shared" si="6"/>
        <v>21.990000000000002</v>
      </c>
      <c r="T110" s="865">
        <f t="shared" si="7"/>
        <v>12.899999999999999</v>
      </c>
      <c r="U110" s="865">
        <f t="shared" si="8"/>
        <v>-9.0900000000000034</v>
      </c>
      <c r="V110" s="875">
        <f t="shared" si="9"/>
        <v>0.58663028649386073</v>
      </c>
      <c r="W110" s="827">
        <v>1</v>
      </c>
    </row>
    <row r="111" spans="1:23" ht="14.4" customHeight="1" x14ac:dyDescent="0.3">
      <c r="A111" s="881" t="s">
        <v>9091</v>
      </c>
      <c r="B111" s="865"/>
      <c r="C111" s="866"/>
      <c r="D111" s="836"/>
      <c r="E111" s="867">
        <v>1</v>
      </c>
      <c r="F111" s="868">
        <v>1.02</v>
      </c>
      <c r="G111" s="825">
        <v>4</v>
      </c>
      <c r="H111" s="869">
        <v>1</v>
      </c>
      <c r="I111" s="870">
        <v>1.02</v>
      </c>
      <c r="J111" s="826">
        <v>9</v>
      </c>
      <c r="K111" s="871">
        <v>1.02</v>
      </c>
      <c r="L111" s="869">
        <v>3</v>
      </c>
      <c r="M111" s="869">
        <v>28</v>
      </c>
      <c r="N111" s="872">
        <v>9.5</v>
      </c>
      <c r="O111" s="869" t="s">
        <v>8879</v>
      </c>
      <c r="P111" s="873" t="s">
        <v>9092</v>
      </c>
      <c r="Q111" s="874">
        <f t="shared" si="5"/>
        <v>1</v>
      </c>
      <c r="R111" s="874">
        <f t="shared" si="5"/>
        <v>1.02</v>
      </c>
      <c r="S111" s="865">
        <f t="shared" si="6"/>
        <v>9.5</v>
      </c>
      <c r="T111" s="865">
        <f t="shared" si="7"/>
        <v>9</v>
      </c>
      <c r="U111" s="865">
        <f t="shared" si="8"/>
        <v>-0.5</v>
      </c>
      <c r="V111" s="875">
        <f t="shared" si="9"/>
        <v>0.94736842105263153</v>
      </c>
      <c r="W111" s="827"/>
    </row>
    <row r="112" spans="1:23" ht="14.4" customHeight="1" x14ac:dyDescent="0.3">
      <c r="A112" s="880" t="s">
        <v>9093</v>
      </c>
      <c r="B112" s="832">
        <v>4</v>
      </c>
      <c r="C112" s="834">
        <v>3.21</v>
      </c>
      <c r="D112" s="835">
        <v>6.5</v>
      </c>
      <c r="E112" s="830">
        <v>7</v>
      </c>
      <c r="F112" s="814">
        <v>6.1</v>
      </c>
      <c r="G112" s="815">
        <v>10.9</v>
      </c>
      <c r="H112" s="821">
        <v>11</v>
      </c>
      <c r="I112" s="822">
        <v>9.5399999999999991</v>
      </c>
      <c r="J112" s="824">
        <v>10.4</v>
      </c>
      <c r="K112" s="817">
        <v>0.87</v>
      </c>
      <c r="L112" s="816">
        <v>3</v>
      </c>
      <c r="M112" s="816">
        <v>29</v>
      </c>
      <c r="N112" s="818">
        <v>9.65</v>
      </c>
      <c r="O112" s="816" t="s">
        <v>8879</v>
      </c>
      <c r="P112" s="831" t="s">
        <v>9094</v>
      </c>
      <c r="Q112" s="819">
        <f t="shared" si="5"/>
        <v>7</v>
      </c>
      <c r="R112" s="819">
        <f t="shared" si="5"/>
        <v>6.3299999999999992</v>
      </c>
      <c r="S112" s="832">
        <f t="shared" si="6"/>
        <v>106.15</v>
      </c>
      <c r="T112" s="832">
        <f t="shared" si="7"/>
        <v>114.4</v>
      </c>
      <c r="U112" s="832">
        <f t="shared" si="8"/>
        <v>8.25</v>
      </c>
      <c r="V112" s="833">
        <f t="shared" si="9"/>
        <v>1.0777202072538861</v>
      </c>
      <c r="W112" s="820">
        <v>18</v>
      </c>
    </row>
    <row r="113" spans="1:23" ht="14.4" customHeight="1" x14ac:dyDescent="0.3">
      <c r="A113" s="881" t="s">
        <v>9095</v>
      </c>
      <c r="B113" s="865">
        <v>2</v>
      </c>
      <c r="C113" s="866">
        <v>3.04</v>
      </c>
      <c r="D113" s="836">
        <v>26</v>
      </c>
      <c r="E113" s="876">
        <v>1</v>
      </c>
      <c r="F113" s="870">
        <v>0.97</v>
      </c>
      <c r="G113" s="826">
        <v>12</v>
      </c>
      <c r="H113" s="867">
        <v>2</v>
      </c>
      <c r="I113" s="868">
        <v>1.93</v>
      </c>
      <c r="J113" s="825">
        <v>8.5</v>
      </c>
      <c r="K113" s="871">
        <v>0.97</v>
      </c>
      <c r="L113" s="869">
        <v>4</v>
      </c>
      <c r="M113" s="869">
        <v>32</v>
      </c>
      <c r="N113" s="872">
        <v>10.73</v>
      </c>
      <c r="O113" s="869" t="s">
        <v>8879</v>
      </c>
      <c r="P113" s="873" t="s">
        <v>9096</v>
      </c>
      <c r="Q113" s="874">
        <f t="shared" si="5"/>
        <v>0</v>
      </c>
      <c r="R113" s="874">
        <f t="shared" si="5"/>
        <v>-1.1100000000000001</v>
      </c>
      <c r="S113" s="865">
        <f t="shared" si="6"/>
        <v>21.46</v>
      </c>
      <c r="T113" s="865">
        <f t="shared" si="7"/>
        <v>17</v>
      </c>
      <c r="U113" s="865">
        <f t="shared" si="8"/>
        <v>-4.4600000000000009</v>
      </c>
      <c r="V113" s="875">
        <f t="shared" si="9"/>
        <v>0.7921714818266542</v>
      </c>
      <c r="W113" s="827">
        <v>1</v>
      </c>
    </row>
    <row r="114" spans="1:23" ht="14.4" customHeight="1" x14ac:dyDescent="0.3">
      <c r="A114" s="881" t="s">
        <v>9097</v>
      </c>
      <c r="B114" s="865">
        <v>3</v>
      </c>
      <c r="C114" s="866">
        <v>4.7699999999999996</v>
      </c>
      <c r="D114" s="836">
        <v>14.3</v>
      </c>
      <c r="E114" s="876">
        <v>2</v>
      </c>
      <c r="F114" s="870">
        <v>3.38</v>
      </c>
      <c r="G114" s="826">
        <v>24.5</v>
      </c>
      <c r="H114" s="867"/>
      <c r="I114" s="868"/>
      <c r="J114" s="825"/>
      <c r="K114" s="871">
        <v>1.69</v>
      </c>
      <c r="L114" s="869">
        <v>5</v>
      </c>
      <c r="M114" s="869">
        <v>41</v>
      </c>
      <c r="N114" s="872">
        <v>13.5</v>
      </c>
      <c r="O114" s="869" t="s">
        <v>8879</v>
      </c>
      <c r="P114" s="873" t="s">
        <v>9098</v>
      </c>
      <c r="Q114" s="874">
        <f t="shared" si="5"/>
        <v>-3</v>
      </c>
      <c r="R114" s="874">
        <f t="shared" si="5"/>
        <v>-4.7699999999999996</v>
      </c>
      <c r="S114" s="865" t="str">
        <f t="shared" si="6"/>
        <v/>
      </c>
      <c r="T114" s="865" t="str">
        <f t="shared" si="7"/>
        <v/>
      </c>
      <c r="U114" s="865" t="str">
        <f t="shared" si="8"/>
        <v/>
      </c>
      <c r="V114" s="875" t="str">
        <f t="shared" si="9"/>
        <v/>
      </c>
      <c r="W114" s="827"/>
    </row>
    <row r="115" spans="1:23" ht="14.4" customHeight="1" x14ac:dyDescent="0.3">
      <c r="A115" s="880" t="s">
        <v>9099</v>
      </c>
      <c r="B115" s="832">
        <v>4</v>
      </c>
      <c r="C115" s="834">
        <v>1.28</v>
      </c>
      <c r="D115" s="835">
        <v>4.8</v>
      </c>
      <c r="E115" s="821">
        <v>5</v>
      </c>
      <c r="F115" s="822">
        <v>1.54</v>
      </c>
      <c r="G115" s="823">
        <v>3.2</v>
      </c>
      <c r="H115" s="816">
        <v>1</v>
      </c>
      <c r="I115" s="814">
        <v>0.34</v>
      </c>
      <c r="J115" s="815">
        <v>4</v>
      </c>
      <c r="K115" s="817">
        <v>0.31</v>
      </c>
      <c r="L115" s="816">
        <v>1</v>
      </c>
      <c r="M115" s="816">
        <v>12</v>
      </c>
      <c r="N115" s="818">
        <v>4</v>
      </c>
      <c r="O115" s="816" t="s">
        <v>8879</v>
      </c>
      <c r="P115" s="831" t="s">
        <v>9100</v>
      </c>
      <c r="Q115" s="819">
        <f t="shared" si="5"/>
        <v>-3</v>
      </c>
      <c r="R115" s="819">
        <f t="shared" si="5"/>
        <v>-0.94</v>
      </c>
      <c r="S115" s="832">
        <f t="shared" si="6"/>
        <v>4</v>
      </c>
      <c r="T115" s="832">
        <f t="shared" si="7"/>
        <v>4</v>
      </c>
      <c r="U115" s="832">
        <f t="shared" si="8"/>
        <v>0</v>
      </c>
      <c r="V115" s="833">
        <f t="shared" si="9"/>
        <v>1</v>
      </c>
      <c r="W115" s="820"/>
    </row>
    <row r="116" spans="1:23" ht="14.4" customHeight="1" x14ac:dyDescent="0.3">
      <c r="A116" s="881" t="s">
        <v>9101</v>
      </c>
      <c r="B116" s="865">
        <v>1</v>
      </c>
      <c r="C116" s="866">
        <v>0.61</v>
      </c>
      <c r="D116" s="836">
        <v>9</v>
      </c>
      <c r="E116" s="867"/>
      <c r="F116" s="868"/>
      <c r="G116" s="825"/>
      <c r="H116" s="869">
        <v>1</v>
      </c>
      <c r="I116" s="870">
        <v>0.41</v>
      </c>
      <c r="J116" s="826">
        <v>3</v>
      </c>
      <c r="K116" s="871">
        <v>0.41</v>
      </c>
      <c r="L116" s="869">
        <v>2</v>
      </c>
      <c r="M116" s="869">
        <v>16</v>
      </c>
      <c r="N116" s="872">
        <v>5.36</v>
      </c>
      <c r="O116" s="869" t="s">
        <v>8879</v>
      </c>
      <c r="P116" s="873" t="s">
        <v>9102</v>
      </c>
      <c r="Q116" s="874">
        <f t="shared" si="5"/>
        <v>0</v>
      </c>
      <c r="R116" s="874">
        <f t="shared" si="5"/>
        <v>-0.2</v>
      </c>
      <c r="S116" s="865">
        <f t="shared" si="6"/>
        <v>5.36</v>
      </c>
      <c r="T116" s="865">
        <f t="shared" si="7"/>
        <v>3</v>
      </c>
      <c r="U116" s="865">
        <f t="shared" si="8"/>
        <v>-2.3600000000000003</v>
      </c>
      <c r="V116" s="875">
        <f t="shared" si="9"/>
        <v>0.55970149253731338</v>
      </c>
      <c r="W116" s="827"/>
    </row>
    <row r="117" spans="1:23" ht="14.4" customHeight="1" x14ac:dyDescent="0.3">
      <c r="A117" s="880" t="s">
        <v>9103</v>
      </c>
      <c r="B117" s="811">
        <v>92</v>
      </c>
      <c r="C117" s="812">
        <v>33.49</v>
      </c>
      <c r="D117" s="813">
        <v>4.3</v>
      </c>
      <c r="E117" s="830">
        <v>75</v>
      </c>
      <c r="F117" s="814">
        <v>25.85</v>
      </c>
      <c r="G117" s="815">
        <v>3.5</v>
      </c>
      <c r="H117" s="816">
        <v>52</v>
      </c>
      <c r="I117" s="814">
        <v>17.420000000000002</v>
      </c>
      <c r="J117" s="815">
        <v>3</v>
      </c>
      <c r="K117" s="817">
        <v>0.31</v>
      </c>
      <c r="L117" s="816">
        <v>1</v>
      </c>
      <c r="M117" s="816">
        <v>12</v>
      </c>
      <c r="N117" s="818">
        <v>3.97</v>
      </c>
      <c r="O117" s="816" t="s">
        <v>8879</v>
      </c>
      <c r="P117" s="831" t="s">
        <v>9104</v>
      </c>
      <c r="Q117" s="819">
        <f t="shared" si="5"/>
        <v>-40</v>
      </c>
      <c r="R117" s="819">
        <f t="shared" si="5"/>
        <v>-16.07</v>
      </c>
      <c r="S117" s="832">
        <f t="shared" si="6"/>
        <v>206.44</v>
      </c>
      <c r="T117" s="832">
        <f t="shared" si="7"/>
        <v>156</v>
      </c>
      <c r="U117" s="832">
        <f t="shared" si="8"/>
        <v>-50.44</v>
      </c>
      <c r="V117" s="833">
        <f t="shared" si="9"/>
        <v>0.75566750629722923</v>
      </c>
      <c r="W117" s="820">
        <v>22</v>
      </c>
    </row>
    <row r="118" spans="1:23" ht="14.4" customHeight="1" x14ac:dyDescent="0.3">
      <c r="A118" s="881" t="s">
        <v>9105</v>
      </c>
      <c r="B118" s="877">
        <v>10</v>
      </c>
      <c r="C118" s="878">
        <v>5.2</v>
      </c>
      <c r="D118" s="829">
        <v>6.4</v>
      </c>
      <c r="E118" s="876">
        <v>4</v>
      </c>
      <c r="F118" s="870">
        <v>1.77</v>
      </c>
      <c r="G118" s="826">
        <v>4.8</v>
      </c>
      <c r="H118" s="869">
        <v>3</v>
      </c>
      <c r="I118" s="870">
        <v>2.37</v>
      </c>
      <c r="J118" s="826">
        <v>2.7</v>
      </c>
      <c r="K118" s="871">
        <v>0.44</v>
      </c>
      <c r="L118" s="869">
        <v>2</v>
      </c>
      <c r="M118" s="869">
        <v>18</v>
      </c>
      <c r="N118" s="872">
        <v>5.88</v>
      </c>
      <c r="O118" s="869" t="s">
        <v>8879</v>
      </c>
      <c r="P118" s="873" t="s">
        <v>9106</v>
      </c>
      <c r="Q118" s="874">
        <f t="shared" si="5"/>
        <v>-7</v>
      </c>
      <c r="R118" s="874">
        <f t="shared" si="5"/>
        <v>-2.83</v>
      </c>
      <c r="S118" s="865">
        <f t="shared" si="6"/>
        <v>17.64</v>
      </c>
      <c r="T118" s="865">
        <f t="shared" si="7"/>
        <v>8.1000000000000014</v>
      </c>
      <c r="U118" s="865">
        <f t="shared" si="8"/>
        <v>-9.5399999999999991</v>
      </c>
      <c r="V118" s="875">
        <f t="shared" si="9"/>
        <v>0.45918367346938782</v>
      </c>
      <c r="W118" s="827"/>
    </row>
    <row r="119" spans="1:23" ht="14.4" customHeight="1" x14ac:dyDescent="0.3">
      <c r="A119" s="881" t="s">
        <v>9107</v>
      </c>
      <c r="B119" s="877">
        <v>4</v>
      </c>
      <c r="C119" s="878">
        <v>3.36</v>
      </c>
      <c r="D119" s="829">
        <v>7.3</v>
      </c>
      <c r="E119" s="876">
        <v>5</v>
      </c>
      <c r="F119" s="870">
        <v>3.7</v>
      </c>
      <c r="G119" s="826">
        <v>12.2</v>
      </c>
      <c r="H119" s="869">
        <v>1</v>
      </c>
      <c r="I119" s="870">
        <v>0.69</v>
      </c>
      <c r="J119" s="826">
        <v>7</v>
      </c>
      <c r="K119" s="871">
        <v>0.65</v>
      </c>
      <c r="L119" s="869">
        <v>3</v>
      </c>
      <c r="M119" s="869">
        <v>23</v>
      </c>
      <c r="N119" s="872">
        <v>7.7</v>
      </c>
      <c r="O119" s="869" t="s">
        <v>8879</v>
      </c>
      <c r="P119" s="873" t="s">
        <v>9108</v>
      </c>
      <c r="Q119" s="874">
        <f t="shared" si="5"/>
        <v>-3</v>
      </c>
      <c r="R119" s="874">
        <f t="shared" si="5"/>
        <v>-2.67</v>
      </c>
      <c r="S119" s="865">
        <f t="shared" si="6"/>
        <v>7.7</v>
      </c>
      <c r="T119" s="865">
        <f t="shared" si="7"/>
        <v>7</v>
      </c>
      <c r="U119" s="865">
        <f t="shared" si="8"/>
        <v>-0.70000000000000018</v>
      </c>
      <c r="V119" s="875">
        <f t="shared" si="9"/>
        <v>0.90909090909090906</v>
      </c>
      <c r="W119" s="827"/>
    </row>
    <row r="120" spans="1:23" ht="14.4" customHeight="1" x14ac:dyDescent="0.3">
      <c r="A120" s="880" t="s">
        <v>9109</v>
      </c>
      <c r="B120" s="832">
        <v>32</v>
      </c>
      <c r="C120" s="834">
        <v>116.36</v>
      </c>
      <c r="D120" s="835">
        <v>11.9</v>
      </c>
      <c r="E120" s="830">
        <v>45</v>
      </c>
      <c r="F120" s="814">
        <v>163.63</v>
      </c>
      <c r="G120" s="815">
        <v>10</v>
      </c>
      <c r="H120" s="821">
        <v>51</v>
      </c>
      <c r="I120" s="822">
        <v>185.45</v>
      </c>
      <c r="J120" s="823">
        <v>9.8000000000000007</v>
      </c>
      <c r="K120" s="817">
        <v>3.64</v>
      </c>
      <c r="L120" s="816">
        <v>4</v>
      </c>
      <c r="M120" s="816">
        <v>40</v>
      </c>
      <c r="N120" s="818">
        <v>13.3</v>
      </c>
      <c r="O120" s="816" t="s">
        <v>8879</v>
      </c>
      <c r="P120" s="831" t="s">
        <v>9110</v>
      </c>
      <c r="Q120" s="819">
        <f t="shared" si="5"/>
        <v>19</v>
      </c>
      <c r="R120" s="819">
        <f t="shared" si="5"/>
        <v>69.089999999999989</v>
      </c>
      <c r="S120" s="832">
        <f t="shared" si="6"/>
        <v>678.30000000000007</v>
      </c>
      <c r="T120" s="832">
        <f t="shared" si="7"/>
        <v>499.8</v>
      </c>
      <c r="U120" s="832">
        <f t="shared" si="8"/>
        <v>-178.50000000000006</v>
      </c>
      <c r="V120" s="833">
        <f t="shared" si="9"/>
        <v>0.73684210526315785</v>
      </c>
      <c r="W120" s="820">
        <v>10</v>
      </c>
    </row>
    <row r="121" spans="1:23" ht="14.4" customHeight="1" x14ac:dyDescent="0.3">
      <c r="A121" s="881" t="s">
        <v>9111</v>
      </c>
      <c r="B121" s="865">
        <v>36</v>
      </c>
      <c r="C121" s="866">
        <v>167.76</v>
      </c>
      <c r="D121" s="836">
        <v>15.9</v>
      </c>
      <c r="E121" s="876">
        <v>35</v>
      </c>
      <c r="F121" s="870">
        <v>162.58000000000001</v>
      </c>
      <c r="G121" s="826">
        <v>15.1</v>
      </c>
      <c r="H121" s="867">
        <v>43</v>
      </c>
      <c r="I121" s="868">
        <v>197.37</v>
      </c>
      <c r="J121" s="825">
        <v>12.3</v>
      </c>
      <c r="K121" s="871">
        <v>4.6399999999999997</v>
      </c>
      <c r="L121" s="869">
        <v>5</v>
      </c>
      <c r="M121" s="869">
        <v>49</v>
      </c>
      <c r="N121" s="872">
        <v>16.22</v>
      </c>
      <c r="O121" s="869" t="s">
        <v>8879</v>
      </c>
      <c r="P121" s="873" t="s">
        <v>9112</v>
      </c>
      <c r="Q121" s="874">
        <f t="shared" si="5"/>
        <v>7</v>
      </c>
      <c r="R121" s="874">
        <f t="shared" si="5"/>
        <v>29.610000000000014</v>
      </c>
      <c r="S121" s="865">
        <f t="shared" si="6"/>
        <v>697.45999999999992</v>
      </c>
      <c r="T121" s="865">
        <f t="shared" si="7"/>
        <v>528.9</v>
      </c>
      <c r="U121" s="865">
        <f t="shared" si="8"/>
        <v>-168.55999999999995</v>
      </c>
      <c r="V121" s="875">
        <f t="shared" si="9"/>
        <v>0.75832305795314436</v>
      </c>
      <c r="W121" s="827">
        <v>37</v>
      </c>
    </row>
    <row r="122" spans="1:23" ht="14.4" customHeight="1" x14ac:dyDescent="0.3">
      <c r="A122" s="881" t="s">
        <v>9113</v>
      </c>
      <c r="B122" s="865">
        <v>31</v>
      </c>
      <c r="C122" s="866">
        <v>222.29</v>
      </c>
      <c r="D122" s="836">
        <v>25.8</v>
      </c>
      <c r="E122" s="876">
        <v>14</v>
      </c>
      <c r="F122" s="870">
        <v>103.13</v>
      </c>
      <c r="G122" s="826">
        <v>21.6</v>
      </c>
      <c r="H122" s="867">
        <v>17</v>
      </c>
      <c r="I122" s="868">
        <v>118.89</v>
      </c>
      <c r="J122" s="825">
        <v>19.899999999999999</v>
      </c>
      <c r="K122" s="871">
        <v>6.99</v>
      </c>
      <c r="L122" s="869">
        <v>7</v>
      </c>
      <c r="M122" s="869">
        <v>67</v>
      </c>
      <c r="N122" s="872">
        <v>22.33</v>
      </c>
      <c r="O122" s="869" t="s">
        <v>8879</v>
      </c>
      <c r="P122" s="873" t="s">
        <v>9114</v>
      </c>
      <c r="Q122" s="874">
        <f t="shared" si="5"/>
        <v>-14</v>
      </c>
      <c r="R122" s="874">
        <f t="shared" si="5"/>
        <v>-103.39999999999999</v>
      </c>
      <c r="S122" s="865">
        <f t="shared" si="6"/>
        <v>379.60999999999996</v>
      </c>
      <c r="T122" s="865">
        <f t="shared" si="7"/>
        <v>338.29999999999995</v>
      </c>
      <c r="U122" s="865">
        <f t="shared" si="8"/>
        <v>-41.31</v>
      </c>
      <c r="V122" s="875">
        <f t="shared" si="9"/>
        <v>0.89117778772951184</v>
      </c>
      <c r="W122" s="827">
        <v>58</v>
      </c>
    </row>
    <row r="123" spans="1:23" ht="14.4" customHeight="1" x14ac:dyDescent="0.3">
      <c r="A123" s="880" t="s">
        <v>9115</v>
      </c>
      <c r="B123" s="811">
        <v>6</v>
      </c>
      <c r="C123" s="812">
        <v>15.37</v>
      </c>
      <c r="D123" s="813">
        <v>14.7</v>
      </c>
      <c r="E123" s="830">
        <v>1</v>
      </c>
      <c r="F123" s="814">
        <v>2.5099999999999998</v>
      </c>
      <c r="G123" s="815">
        <v>13</v>
      </c>
      <c r="H123" s="816">
        <v>8</v>
      </c>
      <c r="I123" s="814">
        <v>20.51</v>
      </c>
      <c r="J123" s="815">
        <v>11.1</v>
      </c>
      <c r="K123" s="817">
        <v>2.5099999999999998</v>
      </c>
      <c r="L123" s="816">
        <v>5</v>
      </c>
      <c r="M123" s="816">
        <v>46</v>
      </c>
      <c r="N123" s="818">
        <v>15.17</v>
      </c>
      <c r="O123" s="816" t="s">
        <v>8879</v>
      </c>
      <c r="P123" s="831" t="s">
        <v>9116</v>
      </c>
      <c r="Q123" s="819">
        <f t="shared" si="5"/>
        <v>2</v>
      </c>
      <c r="R123" s="819">
        <f t="shared" si="5"/>
        <v>5.1400000000000023</v>
      </c>
      <c r="S123" s="832">
        <f t="shared" si="6"/>
        <v>121.36</v>
      </c>
      <c r="T123" s="832">
        <f t="shared" si="7"/>
        <v>88.8</v>
      </c>
      <c r="U123" s="832">
        <f t="shared" si="8"/>
        <v>-32.56</v>
      </c>
      <c r="V123" s="833">
        <f t="shared" si="9"/>
        <v>0.73170731707317072</v>
      </c>
      <c r="W123" s="820">
        <v>7</v>
      </c>
    </row>
    <row r="124" spans="1:23" ht="14.4" customHeight="1" x14ac:dyDescent="0.3">
      <c r="A124" s="881" t="s">
        <v>9117</v>
      </c>
      <c r="B124" s="877">
        <v>16</v>
      </c>
      <c r="C124" s="878">
        <v>53.54</v>
      </c>
      <c r="D124" s="829">
        <v>14.1</v>
      </c>
      <c r="E124" s="876">
        <v>11</v>
      </c>
      <c r="F124" s="870">
        <v>36.81</v>
      </c>
      <c r="G124" s="826">
        <v>14.7</v>
      </c>
      <c r="H124" s="869">
        <v>9</v>
      </c>
      <c r="I124" s="870">
        <v>30.07</v>
      </c>
      <c r="J124" s="826">
        <v>11.7</v>
      </c>
      <c r="K124" s="871">
        <v>3.35</v>
      </c>
      <c r="L124" s="869">
        <v>6</v>
      </c>
      <c r="M124" s="869">
        <v>58</v>
      </c>
      <c r="N124" s="872">
        <v>19.22</v>
      </c>
      <c r="O124" s="869" t="s">
        <v>8879</v>
      </c>
      <c r="P124" s="873" t="s">
        <v>9118</v>
      </c>
      <c r="Q124" s="874">
        <f t="shared" si="5"/>
        <v>-7</v>
      </c>
      <c r="R124" s="874">
        <f t="shared" si="5"/>
        <v>-23.47</v>
      </c>
      <c r="S124" s="865">
        <f t="shared" si="6"/>
        <v>172.98</v>
      </c>
      <c r="T124" s="865">
        <f t="shared" si="7"/>
        <v>105.3</v>
      </c>
      <c r="U124" s="865">
        <f t="shared" si="8"/>
        <v>-67.679999999999993</v>
      </c>
      <c r="V124" s="875">
        <f t="shared" si="9"/>
        <v>0.60874089490114469</v>
      </c>
      <c r="W124" s="827">
        <v>14</v>
      </c>
    </row>
    <row r="125" spans="1:23" ht="14.4" customHeight="1" x14ac:dyDescent="0.3">
      <c r="A125" s="881" t="s">
        <v>9119</v>
      </c>
      <c r="B125" s="877">
        <v>2</v>
      </c>
      <c r="C125" s="878">
        <v>9.3800000000000008</v>
      </c>
      <c r="D125" s="829">
        <v>15.5</v>
      </c>
      <c r="E125" s="876">
        <v>2</v>
      </c>
      <c r="F125" s="870">
        <v>9.3800000000000008</v>
      </c>
      <c r="G125" s="826">
        <v>12.5</v>
      </c>
      <c r="H125" s="869">
        <v>6</v>
      </c>
      <c r="I125" s="870">
        <v>28.15</v>
      </c>
      <c r="J125" s="826">
        <v>17.3</v>
      </c>
      <c r="K125" s="871">
        <v>4.6900000000000004</v>
      </c>
      <c r="L125" s="869">
        <v>7</v>
      </c>
      <c r="M125" s="869">
        <v>65</v>
      </c>
      <c r="N125" s="872">
        <v>21.67</v>
      </c>
      <c r="O125" s="869" t="s">
        <v>8879</v>
      </c>
      <c r="P125" s="873" t="s">
        <v>9120</v>
      </c>
      <c r="Q125" s="874">
        <f t="shared" si="5"/>
        <v>4</v>
      </c>
      <c r="R125" s="874">
        <f t="shared" si="5"/>
        <v>18.769999999999996</v>
      </c>
      <c r="S125" s="865">
        <f t="shared" si="6"/>
        <v>130.02000000000001</v>
      </c>
      <c r="T125" s="865">
        <f t="shared" si="7"/>
        <v>103.80000000000001</v>
      </c>
      <c r="U125" s="865">
        <f t="shared" si="8"/>
        <v>-26.22</v>
      </c>
      <c r="V125" s="875">
        <f t="shared" si="9"/>
        <v>0.79833871712044302</v>
      </c>
      <c r="W125" s="827">
        <v>3</v>
      </c>
    </row>
    <row r="126" spans="1:23" ht="14.4" customHeight="1" x14ac:dyDescent="0.3">
      <c r="A126" s="880" t="s">
        <v>9121</v>
      </c>
      <c r="B126" s="811">
        <v>22</v>
      </c>
      <c r="C126" s="812">
        <v>30.03</v>
      </c>
      <c r="D126" s="813">
        <v>8.6999999999999993</v>
      </c>
      <c r="E126" s="830">
        <v>25</v>
      </c>
      <c r="F126" s="814">
        <v>33.97</v>
      </c>
      <c r="G126" s="815">
        <v>9</v>
      </c>
      <c r="H126" s="816">
        <v>17</v>
      </c>
      <c r="I126" s="814">
        <v>23.45</v>
      </c>
      <c r="J126" s="815">
        <v>7.8</v>
      </c>
      <c r="K126" s="817">
        <v>1.36</v>
      </c>
      <c r="L126" s="816">
        <v>3</v>
      </c>
      <c r="M126" s="816">
        <v>30</v>
      </c>
      <c r="N126" s="818">
        <v>9.9499999999999993</v>
      </c>
      <c r="O126" s="816" t="s">
        <v>8879</v>
      </c>
      <c r="P126" s="831" t="s">
        <v>9122</v>
      </c>
      <c r="Q126" s="819">
        <f t="shared" si="5"/>
        <v>-5</v>
      </c>
      <c r="R126" s="819">
        <f t="shared" si="5"/>
        <v>-6.5800000000000018</v>
      </c>
      <c r="S126" s="832">
        <f t="shared" si="6"/>
        <v>169.14999999999998</v>
      </c>
      <c r="T126" s="832">
        <f t="shared" si="7"/>
        <v>132.6</v>
      </c>
      <c r="U126" s="832">
        <f t="shared" si="8"/>
        <v>-36.549999999999983</v>
      </c>
      <c r="V126" s="833">
        <f t="shared" si="9"/>
        <v>0.78391959798994981</v>
      </c>
      <c r="W126" s="820">
        <v>7</v>
      </c>
    </row>
    <row r="127" spans="1:23" ht="14.4" customHeight="1" x14ac:dyDescent="0.3">
      <c r="A127" s="881" t="s">
        <v>9123</v>
      </c>
      <c r="B127" s="877">
        <v>27</v>
      </c>
      <c r="C127" s="878">
        <v>53.86</v>
      </c>
      <c r="D127" s="829">
        <v>12.7</v>
      </c>
      <c r="E127" s="876">
        <v>17</v>
      </c>
      <c r="F127" s="870">
        <v>33.11</v>
      </c>
      <c r="G127" s="826">
        <v>12.7</v>
      </c>
      <c r="H127" s="869">
        <v>8</v>
      </c>
      <c r="I127" s="870">
        <v>15.82</v>
      </c>
      <c r="J127" s="826">
        <v>11.8</v>
      </c>
      <c r="K127" s="871">
        <v>1.9</v>
      </c>
      <c r="L127" s="869">
        <v>4</v>
      </c>
      <c r="M127" s="869">
        <v>38</v>
      </c>
      <c r="N127" s="872">
        <v>12.63</v>
      </c>
      <c r="O127" s="869" t="s">
        <v>8879</v>
      </c>
      <c r="P127" s="873" t="s">
        <v>9124</v>
      </c>
      <c r="Q127" s="874">
        <f t="shared" si="5"/>
        <v>-19</v>
      </c>
      <c r="R127" s="874">
        <f t="shared" si="5"/>
        <v>-38.04</v>
      </c>
      <c r="S127" s="865">
        <f t="shared" si="6"/>
        <v>101.04</v>
      </c>
      <c r="T127" s="865">
        <f t="shared" si="7"/>
        <v>94.4</v>
      </c>
      <c r="U127" s="865">
        <f t="shared" si="8"/>
        <v>-6.6400000000000006</v>
      </c>
      <c r="V127" s="875">
        <f t="shared" si="9"/>
        <v>0.93428345209817898</v>
      </c>
      <c r="W127" s="827">
        <v>17</v>
      </c>
    </row>
    <row r="128" spans="1:23" ht="14.4" customHeight="1" x14ac:dyDescent="0.3">
      <c r="A128" s="881" t="s">
        <v>9125</v>
      </c>
      <c r="B128" s="877">
        <v>10</v>
      </c>
      <c r="C128" s="878">
        <v>32.22</v>
      </c>
      <c r="D128" s="829">
        <v>21.3</v>
      </c>
      <c r="E128" s="876">
        <v>5</v>
      </c>
      <c r="F128" s="870">
        <v>15.7</v>
      </c>
      <c r="G128" s="826">
        <v>23</v>
      </c>
      <c r="H128" s="869">
        <v>9</v>
      </c>
      <c r="I128" s="870">
        <v>30.02</v>
      </c>
      <c r="J128" s="828">
        <v>22.2</v>
      </c>
      <c r="K128" s="871">
        <v>3.12</v>
      </c>
      <c r="L128" s="869">
        <v>5</v>
      </c>
      <c r="M128" s="869">
        <v>49</v>
      </c>
      <c r="N128" s="872">
        <v>16.22</v>
      </c>
      <c r="O128" s="869" t="s">
        <v>8879</v>
      </c>
      <c r="P128" s="873" t="s">
        <v>9126</v>
      </c>
      <c r="Q128" s="874">
        <f t="shared" si="5"/>
        <v>-1</v>
      </c>
      <c r="R128" s="874">
        <f t="shared" si="5"/>
        <v>-2.1999999999999993</v>
      </c>
      <c r="S128" s="865">
        <f t="shared" si="6"/>
        <v>145.97999999999999</v>
      </c>
      <c r="T128" s="865">
        <f t="shared" si="7"/>
        <v>199.79999999999998</v>
      </c>
      <c r="U128" s="865">
        <f t="shared" si="8"/>
        <v>53.819999999999993</v>
      </c>
      <c r="V128" s="875">
        <f t="shared" si="9"/>
        <v>1.3686806411837238</v>
      </c>
      <c r="W128" s="827">
        <v>77</v>
      </c>
    </row>
    <row r="129" spans="1:23" ht="14.4" customHeight="1" x14ac:dyDescent="0.3">
      <c r="A129" s="880" t="s">
        <v>9127</v>
      </c>
      <c r="B129" s="832">
        <v>148</v>
      </c>
      <c r="C129" s="834">
        <v>163.47999999999999</v>
      </c>
      <c r="D129" s="835">
        <v>5.7</v>
      </c>
      <c r="E129" s="830">
        <v>142</v>
      </c>
      <c r="F129" s="814">
        <v>156.28</v>
      </c>
      <c r="G129" s="815">
        <v>5.2</v>
      </c>
      <c r="H129" s="821">
        <v>178</v>
      </c>
      <c r="I129" s="822">
        <v>195.98</v>
      </c>
      <c r="J129" s="823">
        <v>5.2</v>
      </c>
      <c r="K129" s="817">
        <v>1.1000000000000001</v>
      </c>
      <c r="L129" s="816">
        <v>2</v>
      </c>
      <c r="M129" s="816">
        <v>17</v>
      </c>
      <c r="N129" s="818">
        <v>5.62</v>
      </c>
      <c r="O129" s="816" t="s">
        <v>8879</v>
      </c>
      <c r="P129" s="831" t="s">
        <v>9128</v>
      </c>
      <c r="Q129" s="819">
        <f t="shared" si="5"/>
        <v>30</v>
      </c>
      <c r="R129" s="819">
        <f t="shared" si="5"/>
        <v>32.5</v>
      </c>
      <c r="S129" s="832">
        <f t="shared" si="6"/>
        <v>1000.36</v>
      </c>
      <c r="T129" s="832">
        <f t="shared" si="7"/>
        <v>925.6</v>
      </c>
      <c r="U129" s="832">
        <f t="shared" si="8"/>
        <v>-74.759999999999991</v>
      </c>
      <c r="V129" s="833">
        <f t="shared" si="9"/>
        <v>0.92526690391459077</v>
      </c>
      <c r="W129" s="820">
        <v>58</v>
      </c>
    </row>
    <row r="130" spans="1:23" ht="14.4" customHeight="1" x14ac:dyDescent="0.3">
      <c r="A130" s="881" t="s">
        <v>9129</v>
      </c>
      <c r="B130" s="865">
        <v>73</v>
      </c>
      <c r="C130" s="866">
        <v>92.09</v>
      </c>
      <c r="D130" s="836">
        <v>6.5</v>
      </c>
      <c r="E130" s="876">
        <v>35</v>
      </c>
      <c r="F130" s="870">
        <v>43.8</v>
      </c>
      <c r="G130" s="826">
        <v>5.9</v>
      </c>
      <c r="H130" s="867">
        <v>39</v>
      </c>
      <c r="I130" s="868">
        <v>48.8</v>
      </c>
      <c r="J130" s="825">
        <v>6</v>
      </c>
      <c r="K130" s="871">
        <v>1.25</v>
      </c>
      <c r="L130" s="869">
        <v>2</v>
      </c>
      <c r="M130" s="869">
        <v>20</v>
      </c>
      <c r="N130" s="872">
        <v>6.61</v>
      </c>
      <c r="O130" s="869" t="s">
        <v>8879</v>
      </c>
      <c r="P130" s="873" t="s">
        <v>9130</v>
      </c>
      <c r="Q130" s="874">
        <f t="shared" si="5"/>
        <v>-34</v>
      </c>
      <c r="R130" s="874">
        <f t="shared" si="5"/>
        <v>-43.290000000000006</v>
      </c>
      <c r="S130" s="865">
        <f t="shared" si="6"/>
        <v>257.79000000000002</v>
      </c>
      <c r="T130" s="865">
        <f t="shared" si="7"/>
        <v>234</v>
      </c>
      <c r="U130" s="865">
        <f t="shared" si="8"/>
        <v>-23.79000000000002</v>
      </c>
      <c r="V130" s="875">
        <f t="shared" si="9"/>
        <v>0.90771558245083195</v>
      </c>
      <c r="W130" s="827">
        <v>23</v>
      </c>
    </row>
    <row r="131" spans="1:23" ht="14.4" customHeight="1" x14ac:dyDescent="0.3">
      <c r="A131" s="881" t="s">
        <v>9131</v>
      </c>
      <c r="B131" s="865">
        <v>4</v>
      </c>
      <c r="C131" s="866">
        <v>6.54</v>
      </c>
      <c r="D131" s="836">
        <v>13</v>
      </c>
      <c r="E131" s="876">
        <v>1</v>
      </c>
      <c r="F131" s="870">
        <v>1.64</v>
      </c>
      <c r="G131" s="826">
        <v>13</v>
      </c>
      <c r="H131" s="867">
        <v>8</v>
      </c>
      <c r="I131" s="868">
        <v>13.08</v>
      </c>
      <c r="J131" s="828">
        <v>10.4</v>
      </c>
      <c r="K131" s="871">
        <v>1.64</v>
      </c>
      <c r="L131" s="869">
        <v>3</v>
      </c>
      <c r="M131" s="869">
        <v>26</v>
      </c>
      <c r="N131" s="872">
        <v>8.73</v>
      </c>
      <c r="O131" s="869" t="s">
        <v>8879</v>
      </c>
      <c r="P131" s="873" t="s">
        <v>9132</v>
      </c>
      <c r="Q131" s="874">
        <f t="shared" si="5"/>
        <v>4</v>
      </c>
      <c r="R131" s="874">
        <f t="shared" si="5"/>
        <v>6.54</v>
      </c>
      <c r="S131" s="865">
        <f t="shared" si="6"/>
        <v>69.84</v>
      </c>
      <c r="T131" s="865">
        <f t="shared" si="7"/>
        <v>83.2</v>
      </c>
      <c r="U131" s="865">
        <f t="shared" si="8"/>
        <v>13.36</v>
      </c>
      <c r="V131" s="875">
        <f t="shared" si="9"/>
        <v>1.1912943871706758</v>
      </c>
      <c r="W131" s="827">
        <v>20</v>
      </c>
    </row>
    <row r="132" spans="1:23" ht="14.4" customHeight="1" x14ac:dyDescent="0.3">
      <c r="A132" s="880" t="s">
        <v>9133</v>
      </c>
      <c r="B132" s="832">
        <v>11</v>
      </c>
      <c r="C132" s="834">
        <v>18.98</v>
      </c>
      <c r="D132" s="835">
        <v>8.3000000000000007</v>
      </c>
      <c r="E132" s="830">
        <v>19</v>
      </c>
      <c r="F132" s="814">
        <v>29.64</v>
      </c>
      <c r="G132" s="815">
        <v>7.2</v>
      </c>
      <c r="H132" s="821">
        <v>19</v>
      </c>
      <c r="I132" s="822">
        <v>30.48</v>
      </c>
      <c r="J132" s="823">
        <v>7.2</v>
      </c>
      <c r="K132" s="817">
        <v>1.55</v>
      </c>
      <c r="L132" s="816">
        <v>3</v>
      </c>
      <c r="M132" s="816">
        <v>27</v>
      </c>
      <c r="N132" s="818">
        <v>9.14</v>
      </c>
      <c r="O132" s="816" t="s">
        <v>8879</v>
      </c>
      <c r="P132" s="831" t="s">
        <v>9134</v>
      </c>
      <c r="Q132" s="819">
        <f t="shared" si="5"/>
        <v>8</v>
      </c>
      <c r="R132" s="819">
        <f t="shared" si="5"/>
        <v>11.5</v>
      </c>
      <c r="S132" s="832">
        <f t="shared" si="6"/>
        <v>173.66000000000003</v>
      </c>
      <c r="T132" s="832">
        <f t="shared" si="7"/>
        <v>136.80000000000001</v>
      </c>
      <c r="U132" s="832">
        <f t="shared" si="8"/>
        <v>-36.860000000000014</v>
      </c>
      <c r="V132" s="833">
        <f t="shared" si="9"/>
        <v>0.78774617067833697</v>
      </c>
      <c r="W132" s="820">
        <v>40</v>
      </c>
    </row>
    <row r="133" spans="1:23" ht="14.4" customHeight="1" x14ac:dyDescent="0.3">
      <c r="A133" s="881" t="s">
        <v>9135</v>
      </c>
      <c r="B133" s="865">
        <v>12</v>
      </c>
      <c r="C133" s="866">
        <v>26.67</v>
      </c>
      <c r="D133" s="836">
        <v>13.8</v>
      </c>
      <c r="E133" s="876">
        <v>1</v>
      </c>
      <c r="F133" s="870">
        <v>2.0499999999999998</v>
      </c>
      <c r="G133" s="826">
        <v>5</v>
      </c>
      <c r="H133" s="867">
        <v>6</v>
      </c>
      <c r="I133" s="868">
        <v>12.3</v>
      </c>
      <c r="J133" s="825">
        <v>10.199999999999999</v>
      </c>
      <c r="K133" s="871">
        <v>2.0499999999999998</v>
      </c>
      <c r="L133" s="869">
        <v>4</v>
      </c>
      <c r="M133" s="869">
        <v>37</v>
      </c>
      <c r="N133" s="872">
        <v>12.2</v>
      </c>
      <c r="O133" s="869" t="s">
        <v>8879</v>
      </c>
      <c r="P133" s="873" t="s">
        <v>9136</v>
      </c>
      <c r="Q133" s="874">
        <f t="shared" si="5"/>
        <v>-6</v>
      </c>
      <c r="R133" s="874">
        <f t="shared" si="5"/>
        <v>-14.370000000000001</v>
      </c>
      <c r="S133" s="865">
        <f t="shared" si="6"/>
        <v>73.199999999999989</v>
      </c>
      <c r="T133" s="865">
        <f t="shared" si="7"/>
        <v>61.199999999999996</v>
      </c>
      <c r="U133" s="865">
        <f t="shared" si="8"/>
        <v>-11.999999999999993</v>
      </c>
      <c r="V133" s="875">
        <f t="shared" si="9"/>
        <v>0.83606557377049184</v>
      </c>
      <c r="W133" s="827">
        <v>3</v>
      </c>
    </row>
    <row r="134" spans="1:23" ht="14.4" customHeight="1" x14ac:dyDescent="0.3">
      <c r="A134" s="881" t="s">
        <v>9137</v>
      </c>
      <c r="B134" s="865">
        <v>5</v>
      </c>
      <c r="C134" s="866">
        <v>16.52</v>
      </c>
      <c r="D134" s="836">
        <v>11.4</v>
      </c>
      <c r="E134" s="876">
        <v>4</v>
      </c>
      <c r="F134" s="870">
        <v>11.8</v>
      </c>
      <c r="G134" s="826">
        <v>17.3</v>
      </c>
      <c r="H134" s="867">
        <v>4</v>
      </c>
      <c r="I134" s="868">
        <v>16.989999999999998</v>
      </c>
      <c r="J134" s="828">
        <v>30.3</v>
      </c>
      <c r="K134" s="871">
        <v>3.3</v>
      </c>
      <c r="L134" s="869">
        <v>5</v>
      </c>
      <c r="M134" s="869">
        <v>49</v>
      </c>
      <c r="N134" s="872">
        <v>16.2</v>
      </c>
      <c r="O134" s="869" t="s">
        <v>8879</v>
      </c>
      <c r="P134" s="873" t="s">
        <v>9138</v>
      </c>
      <c r="Q134" s="874">
        <f t="shared" ref="Q134:R197" si="10">H134-B134</f>
        <v>-1</v>
      </c>
      <c r="R134" s="874">
        <f t="shared" si="10"/>
        <v>0.46999999999999886</v>
      </c>
      <c r="S134" s="865">
        <f t="shared" ref="S134:S197" si="11">IF(H134=0,"",H134*N134)</f>
        <v>64.8</v>
      </c>
      <c r="T134" s="865">
        <f t="shared" ref="T134:T197" si="12">IF(H134=0,"",H134*J134)</f>
        <v>121.2</v>
      </c>
      <c r="U134" s="865">
        <f t="shared" ref="U134:U197" si="13">IF(H134=0,"",T134-S134)</f>
        <v>56.400000000000006</v>
      </c>
      <c r="V134" s="875">
        <f t="shared" ref="V134:V197" si="14">IF(H134=0,"",T134/S134)</f>
        <v>1.8703703703703705</v>
      </c>
      <c r="W134" s="827">
        <v>60</v>
      </c>
    </row>
    <row r="135" spans="1:23" ht="14.4" customHeight="1" x14ac:dyDescent="0.3">
      <c r="A135" s="880" t="s">
        <v>9139</v>
      </c>
      <c r="B135" s="811">
        <v>22</v>
      </c>
      <c r="C135" s="812">
        <v>12.11</v>
      </c>
      <c r="D135" s="813">
        <v>4.2</v>
      </c>
      <c r="E135" s="830">
        <v>18</v>
      </c>
      <c r="F135" s="814">
        <v>10.220000000000001</v>
      </c>
      <c r="G135" s="815">
        <v>5.0999999999999996</v>
      </c>
      <c r="H135" s="816">
        <v>6</v>
      </c>
      <c r="I135" s="814">
        <v>3.05</v>
      </c>
      <c r="J135" s="815">
        <v>3.5</v>
      </c>
      <c r="K135" s="817">
        <v>0.54</v>
      </c>
      <c r="L135" s="816">
        <v>2</v>
      </c>
      <c r="M135" s="816">
        <v>21</v>
      </c>
      <c r="N135" s="818">
        <v>6.96</v>
      </c>
      <c r="O135" s="816" t="s">
        <v>8879</v>
      </c>
      <c r="P135" s="831" t="s">
        <v>9140</v>
      </c>
      <c r="Q135" s="819">
        <f t="shared" si="10"/>
        <v>-16</v>
      </c>
      <c r="R135" s="819">
        <f t="shared" si="10"/>
        <v>-9.0599999999999987</v>
      </c>
      <c r="S135" s="832">
        <f t="shared" si="11"/>
        <v>41.76</v>
      </c>
      <c r="T135" s="832">
        <f t="shared" si="12"/>
        <v>21</v>
      </c>
      <c r="U135" s="832">
        <f t="shared" si="13"/>
        <v>-20.759999999999998</v>
      </c>
      <c r="V135" s="833">
        <f t="shared" si="14"/>
        <v>0.50287356321839083</v>
      </c>
      <c r="W135" s="820">
        <v>2</v>
      </c>
    </row>
    <row r="136" spans="1:23" ht="14.4" customHeight="1" x14ac:dyDescent="0.3">
      <c r="A136" s="881" t="s">
        <v>9141</v>
      </c>
      <c r="B136" s="877">
        <v>5</v>
      </c>
      <c r="C136" s="878">
        <v>3.34</v>
      </c>
      <c r="D136" s="829">
        <v>10.6</v>
      </c>
      <c r="E136" s="876">
        <v>2</v>
      </c>
      <c r="F136" s="870">
        <v>1.1599999999999999</v>
      </c>
      <c r="G136" s="826">
        <v>2.5</v>
      </c>
      <c r="H136" s="869">
        <v>2</v>
      </c>
      <c r="I136" s="870">
        <v>1.1599999999999999</v>
      </c>
      <c r="J136" s="828">
        <v>10</v>
      </c>
      <c r="K136" s="871">
        <v>0.68</v>
      </c>
      <c r="L136" s="869">
        <v>3</v>
      </c>
      <c r="M136" s="869">
        <v>26</v>
      </c>
      <c r="N136" s="872">
        <v>8.76</v>
      </c>
      <c r="O136" s="869" t="s">
        <v>8879</v>
      </c>
      <c r="P136" s="873" t="s">
        <v>9142</v>
      </c>
      <c r="Q136" s="874">
        <f t="shared" si="10"/>
        <v>-3</v>
      </c>
      <c r="R136" s="874">
        <f t="shared" si="10"/>
        <v>-2.1799999999999997</v>
      </c>
      <c r="S136" s="865">
        <f t="shared" si="11"/>
        <v>17.52</v>
      </c>
      <c r="T136" s="865">
        <f t="shared" si="12"/>
        <v>20</v>
      </c>
      <c r="U136" s="865">
        <f t="shared" si="13"/>
        <v>2.4800000000000004</v>
      </c>
      <c r="V136" s="875">
        <f t="shared" si="14"/>
        <v>1.1415525114155252</v>
      </c>
      <c r="W136" s="827">
        <v>9</v>
      </c>
    </row>
    <row r="137" spans="1:23" ht="14.4" customHeight="1" x14ac:dyDescent="0.3">
      <c r="A137" s="881" t="s">
        <v>9143</v>
      </c>
      <c r="B137" s="877">
        <v>3</v>
      </c>
      <c r="C137" s="878">
        <v>2.79</v>
      </c>
      <c r="D137" s="829">
        <v>23.3</v>
      </c>
      <c r="E137" s="876">
        <v>1</v>
      </c>
      <c r="F137" s="870">
        <v>0.76</v>
      </c>
      <c r="G137" s="826">
        <v>4</v>
      </c>
      <c r="H137" s="869"/>
      <c r="I137" s="870"/>
      <c r="J137" s="826"/>
      <c r="K137" s="871">
        <v>0.76</v>
      </c>
      <c r="L137" s="869">
        <v>3</v>
      </c>
      <c r="M137" s="869">
        <v>31</v>
      </c>
      <c r="N137" s="872">
        <v>10.210000000000001</v>
      </c>
      <c r="O137" s="869" t="s">
        <v>8879</v>
      </c>
      <c r="P137" s="873" t="s">
        <v>9144</v>
      </c>
      <c r="Q137" s="874">
        <f t="shared" si="10"/>
        <v>-3</v>
      </c>
      <c r="R137" s="874">
        <f t="shared" si="10"/>
        <v>-2.79</v>
      </c>
      <c r="S137" s="865" t="str">
        <f t="shared" si="11"/>
        <v/>
      </c>
      <c r="T137" s="865" t="str">
        <f t="shared" si="12"/>
        <v/>
      </c>
      <c r="U137" s="865" t="str">
        <f t="shared" si="13"/>
        <v/>
      </c>
      <c r="V137" s="875" t="str">
        <f t="shared" si="14"/>
        <v/>
      </c>
      <c r="W137" s="827"/>
    </row>
    <row r="138" spans="1:23" ht="14.4" customHeight="1" x14ac:dyDescent="0.3">
      <c r="A138" s="880" t="s">
        <v>9145</v>
      </c>
      <c r="B138" s="811">
        <v>9</v>
      </c>
      <c r="C138" s="812">
        <v>6.14</v>
      </c>
      <c r="D138" s="813">
        <v>8</v>
      </c>
      <c r="E138" s="830">
        <v>8</v>
      </c>
      <c r="F138" s="814">
        <v>5.36</v>
      </c>
      <c r="G138" s="815">
        <v>5.8</v>
      </c>
      <c r="H138" s="816">
        <v>3</v>
      </c>
      <c r="I138" s="814">
        <v>1.66</v>
      </c>
      <c r="J138" s="815">
        <v>4.7</v>
      </c>
      <c r="K138" s="817">
        <v>0.7</v>
      </c>
      <c r="L138" s="816">
        <v>3</v>
      </c>
      <c r="M138" s="816">
        <v>25</v>
      </c>
      <c r="N138" s="818">
        <v>8.18</v>
      </c>
      <c r="O138" s="816" t="s">
        <v>8879</v>
      </c>
      <c r="P138" s="831" t="s">
        <v>9146</v>
      </c>
      <c r="Q138" s="819">
        <f t="shared" si="10"/>
        <v>-6</v>
      </c>
      <c r="R138" s="819">
        <f t="shared" si="10"/>
        <v>-4.4799999999999995</v>
      </c>
      <c r="S138" s="832">
        <f t="shared" si="11"/>
        <v>24.54</v>
      </c>
      <c r="T138" s="832">
        <f t="shared" si="12"/>
        <v>14.100000000000001</v>
      </c>
      <c r="U138" s="832">
        <f t="shared" si="13"/>
        <v>-10.439999999999998</v>
      </c>
      <c r="V138" s="833">
        <f t="shared" si="14"/>
        <v>0.57457212713936434</v>
      </c>
      <c r="W138" s="820"/>
    </row>
    <row r="139" spans="1:23" ht="14.4" customHeight="1" x14ac:dyDescent="0.3">
      <c r="A139" s="881" t="s">
        <v>9147</v>
      </c>
      <c r="B139" s="877">
        <v>4</v>
      </c>
      <c r="C139" s="878">
        <v>3.91</v>
      </c>
      <c r="D139" s="829">
        <v>8</v>
      </c>
      <c r="E139" s="876">
        <v>1</v>
      </c>
      <c r="F139" s="870">
        <v>0.9</v>
      </c>
      <c r="G139" s="826">
        <v>3</v>
      </c>
      <c r="H139" s="869"/>
      <c r="I139" s="870"/>
      <c r="J139" s="826"/>
      <c r="K139" s="871">
        <v>0.9</v>
      </c>
      <c r="L139" s="869">
        <v>3</v>
      </c>
      <c r="M139" s="869">
        <v>29</v>
      </c>
      <c r="N139" s="872">
        <v>9.6999999999999993</v>
      </c>
      <c r="O139" s="869" t="s">
        <v>8879</v>
      </c>
      <c r="P139" s="873" t="s">
        <v>9148</v>
      </c>
      <c r="Q139" s="874">
        <f t="shared" si="10"/>
        <v>-4</v>
      </c>
      <c r="R139" s="874">
        <f t="shared" si="10"/>
        <v>-3.91</v>
      </c>
      <c r="S139" s="865" t="str">
        <f t="shared" si="11"/>
        <v/>
      </c>
      <c r="T139" s="865" t="str">
        <f t="shared" si="12"/>
        <v/>
      </c>
      <c r="U139" s="865" t="str">
        <f t="shared" si="13"/>
        <v/>
      </c>
      <c r="V139" s="875" t="str">
        <f t="shared" si="14"/>
        <v/>
      </c>
      <c r="W139" s="827"/>
    </row>
    <row r="140" spans="1:23" ht="14.4" customHeight="1" x14ac:dyDescent="0.3">
      <c r="A140" s="881" t="s">
        <v>9149</v>
      </c>
      <c r="B140" s="877">
        <v>3</v>
      </c>
      <c r="C140" s="878">
        <v>7.37</v>
      </c>
      <c r="D140" s="829">
        <v>35.299999999999997</v>
      </c>
      <c r="E140" s="876">
        <v>1</v>
      </c>
      <c r="F140" s="870">
        <v>1.92</v>
      </c>
      <c r="G140" s="826">
        <v>13</v>
      </c>
      <c r="H140" s="869">
        <v>1</v>
      </c>
      <c r="I140" s="870">
        <v>3.45</v>
      </c>
      <c r="J140" s="828">
        <v>55</v>
      </c>
      <c r="K140" s="871">
        <v>1.92</v>
      </c>
      <c r="L140" s="869">
        <v>5</v>
      </c>
      <c r="M140" s="869">
        <v>42</v>
      </c>
      <c r="N140" s="872">
        <v>13.91</v>
      </c>
      <c r="O140" s="869" t="s">
        <v>8879</v>
      </c>
      <c r="P140" s="873" t="s">
        <v>9150</v>
      </c>
      <c r="Q140" s="874">
        <f t="shared" si="10"/>
        <v>-2</v>
      </c>
      <c r="R140" s="874">
        <f t="shared" si="10"/>
        <v>-3.92</v>
      </c>
      <c r="S140" s="865">
        <f t="shared" si="11"/>
        <v>13.91</v>
      </c>
      <c r="T140" s="865">
        <f t="shared" si="12"/>
        <v>55</v>
      </c>
      <c r="U140" s="865">
        <f t="shared" si="13"/>
        <v>41.09</v>
      </c>
      <c r="V140" s="875">
        <f t="shared" si="14"/>
        <v>3.9539899352983463</v>
      </c>
      <c r="W140" s="827">
        <v>41</v>
      </c>
    </row>
    <row r="141" spans="1:23" ht="14.4" customHeight="1" x14ac:dyDescent="0.3">
      <c r="A141" s="880" t="s">
        <v>9151</v>
      </c>
      <c r="B141" s="811">
        <v>1</v>
      </c>
      <c r="C141" s="812">
        <v>0.52</v>
      </c>
      <c r="D141" s="813">
        <v>2</v>
      </c>
      <c r="E141" s="830">
        <v>4</v>
      </c>
      <c r="F141" s="814">
        <v>2.1</v>
      </c>
      <c r="G141" s="815">
        <v>3.5</v>
      </c>
      <c r="H141" s="816">
        <v>3</v>
      </c>
      <c r="I141" s="814">
        <v>1.57</v>
      </c>
      <c r="J141" s="824">
        <v>7.7</v>
      </c>
      <c r="K141" s="817">
        <v>0.52</v>
      </c>
      <c r="L141" s="816">
        <v>2</v>
      </c>
      <c r="M141" s="816">
        <v>20</v>
      </c>
      <c r="N141" s="818">
        <v>6.83</v>
      </c>
      <c r="O141" s="816" t="s">
        <v>8879</v>
      </c>
      <c r="P141" s="831" t="s">
        <v>9152</v>
      </c>
      <c r="Q141" s="819">
        <f t="shared" si="10"/>
        <v>2</v>
      </c>
      <c r="R141" s="819">
        <f t="shared" si="10"/>
        <v>1.05</v>
      </c>
      <c r="S141" s="832">
        <f t="shared" si="11"/>
        <v>20.490000000000002</v>
      </c>
      <c r="T141" s="832">
        <f t="shared" si="12"/>
        <v>23.1</v>
      </c>
      <c r="U141" s="832">
        <f t="shared" si="13"/>
        <v>2.6099999999999994</v>
      </c>
      <c r="V141" s="833">
        <f t="shared" si="14"/>
        <v>1.1273792093704245</v>
      </c>
      <c r="W141" s="820">
        <v>6</v>
      </c>
    </row>
    <row r="142" spans="1:23" ht="14.4" customHeight="1" x14ac:dyDescent="0.3">
      <c r="A142" s="881" t="s">
        <v>9153</v>
      </c>
      <c r="B142" s="877">
        <v>2</v>
      </c>
      <c r="C142" s="878">
        <v>2.02</v>
      </c>
      <c r="D142" s="829">
        <v>15</v>
      </c>
      <c r="E142" s="876"/>
      <c r="F142" s="870"/>
      <c r="G142" s="826"/>
      <c r="H142" s="869"/>
      <c r="I142" s="870"/>
      <c r="J142" s="826"/>
      <c r="K142" s="871">
        <v>0.63</v>
      </c>
      <c r="L142" s="869">
        <v>3</v>
      </c>
      <c r="M142" s="869">
        <v>25</v>
      </c>
      <c r="N142" s="872">
        <v>8.35</v>
      </c>
      <c r="O142" s="869" t="s">
        <v>8879</v>
      </c>
      <c r="P142" s="873" t="s">
        <v>9154</v>
      </c>
      <c r="Q142" s="874">
        <f t="shared" si="10"/>
        <v>-2</v>
      </c>
      <c r="R142" s="874">
        <f t="shared" si="10"/>
        <v>-2.02</v>
      </c>
      <c r="S142" s="865" t="str">
        <f t="shared" si="11"/>
        <v/>
      </c>
      <c r="T142" s="865" t="str">
        <f t="shared" si="12"/>
        <v/>
      </c>
      <c r="U142" s="865" t="str">
        <f t="shared" si="13"/>
        <v/>
      </c>
      <c r="V142" s="875" t="str">
        <f t="shared" si="14"/>
        <v/>
      </c>
      <c r="W142" s="827"/>
    </row>
    <row r="143" spans="1:23" ht="14.4" customHeight="1" x14ac:dyDescent="0.3">
      <c r="A143" s="881" t="s">
        <v>9155</v>
      </c>
      <c r="B143" s="877">
        <v>3</v>
      </c>
      <c r="C143" s="878">
        <v>4.4400000000000004</v>
      </c>
      <c r="D143" s="829">
        <v>29</v>
      </c>
      <c r="E143" s="876">
        <v>1</v>
      </c>
      <c r="F143" s="870">
        <v>1</v>
      </c>
      <c r="G143" s="826">
        <v>10</v>
      </c>
      <c r="H143" s="869"/>
      <c r="I143" s="870"/>
      <c r="J143" s="826"/>
      <c r="K143" s="871">
        <v>0.98</v>
      </c>
      <c r="L143" s="869">
        <v>4</v>
      </c>
      <c r="M143" s="869">
        <v>34</v>
      </c>
      <c r="N143" s="872">
        <v>11.34</v>
      </c>
      <c r="O143" s="869" t="s">
        <v>8879</v>
      </c>
      <c r="P143" s="873" t="s">
        <v>9156</v>
      </c>
      <c r="Q143" s="874">
        <f t="shared" si="10"/>
        <v>-3</v>
      </c>
      <c r="R143" s="874">
        <f t="shared" si="10"/>
        <v>-4.4400000000000004</v>
      </c>
      <c r="S143" s="865" t="str">
        <f t="shared" si="11"/>
        <v/>
      </c>
      <c r="T143" s="865" t="str">
        <f t="shared" si="12"/>
        <v/>
      </c>
      <c r="U143" s="865" t="str">
        <f t="shared" si="13"/>
        <v/>
      </c>
      <c r="V143" s="875" t="str">
        <f t="shared" si="14"/>
        <v/>
      </c>
      <c r="W143" s="827"/>
    </row>
    <row r="144" spans="1:23" ht="14.4" customHeight="1" x14ac:dyDescent="0.3">
      <c r="A144" s="880" t="s">
        <v>9157</v>
      </c>
      <c r="B144" s="811">
        <v>37</v>
      </c>
      <c r="C144" s="812">
        <v>17.66</v>
      </c>
      <c r="D144" s="813">
        <v>7.7</v>
      </c>
      <c r="E144" s="830">
        <v>35</v>
      </c>
      <c r="F144" s="814">
        <v>16.809999999999999</v>
      </c>
      <c r="G144" s="815">
        <v>6.4</v>
      </c>
      <c r="H144" s="816">
        <v>20</v>
      </c>
      <c r="I144" s="814">
        <v>9.7100000000000009</v>
      </c>
      <c r="J144" s="824">
        <v>6.8</v>
      </c>
      <c r="K144" s="817">
        <v>0.47</v>
      </c>
      <c r="L144" s="816">
        <v>2</v>
      </c>
      <c r="M144" s="816">
        <v>19</v>
      </c>
      <c r="N144" s="818">
        <v>6.24</v>
      </c>
      <c r="O144" s="816" t="s">
        <v>8879</v>
      </c>
      <c r="P144" s="831" t="s">
        <v>9158</v>
      </c>
      <c r="Q144" s="819">
        <f t="shared" si="10"/>
        <v>-17</v>
      </c>
      <c r="R144" s="819">
        <f t="shared" si="10"/>
        <v>-7.9499999999999993</v>
      </c>
      <c r="S144" s="832">
        <f t="shared" si="11"/>
        <v>124.80000000000001</v>
      </c>
      <c r="T144" s="832">
        <f t="shared" si="12"/>
        <v>136</v>
      </c>
      <c r="U144" s="832">
        <f t="shared" si="13"/>
        <v>11.199999999999989</v>
      </c>
      <c r="V144" s="833">
        <f t="shared" si="14"/>
        <v>1.0897435897435896</v>
      </c>
      <c r="W144" s="820">
        <v>36</v>
      </c>
    </row>
    <row r="145" spans="1:23" ht="14.4" customHeight="1" x14ac:dyDescent="0.3">
      <c r="A145" s="881" t="s">
        <v>9159</v>
      </c>
      <c r="B145" s="877">
        <v>5</v>
      </c>
      <c r="C145" s="878">
        <v>3.07</v>
      </c>
      <c r="D145" s="829">
        <v>6.4</v>
      </c>
      <c r="E145" s="876"/>
      <c r="F145" s="870"/>
      <c r="G145" s="826"/>
      <c r="H145" s="869"/>
      <c r="I145" s="870"/>
      <c r="J145" s="826"/>
      <c r="K145" s="871">
        <v>0.61</v>
      </c>
      <c r="L145" s="869">
        <v>3</v>
      </c>
      <c r="M145" s="869">
        <v>24</v>
      </c>
      <c r="N145" s="872">
        <v>7.9</v>
      </c>
      <c r="O145" s="869" t="s">
        <v>8879</v>
      </c>
      <c r="P145" s="873" t="s">
        <v>9160</v>
      </c>
      <c r="Q145" s="874">
        <f t="shared" si="10"/>
        <v>-5</v>
      </c>
      <c r="R145" s="874">
        <f t="shared" si="10"/>
        <v>-3.07</v>
      </c>
      <c r="S145" s="865" t="str">
        <f t="shared" si="11"/>
        <v/>
      </c>
      <c r="T145" s="865" t="str">
        <f t="shared" si="12"/>
        <v/>
      </c>
      <c r="U145" s="865" t="str">
        <f t="shared" si="13"/>
        <v/>
      </c>
      <c r="V145" s="875" t="str">
        <f t="shared" si="14"/>
        <v/>
      </c>
      <c r="W145" s="827"/>
    </row>
    <row r="146" spans="1:23" ht="14.4" customHeight="1" x14ac:dyDescent="0.3">
      <c r="A146" s="881" t="s">
        <v>9161</v>
      </c>
      <c r="B146" s="877">
        <v>1</v>
      </c>
      <c r="C146" s="878">
        <v>0.95</v>
      </c>
      <c r="D146" s="829">
        <v>9</v>
      </c>
      <c r="E146" s="876">
        <v>1</v>
      </c>
      <c r="F146" s="870">
        <v>0.95</v>
      </c>
      <c r="G146" s="826">
        <v>6</v>
      </c>
      <c r="H146" s="869"/>
      <c r="I146" s="870"/>
      <c r="J146" s="826"/>
      <c r="K146" s="871">
        <v>0.95</v>
      </c>
      <c r="L146" s="869">
        <v>4</v>
      </c>
      <c r="M146" s="869">
        <v>32</v>
      </c>
      <c r="N146" s="872">
        <v>10.56</v>
      </c>
      <c r="O146" s="869" t="s">
        <v>8879</v>
      </c>
      <c r="P146" s="873" t="s">
        <v>9162</v>
      </c>
      <c r="Q146" s="874">
        <f t="shared" si="10"/>
        <v>-1</v>
      </c>
      <c r="R146" s="874">
        <f t="shared" si="10"/>
        <v>-0.95</v>
      </c>
      <c r="S146" s="865" t="str">
        <f t="shared" si="11"/>
        <v/>
      </c>
      <c r="T146" s="865" t="str">
        <f t="shared" si="12"/>
        <v/>
      </c>
      <c r="U146" s="865" t="str">
        <f t="shared" si="13"/>
        <v/>
      </c>
      <c r="V146" s="875" t="str">
        <f t="shared" si="14"/>
        <v/>
      </c>
      <c r="W146" s="827"/>
    </row>
    <row r="147" spans="1:23" ht="14.4" customHeight="1" x14ac:dyDescent="0.3">
      <c r="A147" s="880" t="s">
        <v>9163</v>
      </c>
      <c r="B147" s="832"/>
      <c r="C147" s="834"/>
      <c r="D147" s="835"/>
      <c r="E147" s="821">
        <v>1</v>
      </c>
      <c r="F147" s="822">
        <v>3.62</v>
      </c>
      <c r="G147" s="823">
        <v>40</v>
      </c>
      <c r="H147" s="816"/>
      <c r="I147" s="814"/>
      <c r="J147" s="815"/>
      <c r="K147" s="817">
        <v>3.34</v>
      </c>
      <c r="L147" s="816">
        <v>5</v>
      </c>
      <c r="M147" s="816">
        <v>43</v>
      </c>
      <c r="N147" s="818">
        <v>14.46</v>
      </c>
      <c r="O147" s="816" t="s">
        <v>8879</v>
      </c>
      <c r="P147" s="831" t="s">
        <v>9164</v>
      </c>
      <c r="Q147" s="819">
        <f t="shared" si="10"/>
        <v>0</v>
      </c>
      <c r="R147" s="819">
        <f t="shared" si="10"/>
        <v>0</v>
      </c>
      <c r="S147" s="832" t="str">
        <f t="shared" si="11"/>
        <v/>
      </c>
      <c r="T147" s="832" t="str">
        <f t="shared" si="12"/>
        <v/>
      </c>
      <c r="U147" s="832" t="str">
        <f t="shared" si="13"/>
        <v/>
      </c>
      <c r="V147" s="833" t="str">
        <f t="shared" si="14"/>
        <v/>
      </c>
      <c r="W147" s="820"/>
    </row>
    <row r="148" spans="1:23" ht="14.4" customHeight="1" x14ac:dyDescent="0.3">
      <c r="A148" s="880" t="s">
        <v>9165</v>
      </c>
      <c r="B148" s="811">
        <v>1</v>
      </c>
      <c r="C148" s="812">
        <v>2.68</v>
      </c>
      <c r="D148" s="813">
        <v>4</v>
      </c>
      <c r="E148" s="830"/>
      <c r="F148" s="814"/>
      <c r="G148" s="815"/>
      <c r="H148" s="816"/>
      <c r="I148" s="814"/>
      <c r="J148" s="815"/>
      <c r="K148" s="817">
        <v>2.68</v>
      </c>
      <c r="L148" s="816">
        <v>4</v>
      </c>
      <c r="M148" s="816">
        <v>33</v>
      </c>
      <c r="N148" s="818">
        <v>11.16</v>
      </c>
      <c r="O148" s="816" t="s">
        <v>8879</v>
      </c>
      <c r="P148" s="831" t="s">
        <v>9166</v>
      </c>
      <c r="Q148" s="819">
        <f t="shared" si="10"/>
        <v>-1</v>
      </c>
      <c r="R148" s="819">
        <f t="shared" si="10"/>
        <v>-2.68</v>
      </c>
      <c r="S148" s="832" t="str">
        <f t="shared" si="11"/>
        <v/>
      </c>
      <c r="T148" s="832" t="str">
        <f t="shared" si="12"/>
        <v/>
      </c>
      <c r="U148" s="832" t="str">
        <f t="shared" si="13"/>
        <v/>
      </c>
      <c r="V148" s="833" t="str">
        <f t="shared" si="14"/>
        <v/>
      </c>
      <c r="W148" s="820"/>
    </row>
    <row r="149" spans="1:23" ht="14.4" customHeight="1" x14ac:dyDescent="0.3">
      <c r="A149" s="880" t="s">
        <v>9167</v>
      </c>
      <c r="B149" s="811">
        <v>2</v>
      </c>
      <c r="C149" s="812">
        <v>5.96</v>
      </c>
      <c r="D149" s="813">
        <v>9</v>
      </c>
      <c r="E149" s="830"/>
      <c r="F149" s="814"/>
      <c r="G149" s="815"/>
      <c r="H149" s="816"/>
      <c r="I149" s="814"/>
      <c r="J149" s="815"/>
      <c r="K149" s="817">
        <v>2.98</v>
      </c>
      <c r="L149" s="816">
        <v>3</v>
      </c>
      <c r="M149" s="816">
        <v>27</v>
      </c>
      <c r="N149" s="818">
        <v>9.07</v>
      </c>
      <c r="O149" s="816" t="s">
        <v>8879</v>
      </c>
      <c r="P149" s="831" t="s">
        <v>9168</v>
      </c>
      <c r="Q149" s="819">
        <f t="shared" si="10"/>
        <v>-2</v>
      </c>
      <c r="R149" s="819">
        <f t="shared" si="10"/>
        <v>-5.96</v>
      </c>
      <c r="S149" s="832" t="str">
        <f t="shared" si="11"/>
        <v/>
      </c>
      <c r="T149" s="832" t="str">
        <f t="shared" si="12"/>
        <v/>
      </c>
      <c r="U149" s="832" t="str">
        <f t="shared" si="13"/>
        <v/>
      </c>
      <c r="V149" s="833" t="str">
        <f t="shared" si="14"/>
        <v/>
      </c>
      <c r="W149" s="820"/>
    </row>
    <row r="150" spans="1:23" ht="14.4" customHeight="1" x14ac:dyDescent="0.3">
      <c r="A150" s="881" t="s">
        <v>9169</v>
      </c>
      <c r="B150" s="877"/>
      <c r="C150" s="878"/>
      <c r="D150" s="829"/>
      <c r="E150" s="876"/>
      <c r="F150" s="870"/>
      <c r="G150" s="826"/>
      <c r="H150" s="869">
        <v>1</v>
      </c>
      <c r="I150" s="870">
        <v>3.45</v>
      </c>
      <c r="J150" s="828">
        <v>17</v>
      </c>
      <c r="K150" s="871">
        <v>4.5599999999999996</v>
      </c>
      <c r="L150" s="869">
        <v>5</v>
      </c>
      <c r="M150" s="869">
        <v>47</v>
      </c>
      <c r="N150" s="872">
        <v>15.71</v>
      </c>
      <c r="O150" s="869" t="s">
        <v>8879</v>
      </c>
      <c r="P150" s="873" t="s">
        <v>9170</v>
      </c>
      <c r="Q150" s="874">
        <f t="shared" si="10"/>
        <v>1</v>
      </c>
      <c r="R150" s="874">
        <f t="shared" si="10"/>
        <v>3.45</v>
      </c>
      <c r="S150" s="865">
        <f t="shared" si="11"/>
        <v>15.71</v>
      </c>
      <c r="T150" s="865">
        <f t="shared" si="12"/>
        <v>17</v>
      </c>
      <c r="U150" s="865">
        <f t="shared" si="13"/>
        <v>1.2899999999999991</v>
      </c>
      <c r="V150" s="875">
        <f t="shared" si="14"/>
        <v>1.0821133036282622</v>
      </c>
      <c r="W150" s="827">
        <v>1</v>
      </c>
    </row>
    <row r="151" spans="1:23" ht="14.4" customHeight="1" x14ac:dyDescent="0.3">
      <c r="A151" s="880" t="s">
        <v>9171</v>
      </c>
      <c r="B151" s="811">
        <v>1</v>
      </c>
      <c r="C151" s="812">
        <v>1.98</v>
      </c>
      <c r="D151" s="813">
        <v>6</v>
      </c>
      <c r="E151" s="830"/>
      <c r="F151" s="814"/>
      <c r="G151" s="815"/>
      <c r="H151" s="816"/>
      <c r="I151" s="814"/>
      <c r="J151" s="815"/>
      <c r="K151" s="817">
        <v>1.98</v>
      </c>
      <c r="L151" s="816">
        <v>6</v>
      </c>
      <c r="M151" s="816">
        <v>51</v>
      </c>
      <c r="N151" s="818">
        <v>16.91</v>
      </c>
      <c r="O151" s="816" t="s">
        <v>8879</v>
      </c>
      <c r="P151" s="831" t="s">
        <v>9172</v>
      </c>
      <c r="Q151" s="819">
        <f t="shared" si="10"/>
        <v>-1</v>
      </c>
      <c r="R151" s="819">
        <f t="shared" si="10"/>
        <v>-1.98</v>
      </c>
      <c r="S151" s="832" t="str">
        <f t="shared" si="11"/>
        <v/>
      </c>
      <c r="T151" s="832" t="str">
        <f t="shared" si="12"/>
        <v/>
      </c>
      <c r="U151" s="832" t="str">
        <f t="shared" si="13"/>
        <v/>
      </c>
      <c r="V151" s="833" t="str">
        <f t="shared" si="14"/>
        <v/>
      </c>
      <c r="W151" s="820"/>
    </row>
    <row r="152" spans="1:23" ht="14.4" customHeight="1" x14ac:dyDescent="0.3">
      <c r="A152" s="881" t="s">
        <v>9173</v>
      </c>
      <c r="B152" s="877"/>
      <c r="C152" s="878"/>
      <c r="D152" s="829"/>
      <c r="E152" s="876">
        <v>1</v>
      </c>
      <c r="F152" s="870">
        <v>2.31</v>
      </c>
      <c r="G152" s="826">
        <v>7</v>
      </c>
      <c r="H152" s="869">
        <v>1</v>
      </c>
      <c r="I152" s="870">
        <v>2.31</v>
      </c>
      <c r="J152" s="828">
        <v>22</v>
      </c>
      <c r="K152" s="871">
        <v>2.31</v>
      </c>
      <c r="L152" s="869">
        <v>7</v>
      </c>
      <c r="M152" s="869">
        <v>60</v>
      </c>
      <c r="N152" s="872">
        <v>19.920000000000002</v>
      </c>
      <c r="O152" s="869" t="s">
        <v>8879</v>
      </c>
      <c r="P152" s="873" t="s">
        <v>9174</v>
      </c>
      <c r="Q152" s="874">
        <f t="shared" si="10"/>
        <v>1</v>
      </c>
      <c r="R152" s="874">
        <f t="shared" si="10"/>
        <v>2.31</v>
      </c>
      <c r="S152" s="865">
        <f t="shared" si="11"/>
        <v>19.920000000000002</v>
      </c>
      <c r="T152" s="865">
        <f t="shared" si="12"/>
        <v>22</v>
      </c>
      <c r="U152" s="865">
        <f t="shared" si="13"/>
        <v>2.0799999999999983</v>
      </c>
      <c r="V152" s="875">
        <f t="shared" si="14"/>
        <v>1.1044176706827309</v>
      </c>
      <c r="W152" s="827">
        <v>2</v>
      </c>
    </row>
    <row r="153" spans="1:23" ht="14.4" customHeight="1" x14ac:dyDescent="0.3">
      <c r="A153" s="881" t="s">
        <v>9175</v>
      </c>
      <c r="B153" s="877">
        <v>1</v>
      </c>
      <c r="C153" s="878">
        <v>4.0999999999999996</v>
      </c>
      <c r="D153" s="829">
        <v>63</v>
      </c>
      <c r="E153" s="876"/>
      <c r="F153" s="870"/>
      <c r="G153" s="826"/>
      <c r="H153" s="869"/>
      <c r="I153" s="870"/>
      <c r="J153" s="826"/>
      <c r="K153" s="871">
        <v>4.0999999999999996</v>
      </c>
      <c r="L153" s="869">
        <v>9</v>
      </c>
      <c r="M153" s="869">
        <v>85</v>
      </c>
      <c r="N153" s="872">
        <v>28.22</v>
      </c>
      <c r="O153" s="869" t="s">
        <v>8879</v>
      </c>
      <c r="P153" s="873" t="s">
        <v>9176</v>
      </c>
      <c r="Q153" s="874">
        <f t="shared" si="10"/>
        <v>-1</v>
      </c>
      <c r="R153" s="874">
        <f t="shared" si="10"/>
        <v>-4.0999999999999996</v>
      </c>
      <c r="S153" s="865" t="str">
        <f t="shared" si="11"/>
        <v/>
      </c>
      <c r="T153" s="865" t="str">
        <f t="shared" si="12"/>
        <v/>
      </c>
      <c r="U153" s="865" t="str">
        <f t="shared" si="13"/>
        <v/>
      </c>
      <c r="V153" s="875" t="str">
        <f t="shared" si="14"/>
        <v/>
      </c>
      <c r="W153" s="827"/>
    </row>
    <row r="154" spans="1:23" ht="14.4" customHeight="1" x14ac:dyDescent="0.3">
      <c r="A154" s="880" t="s">
        <v>9177</v>
      </c>
      <c r="B154" s="811">
        <v>1</v>
      </c>
      <c r="C154" s="812">
        <v>2.5299999999999998</v>
      </c>
      <c r="D154" s="813">
        <v>35</v>
      </c>
      <c r="E154" s="830"/>
      <c r="F154" s="814"/>
      <c r="G154" s="815"/>
      <c r="H154" s="816"/>
      <c r="I154" s="814"/>
      <c r="J154" s="815"/>
      <c r="K154" s="817">
        <v>2.5299999999999998</v>
      </c>
      <c r="L154" s="816">
        <v>5</v>
      </c>
      <c r="M154" s="816">
        <v>42</v>
      </c>
      <c r="N154" s="818">
        <v>13.92</v>
      </c>
      <c r="O154" s="816" t="s">
        <v>8879</v>
      </c>
      <c r="P154" s="831" t="s">
        <v>9178</v>
      </c>
      <c r="Q154" s="819">
        <f t="shared" si="10"/>
        <v>-1</v>
      </c>
      <c r="R154" s="819">
        <f t="shared" si="10"/>
        <v>-2.5299999999999998</v>
      </c>
      <c r="S154" s="832" t="str">
        <f t="shared" si="11"/>
        <v/>
      </c>
      <c r="T154" s="832" t="str">
        <f t="shared" si="12"/>
        <v/>
      </c>
      <c r="U154" s="832" t="str">
        <f t="shared" si="13"/>
        <v/>
      </c>
      <c r="V154" s="833" t="str">
        <f t="shared" si="14"/>
        <v/>
      </c>
      <c r="W154" s="820"/>
    </row>
    <row r="155" spans="1:23" ht="14.4" customHeight="1" x14ac:dyDescent="0.3">
      <c r="A155" s="881" t="s">
        <v>9179</v>
      </c>
      <c r="B155" s="877">
        <v>3</v>
      </c>
      <c r="C155" s="878">
        <v>11.21</v>
      </c>
      <c r="D155" s="829">
        <v>44.3</v>
      </c>
      <c r="E155" s="876"/>
      <c r="F155" s="870"/>
      <c r="G155" s="826"/>
      <c r="H155" s="869"/>
      <c r="I155" s="870"/>
      <c r="J155" s="826"/>
      <c r="K155" s="871">
        <v>3.24</v>
      </c>
      <c r="L155" s="869">
        <v>6</v>
      </c>
      <c r="M155" s="869">
        <v>52</v>
      </c>
      <c r="N155" s="872">
        <v>17.190000000000001</v>
      </c>
      <c r="O155" s="869" t="s">
        <v>8879</v>
      </c>
      <c r="P155" s="873" t="s">
        <v>9180</v>
      </c>
      <c r="Q155" s="874">
        <f t="shared" si="10"/>
        <v>-3</v>
      </c>
      <c r="R155" s="874">
        <f t="shared" si="10"/>
        <v>-11.21</v>
      </c>
      <c r="S155" s="865" t="str">
        <f t="shared" si="11"/>
        <v/>
      </c>
      <c r="T155" s="865" t="str">
        <f t="shared" si="12"/>
        <v/>
      </c>
      <c r="U155" s="865" t="str">
        <f t="shared" si="13"/>
        <v/>
      </c>
      <c r="V155" s="875" t="str">
        <f t="shared" si="14"/>
        <v/>
      </c>
      <c r="W155" s="827"/>
    </row>
    <row r="156" spans="1:23" ht="14.4" customHeight="1" x14ac:dyDescent="0.3">
      <c r="A156" s="880" t="s">
        <v>9181</v>
      </c>
      <c r="B156" s="811">
        <v>48</v>
      </c>
      <c r="C156" s="812">
        <v>38.93</v>
      </c>
      <c r="D156" s="813">
        <v>3.3</v>
      </c>
      <c r="E156" s="830">
        <v>32</v>
      </c>
      <c r="F156" s="814">
        <v>25.67</v>
      </c>
      <c r="G156" s="815">
        <v>3.4</v>
      </c>
      <c r="H156" s="816">
        <v>29</v>
      </c>
      <c r="I156" s="814">
        <v>23.55</v>
      </c>
      <c r="J156" s="815">
        <v>3.5</v>
      </c>
      <c r="K156" s="817">
        <v>0.79</v>
      </c>
      <c r="L156" s="816">
        <v>2</v>
      </c>
      <c r="M156" s="816">
        <v>18</v>
      </c>
      <c r="N156" s="818">
        <v>5.88</v>
      </c>
      <c r="O156" s="816" t="s">
        <v>8879</v>
      </c>
      <c r="P156" s="831" t="s">
        <v>9182</v>
      </c>
      <c r="Q156" s="819">
        <f t="shared" si="10"/>
        <v>-19</v>
      </c>
      <c r="R156" s="819">
        <f t="shared" si="10"/>
        <v>-15.379999999999999</v>
      </c>
      <c r="S156" s="832">
        <f t="shared" si="11"/>
        <v>170.52</v>
      </c>
      <c r="T156" s="832">
        <f t="shared" si="12"/>
        <v>101.5</v>
      </c>
      <c r="U156" s="832">
        <f t="shared" si="13"/>
        <v>-69.02000000000001</v>
      </c>
      <c r="V156" s="833">
        <f t="shared" si="14"/>
        <v>0.59523809523809523</v>
      </c>
      <c r="W156" s="820">
        <v>8</v>
      </c>
    </row>
    <row r="157" spans="1:23" ht="14.4" customHeight="1" x14ac:dyDescent="0.3">
      <c r="A157" s="881" t="s">
        <v>9183</v>
      </c>
      <c r="B157" s="877">
        <v>9</v>
      </c>
      <c r="C157" s="878">
        <v>13.75</v>
      </c>
      <c r="D157" s="829">
        <v>10.3</v>
      </c>
      <c r="E157" s="876">
        <v>6</v>
      </c>
      <c r="F157" s="870">
        <v>10.69</v>
      </c>
      <c r="G157" s="826">
        <v>12.5</v>
      </c>
      <c r="H157" s="869">
        <v>10</v>
      </c>
      <c r="I157" s="870">
        <v>18.5</v>
      </c>
      <c r="J157" s="828">
        <v>16.2</v>
      </c>
      <c r="K157" s="871">
        <v>1.78</v>
      </c>
      <c r="L157" s="869">
        <v>5</v>
      </c>
      <c r="M157" s="869">
        <v>45</v>
      </c>
      <c r="N157" s="872">
        <v>14.94</v>
      </c>
      <c r="O157" s="869" t="s">
        <v>8879</v>
      </c>
      <c r="P157" s="873" t="s">
        <v>9182</v>
      </c>
      <c r="Q157" s="874">
        <f t="shared" si="10"/>
        <v>1</v>
      </c>
      <c r="R157" s="874">
        <f t="shared" si="10"/>
        <v>4.75</v>
      </c>
      <c r="S157" s="865">
        <f t="shared" si="11"/>
        <v>149.4</v>
      </c>
      <c r="T157" s="865">
        <f t="shared" si="12"/>
        <v>162</v>
      </c>
      <c r="U157" s="865">
        <f t="shared" si="13"/>
        <v>12.599999999999994</v>
      </c>
      <c r="V157" s="875">
        <f t="shared" si="14"/>
        <v>1.0843373493975903</v>
      </c>
      <c r="W157" s="827">
        <v>50</v>
      </c>
    </row>
    <row r="158" spans="1:23" ht="14.4" customHeight="1" x14ac:dyDescent="0.3">
      <c r="A158" s="881" t="s">
        <v>9184</v>
      </c>
      <c r="B158" s="877">
        <v>7</v>
      </c>
      <c r="C158" s="878">
        <v>26.38</v>
      </c>
      <c r="D158" s="829">
        <v>23.6</v>
      </c>
      <c r="E158" s="876">
        <v>3</v>
      </c>
      <c r="F158" s="870">
        <v>15.17</v>
      </c>
      <c r="G158" s="826">
        <v>28.7</v>
      </c>
      <c r="H158" s="869">
        <v>6</v>
      </c>
      <c r="I158" s="870">
        <v>21.53</v>
      </c>
      <c r="J158" s="826">
        <v>23.8</v>
      </c>
      <c r="K158" s="871">
        <v>3.55</v>
      </c>
      <c r="L158" s="869">
        <v>9</v>
      </c>
      <c r="M158" s="869">
        <v>79</v>
      </c>
      <c r="N158" s="872">
        <v>26.35</v>
      </c>
      <c r="O158" s="869" t="s">
        <v>8879</v>
      </c>
      <c r="P158" s="873" t="s">
        <v>9182</v>
      </c>
      <c r="Q158" s="874">
        <f t="shared" si="10"/>
        <v>-1</v>
      </c>
      <c r="R158" s="874">
        <f t="shared" si="10"/>
        <v>-4.8499999999999979</v>
      </c>
      <c r="S158" s="865">
        <f t="shared" si="11"/>
        <v>158.10000000000002</v>
      </c>
      <c r="T158" s="865">
        <f t="shared" si="12"/>
        <v>142.80000000000001</v>
      </c>
      <c r="U158" s="865">
        <f t="shared" si="13"/>
        <v>-15.300000000000011</v>
      </c>
      <c r="V158" s="875">
        <f t="shared" si="14"/>
        <v>0.90322580645161288</v>
      </c>
      <c r="W158" s="827">
        <v>35</v>
      </c>
    </row>
    <row r="159" spans="1:23" ht="14.4" customHeight="1" x14ac:dyDescent="0.3">
      <c r="A159" s="880" t="s">
        <v>9185</v>
      </c>
      <c r="B159" s="811">
        <v>1</v>
      </c>
      <c r="C159" s="812">
        <v>2.09</v>
      </c>
      <c r="D159" s="813">
        <v>18</v>
      </c>
      <c r="E159" s="830"/>
      <c r="F159" s="814"/>
      <c r="G159" s="815"/>
      <c r="H159" s="816"/>
      <c r="I159" s="814"/>
      <c r="J159" s="815"/>
      <c r="K159" s="817">
        <v>1.06</v>
      </c>
      <c r="L159" s="816">
        <v>2</v>
      </c>
      <c r="M159" s="816">
        <v>18</v>
      </c>
      <c r="N159" s="818">
        <v>5.99</v>
      </c>
      <c r="O159" s="816" t="s">
        <v>8879</v>
      </c>
      <c r="P159" s="831" t="s">
        <v>9186</v>
      </c>
      <c r="Q159" s="819">
        <f t="shared" si="10"/>
        <v>-1</v>
      </c>
      <c r="R159" s="819">
        <f t="shared" si="10"/>
        <v>-2.09</v>
      </c>
      <c r="S159" s="832" t="str">
        <f t="shared" si="11"/>
        <v/>
      </c>
      <c r="T159" s="832" t="str">
        <f t="shared" si="12"/>
        <v/>
      </c>
      <c r="U159" s="832" t="str">
        <f t="shared" si="13"/>
        <v/>
      </c>
      <c r="V159" s="833" t="str">
        <f t="shared" si="14"/>
        <v/>
      </c>
      <c r="W159" s="820"/>
    </row>
    <row r="160" spans="1:23" ht="14.4" customHeight="1" x14ac:dyDescent="0.3">
      <c r="A160" s="880" t="s">
        <v>9187</v>
      </c>
      <c r="B160" s="811">
        <v>2</v>
      </c>
      <c r="C160" s="812">
        <v>1.72</v>
      </c>
      <c r="D160" s="813">
        <v>11</v>
      </c>
      <c r="E160" s="830"/>
      <c r="F160" s="814"/>
      <c r="G160" s="815"/>
      <c r="H160" s="816">
        <v>2</v>
      </c>
      <c r="I160" s="814">
        <v>0.72</v>
      </c>
      <c r="J160" s="824">
        <v>4</v>
      </c>
      <c r="K160" s="817">
        <v>0.36</v>
      </c>
      <c r="L160" s="816">
        <v>1</v>
      </c>
      <c r="M160" s="816">
        <v>10</v>
      </c>
      <c r="N160" s="818">
        <v>3.42</v>
      </c>
      <c r="O160" s="816" t="s">
        <v>8879</v>
      </c>
      <c r="P160" s="831" t="s">
        <v>9188</v>
      </c>
      <c r="Q160" s="819">
        <f t="shared" si="10"/>
        <v>0</v>
      </c>
      <c r="R160" s="819">
        <f t="shared" si="10"/>
        <v>-1</v>
      </c>
      <c r="S160" s="832">
        <f t="shared" si="11"/>
        <v>6.84</v>
      </c>
      <c r="T160" s="832">
        <f t="shared" si="12"/>
        <v>8</v>
      </c>
      <c r="U160" s="832">
        <f t="shared" si="13"/>
        <v>1.1600000000000001</v>
      </c>
      <c r="V160" s="833">
        <f t="shared" si="14"/>
        <v>1.1695906432748537</v>
      </c>
      <c r="W160" s="820">
        <v>3</v>
      </c>
    </row>
    <row r="161" spans="1:23" ht="14.4" customHeight="1" x14ac:dyDescent="0.3">
      <c r="A161" s="881" t="s">
        <v>9189</v>
      </c>
      <c r="B161" s="877">
        <v>1</v>
      </c>
      <c r="C161" s="878">
        <v>1.1299999999999999</v>
      </c>
      <c r="D161" s="829">
        <v>18</v>
      </c>
      <c r="E161" s="876"/>
      <c r="F161" s="870"/>
      <c r="G161" s="826"/>
      <c r="H161" s="869"/>
      <c r="I161" s="870"/>
      <c r="J161" s="826"/>
      <c r="K161" s="871">
        <v>0.41</v>
      </c>
      <c r="L161" s="869">
        <v>1</v>
      </c>
      <c r="M161" s="869">
        <v>12</v>
      </c>
      <c r="N161" s="872">
        <v>3.87</v>
      </c>
      <c r="O161" s="869" t="s">
        <v>8879</v>
      </c>
      <c r="P161" s="873" t="s">
        <v>9190</v>
      </c>
      <c r="Q161" s="874">
        <f t="shared" si="10"/>
        <v>-1</v>
      </c>
      <c r="R161" s="874">
        <f t="shared" si="10"/>
        <v>-1.1299999999999999</v>
      </c>
      <c r="S161" s="865" t="str">
        <f t="shared" si="11"/>
        <v/>
      </c>
      <c r="T161" s="865" t="str">
        <f t="shared" si="12"/>
        <v/>
      </c>
      <c r="U161" s="865" t="str">
        <f t="shared" si="13"/>
        <v/>
      </c>
      <c r="V161" s="875" t="str">
        <f t="shared" si="14"/>
        <v/>
      </c>
      <c r="W161" s="827"/>
    </row>
    <row r="162" spans="1:23" ht="14.4" customHeight="1" x14ac:dyDescent="0.3">
      <c r="A162" s="880" t="s">
        <v>9191</v>
      </c>
      <c r="B162" s="811">
        <v>4</v>
      </c>
      <c r="C162" s="812">
        <v>6.45</v>
      </c>
      <c r="D162" s="813">
        <v>17.5</v>
      </c>
      <c r="E162" s="830">
        <v>1</v>
      </c>
      <c r="F162" s="814">
        <v>0.65</v>
      </c>
      <c r="G162" s="815">
        <v>3</v>
      </c>
      <c r="H162" s="816">
        <v>1</v>
      </c>
      <c r="I162" s="814">
        <v>0.65</v>
      </c>
      <c r="J162" s="815">
        <v>3</v>
      </c>
      <c r="K162" s="817">
        <v>0.65</v>
      </c>
      <c r="L162" s="816">
        <v>2</v>
      </c>
      <c r="M162" s="816">
        <v>15</v>
      </c>
      <c r="N162" s="818">
        <v>4.9400000000000004</v>
      </c>
      <c r="O162" s="816" t="s">
        <v>8879</v>
      </c>
      <c r="P162" s="831" t="s">
        <v>9192</v>
      </c>
      <c r="Q162" s="819">
        <f t="shared" si="10"/>
        <v>-3</v>
      </c>
      <c r="R162" s="819">
        <f t="shared" si="10"/>
        <v>-5.8</v>
      </c>
      <c r="S162" s="832">
        <f t="shared" si="11"/>
        <v>4.9400000000000004</v>
      </c>
      <c r="T162" s="832">
        <f t="shared" si="12"/>
        <v>3</v>
      </c>
      <c r="U162" s="832">
        <f t="shared" si="13"/>
        <v>-1.9400000000000004</v>
      </c>
      <c r="V162" s="833">
        <f t="shared" si="14"/>
        <v>0.60728744939271251</v>
      </c>
      <c r="W162" s="820"/>
    </row>
    <row r="163" spans="1:23" ht="14.4" customHeight="1" x14ac:dyDescent="0.3">
      <c r="A163" s="881" t="s">
        <v>9193</v>
      </c>
      <c r="B163" s="877">
        <v>1</v>
      </c>
      <c r="C163" s="878">
        <v>2.0299999999999998</v>
      </c>
      <c r="D163" s="829">
        <v>6</v>
      </c>
      <c r="E163" s="876"/>
      <c r="F163" s="870"/>
      <c r="G163" s="826"/>
      <c r="H163" s="869">
        <v>1</v>
      </c>
      <c r="I163" s="870">
        <v>2.0299999999999998</v>
      </c>
      <c r="J163" s="828">
        <v>12</v>
      </c>
      <c r="K163" s="871">
        <v>2.0299999999999998</v>
      </c>
      <c r="L163" s="869">
        <v>4</v>
      </c>
      <c r="M163" s="869">
        <v>36</v>
      </c>
      <c r="N163" s="872">
        <v>11.96</v>
      </c>
      <c r="O163" s="869" t="s">
        <v>8879</v>
      </c>
      <c r="P163" s="873" t="s">
        <v>9194</v>
      </c>
      <c r="Q163" s="874">
        <f t="shared" si="10"/>
        <v>0</v>
      </c>
      <c r="R163" s="874">
        <f t="shared" si="10"/>
        <v>0</v>
      </c>
      <c r="S163" s="865">
        <f t="shared" si="11"/>
        <v>11.96</v>
      </c>
      <c r="T163" s="865">
        <f t="shared" si="12"/>
        <v>12</v>
      </c>
      <c r="U163" s="865">
        <f t="shared" si="13"/>
        <v>3.9999999999999147E-2</v>
      </c>
      <c r="V163" s="875">
        <f t="shared" si="14"/>
        <v>1.0033444816053512</v>
      </c>
      <c r="W163" s="827"/>
    </row>
    <row r="164" spans="1:23" ht="14.4" customHeight="1" x14ac:dyDescent="0.3">
      <c r="A164" s="880" t="s">
        <v>9195</v>
      </c>
      <c r="B164" s="811">
        <v>3</v>
      </c>
      <c r="C164" s="812">
        <v>1.66</v>
      </c>
      <c r="D164" s="813">
        <v>2.2999999999999998</v>
      </c>
      <c r="E164" s="830">
        <v>1</v>
      </c>
      <c r="F164" s="814">
        <v>0.55000000000000004</v>
      </c>
      <c r="G164" s="815">
        <v>5</v>
      </c>
      <c r="H164" s="816">
        <v>1</v>
      </c>
      <c r="I164" s="814">
        <v>0.55000000000000004</v>
      </c>
      <c r="J164" s="815">
        <v>3</v>
      </c>
      <c r="K164" s="817">
        <v>0.55000000000000004</v>
      </c>
      <c r="L164" s="816">
        <v>2</v>
      </c>
      <c r="M164" s="816">
        <v>14</v>
      </c>
      <c r="N164" s="818">
        <v>4.71</v>
      </c>
      <c r="O164" s="816" t="s">
        <v>8879</v>
      </c>
      <c r="P164" s="831" t="s">
        <v>9196</v>
      </c>
      <c r="Q164" s="819">
        <f t="shared" si="10"/>
        <v>-2</v>
      </c>
      <c r="R164" s="819">
        <f t="shared" si="10"/>
        <v>-1.1099999999999999</v>
      </c>
      <c r="S164" s="832">
        <f t="shared" si="11"/>
        <v>4.71</v>
      </c>
      <c r="T164" s="832">
        <f t="shared" si="12"/>
        <v>3</v>
      </c>
      <c r="U164" s="832">
        <f t="shared" si="13"/>
        <v>-1.71</v>
      </c>
      <c r="V164" s="833">
        <f t="shared" si="14"/>
        <v>0.63694267515923564</v>
      </c>
      <c r="W164" s="820"/>
    </row>
    <row r="165" spans="1:23" ht="14.4" customHeight="1" x14ac:dyDescent="0.3">
      <c r="A165" s="881" t="s">
        <v>9197</v>
      </c>
      <c r="B165" s="877"/>
      <c r="C165" s="878"/>
      <c r="D165" s="829"/>
      <c r="E165" s="876"/>
      <c r="F165" s="870"/>
      <c r="G165" s="826"/>
      <c r="H165" s="869">
        <v>1</v>
      </c>
      <c r="I165" s="870">
        <v>0.6</v>
      </c>
      <c r="J165" s="826">
        <v>2</v>
      </c>
      <c r="K165" s="871">
        <v>0.6</v>
      </c>
      <c r="L165" s="869">
        <v>2</v>
      </c>
      <c r="M165" s="869">
        <v>16</v>
      </c>
      <c r="N165" s="872">
        <v>5.45</v>
      </c>
      <c r="O165" s="869" t="s">
        <v>8879</v>
      </c>
      <c r="P165" s="873" t="s">
        <v>9198</v>
      </c>
      <c r="Q165" s="874">
        <f t="shared" si="10"/>
        <v>1</v>
      </c>
      <c r="R165" s="874">
        <f t="shared" si="10"/>
        <v>0.6</v>
      </c>
      <c r="S165" s="865">
        <f t="shared" si="11"/>
        <v>5.45</v>
      </c>
      <c r="T165" s="865">
        <f t="shared" si="12"/>
        <v>2</v>
      </c>
      <c r="U165" s="865">
        <f t="shared" si="13"/>
        <v>-3.45</v>
      </c>
      <c r="V165" s="875">
        <f t="shared" si="14"/>
        <v>0.36697247706422015</v>
      </c>
      <c r="W165" s="827"/>
    </row>
    <row r="166" spans="1:23" ht="14.4" customHeight="1" x14ac:dyDescent="0.3">
      <c r="A166" s="881" t="s">
        <v>9199</v>
      </c>
      <c r="B166" s="877">
        <v>1</v>
      </c>
      <c r="C166" s="878">
        <v>0.8</v>
      </c>
      <c r="D166" s="829">
        <v>8</v>
      </c>
      <c r="E166" s="876"/>
      <c r="F166" s="870"/>
      <c r="G166" s="826"/>
      <c r="H166" s="869">
        <v>1</v>
      </c>
      <c r="I166" s="870">
        <v>0.8</v>
      </c>
      <c r="J166" s="826">
        <v>2</v>
      </c>
      <c r="K166" s="871">
        <v>0.8</v>
      </c>
      <c r="L166" s="869">
        <v>2</v>
      </c>
      <c r="M166" s="869">
        <v>21</v>
      </c>
      <c r="N166" s="872">
        <v>7.13</v>
      </c>
      <c r="O166" s="869" t="s">
        <v>8879</v>
      </c>
      <c r="P166" s="873" t="s">
        <v>9200</v>
      </c>
      <c r="Q166" s="874">
        <f t="shared" si="10"/>
        <v>0</v>
      </c>
      <c r="R166" s="874">
        <f t="shared" si="10"/>
        <v>0</v>
      </c>
      <c r="S166" s="865">
        <f t="shared" si="11"/>
        <v>7.13</v>
      </c>
      <c r="T166" s="865">
        <f t="shared" si="12"/>
        <v>2</v>
      </c>
      <c r="U166" s="865">
        <f t="shared" si="13"/>
        <v>-5.13</v>
      </c>
      <c r="V166" s="875">
        <f t="shared" si="14"/>
        <v>0.28050490883590462</v>
      </c>
      <c r="W166" s="827"/>
    </row>
    <row r="167" spans="1:23" ht="14.4" customHeight="1" x14ac:dyDescent="0.3">
      <c r="A167" s="880" t="s">
        <v>9201</v>
      </c>
      <c r="B167" s="811">
        <v>53</v>
      </c>
      <c r="C167" s="812">
        <v>42.56</v>
      </c>
      <c r="D167" s="813">
        <v>3.3</v>
      </c>
      <c r="E167" s="830">
        <v>15</v>
      </c>
      <c r="F167" s="814">
        <v>12.14</v>
      </c>
      <c r="G167" s="815">
        <v>3.1</v>
      </c>
      <c r="H167" s="816">
        <v>35</v>
      </c>
      <c r="I167" s="814">
        <v>28.32</v>
      </c>
      <c r="J167" s="815">
        <v>3.4</v>
      </c>
      <c r="K167" s="817">
        <v>0.81</v>
      </c>
      <c r="L167" s="816">
        <v>2</v>
      </c>
      <c r="M167" s="816">
        <v>14</v>
      </c>
      <c r="N167" s="818">
        <v>4.75</v>
      </c>
      <c r="O167" s="816" t="s">
        <v>8879</v>
      </c>
      <c r="P167" s="831" t="s">
        <v>9202</v>
      </c>
      <c r="Q167" s="819">
        <f t="shared" si="10"/>
        <v>-18</v>
      </c>
      <c r="R167" s="819">
        <f t="shared" si="10"/>
        <v>-14.240000000000002</v>
      </c>
      <c r="S167" s="832">
        <f t="shared" si="11"/>
        <v>166.25</v>
      </c>
      <c r="T167" s="832">
        <f t="shared" si="12"/>
        <v>119</v>
      </c>
      <c r="U167" s="832">
        <f t="shared" si="13"/>
        <v>-47.25</v>
      </c>
      <c r="V167" s="833">
        <f t="shared" si="14"/>
        <v>0.71578947368421053</v>
      </c>
      <c r="W167" s="820">
        <v>14</v>
      </c>
    </row>
    <row r="168" spans="1:23" ht="14.4" customHeight="1" x14ac:dyDescent="0.3">
      <c r="A168" s="881" t="s">
        <v>9203</v>
      </c>
      <c r="B168" s="877">
        <v>6</v>
      </c>
      <c r="C168" s="878">
        <v>6.81</v>
      </c>
      <c r="D168" s="829">
        <v>3</v>
      </c>
      <c r="E168" s="876">
        <v>3</v>
      </c>
      <c r="F168" s="870">
        <v>3.4</v>
      </c>
      <c r="G168" s="826">
        <v>3.3</v>
      </c>
      <c r="H168" s="869">
        <v>2</v>
      </c>
      <c r="I168" s="870">
        <v>2.27</v>
      </c>
      <c r="J168" s="826">
        <v>6.5</v>
      </c>
      <c r="K168" s="871">
        <v>1.1299999999999999</v>
      </c>
      <c r="L168" s="869">
        <v>2</v>
      </c>
      <c r="M168" s="869">
        <v>20</v>
      </c>
      <c r="N168" s="872">
        <v>6.79</v>
      </c>
      <c r="O168" s="869" t="s">
        <v>8879</v>
      </c>
      <c r="P168" s="873" t="s">
        <v>9204</v>
      </c>
      <c r="Q168" s="874">
        <f t="shared" si="10"/>
        <v>-4</v>
      </c>
      <c r="R168" s="874">
        <f t="shared" si="10"/>
        <v>-4.5399999999999991</v>
      </c>
      <c r="S168" s="865">
        <f t="shared" si="11"/>
        <v>13.58</v>
      </c>
      <c r="T168" s="865">
        <f t="shared" si="12"/>
        <v>13</v>
      </c>
      <c r="U168" s="865">
        <f t="shared" si="13"/>
        <v>-0.58000000000000007</v>
      </c>
      <c r="V168" s="875">
        <f t="shared" si="14"/>
        <v>0.95729013254786455</v>
      </c>
      <c r="W168" s="827">
        <v>2</v>
      </c>
    </row>
    <row r="169" spans="1:23" ht="14.4" customHeight="1" x14ac:dyDescent="0.3">
      <c r="A169" s="880" t="s">
        <v>9205</v>
      </c>
      <c r="B169" s="832">
        <v>2</v>
      </c>
      <c r="C169" s="834">
        <v>1.34</v>
      </c>
      <c r="D169" s="835">
        <v>10</v>
      </c>
      <c r="E169" s="821">
        <v>4</v>
      </c>
      <c r="F169" s="822">
        <v>1.99</v>
      </c>
      <c r="G169" s="823">
        <v>3.8</v>
      </c>
      <c r="H169" s="816"/>
      <c r="I169" s="814"/>
      <c r="J169" s="815"/>
      <c r="K169" s="817">
        <v>0.5</v>
      </c>
      <c r="L169" s="816">
        <v>1</v>
      </c>
      <c r="M169" s="816">
        <v>13</v>
      </c>
      <c r="N169" s="818">
        <v>4.3</v>
      </c>
      <c r="O169" s="816" t="s">
        <v>8879</v>
      </c>
      <c r="P169" s="831" t="s">
        <v>9206</v>
      </c>
      <c r="Q169" s="819">
        <f t="shared" si="10"/>
        <v>-2</v>
      </c>
      <c r="R169" s="819">
        <f t="shared" si="10"/>
        <v>-1.34</v>
      </c>
      <c r="S169" s="832" t="str">
        <f t="shared" si="11"/>
        <v/>
      </c>
      <c r="T169" s="832" t="str">
        <f t="shared" si="12"/>
        <v/>
      </c>
      <c r="U169" s="832" t="str">
        <f t="shared" si="13"/>
        <v/>
      </c>
      <c r="V169" s="833" t="str">
        <f t="shared" si="14"/>
        <v/>
      </c>
      <c r="W169" s="820"/>
    </row>
    <row r="170" spans="1:23" ht="14.4" customHeight="1" x14ac:dyDescent="0.3">
      <c r="A170" s="881" t="s">
        <v>9207</v>
      </c>
      <c r="B170" s="865">
        <v>1</v>
      </c>
      <c r="C170" s="866">
        <v>0.75</v>
      </c>
      <c r="D170" s="836">
        <v>2</v>
      </c>
      <c r="E170" s="867"/>
      <c r="F170" s="868"/>
      <c r="G170" s="825"/>
      <c r="H170" s="869"/>
      <c r="I170" s="870"/>
      <c r="J170" s="826"/>
      <c r="K170" s="871">
        <v>0.75</v>
      </c>
      <c r="L170" s="869">
        <v>2</v>
      </c>
      <c r="M170" s="869">
        <v>22</v>
      </c>
      <c r="N170" s="872">
        <v>7.33</v>
      </c>
      <c r="O170" s="869" t="s">
        <v>8879</v>
      </c>
      <c r="P170" s="873" t="s">
        <v>9208</v>
      </c>
      <c r="Q170" s="874">
        <f t="shared" si="10"/>
        <v>-1</v>
      </c>
      <c r="R170" s="874">
        <f t="shared" si="10"/>
        <v>-0.75</v>
      </c>
      <c r="S170" s="865" t="str">
        <f t="shared" si="11"/>
        <v/>
      </c>
      <c r="T170" s="865" t="str">
        <f t="shared" si="12"/>
        <v/>
      </c>
      <c r="U170" s="865" t="str">
        <f t="shared" si="13"/>
        <v/>
      </c>
      <c r="V170" s="875" t="str">
        <f t="shared" si="14"/>
        <v/>
      </c>
      <c r="W170" s="827"/>
    </row>
    <row r="171" spans="1:23" ht="14.4" customHeight="1" x14ac:dyDescent="0.3">
      <c r="A171" s="880" t="s">
        <v>9209</v>
      </c>
      <c r="B171" s="811">
        <v>5</v>
      </c>
      <c r="C171" s="812">
        <v>4.22</v>
      </c>
      <c r="D171" s="813">
        <v>10</v>
      </c>
      <c r="E171" s="830">
        <v>3</v>
      </c>
      <c r="F171" s="814">
        <v>1.88</v>
      </c>
      <c r="G171" s="815">
        <v>8.6999999999999993</v>
      </c>
      <c r="H171" s="816">
        <v>2</v>
      </c>
      <c r="I171" s="814">
        <v>1.61</v>
      </c>
      <c r="J171" s="824">
        <v>8.5</v>
      </c>
      <c r="K171" s="817">
        <v>0.55000000000000004</v>
      </c>
      <c r="L171" s="816">
        <v>1</v>
      </c>
      <c r="M171" s="816">
        <v>13</v>
      </c>
      <c r="N171" s="818">
        <v>4.3099999999999996</v>
      </c>
      <c r="O171" s="816" t="s">
        <v>8879</v>
      </c>
      <c r="P171" s="831" t="s">
        <v>9210</v>
      </c>
      <c r="Q171" s="819">
        <f t="shared" si="10"/>
        <v>-3</v>
      </c>
      <c r="R171" s="819">
        <f t="shared" si="10"/>
        <v>-2.6099999999999994</v>
      </c>
      <c r="S171" s="832">
        <f t="shared" si="11"/>
        <v>8.6199999999999992</v>
      </c>
      <c r="T171" s="832">
        <f t="shared" si="12"/>
        <v>17</v>
      </c>
      <c r="U171" s="832">
        <f t="shared" si="13"/>
        <v>8.3800000000000008</v>
      </c>
      <c r="V171" s="833">
        <f t="shared" si="14"/>
        <v>1.97215777262181</v>
      </c>
      <c r="W171" s="820">
        <v>11</v>
      </c>
    </row>
    <row r="172" spans="1:23" ht="14.4" customHeight="1" x14ac:dyDescent="0.3">
      <c r="A172" s="881" t="s">
        <v>9211</v>
      </c>
      <c r="B172" s="877"/>
      <c r="C172" s="878"/>
      <c r="D172" s="829"/>
      <c r="E172" s="876"/>
      <c r="F172" s="870"/>
      <c r="G172" s="826"/>
      <c r="H172" s="869">
        <v>1</v>
      </c>
      <c r="I172" s="870">
        <v>4.2699999999999996</v>
      </c>
      <c r="J172" s="828">
        <v>59</v>
      </c>
      <c r="K172" s="871">
        <v>1.02</v>
      </c>
      <c r="L172" s="869">
        <v>3</v>
      </c>
      <c r="M172" s="869">
        <v>25</v>
      </c>
      <c r="N172" s="872">
        <v>8.2899999999999991</v>
      </c>
      <c r="O172" s="869" t="s">
        <v>8879</v>
      </c>
      <c r="P172" s="873" t="s">
        <v>9212</v>
      </c>
      <c r="Q172" s="874">
        <f t="shared" si="10"/>
        <v>1</v>
      </c>
      <c r="R172" s="874">
        <f t="shared" si="10"/>
        <v>4.2699999999999996</v>
      </c>
      <c r="S172" s="865">
        <f t="shared" si="11"/>
        <v>8.2899999999999991</v>
      </c>
      <c r="T172" s="865">
        <f t="shared" si="12"/>
        <v>59</v>
      </c>
      <c r="U172" s="865">
        <f t="shared" si="13"/>
        <v>50.71</v>
      </c>
      <c r="V172" s="875">
        <f t="shared" si="14"/>
        <v>7.1170084439083237</v>
      </c>
      <c r="W172" s="827">
        <v>51</v>
      </c>
    </row>
    <row r="173" spans="1:23" ht="14.4" customHeight="1" x14ac:dyDescent="0.3">
      <c r="A173" s="881" t="s">
        <v>9213</v>
      </c>
      <c r="B173" s="877">
        <v>1</v>
      </c>
      <c r="C173" s="878">
        <v>2.35</v>
      </c>
      <c r="D173" s="829">
        <v>33</v>
      </c>
      <c r="E173" s="876"/>
      <c r="F173" s="870"/>
      <c r="G173" s="826"/>
      <c r="H173" s="869"/>
      <c r="I173" s="870"/>
      <c r="J173" s="826"/>
      <c r="K173" s="871">
        <v>1.7</v>
      </c>
      <c r="L173" s="869">
        <v>4</v>
      </c>
      <c r="M173" s="869">
        <v>37</v>
      </c>
      <c r="N173" s="872">
        <v>12.19</v>
      </c>
      <c r="O173" s="869" t="s">
        <v>8879</v>
      </c>
      <c r="P173" s="873" t="s">
        <v>9214</v>
      </c>
      <c r="Q173" s="874">
        <f t="shared" si="10"/>
        <v>-1</v>
      </c>
      <c r="R173" s="874">
        <f t="shared" si="10"/>
        <v>-2.35</v>
      </c>
      <c r="S173" s="865" t="str">
        <f t="shared" si="11"/>
        <v/>
      </c>
      <c r="T173" s="865" t="str">
        <f t="shared" si="12"/>
        <v/>
      </c>
      <c r="U173" s="865" t="str">
        <f t="shared" si="13"/>
        <v/>
      </c>
      <c r="V173" s="875" t="str">
        <f t="shared" si="14"/>
        <v/>
      </c>
      <c r="W173" s="827"/>
    </row>
    <row r="174" spans="1:23" ht="14.4" customHeight="1" x14ac:dyDescent="0.3">
      <c r="A174" s="880" t="s">
        <v>9215</v>
      </c>
      <c r="B174" s="811">
        <v>5</v>
      </c>
      <c r="C174" s="812">
        <v>5.16</v>
      </c>
      <c r="D174" s="813">
        <v>14.4</v>
      </c>
      <c r="E174" s="830"/>
      <c r="F174" s="814"/>
      <c r="G174" s="815"/>
      <c r="H174" s="816"/>
      <c r="I174" s="814"/>
      <c r="J174" s="815"/>
      <c r="K174" s="817">
        <v>0.5</v>
      </c>
      <c r="L174" s="816">
        <v>1</v>
      </c>
      <c r="M174" s="816">
        <v>11</v>
      </c>
      <c r="N174" s="818">
        <v>3.62</v>
      </c>
      <c r="O174" s="816" t="s">
        <v>8879</v>
      </c>
      <c r="P174" s="831" t="s">
        <v>9216</v>
      </c>
      <c r="Q174" s="819">
        <f t="shared" si="10"/>
        <v>-5</v>
      </c>
      <c r="R174" s="819">
        <f t="shared" si="10"/>
        <v>-5.16</v>
      </c>
      <c r="S174" s="832" t="str">
        <f t="shared" si="11"/>
        <v/>
      </c>
      <c r="T174" s="832" t="str">
        <f t="shared" si="12"/>
        <v/>
      </c>
      <c r="U174" s="832" t="str">
        <f t="shared" si="13"/>
        <v/>
      </c>
      <c r="V174" s="833" t="str">
        <f t="shared" si="14"/>
        <v/>
      </c>
      <c r="W174" s="820"/>
    </row>
    <row r="175" spans="1:23" ht="14.4" customHeight="1" x14ac:dyDescent="0.3">
      <c r="A175" s="881" t="s">
        <v>9217</v>
      </c>
      <c r="B175" s="877">
        <v>1</v>
      </c>
      <c r="C175" s="878">
        <v>0.92</v>
      </c>
      <c r="D175" s="829">
        <v>15</v>
      </c>
      <c r="E175" s="876"/>
      <c r="F175" s="870"/>
      <c r="G175" s="826"/>
      <c r="H175" s="869"/>
      <c r="I175" s="870"/>
      <c r="J175" s="826"/>
      <c r="K175" s="871">
        <v>0.54</v>
      </c>
      <c r="L175" s="869">
        <v>1</v>
      </c>
      <c r="M175" s="869">
        <v>13</v>
      </c>
      <c r="N175" s="872">
        <v>4.18</v>
      </c>
      <c r="O175" s="869" t="s">
        <v>8879</v>
      </c>
      <c r="P175" s="873" t="s">
        <v>9218</v>
      </c>
      <c r="Q175" s="874">
        <f t="shared" si="10"/>
        <v>-1</v>
      </c>
      <c r="R175" s="874">
        <f t="shared" si="10"/>
        <v>-0.92</v>
      </c>
      <c r="S175" s="865" t="str">
        <f t="shared" si="11"/>
        <v/>
      </c>
      <c r="T175" s="865" t="str">
        <f t="shared" si="12"/>
        <v/>
      </c>
      <c r="U175" s="865" t="str">
        <f t="shared" si="13"/>
        <v/>
      </c>
      <c r="V175" s="875" t="str">
        <f t="shared" si="14"/>
        <v/>
      </c>
      <c r="W175" s="827"/>
    </row>
    <row r="176" spans="1:23" ht="14.4" customHeight="1" x14ac:dyDescent="0.3">
      <c r="A176" s="880" t="s">
        <v>9219</v>
      </c>
      <c r="B176" s="811">
        <v>1</v>
      </c>
      <c r="C176" s="812">
        <v>0.59</v>
      </c>
      <c r="D176" s="813">
        <v>3</v>
      </c>
      <c r="E176" s="830"/>
      <c r="F176" s="814"/>
      <c r="G176" s="815"/>
      <c r="H176" s="816"/>
      <c r="I176" s="814"/>
      <c r="J176" s="815"/>
      <c r="K176" s="817">
        <v>0.59</v>
      </c>
      <c r="L176" s="816">
        <v>3</v>
      </c>
      <c r="M176" s="816">
        <v>24</v>
      </c>
      <c r="N176" s="818">
        <v>8.1</v>
      </c>
      <c r="O176" s="816" t="s">
        <v>8879</v>
      </c>
      <c r="P176" s="831" t="s">
        <v>9220</v>
      </c>
      <c r="Q176" s="819">
        <f t="shared" si="10"/>
        <v>-1</v>
      </c>
      <c r="R176" s="819">
        <f t="shared" si="10"/>
        <v>-0.59</v>
      </c>
      <c r="S176" s="832" t="str">
        <f t="shared" si="11"/>
        <v/>
      </c>
      <c r="T176" s="832" t="str">
        <f t="shared" si="12"/>
        <v/>
      </c>
      <c r="U176" s="832" t="str">
        <f t="shared" si="13"/>
        <v/>
      </c>
      <c r="V176" s="833" t="str">
        <f t="shared" si="14"/>
        <v/>
      </c>
      <c r="W176" s="820"/>
    </row>
    <row r="177" spans="1:23" ht="14.4" customHeight="1" x14ac:dyDescent="0.3">
      <c r="A177" s="880" t="s">
        <v>9221</v>
      </c>
      <c r="B177" s="832"/>
      <c r="C177" s="834"/>
      <c r="D177" s="835"/>
      <c r="E177" s="830"/>
      <c r="F177" s="814"/>
      <c r="G177" s="815"/>
      <c r="H177" s="821">
        <v>2</v>
      </c>
      <c r="I177" s="822">
        <v>1.21</v>
      </c>
      <c r="J177" s="823">
        <v>3</v>
      </c>
      <c r="K177" s="817">
        <v>0.6</v>
      </c>
      <c r="L177" s="816">
        <v>2</v>
      </c>
      <c r="M177" s="816">
        <v>22</v>
      </c>
      <c r="N177" s="818">
        <v>7.3</v>
      </c>
      <c r="O177" s="816" t="s">
        <v>8879</v>
      </c>
      <c r="P177" s="831" t="s">
        <v>9222</v>
      </c>
      <c r="Q177" s="819">
        <f t="shared" si="10"/>
        <v>2</v>
      </c>
      <c r="R177" s="819">
        <f t="shared" si="10"/>
        <v>1.21</v>
      </c>
      <c r="S177" s="832">
        <f t="shared" si="11"/>
        <v>14.6</v>
      </c>
      <c r="T177" s="832">
        <f t="shared" si="12"/>
        <v>6</v>
      </c>
      <c r="U177" s="832">
        <f t="shared" si="13"/>
        <v>-8.6</v>
      </c>
      <c r="V177" s="833">
        <f t="shared" si="14"/>
        <v>0.41095890410958907</v>
      </c>
      <c r="W177" s="820"/>
    </row>
    <row r="178" spans="1:23" ht="14.4" customHeight="1" x14ac:dyDescent="0.3">
      <c r="A178" s="880" t="s">
        <v>9223</v>
      </c>
      <c r="B178" s="832">
        <v>1</v>
      </c>
      <c r="C178" s="834">
        <v>0.83</v>
      </c>
      <c r="D178" s="835">
        <v>18</v>
      </c>
      <c r="E178" s="830"/>
      <c r="F178" s="814"/>
      <c r="G178" s="815"/>
      <c r="H178" s="821">
        <v>1</v>
      </c>
      <c r="I178" s="822">
        <v>0.54</v>
      </c>
      <c r="J178" s="823">
        <v>2</v>
      </c>
      <c r="K178" s="817">
        <v>0.77</v>
      </c>
      <c r="L178" s="816">
        <v>3</v>
      </c>
      <c r="M178" s="816">
        <v>29</v>
      </c>
      <c r="N178" s="818">
        <v>9.8000000000000007</v>
      </c>
      <c r="O178" s="816" t="s">
        <v>8879</v>
      </c>
      <c r="P178" s="831" t="s">
        <v>9224</v>
      </c>
      <c r="Q178" s="819">
        <f t="shared" si="10"/>
        <v>0</v>
      </c>
      <c r="R178" s="819">
        <f t="shared" si="10"/>
        <v>-0.28999999999999992</v>
      </c>
      <c r="S178" s="832">
        <f t="shared" si="11"/>
        <v>9.8000000000000007</v>
      </c>
      <c r="T178" s="832">
        <f t="shared" si="12"/>
        <v>2</v>
      </c>
      <c r="U178" s="832">
        <f t="shared" si="13"/>
        <v>-7.8000000000000007</v>
      </c>
      <c r="V178" s="833">
        <f t="shared" si="14"/>
        <v>0.2040816326530612</v>
      </c>
      <c r="W178" s="820"/>
    </row>
    <row r="179" spans="1:23" ht="14.4" customHeight="1" x14ac:dyDescent="0.3">
      <c r="A179" s="881" t="s">
        <v>9225</v>
      </c>
      <c r="B179" s="865"/>
      <c r="C179" s="866"/>
      <c r="D179" s="836"/>
      <c r="E179" s="876">
        <v>1</v>
      </c>
      <c r="F179" s="870">
        <v>0.56999999999999995</v>
      </c>
      <c r="G179" s="826">
        <v>2</v>
      </c>
      <c r="H179" s="867"/>
      <c r="I179" s="868"/>
      <c r="J179" s="825"/>
      <c r="K179" s="871">
        <v>1.2</v>
      </c>
      <c r="L179" s="869">
        <v>5</v>
      </c>
      <c r="M179" s="869">
        <v>41</v>
      </c>
      <c r="N179" s="872">
        <v>13.65</v>
      </c>
      <c r="O179" s="869" t="s">
        <v>8879</v>
      </c>
      <c r="P179" s="873" t="s">
        <v>9226</v>
      </c>
      <c r="Q179" s="874">
        <f t="shared" si="10"/>
        <v>0</v>
      </c>
      <c r="R179" s="874">
        <f t="shared" si="10"/>
        <v>0</v>
      </c>
      <c r="S179" s="865" t="str">
        <f t="shared" si="11"/>
        <v/>
      </c>
      <c r="T179" s="865" t="str">
        <f t="shared" si="12"/>
        <v/>
      </c>
      <c r="U179" s="865" t="str">
        <f t="shared" si="13"/>
        <v/>
      </c>
      <c r="V179" s="875" t="str">
        <f t="shared" si="14"/>
        <v/>
      </c>
      <c r="W179" s="827"/>
    </row>
    <row r="180" spans="1:23" ht="14.4" customHeight="1" x14ac:dyDescent="0.3">
      <c r="A180" s="880" t="s">
        <v>9227</v>
      </c>
      <c r="B180" s="811">
        <v>2</v>
      </c>
      <c r="C180" s="812">
        <v>1.89</v>
      </c>
      <c r="D180" s="813">
        <v>10.5</v>
      </c>
      <c r="E180" s="830"/>
      <c r="F180" s="814"/>
      <c r="G180" s="815"/>
      <c r="H180" s="816"/>
      <c r="I180" s="814"/>
      <c r="J180" s="815"/>
      <c r="K180" s="817">
        <v>0.95</v>
      </c>
      <c r="L180" s="816">
        <v>4</v>
      </c>
      <c r="M180" s="816">
        <v>34</v>
      </c>
      <c r="N180" s="818">
        <v>11.38</v>
      </c>
      <c r="O180" s="816" t="s">
        <v>8879</v>
      </c>
      <c r="P180" s="831" t="s">
        <v>9228</v>
      </c>
      <c r="Q180" s="819">
        <f t="shared" si="10"/>
        <v>-2</v>
      </c>
      <c r="R180" s="819">
        <f t="shared" si="10"/>
        <v>-1.89</v>
      </c>
      <c r="S180" s="832" t="str">
        <f t="shared" si="11"/>
        <v/>
      </c>
      <c r="T180" s="832" t="str">
        <f t="shared" si="12"/>
        <v/>
      </c>
      <c r="U180" s="832" t="str">
        <f t="shared" si="13"/>
        <v/>
      </c>
      <c r="V180" s="833" t="str">
        <f t="shared" si="14"/>
        <v/>
      </c>
      <c r="W180" s="820"/>
    </row>
    <row r="181" spans="1:23" ht="14.4" customHeight="1" x14ac:dyDescent="0.3">
      <c r="A181" s="881" t="s">
        <v>9229</v>
      </c>
      <c r="B181" s="877">
        <v>1</v>
      </c>
      <c r="C181" s="878">
        <v>1.07</v>
      </c>
      <c r="D181" s="829">
        <v>17</v>
      </c>
      <c r="E181" s="876"/>
      <c r="F181" s="870"/>
      <c r="G181" s="826"/>
      <c r="H181" s="869"/>
      <c r="I181" s="870"/>
      <c r="J181" s="826"/>
      <c r="K181" s="871">
        <v>1.07</v>
      </c>
      <c r="L181" s="869">
        <v>4</v>
      </c>
      <c r="M181" s="869">
        <v>40</v>
      </c>
      <c r="N181" s="872">
        <v>13.38</v>
      </c>
      <c r="O181" s="869" t="s">
        <v>8879</v>
      </c>
      <c r="P181" s="873" t="s">
        <v>9230</v>
      </c>
      <c r="Q181" s="874">
        <f t="shared" si="10"/>
        <v>-1</v>
      </c>
      <c r="R181" s="874">
        <f t="shared" si="10"/>
        <v>-1.07</v>
      </c>
      <c r="S181" s="865" t="str">
        <f t="shared" si="11"/>
        <v/>
      </c>
      <c r="T181" s="865" t="str">
        <f t="shared" si="12"/>
        <v/>
      </c>
      <c r="U181" s="865" t="str">
        <f t="shared" si="13"/>
        <v/>
      </c>
      <c r="V181" s="875" t="str">
        <f t="shared" si="14"/>
        <v/>
      </c>
      <c r="W181" s="827"/>
    </row>
    <row r="182" spans="1:23" ht="14.4" customHeight="1" x14ac:dyDescent="0.3">
      <c r="A182" s="880" t="s">
        <v>9231</v>
      </c>
      <c r="B182" s="832"/>
      <c r="C182" s="834"/>
      <c r="D182" s="835"/>
      <c r="E182" s="821">
        <v>1</v>
      </c>
      <c r="F182" s="822">
        <v>0.46</v>
      </c>
      <c r="G182" s="823">
        <v>5</v>
      </c>
      <c r="H182" s="816"/>
      <c r="I182" s="814"/>
      <c r="J182" s="815"/>
      <c r="K182" s="817">
        <v>0.45</v>
      </c>
      <c r="L182" s="816">
        <v>2</v>
      </c>
      <c r="M182" s="816">
        <v>21</v>
      </c>
      <c r="N182" s="818">
        <v>7.12</v>
      </c>
      <c r="O182" s="816" t="s">
        <v>8879</v>
      </c>
      <c r="P182" s="831" t="s">
        <v>9232</v>
      </c>
      <c r="Q182" s="819">
        <f t="shared" si="10"/>
        <v>0</v>
      </c>
      <c r="R182" s="819">
        <f t="shared" si="10"/>
        <v>0</v>
      </c>
      <c r="S182" s="832" t="str">
        <f t="shared" si="11"/>
        <v/>
      </c>
      <c r="T182" s="832" t="str">
        <f t="shared" si="12"/>
        <v/>
      </c>
      <c r="U182" s="832" t="str">
        <f t="shared" si="13"/>
        <v/>
      </c>
      <c r="V182" s="833" t="str">
        <f t="shared" si="14"/>
        <v/>
      </c>
      <c r="W182" s="820"/>
    </row>
    <row r="183" spans="1:23" ht="14.4" customHeight="1" x14ac:dyDescent="0.3">
      <c r="A183" s="880" t="s">
        <v>9233</v>
      </c>
      <c r="B183" s="811">
        <v>1</v>
      </c>
      <c r="C183" s="812">
        <v>0.53</v>
      </c>
      <c r="D183" s="813">
        <v>9</v>
      </c>
      <c r="E183" s="830"/>
      <c r="F183" s="814"/>
      <c r="G183" s="815"/>
      <c r="H183" s="816"/>
      <c r="I183" s="814"/>
      <c r="J183" s="815"/>
      <c r="K183" s="817">
        <v>0.46</v>
      </c>
      <c r="L183" s="816">
        <v>2</v>
      </c>
      <c r="M183" s="816">
        <v>22</v>
      </c>
      <c r="N183" s="818">
        <v>7.19</v>
      </c>
      <c r="O183" s="816" t="s">
        <v>8879</v>
      </c>
      <c r="P183" s="831" t="s">
        <v>9234</v>
      </c>
      <c r="Q183" s="819">
        <f t="shared" si="10"/>
        <v>-1</v>
      </c>
      <c r="R183" s="819">
        <f t="shared" si="10"/>
        <v>-0.53</v>
      </c>
      <c r="S183" s="832" t="str">
        <f t="shared" si="11"/>
        <v/>
      </c>
      <c r="T183" s="832" t="str">
        <f t="shared" si="12"/>
        <v/>
      </c>
      <c r="U183" s="832" t="str">
        <f t="shared" si="13"/>
        <v/>
      </c>
      <c r="V183" s="833" t="str">
        <f t="shared" si="14"/>
        <v/>
      </c>
      <c r="W183" s="820"/>
    </row>
    <row r="184" spans="1:23" ht="14.4" customHeight="1" x14ac:dyDescent="0.3">
      <c r="A184" s="881" t="s">
        <v>9235</v>
      </c>
      <c r="B184" s="877">
        <v>1</v>
      </c>
      <c r="C184" s="878">
        <v>0.67</v>
      </c>
      <c r="D184" s="829">
        <v>12</v>
      </c>
      <c r="E184" s="876"/>
      <c r="F184" s="870"/>
      <c r="G184" s="826"/>
      <c r="H184" s="869"/>
      <c r="I184" s="870"/>
      <c r="J184" s="826"/>
      <c r="K184" s="871">
        <v>0.53</v>
      </c>
      <c r="L184" s="869">
        <v>3</v>
      </c>
      <c r="M184" s="869">
        <v>25</v>
      </c>
      <c r="N184" s="872">
        <v>8.4700000000000006</v>
      </c>
      <c r="O184" s="869" t="s">
        <v>8879</v>
      </c>
      <c r="P184" s="873" t="s">
        <v>9236</v>
      </c>
      <c r="Q184" s="874">
        <f t="shared" si="10"/>
        <v>-1</v>
      </c>
      <c r="R184" s="874">
        <f t="shared" si="10"/>
        <v>-0.67</v>
      </c>
      <c r="S184" s="865" t="str">
        <f t="shared" si="11"/>
        <v/>
      </c>
      <c r="T184" s="865" t="str">
        <f t="shared" si="12"/>
        <v/>
      </c>
      <c r="U184" s="865" t="str">
        <f t="shared" si="13"/>
        <v/>
      </c>
      <c r="V184" s="875" t="str">
        <f t="shared" si="14"/>
        <v/>
      </c>
      <c r="W184" s="827"/>
    </row>
    <row r="185" spans="1:23" ht="14.4" customHeight="1" x14ac:dyDescent="0.3">
      <c r="A185" s="880" t="s">
        <v>9237</v>
      </c>
      <c r="B185" s="811">
        <v>2</v>
      </c>
      <c r="C185" s="812">
        <v>0.8</v>
      </c>
      <c r="D185" s="813">
        <v>6</v>
      </c>
      <c r="E185" s="830"/>
      <c r="F185" s="814"/>
      <c r="G185" s="815"/>
      <c r="H185" s="816"/>
      <c r="I185" s="814"/>
      <c r="J185" s="815"/>
      <c r="K185" s="817">
        <v>0.37</v>
      </c>
      <c r="L185" s="816">
        <v>2</v>
      </c>
      <c r="M185" s="816">
        <v>15</v>
      </c>
      <c r="N185" s="818">
        <v>4.92</v>
      </c>
      <c r="O185" s="816" t="s">
        <v>8879</v>
      </c>
      <c r="P185" s="831" t="s">
        <v>9238</v>
      </c>
      <c r="Q185" s="819">
        <f t="shared" si="10"/>
        <v>-2</v>
      </c>
      <c r="R185" s="819">
        <f t="shared" si="10"/>
        <v>-0.8</v>
      </c>
      <c r="S185" s="832" t="str">
        <f t="shared" si="11"/>
        <v/>
      </c>
      <c r="T185" s="832" t="str">
        <f t="shared" si="12"/>
        <v/>
      </c>
      <c r="U185" s="832" t="str">
        <f t="shared" si="13"/>
        <v/>
      </c>
      <c r="V185" s="833" t="str">
        <f t="shared" si="14"/>
        <v/>
      </c>
      <c r="W185" s="820"/>
    </row>
    <row r="186" spans="1:23" ht="14.4" customHeight="1" x14ac:dyDescent="0.3">
      <c r="A186" s="881" t="s">
        <v>9239</v>
      </c>
      <c r="B186" s="877">
        <v>1</v>
      </c>
      <c r="C186" s="878">
        <v>0.56000000000000005</v>
      </c>
      <c r="D186" s="829">
        <v>6</v>
      </c>
      <c r="E186" s="876"/>
      <c r="F186" s="870"/>
      <c r="G186" s="826"/>
      <c r="H186" s="869"/>
      <c r="I186" s="870"/>
      <c r="J186" s="826"/>
      <c r="K186" s="871">
        <v>0.56000000000000005</v>
      </c>
      <c r="L186" s="869">
        <v>3</v>
      </c>
      <c r="M186" s="869">
        <v>25</v>
      </c>
      <c r="N186" s="872">
        <v>8.2200000000000006</v>
      </c>
      <c r="O186" s="869" t="s">
        <v>8879</v>
      </c>
      <c r="P186" s="873" t="s">
        <v>9240</v>
      </c>
      <c r="Q186" s="874">
        <f t="shared" si="10"/>
        <v>-1</v>
      </c>
      <c r="R186" s="874">
        <f t="shared" si="10"/>
        <v>-0.56000000000000005</v>
      </c>
      <c r="S186" s="865" t="str">
        <f t="shared" si="11"/>
        <v/>
      </c>
      <c r="T186" s="865" t="str">
        <f t="shared" si="12"/>
        <v/>
      </c>
      <c r="U186" s="865" t="str">
        <f t="shared" si="13"/>
        <v/>
      </c>
      <c r="V186" s="875" t="str">
        <f t="shared" si="14"/>
        <v/>
      </c>
      <c r="W186" s="827"/>
    </row>
    <row r="187" spans="1:23" ht="14.4" customHeight="1" x14ac:dyDescent="0.3">
      <c r="A187" s="880" t="s">
        <v>9241</v>
      </c>
      <c r="B187" s="811">
        <v>5</v>
      </c>
      <c r="C187" s="812">
        <v>4.03</v>
      </c>
      <c r="D187" s="813">
        <v>10.8</v>
      </c>
      <c r="E187" s="830">
        <v>2</v>
      </c>
      <c r="F187" s="814">
        <v>0.68</v>
      </c>
      <c r="G187" s="815">
        <v>3</v>
      </c>
      <c r="H187" s="816">
        <v>4</v>
      </c>
      <c r="I187" s="814">
        <v>1.36</v>
      </c>
      <c r="J187" s="815">
        <v>3.8</v>
      </c>
      <c r="K187" s="817">
        <v>0.34</v>
      </c>
      <c r="L187" s="816">
        <v>1</v>
      </c>
      <c r="M187" s="816">
        <v>13</v>
      </c>
      <c r="N187" s="818">
        <v>4.3600000000000003</v>
      </c>
      <c r="O187" s="816" t="s">
        <v>8879</v>
      </c>
      <c r="P187" s="831" t="s">
        <v>9242</v>
      </c>
      <c r="Q187" s="819">
        <f t="shared" si="10"/>
        <v>-1</v>
      </c>
      <c r="R187" s="819">
        <f t="shared" si="10"/>
        <v>-2.67</v>
      </c>
      <c r="S187" s="832">
        <f t="shared" si="11"/>
        <v>17.440000000000001</v>
      </c>
      <c r="T187" s="832">
        <f t="shared" si="12"/>
        <v>15.2</v>
      </c>
      <c r="U187" s="832">
        <f t="shared" si="13"/>
        <v>-2.240000000000002</v>
      </c>
      <c r="V187" s="833">
        <f t="shared" si="14"/>
        <v>0.87155963302752282</v>
      </c>
      <c r="W187" s="820">
        <v>4</v>
      </c>
    </row>
    <row r="188" spans="1:23" ht="14.4" customHeight="1" x14ac:dyDescent="0.3">
      <c r="A188" s="880" t="s">
        <v>9243</v>
      </c>
      <c r="B188" s="811">
        <v>172</v>
      </c>
      <c r="C188" s="812">
        <v>118.63</v>
      </c>
      <c r="D188" s="813">
        <v>4.4000000000000004</v>
      </c>
      <c r="E188" s="830">
        <v>169</v>
      </c>
      <c r="F188" s="814">
        <v>115.8</v>
      </c>
      <c r="G188" s="815">
        <v>3.8</v>
      </c>
      <c r="H188" s="816">
        <v>173</v>
      </c>
      <c r="I188" s="814">
        <v>126.35</v>
      </c>
      <c r="J188" s="815">
        <v>4.5</v>
      </c>
      <c r="K188" s="817">
        <v>0.67</v>
      </c>
      <c r="L188" s="816">
        <v>2</v>
      </c>
      <c r="M188" s="816">
        <v>17</v>
      </c>
      <c r="N188" s="818">
        <v>5.64</v>
      </c>
      <c r="O188" s="816" t="s">
        <v>8879</v>
      </c>
      <c r="P188" s="831" t="s">
        <v>9244</v>
      </c>
      <c r="Q188" s="819">
        <f t="shared" si="10"/>
        <v>1</v>
      </c>
      <c r="R188" s="819">
        <f t="shared" si="10"/>
        <v>7.7199999999999989</v>
      </c>
      <c r="S188" s="832">
        <f t="shared" si="11"/>
        <v>975.71999999999991</v>
      </c>
      <c r="T188" s="832">
        <f t="shared" si="12"/>
        <v>778.5</v>
      </c>
      <c r="U188" s="832">
        <f t="shared" si="13"/>
        <v>-197.21999999999991</v>
      </c>
      <c r="V188" s="833">
        <f t="shared" si="14"/>
        <v>0.79787234042553201</v>
      </c>
      <c r="W188" s="820">
        <v>132</v>
      </c>
    </row>
    <row r="189" spans="1:23" ht="14.4" customHeight="1" x14ac:dyDescent="0.3">
      <c r="A189" s="881" t="s">
        <v>9245</v>
      </c>
      <c r="B189" s="877">
        <v>44</v>
      </c>
      <c r="C189" s="878">
        <v>46.44</v>
      </c>
      <c r="D189" s="829">
        <v>7</v>
      </c>
      <c r="E189" s="876">
        <v>29</v>
      </c>
      <c r="F189" s="870">
        <v>29.83</v>
      </c>
      <c r="G189" s="826">
        <v>8</v>
      </c>
      <c r="H189" s="869">
        <v>28</v>
      </c>
      <c r="I189" s="870">
        <v>29.82</v>
      </c>
      <c r="J189" s="826">
        <v>6.9</v>
      </c>
      <c r="K189" s="871">
        <v>1.05</v>
      </c>
      <c r="L189" s="869">
        <v>4</v>
      </c>
      <c r="M189" s="869">
        <v>32</v>
      </c>
      <c r="N189" s="872">
        <v>10.76</v>
      </c>
      <c r="O189" s="869" t="s">
        <v>8879</v>
      </c>
      <c r="P189" s="873" t="s">
        <v>9246</v>
      </c>
      <c r="Q189" s="874">
        <f t="shared" si="10"/>
        <v>-16</v>
      </c>
      <c r="R189" s="874">
        <f t="shared" si="10"/>
        <v>-16.619999999999997</v>
      </c>
      <c r="S189" s="865">
        <f t="shared" si="11"/>
        <v>301.27999999999997</v>
      </c>
      <c r="T189" s="865">
        <f t="shared" si="12"/>
        <v>193.20000000000002</v>
      </c>
      <c r="U189" s="865">
        <f t="shared" si="13"/>
        <v>-108.07999999999996</v>
      </c>
      <c r="V189" s="875">
        <f t="shared" si="14"/>
        <v>0.64126394052044622</v>
      </c>
      <c r="W189" s="827">
        <v>24</v>
      </c>
    </row>
    <row r="190" spans="1:23" ht="14.4" customHeight="1" x14ac:dyDescent="0.3">
      <c r="A190" s="881" t="s">
        <v>9247</v>
      </c>
      <c r="B190" s="877">
        <v>7</v>
      </c>
      <c r="C190" s="878">
        <v>13.26</v>
      </c>
      <c r="D190" s="829">
        <v>13</v>
      </c>
      <c r="E190" s="876">
        <v>12</v>
      </c>
      <c r="F190" s="870">
        <v>23.2</v>
      </c>
      <c r="G190" s="826">
        <v>10.8</v>
      </c>
      <c r="H190" s="869">
        <v>10</v>
      </c>
      <c r="I190" s="870">
        <v>17.350000000000001</v>
      </c>
      <c r="J190" s="826">
        <v>6.9</v>
      </c>
      <c r="K190" s="871">
        <v>1.93</v>
      </c>
      <c r="L190" s="869">
        <v>5</v>
      </c>
      <c r="M190" s="869">
        <v>49</v>
      </c>
      <c r="N190" s="872">
        <v>16.43</v>
      </c>
      <c r="O190" s="869" t="s">
        <v>8879</v>
      </c>
      <c r="P190" s="873" t="s">
        <v>9248</v>
      </c>
      <c r="Q190" s="874">
        <f t="shared" si="10"/>
        <v>3</v>
      </c>
      <c r="R190" s="874">
        <f t="shared" si="10"/>
        <v>4.0900000000000016</v>
      </c>
      <c r="S190" s="865">
        <f t="shared" si="11"/>
        <v>164.3</v>
      </c>
      <c r="T190" s="865">
        <f t="shared" si="12"/>
        <v>69</v>
      </c>
      <c r="U190" s="865">
        <f t="shared" si="13"/>
        <v>-95.300000000000011</v>
      </c>
      <c r="V190" s="875">
        <f t="shared" si="14"/>
        <v>0.41996348143639678</v>
      </c>
      <c r="W190" s="827">
        <v>1</v>
      </c>
    </row>
    <row r="191" spans="1:23" ht="14.4" customHeight="1" x14ac:dyDescent="0.3">
      <c r="A191" s="880" t="s">
        <v>9249</v>
      </c>
      <c r="B191" s="832">
        <v>298</v>
      </c>
      <c r="C191" s="834">
        <v>253.27</v>
      </c>
      <c r="D191" s="835">
        <v>4.5</v>
      </c>
      <c r="E191" s="821">
        <v>348</v>
      </c>
      <c r="F191" s="822">
        <v>296.5</v>
      </c>
      <c r="G191" s="823">
        <v>4.3</v>
      </c>
      <c r="H191" s="816">
        <v>329</v>
      </c>
      <c r="I191" s="814">
        <v>282.77999999999997</v>
      </c>
      <c r="J191" s="815">
        <v>4.3</v>
      </c>
      <c r="K191" s="817">
        <v>0.83</v>
      </c>
      <c r="L191" s="816">
        <v>2</v>
      </c>
      <c r="M191" s="816">
        <v>18</v>
      </c>
      <c r="N191" s="818">
        <v>5.99</v>
      </c>
      <c r="O191" s="816" t="s">
        <v>8879</v>
      </c>
      <c r="P191" s="831" t="s">
        <v>9250</v>
      </c>
      <c r="Q191" s="819">
        <f t="shared" si="10"/>
        <v>31</v>
      </c>
      <c r="R191" s="819">
        <f t="shared" si="10"/>
        <v>29.509999999999962</v>
      </c>
      <c r="S191" s="832">
        <f t="shared" si="11"/>
        <v>1970.71</v>
      </c>
      <c r="T191" s="832">
        <f t="shared" si="12"/>
        <v>1414.7</v>
      </c>
      <c r="U191" s="832">
        <f t="shared" si="13"/>
        <v>-556.01</v>
      </c>
      <c r="V191" s="833">
        <f t="shared" si="14"/>
        <v>0.71786310517529217</v>
      </c>
      <c r="W191" s="820">
        <v>23</v>
      </c>
    </row>
    <row r="192" spans="1:23" ht="14.4" customHeight="1" x14ac:dyDescent="0.3">
      <c r="A192" s="881" t="s">
        <v>9251</v>
      </c>
      <c r="B192" s="865">
        <v>41</v>
      </c>
      <c r="C192" s="866">
        <v>42.62</v>
      </c>
      <c r="D192" s="836">
        <v>5.2</v>
      </c>
      <c r="E192" s="867">
        <v>15</v>
      </c>
      <c r="F192" s="868">
        <v>15.87</v>
      </c>
      <c r="G192" s="825">
        <v>5.6</v>
      </c>
      <c r="H192" s="869">
        <v>15</v>
      </c>
      <c r="I192" s="870">
        <v>16.170000000000002</v>
      </c>
      <c r="J192" s="826">
        <v>6.5</v>
      </c>
      <c r="K192" s="871">
        <v>1.01</v>
      </c>
      <c r="L192" s="869">
        <v>2</v>
      </c>
      <c r="M192" s="869">
        <v>22</v>
      </c>
      <c r="N192" s="872">
        <v>7.35</v>
      </c>
      <c r="O192" s="869" t="s">
        <v>8879</v>
      </c>
      <c r="P192" s="873" t="s">
        <v>9252</v>
      </c>
      <c r="Q192" s="874">
        <f t="shared" si="10"/>
        <v>-26</v>
      </c>
      <c r="R192" s="874">
        <f t="shared" si="10"/>
        <v>-26.449999999999996</v>
      </c>
      <c r="S192" s="865">
        <f t="shared" si="11"/>
        <v>110.25</v>
      </c>
      <c r="T192" s="865">
        <f t="shared" si="12"/>
        <v>97.5</v>
      </c>
      <c r="U192" s="865">
        <f t="shared" si="13"/>
        <v>-12.75</v>
      </c>
      <c r="V192" s="875">
        <f t="shared" si="14"/>
        <v>0.88435374149659862</v>
      </c>
      <c r="W192" s="827">
        <v>13</v>
      </c>
    </row>
    <row r="193" spans="1:23" ht="14.4" customHeight="1" x14ac:dyDescent="0.3">
      <c r="A193" s="881" t="s">
        <v>9253</v>
      </c>
      <c r="B193" s="865">
        <v>1</v>
      </c>
      <c r="C193" s="866">
        <v>1.07</v>
      </c>
      <c r="D193" s="836">
        <v>3</v>
      </c>
      <c r="E193" s="867">
        <v>2</v>
      </c>
      <c r="F193" s="868">
        <v>2.2999999999999998</v>
      </c>
      <c r="G193" s="825">
        <v>11.5</v>
      </c>
      <c r="H193" s="869">
        <v>1</v>
      </c>
      <c r="I193" s="870">
        <v>1.1299999999999999</v>
      </c>
      <c r="J193" s="826">
        <v>4</v>
      </c>
      <c r="K193" s="871">
        <v>1.07</v>
      </c>
      <c r="L193" s="869">
        <v>3</v>
      </c>
      <c r="M193" s="869">
        <v>25</v>
      </c>
      <c r="N193" s="872">
        <v>8.3800000000000008</v>
      </c>
      <c r="O193" s="869" t="s">
        <v>8879</v>
      </c>
      <c r="P193" s="873" t="s">
        <v>9254</v>
      </c>
      <c r="Q193" s="874">
        <f t="shared" si="10"/>
        <v>0</v>
      </c>
      <c r="R193" s="874">
        <f t="shared" si="10"/>
        <v>5.9999999999999831E-2</v>
      </c>
      <c r="S193" s="865">
        <f t="shared" si="11"/>
        <v>8.3800000000000008</v>
      </c>
      <c r="T193" s="865">
        <f t="shared" si="12"/>
        <v>4</v>
      </c>
      <c r="U193" s="865">
        <f t="shared" si="13"/>
        <v>-4.3800000000000008</v>
      </c>
      <c r="V193" s="875">
        <f t="shared" si="14"/>
        <v>0.47732696897374699</v>
      </c>
      <c r="W193" s="827"/>
    </row>
    <row r="194" spans="1:23" ht="14.4" customHeight="1" x14ac:dyDescent="0.3">
      <c r="A194" s="880" t="s">
        <v>9255</v>
      </c>
      <c r="B194" s="811">
        <v>52</v>
      </c>
      <c r="C194" s="812">
        <v>24.04</v>
      </c>
      <c r="D194" s="813">
        <v>4.9000000000000004</v>
      </c>
      <c r="E194" s="830">
        <v>42</v>
      </c>
      <c r="F194" s="814">
        <v>19.53</v>
      </c>
      <c r="G194" s="815">
        <v>4.0999999999999996</v>
      </c>
      <c r="H194" s="816">
        <v>41</v>
      </c>
      <c r="I194" s="814">
        <v>19</v>
      </c>
      <c r="J194" s="815">
        <v>3.7</v>
      </c>
      <c r="K194" s="817">
        <v>0.46</v>
      </c>
      <c r="L194" s="816">
        <v>2</v>
      </c>
      <c r="M194" s="816">
        <v>15</v>
      </c>
      <c r="N194" s="818">
        <v>4.87</v>
      </c>
      <c r="O194" s="816" t="s">
        <v>8879</v>
      </c>
      <c r="P194" s="831" t="s">
        <v>9256</v>
      </c>
      <c r="Q194" s="819">
        <f t="shared" si="10"/>
        <v>-11</v>
      </c>
      <c r="R194" s="819">
        <f t="shared" si="10"/>
        <v>-5.0399999999999991</v>
      </c>
      <c r="S194" s="832">
        <f t="shared" si="11"/>
        <v>199.67000000000002</v>
      </c>
      <c r="T194" s="832">
        <f t="shared" si="12"/>
        <v>151.70000000000002</v>
      </c>
      <c r="U194" s="832">
        <f t="shared" si="13"/>
        <v>-47.97</v>
      </c>
      <c r="V194" s="833">
        <f t="shared" si="14"/>
        <v>0.75975359342915816</v>
      </c>
      <c r="W194" s="820">
        <v>6</v>
      </c>
    </row>
    <row r="195" spans="1:23" ht="14.4" customHeight="1" x14ac:dyDescent="0.3">
      <c r="A195" s="881" t="s">
        <v>9257</v>
      </c>
      <c r="B195" s="877">
        <v>9</v>
      </c>
      <c r="C195" s="878">
        <v>7.06</v>
      </c>
      <c r="D195" s="829">
        <v>4.7</v>
      </c>
      <c r="E195" s="876">
        <v>9</v>
      </c>
      <c r="F195" s="870">
        <v>7.14</v>
      </c>
      <c r="G195" s="826">
        <v>6.2</v>
      </c>
      <c r="H195" s="869">
        <v>3</v>
      </c>
      <c r="I195" s="870">
        <v>2.1</v>
      </c>
      <c r="J195" s="826">
        <v>3</v>
      </c>
      <c r="K195" s="871">
        <v>0.78</v>
      </c>
      <c r="L195" s="869">
        <v>3</v>
      </c>
      <c r="M195" s="869">
        <v>27</v>
      </c>
      <c r="N195" s="872">
        <v>9.1300000000000008</v>
      </c>
      <c r="O195" s="869" t="s">
        <v>8879</v>
      </c>
      <c r="P195" s="873" t="s">
        <v>9258</v>
      </c>
      <c r="Q195" s="874">
        <f t="shared" si="10"/>
        <v>-6</v>
      </c>
      <c r="R195" s="874">
        <f t="shared" si="10"/>
        <v>-4.9599999999999991</v>
      </c>
      <c r="S195" s="865">
        <f t="shared" si="11"/>
        <v>27.39</v>
      </c>
      <c r="T195" s="865">
        <f t="shared" si="12"/>
        <v>9</v>
      </c>
      <c r="U195" s="865">
        <f t="shared" si="13"/>
        <v>-18.39</v>
      </c>
      <c r="V195" s="875">
        <f t="shared" si="14"/>
        <v>0.32858707557502737</v>
      </c>
      <c r="W195" s="827"/>
    </row>
    <row r="196" spans="1:23" ht="14.4" customHeight="1" x14ac:dyDescent="0.3">
      <c r="A196" s="881" t="s">
        <v>9259</v>
      </c>
      <c r="B196" s="877">
        <v>1</v>
      </c>
      <c r="C196" s="878">
        <v>0.66</v>
      </c>
      <c r="D196" s="829">
        <v>2</v>
      </c>
      <c r="E196" s="876"/>
      <c r="F196" s="870"/>
      <c r="G196" s="826"/>
      <c r="H196" s="869">
        <v>1</v>
      </c>
      <c r="I196" s="870">
        <v>1.24</v>
      </c>
      <c r="J196" s="826">
        <v>6</v>
      </c>
      <c r="K196" s="871">
        <v>1.24</v>
      </c>
      <c r="L196" s="869">
        <v>4</v>
      </c>
      <c r="M196" s="869">
        <v>37</v>
      </c>
      <c r="N196" s="872">
        <v>12.38</v>
      </c>
      <c r="O196" s="869" t="s">
        <v>8879</v>
      </c>
      <c r="P196" s="873" t="s">
        <v>9260</v>
      </c>
      <c r="Q196" s="874">
        <f t="shared" si="10"/>
        <v>0</v>
      </c>
      <c r="R196" s="874">
        <f t="shared" si="10"/>
        <v>0.57999999999999996</v>
      </c>
      <c r="S196" s="865">
        <f t="shared" si="11"/>
        <v>12.38</v>
      </c>
      <c r="T196" s="865">
        <f t="shared" si="12"/>
        <v>6</v>
      </c>
      <c r="U196" s="865">
        <f t="shared" si="13"/>
        <v>-6.3800000000000008</v>
      </c>
      <c r="V196" s="875">
        <f t="shared" si="14"/>
        <v>0.48465266558966069</v>
      </c>
      <c r="W196" s="827"/>
    </row>
    <row r="197" spans="1:23" ht="14.4" customHeight="1" x14ac:dyDescent="0.3">
      <c r="A197" s="880" t="s">
        <v>9261</v>
      </c>
      <c r="B197" s="811">
        <v>12</v>
      </c>
      <c r="C197" s="812">
        <v>9.24</v>
      </c>
      <c r="D197" s="813">
        <v>6.3</v>
      </c>
      <c r="E197" s="830">
        <v>6</v>
      </c>
      <c r="F197" s="814">
        <v>3.86</v>
      </c>
      <c r="G197" s="815">
        <v>4.7</v>
      </c>
      <c r="H197" s="816">
        <v>2</v>
      </c>
      <c r="I197" s="814">
        <v>1.1599999999999999</v>
      </c>
      <c r="J197" s="815">
        <v>4</v>
      </c>
      <c r="K197" s="817">
        <v>0.77</v>
      </c>
      <c r="L197" s="816">
        <v>4</v>
      </c>
      <c r="M197" s="816">
        <v>33</v>
      </c>
      <c r="N197" s="818">
        <v>11.09</v>
      </c>
      <c r="O197" s="816" t="s">
        <v>8879</v>
      </c>
      <c r="P197" s="831" t="s">
        <v>9262</v>
      </c>
      <c r="Q197" s="819">
        <f t="shared" si="10"/>
        <v>-10</v>
      </c>
      <c r="R197" s="819">
        <f t="shared" si="10"/>
        <v>-8.08</v>
      </c>
      <c r="S197" s="832">
        <f t="shared" si="11"/>
        <v>22.18</v>
      </c>
      <c r="T197" s="832">
        <f t="shared" si="12"/>
        <v>8</v>
      </c>
      <c r="U197" s="832">
        <f t="shared" si="13"/>
        <v>-14.18</v>
      </c>
      <c r="V197" s="833">
        <f t="shared" si="14"/>
        <v>0.36068530207394051</v>
      </c>
      <c r="W197" s="820"/>
    </row>
    <row r="198" spans="1:23" ht="14.4" customHeight="1" x14ac:dyDescent="0.3">
      <c r="A198" s="881" t="s">
        <v>9263</v>
      </c>
      <c r="B198" s="877">
        <v>4</v>
      </c>
      <c r="C198" s="878">
        <v>3.07</v>
      </c>
      <c r="D198" s="829">
        <v>4.5</v>
      </c>
      <c r="E198" s="876">
        <v>1</v>
      </c>
      <c r="F198" s="870">
        <v>0.77</v>
      </c>
      <c r="G198" s="826">
        <v>5</v>
      </c>
      <c r="H198" s="869"/>
      <c r="I198" s="870"/>
      <c r="J198" s="826"/>
      <c r="K198" s="871">
        <v>0.77</v>
      </c>
      <c r="L198" s="869">
        <v>4</v>
      </c>
      <c r="M198" s="869">
        <v>33</v>
      </c>
      <c r="N198" s="872">
        <v>11.09</v>
      </c>
      <c r="O198" s="869" t="s">
        <v>8879</v>
      </c>
      <c r="P198" s="873" t="s">
        <v>9264</v>
      </c>
      <c r="Q198" s="874">
        <f t="shared" ref="Q198:R200" si="15">H198-B198</f>
        <v>-4</v>
      </c>
      <c r="R198" s="874">
        <f t="shared" si="15"/>
        <v>-3.07</v>
      </c>
      <c r="S198" s="865" t="str">
        <f>IF(H198=0,"",H198*N198)</f>
        <v/>
      </c>
      <c r="T198" s="865" t="str">
        <f>IF(H198=0,"",H198*J198)</f>
        <v/>
      </c>
      <c r="U198" s="865" t="str">
        <f>IF(H198=0,"",T198-S198)</f>
        <v/>
      </c>
      <c r="V198" s="875" t="str">
        <f>IF(H198=0,"",T198/S198)</f>
        <v/>
      </c>
      <c r="W198" s="827"/>
    </row>
    <row r="199" spans="1:23" ht="14.4" customHeight="1" x14ac:dyDescent="0.3">
      <c r="A199" s="881" t="s">
        <v>9265</v>
      </c>
      <c r="B199" s="877"/>
      <c r="C199" s="878"/>
      <c r="D199" s="829"/>
      <c r="E199" s="876">
        <v>1</v>
      </c>
      <c r="F199" s="870">
        <v>0.94</v>
      </c>
      <c r="G199" s="826">
        <v>5</v>
      </c>
      <c r="H199" s="869"/>
      <c r="I199" s="870"/>
      <c r="J199" s="826"/>
      <c r="K199" s="871">
        <v>0.94</v>
      </c>
      <c r="L199" s="869">
        <v>4</v>
      </c>
      <c r="M199" s="869">
        <v>39</v>
      </c>
      <c r="N199" s="872">
        <v>13.08</v>
      </c>
      <c r="O199" s="869" t="s">
        <v>8879</v>
      </c>
      <c r="P199" s="873" t="s">
        <v>9266</v>
      </c>
      <c r="Q199" s="874">
        <f t="shared" si="15"/>
        <v>0</v>
      </c>
      <c r="R199" s="874">
        <f t="shared" si="15"/>
        <v>0</v>
      </c>
      <c r="S199" s="865" t="str">
        <f>IF(H199=0,"",H199*N199)</f>
        <v/>
      </c>
      <c r="T199" s="865" t="str">
        <f>IF(H199=0,"",H199*J199)</f>
        <v/>
      </c>
      <c r="U199" s="865" t="str">
        <f>IF(H199=0,"",T199-S199)</f>
        <v/>
      </c>
      <c r="V199" s="875" t="str">
        <f>IF(H199=0,"",T199/S199)</f>
        <v/>
      </c>
      <c r="W199" s="827"/>
    </row>
    <row r="200" spans="1:23" ht="14.4" customHeight="1" x14ac:dyDescent="0.3">
      <c r="A200" s="880" t="s">
        <v>9267</v>
      </c>
      <c r="B200" s="832">
        <v>8</v>
      </c>
      <c r="C200" s="834">
        <v>3.79</v>
      </c>
      <c r="D200" s="835">
        <v>4.0999999999999996</v>
      </c>
      <c r="E200" s="821">
        <v>10</v>
      </c>
      <c r="F200" s="822">
        <v>4.74</v>
      </c>
      <c r="G200" s="823">
        <v>3.7</v>
      </c>
      <c r="H200" s="816">
        <v>6</v>
      </c>
      <c r="I200" s="814">
        <v>2.84</v>
      </c>
      <c r="J200" s="815">
        <v>4.2</v>
      </c>
      <c r="K200" s="817">
        <v>0.47</v>
      </c>
      <c r="L200" s="816">
        <v>2</v>
      </c>
      <c r="M200" s="816">
        <v>18</v>
      </c>
      <c r="N200" s="818">
        <v>5.98</v>
      </c>
      <c r="O200" s="816" t="s">
        <v>8879</v>
      </c>
      <c r="P200" s="831" t="s">
        <v>9268</v>
      </c>
      <c r="Q200" s="819">
        <f t="shared" si="15"/>
        <v>-2</v>
      </c>
      <c r="R200" s="819">
        <f t="shared" si="15"/>
        <v>-0.95000000000000018</v>
      </c>
      <c r="S200" s="832">
        <f>IF(H200=0,"",H200*N200)</f>
        <v>35.880000000000003</v>
      </c>
      <c r="T200" s="832">
        <f>IF(H200=0,"",H200*J200)</f>
        <v>25.200000000000003</v>
      </c>
      <c r="U200" s="832">
        <f>IF(H200=0,"",T200-S200)</f>
        <v>-10.68</v>
      </c>
      <c r="V200" s="833">
        <f>IF(H200=0,"",T200/S200)</f>
        <v>0.7023411371237458</v>
      </c>
      <c r="W200" s="820"/>
    </row>
    <row r="201" spans="1:23" ht="14.4" customHeight="1" x14ac:dyDescent="0.3">
      <c r="A201" s="881" t="s">
        <v>9269</v>
      </c>
      <c r="B201" s="865"/>
      <c r="C201" s="866"/>
      <c r="D201" s="836"/>
      <c r="E201" s="867">
        <v>2</v>
      </c>
      <c r="F201" s="868">
        <v>2.15</v>
      </c>
      <c r="G201" s="825">
        <v>23</v>
      </c>
      <c r="H201" s="869"/>
      <c r="I201" s="870"/>
      <c r="J201" s="826"/>
      <c r="K201" s="871">
        <v>0.59</v>
      </c>
      <c r="L201" s="869">
        <v>2</v>
      </c>
      <c r="M201" s="869">
        <v>22</v>
      </c>
      <c r="N201" s="872">
        <v>7.34</v>
      </c>
      <c r="O201" s="869" t="s">
        <v>8879</v>
      </c>
      <c r="P201" s="873" t="s">
        <v>9270</v>
      </c>
      <c r="Q201" s="874"/>
      <c r="R201" s="865"/>
      <c r="S201" s="865"/>
      <c r="T201" s="865"/>
      <c r="U201" s="865"/>
      <c r="V201" s="875"/>
      <c r="W201" s="827"/>
    </row>
    <row r="202" spans="1:23" ht="14.4" customHeight="1" x14ac:dyDescent="0.3">
      <c r="A202" s="880" t="s">
        <v>9271</v>
      </c>
      <c r="B202" s="832">
        <v>7</v>
      </c>
      <c r="C202" s="834">
        <v>7.96</v>
      </c>
      <c r="D202" s="835">
        <v>23.6</v>
      </c>
      <c r="E202" s="830">
        <v>6</v>
      </c>
      <c r="F202" s="814">
        <v>3.51</v>
      </c>
      <c r="G202" s="815">
        <v>9.1999999999999993</v>
      </c>
      <c r="H202" s="821">
        <v>4</v>
      </c>
      <c r="I202" s="822">
        <v>2.25</v>
      </c>
      <c r="J202" s="824">
        <v>8.5</v>
      </c>
      <c r="K202" s="817">
        <v>0.56000000000000005</v>
      </c>
      <c r="L202" s="816">
        <v>3</v>
      </c>
      <c r="M202" s="816">
        <v>24</v>
      </c>
      <c r="N202" s="818">
        <v>7.93</v>
      </c>
      <c r="O202" s="816" t="s">
        <v>8879</v>
      </c>
      <c r="P202" s="831" t="s">
        <v>9272</v>
      </c>
      <c r="Q202" s="819"/>
      <c r="R202" s="832"/>
      <c r="S202" s="832"/>
      <c r="T202" s="832"/>
      <c r="U202" s="832"/>
      <c r="V202" s="833"/>
      <c r="W202" s="820">
        <v>6</v>
      </c>
    </row>
    <row r="203" spans="1:23" ht="14.4" customHeight="1" x14ac:dyDescent="0.3">
      <c r="A203" s="881" t="s">
        <v>9273</v>
      </c>
      <c r="B203" s="865"/>
      <c r="C203" s="866"/>
      <c r="D203" s="836"/>
      <c r="E203" s="876">
        <v>1</v>
      </c>
      <c r="F203" s="870">
        <v>0.74</v>
      </c>
      <c r="G203" s="826">
        <v>9</v>
      </c>
      <c r="H203" s="867">
        <v>3</v>
      </c>
      <c r="I203" s="868">
        <v>2.23</v>
      </c>
      <c r="J203" s="825">
        <v>7.3</v>
      </c>
      <c r="K203" s="871">
        <v>0.74</v>
      </c>
      <c r="L203" s="869">
        <v>4</v>
      </c>
      <c r="M203" s="869">
        <v>32</v>
      </c>
      <c r="N203" s="872">
        <v>10.81</v>
      </c>
      <c r="O203" s="869" t="s">
        <v>8879</v>
      </c>
      <c r="P203" s="873" t="s">
        <v>9274</v>
      </c>
      <c r="Q203" s="874"/>
      <c r="R203" s="865"/>
      <c r="S203" s="865"/>
      <c r="T203" s="865"/>
      <c r="U203" s="865"/>
      <c r="V203" s="875"/>
      <c r="W203" s="827">
        <v>2</v>
      </c>
    </row>
    <row r="204" spans="1:23" ht="14.4" customHeight="1" x14ac:dyDescent="0.3">
      <c r="A204" s="880" t="s">
        <v>9275</v>
      </c>
      <c r="B204" s="832">
        <v>1</v>
      </c>
      <c r="C204" s="834">
        <v>0.28999999999999998</v>
      </c>
      <c r="D204" s="835">
        <v>4</v>
      </c>
      <c r="E204" s="830"/>
      <c r="F204" s="814"/>
      <c r="G204" s="815"/>
      <c r="H204" s="821"/>
      <c r="I204" s="822"/>
      <c r="J204" s="823"/>
      <c r="K204" s="817">
        <v>0.26</v>
      </c>
      <c r="L204" s="816">
        <v>1</v>
      </c>
      <c r="M204" s="816">
        <v>10</v>
      </c>
      <c r="N204" s="818">
        <v>3.3</v>
      </c>
      <c r="O204" s="816" t="s">
        <v>8879</v>
      </c>
      <c r="P204" s="831" t="s">
        <v>9276</v>
      </c>
      <c r="Q204" s="819"/>
      <c r="R204" s="832"/>
      <c r="S204" s="832"/>
      <c r="T204" s="832"/>
      <c r="U204" s="832"/>
      <c r="V204" s="833"/>
      <c r="W204" s="820"/>
    </row>
    <row r="205" spans="1:23" ht="14.4" customHeight="1" x14ac:dyDescent="0.3">
      <c r="A205" s="881" t="s">
        <v>9277</v>
      </c>
      <c r="B205" s="865"/>
      <c r="C205" s="866"/>
      <c r="D205" s="836"/>
      <c r="E205" s="876"/>
      <c r="F205" s="870"/>
      <c r="G205" s="826"/>
      <c r="H205" s="867">
        <v>1</v>
      </c>
      <c r="I205" s="868">
        <v>0.41</v>
      </c>
      <c r="J205" s="828">
        <v>7</v>
      </c>
      <c r="K205" s="871">
        <v>0.34</v>
      </c>
      <c r="L205" s="869">
        <v>1</v>
      </c>
      <c r="M205" s="869">
        <v>13</v>
      </c>
      <c r="N205" s="872">
        <v>4.24</v>
      </c>
      <c r="O205" s="869" t="s">
        <v>8879</v>
      </c>
      <c r="P205" s="873" t="s">
        <v>9278</v>
      </c>
      <c r="Q205" s="874"/>
      <c r="R205" s="865"/>
      <c r="S205" s="865"/>
      <c r="T205" s="865"/>
      <c r="U205" s="865"/>
      <c r="V205" s="875"/>
      <c r="W205" s="827">
        <v>3</v>
      </c>
    </row>
    <row r="206" spans="1:23" ht="14.4" customHeight="1" x14ac:dyDescent="0.3">
      <c r="A206" s="880" t="s">
        <v>9279</v>
      </c>
      <c r="B206" s="832">
        <v>5</v>
      </c>
      <c r="C206" s="834">
        <v>2.12</v>
      </c>
      <c r="D206" s="835">
        <v>2.8</v>
      </c>
      <c r="E206" s="821">
        <v>5</v>
      </c>
      <c r="F206" s="822">
        <v>2.12</v>
      </c>
      <c r="G206" s="823">
        <v>3</v>
      </c>
      <c r="H206" s="816">
        <v>4</v>
      </c>
      <c r="I206" s="814">
        <v>1.48</v>
      </c>
      <c r="J206" s="815">
        <v>2</v>
      </c>
      <c r="K206" s="817">
        <v>0.42</v>
      </c>
      <c r="L206" s="816">
        <v>2</v>
      </c>
      <c r="M206" s="816">
        <v>19</v>
      </c>
      <c r="N206" s="818">
        <v>6.19</v>
      </c>
      <c r="O206" s="816" t="s">
        <v>8879</v>
      </c>
      <c r="P206" s="831" t="s">
        <v>9280</v>
      </c>
      <c r="Q206" s="819"/>
      <c r="R206" s="832"/>
      <c r="S206" s="832"/>
      <c r="T206" s="832"/>
      <c r="U206" s="832"/>
      <c r="V206" s="833"/>
      <c r="W206" s="820"/>
    </row>
    <row r="207" spans="1:23" ht="14.4" customHeight="1" x14ac:dyDescent="0.3">
      <c r="A207" s="881" t="s">
        <v>9281</v>
      </c>
      <c r="B207" s="865">
        <v>1</v>
      </c>
      <c r="C207" s="866">
        <v>0.62</v>
      </c>
      <c r="D207" s="836">
        <v>3</v>
      </c>
      <c r="E207" s="867">
        <v>1</v>
      </c>
      <c r="F207" s="868">
        <v>0.62</v>
      </c>
      <c r="G207" s="825">
        <v>3</v>
      </c>
      <c r="H207" s="869">
        <v>1</v>
      </c>
      <c r="I207" s="870">
        <v>0.68</v>
      </c>
      <c r="J207" s="826">
        <v>5</v>
      </c>
      <c r="K207" s="871">
        <v>0.62</v>
      </c>
      <c r="L207" s="869">
        <v>3</v>
      </c>
      <c r="M207" s="869">
        <v>28</v>
      </c>
      <c r="N207" s="872">
        <v>9.2100000000000009</v>
      </c>
      <c r="O207" s="869" t="s">
        <v>8879</v>
      </c>
      <c r="P207" s="873" t="s">
        <v>9282</v>
      </c>
      <c r="Q207" s="874"/>
      <c r="R207" s="865"/>
      <c r="S207" s="865"/>
      <c r="T207" s="865"/>
      <c r="U207" s="865"/>
      <c r="V207" s="875"/>
      <c r="W207" s="827"/>
    </row>
    <row r="208" spans="1:23" ht="14.4" customHeight="1" x14ac:dyDescent="0.3">
      <c r="A208" s="880" t="s">
        <v>9283</v>
      </c>
      <c r="B208" s="832"/>
      <c r="C208" s="834"/>
      <c r="D208" s="835"/>
      <c r="E208" s="821"/>
      <c r="F208" s="822"/>
      <c r="G208" s="823"/>
      <c r="H208" s="816">
        <v>2</v>
      </c>
      <c r="I208" s="814">
        <v>3.24</v>
      </c>
      <c r="J208" s="815">
        <v>6</v>
      </c>
      <c r="K208" s="817">
        <v>1.62</v>
      </c>
      <c r="L208" s="816">
        <v>3</v>
      </c>
      <c r="M208" s="816">
        <v>28</v>
      </c>
      <c r="N208" s="818">
        <v>9.4499999999999993</v>
      </c>
      <c r="O208" s="816" t="s">
        <v>8879</v>
      </c>
      <c r="P208" s="831" t="s">
        <v>9284</v>
      </c>
      <c r="Q208" s="819"/>
      <c r="R208" s="832"/>
      <c r="S208" s="832"/>
      <c r="T208" s="832"/>
      <c r="U208" s="832"/>
      <c r="V208" s="833"/>
      <c r="W208" s="820"/>
    </row>
    <row r="209" spans="1:23" ht="14.4" customHeight="1" x14ac:dyDescent="0.3">
      <c r="A209" s="881" t="s">
        <v>9285</v>
      </c>
      <c r="B209" s="865"/>
      <c r="C209" s="866"/>
      <c r="D209" s="836"/>
      <c r="E209" s="867">
        <v>3</v>
      </c>
      <c r="F209" s="868">
        <v>5.69</v>
      </c>
      <c r="G209" s="825">
        <v>10.7</v>
      </c>
      <c r="H209" s="869">
        <v>1</v>
      </c>
      <c r="I209" s="870">
        <v>1.9</v>
      </c>
      <c r="J209" s="826">
        <v>6</v>
      </c>
      <c r="K209" s="871">
        <v>1.9</v>
      </c>
      <c r="L209" s="869">
        <v>6</v>
      </c>
      <c r="M209" s="869">
        <v>51</v>
      </c>
      <c r="N209" s="872">
        <v>17.100000000000001</v>
      </c>
      <c r="O209" s="869" t="s">
        <v>8879</v>
      </c>
      <c r="P209" s="873" t="s">
        <v>9286</v>
      </c>
      <c r="Q209" s="874"/>
      <c r="R209" s="865"/>
      <c r="S209" s="865"/>
      <c r="T209" s="865"/>
      <c r="U209" s="865"/>
      <c r="V209" s="875"/>
      <c r="W209" s="827"/>
    </row>
    <row r="210" spans="1:23" ht="14.4" customHeight="1" x14ac:dyDescent="0.3">
      <c r="A210" s="881" t="s">
        <v>9287</v>
      </c>
      <c r="B210" s="865"/>
      <c r="C210" s="866"/>
      <c r="D210" s="836"/>
      <c r="E210" s="867">
        <v>1</v>
      </c>
      <c r="F210" s="868">
        <v>2.23</v>
      </c>
      <c r="G210" s="825">
        <v>6</v>
      </c>
      <c r="H210" s="869"/>
      <c r="I210" s="870"/>
      <c r="J210" s="826"/>
      <c r="K210" s="871">
        <v>2.58</v>
      </c>
      <c r="L210" s="869">
        <v>7</v>
      </c>
      <c r="M210" s="869">
        <v>63</v>
      </c>
      <c r="N210" s="872">
        <v>20.86</v>
      </c>
      <c r="O210" s="869" t="s">
        <v>8879</v>
      </c>
      <c r="P210" s="873" t="s">
        <v>9288</v>
      </c>
      <c r="Q210" s="874"/>
      <c r="R210" s="865"/>
      <c r="S210" s="865"/>
      <c r="T210" s="865"/>
      <c r="U210" s="865"/>
      <c r="V210" s="875"/>
      <c r="W210" s="827"/>
    </row>
    <row r="211" spans="1:23" ht="14.4" customHeight="1" x14ac:dyDescent="0.3">
      <c r="A211" s="880" t="s">
        <v>9289</v>
      </c>
      <c r="B211" s="811">
        <v>2</v>
      </c>
      <c r="C211" s="812">
        <v>5.15</v>
      </c>
      <c r="D211" s="813">
        <v>9.5</v>
      </c>
      <c r="E211" s="830"/>
      <c r="F211" s="814"/>
      <c r="G211" s="815"/>
      <c r="H211" s="816"/>
      <c r="I211" s="814"/>
      <c r="J211" s="815"/>
      <c r="K211" s="817">
        <v>2.57</v>
      </c>
      <c r="L211" s="816">
        <v>2</v>
      </c>
      <c r="M211" s="816">
        <v>18</v>
      </c>
      <c r="N211" s="818">
        <v>5.86</v>
      </c>
      <c r="O211" s="816" t="s">
        <v>8879</v>
      </c>
      <c r="P211" s="831" t="s">
        <v>9290</v>
      </c>
      <c r="Q211" s="819"/>
      <c r="R211" s="832"/>
      <c r="S211" s="832"/>
      <c r="T211" s="832"/>
      <c r="U211" s="832"/>
      <c r="V211" s="833"/>
      <c r="W211" s="820"/>
    </row>
    <row r="212" spans="1:23" ht="14.4" customHeight="1" x14ac:dyDescent="0.3">
      <c r="A212" s="880" t="s">
        <v>9291</v>
      </c>
      <c r="B212" s="832">
        <v>1</v>
      </c>
      <c r="C212" s="834">
        <v>1.56</v>
      </c>
      <c r="D212" s="835">
        <v>5</v>
      </c>
      <c r="E212" s="830"/>
      <c r="F212" s="814"/>
      <c r="G212" s="815"/>
      <c r="H212" s="821">
        <v>1</v>
      </c>
      <c r="I212" s="822">
        <v>2.11</v>
      </c>
      <c r="J212" s="823">
        <v>13</v>
      </c>
      <c r="K212" s="817">
        <v>2.11</v>
      </c>
      <c r="L212" s="816">
        <v>7</v>
      </c>
      <c r="M212" s="816">
        <v>67</v>
      </c>
      <c r="N212" s="818">
        <v>22.24</v>
      </c>
      <c r="O212" s="816" t="s">
        <v>8879</v>
      </c>
      <c r="P212" s="831" t="s">
        <v>9292</v>
      </c>
      <c r="Q212" s="819"/>
      <c r="R212" s="832"/>
      <c r="S212" s="832"/>
      <c r="T212" s="832"/>
      <c r="U212" s="832"/>
      <c r="V212" s="833"/>
      <c r="W212" s="820"/>
    </row>
    <row r="213" spans="1:23" ht="14.4" customHeight="1" x14ac:dyDescent="0.3">
      <c r="A213" s="880" t="s">
        <v>9293</v>
      </c>
      <c r="B213" s="832"/>
      <c r="C213" s="834"/>
      <c r="D213" s="835"/>
      <c r="E213" s="830"/>
      <c r="F213" s="814"/>
      <c r="G213" s="815"/>
      <c r="H213" s="821">
        <v>1</v>
      </c>
      <c r="I213" s="822">
        <v>1.08</v>
      </c>
      <c r="J213" s="823">
        <v>5</v>
      </c>
      <c r="K213" s="817">
        <v>1.08</v>
      </c>
      <c r="L213" s="816">
        <v>2</v>
      </c>
      <c r="M213" s="816">
        <v>20</v>
      </c>
      <c r="N213" s="818">
        <v>6.6</v>
      </c>
      <c r="O213" s="816" t="s">
        <v>8879</v>
      </c>
      <c r="P213" s="831" t="s">
        <v>9294</v>
      </c>
      <c r="Q213" s="819"/>
      <c r="R213" s="832"/>
      <c r="S213" s="832"/>
      <c r="T213" s="832"/>
      <c r="U213" s="832"/>
      <c r="V213" s="833"/>
      <c r="W213" s="820"/>
    </row>
    <row r="214" spans="1:23" ht="14.4" customHeight="1" x14ac:dyDescent="0.3">
      <c r="A214" s="880" t="s">
        <v>9295</v>
      </c>
      <c r="B214" s="811">
        <v>2</v>
      </c>
      <c r="C214" s="812">
        <v>3.02</v>
      </c>
      <c r="D214" s="813">
        <v>5.5</v>
      </c>
      <c r="E214" s="830"/>
      <c r="F214" s="814"/>
      <c r="G214" s="815"/>
      <c r="H214" s="816">
        <v>1</v>
      </c>
      <c r="I214" s="814">
        <v>1.51</v>
      </c>
      <c r="J214" s="815">
        <v>7</v>
      </c>
      <c r="K214" s="817">
        <v>1.51</v>
      </c>
      <c r="L214" s="816">
        <v>3</v>
      </c>
      <c r="M214" s="816">
        <v>26</v>
      </c>
      <c r="N214" s="818">
        <v>8.59</v>
      </c>
      <c r="O214" s="816" t="s">
        <v>8879</v>
      </c>
      <c r="P214" s="831" t="s">
        <v>9296</v>
      </c>
      <c r="Q214" s="819"/>
      <c r="R214" s="832"/>
      <c r="S214" s="832"/>
      <c r="T214" s="832"/>
      <c r="U214" s="832"/>
      <c r="V214" s="833"/>
      <c r="W214" s="820"/>
    </row>
    <row r="215" spans="1:23" ht="14.4" customHeight="1" x14ac:dyDescent="0.3">
      <c r="A215" s="881" t="s">
        <v>9297</v>
      </c>
      <c r="B215" s="877">
        <v>1</v>
      </c>
      <c r="C215" s="878">
        <v>1.54</v>
      </c>
      <c r="D215" s="829">
        <v>3</v>
      </c>
      <c r="E215" s="876"/>
      <c r="F215" s="870"/>
      <c r="G215" s="826"/>
      <c r="H215" s="869"/>
      <c r="I215" s="870"/>
      <c r="J215" s="826"/>
      <c r="K215" s="871">
        <v>1.93</v>
      </c>
      <c r="L215" s="869">
        <v>4</v>
      </c>
      <c r="M215" s="869">
        <v>36</v>
      </c>
      <c r="N215" s="872">
        <v>12.05</v>
      </c>
      <c r="O215" s="869" t="s">
        <v>8879</v>
      </c>
      <c r="P215" s="873" t="s">
        <v>9298</v>
      </c>
      <c r="Q215" s="874"/>
      <c r="R215" s="865"/>
      <c r="S215" s="865"/>
      <c r="T215" s="865"/>
      <c r="U215" s="865"/>
      <c r="V215" s="875"/>
      <c r="W215" s="827"/>
    </row>
    <row r="216" spans="1:23" ht="14.4" customHeight="1" x14ac:dyDescent="0.3">
      <c r="A216" s="881" t="s">
        <v>9299</v>
      </c>
      <c r="B216" s="877">
        <v>1</v>
      </c>
      <c r="C216" s="878">
        <v>4.0199999999999996</v>
      </c>
      <c r="D216" s="829">
        <v>8</v>
      </c>
      <c r="E216" s="876"/>
      <c r="F216" s="870"/>
      <c r="G216" s="826"/>
      <c r="H216" s="869"/>
      <c r="I216" s="870"/>
      <c r="J216" s="826"/>
      <c r="K216" s="871">
        <v>4.0199999999999996</v>
      </c>
      <c r="L216" s="869">
        <v>8</v>
      </c>
      <c r="M216" s="869">
        <v>69</v>
      </c>
      <c r="N216" s="872">
        <v>22.88</v>
      </c>
      <c r="O216" s="869" t="s">
        <v>8879</v>
      </c>
      <c r="P216" s="873" t="s">
        <v>9300</v>
      </c>
      <c r="Q216" s="874"/>
      <c r="R216" s="865"/>
      <c r="S216" s="865"/>
      <c r="T216" s="865"/>
      <c r="U216" s="865"/>
      <c r="V216" s="875"/>
      <c r="W216" s="827"/>
    </row>
    <row r="217" spans="1:23" ht="14.4" customHeight="1" x14ac:dyDescent="0.3">
      <c r="A217" s="880" t="s">
        <v>9301</v>
      </c>
      <c r="B217" s="832"/>
      <c r="C217" s="834"/>
      <c r="D217" s="835"/>
      <c r="E217" s="830"/>
      <c r="F217" s="814"/>
      <c r="G217" s="815"/>
      <c r="H217" s="821">
        <v>2</v>
      </c>
      <c r="I217" s="822">
        <v>0.99</v>
      </c>
      <c r="J217" s="823">
        <v>3</v>
      </c>
      <c r="K217" s="817">
        <v>0.49</v>
      </c>
      <c r="L217" s="816">
        <v>2</v>
      </c>
      <c r="M217" s="816">
        <v>17</v>
      </c>
      <c r="N217" s="818">
        <v>5.75</v>
      </c>
      <c r="O217" s="816" t="s">
        <v>8879</v>
      </c>
      <c r="P217" s="831" t="s">
        <v>9302</v>
      </c>
      <c r="Q217" s="819"/>
      <c r="R217" s="832"/>
      <c r="S217" s="832"/>
      <c r="T217" s="832"/>
      <c r="U217" s="832"/>
      <c r="V217" s="833"/>
      <c r="W217" s="820"/>
    </row>
    <row r="218" spans="1:23" ht="14.4" customHeight="1" x14ac:dyDescent="0.3">
      <c r="A218" s="880" t="s">
        <v>9303</v>
      </c>
      <c r="B218" s="832"/>
      <c r="C218" s="834"/>
      <c r="D218" s="835"/>
      <c r="E218" s="830"/>
      <c r="F218" s="814"/>
      <c r="G218" s="815"/>
      <c r="H218" s="821">
        <v>1</v>
      </c>
      <c r="I218" s="822">
        <v>0.2</v>
      </c>
      <c r="J218" s="823">
        <v>1</v>
      </c>
      <c r="K218" s="817">
        <v>0.39</v>
      </c>
      <c r="L218" s="816">
        <v>2</v>
      </c>
      <c r="M218" s="816">
        <v>14</v>
      </c>
      <c r="N218" s="818">
        <v>4.71</v>
      </c>
      <c r="O218" s="816" t="s">
        <v>8879</v>
      </c>
      <c r="P218" s="831" t="s">
        <v>9304</v>
      </c>
      <c r="Q218" s="819"/>
      <c r="R218" s="832"/>
      <c r="S218" s="832"/>
      <c r="T218" s="832"/>
      <c r="U218" s="832"/>
      <c r="V218" s="833"/>
      <c r="W218" s="820"/>
    </row>
    <row r="219" spans="1:23" ht="14.4" customHeight="1" x14ac:dyDescent="0.3">
      <c r="A219" s="881" t="s">
        <v>9305</v>
      </c>
      <c r="B219" s="865"/>
      <c r="C219" s="866"/>
      <c r="D219" s="836"/>
      <c r="E219" s="876"/>
      <c r="F219" s="870"/>
      <c r="G219" s="826"/>
      <c r="H219" s="867">
        <v>1</v>
      </c>
      <c r="I219" s="868">
        <v>0.51</v>
      </c>
      <c r="J219" s="825">
        <v>5</v>
      </c>
      <c r="K219" s="871">
        <v>0.51</v>
      </c>
      <c r="L219" s="869">
        <v>2</v>
      </c>
      <c r="M219" s="869">
        <v>22</v>
      </c>
      <c r="N219" s="872">
        <v>7.2</v>
      </c>
      <c r="O219" s="869" t="s">
        <v>8879</v>
      </c>
      <c r="P219" s="873" t="s">
        <v>9306</v>
      </c>
      <c r="Q219" s="874"/>
      <c r="R219" s="865"/>
      <c r="S219" s="865"/>
      <c r="T219" s="865"/>
      <c r="U219" s="865"/>
      <c r="V219" s="875"/>
      <c r="W219" s="827"/>
    </row>
    <row r="220" spans="1:23" ht="14.4" customHeight="1" x14ac:dyDescent="0.3">
      <c r="A220" s="880" t="s">
        <v>9307</v>
      </c>
      <c r="B220" s="811">
        <v>1</v>
      </c>
      <c r="C220" s="812">
        <v>3.12</v>
      </c>
      <c r="D220" s="813">
        <v>13</v>
      </c>
      <c r="E220" s="830"/>
      <c r="F220" s="814"/>
      <c r="G220" s="815"/>
      <c r="H220" s="816"/>
      <c r="I220" s="814"/>
      <c r="J220" s="815"/>
      <c r="K220" s="817">
        <v>3.12</v>
      </c>
      <c r="L220" s="816">
        <v>5</v>
      </c>
      <c r="M220" s="816">
        <v>43</v>
      </c>
      <c r="N220" s="818">
        <v>14.24</v>
      </c>
      <c r="O220" s="816" t="s">
        <v>8879</v>
      </c>
      <c r="P220" s="831" t="s">
        <v>9308</v>
      </c>
      <c r="Q220" s="819"/>
      <c r="R220" s="832"/>
      <c r="S220" s="832"/>
      <c r="T220" s="832"/>
      <c r="U220" s="832"/>
      <c r="V220" s="833"/>
      <c r="W220" s="820"/>
    </row>
    <row r="221" spans="1:23" ht="14.4" customHeight="1" x14ac:dyDescent="0.3">
      <c r="A221" s="880" t="s">
        <v>9309</v>
      </c>
      <c r="B221" s="811">
        <v>1</v>
      </c>
      <c r="C221" s="812">
        <v>0.86</v>
      </c>
      <c r="D221" s="813">
        <v>8</v>
      </c>
      <c r="E221" s="830"/>
      <c r="F221" s="814"/>
      <c r="G221" s="815"/>
      <c r="H221" s="816"/>
      <c r="I221" s="814"/>
      <c r="J221" s="815"/>
      <c r="K221" s="817">
        <v>0.86</v>
      </c>
      <c r="L221" s="816">
        <v>2</v>
      </c>
      <c r="M221" s="816">
        <v>14</v>
      </c>
      <c r="N221" s="818">
        <v>4.51</v>
      </c>
      <c r="O221" s="816" t="s">
        <v>8879</v>
      </c>
      <c r="P221" s="831" t="s">
        <v>9310</v>
      </c>
      <c r="Q221" s="819"/>
      <c r="R221" s="832"/>
      <c r="S221" s="832"/>
      <c r="T221" s="832"/>
      <c r="U221" s="832"/>
      <c r="V221" s="833"/>
      <c r="W221" s="820"/>
    </row>
    <row r="222" spans="1:23" ht="14.4" customHeight="1" x14ac:dyDescent="0.3">
      <c r="A222" s="880" t="s">
        <v>9311</v>
      </c>
      <c r="B222" s="832">
        <v>1</v>
      </c>
      <c r="C222" s="834">
        <v>0.46</v>
      </c>
      <c r="D222" s="835">
        <v>14</v>
      </c>
      <c r="E222" s="830">
        <v>2</v>
      </c>
      <c r="F222" s="814">
        <v>1.07</v>
      </c>
      <c r="G222" s="815">
        <v>4</v>
      </c>
      <c r="H222" s="821">
        <v>2</v>
      </c>
      <c r="I222" s="822">
        <v>0.92</v>
      </c>
      <c r="J222" s="823">
        <v>3.5</v>
      </c>
      <c r="K222" s="817">
        <v>0.46</v>
      </c>
      <c r="L222" s="816">
        <v>2</v>
      </c>
      <c r="M222" s="816">
        <v>20</v>
      </c>
      <c r="N222" s="818">
        <v>6.52</v>
      </c>
      <c r="O222" s="816" t="s">
        <v>8879</v>
      </c>
      <c r="P222" s="831" t="s">
        <v>9312</v>
      </c>
      <c r="Q222" s="819"/>
      <c r="R222" s="832"/>
      <c r="S222" s="832"/>
      <c r="T222" s="832"/>
      <c r="U222" s="832"/>
      <c r="V222" s="833"/>
      <c r="W222" s="820"/>
    </row>
    <row r="223" spans="1:23" ht="14.4" customHeight="1" x14ac:dyDescent="0.3">
      <c r="A223" s="880" t="s">
        <v>9313</v>
      </c>
      <c r="B223" s="832"/>
      <c r="C223" s="834"/>
      <c r="D223" s="835"/>
      <c r="E223" s="830">
        <v>1</v>
      </c>
      <c r="F223" s="814">
        <v>0.28000000000000003</v>
      </c>
      <c r="G223" s="815">
        <v>4</v>
      </c>
      <c r="H223" s="821">
        <v>1</v>
      </c>
      <c r="I223" s="822">
        <v>0.28000000000000003</v>
      </c>
      <c r="J223" s="823">
        <v>2</v>
      </c>
      <c r="K223" s="817">
        <v>0.28000000000000003</v>
      </c>
      <c r="L223" s="816">
        <v>1</v>
      </c>
      <c r="M223" s="816">
        <v>11</v>
      </c>
      <c r="N223" s="818">
        <v>3.74</v>
      </c>
      <c r="O223" s="816" t="s">
        <v>8879</v>
      </c>
      <c r="P223" s="831" t="s">
        <v>9314</v>
      </c>
      <c r="Q223" s="819"/>
      <c r="R223" s="832"/>
      <c r="S223" s="832"/>
      <c r="T223" s="832"/>
      <c r="U223" s="832"/>
      <c r="V223" s="833"/>
      <c r="W223" s="820"/>
    </row>
    <row r="224" spans="1:23" ht="14.4" customHeight="1" x14ac:dyDescent="0.3">
      <c r="A224" s="880" t="s">
        <v>9315</v>
      </c>
      <c r="B224" s="811">
        <v>1</v>
      </c>
      <c r="C224" s="812">
        <v>1.92</v>
      </c>
      <c r="D224" s="813">
        <v>4</v>
      </c>
      <c r="E224" s="830"/>
      <c r="F224" s="814"/>
      <c r="G224" s="815"/>
      <c r="H224" s="816"/>
      <c r="I224" s="814"/>
      <c r="J224" s="815"/>
      <c r="K224" s="817">
        <v>1.92</v>
      </c>
      <c r="L224" s="816">
        <v>4</v>
      </c>
      <c r="M224" s="816">
        <v>34</v>
      </c>
      <c r="N224" s="818">
        <v>11.29</v>
      </c>
      <c r="O224" s="816" t="s">
        <v>8879</v>
      </c>
      <c r="P224" s="831" t="s">
        <v>9316</v>
      </c>
      <c r="Q224" s="819"/>
      <c r="R224" s="832"/>
      <c r="S224" s="832"/>
      <c r="T224" s="832"/>
      <c r="U224" s="832"/>
      <c r="V224" s="833"/>
      <c r="W224" s="820"/>
    </row>
    <row r="225" spans="1:23" ht="14.4" customHeight="1" x14ac:dyDescent="0.3">
      <c r="A225" s="880" t="s">
        <v>9317</v>
      </c>
      <c r="B225" s="832">
        <v>1</v>
      </c>
      <c r="C225" s="834">
        <v>0.46</v>
      </c>
      <c r="D225" s="835">
        <v>7</v>
      </c>
      <c r="E225" s="821">
        <v>1</v>
      </c>
      <c r="F225" s="822">
        <v>0.46</v>
      </c>
      <c r="G225" s="823">
        <v>2</v>
      </c>
      <c r="H225" s="816"/>
      <c r="I225" s="814"/>
      <c r="J225" s="815"/>
      <c r="K225" s="817">
        <v>0.46</v>
      </c>
      <c r="L225" s="816">
        <v>1</v>
      </c>
      <c r="M225" s="816">
        <v>12</v>
      </c>
      <c r="N225" s="818">
        <v>4.07</v>
      </c>
      <c r="O225" s="816" t="s">
        <v>8879</v>
      </c>
      <c r="P225" s="831" t="s">
        <v>9318</v>
      </c>
      <c r="Q225" s="819"/>
      <c r="R225" s="832"/>
      <c r="S225" s="832"/>
      <c r="T225" s="832"/>
      <c r="U225" s="832"/>
      <c r="V225" s="833"/>
      <c r="W225" s="820"/>
    </row>
    <row r="226" spans="1:23" ht="14.4" customHeight="1" x14ac:dyDescent="0.3">
      <c r="A226" s="880" t="s">
        <v>9319</v>
      </c>
      <c r="B226" s="811">
        <v>1</v>
      </c>
      <c r="C226" s="812">
        <v>2.85</v>
      </c>
      <c r="D226" s="813">
        <v>19</v>
      </c>
      <c r="E226" s="830"/>
      <c r="F226" s="814"/>
      <c r="G226" s="815"/>
      <c r="H226" s="816"/>
      <c r="I226" s="814"/>
      <c r="J226" s="815"/>
      <c r="K226" s="817">
        <v>2.85</v>
      </c>
      <c r="L226" s="816">
        <v>6</v>
      </c>
      <c r="M226" s="816">
        <v>53</v>
      </c>
      <c r="N226" s="818">
        <v>17.78</v>
      </c>
      <c r="O226" s="816" t="s">
        <v>8879</v>
      </c>
      <c r="P226" s="831" t="s">
        <v>9320</v>
      </c>
      <c r="Q226" s="819"/>
      <c r="R226" s="832"/>
      <c r="S226" s="832"/>
      <c r="T226" s="832"/>
      <c r="U226" s="832"/>
      <c r="V226" s="833"/>
      <c r="W226" s="820"/>
    </row>
    <row r="227" spans="1:23" ht="14.4" customHeight="1" x14ac:dyDescent="0.3">
      <c r="A227" s="880" t="s">
        <v>9321</v>
      </c>
      <c r="B227" s="832"/>
      <c r="C227" s="834"/>
      <c r="D227" s="835"/>
      <c r="E227" s="830"/>
      <c r="F227" s="814"/>
      <c r="G227" s="815"/>
      <c r="H227" s="821">
        <v>1</v>
      </c>
      <c r="I227" s="822">
        <v>2.2999999999999998</v>
      </c>
      <c r="J227" s="824">
        <v>24</v>
      </c>
      <c r="K227" s="817">
        <v>2.2599999999999998</v>
      </c>
      <c r="L227" s="816">
        <v>5</v>
      </c>
      <c r="M227" s="816">
        <v>46</v>
      </c>
      <c r="N227" s="818">
        <v>15.36</v>
      </c>
      <c r="O227" s="816" t="s">
        <v>8879</v>
      </c>
      <c r="P227" s="831" t="s">
        <v>9322</v>
      </c>
      <c r="Q227" s="819"/>
      <c r="R227" s="832"/>
      <c r="S227" s="832"/>
      <c r="T227" s="832"/>
      <c r="U227" s="832"/>
      <c r="V227" s="833"/>
      <c r="W227" s="820">
        <v>9</v>
      </c>
    </row>
    <row r="228" spans="1:23" ht="14.4" customHeight="1" x14ac:dyDescent="0.3">
      <c r="A228" s="880" t="s">
        <v>9323</v>
      </c>
      <c r="B228" s="832"/>
      <c r="C228" s="834"/>
      <c r="D228" s="835"/>
      <c r="E228" s="830"/>
      <c r="F228" s="814"/>
      <c r="G228" s="815"/>
      <c r="H228" s="821">
        <v>1</v>
      </c>
      <c r="I228" s="822">
        <v>0.66</v>
      </c>
      <c r="J228" s="824">
        <v>7</v>
      </c>
      <c r="K228" s="817">
        <v>0.66</v>
      </c>
      <c r="L228" s="816">
        <v>2</v>
      </c>
      <c r="M228" s="816">
        <v>14</v>
      </c>
      <c r="N228" s="818">
        <v>4.5999999999999996</v>
      </c>
      <c r="O228" s="816" t="s">
        <v>8879</v>
      </c>
      <c r="P228" s="831" t="s">
        <v>9324</v>
      </c>
      <c r="Q228" s="819"/>
      <c r="R228" s="832"/>
      <c r="S228" s="832"/>
      <c r="T228" s="832"/>
      <c r="U228" s="832"/>
      <c r="V228" s="833"/>
      <c r="W228" s="820">
        <v>2</v>
      </c>
    </row>
    <row r="229" spans="1:23" ht="14.4" customHeight="1" x14ac:dyDescent="0.3">
      <c r="A229" s="881" t="s">
        <v>9325</v>
      </c>
      <c r="B229" s="865"/>
      <c r="C229" s="866"/>
      <c r="D229" s="836"/>
      <c r="E229" s="876"/>
      <c r="F229" s="870"/>
      <c r="G229" s="826"/>
      <c r="H229" s="867">
        <v>2</v>
      </c>
      <c r="I229" s="868">
        <v>3.24</v>
      </c>
      <c r="J229" s="825">
        <v>9.5</v>
      </c>
      <c r="K229" s="871">
        <v>1.62</v>
      </c>
      <c r="L229" s="869">
        <v>3</v>
      </c>
      <c r="M229" s="869">
        <v>31</v>
      </c>
      <c r="N229" s="872">
        <v>10.18</v>
      </c>
      <c r="O229" s="869" t="s">
        <v>8879</v>
      </c>
      <c r="P229" s="873" t="s">
        <v>9326</v>
      </c>
      <c r="Q229" s="874"/>
      <c r="R229" s="865"/>
      <c r="S229" s="865"/>
      <c r="T229" s="865"/>
      <c r="U229" s="865"/>
      <c r="V229" s="875"/>
      <c r="W229" s="827">
        <v>1</v>
      </c>
    </row>
    <row r="230" spans="1:23" ht="14.4" customHeight="1" x14ac:dyDescent="0.3">
      <c r="A230" s="880" t="s">
        <v>9327</v>
      </c>
      <c r="B230" s="811">
        <v>1</v>
      </c>
      <c r="C230" s="812">
        <v>0.43</v>
      </c>
      <c r="D230" s="813">
        <v>6</v>
      </c>
      <c r="E230" s="830">
        <v>1</v>
      </c>
      <c r="F230" s="814">
        <v>0.43</v>
      </c>
      <c r="G230" s="815">
        <v>9</v>
      </c>
      <c r="H230" s="816"/>
      <c r="I230" s="814"/>
      <c r="J230" s="815"/>
      <c r="K230" s="817">
        <v>0.43</v>
      </c>
      <c r="L230" s="816">
        <v>2</v>
      </c>
      <c r="M230" s="816">
        <v>16</v>
      </c>
      <c r="N230" s="818">
        <v>5.2</v>
      </c>
      <c r="O230" s="816" t="s">
        <v>8879</v>
      </c>
      <c r="P230" s="831" t="s">
        <v>9328</v>
      </c>
      <c r="Q230" s="819"/>
      <c r="R230" s="832"/>
      <c r="S230" s="832"/>
      <c r="T230" s="832"/>
      <c r="U230" s="832"/>
      <c r="V230" s="833"/>
      <c r="W230" s="820"/>
    </row>
    <row r="231" spans="1:23" ht="14.4" customHeight="1" x14ac:dyDescent="0.3">
      <c r="A231" s="881" t="s">
        <v>9329</v>
      </c>
      <c r="B231" s="877">
        <v>1</v>
      </c>
      <c r="C231" s="878">
        <v>0.54</v>
      </c>
      <c r="D231" s="829">
        <v>12</v>
      </c>
      <c r="E231" s="876"/>
      <c r="F231" s="870"/>
      <c r="G231" s="826"/>
      <c r="H231" s="869"/>
      <c r="I231" s="870"/>
      <c r="J231" s="826"/>
      <c r="K231" s="871">
        <v>0.54</v>
      </c>
      <c r="L231" s="869">
        <v>2</v>
      </c>
      <c r="M231" s="869">
        <v>20</v>
      </c>
      <c r="N231" s="872">
        <v>6.57</v>
      </c>
      <c r="O231" s="869" t="s">
        <v>8879</v>
      </c>
      <c r="P231" s="873" t="s">
        <v>9330</v>
      </c>
      <c r="Q231" s="874"/>
      <c r="R231" s="865"/>
      <c r="S231" s="865"/>
      <c r="T231" s="865"/>
      <c r="U231" s="865"/>
      <c r="V231" s="875"/>
      <c r="W231" s="827"/>
    </row>
    <row r="232" spans="1:23" ht="14.4" customHeight="1" x14ac:dyDescent="0.3">
      <c r="A232" s="881" t="s">
        <v>9331</v>
      </c>
      <c r="B232" s="877">
        <v>1</v>
      </c>
      <c r="C232" s="878">
        <v>0.74</v>
      </c>
      <c r="D232" s="829">
        <v>8</v>
      </c>
      <c r="E232" s="876"/>
      <c r="F232" s="870"/>
      <c r="G232" s="826"/>
      <c r="H232" s="869"/>
      <c r="I232" s="870"/>
      <c r="J232" s="826"/>
      <c r="K232" s="871">
        <v>0.74</v>
      </c>
      <c r="L232" s="869">
        <v>3</v>
      </c>
      <c r="M232" s="869">
        <v>26</v>
      </c>
      <c r="N232" s="872">
        <v>8.76</v>
      </c>
      <c r="O232" s="869" t="s">
        <v>8879</v>
      </c>
      <c r="P232" s="873" t="s">
        <v>9332</v>
      </c>
      <c r="Q232" s="874"/>
      <c r="R232" s="865"/>
      <c r="S232" s="865"/>
      <c r="T232" s="865"/>
      <c r="U232" s="865"/>
      <c r="V232" s="875"/>
      <c r="W232" s="827"/>
    </row>
    <row r="233" spans="1:23" ht="14.4" customHeight="1" x14ac:dyDescent="0.3">
      <c r="A233" s="880" t="s">
        <v>9333</v>
      </c>
      <c r="B233" s="832">
        <v>1</v>
      </c>
      <c r="C233" s="834">
        <v>0.37</v>
      </c>
      <c r="D233" s="835">
        <v>7</v>
      </c>
      <c r="E233" s="821">
        <v>4</v>
      </c>
      <c r="F233" s="822">
        <v>1.28</v>
      </c>
      <c r="G233" s="823">
        <v>4.8</v>
      </c>
      <c r="H233" s="816">
        <v>2</v>
      </c>
      <c r="I233" s="814">
        <v>0.74</v>
      </c>
      <c r="J233" s="824">
        <v>7</v>
      </c>
      <c r="K233" s="817">
        <v>0.17</v>
      </c>
      <c r="L233" s="816">
        <v>1</v>
      </c>
      <c r="M233" s="816">
        <v>8</v>
      </c>
      <c r="N233" s="818">
        <v>2.77</v>
      </c>
      <c r="O233" s="816" t="s">
        <v>8879</v>
      </c>
      <c r="P233" s="831" t="s">
        <v>9334</v>
      </c>
      <c r="Q233" s="819"/>
      <c r="R233" s="832"/>
      <c r="S233" s="832"/>
      <c r="T233" s="832"/>
      <c r="U233" s="832"/>
      <c r="V233" s="833"/>
      <c r="W233" s="820">
        <v>8</v>
      </c>
    </row>
    <row r="234" spans="1:23" ht="14.4" customHeight="1" x14ac:dyDescent="0.3">
      <c r="A234" s="881" t="s">
        <v>9335</v>
      </c>
      <c r="B234" s="865"/>
      <c r="C234" s="866"/>
      <c r="D234" s="836"/>
      <c r="E234" s="867">
        <v>1</v>
      </c>
      <c r="F234" s="868">
        <v>0.46</v>
      </c>
      <c r="G234" s="825">
        <v>4</v>
      </c>
      <c r="H234" s="869"/>
      <c r="I234" s="870"/>
      <c r="J234" s="826"/>
      <c r="K234" s="871">
        <v>0.28000000000000003</v>
      </c>
      <c r="L234" s="869">
        <v>1</v>
      </c>
      <c r="M234" s="869">
        <v>13</v>
      </c>
      <c r="N234" s="872">
        <v>4.32</v>
      </c>
      <c r="O234" s="869" t="s">
        <v>8879</v>
      </c>
      <c r="P234" s="873" t="s">
        <v>9336</v>
      </c>
      <c r="Q234" s="874"/>
      <c r="R234" s="865"/>
      <c r="S234" s="865"/>
      <c r="T234" s="865"/>
      <c r="U234" s="865"/>
      <c r="V234" s="875"/>
      <c r="W234" s="827"/>
    </row>
    <row r="235" spans="1:23" ht="14.4" customHeight="1" x14ac:dyDescent="0.3">
      <c r="A235" s="880" t="s">
        <v>9337</v>
      </c>
      <c r="B235" s="832">
        <v>1</v>
      </c>
      <c r="C235" s="834">
        <v>2.4500000000000002</v>
      </c>
      <c r="D235" s="835">
        <v>6</v>
      </c>
      <c r="E235" s="830">
        <v>3</v>
      </c>
      <c r="F235" s="814">
        <v>7.35</v>
      </c>
      <c r="G235" s="815">
        <v>8.3000000000000007</v>
      </c>
      <c r="H235" s="821">
        <v>1</v>
      </c>
      <c r="I235" s="822">
        <v>2.4500000000000002</v>
      </c>
      <c r="J235" s="823">
        <v>7</v>
      </c>
      <c r="K235" s="817">
        <v>2.4500000000000002</v>
      </c>
      <c r="L235" s="816">
        <v>3</v>
      </c>
      <c r="M235" s="816">
        <v>30</v>
      </c>
      <c r="N235" s="818">
        <v>10.06</v>
      </c>
      <c r="O235" s="816" t="s">
        <v>8879</v>
      </c>
      <c r="P235" s="831" t="s">
        <v>9338</v>
      </c>
      <c r="Q235" s="819"/>
      <c r="R235" s="832"/>
      <c r="S235" s="832"/>
      <c r="T235" s="832"/>
      <c r="U235" s="832"/>
      <c r="V235" s="833"/>
      <c r="W235" s="820"/>
    </row>
    <row r="236" spans="1:23" ht="14.4" customHeight="1" x14ac:dyDescent="0.3">
      <c r="A236" s="881" t="s">
        <v>9339</v>
      </c>
      <c r="B236" s="865">
        <v>1</v>
      </c>
      <c r="C236" s="866">
        <v>2.91</v>
      </c>
      <c r="D236" s="836">
        <v>9</v>
      </c>
      <c r="E236" s="876"/>
      <c r="F236" s="870"/>
      <c r="G236" s="826"/>
      <c r="H236" s="867">
        <v>2</v>
      </c>
      <c r="I236" s="868">
        <v>9.25</v>
      </c>
      <c r="J236" s="828">
        <v>11</v>
      </c>
      <c r="K236" s="871">
        <v>2.91</v>
      </c>
      <c r="L236" s="869">
        <v>4</v>
      </c>
      <c r="M236" s="869">
        <v>33</v>
      </c>
      <c r="N236" s="872">
        <v>10.97</v>
      </c>
      <c r="O236" s="869" t="s">
        <v>8879</v>
      </c>
      <c r="P236" s="873" t="s">
        <v>9340</v>
      </c>
      <c r="Q236" s="874"/>
      <c r="R236" s="865"/>
      <c r="S236" s="865"/>
      <c r="T236" s="865"/>
      <c r="U236" s="865"/>
      <c r="V236" s="875"/>
      <c r="W236" s="827">
        <v>1</v>
      </c>
    </row>
    <row r="237" spans="1:23" ht="14.4" customHeight="1" x14ac:dyDescent="0.3">
      <c r="A237" s="880" t="s">
        <v>9341</v>
      </c>
      <c r="B237" s="811">
        <v>6</v>
      </c>
      <c r="C237" s="812">
        <v>3.91</v>
      </c>
      <c r="D237" s="813">
        <v>5</v>
      </c>
      <c r="E237" s="830">
        <v>1</v>
      </c>
      <c r="F237" s="814">
        <v>0.6</v>
      </c>
      <c r="G237" s="815">
        <v>9</v>
      </c>
      <c r="H237" s="816">
        <v>4</v>
      </c>
      <c r="I237" s="814">
        <v>2.5499999999999998</v>
      </c>
      <c r="J237" s="815">
        <v>3.5</v>
      </c>
      <c r="K237" s="817">
        <v>0.6</v>
      </c>
      <c r="L237" s="816">
        <v>2</v>
      </c>
      <c r="M237" s="816">
        <v>14</v>
      </c>
      <c r="N237" s="818">
        <v>4.71</v>
      </c>
      <c r="O237" s="816" t="s">
        <v>8879</v>
      </c>
      <c r="P237" s="831" t="s">
        <v>9342</v>
      </c>
      <c r="Q237" s="819"/>
      <c r="R237" s="832"/>
      <c r="S237" s="832"/>
      <c r="T237" s="832"/>
      <c r="U237" s="832"/>
      <c r="V237" s="833"/>
      <c r="W237" s="820"/>
    </row>
    <row r="238" spans="1:23" ht="14.4" customHeight="1" x14ac:dyDescent="0.3">
      <c r="A238" s="881" t="s">
        <v>9343</v>
      </c>
      <c r="B238" s="877"/>
      <c r="C238" s="878"/>
      <c r="D238" s="829"/>
      <c r="E238" s="876">
        <v>1</v>
      </c>
      <c r="F238" s="870">
        <v>0.81</v>
      </c>
      <c r="G238" s="826">
        <v>4</v>
      </c>
      <c r="H238" s="869"/>
      <c r="I238" s="870"/>
      <c r="J238" s="826"/>
      <c r="K238" s="871">
        <v>0.81</v>
      </c>
      <c r="L238" s="869">
        <v>2</v>
      </c>
      <c r="M238" s="869">
        <v>18</v>
      </c>
      <c r="N238" s="872">
        <v>6.11</v>
      </c>
      <c r="O238" s="869" t="s">
        <v>8879</v>
      </c>
      <c r="P238" s="873" t="s">
        <v>9344</v>
      </c>
      <c r="Q238" s="874"/>
      <c r="R238" s="865"/>
      <c r="S238" s="865"/>
      <c r="T238" s="865"/>
      <c r="U238" s="865"/>
      <c r="V238" s="875"/>
      <c r="W238" s="827"/>
    </row>
    <row r="239" spans="1:23" ht="14.4" customHeight="1" x14ac:dyDescent="0.3">
      <c r="A239" s="880" t="s">
        <v>9345</v>
      </c>
      <c r="B239" s="832">
        <v>1</v>
      </c>
      <c r="C239" s="834">
        <v>0.6</v>
      </c>
      <c r="D239" s="835">
        <v>3</v>
      </c>
      <c r="E239" s="821"/>
      <c r="F239" s="822"/>
      <c r="G239" s="823"/>
      <c r="H239" s="816"/>
      <c r="I239" s="814"/>
      <c r="J239" s="815"/>
      <c r="K239" s="817">
        <v>0.6</v>
      </c>
      <c r="L239" s="816">
        <v>2</v>
      </c>
      <c r="M239" s="816">
        <v>19</v>
      </c>
      <c r="N239" s="818">
        <v>6.32</v>
      </c>
      <c r="O239" s="816" t="s">
        <v>8879</v>
      </c>
      <c r="P239" s="831" t="s">
        <v>9346</v>
      </c>
      <c r="Q239" s="819"/>
      <c r="R239" s="832"/>
      <c r="S239" s="832"/>
      <c r="T239" s="832"/>
      <c r="U239" s="832"/>
      <c r="V239" s="833"/>
      <c r="W239" s="820"/>
    </row>
    <row r="240" spans="1:23" ht="14.4" customHeight="1" x14ac:dyDescent="0.3">
      <c r="A240" s="881" t="s">
        <v>9347</v>
      </c>
      <c r="B240" s="865"/>
      <c r="C240" s="866"/>
      <c r="D240" s="836"/>
      <c r="E240" s="867">
        <v>1</v>
      </c>
      <c r="F240" s="868">
        <v>1.1399999999999999</v>
      </c>
      <c r="G240" s="825">
        <v>12</v>
      </c>
      <c r="H240" s="869"/>
      <c r="I240" s="870"/>
      <c r="J240" s="826"/>
      <c r="K240" s="871">
        <v>1.1399999999999999</v>
      </c>
      <c r="L240" s="869">
        <v>3</v>
      </c>
      <c r="M240" s="869">
        <v>31</v>
      </c>
      <c r="N240" s="872">
        <v>10.29</v>
      </c>
      <c r="O240" s="869" t="s">
        <v>8879</v>
      </c>
      <c r="P240" s="873" t="s">
        <v>9348</v>
      </c>
      <c r="Q240" s="874"/>
      <c r="R240" s="865"/>
      <c r="S240" s="865"/>
      <c r="T240" s="865"/>
      <c r="U240" s="865"/>
      <c r="V240" s="875"/>
      <c r="W240" s="827"/>
    </row>
    <row r="241" spans="1:23" ht="14.4" customHeight="1" x14ac:dyDescent="0.3">
      <c r="A241" s="880" t="s">
        <v>9349</v>
      </c>
      <c r="B241" s="811">
        <v>3</v>
      </c>
      <c r="C241" s="812">
        <v>1.71</v>
      </c>
      <c r="D241" s="813">
        <v>4.3</v>
      </c>
      <c r="E241" s="830">
        <v>1</v>
      </c>
      <c r="F241" s="814">
        <v>1.22</v>
      </c>
      <c r="G241" s="815">
        <v>8</v>
      </c>
      <c r="H241" s="816"/>
      <c r="I241" s="814"/>
      <c r="J241" s="815"/>
      <c r="K241" s="817">
        <v>0.56999999999999995</v>
      </c>
      <c r="L241" s="816">
        <v>2</v>
      </c>
      <c r="M241" s="816">
        <v>18</v>
      </c>
      <c r="N241" s="818">
        <v>6.13</v>
      </c>
      <c r="O241" s="816" t="s">
        <v>8879</v>
      </c>
      <c r="P241" s="831" t="s">
        <v>9350</v>
      </c>
      <c r="Q241" s="819"/>
      <c r="R241" s="832"/>
      <c r="S241" s="832"/>
      <c r="T241" s="832"/>
      <c r="U241" s="832"/>
      <c r="V241" s="833"/>
      <c r="W241" s="820"/>
    </row>
    <row r="242" spans="1:23" ht="14.4" customHeight="1" x14ac:dyDescent="0.3">
      <c r="A242" s="881" t="s">
        <v>9351</v>
      </c>
      <c r="B242" s="877"/>
      <c r="C242" s="878"/>
      <c r="D242" s="829"/>
      <c r="E242" s="876"/>
      <c r="F242" s="870"/>
      <c r="G242" s="826"/>
      <c r="H242" s="869">
        <v>1</v>
      </c>
      <c r="I242" s="870">
        <v>0.71</v>
      </c>
      <c r="J242" s="828">
        <v>12</v>
      </c>
      <c r="K242" s="871">
        <v>0.71</v>
      </c>
      <c r="L242" s="869">
        <v>3</v>
      </c>
      <c r="M242" s="869">
        <v>24</v>
      </c>
      <c r="N242" s="872">
        <v>7.97</v>
      </c>
      <c r="O242" s="869" t="s">
        <v>8879</v>
      </c>
      <c r="P242" s="873" t="s">
        <v>9352</v>
      </c>
      <c r="Q242" s="874"/>
      <c r="R242" s="865"/>
      <c r="S242" s="865"/>
      <c r="T242" s="865"/>
      <c r="U242" s="865"/>
      <c r="V242" s="875"/>
      <c r="W242" s="827">
        <v>4</v>
      </c>
    </row>
    <row r="243" spans="1:23" ht="14.4" customHeight="1" x14ac:dyDescent="0.3">
      <c r="A243" s="880" t="s">
        <v>9353</v>
      </c>
      <c r="B243" s="832">
        <v>2</v>
      </c>
      <c r="C243" s="834">
        <v>1.04</v>
      </c>
      <c r="D243" s="835">
        <v>6.5</v>
      </c>
      <c r="E243" s="830"/>
      <c r="F243" s="814"/>
      <c r="G243" s="815"/>
      <c r="H243" s="821">
        <v>3</v>
      </c>
      <c r="I243" s="822">
        <v>1.57</v>
      </c>
      <c r="J243" s="823">
        <v>4.7</v>
      </c>
      <c r="K243" s="817">
        <v>0.52</v>
      </c>
      <c r="L243" s="816">
        <v>2</v>
      </c>
      <c r="M243" s="816">
        <v>16</v>
      </c>
      <c r="N243" s="818">
        <v>5.31</v>
      </c>
      <c r="O243" s="816" t="s">
        <v>8879</v>
      </c>
      <c r="P243" s="831" t="s">
        <v>9354</v>
      </c>
      <c r="Q243" s="819"/>
      <c r="R243" s="832"/>
      <c r="S243" s="832"/>
      <c r="T243" s="832"/>
      <c r="U243" s="832"/>
      <c r="V243" s="833"/>
      <c r="W243" s="820">
        <v>3</v>
      </c>
    </row>
    <row r="244" spans="1:23" ht="14.4" customHeight="1" x14ac:dyDescent="0.3">
      <c r="A244" s="881" t="s">
        <v>9355</v>
      </c>
      <c r="B244" s="865"/>
      <c r="C244" s="866"/>
      <c r="D244" s="836"/>
      <c r="E244" s="876"/>
      <c r="F244" s="870"/>
      <c r="G244" s="826"/>
      <c r="H244" s="867">
        <v>1</v>
      </c>
      <c r="I244" s="868">
        <v>0.72</v>
      </c>
      <c r="J244" s="828">
        <v>9</v>
      </c>
      <c r="K244" s="871">
        <v>0.72</v>
      </c>
      <c r="L244" s="869">
        <v>2</v>
      </c>
      <c r="M244" s="869">
        <v>21</v>
      </c>
      <c r="N244" s="872">
        <v>6.93</v>
      </c>
      <c r="O244" s="869" t="s">
        <v>8879</v>
      </c>
      <c r="P244" s="873" t="s">
        <v>9356</v>
      </c>
      <c r="Q244" s="874"/>
      <c r="R244" s="865"/>
      <c r="S244" s="865"/>
      <c r="T244" s="865"/>
      <c r="U244" s="865"/>
      <c r="V244" s="875"/>
      <c r="W244" s="827">
        <v>2</v>
      </c>
    </row>
    <row r="245" spans="1:23" ht="14.4" customHeight="1" x14ac:dyDescent="0.3">
      <c r="A245" s="880" t="s">
        <v>1247</v>
      </c>
      <c r="B245" s="832"/>
      <c r="C245" s="834"/>
      <c r="D245" s="835"/>
      <c r="E245" s="821">
        <v>1</v>
      </c>
      <c r="F245" s="822">
        <v>1.53</v>
      </c>
      <c r="G245" s="823">
        <v>12</v>
      </c>
      <c r="H245" s="816">
        <v>1</v>
      </c>
      <c r="I245" s="814">
        <v>1.53</v>
      </c>
      <c r="J245" s="815">
        <v>5</v>
      </c>
      <c r="K245" s="817">
        <v>1.53</v>
      </c>
      <c r="L245" s="816">
        <v>3</v>
      </c>
      <c r="M245" s="816">
        <v>25</v>
      </c>
      <c r="N245" s="818">
        <v>8.4600000000000009</v>
      </c>
      <c r="O245" s="816" t="s">
        <v>8879</v>
      </c>
      <c r="P245" s="831" t="s">
        <v>9357</v>
      </c>
      <c r="Q245" s="819"/>
      <c r="R245" s="832"/>
      <c r="S245" s="832"/>
      <c r="T245" s="832"/>
      <c r="U245" s="832"/>
      <c r="V245" s="833"/>
      <c r="W245" s="820"/>
    </row>
    <row r="246" spans="1:23" ht="14.4" customHeight="1" x14ac:dyDescent="0.3">
      <c r="A246" s="881" t="s">
        <v>9358</v>
      </c>
      <c r="B246" s="865">
        <v>1</v>
      </c>
      <c r="C246" s="866">
        <v>2.71</v>
      </c>
      <c r="D246" s="836">
        <v>10</v>
      </c>
      <c r="E246" s="867">
        <v>3</v>
      </c>
      <c r="F246" s="868">
        <v>9.1</v>
      </c>
      <c r="G246" s="825">
        <v>15.7</v>
      </c>
      <c r="H246" s="869">
        <v>2</v>
      </c>
      <c r="I246" s="870">
        <v>5.43</v>
      </c>
      <c r="J246" s="826">
        <v>12</v>
      </c>
      <c r="K246" s="871">
        <v>2.71</v>
      </c>
      <c r="L246" s="869">
        <v>5</v>
      </c>
      <c r="M246" s="869">
        <v>41</v>
      </c>
      <c r="N246" s="872">
        <v>13.63</v>
      </c>
      <c r="O246" s="869" t="s">
        <v>8879</v>
      </c>
      <c r="P246" s="873" t="s">
        <v>9359</v>
      </c>
      <c r="Q246" s="874"/>
      <c r="R246" s="865"/>
      <c r="S246" s="865"/>
      <c r="T246" s="865"/>
      <c r="U246" s="865"/>
      <c r="V246" s="875"/>
      <c r="W246" s="827">
        <v>4</v>
      </c>
    </row>
    <row r="247" spans="1:23" ht="14.4" customHeight="1" x14ac:dyDescent="0.3">
      <c r="A247" s="880" t="s">
        <v>9360</v>
      </c>
      <c r="B247" s="832">
        <v>1</v>
      </c>
      <c r="C247" s="834">
        <v>2.5299999999999998</v>
      </c>
      <c r="D247" s="835">
        <v>10</v>
      </c>
      <c r="E247" s="830">
        <v>2</v>
      </c>
      <c r="F247" s="814">
        <v>5.07</v>
      </c>
      <c r="G247" s="815">
        <v>7</v>
      </c>
      <c r="H247" s="821">
        <v>4</v>
      </c>
      <c r="I247" s="822">
        <v>10.34</v>
      </c>
      <c r="J247" s="823">
        <v>12</v>
      </c>
      <c r="K247" s="817">
        <v>2.5299999999999998</v>
      </c>
      <c r="L247" s="816">
        <v>4</v>
      </c>
      <c r="M247" s="816">
        <v>39</v>
      </c>
      <c r="N247" s="818">
        <v>12.95</v>
      </c>
      <c r="O247" s="816" t="s">
        <v>8879</v>
      </c>
      <c r="P247" s="831" t="s">
        <v>9361</v>
      </c>
      <c r="Q247" s="819"/>
      <c r="R247" s="832"/>
      <c r="S247" s="832"/>
      <c r="T247" s="832"/>
      <c r="U247" s="832"/>
      <c r="V247" s="833"/>
      <c r="W247" s="820">
        <v>6</v>
      </c>
    </row>
    <row r="248" spans="1:23" ht="14.4" customHeight="1" x14ac:dyDescent="0.3">
      <c r="A248" s="881" t="s">
        <v>9362</v>
      </c>
      <c r="B248" s="865">
        <v>2</v>
      </c>
      <c r="C248" s="866">
        <v>8.44</v>
      </c>
      <c r="D248" s="836">
        <v>13</v>
      </c>
      <c r="E248" s="876">
        <v>3</v>
      </c>
      <c r="F248" s="870">
        <v>13.08</v>
      </c>
      <c r="G248" s="826">
        <v>11.7</v>
      </c>
      <c r="H248" s="867">
        <v>3</v>
      </c>
      <c r="I248" s="868">
        <v>12.66</v>
      </c>
      <c r="J248" s="825">
        <v>8.6999999999999993</v>
      </c>
      <c r="K248" s="871">
        <v>4.22</v>
      </c>
      <c r="L248" s="869">
        <v>7</v>
      </c>
      <c r="M248" s="869">
        <v>64</v>
      </c>
      <c r="N248" s="872">
        <v>21.19</v>
      </c>
      <c r="O248" s="869" t="s">
        <v>8879</v>
      </c>
      <c r="P248" s="873" t="s">
        <v>9363</v>
      </c>
      <c r="Q248" s="874"/>
      <c r="R248" s="865"/>
      <c r="S248" s="865"/>
      <c r="T248" s="865"/>
      <c r="U248" s="865"/>
      <c r="V248" s="875"/>
      <c r="W248" s="827"/>
    </row>
    <row r="249" spans="1:23" ht="14.4" customHeight="1" x14ac:dyDescent="0.3">
      <c r="A249" s="881" t="s">
        <v>9364</v>
      </c>
      <c r="B249" s="865"/>
      <c r="C249" s="866"/>
      <c r="D249" s="836"/>
      <c r="E249" s="876">
        <v>1</v>
      </c>
      <c r="F249" s="870">
        <v>5.58</v>
      </c>
      <c r="G249" s="826">
        <v>14</v>
      </c>
      <c r="H249" s="867">
        <v>3</v>
      </c>
      <c r="I249" s="868">
        <v>17.09</v>
      </c>
      <c r="J249" s="828">
        <v>26.3</v>
      </c>
      <c r="K249" s="871">
        <v>5.58</v>
      </c>
      <c r="L249" s="869">
        <v>7</v>
      </c>
      <c r="M249" s="869">
        <v>66</v>
      </c>
      <c r="N249" s="872">
        <v>22.11</v>
      </c>
      <c r="O249" s="869" t="s">
        <v>8879</v>
      </c>
      <c r="P249" s="873" t="s">
        <v>9365</v>
      </c>
      <c r="Q249" s="874"/>
      <c r="R249" s="865"/>
      <c r="S249" s="865"/>
      <c r="T249" s="865"/>
      <c r="U249" s="865"/>
      <c r="V249" s="875"/>
      <c r="W249" s="827">
        <v>13</v>
      </c>
    </row>
    <row r="250" spans="1:23" ht="14.4" customHeight="1" x14ac:dyDescent="0.3">
      <c r="A250" s="880" t="s">
        <v>2801</v>
      </c>
      <c r="B250" s="832">
        <v>4</v>
      </c>
      <c r="C250" s="834">
        <v>3.97</v>
      </c>
      <c r="D250" s="835">
        <v>4.8</v>
      </c>
      <c r="E250" s="830">
        <v>4</v>
      </c>
      <c r="F250" s="814">
        <v>4.24</v>
      </c>
      <c r="G250" s="815">
        <v>5.8</v>
      </c>
      <c r="H250" s="821">
        <v>5</v>
      </c>
      <c r="I250" s="822">
        <v>4.97</v>
      </c>
      <c r="J250" s="823">
        <v>6</v>
      </c>
      <c r="K250" s="817">
        <v>0.99</v>
      </c>
      <c r="L250" s="816">
        <v>3</v>
      </c>
      <c r="M250" s="816">
        <v>24</v>
      </c>
      <c r="N250" s="818">
        <v>8.11</v>
      </c>
      <c r="O250" s="816" t="s">
        <v>8879</v>
      </c>
      <c r="P250" s="831" t="s">
        <v>9366</v>
      </c>
      <c r="Q250" s="819"/>
      <c r="R250" s="832"/>
      <c r="S250" s="832"/>
      <c r="T250" s="832"/>
      <c r="U250" s="832"/>
      <c r="V250" s="833"/>
      <c r="W250" s="820">
        <v>1</v>
      </c>
    </row>
    <row r="251" spans="1:23" ht="14.4" customHeight="1" x14ac:dyDescent="0.3">
      <c r="A251" s="881" t="s">
        <v>9367</v>
      </c>
      <c r="B251" s="865">
        <v>1</v>
      </c>
      <c r="C251" s="866">
        <v>1.68</v>
      </c>
      <c r="D251" s="836">
        <v>8</v>
      </c>
      <c r="E251" s="876">
        <v>1</v>
      </c>
      <c r="F251" s="870">
        <v>1.32</v>
      </c>
      <c r="G251" s="826">
        <v>3</v>
      </c>
      <c r="H251" s="867">
        <v>1</v>
      </c>
      <c r="I251" s="868">
        <v>1.68</v>
      </c>
      <c r="J251" s="825">
        <v>5</v>
      </c>
      <c r="K251" s="871">
        <v>1.68</v>
      </c>
      <c r="L251" s="869">
        <v>4</v>
      </c>
      <c r="M251" s="869">
        <v>38</v>
      </c>
      <c r="N251" s="872">
        <v>12.55</v>
      </c>
      <c r="O251" s="869" t="s">
        <v>8879</v>
      </c>
      <c r="P251" s="873" t="s">
        <v>9368</v>
      </c>
      <c r="Q251" s="874"/>
      <c r="R251" s="865"/>
      <c r="S251" s="865"/>
      <c r="T251" s="865"/>
      <c r="U251" s="865"/>
      <c r="V251" s="875"/>
      <c r="W251" s="827"/>
    </row>
    <row r="252" spans="1:23" ht="14.4" customHeight="1" x14ac:dyDescent="0.3">
      <c r="A252" s="881" t="s">
        <v>9369</v>
      </c>
      <c r="B252" s="865"/>
      <c r="C252" s="866"/>
      <c r="D252" s="836"/>
      <c r="E252" s="876"/>
      <c r="F252" s="870"/>
      <c r="G252" s="826"/>
      <c r="H252" s="867">
        <v>1</v>
      </c>
      <c r="I252" s="868">
        <v>3.84</v>
      </c>
      <c r="J252" s="825">
        <v>9</v>
      </c>
      <c r="K252" s="871">
        <v>3.84</v>
      </c>
      <c r="L252" s="869">
        <v>7</v>
      </c>
      <c r="M252" s="869">
        <v>65</v>
      </c>
      <c r="N252" s="872">
        <v>21.62</v>
      </c>
      <c r="O252" s="869" t="s">
        <v>8879</v>
      </c>
      <c r="P252" s="873" t="s">
        <v>9370</v>
      </c>
      <c r="Q252" s="874"/>
      <c r="R252" s="865"/>
      <c r="S252" s="865"/>
      <c r="T252" s="865"/>
      <c r="U252" s="865"/>
      <c r="V252" s="875"/>
      <c r="W252" s="827"/>
    </row>
    <row r="253" spans="1:23" ht="14.4" customHeight="1" x14ac:dyDescent="0.3">
      <c r="A253" s="880" t="s">
        <v>9371</v>
      </c>
      <c r="B253" s="811">
        <v>1</v>
      </c>
      <c r="C253" s="812">
        <v>0.77</v>
      </c>
      <c r="D253" s="813">
        <v>3</v>
      </c>
      <c r="E253" s="830"/>
      <c r="F253" s="814"/>
      <c r="G253" s="815"/>
      <c r="H253" s="816"/>
      <c r="I253" s="814"/>
      <c r="J253" s="815"/>
      <c r="K253" s="817">
        <v>0.77</v>
      </c>
      <c r="L253" s="816">
        <v>2</v>
      </c>
      <c r="M253" s="816">
        <v>20</v>
      </c>
      <c r="N253" s="818">
        <v>6.81</v>
      </c>
      <c r="O253" s="816" t="s">
        <v>8879</v>
      </c>
      <c r="P253" s="831" t="s">
        <v>9372</v>
      </c>
      <c r="Q253" s="819"/>
      <c r="R253" s="832"/>
      <c r="S253" s="832"/>
      <c r="T253" s="832"/>
      <c r="U253" s="832"/>
      <c r="V253" s="833"/>
      <c r="W253" s="820"/>
    </row>
    <row r="254" spans="1:23" ht="14.4" customHeight="1" x14ac:dyDescent="0.3">
      <c r="A254" s="880" t="s">
        <v>9373</v>
      </c>
      <c r="B254" s="832"/>
      <c r="C254" s="834"/>
      <c r="D254" s="835"/>
      <c r="E254" s="830"/>
      <c r="F254" s="814"/>
      <c r="G254" s="815"/>
      <c r="H254" s="821">
        <v>1</v>
      </c>
      <c r="I254" s="822">
        <v>0.65</v>
      </c>
      <c r="J254" s="824">
        <v>8</v>
      </c>
      <c r="K254" s="817">
        <v>0.56000000000000005</v>
      </c>
      <c r="L254" s="816">
        <v>2</v>
      </c>
      <c r="M254" s="816">
        <v>18</v>
      </c>
      <c r="N254" s="818">
        <v>6.1</v>
      </c>
      <c r="O254" s="816" t="s">
        <v>8879</v>
      </c>
      <c r="P254" s="831" t="s">
        <v>9374</v>
      </c>
      <c r="Q254" s="819"/>
      <c r="R254" s="832"/>
      <c r="S254" s="832"/>
      <c r="T254" s="832"/>
      <c r="U254" s="832"/>
      <c r="V254" s="833"/>
      <c r="W254" s="820">
        <v>2</v>
      </c>
    </row>
    <row r="255" spans="1:23" ht="14.4" customHeight="1" x14ac:dyDescent="0.3">
      <c r="A255" s="881" t="s">
        <v>9375</v>
      </c>
      <c r="B255" s="865"/>
      <c r="C255" s="866"/>
      <c r="D255" s="836"/>
      <c r="E255" s="876"/>
      <c r="F255" s="870"/>
      <c r="G255" s="826"/>
      <c r="H255" s="867">
        <v>1</v>
      </c>
      <c r="I255" s="868">
        <v>0.69</v>
      </c>
      <c r="J255" s="825">
        <v>6</v>
      </c>
      <c r="K255" s="871">
        <v>0.69</v>
      </c>
      <c r="L255" s="869">
        <v>2</v>
      </c>
      <c r="M255" s="869">
        <v>22</v>
      </c>
      <c r="N255" s="872">
        <v>7.41</v>
      </c>
      <c r="O255" s="869" t="s">
        <v>8879</v>
      </c>
      <c r="P255" s="873" t="s">
        <v>9376</v>
      </c>
      <c r="Q255" s="874"/>
      <c r="R255" s="865"/>
      <c r="S255" s="865"/>
      <c r="T255" s="865"/>
      <c r="U255" s="865"/>
      <c r="V255" s="875"/>
      <c r="W255" s="827"/>
    </row>
    <row r="256" spans="1:23" ht="14.4" customHeight="1" x14ac:dyDescent="0.3">
      <c r="A256" s="880" t="s">
        <v>9377</v>
      </c>
      <c r="B256" s="811">
        <v>2</v>
      </c>
      <c r="C256" s="812">
        <v>14.19</v>
      </c>
      <c r="D256" s="813">
        <v>21.5</v>
      </c>
      <c r="E256" s="830"/>
      <c r="F256" s="814"/>
      <c r="G256" s="815"/>
      <c r="H256" s="816"/>
      <c r="I256" s="814"/>
      <c r="J256" s="815"/>
      <c r="K256" s="817">
        <v>6.6</v>
      </c>
      <c r="L256" s="816">
        <v>8</v>
      </c>
      <c r="M256" s="816">
        <v>71</v>
      </c>
      <c r="N256" s="818">
        <v>23.64</v>
      </c>
      <c r="O256" s="816" t="s">
        <v>8879</v>
      </c>
      <c r="P256" s="831" t="s">
        <v>9378</v>
      </c>
      <c r="Q256" s="819"/>
      <c r="R256" s="832"/>
      <c r="S256" s="832"/>
      <c r="T256" s="832"/>
      <c r="U256" s="832"/>
      <c r="V256" s="833"/>
      <c r="W256" s="820"/>
    </row>
    <row r="257" spans="1:23" ht="14.4" customHeight="1" x14ac:dyDescent="0.3">
      <c r="A257" s="880" t="s">
        <v>9379</v>
      </c>
      <c r="B257" s="832"/>
      <c r="C257" s="834"/>
      <c r="D257" s="835"/>
      <c r="E257" s="830">
        <v>1</v>
      </c>
      <c r="F257" s="814">
        <v>1.24</v>
      </c>
      <c r="G257" s="815">
        <v>23</v>
      </c>
      <c r="H257" s="821">
        <v>1</v>
      </c>
      <c r="I257" s="822">
        <v>0.96</v>
      </c>
      <c r="J257" s="823">
        <v>3</v>
      </c>
      <c r="K257" s="817">
        <v>1.24</v>
      </c>
      <c r="L257" s="816">
        <v>4</v>
      </c>
      <c r="M257" s="816">
        <v>35</v>
      </c>
      <c r="N257" s="818">
        <v>11.83</v>
      </c>
      <c r="O257" s="816" t="s">
        <v>8879</v>
      </c>
      <c r="P257" s="831" t="s">
        <v>9380</v>
      </c>
      <c r="Q257" s="819"/>
      <c r="R257" s="832"/>
      <c r="S257" s="832"/>
      <c r="T257" s="832"/>
      <c r="U257" s="832"/>
      <c r="V257" s="833"/>
      <c r="W257" s="820"/>
    </row>
    <row r="258" spans="1:23" ht="14.4" customHeight="1" x14ac:dyDescent="0.3">
      <c r="A258" s="880" t="s">
        <v>9381</v>
      </c>
      <c r="B258" s="832"/>
      <c r="C258" s="834"/>
      <c r="D258" s="835"/>
      <c r="E258" s="821">
        <v>1</v>
      </c>
      <c r="F258" s="822">
        <v>0.93</v>
      </c>
      <c r="G258" s="823">
        <v>10</v>
      </c>
      <c r="H258" s="816"/>
      <c r="I258" s="814"/>
      <c r="J258" s="815"/>
      <c r="K258" s="817">
        <v>0.93</v>
      </c>
      <c r="L258" s="816">
        <v>3</v>
      </c>
      <c r="M258" s="816">
        <v>31</v>
      </c>
      <c r="N258" s="818">
        <v>10.43</v>
      </c>
      <c r="O258" s="816" t="s">
        <v>8879</v>
      </c>
      <c r="P258" s="831" t="s">
        <v>9382</v>
      </c>
      <c r="Q258" s="819"/>
      <c r="R258" s="832"/>
      <c r="S258" s="832"/>
      <c r="T258" s="832"/>
      <c r="U258" s="832"/>
      <c r="V258" s="833"/>
      <c r="W258" s="820"/>
    </row>
    <row r="259" spans="1:23" ht="14.4" customHeight="1" x14ac:dyDescent="0.3">
      <c r="A259" s="880" t="s">
        <v>9383</v>
      </c>
      <c r="B259" s="811">
        <v>1</v>
      </c>
      <c r="C259" s="812">
        <v>0.71</v>
      </c>
      <c r="D259" s="813">
        <v>8</v>
      </c>
      <c r="E259" s="830"/>
      <c r="F259" s="814"/>
      <c r="G259" s="815"/>
      <c r="H259" s="816">
        <v>1</v>
      </c>
      <c r="I259" s="814">
        <v>0.71</v>
      </c>
      <c r="J259" s="815">
        <v>7</v>
      </c>
      <c r="K259" s="817">
        <v>0.71</v>
      </c>
      <c r="L259" s="816">
        <v>3</v>
      </c>
      <c r="M259" s="816">
        <v>29</v>
      </c>
      <c r="N259" s="818">
        <v>9.64</v>
      </c>
      <c r="O259" s="816" t="s">
        <v>8879</v>
      </c>
      <c r="P259" s="831" t="s">
        <v>9384</v>
      </c>
      <c r="Q259" s="819"/>
      <c r="R259" s="832"/>
      <c r="S259" s="832"/>
      <c r="T259" s="832"/>
      <c r="U259" s="832"/>
      <c r="V259" s="833"/>
      <c r="W259" s="820"/>
    </row>
    <row r="260" spans="1:23" ht="14.4" customHeight="1" x14ac:dyDescent="0.3">
      <c r="A260" s="881" t="s">
        <v>9385</v>
      </c>
      <c r="B260" s="877">
        <v>1</v>
      </c>
      <c r="C260" s="878">
        <v>0.81</v>
      </c>
      <c r="D260" s="829">
        <v>5</v>
      </c>
      <c r="E260" s="876"/>
      <c r="F260" s="870"/>
      <c r="G260" s="826"/>
      <c r="H260" s="869"/>
      <c r="I260" s="870"/>
      <c r="J260" s="826"/>
      <c r="K260" s="871">
        <v>0.81</v>
      </c>
      <c r="L260" s="869">
        <v>4</v>
      </c>
      <c r="M260" s="869">
        <v>32</v>
      </c>
      <c r="N260" s="872">
        <v>10.79</v>
      </c>
      <c r="O260" s="869" t="s">
        <v>8879</v>
      </c>
      <c r="P260" s="873" t="s">
        <v>9386</v>
      </c>
      <c r="Q260" s="874"/>
      <c r="R260" s="865"/>
      <c r="S260" s="865"/>
      <c r="T260" s="865"/>
      <c r="U260" s="865"/>
      <c r="V260" s="875"/>
      <c r="W260" s="827"/>
    </row>
    <row r="261" spans="1:23" ht="14.4" customHeight="1" x14ac:dyDescent="0.3">
      <c r="A261" s="880" t="s">
        <v>9387</v>
      </c>
      <c r="B261" s="811">
        <v>2</v>
      </c>
      <c r="C261" s="812">
        <v>2.4300000000000002</v>
      </c>
      <c r="D261" s="813">
        <v>5</v>
      </c>
      <c r="E261" s="830"/>
      <c r="F261" s="814"/>
      <c r="G261" s="815"/>
      <c r="H261" s="816"/>
      <c r="I261" s="814"/>
      <c r="J261" s="815"/>
      <c r="K261" s="817">
        <v>1.21</v>
      </c>
      <c r="L261" s="816">
        <v>3</v>
      </c>
      <c r="M261" s="816">
        <v>26</v>
      </c>
      <c r="N261" s="818">
        <v>8.6300000000000008</v>
      </c>
      <c r="O261" s="816" t="s">
        <v>8879</v>
      </c>
      <c r="P261" s="831" t="s">
        <v>9388</v>
      </c>
      <c r="Q261" s="819"/>
      <c r="R261" s="832"/>
      <c r="S261" s="832"/>
      <c r="T261" s="832"/>
      <c r="U261" s="832"/>
      <c r="V261" s="833"/>
      <c r="W261" s="820"/>
    </row>
    <row r="262" spans="1:23" ht="14.4" customHeight="1" x14ac:dyDescent="0.3">
      <c r="A262" s="881" t="s">
        <v>9389</v>
      </c>
      <c r="B262" s="877"/>
      <c r="C262" s="878"/>
      <c r="D262" s="829"/>
      <c r="E262" s="876">
        <v>1</v>
      </c>
      <c r="F262" s="870">
        <v>4.97</v>
      </c>
      <c r="G262" s="826">
        <v>65</v>
      </c>
      <c r="H262" s="869"/>
      <c r="I262" s="870"/>
      <c r="J262" s="826"/>
      <c r="K262" s="871">
        <v>4.97</v>
      </c>
      <c r="L262" s="869">
        <v>10</v>
      </c>
      <c r="M262" s="869">
        <v>89</v>
      </c>
      <c r="N262" s="872">
        <v>29.64</v>
      </c>
      <c r="O262" s="869" t="s">
        <v>8879</v>
      </c>
      <c r="P262" s="873" t="s">
        <v>9390</v>
      </c>
      <c r="Q262" s="874"/>
      <c r="R262" s="865"/>
      <c r="S262" s="865"/>
      <c r="T262" s="865"/>
      <c r="U262" s="865"/>
      <c r="V262" s="875"/>
      <c r="W262" s="827"/>
    </row>
    <row r="263" spans="1:23" ht="14.4" customHeight="1" x14ac:dyDescent="0.3">
      <c r="A263" s="880" t="s">
        <v>9391</v>
      </c>
      <c r="B263" s="811">
        <v>4</v>
      </c>
      <c r="C263" s="812">
        <v>5.2</v>
      </c>
      <c r="D263" s="813">
        <v>6.8</v>
      </c>
      <c r="E263" s="830">
        <v>3</v>
      </c>
      <c r="F263" s="814">
        <v>4.21</v>
      </c>
      <c r="G263" s="815">
        <v>5.3</v>
      </c>
      <c r="H263" s="816">
        <v>1</v>
      </c>
      <c r="I263" s="814">
        <v>0.69</v>
      </c>
      <c r="J263" s="815">
        <v>2</v>
      </c>
      <c r="K263" s="817">
        <v>1.6</v>
      </c>
      <c r="L263" s="816">
        <v>5</v>
      </c>
      <c r="M263" s="816">
        <v>45</v>
      </c>
      <c r="N263" s="818">
        <v>15.11</v>
      </c>
      <c r="O263" s="816" t="s">
        <v>8879</v>
      </c>
      <c r="P263" s="831" t="s">
        <v>9392</v>
      </c>
      <c r="Q263" s="819"/>
      <c r="R263" s="832"/>
      <c r="S263" s="832"/>
      <c r="T263" s="832"/>
      <c r="U263" s="832"/>
      <c r="V263" s="833"/>
      <c r="W263" s="820"/>
    </row>
    <row r="264" spans="1:23" ht="14.4" customHeight="1" x14ac:dyDescent="0.3">
      <c r="A264" s="881" t="s">
        <v>9393</v>
      </c>
      <c r="B264" s="877"/>
      <c r="C264" s="878"/>
      <c r="D264" s="829"/>
      <c r="E264" s="876">
        <v>1</v>
      </c>
      <c r="F264" s="870">
        <v>2.71</v>
      </c>
      <c r="G264" s="826">
        <v>23</v>
      </c>
      <c r="H264" s="869">
        <v>2</v>
      </c>
      <c r="I264" s="870">
        <v>3.11</v>
      </c>
      <c r="J264" s="826">
        <v>5</v>
      </c>
      <c r="K264" s="871">
        <v>2.71</v>
      </c>
      <c r="L264" s="869">
        <v>9</v>
      </c>
      <c r="M264" s="869">
        <v>79</v>
      </c>
      <c r="N264" s="872">
        <v>26.47</v>
      </c>
      <c r="O264" s="869" t="s">
        <v>8879</v>
      </c>
      <c r="P264" s="873" t="s">
        <v>9394</v>
      </c>
      <c r="Q264" s="874"/>
      <c r="R264" s="865"/>
      <c r="S264" s="865"/>
      <c r="T264" s="865"/>
      <c r="U264" s="865"/>
      <c r="V264" s="875"/>
      <c r="W264" s="827"/>
    </row>
    <row r="265" spans="1:23" ht="14.4" customHeight="1" x14ac:dyDescent="0.3">
      <c r="A265" s="881" t="s">
        <v>9395</v>
      </c>
      <c r="B265" s="877">
        <v>2</v>
      </c>
      <c r="C265" s="878">
        <v>14.46</v>
      </c>
      <c r="D265" s="829">
        <v>23</v>
      </c>
      <c r="E265" s="876"/>
      <c r="F265" s="870"/>
      <c r="G265" s="826"/>
      <c r="H265" s="869">
        <v>1</v>
      </c>
      <c r="I265" s="870">
        <v>7.23</v>
      </c>
      <c r="J265" s="826">
        <v>14</v>
      </c>
      <c r="K265" s="871">
        <v>7.23</v>
      </c>
      <c r="L265" s="869">
        <v>13</v>
      </c>
      <c r="M265" s="869">
        <v>117</v>
      </c>
      <c r="N265" s="872">
        <v>39.049999999999997</v>
      </c>
      <c r="O265" s="869" t="s">
        <v>8879</v>
      </c>
      <c r="P265" s="873" t="s">
        <v>9396</v>
      </c>
      <c r="Q265" s="874"/>
      <c r="R265" s="865"/>
      <c r="S265" s="865"/>
      <c r="T265" s="865"/>
      <c r="U265" s="865"/>
      <c r="V265" s="875"/>
      <c r="W265" s="827"/>
    </row>
    <row r="266" spans="1:23" ht="14.4" customHeight="1" x14ac:dyDescent="0.3">
      <c r="A266" s="880" t="s">
        <v>9397</v>
      </c>
      <c r="B266" s="832">
        <v>2</v>
      </c>
      <c r="C266" s="834">
        <v>2.0299999999999998</v>
      </c>
      <c r="D266" s="835">
        <v>4</v>
      </c>
      <c r="E266" s="821">
        <v>4</v>
      </c>
      <c r="F266" s="822">
        <v>4.76</v>
      </c>
      <c r="G266" s="823">
        <v>4.8</v>
      </c>
      <c r="H266" s="816">
        <v>2</v>
      </c>
      <c r="I266" s="814">
        <v>2.38</v>
      </c>
      <c r="J266" s="824">
        <v>16.5</v>
      </c>
      <c r="K266" s="817">
        <v>1.19</v>
      </c>
      <c r="L266" s="816">
        <v>3</v>
      </c>
      <c r="M266" s="816">
        <v>28</v>
      </c>
      <c r="N266" s="818">
        <v>9.4499999999999993</v>
      </c>
      <c r="O266" s="816" t="s">
        <v>8879</v>
      </c>
      <c r="P266" s="831" t="s">
        <v>9398</v>
      </c>
      <c r="Q266" s="819"/>
      <c r="R266" s="832"/>
      <c r="S266" s="832"/>
      <c r="T266" s="832"/>
      <c r="U266" s="832"/>
      <c r="V266" s="833"/>
      <c r="W266" s="820">
        <v>14</v>
      </c>
    </row>
    <row r="267" spans="1:23" ht="14.4" customHeight="1" x14ac:dyDescent="0.3">
      <c r="A267" s="881" t="s">
        <v>9399</v>
      </c>
      <c r="B267" s="865"/>
      <c r="C267" s="866"/>
      <c r="D267" s="836"/>
      <c r="E267" s="867"/>
      <c r="F267" s="868"/>
      <c r="G267" s="825"/>
      <c r="H267" s="869">
        <v>1</v>
      </c>
      <c r="I267" s="870">
        <v>1.5</v>
      </c>
      <c r="J267" s="826">
        <v>3</v>
      </c>
      <c r="K267" s="871">
        <v>2.2999999999999998</v>
      </c>
      <c r="L267" s="869">
        <v>5</v>
      </c>
      <c r="M267" s="869">
        <v>43</v>
      </c>
      <c r="N267" s="872">
        <v>14.43</v>
      </c>
      <c r="O267" s="869" t="s">
        <v>8879</v>
      </c>
      <c r="P267" s="873" t="s">
        <v>9400</v>
      </c>
      <c r="Q267" s="874"/>
      <c r="R267" s="865"/>
      <c r="S267" s="865"/>
      <c r="T267" s="865"/>
      <c r="U267" s="865"/>
      <c r="V267" s="875"/>
      <c r="W267" s="827"/>
    </row>
    <row r="268" spans="1:23" ht="14.4" customHeight="1" x14ac:dyDescent="0.3">
      <c r="A268" s="881" t="s">
        <v>9401</v>
      </c>
      <c r="B268" s="865">
        <v>1</v>
      </c>
      <c r="C268" s="866">
        <v>4.7300000000000004</v>
      </c>
      <c r="D268" s="836">
        <v>8</v>
      </c>
      <c r="E268" s="867"/>
      <c r="F268" s="868"/>
      <c r="G268" s="825"/>
      <c r="H268" s="869"/>
      <c r="I268" s="870"/>
      <c r="J268" s="826"/>
      <c r="K268" s="871">
        <v>4.7300000000000004</v>
      </c>
      <c r="L268" s="869">
        <v>6</v>
      </c>
      <c r="M268" s="869">
        <v>55</v>
      </c>
      <c r="N268" s="872">
        <v>18.399999999999999</v>
      </c>
      <c r="O268" s="869" t="s">
        <v>8879</v>
      </c>
      <c r="P268" s="873" t="s">
        <v>9402</v>
      </c>
      <c r="Q268" s="874"/>
      <c r="R268" s="865"/>
      <c r="S268" s="865"/>
      <c r="T268" s="865"/>
      <c r="U268" s="865"/>
      <c r="V268" s="875"/>
      <c r="W268" s="827"/>
    </row>
    <row r="269" spans="1:23" ht="14.4" customHeight="1" x14ac:dyDescent="0.3">
      <c r="A269" s="880" t="s">
        <v>9403</v>
      </c>
      <c r="B269" s="832"/>
      <c r="C269" s="834"/>
      <c r="D269" s="835"/>
      <c r="E269" s="821">
        <v>5</v>
      </c>
      <c r="F269" s="822">
        <v>2.0099999999999998</v>
      </c>
      <c r="G269" s="823">
        <v>3.4</v>
      </c>
      <c r="H269" s="816">
        <v>1</v>
      </c>
      <c r="I269" s="814">
        <v>0.26</v>
      </c>
      <c r="J269" s="815">
        <v>2</v>
      </c>
      <c r="K269" s="817">
        <v>0.26</v>
      </c>
      <c r="L269" s="816">
        <v>1</v>
      </c>
      <c r="M269" s="816">
        <v>11</v>
      </c>
      <c r="N269" s="818">
        <v>3.82</v>
      </c>
      <c r="O269" s="816" t="s">
        <v>8879</v>
      </c>
      <c r="P269" s="831" t="s">
        <v>9404</v>
      </c>
      <c r="Q269" s="819"/>
      <c r="R269" s="832"/>
      <c r="S269" s="832"/>
      <c r="T269" s="832"/>
      <c r="U269" s="832"/>
      <c r="V269" s="833"/>
      <c r="W269" s="820"/>
    </row>
    <row r="270" spans="1:23" ht="14.4" customHeight="1" x14ac:dyDescent="0.3">
      <c r="A270" s="881" t="s">
        <v>9405</v>
      </c>
      <c r="B270" s="865">
        <v>2</v>
      </c>
      <c r="C270" s="866">
        <v>0.95</v>
      </c>
      <c r="D270" s="836">
        <v>2.5</v>
      </c>
      <c r="E270" s="867"/>
      <c r="F270" s="868"/>
      <c r="G270" s="825"/>
      <c r="H270" s="869">
        <v>1</v>
      </c>
      <c r="I270" s="870">
        <v>0.47</v>
      </c>
      <c r="J270" s="826">
        <v>4</v>
      </c>
      <c r="K270" s="871">
        <v>0.47</v>
      </c>
      <c r="L270" s="869">
        <v>2</v>
      </c>
      <c r="M270" s="869">
        <v>19</v>
      </c>
      <c r="N270" s="872">
        <v>6.25</v>
      </c>
      <c r="O270" s="869" t="s">
        <v>8879</v>
      </c>
      <c r="P270" s="873" t="s">
        <v>9406</v>
      </c>
      <c r="Q270" s="874"/>
      <c r="R270" s="865"/>
      <c r="S270" s="865"/>
      <c r="T270" s="865"/>
      <c r="U270" s="865"/>
      <c r="V270" s="875"/>
      <c r="W270" s="827"/>
    </row>
    <row r="271" spans="1:23" ht="14.4" customHeight="1" x14ac:dyDescent="0.3">
      <c r="A271" s="881" t="s">
        <v>9407</v>
      </c>
      <c r="B271" s="865">
        <v>1</v>
      </c>
      <c r="C271" s="866">
        <v>1.01</v>
      </c>
      <c r="D271" s="836">
        <v>5</v>
      </c>
      <c r="E271" s="867">
        <v>1</v>
      </c>
      <c r="F271" s="868">
        <v>1.01</v>
      </c>
      <c r="G271" s="825">
        <v>8</v>
      </c>
      <c r="H271" s="869"/>
      <c r="I271" s="870"/>
      <c r="J271" s="826"/>
      <c r="K271" s="871">
        <v>1.01</v>
      </c>
      <c r="L271" s="869">
        <v>4</v>
      </c>
      <c r="M271" s="869">
        <v>36</v>
      </c>
      <c r="N271" s="872">
        <v>11.87</v>
      </c>
      <c r="O271" s="869" t="s">
        <v>8879</v>
      </c>
      <c r="P271" s="873" t="s">
        <v>9408</v>
      </c>
      <c r="Q271" s="874"/>
      <c r="R271" s="865"/>
      <c r="S271" s="865"/>
      <c r="T271" s="865"/>
      <c r="U271" s="865"/>
      <c r="V271" s="875"/>
      <c r="W271" s="827"/>
    </row>
    <row r="272" spans="1:23" ht="14.4" customHeight="1" x14ac:dyDescent="0.3">
      <c r="A272" s="880" t="s">
        <v>9409</v>
      </c>
      <c r="B272" s="811">
        <v>1</v>
      </c>
      <c r="C272" s="812">
        <v>0.68</v>
      </c>
      <c r="D272" s="813">
        <v>17</v>
      </c>
      <c r="E272" s="830"/>
      <c r="F272" s="814"/>
      <c r="G272" s="815"/>
      <c r="H272" s="816"/>
      <c r="I272" s="814"/>
      <c r="J272" s="815"/>
      <c r="K272" s="817">
        <v>0.28999999999999998</v>
      </c>
      <c r="L272" s="816">
        <v>1</v>
      </c>
      <c r="M272" s="816">
        <v>10</v>
      </c>
      <c r="N272" s="818">
        <v>3.42</v>
      </c>
      <c r="O272" s="816" t="s">
        <v>8879</v>
      </c>
      <c r="P272" s="831" t="s">
        <v>9410</v>
      </c>
      <c r="Q272" s="819"/>
      <c r="R272" s="832"/>
      <c r="S272" s="832"/>
      <c r="T272" s="832"/>
      <c r="U272" s="832"/>
      <c r="V272" s="833"/>
      <c r="W272" s="820"/>
    </row>
    <row r="273" spans="1:23" ht="14.4" customHeight="1" x14ac:dyDescent="0.3">
      <c r="A273" s="880" t="s">
        <v>9411</v>
      </c>
      <c r="B273" s="832">
        <v>1</v>
      </c>
      <c r="C273" s="834">
        <v>2.25</v>
      </c>
      <c r="D273" s="835">
        <v>8</v>
      </c>
      <c r="E273" s="830">
        <v>1</v>
      </c>
      <c r="F273" s="814">
        <v>2.25</v>
      </c>
      <c r="G273" s="815">
        <v>10</v>
      </c>
      <c r="H273" s="821">
        <v>1</v>
      </c>
      <c r="I273" s="822">
        <v>2.38</v>
      </c>
      <c r="J273" s="823">
        <v>18</v>
      </c>
      <c r="K273" s="817">
        <v>2.25</v>
      </c>
      <c r="L273" s="816">
        <v>7</v>
      </c>
      <c r="M273" s="816">
        <v>61</v>
      </c>
      <c r="N273" s="818">
        <v>20.399999999999999</v>
      </c>
      <c r="O273" s="816" t="s">
        <v>8879</v>
      </c>
      <c r="P273" s="831" t="s">
        <v>9412</v>
      </c>
      <c r="Q273" s="819"/>
      <c r="R273" s="832"/>
      <c r="S273" s="832"/>
      <c r="T273" s="832"/>
      <c r="U273" s="832"/>
      <c r="V273" s="833"/>
      <c r="W273" s="820"/>
    </row>
    <row r="274" spans="1:23" ht="14.4" customHeight="1" x14ac:dyDescent="0.3">
      <c r="A274" s="880" t="s">
        <v>9413</v>
      </c>
      <c r="B274" s="811">
        <v>1</v>
      </c>
      <c r="C274" s="812">
        <v>0.82</v>
      </c>
      <c r="D274" s="813">
        <v>3</v>
      </c>
      <c r="E274" s="830"/>
      <c r="F274" s="814"/>
      <c r="G274" s="815"/>
      <c r="H274" s="816"/>
      <c r="I274" s="814"/>
      <c r="J274" s="815"/>
      <c r="K274" s="817">
        <v>0.82</v>
      </c>
      <c r="L274" s="816">
        <v>3</v>
      </c>
      <c r="M274" s="816">
        <v>29</v>
      </c>
      <c r="N274" s="818">
        <v>9.7100000000000009</v>
      </c>
      <c r="O274" s="816" t="s">
        <v>8879</v>
      </c>
      <c r="P274" s="831" t="s">
        <v>9414</v>
      </c>
      <c r="Q274" s="819"/>
      <c r="R274" s="832"/>
      <c r="S274" s="832"/>
      <c r="T274" s="832"/>
      <c r="U274" s="832"/>
      <c r="V274" s="833"/>
      <c r="W274" s="820"/>
    </row>
    <row r="275" spans="1:23" ht="14.4" customHeight="1" x14ac:dyDescent="0.3">
      <c r="A275" s="881" t="s">
        <v>9415</v>
      </c>
      <c r="B275" s="877">
        <v>1</v>
      </c>
      <c r="C275" s="878">
        <v>1.22</v>
      </c>
      <c r="D275" s="829">
        <v>4</v>
      </c>
      <c r="E275" s="876"/>
      <c r="F275" s="870"/>
      <c r="G275" s="826"/>
      <c r="H275" s="869"/>
      <c r="I275" s="870"/>
      <c r="J275" s="826"/>
      <c r="K275" s="871">
        <v>1.22</v>
      </c>
      <c r="L275" s="869">
        <v>4</v>
      </c>
      <c r="M275" s="869">
        <v>32</v>
      </c>
      <c r="N275" s="872">
        <v>10.7</v>
      </c>
      <c r="O275" s="869" t="s">
        <v>8879</v>
      </c>
      <c r="P275" s="873" t="s">
        <v>9414</v>
      </c>
      <c r="Q275" s="874"/>
      <c r="R275" s="865"/>
      <c r="S275" s="865"/>
      <c r="T275" s="865"/>
      <c r="U275" s="865"/>
      <c r="V275" s="875"/>
      <c r="W275" s="827"/>
    </row>
    <row r="276" spans="1:23" ht="14.4" customHeight="1" x14ac:dyDescent="0.3">
      <c r="A276" s="880" t="s">
        <v>9416</v>
      </c>
      <c r="B276" s="811">
        <v>5</v>
      </c>
      <c r="C276" s="812">
        <v>2.98</v>
      </c>
      <c r="D276" s="813">
        <v>5.6</v>
      </c>
      <c r="E276" s="830">
        <v>3</v>
      </c>
      <c r="F276" s="814">
        <v>1.75</v>
      </c>
      <c r="G276" s="815">
        <v>4</v>
      </c>
      <c r="H276" s="816">
        <v>1</v>
      </c>
      <c r="I276" s="814">
        <v>0.57999999999999996</v>
      </c>
      <c r="J276" s="815">
        <v>4</v>
      </c>
      <c r="K276" s="817">
        <v>0.57999999999999996</v>
      </c>
      <c r="L276" s="816">
        <v>2</v>
      </c>
      <c r="M276" s="816">
        <v>18</v>
      </c>
      <c r="N276" s="818">
        <v>5.92</v>
      </c>
      <c r="O276" s="816" t="s">
        <v>8879</v>
      </c>
      <c r="P276" s="831" t="s">
        <v>9417</v>
      </c>
      <c r="Q276" s="819"/>
      <c r="R276" s="832"/>
      <c r="S276" s="832"/>
      <c r="T276" s="832"/>
      <c r="U276" s="832"/>
      <c r="V276" s="833"/>
      <c r="W276" s="820"/>
    </row>
    <row r="277" spans="1:23" ht="14.4" customHeight="1" x14ac:dyDescent="0.3">
      <c r="A277" s="881" t="s">
        <v>9418</v>
      </c>
      <c r="B277" s="877"/>
      <c r="C277" s="878"/>
      <c r="D277" s="829"/>
      <c r="E277" s="876">
        <v>1</v>
      </c>
      <c r="F277" s="870">
        <v>1.1599999999999999</v>
      </c>
      <c r="G277" s="826">
        <v>6</v>
      </c>
      <c r="H277" s="869"/>
      <c r="I277" s="870"/>
      <c r="J277" s="826"/>
      <c r="K277" s="871">
        <v>1.1599999999999999</v>
      </c>
      <c r="L277" s="869">
        <v>4</v>
      </c>
      <c r="M277" s="869">
        <v>36</v>
      </c>
      <c r="N277" s="872">
        <v>12.02</v>
      </c>
      <c r="O277" s="869" t="s">
        <v>8879</v>
      </c>
      <c r="P277" s="873" t="s">
        <v>9419</v>
      </c>
      <c r="Q277" s="874"/>
      <c r="R277" s="865"/>
      <c r="S277" s="865"/>
      <c r="T277" s="865"/>
      <c r="U277" s="865"/>
      <c r="V277" s="875"/>
      <c r="W277" s="827"/>
    </row>
    <row r="278" spans="1:23" ht="14.4" customHeight="1" x14ac:dyDescent="0.3">
      <c r="A278" s="880" t="s">
        <v>9420</v>
      </c>
      <c r="B278" s="832">
        <v>18</v>
      </c>
      <c r="C278" s="834">
        <v>12.12</v>
      </c>
      <c r="D278" s="835">
        <v>9.3000000000000007</v>
      </c>
      <c r="E278" s="830">
        <v>15</v>
      </c>
      <c r="F278" s="814">
        <v>10.14</v>
      </c>
      <c r="G278" s="815">
        <v>9.1999999999999993</v>
      </c>
      <c r="H278" s="821">
        <v>32</v>
      </c>
      <c r="I278" s="822">
        <v>21.73</v>
      </c>
      <c r="J278" s="824">
        <v>9.1</v>
      </c>
      <c r="K278" s="817">
        <v>0.66</v>
      </c>
      <c r="L278" s="816">
        <v>2</v>
      </c>
      <c r="M278" s="816">
        <v>15</v>
      </c>
      <c r="N278" s="818">
        <v>5.13</v>
      </c>
      <c r="O278" s="816" t="s">
        <v>8879</v>
      </c>
      <c r="P278" s="831" t="s">
        <v>9421</v>
      </c>
      <c r="Q278" s="819"/>
      <c r="R278" s="832"/>
      <c r="S278" s="832"/>
      <c r="T278" s="832"/>
      <c r="U278" s="832"/>
      <c r="V278" s="833"/>
      <c r="W278" s="820">
        <v>128</v>
      </c>
    </row>
    <row r="279" spans="1:23" ht="14.4" customHeight="1" x14ac:dyDescent="0.3">
      <c r="A279" s="881" t="s">
        <v>9422</v>
      </c>
      <c r="B279" s="865">
        <v>8</v>
      </c>
      <c r="C279" s="866">
        <v>10.63</v>
      </c>
      <c r="D279" s="836">
        <v>12.5</v>
      </c>
      <c r="E279" s="876">
        <v>11</v>
      </c>
      <c r="F279" s="870">
        <v>15.28</v>
      </c>
      <c r="G279" s="826">
        <v>12.9</v>
      </c>
      <c r="H279" s="867">
        <v>6</v>
      </c>
      <c r="I279" s="868">
        <v>7.9</v>
      </c>
      <c r="J279" s="825">
        <v>9.3000000000000007</v>
      </c>
      <c r="K279" s="871">
        <v>1.32</v>
      </c>
      <c r="L279" s="869">
        <v>3</v>
      </c>
      <c r="M279" s="869">
        <v>29</v>
      </c>
      <c r="N279" s="872">
        <v>9.66</v>
      </c>
      <c r="O279" s="869" t="s">
        <v>8879</v>
      </c>
      <c r="P279" s="873" t="s">
        <v>9423</v>
      </c>
      <c r="Q279" s="874"/>
      <c r="R279" s="865"/>
      <c r="S279" s="865"/>
      <c r="T279" s="865"/>
      <c r="U279" s="865"/>
      <c r="V279" s="875"/>
      <c r="W279" s="827">
        <v>6</v>
      </c>
    </row>
    <row r="280" spans="1:23" ht="14.4" customHeight="1" x14ac:dyDescent="0.3">
      <c r="A280" s="881" t="s">
        <v>9424</v>
      </c>
      <c r="B280" s="865">
        <v>3</v>
      </c>
      <c r="C280" s="866">
        <v>12.53</v>
      </c>
      <c r="D280" s="836">
        <v>15.3</v>
      </c>
      <c r="E280" s="876">
        <v>2</v>
      </c>
      <c r="F280" s="870">
        <v>8.35</v>
      </c>
      <c r="G280" s="826">
        <v>16</v>
      </c>
      <c r="H280" s="867">
        <v>8</v>
      </c>
      <c r="I280" s="868">
        <v>37.28</v>
      </c>
      <c r="J280" s="828">
        <v>29.6</v>
      </c>
      <c r="K280" s="871">
        <v>4.18</v>
      </c>
      <c r="L280" s="869">
        <v>6</v>
      </c>
      <c r="M280" s="869">
        <v>53</v>
      </c>
      <c r="N280" s="872">
        <v>17.5</v>
      </c>
      <c r="O280" s="869" t="s">
        <v>8879</v>
      </c>
      <c r="P280" s="873" t="s">
        <v>9425</v>
      </c>
      <c r="Q280" s="874"/>
      <c r="R280" s="865"/>
      <c r="S280" s="865"/>
      <c r="T280" s="865"/>
      <c r="U280" s="865"/>
      <c r="V280" s="875"/>
      <c r="W280" s="827">
        <v>111</v>
      </c>
    </row>
    <row r="281" spans="1:23" ht="14.4" customHeight="1" x14ac:dyDescent="0.3">
      <c r="A281" s="880" t="s">
        <v>9426</v>
      </c>
      <c r="B281" s="832">
        <v>3</v>
      </c>
      <c r="C281" s="834">
        <v>0.72</v>
      </c>
      <c r="D281" s="835">
        <v>3.3</v>
      </c>
      <c r="E281" s="830">
        <v>5</v>
      </c>
      <c r="F281" s="814">
        <v>1.2</v>
      </c>
      <c r="G281" s="815">
        <v>2.8</v>
      </c>
      <c r="H281" s="821">
        <v>4</v>
      </c>
      <c r="I281" s="822">
        <v>0.96</v>
      </c>
      <c r="J281" s="823">
        <v>2</v>
      </c>
      <c r="K281" s="817">
        <v>0.24</v>
      </c>
      <c r="L281" s="816">
        <v>1</v>
      </c>
      <c r="M281" s="816">
        <v>10</v>
      </c>
      <c r="N281" s="818">
        <v>3.44</v>
      </c>
      <c r="O281" s="816" t="s">
        <v>8879</v>
      </c>
      <c r="P281" s="831" t="s">
        <v>9427</v>
      </c>
      <c r="Q281" s="819"/>
      <c r="R281" s="832"/>
      <c r="S281" s="832"/>
      <c r="T281" s="832"/>
      <c r="U281" s="832"/>
      <c r="V281" s="833"/>
      <c r="W281" s="820"/>
    </row>
    <row r="282" spans="1:23" ht="14.4" customHeight="1" x14ac:dyDescent="0.3">
      <c r="A282" s="881" t="s">
        <v>9428</v>
      </c>
      <c r="B282" s="865"/>
      <c r="C282" s="866"/>
      <c r="D282" s="836"/>
      <c r="E282" s="876">
        <v>1</v>
      </c>
      <c r="F282" s="870">
        <v>0.46</v>
      </c>
      <c r="G282" s="826">
        <v>2</v>
      </c>
      <c r="H282" s="867">
        <v>2</v>
      </c>
      <c r="I282" s="868">
        <v>1.34</v>
      </c>
      <c r="J282" s="828">
        <v>11</v>
      </c>
      <c r="K282" s="871">
        <v>0.46</v>
      </c>
      <c r="L282" s="869">
        <v>2</v>
      </c>
      <c r="M282" s="869">
        <v>17</v>
      </c>
      <c r="N282" s="872">
        <v>5.5</v>
      </c>
      <c r="O282" s="869" t="s">
        <v>8879</v>
      </c>
      <c r="P282" s="873" t="s">
        <v>9429</v>
      </c>
      <c r="Q282" s="874"/>
      <c r="R282" s="865"/>
      <c r="S282" s="865"/>
      <c r="T282" s="865"/>
      <c r="U282" s="865"/>
      <c r="V282" s="875"/>
      <c r="W282" s="827">
        <v>14</v>
      </c>
    </row>
    <row r="283" spans="1:23" ht="14.4" customHeight="1" x14ac:dyDescent="0.3">
      <c r="A283" s="881" t="s">
        <v>9430</v>
      </c>
      <c r="B283" s="865">
        <v>1</v>
      </c>
      <c r="C283" s="866">
        <v>0.69</v>
      </c>
      <c r="D283" s="836">
        <v>2</v>
      </c>
      <c r="E283" s="876"/>
      <c r="F283" s="870"/>
      <c r="G283" s="826"/>
      <c r="H283" s="867"/>
      <c r="I283" s="868"/>
      <c r="J283" s="825"/>
      <c r="K283" s="871">
        <v>0.98</v>
      </c>
      <c r="L283" s="869">
        <v>3</v>
      </c>
      <c r="M283" s="869">
        <v>27</v>
      </c>
      <c r="N283" s="872">
        <v>9.11</v>
      </c>
      <c r="O283" s="869" t="s">
        <v>8879</v>
      </c>
      <c r="P283" s="873" t="s">
        <v>9431</v>
      </c>
      <c r="Q283" s="874"/>
      <c r="R283" s="865"/>
      <c r="S283" s="865"/>
      <c r="T283" s="865"/>
      <c r="U283" s="865"/>
      <c r="V283" s="875"/>
      <c r="W283" s="827"/>
    </row>
    <row r="284" spans="1:23" ht="14.4" customHeight="1" x14ac:dyDescent="0.3">
      <c r="A284" s="880" t="s">
        <v>9432</v>
      </c>
      <c r="B284" s="832"/>
      <c r="C284" s="834"/>
      <c r="D284" s="835"/>
      <c r="E284" s="821">
        <v>1</v>
      </c>
      <c r="F284" s="822">
        <v>3.44</v>
      </c>
      <c r="G284" s="823">
        <v>21</v>
      </c>
      <c r="H284" s="816"/>
      <c r="I284" s="814"/>
      <c r="J284" s="815"/>
      <c r="K284" s="817">
        <v>3.44</v>
      </c>
      <c r="L284" s="816">
        <v>5</v>
      </c>
      <c r="M284" s="816">
        <v>49</v>
      </c>
      <c r="N284" s="818">
        <v>16.28</v>
      </c>
      <c r="O284" s="816" t="s">
        <v>8879</v>
      </c>
      <c r="P284" s="831" t="s">
        <v>9433</v>
      </c>
      <c r="Q284" s="819"/>
      <c r="R284" s="832"/>
      <c r="S284" s="832"/>
      <c r="T284" s="832"/>
      <c r="U284" s="832"/>
      <c r="V284" s="833"/>
      <c r="W284" s="820"/>
    </row>
    <row r="285" spans="1:23" ht="14.4" customHeight="1" x14ac:dyDescent="0.3">
      <c r="A285" s="881" t="s">
        <v>9434</v>
      </c>
      <c r="B285" s="865">
        <v>1</v>
      </c>
      <c r="C285" s="866">
        <v>5.76</v>
      </c>
      <c r="D285" s="836">
        <v>12</v>
      </c>
      <c r="E285" s="867">
        <v>1</v>
      </c>
      <c r="F285" s="868">
        <v>5.76</v>
      </c>
      <c r="G285" s="825">
        <v>24</v>
      </c>
      <c r="H285" s="869"/>
      <c r="I285" s="870"/>
      <c r="J285" s="826"/>
      <c r="K285" s="871">
        <v>5.76</v>
      </c>
      <c r="L285" s="869">
        <v>7</v>
      </c>
      <c r="M285" s="869">
        <v>62</v>
      </c>
      <c r="N285" s="872">
        <v>20.82</v>
      </c>
      <c r="O285" s="869" t="s">
        <v>8879</v>
      </c>
      <c r="P285" s="873" t="s">
        <v>9435</v>
      </c>
      <c r="Q285" s="874"/>
      <c r="R285" s="865"/>
      <c r="S285" s="865"/>
      <c r="T285" s="865"/>
      <c r="U285" s="865"/>
      <c r="V285" s="875"/>
      <c r="W285" s="827"/>
    </row>
    <row r="286" spans="1:23" ht="14.4" customHeight="1" x14ac:dyDescent="0.3">
      <c r="A286" s="880" t="s">
        <v>9436</v>
      </c>
      <c r="B286" s="811">
        <v>1</v>
      </c>
      <c r="C286" s="812">
        <v>0.97</v>
      </c>
      <c r="D286" s="813">
        <v>9</v>
      </c>
      <c r="E286" s="830"/>
      <c r="F286" s="814"/>
      <c r="G286" s="815"/>
      <c r="H286" s="816"/>
      <c r="I286" s="814"/>
      <c r="J286" s="815"/>
      <c r="K286" s="817">
        <v>0.97</v>
      </c>
      <c r="L286" s="816">
        <v>3</v>
      </c>
      <c r="M286" s="816">
        <v>29</v>
      </c>
      <c r="N286" s="818">
        <v>9.5299999999999994</v>
      </c>
      <c r="O286" s="816" t="s">
        <v>8879</v>
      </c>
      <c r="P286" s="831" t="s">
        <v>9437</v>
      </c>
      <c r="Q286" s="819"/>
      <c r="R286" s="832"/>
      <c r="S286" s="832"/>
      <c r="T286" s="832"/>
      <c r="U286" s="832"/>
      <c r="V286" s="833"/>
      <c r="W286" s="820"/>
    </row>
    <row r="287" spans="1:23" ht="14.4" customHeight="1" x14ac:dyDescent="0.3">
      <c r="A287" s="880" t="s">
        <v>9438</v>
      </c>
      <c r="B287" s="811">
        <v>25</v>
      </c>
      <c r="C287" s="812">
        <v>24.72</v>
      </c>
      <c r="D287" s="813">
        <v>6.1</v>
      </c>
      <c r="E287" s="830">
        <v>14</v>
      </c>
      <c r="F287" s="814">
        <v>14.25</v>
      </c>
      <c r="G287" s="815">
        <v>8.1999999999999993</v>
      </c>
      <c r="H287" s="816">
        <v>16</v>
      </c>
      <c r="I287" s="814">
        <v>15.82</v>
      </c>
      <c r="J287" s="815">
        <v>6.1</v>
      </c>
      <c r="K287" s="817">
        <v>0.99</v>
      </c>
      <c r="L287" s="816">
        <v>2</v>
      </c>
      <c r="M287" s="816">
        <v>19</v>
      </c>
      <c r="N287" s="818">
        <v>6.35</v>
      </c>
      <c r="O287" s="816" t="s">
        <v>8879</v>
      </c>
      <c r="P287" s="831" t="s">
        <v>9439</v>
      </c>
      <c r="Q287" s="819"/>
      <c r="R287" s="832"/>
      <c r="S287" s="832"/>
      <c r="T287" s="832"/>
      <c r="U287" s="832"/>
      <c r="V287" s="833"/>
      <c r="W287" s="820">
        <v>22</v>
      </c>
    </row>
    <row r="288" spans="1:23" ht="14.4" customHeight="1" x14ac:dyDescent="0.3">
      <c r="A288" s="881" t="s">
        <v>9440</v>
      </c>
      <c r="B288" s="877">
        <v>5</v>
      </c>
      <c r="C288" s="878">
        <v>9.99</v>
      </c>
      <c r="D288" s="829">
        <v>12.8</v>
      </c>
      <c r="E288" s="876">
        <v>6</v>
      </c>
      <c r="F288" s="870">
        <v>11.13</v>
      </c>
      <c r="G288" s="826">
        <v>10.5</v>
      </c>
      <c r="H288" s="869">
        <v>5</v>
      </c>
      <c r="I288" s="870">
        <v>9.56</v>
      </c>
      <c r="J288" s="826">
        <v>8.8000000000000007</v>
      </c>
      <c r="K288" s="871">
        <v>2</v>
      </c>
      <c r="L288" s="869">
        <v>4</v>
      </c>
      <c r="M288" s="869">
        <v>40</v>
      </c>
      <c r="N288" s="872">
        <v>13.31</v>
      </c>
      <c r="O288" s="869" t="s">
        <v>8879</v>
      </c>
      <c r="P288" s="873" t="s">
        <v>9441</v>
      </c>
      <c r="Q288" s="874"/>
      <c r="R288" s="865"/>
      <c r="S288" s="865"/>
      <c r="T288" s="865"/>
      <c r="U288" s="865"/>
      <c r="V288" s="875"/>
      <c r="W288" s="827">
        <v>2</v>
      </c>
    </row>
    <row r="289" spans="1:23" ht="14.4" customHeight="1" x14ac:dyDescent="0.3">
      <c r="A289" s="881" t="s">
        <v>9442</v>
      </c>
      <c r="B289" s="877">
        <v>8</v>
      </c>
      <c r="C289" s="878">
        <v>34.450000000000003</v>
      </c>
      <c r="D289" s="829">
        <v>16.899999999999999</v>
      </c>
      <c r="E289" s="876">
        <v>8</v>
      </c>
      <c r="F289" s="870">
        <v>32.24</v>
      </c>
      <c r="G289" s="826">
        <v>14.4</v>
      </c>
      <c r="H289" s="869">
        <v>3</v>
      </c>
      <c r="I289" s="870">
        <v>12.3</v>
      </c>
      <c r="J289" s="826">
        <v>15.3</v>
      </c>
      <c r="K289" s="871">
        <v>4.0999999999999996</v>
      </c>
      <c r="L289" s="869">
        <v>6</v>
      </c>
      <c r="M289" s="869">
        <v>55</v>
      </c>
      <c r="N289" s="872">
        <v>18.37</v>
      </c>
      <c r="O289" s="869" t="s">
        <v>8879</v>
      </c>
      <c r="P289" s="873" t="s">
        <v>9443</v>
      </c>
      <c r="Q289" s="874"/>
      <c r="R289" s="865"/>
      <c r="S289" s="865"/>
      <c r="T289" s="865"/>
      <c r="U289" s="865"/>
      <c r="V289" s="875"/>
      <c r="W289" s="827">
        <v>3</v>
      </c>
    </row>
    <row r="290" spans="1:23" ht="14.4" customHeight="1" x14ac:dyDescent="0.3">
      <c r="A290" s="880" t="s">
        <v>9444</v>
      </c>
      <c r="B290" s="832">
        <v>18</v>
      </c>
      <c r="C290" s="834">
        <v>11.94</v>
      </c>
      <c r="D290" s="835">
        <v>6.8</v>
      </c>
      <c r="E290" s="821">
        <v>22</v>
      </c>
      <c r="F290" s="822">
        <v>13.68</v>
      </c>
      <c r="G290" s="823">
        <v>4.5</v>
      </c>
      <c r="H290" s="816">
        <v>20</v>
      </c>
      <c r="I290" s="814">
        <v>12.52</v>
      </c>
      <c r="J290" s="824">
        <v>6</v>
      </c>
      <c r="K290" s="817">
        <v>0.62</v>
      </c>
      <c r="L290" s="816">
        <v>2</v>
      </c>
      <c r="M290" s="816">
        <v>17</v>
      </c>
      <c r="N290" s="818">
        <v>5.56</v>
      </c>
      <c r="O290" s="816" t="s">
        <v>8879</v>
      </c>
      <c r="P290" s="831" t="s">
        <v>9445</v>
      </c>
      <c r="Q290" s="819"/>
      <c r="R290" s="832"/>
      <c r="S290" s="832"/>
      <c r="T290" s="832"/>
      <c r="U290" s="832"/>
      <c r="V290" s="833"/>
      <c r="W290" s="820">
        <v>31</v>
      </c>
    </row>
    <row r="291" spans="1:23" ht="14.4" customHeight="1" x14ac:dyDescent="0.3">
      <c r="A291" s="881" t="s">
        <v>9446</v>
      </c>
      <c r="B291" s="865">
        <v>2</v>
      </c>
      <c r="C291" s="866">
        <v>2.21</v>
      </c>
      <c r="D291" s="836">
        <v>7</v>
      </c>
      <c r="E291" s="867">
        <v>3</v>
      </c>
      <c r="F291" s="868">
        <v>3.32</v>
      </c>
      <c r="G291" s="825">
        <v>8.6999999999999993</v>
      </c>
      <c r="H291" s="869">
        <v>3</v>
      </c>
      <c r="I291" s="870">
        <v>3.32</v>
      </c>
      <c r="J291" s="826">
        <v>9.6999999999999993</v>
      </c>
      <c r="K291" s="871">
        <v>1.1100000000000001</v>
      </c>
      <c r="L291" s="869">
        <v>3</v>
      </c>
      <c r="M291" s="869">
        <v>31</v>
      </c>
      <c r="N291" s="872">
        <v>10.26</v>
      </c>
      <c r="O291" s="869" t="s">
        <v>8879</v>
      </c>
      <c r="P291" s="873" t="s">
        <v>9447</v>
      </c>
      <c r="Q291" s="874"/>
      <c r="R291" s="865"/>
      <c r="S291" s="865"/>
      <c r="T291" s="865"/>
      <c r="U291" s="865"/>
      <c r="V291" s="875"/>
      <c r="W291" s="827">
        <v>1</v>
      </c>
    </row>
    <row r="292" spans="1:23" ht="14.4" customHeight="1" thickBot="1" x14ac:dyDescent="0.35">
      <c r="A292" s="882" t="s">
        <v>9448</v>
      </c>
      <c r="B292" s="883">
        <v>5</v>
      </c>
      <c r="C292" s="884">
        <v>9.52</v>
      </c>
      <c r="D292" s="885">
        <v>11.6</v>
      </c>
      <c r="E292" s="886">
        <v>3</v>
      </c>
      <c r="F292" s="887">
        <v>8.17</v>
      </c>
      <c r="G292" s="888">
        <v>22</v>
      </c>
      <c r="H292" s="889">
        <v>3</v>
      </c>
      <c r="I292" s="890">
        <v>5.93</v>
      </c>
      <c r="J292" s="891">
        <v>13.3</v>
      </c>
      <c r="K292" s="892">
        <v>1.98</v>
      </c>
      <c r="L292" s="889">
        <v>5</v>
      </c>
      <c r="M292" s="889">
        <v>44</v>
      </c>
      <c r="N292" s="893">
        <v>14.74</v>
      </c>
      <c r="O292" s="889" t="s">
        <v>8879</v>
      </c>
      <c r="P292" s="894" t="s">
        <v>9449</v>
      </c>
      <c r="Q292" s="895"/>
      <c r="R292" s="883"/>
      <c r="S292" s="883"/>
      <c r="T292" s="883"/>
      <c r="U292" s="883"/>
      <c r="V292" s="896"/>
      <c r="W292" s="89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93:Q1048576">
    <cfRule type="cellIs" dxfId="12" priority="9" stopIfTrue="1" operator="lessThan">
      <formula>0</formula>
    </cfRule>
  </conditionalFormatting>
  <conditionalFormatting sqref="U293:U1048576">
    <cfRule type="cellIs" dxfId="11" priority="8" stopIfTrue="1" operator="greaterThan">
      <formula>0</formula>
    </cfRule>
  </conditionalFormatting>
  <conditionalFormatting sqref="V293:V1048576">
    <cfRule type="cellIs" dxfId="10" priority="7" stopIfTrue="1" operator="greaterThan">
      <formula>1</formula>
    </cfRule>
  </conditionalFormatting>
  <conditionalFormatting sqref="V293:V1048576">
    <cfRule type="cellIs" dxfId="9" priority="4" stopIfTrue="1" operator="greaterThan">
      <formula>1</formula>
    </cfRule>
  </conditionalFormatting>
  <conditionalFormatting sqref="U293:U1048576">
    <cfRule type="cellIs" dxfId="8" priority="5" stopIfTrue="1" operator="greaterThan">
      <formula>0</formula>
    </cfRule>
  </conditionalFormatting>
  <conditionalFormatting sqref="Q293:Q1048576">
    <cfRule type="cellIs" dxfId="7" priority="6" stopIfTrue="1" operator="lessThan">
      <formula>0</formula>
    </cfRule>
  </conditionalFormatting>
  <conditionalFormatting sqref="V5:V292">
    <cfRule type="cellIs" dxfId="6" priority="1" stopIfTrue="1" operator="greaterThan">
      <formula>1</formula>
    </cfRule>
  </conditionalFormatting>
  <conditionalFormatting sqref="U5:U292">
    <cfRule type="cellIs" dxfId="5" priority="2" stopIfTrue="1" operator="greaterThan">
      <formula>0</formula>
    </cfRule>
  </conditionalFormatting>
  <conditionalFormatting sqref="Q5:Q29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18301428</v>
      </c>
      <c r="C3" s="352">
        <f t="shared" ref="C3:L3" si="0">SUBTOTAL(9,C6:C1048576)</f>
        <v>13</v>
      </c>
      <c r="D3" s="352">
        <f t="shared" si="0"/>
        <v>18676197</v>
      </c>
      <c r="E3" s="352">
        <f t="shared" si="0"/>
        <v>15.288660824239873</v>
      </c>
      <c r="F3" s="352">
        <f t="shared" si="0"/>
        <v>20822764</v>
      </c>
      <c r="G3" s="355">
        <f>IF(B3&lt;&gt;0,F3/B3,"")</f>
        <v>1.1377671731408063</v>
      </c>
      <c r="H3" s="351">
        <f t="shared" si="0"/>
        <v>4344845.3299999982</v>
      </c>
      <c r="I3" s="352">
        <f t="shared" si="0"/>
        <v>2</v>
      </c>
      <c r="J3" s="352">
        <f t="shared" si="0"/>
        <v>3737816.9500000011</v>
      </c>
      <c r="K3" s="352">
        <f t="shared" si="0"/>
        <v>1.8340811281715559</v>
      </c>
      <c r="L3" s="352">
        <f t="shared" si="0"/>
        <v>4645671.4299999988</v>
      </c>
      <c r="M3" s="353">
        <f>IF(H3&lt;&gt;0,L3/H3,"")</f>
        <v>1.0692374704164671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8"/>
      <c r="B5" s="899">
        <v>2012</v>
      </c>
      <c r="C5" s="900"/>
      <c r="D5" s="900">
        <v>2013</v>
      </c>
      <c r="E5" s="900"/>
      <c r="F5" s="900">
        <v>2014</v>
      </c>
      <c r="G5" s="786" t="s">
        <v>2</v>
      </c>
      <c r="H5" s="899">
        <v>2012</v>
      </c>
      <c r="I5" s="900"/>
      <c r="J5" s="900">
        <v>2013</v>
      </c>
      <c r="K5" s="900"/>
      <c r="L5" s="900">
        <v>2014</v>
      </c>
      <c r="M5" s="786" t="s">
        <v>2</v>
      </c>
    </row>
    <row r="6" spans="1:13" ht="14.4" customHeight="1" x14ac:dyDescent="0.3">
      <c r="A6" s="748" t="s">
        <v>7580</v>
      </c>
      <c r="B6" s="787"/>
      <c r="C6" s="734"/>
      <c r="D6" s="787"/>
      <c r="E6" s="734"/>
      <c r="F6" s="787">
        <v>0</v>
      </c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7582</v>
      </c>
      <c r="B7" s="794"/>
      <c r="C7" s="661"/>
      <c r="D7" s="794">
        <v>46</v>
      </c>
      <c r="E7" s="661"/>
      <c r="F7" s="794"/>
      <c r="G7" s="677"/>
      <c r="H7" s="794"/>
      <c r="I7" s="661"/>
      <c r="J7" s="794"/>
      <c r="K7" s="661"/>
      <c r="L7" s="794"/>
      <c r="M7" s="700"/>
    </row>
    <row r="8" spans="1:13" ht="14.4" customHeight="1" x14ac:dyDescent="0.3">
      <c r="A8" s="687" t="s">
        <v>3887</v>
      </c>
      <c r="B8" s="794">
        <v>6171</v>
      </c>
      <c r="C8" s="661">
        <v>1</v>
      </c>
      <c r="D8" s="794"/>
      <c r="E8" s="661"/>
      <c r="F8" s="794"/>
      <c r="G8" s="677"/>
      <c r="H8" s="794"/>
      <c r="I8" s="661"/>
      <c r="J8" s="794"/>
      <c r="K8" s="661"/>
      <c r="L8" s="794"/>
      <c r="M8" s="700"/>
    </row>
    <row r="9" spans="1:13" ht="14.4" customHeight="1" x14ac:dyDescent="0.3">
      <c r="A9" s="687" t="s">
        <v>7586</v>
      </c>
      <c r="B9" s="794">
        <v>124</v>
      </c>
      <c r="C9" s="661">
        <v>1</v>
      </c>
      <c r="D9" s="794">
        <v>378</v>
      </c>
      <c r="E9" s="661">
        <v>3.0483870967741935</v>
      </c>
      <c r="F9" s="794"/>
      <c r="G9" s="677"/>
      <c r="H9" s="794"/>
      <c r="I9" s="661"/>
      <c r="J9" s="794"/>
      <c r="K9" s="661"/>
      <c r="L9" s="794"/>
      <c r="M9" s="700"/>
    </row>
    <row r="10" spans="1:13" ht="14.4" customHeight="1" x14ac:dyDescent="0.3">
      <c r="A10" s="687" t="s">
        <v>7590</v>
      </c>
      <c r="B10" s="794">
        <v>1502</v>
      </c>
      <c r="C10" s="661">
        <v>1</v>
      </c>
      <c r="D10" s="794">
        <v>3672</v>
      </c>
      <c r="E10" s="661">
        <v>2.4447403462050601</v>
      </c>
      <c r="F10" s="794"/>
      <c r="G10" s="677"/>
      <c r="H10" s="794"/>
      <c r="I10" s="661"/>
      <c r="J10" s="794">
        <v>1638.2400000000002</v>
      </c>
      <c r="K10" s="661"/>
      <c r="L10" s="794"/>
      <c r="M10" s="700"/>
    </row>
    <row r="11" spans="1:13" ht="14.4" customHeight="1" x14ac:dyDescent="0.3">
      <c r="A11" s="687" t="s">
        <v>7593</v>
      </c>
      <c r="B11" s="794">
        <v>9088</v>
      </c>
      <c r="C11" s="661">
        <v>1</v>
      </c>
      <c r="D11" s="794">
        <v>3283</v>
      </c>
      <c r="E11" s="661">
        <v>0.36124559859154931</v>
      </c>
      <c r="F11" s="794"/>
      <c r="G11" s="677"/>
      <c r="H11" s="794"/>
      <c r="I11" s="661"/>
      <c r="J11" s="794"/>
      <c r="K11" s="661"/>
      <c r="L11" s="794"/>
      <c r="M11" s="700"/>
    </row>
    <row r="12" spans="1:13" ht="14.4" customHeight="1" x14ac:dyDescent="0.3">
      <c r="A12" s="687" t="s">
        <v>7599</v>
      </c>
      <c r="B12" s="794">
        <v>769694</v>
      </c>
      <c r="C12" s="661">
        <v>1</v>
      </c>
      <c r="D12" s="794">
        <v>1267370</v>
      </c>
      <c r="E12" s="661">
        <v>1.6465894238489582</v>
      </c>
      <c r="F12" s="794">
        <v>1178698</v>
      </c>
      <c r="G12" s="677">
        <v>1.5313851998326609</v>
      </c>
      <c r="H12" s="794">
        <v>990457.66999999993</v>
      </c>
      <c r="I12" s="661">
        <v>1</v>
      </c>
      <c r="J12" s="794">
        <v>1012291.29</v>
      </c>
      <c r="K12" s="661">
        <v>1.0220439708443068</v>
      </c>
      <c r="L12" s="794">
        <v>901912.7899999998</v>
      </c>
      <c r="M12" s="700">
        <v>0.91060205531045046</v>
      </c>
    </row>
    <row r="13" spans="1:13" ht="14.4" customHeight="1" x14ac:dyDescent="0.3">
      <c r="A13" s="687" t="s">
        <v>9451</v>
      </c>
      <c r="B13" s="794"/>
      <c r="C13" s="661"/>
      <c r="D13" s="794">
        <v>1245</v>
      </c>
      <c r="E13" s="661"/>
      <c r="F13" s="794">
        <v>1261</v>
      </c>
      <c r="G13" s="677"/>
      <c r="H13" s="794"/>
      <c r="I13" s="661"/>
      <c r="J13" s="794"/>
      <c r="K13" s="661"/>
      <c r="L13" s="794"/>
      <c r="M13" s="700"/>
    </row>
    <row r="14" spans="1:13" ht="14.4" customHeight="1" x14ac:dyDescent="0.3">
      <c r="A14" s="687" t="s">
        <v>7604</v>
      </c>
      <c r="B14" s="794">
        <v>425507</v>
      </c>
      <c r="C14" s="661">
        <v>1</v>
      </c>
      <c r="D14" s="794">
        <v>300625</v>
      </c>
      <c r="E14" s="661">
        <v>0.70651011616730164</v>
      </c>
      <c r="F14" s="794">
        <v>804149</v>
      </c>
      <c r="G14" s="677">
        <v>1.889860801349919</v>
      </c>
      <c r="H14" s="794"/>
      <c r="I14" s="661"/>
      <c r="J14" s="794"/>
      <c r="K14" s="661"/>
      <c r="L14" s="794"/>
      <c r="M14" s="700"/>
    </row>
    <row r="15" spans="1:13" ht="14.4" customHeight="1" x14ac:dyDescent="0.3">
      <c r="A15" s="687" t="s">
        <v>9452</v>
      </c>
      <c r="B15" s="794">
        <v>1680446</v>
      </c>
      <c r="C15" s="661">
        <v>1</v>
      </c>
      <c r="D15" s="794">
        <v>1251060</v>
      </c>
      <c r="E15" s="661">
        <v>0.74448092946753419</v>
      </c>
      <c r="F15" s="794">
        <v>1585082</v>
      </c>
      <c r="G15" s="677">
        <v>0.94325077985249151</v>
      </c>
      <c r="H15" s="794"/>
      <c r="I15" s="661"/>
      <c r="J15" s="794"/>
      <c r="K15" s="661"/>
      <c r="L15" s="794"/>
      <c r="M15" s="700"/>
    </row>
    <row r="16" spans="1:13" ht="14.4" customHeight="1" x14ac:dyDescent="0.3">
      <c r="A16" s="687" t="s">
        <v>9453</v>
      </c>
      <c r="B16" s="794">
        <v>3390149</v>
      </c>
      <c r="C16" s="661">
        <v>1</v>
      </c>
      <c r="D16" s="794">
        <v>2647256</v>
      </c>
      <c r="E16" s="661">
        <v>0.78086715362658099</v>
      </c>
      <c r="F16" s="794">
        <v>3013831</v>
      </c>
      <c r="G16" s="677">
        <v>0.88899661932263152</v>
      </c>
      <c r="H16" s="794">
        <v>3354387.6599999978</v>
      </c>
      <c r="I16" s="661">
        <v>1</v>
      </c>
      <c r="J16" s="794">
        <v>2723887.4200000013</v>
      </c>
      <c r="K16" s="661">
        <v>0.81203715732724913</v>
      </c>
      <c r="L16" s="794">
        <v>3743758.6399999992</v>
      </c>
      <c r="M16" s="700">
        <v>1.1160781100655497</v>
      </c>
    </row>
    <row r="17" spans="1:13" ht="14.4" customHeight="1" x14ac:dyDescent="0.3">
      <c r="A17" s="687" t="s">
        <v>9454</v>
      </c>
      <c r="B17" s="794">
        <v>993446</v>
      </c>
      <c r="C17" s="661">
        <v>1</v>
      </c>
      <c r="D17" s="794">
        <v>934285</v>
      </c>
      <c r="E17" s="661">
        <v>0.94044870078494458</v>
      </c>
      <c r="F17" s="794">
        <v>1153822</v>
      </c>
      <c r="G17" s="677">
        <v>1.1614340386895714</v>
      </c>
      <c r="H17" s="794"/>
      <c r="I17" s="661"/>
      <c r="J17" s="794"/>
      <c r="K17" s="661"/>
      <c r="L17" s="794"/>
      <c r="M17" s="700"/>
    </row>
    <row r="18" spans="1:13" ht="14.4" customHeight="1" x14ac:dyDescent="0.3">
      <c r="A18" s="687" t="s">
        <v>9455</v>
      </c>
      <c r="B18" s="794">
        <v>8318857</v>
      </c>
      <c r="C18" s="661">
        <v>1</v>
      </c>
      <c r="D18" s="794">
        <v>9522504</v>
      </c>
      <c r="E18" s="661">
        <v>1.144688987922259</v>
      </c>
      <c r="F18" s="794">
        <v>10331346</v>
      </c>
      <c r="G18" s="677">
        <v>1.241918931891725</v>
      </c>
      <c r="H18" s="794"/>
      <c r="I18" s="661"/>
      <c r="J18" s="794"/>
      <c r="K18" s="661"/>
      <c r="L18" s="794"/>
      <c r="M18" s="700"/>
    </row>
    <row r="19" spans="1:13" ht="14.4" customHeight="1" x14ac:dyDescent="0.3">
      <c r="A19" s="687" t="s">
        <v>9456</v>
      </c>
      <c r="B19" s="794">
        <v>878359</v>
      </c>
      <c r="C19" s="661">
        <v>1</v>
      </c>
      <c r="D19" s="794">
        <v>787423</v>
      </c>
      <c r="E19" s="661">
        <v>0.8964705775201256</v>
      </c>
      <c r="F19" s="794">
        <v>891340</v>
      </c>
      <c r="G19" s="677">
        <v>1.0147786952715234</v>
      </c>
      <c r="H19" s="794"/>
      <c r="I19" s="661"/>
      <c r="J19" s="794"/>
      <c r="K19" s="661"/>
      <c r="L19" s="794"/>
      <c r="M19" s="700"/>
    </row>
    <row r="20" spans="1:13" ht="14.4" customHeight="1" x14ac:dyDescent="0.3">
      <c r="A20" s="687" t="s">
        <v>9457</v>
      </c>
      <c r="B20" s="794">
        <v>28518</v>
      </c>
      <c r="C20" s="661">
        <v>1</v>
      </c>
      <c r="D20" s="794">
        <v>43081</v>
      </c>
      <c r="E20" s="661">
        <v>1.5106599340767235</v>
      </c>
      <c r="F20" s="794">
        <v>24534</v>
      </c>
      <c r="G20" s="677">
        <v>0.86029875867872918</v>
      </c>
      <c r="H20" s="794"/>
      <c r="I20" s="661"/>
      <c r="J20" s="794"/>
      <c r="K20" s="661"/>
      <c r="L20" s="794"/>
      <c r="M20" s="700"/>
    </row>
    <row r="21" spans="1:13" ht="14.4" customHeight="1" thickBot="1" x14ac:dyDescent="0.35">
      <c r="A21" s="789" t="s">
        <v>9458</v>
      </c>
      <c r="B21" s="788">
        <v>1799567</v>
      </c>
      <c r="C21" s="667">
        <v>1</v>
      </c>
      <c r="D21" s="788">
        <v>1913969</v>
      </c>
      <c r="E21" s="667">
        <v>1.0635719592546429</v>
      </c>
      <c r="F21" s="788">
        <v>1838701</v>
      </c>
      <c r="G21" s="678">
        <v>1.0217463423145678</v>
      </c>
      <c r="H21" s="788"/>
      <c r="I21" s="667"/>
      <c r="J21" s="788"/>
      <c r="K21" s="667"/>
      <c r="L21" s="788"/>
      <c r="M21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9878.2930699999997</v>
      </c>
      <c r="C5" s="33">
        <v>7078.2616299999991</v>
      </c>
      <c r="D5" s="12"/>
      <c r="E5" s="230">
        <v>7500.1133300000029</v>
      </c>
      <c r="F5" s="32">
        <v>7059.4525536802512</v>
      </c>
      <c r="G5" s="229">
        <f>E5-F5</f>
        <v>440.66077631975168</v>
      </c>
      <c r="H5" s="235">
        <f>IF(F5&lt;0.00000001,"",E5/F5)</f>
        <v>1.0624213808321477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12206.84374</v>
      </c>
      <c r="C6" s="35">
        <v>14111.134519999996</v>
      </c>
      <c r="D6" s="12"/>
      <c r="E6" s="231">
        <v>15666.207690000005</v>
      </c>
      <c r="F6" s="34">
        <v>15919.25011612036</v>
      </c>
      <c r="G6" s="232">
        <f>E6-F6</f>
        <v>-253.04242612035523</v>
      </c>
      <c r="H6" s="236">
        <f>IF(F6&lt;0.00000001,"",E6/F6)</f>
        <v>0.98410462651980601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62792.095910000004</v>
      </c>
      <c r="C7" s="35">
        <v>62372.106909999995</v>
      </c>
      <c r="D7" s="12"/>
      <c r="E7" s="231">
        <v>66746.107860000033</v>
      </c>
      <c r="F7" s="34">
        <v>62348.307964545776</v>
      </c>
      <c r="G7" s="232">
        <f>E7-F7</f>
        <v>4397.7998954542563</v>
      </c>
      <c r="H7" s="236">
        <f>IF(F7&lt;0.00000001,"",E7/F7)</f>
        <v>1.0705359943040484</v>
      </c>
    </row>
    <row r="8" spans="1:8" ht="14.4" customHeight="1" thickBot="1" x14ac:dyDescent="0.35">
      <c r="A8" s="1" t="s">
        <v>97</v>
      </c>
      <c r="B8" s="15">
        <v>14275.811039999982</v>
      </c>
      <c r="C8" s="37">
        <v>11922.992269999984</v>
      </c>
      <c r="D8" s="12"/>
      <c r="E8" s="233">
        <v>12124.187170000014</v>
      </c>
      <c r="F8" s="36">
        <v>11771.08627451601</v>
      </c>
      <c r="G8" s="234">
        <f>E8-F8</f>
        <v>353.10089548400356</v>
      </c>
      <c r="H8" s="237">
        <f>IF(F8&lt;0.00000001,"",E8/F8)</f>
        <v>1.0299973075763156</v>
      </c>
    </row>
    <row r="9" spans="1:8" ht="14.4" customHeight="1" thickBot="1" x14ac:dyDescent="0.35">
      <c r="A9" s="2" t="s">
        <v>98</v>
      </c>
      <c r="B9" s="3">
        <v>99153.043759999986</v>
      </c>
      <c r="C9" s="39">
        <v>95484.495329999976</v>
      </c>
      <c r="D9" s="12"/>
      <c r="E9" s="3">
        <v>102036.61605000006</v>
      </c>
      <c r="F9" s="38">
        <v>97098.096908862397</v>
      </c>
      <c r="G9" s="38">
        <f>E9-F9</f>
        <v>4938.5191411376582</v>
      </c>
      <c r="H9" s="238">
        <f>IF(F9&lt;0.00000001,"",E9/F9)</f>
        <v>1.0508611321782446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3779.1990000000001</v>
      </c>
      <c r="C11" s="33">
        <f>IF(ISERROR(VLOOKUP("Celkem:",'ZV Vykáz.-A'!A:F,4,0)),0,VLOOKUP("Celkem:",'ZV Vykáz.-A'!A:F,4,0)/1000)</f>
        <v>3468.3049999999998</v>
      </c>
      <c r="D11" s="12"/>
      <c r="E11" s="230">
        <f>IF(ISERROR(VLOOKUP("Celkem:",'ZV Vykáz.-A'!A:F,6,0)),0,VLOOKUP("Celkem:",'ZV Vykáz.-A'!A:F,6,0)/1000)</f>
        <v>3909.4740000000002</v>
      </c>
      <c r="F11" s="32">
        <f>B11</f>
        <v>3779.1990000000001</v>
      </c>
      <c r="G11" s="229">
        <f>E11-F11</f>
        <v>130.27500000000009</v>
      </c>
      <c r="H11" s="235">
        <f>IF(F11&lt;0.00000001,"",E11/F11)</f>
        <v>1.0344715904084436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151810.35</v>
      </c>
      <c r="C12" s="37">
        <f>IF(ISERROR(VLOOKUP("Celkem",CaseMix!A:D,3,0)),0,VLOOKUP("Celkem",CaseMix!A:D,3,0)*30)</f>
        <v>142363.40999999997</v>
      </c>
      <c r="D12" s="12"/>
      <c r="E12" s="233">
        <f>IF(ISERROR(VLOOKUP("Celkem",CaseMix!A:D,4,0)),0,VLOOKUP("Celkem",CaseMix!A:D,4,0)*30)</f>
        <v>151201.25999999998</v>
      </c>
      <c r="F12" s="36">
        <f>B12</f>
        <v>151810.35</v>
      </c>
      <c r="G12" s="234">
        <f>E12-F12</f>
        <v>-609.09000000002561</v>
      </c>
      <c r="H12" s="237">
        <f>IF(F12&lt;0.00000001,"",E12/F12)</f>
        <v>0.99598782296463961</v>
      </c>
    </row>
    <row r="13" spans="1:8" ht="14.4" customHeight="1" thickBot="1" x14ac:dyDescent="0.35">
      <c r="A13" s="4" t="s">
        <v>101</v>
      </c>
      <c r="B13" s="9">
        <f>SUM(B11:B12)</f>
        <v>155589.549</v>
      </c>
      <c r="C13" s="41">
        <f>SUM(C11:C12)</f>
        <v>145831.71499999997</v>
      </c>
      <c r="D13" s="12"/>
      <c r="E13" s="9">
        <f>SUM(E11:E12)</f>
        <v>155110.73399999997</v>
      </c>
      <c r="F13" s="40">
        <f>SUM(F11:F12)</f>
        <v>155589.549</v>
      </c>
      <c r="G13" s="40">
        <f>E13-F13</f>
        <v>-478.81500000003143</v>
      </c>
      <c r="H13" s="239">
        <f>IF(F13&lt;0.00000001,"",E13/F13)</f>
        <v>0.99692257607867973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1.5691858071105171</v>
      </c>
      <c r="C15" s="43">
        <f>IF(C9=0,"",C13/C9)</f>
        <v>1.5272816230111188</v>
      </c>
      <c r="D15" s="12"/>
      <c r="E15" s="10">
        <f>IF(E9=0,"",E13/E9)</f>
        <v>1.5201477666016727</v>
      </c>
      <c r="F15" s="42">
        <f>IF(F9=0,"",F13/F9)</f>
        <v>1.6023954531883202</v>
      </c>
      <c r="G15" s="42">
        <f>IF(ISERROR(F15-E15),"",E15-F15)</f>
        <v>-8.2247686586647495E-2</v>
      </c>
      <c r="H15" s="240">
        <f>IF(ISERROR(F15-E15),"",IF(F15&lt;0.00000001,"",E15/F15))</f>
        <v>0.94867204195880761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10366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133860.09999999998</v>
      </c>
      <c r="G3" s="215">
        <f t="shared" si="0"/>
        <v>22646273.329999998</v>
      </c>
      <c r="H3" s="216"/>
      <c r="I3" s="216"/>
      <c r="J3" s="211">
        <f t="shared" si="0"/>
        <v>128372.36</v>
      </c>
      <c r="K3" s="215">
        <f t="shared" si="0"/>
        <v>22414013.949999996</v>
      </c>
      <c r="L3" s="216"/>
      <c r="M3" s="216"/>
      <c r="N3" s="211">
        <f t="shared" si="0"/>
        <v>132483.76</v>
      </c>
      <c r="O3" s="215">
        <f t="shared" si="0"/>
        <v>25468435.43</v>
      </c>
      <c r="P3" s="181">
        <f>IF(G3=0,"",O3/G3)</f>
        <v>1.1246192721811505</v>
      </c>
      <c r="Q3" s="213">
        <f>IF(N3=0,"",O3/N3)</f>
        <v>192.2381688895303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7607</v>
      </c>
      <c r="B6" s="734" t="s">
        <v>9459</v>
      </c>
      <c r="C6" s="734" t="s">
        <v>7437</v>
      </c>
      <c r="D6" s="734" t="s">
        <v>9460</v>
      </c>
      <c r="E6" s="734" t="s">
        <v>9461</v>
      </c>
      <c r="F6" s="229"/>
      <c r="G6" s="229"/>
      <c r="H6" s="229"/>
      <c r="I6" s="229"/>
      <c r="J6" s="229"/>
      <c r="K6" s="229"/>
      <c r="L6" s="229"/>
      <c r="M6" s="229"/>
      <c r="N6" s="229">
        <v>0</v>
      </c>
      <c r="O6" s="229">
        <v>0</v>
      </c>
      <c r="P6" s="739"/>
      <c r="Q6" s="747"/>
    </row>
    <row r="7" spans="1:17" ht="14.4" customHeight="1" x14ac:dyDescent="0.3">
      <c r="A7" s="660" t="s">
        <v>7609</v>
      </c>
      <c r="B7" s="661" t="s">
        <v>9462</v>
      </c>
      <c r="C7" s="661" t="s">
        <v>7437</v>
      </c>
      <c r="D7" s="661" t="s">
        <v>9463</v>
      </c>
      <c r="E7" s="661" t="s">
        <v>9464</v>
      </c>
      <c r="F7" s="664"/>
      <c r="G7" s="664"/>
      <c r="H7" s="664"/>
      <c r="I7" s="664"/>
      <c r="J7" s="664">
        <v>1</v>
      </c>
      <c r="K7" s="664">
        <v>46</v>
      </c>
      <c r="L7" s="664"/>
      <c r="M7" s="664">
        <v>46</v>
      </c>
      <c r="N7" s="664"/>
      <c r="O7" s="664"/>
      <c r="P7" s="677"/>
      <c r="Q7" s="665"/>
    </row>
    <row r="8" spans="1:17" ht="14.4" customHeight="1" x14ac:dyDescent="0.3">
      <c r="A8" s="660" t="s">
        <v>600</v>
      </c>
      <c r="B8" s="661" t="s">
        <v>8818</v>
      </c>
      <c r="C8" s="661" t="s">
        <v>7437</v>
      </c>
      <c r="D8" s="661" t="s">
        <v>8829</v>
      </c>
      <c r="E8" s="661" t="s">
        <v>8830</v>
      </c>
      <c r="F8" s="664">
        <v>1</v>
      </c>
      <c r="G8" s="664">
        <v>325</v>
      </c>
      <c r="H8" s="664">
        <v>1</v>
      </c>
      <c r="I8" s="664">
        <v>325</v>
      </c>
      <c r="J8" s="664"/>
      <c r="K8" s="664"/>
      <c r="L8" s="664"/>
      <c r="M8" s="664"/>
      <c r="N8" s="664"/>
      <c r="O8" s="664"/>
      <c r="P8" s="677"/>
      <c r="Q8" s="665"/>
    </row>
    <row r="9" spans="1:17" ht="14.4" customHeight="1" x14ac:dyDescent="0.3">
      <c r="A9" s="660" t="s">
        <v>600</v>
      </c>
      <c r="B9" s="661" t="s">
        <v>8818</v>
      </c>
      <c r="C9" s="661" t="s">
        <v>7437</v>
      </c>
      <c r="D9" s="661" t="s">
        <v>8831</v>
      </c>
      <c r="E9" s="661" t="s">
        <v>8832</v>
      </c>
      <c r="F9" s="664">
        <v>1</v>
      </c>
      <c r="G9" s="664">
        <v>277</v>
      </c>
      <c r="H9" s="664">
        <v>1</v>
      </c>
      <c r="I9" s="664">
        <v>277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600</v>
      </c>
      <c r="B10" s="661" t="s">
        <v>8818</v>
      </c>
      <c r="C10" s="661" t="s">
        <v>7437</v>
      </c>
      <c r="D10" s="661" t="s">
        <v>8835</v>
      </c>
      <c r="E10" s="661" t="s">
        <v>8836</v>
      </c>
      <c r="F10" s="664">
        <v>1</v>
      </c>
      <c r="G10" s="664">
        <v>5569</v>
      </c>
      <c r="H10" s="664">
        <v>1</v>
      </c>
      <c r="I10" s="664">
        <v>5569</v>
      </c>
      <c r="J10" s="664"/>
      <c r="K10" s="664"/>
      <c r="L10" s="664"/>
      <c r="M10" s="664"/>
      <c r="N10" s="664"/>
      <c r="O10" s="664"/>
      <c r="P10" s="677"/>
      <c r="Q10" s="665"/>
    </row>
    <row r="11" spans="1:17" ht="14.4" customHeight="1" x14ac:dyDescent="0.3">
      <c r="A11" s="660" t="s">
        <v>8848</v>
      </c>
      <c r="B11" s="661" t="s">
        <v>9465</v>
      </c>
      <c r="C11" s="661" t="s">
        <v>7437</v>
      </c>
      <c r="D11" s="661" t="s">
        <v>9466</v>
      </c>
      <c r="E11" s="661" t="s">
        <v>9467</v>
      </c>
      <c r="F11" s="664">
        <v>2</v>
      </c>
      <c r="G11" s="664">
        <v>124</v>
      </c>
      <c r="H11" s="664">
        <v>1</v>
      </c>
      <c r="I11" s="664">
        <v>62</v>
      </c>
      <c r="J11" s="664">
        <v>6</v>
      </c>
      <c r="K11" s="664">
        <v>378</v>
      </c>
      <c r="L11" s="664">
        <v>3.0483870967741935</v>
      </c>
      <c r="M11" s="664">
        <v>63</v>
      </c>
      <c r="N11" s="664"/>
      <c r="O11" s="664"/>
      <c r="P11" s="677"/>
      <c r="Q11" s="665"/>
    </row>
    <row r="12" spans="1:17" ht="14.4" customHeight="1" x14ac:dyDescent="0.3">
      <c r="A12" s="660" t="s">
        <v>8854</v>
      </c>
      <c r="B12" s="661" t="s">
        <v>9468</v>
      </c>
      <c r="C12" s="661" t="s">
        <v>7437</v>
      </c>
      <c r="D12" s="661" t="s">
        <v>9469</v>
      </c>
      <c r="E12" s="661" t="s">
        <v>9470</v>
      </c>
      <c r="F12" s="664">
        <v>1</v>
      </c>
      <c r="G12" s="664">
        <v>218</v>
      </c>
      <c r="H12" s="664">
        <v>1</v>
      </c>
      <c r="I12" s="664">
        <v>218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8854</v>
      </c>
      <c r="B13" s="661" t="s">
        <v>9468</v>
      </c>
      <c r="C13" s="661" t="s">
        <v>7437</v>
      </c>
      <c r="D13" s="661" t="s">
        <v>9460</v>
      </c>
      <c r="E13" s="661" t="s">
        <v>9461</v>
      </c>
      <c r="F13" s="664">
        <v>1</v>
      </c>
      <c r="G13" s="664">
        <v>256</v>
      </c>
      <c r="H13" s="664">
        <v>1</v>
      </c>
      <c r="I13" s="664">
        <v>256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8854</v>
      </c>
      <c r="B14" s="661" t="s">
        <v>9468</v>
      </c>
      <c r="C14" s="661" t="s">
        <v>7437</v>
      </c>
      <c r="D14" s="661" t="s">
        <v>9471</v>
      </c>
      <c r="E14" s="661" t="s">
        <v>9472</v>
      </c>
      <c r="F14" s="664">
        <v>1</v>
      </c>
      <c r="G14" s="664">
        <v>554</v>
      </c>
      <c r="H14" s="664">
        <v>1</v>
      </c>
      <c r="I14" s="664">
        <v>554</v>
      </c>
      <c r="J14" s="664">
        <v>2</v>
      </c>
      <c r="K14" s="664">
        <v>1110</v>
      </c>
      <c r="L14" s="664">
        <v>2.0036101083032491</v>
      </c>
      <c r="M14" s="664">
        <v>555</v>
      </c>
      <c r="N14" s="664"/>
      <c r="O14" s="664"/>
      <c r="P14" s="677"/>
      <c r="Q14" s="665"/>
    </row>
    <row r="15" spans="1:17" ht="14.4" customHeight="1" x14ac:dyDescent="0.3">
      <c r="A15" s="660" t="s">
        <v>8854</v>
      </c>
      <c r="B15" s="661" t="s">
        <v>9468</v>
      </c>
      <c r="C15" s="661" t="s">
        <v>7437</v>
      </c>
      <c r="D15" s="661" t="s">
        <v>9473</v>
      </c>
      <c r="E15" s="661" t="s">
        <v>9474</v>
      </c>
      <c r="F15" s="664">
        <v>1</v>
      </c>
      <c r="G15" s="664">
        <v>474</v>
      </c>
      <c r="H15" s="664">
        <v>1</v>
      </c>
      <c r="I15" s="664">
        <v>474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8854</v>
      </c>
      <c r="B16" s="661" t="s">
        <v>9475</v>
      </c>
      <c r="C16" s="661" t="s">
        <v>7399</v>
      </c>
      <c r="D16" s="661" t="s">
        <v>7669</v>
      </c>
      <c r="E16" s="661" t="s">
        <v>7670</v>
      </c>
      <c r="F16" s="664"/>
      <c r="G16" s="664"/>
      <c r="H16" s="664"/>
      <c r="I16" s="664"/>
      <c r="J16" s="664">
        <v>0.30000000000000004</v>
      </c>
      <c r="K16" s="664">
        <v>1638.2400000000002</v>
      </c>
      <c r="L16" s="664"/>
      <c r="M16" s="664">
        <v>5460.8</v>
      </c>
      <c r="N16" s="664"/>
      <c r="O16" s="664"/>
      <c r="P16" s="677"/>
      <c r="Q16" s="665"/>
    </row>
    <row r="17" spans="1:17" ht="14.4" customHeight="1" x14ac:dyDescent="0.3">
      <c r="A17" s="660" t="s">
        <v>8854</v>
      </c>
      <c r="B17" s="661" t="s">
        <v>9475</v>
      </c>
      <c r="C17" s="661" t="s">
        <v>7437</v>
      </c>
      <c r="D17" s="661" t="s">
        <v>9469</v>
      </c>
      <c r="E17" s="661" t="s">
        <v>9470</v>
      </c>
      <c r="F17" s="664"/>
      <c r="G17" s="664"/>
      <c r="H17" s="664"/>
      <c r="I17" s="664"/>
      <c r="J17" s="664">
        <v>2</v>
      </c>
      <c r="K17" s="664">
        <v>438</v>
      </c>
      <c r="L17" s="664"/>
      <c r="M17" s="664">
        <v>219</v>
      </c>
      <c r="N17" s="664"/>
      <c r="O17" s="664"/>
      <c r="P17" s="677"/>
      <c r="Q17" s="665"/>
    </row>
    <row r="18" spans="1:17" ht="14.4" customHeight="1" x14ac:dyDescent="0.3">
      <c r="A18" s="660" t="s">
        <v>8854</v>
      </c>
      <c r="B18" s="661" t="s">
        <v>9475</v>
      </c>
      <c r="C18" s="661" t="s">
        <v>7437</v>
      </c>
      <c r="D18" s="661" t="s">
        <v>9476</v>
      </c>
      <c r="E18" s="661" t="s">
        <v>9477</v>
      </c>
      <c r="F18" s="664"/>
      <c r="G18" s="664"/>
      <c r="H18" s="664"/>
      <c r="I18" s="664"/>
      <c r="J18" s="664">
        <v>1</v>
      </c>
      <c r="K18" s="664">
        <v>1014</v>
      </c>
      <c r="L18" s="664"/>
      <c r="M18" s="664">
        <v>1014</v>
      </c>
      <c r="N18" s="664"/>
      <c r="O18" s="664"/>
      <c r="P18" s="677"/>
      <c r="Q18" s="665"/>
    </row>
    <row r="19" spans="1:17" ht="14.4" customHeight="1" x14ac:dyDescent="0.3">
      <c r="A19" s="660" t="s">
        <v>8854</v>
      </c>
      <c r="B19" s="661" t="s">
        <v>9475</v>
      </c>
      <c r="C19" s="661" t="s">
        <v>7437</v>
      </c>
      <c r="D19" s="661" t="s">
        <v>9471</v>
      </c>
      <c r="E19" s="661" t="s">
        <v>9472</v>
      </c>
      <c r="F19" s="664"/>
      <c r="G19" s="664"/>
      <c r="H19" s="664"/>
      <c r="I19" s="664"/>
      <c r="J19" s="664">
        <v>2</v>
      </c>
      <c r="K19" s="664">
        <v>1110</v>
      </c>
      <c r="L19" s="664"/>
      <c r="M19" s="664">
        <v>555</v>
      </c>
      <c r="N19" s="664"/>
      <c r="O19" s="664"/>
      <c r="P19" s="677"/>
      <c r="Q19" s="665"/>
    </row>
    <row r="20" spans="1:17" ht="14.4" customHeight="1" x14ac:dyDescent="0.3">
      <c r="A20" s="660" t="s">
        <v>8857</v>
      </c>
      <c r="B20" s="661" t="s">
        <v>9478</v>
      </c>
      <c r="C20" s="661" t="s">
        <v>7437</v>
      </c>
      <c r="D20" s="661" t="s">
        <v>9479</v>
      </c>
      <c r="E20" s="661" t="s">
        <v>9480</v>
      </c>
      <c r="F20" s="664">
        <v>1</v>
      </c>
      <c r="G20" s="664">
        <v>107</v>
      </c>
      <c r="H20" s="664">
        <v>1</v>
      </c>
      <c r="I20" s="664">
        <v>107</v>
      </c>
      <c r="J20" s="664">
        <v>3</v>
      </c>
      <c r="K20" s="664">
        <v>324</v>
      </c>
      <c r="L20" s="664">
        <v>3.02803738317757</v>
      </c>
      <c r="M20" s="664">
        <v>108</v>
      </c>
      <c r="N20" s="664"/>
      <c r="O20" s="664"/>
      <c r="P20" s="677"/>
      <c r="Q20" s="665"/>
    </row>
    <row r="21" spans="1:17" ht="14.4" customHeight="1" x14ac:dyDescent="0.3">
      <c r="A21" s="660" t="s">
        <v>8857</v>
      </c>
      <c r="B21" s="661" t="s">
        <v>9478</v>
      </c>
      <c r="C21" s="661" t="s">
        <v>7437</v>
      </c>
      <c r="D21" s="661" t="s">
        <v>9481</v>
      </c>
      <c r="E21" s="661" t="s">
        <v>9482</v>
      </c>
      <c r="F21" s="664">
        <v>1</v>
      </c>
      <c r="G21" s="664">
        <v>126</v>
      </c>
      <c r="H21" s="664">
        <v>1</v>
      </c>
      <c r="I21" s="664">
        <v>126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8857</v>
      </c>
      <c r="B22" s="661" t="s">
        <v>9478</v>
      </c>
      <c r="C22" s="661" t="s">
        <v>7437</v>
      </c>
      <c r="D22" s="661" t="s">
        <v>9483</v>
      </c>
      <c r="E22" s="661" t="s">
        <v>9484</v>
      </c>
      <c r="F22" s="664">
        <v>1</v>
      </c>
      <c r="G22" s="664">
        <v>36</v>
      </c>
      <c r="H22" s="664">
        <v>1</v>
      </c>
      <c r="I22" s="664">
        <v>36</v>
      </c>
      <c r="J22" s="664"/>
      <c r="K22" s="664"/>
      <c r="L22" s="664"/>
      <c r="M22" s="664"/>
      <c r="N22" s="664"/>
      <c r="O22" s="664"/>
      <c r="P22" s="677"/>
      <c r="Q22" s="665"/>
    </row>
    <row r="23" spans="1:17" ht="14.4" customHeight="1" x14ac:dyDescent="0.3">
      <c r="A23" s="660" t="s">
        <v>8857</v>
      </c>
      <c r="B23" s="661" t="s">
        <v>9478</v>
      </c>
      <c r="C23" s="661" t="s">
        <v>7437</v>
      </c>
      <c r="D23" s="661" t="s">
        <v>9485</v>
      </c>
      <c r="E23" s="661" t="s">
        <v>9486</v>
      </c>
      <c r="F23" s="664"/>
      <c r="G23" s="664"/>
      <c r="H23" s="664"/>
      <c r="I23" s="664"/>
      <c r="J23" s="664">
        <v>1</v>
      </c>
      <c r="K23" s="664">
        <v>251</v>
      </c>
      <c r="L23" s="664"/>
      <c r="M23" s="664">
        <v>251</v>
      </c>
      <c r="N23" s="664"/>
      <c r="O23" s="664"/>
      <c r="P23" s="677"/>
      <c r="Q23" s="665"/>
    </row>
    <row r="24" spans="1:17" ht="14.4" customHeight="1" x14ac:dyDescent="0.3">
      <c r="A24" s="660" t="s">
        <v>8857</v>
      </c>
      <c r="B24" s="661" t="s">
        <v>9478</v>
      </c>
      <c r="C24" s="661" t="s">
        <v>7437</v>
      </c>
      <c r="D24" s="661" t="s">
        <v>9487</v>
      </c>
      <c r="E24" s="661" t="s">
        <v>9488</v>
      </c>
      <c r="F24" s="664">
        <v>1</v>
      </c>
      <c r="G24" s="664">
        <v>660</v>
      </c>
      <c r="H24" s="664">
        <v>1</v>
      </c>
      <c r="I24" s="664">
        <v>660</v>
      </c>
      <c r="J24" s="664"/>
      <c r="K24" s="664"/>
      <c r="L24" s="664"/>
      <c r="M24" s="664"/>
      <c r="N24" s="664"/>
      <c r="O24" s="664"/>
      <c r="P24" s="677"/>
      <c r="Q24" s="665"/>
    </row>
    <row r="25" spans="1:17" ht="14.4" customHeight="1" x14ac:dyDescent="0.3">
      <c r="A25" s="660" t="s">
        <v>8857</v>
      </c>
      <c r="B25" s="661" t="s">
        <v>9478</v>
      </c>
      <c r="C25" s="661" t="s">
        <v>7437</v>
      </c>
      <c r="D25" s="661" t="s">
        <v>8829</v>
      </c>
      <c r="E25" s="661" t="s">
        <v>8830</v>
      </c>
      <c r="F25" s="664">
        <v>2</v>
      </c>
      <c r="G25" s="664">
        <v>650</v>
      </c>
      <c r="H25" s="664">
        <v>1</v>
      </c>
      <c r="I25" s="664">
        <v>325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8857</v>
      </c>
      <c r="B26" s="661" t="s">
        <v>9478</v>
      </c>
      <c r="C26" s="661" t="s">
        <v>7437</v>
      </c>
      <c r="D26" s="661" t="s">
        <v>9489</v>
      </c>
      <c r="E26" s="661" t="s">
        <v>9490</v>
      </c>
      <c r="F26" s="664">
        <v>7</v>
      </c>
      <c r="G26" s="664">
        <v>3178</v>
      </c>
      <c r="H26" s="664">
        <v>1</v>
      </c>
      <c r="I26" s="664">
        <v>454</v>
      </c>
      <c r="J26" s="664">
        <v>1</v>
      </c>
      <c r="K26" s="664">
        <v>457</v>
      </c>
      <c r="L26" s="664">
        <v>0.14380113278791692</v>
      </c>
      <c r="M26" s="664">
        <v>457</v>
      </c>
      <c r="N26" s="664"/>
      <c r="O26" s="664"/>
      <c r="P26" s="677"/>
      <c r="Q26" s="665"/>
    </row>
    <row r="27" spans="1:17" ht="14.4" customHeight="1" x14ac:dyDescent="0.3">
      <c r="A27" s="660" t="s">
        <v>8857</v>
      </c>
      <c r="B27" s="661" t="s">
        <v>9478</v>
      </c>
      <c r="C27" s="661" t="s">
        <v>7437</v>
      </c>
      <c r="D27" s="661" t="s">
        <v>9491</v>
      </c>
      <c r="E27" s="661" t="s">
        <v>9492</v>
      </c>
      <c r="F27" s="664">
        <v>26</v>
      </c>
      <c r="G27" s="664">
        <v>2028</v>
      </c>
      <c r="H27" s="664">
        <v>1</v>
      </c>
      <c r="I27" s="664">
        <v>78</v>
      </c>
      <c r="J27" s="664">
        <v>14</v>
      </c>
      <c r="K27" s="664">
        <v>1106</v>
      </c>
      <c r="L27" s="664">
        <v>0.54536489151873768</v>
      </c>
      <c r="M27" s="664">
        <v>79</v>
      </c>
      <c r="N27" s="664"/>
      <c r="O27" s="664"/>
      <c r="P27" s="677"/>
      <c r="Q27" s="665"/>
    </row>
    <row r="28" spans="1:17" ht="14.4" customHeight="1" x14ac:dyDescent="0.3">
      <c r="A28" s="660" t="s">
        <v>8857</v>
      </c>
      <c r="B28" s="661" t="s">
        <v>9478</v>
      </c>
      <c r="C28" s="661" t="s">
        <v>7437</v>
      </c>
      <c r="D28" s="661" t="s">
        <v>9493</v>
      </c>
      <c r="E28" s="661" t="s">
        <v>9494</v>
      </c>
      <c r="F28" s="664">
        <v>7</v>
      </c>
      <c r="G28" s="664">
        <v>1141</v>
      </c>
      <c r="H28" s="664">
        <v>1</v>
      </c>
      <c r="I28" s="664">
        <v>163</v>
      </c>
      <c r="J28" s="664">
        <v>3</v>
      </c>
      <c r="K28" s="664">
        <v>492</v>
      </c>
      <c r="L28" s="664">
        <v>0.43120070113935144</v>
      </c>
      <c r="M28" s="664">
        <v>164</v>
      </c>
      <c r="N28" s="664"/>
      <c r="O28" s="664"/>
      <c r="P28" s="677"/>
      <c r="Q28" s="665"/>
    </row>
    <row r="29" spans="1:17" ht="14.4" customHeight="1" x14ac:dyDescent="0.3">
      <c r="A29" s="660" t="s">
        <v>8857</v>
      </c>
      <c r="B29" s="661" t="s">
        <v>9478</v>
      </c>
      <c r="C29" s="661" t="s">
        <v>7437</v>
      </c>
      <c r="D29" s="661" t="s">
        <v>9495</v>
      </c>
      <c r="E29" s="661" t="s">
        <v>9496</v>
      </c>
      <c r="F29" s="664">
        <v>7</v>
      </c>
      <c r="G29" s="664">
        <v>1162</v>
      </c>
      <c r="H29" s="664">
        <v>1</v>
      </c>
      <c r="I29" s="664">
        <v>166</v>
      </c>
      <c r="J29" s="664">
        <v>1</v>
      </c>
      <c r="K29" s="664">
        <v>167</v>
      </c>
      <c r="L29" s="664">
        <v>0.14371772805507746</v>
      </c>
      <c r="M29" s="664">
        <v>167</v>
      </c>
      <c r="N29" s="664"/>
      <c r="O29" s="664"/>
      <c r="P29" s="677"/>
      <c r="Q29" s="665"/>
    </row>
    <row r="30" spans="1:17" ht="14.4" customHeight="1" x14ac:dyDescent="0.3">
      <c r="A30" s="660" t="s">
        <v>8857</v>
      </c>
      <c r="B30" s="661" t="s">
        <v>9478</v>
      </c>
      <c r="C30" s="661" t="s">
        <v>7437</v>
      </c>
      <c r="D30" s="661" t="s">
        <v>9497</v>
      </c>
      <c r="E30" s="661" t="s">
        <v>9498</v>
      </c>
      <c r="F30" s="664"/>
      <c r="G30" s="664"/>
      <c r="H30" s="664"/>
      <c r="I30" s="664"/>
      <c r="J30" s="664">
        <v>2</v>
      </c>
      <c r="K30" s="664">
        <v>486</v>
      </c>
      <c r="L30" s="664"/>
      <c r="M30" s="664">
        <v>243</v>
      </c>
      <c r="N30" s="664"/>
      <c r="O30" s="664"/>
      <c r="P30" s="677"/>
      <c r="Q30" s="665"/>
    </row>
    <row r="31" spans="1:17" ht="14.4" customHeight="1" x14ac:dyDescent="0.3">
      <c r="A31" s="660" t="s">
        <v>8863</v>
      </c>
      <c r="B31" s="661" t="s">
        <v>3500</v>
      </c>
      <c r="C31" s="661" t="s">
        <v>7399</v>
      </c>
      <c r="D31" s="661" t="s">
        <v>9499</v>
      </c>
      <c r="E31" s="661" t="s">
        <v>9500</v>
      </c>
      <c r="F31" s="664">
        <v>0.5</v>
      </c>
      <c r="G31" s="664">
        <v>1238.22</v>
      </c>
      <c r="H31" s="664">
        <v>1</v>
      </c>
      <c r="I31" s="664">
        <v>2476.44</v>
      </c>
      <c r="J31" s="664"/>
      <c r="K31" s="664"/>
      <c r="L31" s="664"/>
      <c r="M31" s="664"/>
      <c r="N31" s="664">
        <v>0.8</v>
      </c>
      <c r="O31" s="664">
        <v>1582.42</v>
      </c>
      <c r="P31" s="677">
        <v>1.2779796805091179</v>
      </c>
      <c r="Q31" s="665">
        <v>1978.0250000000001</v>
      </c>
    </row>
    <row r="32" spans="1:17" ht="14.4" customHeight="1" x14ac:dyDescent="0.3">
      <c r="A32" s="660" t="s">
        <v>8863</v>
      </c>
      <c r="B32" s="661" t="s">
        <v>3500</v>
      </c>
      <c r="C32" s="661" t="s">
        <v>7399</v>
      </c>
      <c r="D32" s="661" t="s">
        <v>9501</v>
      </c>
      <c r="E32" s="661" t="s">
        <v>7670</v>
      </c>
      <c r="F32" s="664"/>
      <c r="G32" s="664"/>
      <c r="H32" s="664"/>
      <c r="I32" s="664"/>
      <c r="J32" s="664">
        <v>0.4</v>
      </c>
      <c r="K32" s="664">
        <v>434.96000000000004</v>
      </c>
      <c r="L32" s="664"/>
      <c r="M32" s="664">
        <v>1087.4000000000001</v>
      </c>
      <c r="N32" s="664">
        <v>0.2</v>
      </c>
      <c r="O32" s="664">
        <v>218.43</v>
      </c>
      <c r="P32" s="677"/>
      <c r="Q32" s="665">
        <v>1092.1499999999999</v>
      </c>
    </row>
    <row r="33" spans="1:17" ht="14.4" customHeight="1" x14ac:dyDescent="0.3">
      <c r="A33" s="660" t="s">
        <v>8863</v>
      </c>
      <c r="B33" s="661" t="s">
        <v>3500</v>
      </c>
      <c r="C33" s="661" t="s">
        <v>7399</v>
      </c>
      <c r="D33" s="661" t="s">
        <v>9502</v>
      </c>
      <c r="E33" s="661" t="s">
        <v>7670</v>
      </c>
      <c r="F33" s="664">
        <v>12.35</v>
      </c>
      <c r="G33" s="664">
        <v>26741.78</v>
      </c>
      <c r="H33" s="664">
        <v>1</v>
      </c>
      <c r="I33" s="664">
        <v>2165.3263157894735</v>
      </c>
      <c r="J33" s="664">
        <v>10.5</v>
      </c>
      <c r="K33" s="664">
        <v>22849.83</v>
      </c>
      <c r="L33" s="664">
        <v>0.85446181966944623</v>
      </c>
      <c r="M33" s="664">
        <v>2176.1742857142858</v>
      </c>
      <c r="N33" s="664">
        <v>6.95</v>
      </c>
      <c r="O33" s="664">
        <v>15180.99</v>
      </c>
      <c r="P33" s="677">
        <v>0.56768808957369332</v>
      </c>
      <c r="Q33" s="665">
        <v>2184.3151079136692</v>
      </c>
    </row>
    <row r="34" spans="1:17" ht="14.4" customHeight="1" x14ac:dyDescent="0.3">
      <c r="A34" s="660" t="s">
        <v>8863</v>
      </c>
      <c r="B34" s="661" t="s">
        <v>3500</v>
      </c>
      <c r="C34" s="661" t="s">
        <v>7399</v>
      </c>
      <c r="D34" s="661" t="s">
        <v>9503</v>
      </c>
      <c r="E34" s="661" t="s">
        <v>9504</v>
      </c>
      <c r="F34" s="664">
        <v>0.3</v>
      </c>
      <c r="G34" s="664">
        <v>280.97999999999996</v>
      </c>
      <c r="H34" s="664">
        <v>1</v>
      </c>
      <c r="I34" s="664">
        <v>936.59999999999991</v>
      </c>
      <c r="J34" s="664">
        <v>0.05</v>
      </c>
      <c r="K34" s="664">
        <v>47.24</v>
      </c>
      <c r="L34" s="664">
        <v>0.16812584525589014</v>
      </c>
      <c r="M34" s="664">
        <v>944.8</v>
      </c>
      <c r="N34" s="664">
        <v>0.1</v>
      </c>
      <c r="O34" s="664">
        <v>94.48</v>
      </c>
      <c r="P34" s="677">
        <v>0.33625169051178028</v>
      </c>
      <c r="Q34" s="665">
        <v>944.8</v>
      </c>
    </row>
    <row r="35" spans="1:17" ht="14.4" customHeight="1" x14ac:dyDescent="0.3">
      <c r="A35" s="660" t="s">
        <v>8863</v>
      </c>
      <c r="B35" s="661" t="s">
        <v>3500</v>
      </c>
      <c r="C35" s="661" t="s">
        <v>7712</v>
      </c>
      <c r="D35" s="661" t="s">
        <v>9505</v>
      </c>
      <c r="E35" s="661" t="s">
        <v>7372</v>
      </c>
      <c r="F35" s="664">
        <v>330</v>
      </c>
      <c r="G35" s="664">
        <v>1523.7</v>
      </c>
      <c r="H35" s="664">
        <v>1</v>
      </c>
      <c r="I35" s="664">
        <v>4.6172727272727272</v>
      </c>
      <c r="J35" s="664">
        <v>150</v>
      </c>
      <c r="K35" s="664">
        <v>699</v>
      </c>
      <c r="L35" s="664">
        <v>0.45875172278007481</v>
      </c>
      <c r="M35" s="664">
        <v>4.66</v>
      </c>
      <c r="N35" s="664">
        <v>330</v>
      </c>
      <c r="O35" s="664">
        <v>1683</v>
      </c>
      <c r="P35" s="677">
        <v>1.1045481393975192</v>
      </c>
      <c r="Q35" s="665">
        <v>5.0999999999999996</v>
      </c>
    </row>
    <row r="36" spans="1:17" ht="14.4" customHeight="1" x14ac:dyDescent="0.3">
      <c r="A36" s="660" t="s">
        <v>8863</v>
      </c>
      <c r="B36" s="661" t="s">
        <v>3500</v>
      </c>
      <c r="C36" s="661" t="s">
        <v>7712</v>
      </c>
      <c r="D36" s="661" t="s">
        <v>9506</v>
      </c>
      <c r="E36" s="661" t="s">
        <v>9507</v>
      </c>
      <c r="F36" s="664"/>
      <c r="G36" s="664"/>
      <c r="H36" s="664"/>
      <c r="I36" s="664"/>
      <c r="J36" s="664"/>
      <c r="K36" s="664"/>
      <c r="L36" s="664"/>
      <c r="M36" s="664"/>
      <c r="N36" s="664">
        <v>1080</v>
      </c>
      <c r="O36" s="664">
        <v>6307.2</v>
      </c>
      <c r="P36" s="677"/>
      <c r="Q36" s="665">
        <v>5.84</v>
      </c>
    </row>
    <row r="37" spans="1:17" ht="14.4" customHeight="1" x14ac:dyDescent="0.3">
      <c r="A37" s="660" t="s">
        <v>8863</v>
      </c>
      <c r="B37" s="661" t="s">
        <v>3500</v>
      </c>
      <c r="C37" s="661" t="s">
        <v>7712</v>
      </c>
      <c r="D37" s="661" t="s">
        <v>9508</v>
      </c>
      <c r="E37" s="661" t="s">
        <v>7372</v>
      </c>
      <c r="F37" s="664">
        <v>45</v>
      </c>
      <c r="G37" s="664">
        <v>292.5</v>
      </c>
      <c r="H37" s="664">
        <v>1</v>
      </c>
      <c r="I37" s="664">
        <v>6.5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8863</v>
      </c>
      <c r="B38" s="661" t="s">
        <v>3500</v>
      </c>
      <c r="C38" s="661" t="s">
        <v>7712</v>
      </c>
      <c r="D38" s="661" t="s">
        <v>9509</v>
      </c>
      <c r="E38" s="661" t="s">
        <v>7372</v>
      </c>
      <c r="F38" s="664">
        <v>505</v>
      </c>
      <c r="G38" s="664">
        <v>8044.65</v>
      </c>
      <c r="H38" s="664">
        <v>1</v>
      </c>
      <c r="I38" s="664">
        <v>15.93</v>
      </c>
      <c r="J38" s="664"/>
      <c r="K38" s="664"/>
      <c r="L38" s="664"/>
      <c r="M38" s="664"/>
      <c r="N38" s="664">
        <v>540</v>
      </c>
      <c r="O38" s="664">
        <v>10324.799999999999</v>
      </c>
      <c r="P38" s="677">
        <v>1.2834368182580969</v>
      </c>
      <c r="Q38" s="665">
        <v>19.119999999999997</v>
      </c>
    </row>
    <row r="39" spans="1:17" ht="14.4" customHeight="1" x14ac:dyDescent="0.3">
      <c r="A39" s="660" t="s">
        <v>8863</v>
      </c>
      <c r="B39" s="661" t="s">
        <v>3500</v>
      </c>
      <c r="C39" s="661" t="s">
        <v>7712</v>
      </c>
      <c r="D39" s="661" t="s">
        <v>9510</v>
      </c>
      <c r="E39" s="661" t="s">
        <v>7372</v>
      </c>
      <c r="F39" s="664"/>
      <c r="G39" s="664"/>
      <c r="H39" s="664"/>
      <c r="I39" s="664"/>
      <c r="J39" s="664">
        <v>1</v>
      </c>
      <c r="K39" s="664">
        <v>2261.84</v>
      </c>
      <c r="L39" s="664"/>
      <c r="M39" s="664">
        <v>2261.84</v>
      </c>
      <c r="N39" s="664">
        <v>1</v>
      </c>
      <c r="O39" s="664">
        <v>2195.35</v>
      </c>
      <c r="P39" s="677"/>
      <c r="Q39" s="665">
        <v>2195.35</v>
      </c>
    </row>
    <row r="40" spans="1:17" ht="14.4" customHeight="1" x14ac:dyDescent="0.3">
      <c r="A40" s="660" t="s">
        <v>8863</v>
      </c>
      <c r="B40" s="661" t="s">
        <v>3500</v>
      </c>
      <c r="C40" s="661" t="s">
        <v>7712</v>
      </c>
      <c r="D40" s="661" t="s">
        <v>9511</v>
      </c>
      <c r="E40" s="661" t="s">
        <v>7372</v>
      </c>
      <c r="F40" s="664"/>
      <c r="G40" s="664"/>
      <c r="H40" s="664"/>
      <c r="I40" s="664"/>
      <c r="J40" s="664">
        <v>1473</v>
      </c>
      <c r="K40" s="664">
        <v>4563.6099999999997</v>
      </c>
      <c r="L40" s="664"/>
      <c r="M40" s="664">
        <v>3.0981737949762387</v>
      </c>
      <c r="N40" s="664">
        <v>2169</v>
      </c>
      <c r="O40" s="664">
        <v>7070.94</v>
      </c>
      <c r="P40" s="677"/>
      <c r="Q40" s="665">
        <v>3.26</v>
      </c>
    </row>
    <row r="41" spans="1:17" ht="14.4" customHeight="1" x14ac:dyDescent="0.3">
      <c r="A41" s="660" t="s">
        <v>8863</v>
      </c>
      <c r="B41" s="661" t="s">
        <v>3500</v>
      </c>
      <c r="C41" s="661" t="s">
        <v>7712</v>
      </c>
      <c r="D41" s="661" t="s">
        <v>9512</v>
      </c>
      <c r="E41" s="661" t="s">
        <v>7372</v>
      </c>
      <c r="F41" s="664">
        <v>9074</v>
      </c>
      <c r="G41" s="664">
        <v>286100.42</v>
      </c>
      <c r="H41" s="664">
        <v>1</v>
      </c>
      <c r="I41" s="664">
        <v>31.529691426052455</v>
      </c>
      <c r="J41" s="664">
        <v>6239</v>
      </c>
      <c r="K41" s="664">
        <v>207146.98</v>
      </c>
      <c r="L41" s="664">
        <v>0.72403591717901017</v>
      </c>
      <c r="M41" s="664">
        <v>33.201952235935245</v>
      </c>
      <c r="N41" s="664">
        <v>6463</v>
      </c>
      <c r="O41" s="664">
        <v>215217.9</v>
      </c>
      <c r="P41" s="677">
        <v>0.75224601208205144</v>
      </c>
      <c r="Q41" s="665">
        <v>33.299999999999997</v>
      </c>
    </row>
    <row r="42" spans="1:17" ht="14.4" customHeight="1" x14ac:dyDescent="0.3">
      <c r="A42" s="660" t="s">
        <v>8863</v>
      </c>
      <c r="B42" s="661" t="s">
        <v>3500</v>
      </c>
      <c r="C42" s="661" t="s">
        <v>7712</v>
      </c>
      <c r="D42" s="661" t="s">
        <v>9512</v>
      </c>
      <c r="E42" s="661" t="s">
        <v>9513</v>
      </c>
      <c r="F42" s="664">
        <v>3592</v>
      </c>
      <c r="G42" s="664">
        <v>116660.68000000001</v>
      </c>
      <c r="H42" s="664">
        <v>1</v>
      </c>
      <c r="I42" s="664">
        <v>32.477917594654791</v>
      </c>
      <c r="J42" s="664">
        <v>3056</v>
      </c>
      <c r="K42" s="664">
        <v>101696.88</v>
      </c>
      <c r="L42" s="664">
        <v>0.87173227517617757</v>
      </c>
      <c r="M42" s="664">
        <v>33.277774869109948</v>
      </c>
      <c r="N42" s="664">
        <v>401</v>
      </c>
      <c r="O42" s="664">
        <v>13353.3</v>
      </c>
      <c r="P42" s="677">
        <v>0.11446273071612473</v>
      </c>
      <c r="Q42" s="665">
        <v>33.299999999999997</v>
      </c>
    </row>
    <row r="43" spans="1:17" ht="14.4" customHeight="1" x14ac:dyDescent="0.3">
      <c r="A43" s="660" t="s">
        <v>8863</v>
      </c>
      <c r="B43" s="661" t="s">
        <v>3500</v>
      </c>
      <c r="C43" s="661" t="s">
        <v>7712</v>
      </c>
      <c r="D43" s="661" t="s">
        <v>9514</v>
      </c>
      <c r="E43" s="661" t="s">
        <v>7372</v>
      </c>
      <c r="F43" s="664">
        <v>21310</v>
      </c>
      <c r="G43" s="664">
        <v>384241.1</v>
      </c>
      <c r="H43" s="664">
        <v>1</v>
      </c>
      <c r="I43" s="664">
        <v>18.031022993899576</v>
      </c>
      <c r="J43" s="664">
        <v>25125</v>
      </c>
      <c r="K43" s="664">
        <v>485964.25</v>
      </c>
      <c r="L43" s="664">
        <v>1.2647378169591958</v>
      </c>
      <c r="M43" s="664">
        <v>19.341860696517411</v>
      </c>
      <c r="N43" s="664">
        <v>23195</v>
      </c>
      <c r="O43" s="664">
        <v>448591.3</v>
      </c>
      <c r="P43" s="677">
        <v>1.1674734951570771</v>
      </c>
      <c r="Q43" s="665">
        <v>19.34</v>
      </c>
    </row>
    <row r="44" spans="1:17" ht="14.4" customHeight="1" x14ac:dyDescent="0.3">
      <c r="A44" s="660" t="s">
        <v>8863</v>
      </c>
      <c r="B44" s="661" t="s">
        <v>3500</v>
      </c>
      <c r="C44" s="661" t="s">
        <v>7712</v>
      </c>
      <c r="D44" s="661" t="s">
        <v>9514</v>
      </c>
      <c r="E44" s="661" t="s">
        <v>9515</v>
      </c>
      <c r="F44" s="664">
        <v>8755</v>
      </c>
      <c r="G44" s="664">
        <v>163565</v>
      </c>
      <c r="H44" s="664">
        <v>1</v>
      </c>
      <c r="I44" s="664">
        <v>18.682467161621929</v>
      </c>
      <c r="J44" s="664">
        <v>9630</v>
      </c>
      <c r="K44" s="664">
        <v>186626.7</v>
      </c>
      <c r="L44" s="664">
        <v>1.1409941002048116</v>
      </c>
      <c r="M44" s="664">
        <v>19.379719626168225</v>
      </c>
      <c r="N44" s="664">
        <v>8380</v>
      </c>
      <c r="O44" s="664">
        <v>167712.20000000001</v>
      </c>
      <c r="P44" s="677">
        <v>1.025355057622352</v>
      </c>
      <c r="Q44" s="665">
        <v>20.013389021479714</v>
      </c>
    </row>
    <row r="45" spans="1:17" ht="14.4" customHeight="1" x14ac:dyDescent="0.3">
      <c r="A45" s="660" t="s">
        <v>8863</v>
      </c>
      <c r="B45" s="661" t="s">
        <v>3500</v>
      </c>
      <c r="C45" s="661" t="s">
        <v>7424</v>
      </c>
      <c r="D45" s="661" t="s">
        <v>9516</v>
      </c>
      <c r="E45" s="661" t="s">
        <v>9517</v>
      </c>
      <c r="F45" s="664">
        <v>2</v>
      </c>
      <c r="G45" s="664">
        <v>1768.64</v>
      </c>
      <c r="H45" s="664">
        <v>1</v>
      </c>
      <c r="I45" s="664">
        <v>884.32</v>
      </c>
      <c r="J45" s="664"/>
      <c r="K45" s="664"/>
      <c r="L45" s="664"/>
      <c r="M45" s="664"/>
      <c r="N45" s="664">
        <v>14</v>
      </c>
      <c r="O45" s="664">
        <v>12380.48</v>
      </c>
      <c r="P45" s="677">
        <v>6.9999999999999991</v>
      </c>
      <c r="Q45" s="665">
        <v>884.31999999999994</v>
      </c>
    </row>
    <row r="46" spans="1:17" ht="14.4" customHeight="1" x14ac:dyDescent="0.3">
      <c r="A46" s="660" t="s">
        <v>8863</v>
      </c>
      <c r="B46" s="661" t="s">
        <v>3500</v>
      </c>
      <c r="C46" s="661" t="s">
        <v>7437</v>
      </c>
      <c r="D46" s="661" t="s">
        <v>9518</v>
      </c>
      <c r="E46" s="661" t="s">
        <v>9519</v>
      </c>
      <c r="F46" s="664">
        <v>1</v>
      </c>
      <c r="G46" s="664">
        <v>2982</v>
      </c>
      <c r="H46" s="664">
        <v>1</v>
      </c>
      <c r="I46" s="664">
        <v>2982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8863</v>
      </c>
      <c r="B47" s="661" t="s">
        <v>3500</v>
      </c>
      <c r="C47" s="661" t="s">
        <v>7437</v>
      </c>
      <c r="D47" s="661" t="s">
        <v>9520</v>
      </c>
      <c r="E47" s="661" t="s">
        <v>9521</v>
      </c>
      <c r="F47" s="664"/>
      <c r="G47" s="664"/>
      <c r="H47" s="664"/>
      <c r="I47" s="664"/>
      <c r="J47" s="664"/>
      <c r="K47" s="664"/>
      <c r="L47" s="664"/>
      <c r="M47" s="664"/>
      <c r="N47" s="664">
        <v>1</v>
      </c>
      <c r="O47" s="664">
        <v>1175</v>
      </c>
      <c r="P47" s="677"/>
      <c r="Q47" s="665">
        <v>1175</v>
      </c>
    </row>
    <row r="48" spans="1:17" ht="14.4" customHeight="1" x14ac:dyDescent="0.3">
      <c r="A48" s="660" t="s">
        <v>8863</v>
      </c>
      <c r="B48" s="661" t="s">
        <v>3500</v>
      </c>
      <c r="C48" s="661" t="s">
        <v>7437</v>
      </c>
      <c r="D48" s="661" t="s">
        <v>9522</v>
      </c>
      <c r="E48" s="661" t="s">
        <v>9523</v>
      </c>
      <c r="F48" s="664"/>
      <c r="G48" s="664"/>
      <c r="H48" s="664"/>
      <c r="I48" s="664"/>
      <c r="J48" s="664">
        <v>1</v>
      </c>
      <c r="K48" s="664">
        <v>654</v>
      </c>
      <c r="L48" s="664"/>
      <c r="M48" s="664">
        <v>654</v>
      </c>
      <c r="N48" s="664">
        <v>1</v>
      </c>
      <c r="O48" s="664">
        <v>654</v>
      </c>
      <c r="P48" s="677"/>
      <c r="Q48" s="665">
        <v>654</v>
      </c>
    </row>
    <row r="49" spans="1:17" ht="14.4" customHeight="1" x14ac:dyDescent="0.3">
      <c r="A49" s="660" t="s">
        <v>8863</v>
      </c>
      <c r="B49" s="661" t="s">
        <v>3500</v>
      </c>
      <c r="C49" s="661" t="s">
        <v>7437</v>
      </c>
      <c r="D49" s="661" t="s">
        <v>9524</v>
      </c>
      <c r="E49" s="661" t="s">
        <v>9525</v>
      </c>
      <c r="F49" s="664"/>
      <c r="G49" s="664"/>
      <c r="H49" s="664"/>
      <c r="I49" s="664"/>
      <c r="J49" s="664">
        <v>2</v>
      </c>
      <c r="K49" s="664">
        <v>1370</v>
      </c>
      <c r="L49" s="664"/>
      <c r="M49" s="664">
        <v>685</v>
      </c>
      <c r="N49" s="664"/>
      <c r="O49" s="664"/>
      <c r="P49" s="677"/>
      <c r="Q49" s="665"/>
    </row>
    <row r="50" spans="1:17" ht="14.4" customHeight="1" x14ac:dyDescent="0.3">
      <c r="A50" s="660" t="s">
        <v>8863</v>
      </c>
      <c r="B50" s="661" t="s">
        <v>3500</v>
      </c>
      <c r="C50" s="661" t="s">
        <v>7437</v>
      </c>
      <c r="D50" s="661" t="s">
        <v>9526</v>
      </c>
      <c r="E50" s="661" t="s">
        <v>9527</v>
      </c>
      <c r="F50" s="664">
        <v>3</v>
      </c>
      <c r="G50" s="664">
        <v>5253</v>
      </c>
      <c r="H50" s="664">
        <v>1</v>
      </c>
      <c r="I50" s="664">
        <v>1751</v>
      </c>
      <c r="J50" s="664">
        <v>5</v>
      </c>
      <c r="K50" s="664">
        <v>8770</v>
      </c>
      <c r="L50" s="664">
        <v>1.6695221778031601</v>
      </c>
      <c r="M50" s="664">
        <v>1754</v>
      </c>
      <c r="N50" s="664">
        <v>9</v>
      </c>
      <c r="O50" s="664">
        <v>15822</v>
      </c>
      <c r="P50" s="677">
        <v>3.0119931467732726</v>
      </c>
      <c r="Q50" s="665">
        <v>1758</v>
      </c>
    </row>
    <row r="51" spans="1:17" ht="14.4" customHeight="1" x14ac:dyDescent="0.3">
      <c r="A51" s="660" t="s">
        <v>8863</v>
      </c>
      <c r="B51" s="661" t="s">
        <v>3500</v>
      </c>
      <c r="C51" s="661" t="s">
        <v>7437</v>
      </c>
      <c r="D51" s="661" t="s">
        <v>9528</v>
      </c>
      <c r="E51" s="661" t="s">
        <v>9529</v>
      </c>
      <c r="F51" s="664"/>
      <c r="G51" s="664"/>
      <c r="H51" s="664"/>
      <c r="I51" s="664"/>
      <c r="J51" s="664"/>
      <c r="K51" s="664"/>
      <c r="L51" s="664"/>
      <c r="M51" s="664"/>
      <c r="N51" s="664">
        <v>1</v>
      </c>
      <c r="O51" s="664">
        <v>412</v>
      </c>
      <c r="P51" s="677"/>
      <c r="Q51" s="665">
        <v>412</v>
      </c>
    </row>
    <row r="52" spans="1:17" ht="14.4" customHeight="1" x14ac:dyDescent="0.3">
      <c r="A52" s="660" t="s">
        <v>8863</v>
      </c>
      <c r="B52" s="661" t="s">
        <v>3500</v>
      </c>
      <c r="C52" s="661" t="s">
        <v>7437</v>
      </c>
      <c r="D52" s="661" t="s">
        <v>9530</v>
      </c>
      <c r="E52" s="661" t="s">
        <v>9531</v>
      </c>
      <c r="F52" s="664">
        <v>221</v>
      </c>
      <c r="G52" s="664">
        <v>758251</v>
      </c>
      <c r="H52" s="664">
        <v>1</v>
      </c>
      <c r="I52" s="664">
        <v>3431</v>
      </c>
      <c r="J52" s="664">
        <v>273</v>
      </c>
      <c r="K52" s="664">
        <v>938301</v>
      </c>
      <c r="L52" s="664">
        <v>1.2374543521868089</v>
      </c>
      <c r="M52" s="664">
        <v>3437</v>
      </c>
      <c r="N52" s="664">
        <v>264</v>
      </c>
      <c r="O52" s="664">
        <v>909890</v>
      </c>
      <c r="P52" s="677">
        <v>1.1999852291655402</v>
      </c>
      <c r="Q52" s="665">
        <v>3446.5530303030305</v>
      </c>
    </row>
    <row r="53" spans="1:17" ht="14.4" customHeight="1" x14ac:dyDescent="0.3">
      <c r="A53" s="660" t="s">
        <v>8863</v>
      </c>
      <c r="B53" s="661" t="s">
        <v>3500</v>
      </c>
      <c r="C53" s="661" t="s">
        <v>7437</v>
      </c>
      <c r="D53" s="661" t="s">
        <v>9532</v>
      </c>
      <c r="E53" s="661" t="s">
        <v>9533</v>
      </c>
      <c r="F53" s="664"/>
      <c r="G53" s="664"/>
      <c r="H53" s="664"/>
      <c r="I53" s="664"/>
      <c r="J53" s="664">
        <v>22</v>
      </c>
      <c r="K53" s="664">
        <v>315216</v>
      </c>
      <c r="L53" s="664"/>
      <c r="M53" s="664">
        <v>14328</v>
      </c>
      <c r="N53" s="664">
        <v>17</v>
      </c>
      <c r="O53" s="664">
        <v>243648</v>
      </c>
      <c r="P53" s="677"/>
      <c r="Q53" s="665">
        <v>14332.235294117647</v>
      </c>
    </row>
    <row r="54" spans="1:17" ht="14.4" customHeight="1" x14ac:dyDescent="0.3">
      <c r="A54" s="660" t="s">
        <v>8863</v>
      </c>
      <c r="B54" s="661" t="s">
        <v>3500</v>
      </c>
      <c r="C54" s="661" t="s">
        <v>7437</v>
      </c>
      <c r="D54" s="661" t="s">
        <v>9534</v>
      </c>
      <c r="E54" s="661" t="s">
        <v>9535</v>
      </c>
      <c r="F54" s="664"/>
      <c r="G54" s="664"/>
      <c r="H54" s="664"/>
      <c r="I54" s="664"/>
      <c r="J54" s="664">
        <v>2</v>
      </c>
      <c r="K54" s="664">
        <v>2572</v>
      </c>
      <c r="L54" s="664"/>
      <c r="M54" s="664">
        <v>1286</v>
      </c>
      <c r="N54" s="664">
        <v>3</v>
      </c>
      <c r="O54" s="664">
        <v>3870</v>
      </c>
      <c r="P54" s="677"/>
      <c r="Q54" s="665">
        <v>1290</v>
      </c>
    </row>
    <row r="55" spans="1:17" ht="14.4" customHeight="1" x14ac:dyDescent="0.3">
      <c r="A55" s="660" t="s">
        <v>8863</v>
      </c>
      <c r="B55" s="661" t="s">
        <v>3500</v>
      </c>
      <c r="C55" s="661" t="s">
        <v>7437</v>
      </c>
      <c r="D55" s="661" t="s">
        <v>9536</v>
      </c>
      <c r="E55" s="661" t="s">
        <v>9537</v>
      </c>
      <c r="F55" s="664">
        <v>2</v>
      </c>
      <c r="G55" s="664">
        <v>972</v>
      </c>
      <c r="H55" s="664">
        <v>1</v>
      </c>
      <c r="I55" s="664">
        <v>486</v>
      </c>
      <c r="J55" s="664">
        <v>1</v>
      </c>
      <c r="K55" s="664">
        <v>487</v>
      </c>
      <c r="L55" s="664">
        <v>0.50102880658436211</v>
      </c>
      <c r="M55" s="664">
        <v>487</v>
      </c>
      <c r="N55" s="664">
        <v>2</v>
      </c>
      <c r="O55" s="664">
        <v>974</v>
      </c>
      <c r="P55" s="677">
        <v>1.0020576131687242</v>
      </c>
      <c r="Q55" s="665">
        <v>487</v>
      </c>
    </row>
    <row r="56" spans="1:17" ht="14.4" customHeight="1" x14ac:dyDescent="0.3">
      <c r="A56" s="660" t="s">
        <v>8863</v>
      </c>
      <c r="B56" s="661" t="s">
        <v>3500</v>
      </c>
      <c r="C56" s="661" t="s">
        <v>7437</v>
      </c>
      <c r="D56" s="661" t="s">
        <v>9538</v>
      </c>
      <c r="E56" s="661" t="s">
        <v>9539</v>
      </c>
      <c r="F56" s="664">
        <v>1</v>
      </c>
      <c r="G56" s="664">
        <v>2236</v>
      </c>
      <c r="H56" s="664">
        <v>1</v>
      </c>
      <c r="I56" s="664">
        <v>2236</v>
      </c>
      <c r="J56" s="664"/>
      <c r="K56" s="664"/>
      <c r="L56" s="664"/>
      <c r="M56" s="664"/>
      <c r="N56" s="664">
        <v>1</v>
      </c>
      <c r="O56" s="664">
        <v>2253</v>
      </c>
      <c r="P56" s="677">
        <v>1.007602862254025</v>
      </c>
      <c r="Q56" s="665">
        <v>2253</v>
      </c>
    </row>
    <row r="57" spans="1:17" ht="14.4" customHeight="1" x14ac:dyDescent="0.3">
      <c r="A57" s="660" t="s">
        <v>9540</v>
      </c>
      <c r="B57" s="661" t="s">
        <v>9541</v>
      </c>
      <c r="C57" s="661" t="s">
        <v>7437</v>
      </c>
      <c r="D57" s="661" t="s">
        <v>9542</v>
      </c>
      <c r="E57" s="661" t="s">
        <v>9543</v>
      </c>
      <c r="F57" s="664"/>
      <c r="G57" s="664"/>
      <c r="H57" s="664"/>
      <c r="I57" s="664"/>
      <c r="J57" s="664">
        <v>1</v>
      </c>
      <c r="K57" s="664">
        <v>1245</v>
      </c>
      <c r="L57" s="664"/>
      <c r="M57" s="664">
        <v>1245</v>
      </c>
      <c r="N57" s="664">
        <v>1</v>
      </c>
      <c r="O57" s="664">
        <v>1261</v>
      </c>
      <c r="P57" s="677"/>
      <c r="Q57" s="665">
        <v>1261</v>
      </c>
    </row>
    <row r="58" spans="1:17" ht="14.4" customHeight="1" x14ac:dyDescent="0.3">
      <c r="A58" s="660" t="s">
        <v>8870</v>
      </c>
      <c r="B58" s="661" t="s">
        <v>9541</v>
      </c>
      <c r="C58" s="661" t="s">
        <v>7437</v>
      </c>
      <c r="D58" s="661" t="s">
        <v>9544</v>
      </c>
      <c r="E58" s="661" t="s">
        <v>9545</v>
      </c>
      <c r="F58" s="664">
        <v>3</v>
      </c>
      <c r="G58" s="664">
        <v>885</v>
      </c>
      <c r="H58" s="664">
        <v>1</v>
      </c>
      <c r="I58" s="664">
        <v>295</v>
      </c>
      <c r="J58" s="664">
        <v>1</v>
      </c>
      <c r="K58" s="664">
        <v>297</v>
      </c>
      <c r="L58" s="664">
        <v>0.33559322033898303</v>
      </c>
      <c r="M58" s="664">
        <v>297</v>
      </c>
      <c r="N58" s="664">
        <v>5</v>
      </c>
      <c r="O58" s="664">
        <v>1489</v>
      </c>
      <c r="P58" s="677">
        <v>1.6824858757062147</v>
      </c>
      <c r="Q58" s="665">
        <v>297.8</v>
      </c>
    </row>
    <row r="59" spans="1:17" ht="14.4" customHeight="1" x14ac:dyDescent="0.3">
      <c r="A59" s="660" t="s">
        <v>8870</v>
      </c>
      <c r="B59" s="661" t="s">
        <v>9541</v>
      </c>
      <c r="C59" s="661" t="s">
        <v>7437</v>
      </c>
      <c r="D59" s="661" t="s">
        <v>9542</v>
      </c>
      <c r="E59" s="661" t="s">
        <v>9543</v>
      </c>
      <c r="F59" s="664">
        <v>12</v>
      </c>
      <c r="G59" s="664">
        <v>14832</v>
      </c>
      <c r="H59" s="664">
        <v>1</v>
      </c>
      <c r="I59" s="664">
        <v>1236</v>
      </c>
      <c r="J59" s="664">
        <v>10</v>
      </c>
      <c r="K59" s="664">
        <v>12450</v>
      </c>
      <c r="L59" s="664">
        <v>0.83940129449838186</v>
      </c>
      <c r="M59" s="664">
        <v>1245</v>
      </c>
      <c r="N59" s="664">
        <v>19</v>
      </c>
      <c r="O59" s="664">
        <v>23751</v>
      </c>
      <c r="P59" s="677">
        <v>1.6013349514563107</v>
      </c>
      <c r="Q59" s="665">
        <v>1250.0526315789473</v>
      </c>
    </row>
    <row r="60" spans="1:17" ht="14.4" customHeight="1" x14ac:dyDescent="0.3">
      <c r="A60" s="660" t="s">
        <v>8870</v>
      </c>
      <c r="B60" s="661" t="s">
        <v>9541</v>
      </c>
      <c r="C60" s="661" t="s">
        <v>7437</v>
      </c>
      <c r="D60" s="661" t="s">
        <v>9546</v>
      </c>
      <c r="E60" s="661" t="s">
        <v>9547</v>
      </c>
      <c r="F60" s="664"/>
      <c r="G60" s="664"/>
      <c r="H60" s="664"/>
      <c r="I60" s="664"/>
      <c r="J60" s="664"/>
      <c r="K60" s="664"/>
      <c r="L60" s="664"/>
      <c r="M60" s="664"/>
      <c r="N60" s="664">
        <v>38</v>
      </c>
      <c r="O60" s="664">
        <v>357506</v>
      </c>
      <c r="P60" s="677"/>
      <c r="Q60" s="665">
        <v>9408.0526315789466</v>
      </c>
    </row>
    <row r="61" spans="1:17" ht="14.4" customHeight="1" x14ac:dyDescent="0.3">
      <c r="A61" s="660" t="s">
        <v>8870</v>
      </c>
      <c r="B61" s="661" t="s">
        <v>9541</v>
      </c>
      <c r="C61" s="661" t="s">
        <v>7437</v>
      </c>
      <c r="D61" s="661" t="s">
        <v>9548</v>
      </c>
      <c r="E61" s="661" t="s">
        <v>9549</v>
      </c>
      <c r="F61" s="664">
        <v>6</v>
      </c>
      <c r="G61" s="664">
        <v>58212</v>
      </c>
      <c r="H61" s="664">
        <v>1</v>
      </c>
      <c r="I61" s="664">
        <v>9702</v>
      </c>
      <c r="J61" s="664">
        <v>2</v>
      </c>
      <c r="K61" s="664">
        <v>19494</v>
      </c>
      <c r="L61" s="664">
        <v>0.33487940630797774</v>
      </c>
      <c r="M61" s="664">
        <v>9747</v>
      </c>
      <c r="N61" s="664">
        <v>7</v>
      </c>
      <c r="O61" s="664">
        <v>68472</v>
      </c>
      <c r="P61" s="677">
        <v>1.176252319109462</v>
      </c>
      <c r="Q61" s="665">
        <v>9781.7142857142862</v>
      </c>
    </row>
    <row r="62" spans="1:17" ht="14.4" customHeight="1" x14ac:dyDescent="0.3">
      <c r="A62" s="660" t="s">
        <v>8870</v>
      </c>
      <c r="B62" s="661" t="s">
        <v>9541</v>
      </c>
      <c r="C62" s="661" t="s">
        <v>7437</v>
      </c>
      <c r="D62" s="661" t="s">
        <v>9550</v>
      </c>
      <c r="E62" s="661" t="s">
        <v>9551</v>
      </c>
      <c r="F62" s="664"/>
      <c r="G62" s="664"/>
      <c r="H62" s="664"/>
      <c r="I62" s="664"/>
      <c r="J62" s="664"/>
      <c r="K62" s="664"/>
      <c r="L62" s="664"/>
      <c r="M62" s="664"/>
      <c r="N62" s="664">
        <v>4</v>
      </c>
      <c r="O62" s="664">
        <v>4008</v>
      </c>
      <c r="P62" s="677"/>
      <c r="Q62" s="665">
        <v>1002</v>
      </c>
    </row>
    <row r="63" spans="1:17" ht="14.4" customHeight="1" x14ac:dyDescent="0.3">
      <c r="A63" s="660" t="s">
        <v>8870</v>
      </c>
      <c r="B63" s="661" t="s">
        <v>9541</v>
      </c>
      <c r="C63" s="661" t="s">
        <v>7437</v>
      </c>
      <c r="D63" s="661" t="s">
        <v>9552</v>
      </c>
      <c r="E63" s="661" t="s">
        <v>9553</v>
      </c>
      <c r="F63" s="664">
        <v>37</v>
      </c>
      <c r="G63" s="664">
        <v>82177</v>
      </c>
      <c r="H63" s="664">
        <v>1</v>
      </c>
      <c r="I63" s="664">
        <v>2221</v>
      </c>
      <c r="J63" s="664">
        <v>27</v>
      </c>
      <c r="K63" s="664">
        <v>60291</v>
      </c>
      <c r="L63" s="664">
        <v>0.73367243876023702</v>
      </c>
      <c r="M63" s="664">
        <v>2233</v>
      </c>
      <c r="N63" s="664">
        <v>55</v>
      </c>
      <c r="O63" s="664">
        <v>122983</v>
      </c>
      <c r="P63" s="677">
        <v>1.4965622984533384</v>
      </c>
      <c r="Q63" s="665">
        <v>2236.0545454545454</v>
      </c>
    </row>
    <row r="64" spans="1:17" ht="14.4" customHeight="1" x14ac:dyDescent="0.3">
      <c r="A64" s="660" t="s">
        <v>8870</v>
      </c>
      <c r="B64" s="661" t="s">
        <v>9541</v>
      </c>
      <c r="C64" s="661" t="s">
        <v>7437</v>
      </c>
      <c r="D64" s="661" t="s">
        <v>9554</v>
      </c>
      <c r="E64" s="661" t="s">
        <v>9555</v>
      </c>
      <c r="F64" s="664"/>
      <c r="G64" s="664"/>
      <c r="H64" s="664"/>
      <c r="I64" s="664"/>
      <c r="J64" s="664"/>
      <c r="K64" s="664"/>
      <c r="L64" s="664"/>
      <c r="M64" s="664"/>
      <c r="N64" s="664">
        <v>2</v>
      </c>
      <c r="O64" s="664">
        <v>732</v>
      </c>
      <c r="P64" s="677"/>
      <c r="Q64" s="665">
        <v>366</v>
      </c>
    </row>
    <row r="65" spans="1:17" ht="14.4" customHeight="1" x14ac:dyDescent="0.3">
      <c r="A65" s="660" t="s">
        <v>8870</v>
      </c>
      <c r="B65" s="661" t="s">
        <v>9556</v>
      </c>
      <c r="C65" s="661" t="s">
        <v>7437</v>
      </c>
      <c r="D65" s="661" t="s">
        <v>9557</v>
      </c>
      <c r="E65" s="661" t="s">
        <v>9558</v>
      </c>
      <c r="F65" s="664">
        <v>5</v>
      </c>
      <c r="G65" s="664">
        <v>1080</v>
      </c>
      <c r="H65" s="664">
        <v>1</v>
      </c>
      <c r="I65" s="664">
        <v>216</v>
      </c>
      <c r="J65" s="664"/>
      <c r="K65" s="664"/>
      <c r="L65" s="664"/>
      <c r="M65" s="664"/>
      <c r="N65" s="664">
        <v>1</v>
      </c>
      <c r="O65" s="664">
        <v>218</v>
      </c>
      <c r="P65" s="677">
        <v>0.20185185185185187</v>
      </c>
      <c r="Q65" s="665">
        <v>218</v>
      </c>
    </row>
    <row r="66" spans="1:17" ht="14.4" customHeight="1" x14ac:dyDescent="0.3">
      <c r="A66" s="660" t="s">
        <v>8870</v>
      </c>
      <c r="B66" s="661" t="s">
        <v>9556</v>
      </c>
      <c r="C66" s="661" t="s">
        <v>7437</v>
      </c>
      <c r="D66" s="661" t="s">
        <v>9559</v>
      </c>
      <c r="E66" s="661" t="s">
        <v>9560</v>
      </c>
      <c r="F66" s="664">
        <v>5</v>
      </c>
      <c r="G66" s="664">
        <v>2470</v>
      </c>
      <c r="H66" s="664">
        <v>1</v>
      </c>
      <c r="I66" s="664">
        <v>494</v>
      </c>
      <c r="J66" s="664"/>
      <c r="K66" s="664"/>
      <c r="L66" s="664"/>
      <c r="M66" s="664"/>
      <c r="N66" s="664">
        <v>1</v>
      </c>
      <c r="O66" s="664">
        <v>501</v>
      </c>
      <c r="P66" s="677">
        <v>0.20283400809716598</v>
      </c>
      <c r="Q66" s="665">
        <v>501</v>
      </c>
    </row>
    <row r="67" spans="1:17" ht="14.4" customHeight="1" x14ac:dyDescent="0.3">
      <c r="A67" s="660" t="s">
        <v>8870</v>
      </c>
      <c r="B67" s="661" t="s">
        <v>9556</v>
      </c>
      <c r="C67" s="661" t="s">
        <v>7437</v>
      </c>
      <c r="D67" s="661" t="s">
        <v>9561</v>
      </c>
      <c r="E67" s="661" t="s">
        <v>9562</v>
      </c>
      <c r="F67" s="664">
        <v>1</v>
      </c>
      <c r="G67" s="664">
        <v>294</v>
      </c>
      <c r="H67" s="664">
        <v>1</v>
      </c>
      <c r="I67" s="664">
        <v>294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8870</v>
      </c>
      <c r="B68" s="661" t="s">
        <v>9556</v>
      </c>
      <c r="C68" s="661" t="s">
        <v>7437</v>
      </c>
      <c r="D68" s="661" t="s">
        <v>9563</v>
      </c>
      <c r="E68" s="661" t="s">
        <v>9564</v>
      </c>
      <c r="F68" s="664">
        <v>26</v>
      </c>
      <c r="G68" s="664">
        <v>9100</v>
      </c>
      <c r="H68" s="664">
        <v>1</v>
      </c>
      <c r="I68" s="664">
        <v>350</v>
      </c>
      <c r="J68" s="664">
        <v>20</v>
      </c>
      <c r="K68" s="664">
        <v>7000</v>
      </c>
      <c r="L68" s="664">
        <v>0.76923076923076927</v>
      </c>
      <c r="M68" s="664">
        <v>350</v>
      </c>
      <c r="N68" s="664">
        <v>13</v>
      </c>
      <c r="O68" s="664">
        <v>4558</v>
      </c>
      <c r="P68" s="677">
        <v>0.5008791208791209</v>
      </c>
      <c r="Q68" s="665">
        <v>350.61538461538464</v>
      </c>
    </row>
    <row r="69" spans="1:17" ht="14.4" customHeight="1" x14ac:dyDescent="0.3">
      <c r="A69" s="660" t="s">
        <v>8870</v>
      </c>
      <c r="B69" s="661" t="s">
        <v>9556</v>
      </c>
      <c r="C69" s="661" t="s">
        <v>7437</v>
      </c>
      <c r="D69" s="661" t="s">
        <v>9565</v>
      </c>
      <c r="E69" s="661" t="s">
        <v>9566</v>
      </c>
      <c r="F69" s="664">
        <v>731</v>
      </c>
      <c r="G69" s="664">
        <v>46784</v>
      </c>
      <c r="H69" s="664">
        <v>1</v>
      </c>
      <c r="I69" s="664">
        <v>64</v>
      </c>
      <c r="J69" s="664">
        <v>642</v>
      </c>
      <c r="K69" s="664">
        <v>41730</v>
      </c>
      <c r="L69" s="664">
        <v>0.89197161422708615</v>
      </c>
      <c r="M69" s="664">
        <v>65</v>
      </c>
      <c r="N69" s="664">
        <v>560</v>
      </c>
      <c r="O69" s="664">
        <v>36400</v>
      </c>
      <c r="P69" s="677">
        <v>0.77804377564979477</v>
      </c>
      <c r="Q69" s="665">
        <v>65</v>
      </c>
    </row>
    <row r="70" spans="1:17" ht="14.4" customHeight="1" x14ac:dyDescent="0.3">
      <c r="A70" s="660" t="s">
        <v>8870</v>
      </c>
      <c r="B70" s="661" t="s">
        <v>9556</v>
      </c>
      <c r="C70" s="661" t="s">
        <v>7437</v>
      </c>
      <c r="D70" s="661" t="s">
        <v>9567</v>
      </c>
      <c r="E70" s="661" t="s">
        <v>9568</v>
      </c>
      <c r="F70" s="664">
        <v>1</v>
      </c>
      <c r="G70" s="664">
        <v>542</v>
      </c>
      <c r="H70" s="664">
        <v>1</v>
      </c>
      <c r="I70" s="664">
        <v>542</v>
      </c>
      <c r="J70" s="664"/>
      <c r="K70" s="664"/>
      <c r="L70" s="664"/>
      <c r="M70" s="664"/>
      <c r="N70" s="664"/>
      <c r="O70" s="664"/>
      <c r="P70" s="677"/>
      <c r="Q70" s="665"/>
    </row>
    <row r="71" spans="1:17" ht="14.4" customHeight="1" x14ac:dyDescent="0.3">
      <c r="A71" s="660" t="s">
        <v>8870</v>
      </c>
      <c r="B71" s="661" t="s">
        <v>9556</v>
      </c>
      <c r="C71" s="661" t="s">
        <v>7437</v>
      </c>
      <c r="D71" s="661" t="s">
        <v>9569</v>
      </c>
      <c r="E71" s="661" t="s">
        <v>9570</v>
      </c>
      <c r="F71" s="664">
        <v>7</v>
      </c>
      <c r="G71" s="664">
        <v>4123</v>
      </c>
      <c r="H71" s="664">
        <v>1</v>
      </c>
      <c r="I71" s="664">
        <v>589</v>
      </c>
      <c r="J71" s="664">
        <v>2</v>
      </c>
      <c r="K71" s="664">
        <v>1180</v>
      </c>
      <c r="L71" s="664">
        <v>0.28619936939121998</v>
      </c>
      <c r="M71" s="664">
        <v>590</v>
      </c>
      <c r="N71" s="664">
        <v>15</v>
      </c>
      <c r="O71" s="664">
        <v>8865</v>
      </c>
      <c r="P71" s="677">
        <v>2.1501333980111568</v>
      </c>
      <c r="Q71" s="665">
        <v>591</v>
      </c>
    </row>
    <row r="72" spans="1:17" ht="14.4" customHeight="1" x14ac:dyDescent="0.3">
      <c r="A72" s="660" t="s">
        <v>8870</v>
      </c>
      <c r="B72" s="661" t="s">
        <v>9556</v>
      </c>
      <c r="C72" s="661" t="s">
        <v>7437</v>
      </c>
      <c r="D72" s="661" t="s">
        <v>9571</v>
      </c>
      <c r="E72" s="661" t="s">
        <v>9572</v>
      </c>
      <c r="F72" s="664">
        <v>1</v>
      </c>
      <c r="G72" s="664">
        <v>614</v>
      </c>
      <c r="H72" s="664">
        <v>1</v>
      </c>
      <c r="I72" s="664">
        <v>614</v>
      </c>
      <c r="J72" s="664">
        <v>1</v>
      </c>
      <c r="K72" s="664">
        <v>615</v>
      </c>
      <c r="L72" s="664">
        <v>1.001628664495114</v>
      </c>
      <c r="M72" s="664">
        <v>615</v>
      </c>
      <c r="N72" s="664">
        <v>1</v>
      </c>
      <c r="O72" s="664">
        <v>616</v>
      </c>
      <c r="P72" s="677">
        <v>1.003257328990228</v>
      </c>
      <c r="Q72" s="665">
        <v>616</v>
      </c>
    </row>
    <row r="73" spans="1:17" ht="14.4" customHeight="1" x14ac:dyDescent="0.3">
      <c r="A73" s="660" t="s">
        <v>8870</v>
      </c>
      <c r="B73" s="661" t="s">
        <v>9556</v>
      </c>
      <c r="C73" s="661" t="s">
        <v>7437</v>
      </c>
      <c r="D73" s="661" t="s">
        <v>9573</v>
      </c>
      <c r="E73" s="661" t="s">
        <v>9574</v>
      </c>
      <c r="F73" s="664">
        <v>1</v>
      </c>
      <c r="G73" s="664">
        <v>149</v>
      </c>
      <c r="H73" s="664">
        <v>1</v>
      </c>
      <c r="I73" s="664">
        <v>149</v>
      </c>
      <c r="J73" s="664"/>
      <c r="K73" s="664"/>
      <c r="L73" s="664"/>
      <c r="M73" s="664"/>
      <c r="N73" s="664">
        <v>1</v>
      </c>
      <c r="O73" s="664">
        <v>150</v>
      </c>
      <c r="P73" s="677">
        <v>1.0067114093959733</v>
      </c>
      <c r="Q73" s="665">
        <v>150</v>
      </c>
    </row>
    <row r="74" spans="1:17" ht="14.4" customHeight="1" x14ac:dyDescent="0.3">
      <c r="A74" s="660" t="s">
        <v>8870</v>
      </c>
      <c r="B74" s="661" t="s">
        <v>9556</v>
      </c>
      <c r="C74" s="661" t="s">
        <v>7437</v>
      </c>
      <c r="D74" s="661" t="s">
        <v>9575</v>
      </c>
      <c r="E74" s="661" t="s">
        <v>9576</v>
      </c>
      <c r="F74" s="664">
        <v>59</v>
      </c>
      <c r="G74" s="664">
        <v>1357</v>
      </c>
      <c r="H74" s="664">
        <v>1</v>
      </c>
      <c r="I74" s="664">
        <v>23</v>
      </c>
      <c r="J74" s="664">
        <v>33</v>
      </c>
      <c r="K74" s="664">
        <v>759</v>
      </c>
      <c r="L74" s="664">
        <v>0.55932203389830504</v>
      </c>
      <c r="M74" s="664">
        <v>23</v>
      </c>
      <c r="N74" s="664">
        <v>27</v>
      </c>
      <c r="O74" s="664">
        <v>644</v>
      </c>
      <c r="P74" s="677">
        <v>0.47457627118644069</v>
      </c>
      <c r="Q74" s="665">
        <v>23.851851851851851</v>
      </c>
    </row>
    <row r="75" spans="1:17" ht="14.4" customHeight="1" x14ac:dyDescent="0.3">
      <c r="A75" s="660" t="s">
        <v>8870</v>
      </c>
      <c r="B75" s="661" t="s">
        <v>9556</v>
      </c>
      <c r="C75" s="661" t="s">
        <v>7437</v>
      </c>
      <c r="D75" s="661" t="s">
        <v>9577</v>
      </c>
      <c r="E75" s="661" t="s">
        <v>9578</v>
      </c>
      <c r="F75" s="664">
        <v>17</v>
      </c>
      <c r="G75" s="664">
        <v>918</v>
      </c>
      <c r="H75" s="664">
        <v>1</v>
      </c>
      <c r="I75" s="664">
        <v>54</v>
      </c>
      <c r="J75" s="664">
        <v>24</v>
      </c>
      <c r="K75" s="664">
        <v>1296</v>
      </c>
      <c r="L75" s="664">
        <v>1.411764705882353</v>
      </c>
      <c r="M75" s="664">
        <v>54</v>
      </c>
      <c r="N75" s="664">
        <v>38</v>
      </c>
      <c r="O75" s="664">
        <v>2052</v>
      </c>
      <c r="P75" s="677">
        <v>2.2352941176470589</v>
      </c>
      <c r="Q75" s="665">
        <v>54</v>
      </c>
    </row>
    <row r="76" spans="1:17" ht="14.4" customHeight="1" x14ac:dyDescent="0.3">
      <c r="A76" s="660" t="s">
        <v>8870</v>
      </c>
      <c r="B76" s="661" t="s">
        <v>9556</v>
      </c>
      <c r="C76" s="661" t="s">
        <v>7437</v>
      </c>
      <c r="D76" s="661" t="s">
        <v>9579</v>
      </c>
      <c r="E76" s="661" t="s">
        <v>9580</v>
      </c>
      <c r="F76" s="664">
        <v>1766</v>
      </c>
      <c r="G76" s="664">
        <v>135982</v>
      </c>
      <c r="H76" s="664">
        <v>1</v>
      </c>
      <c r="I76" s="664">
        <v>77</v>
      </c>
      <c r="J76" s="664">
        <v>1400</v>
      </c>
      <c r="K76" s="664">
        <v>107800</v>
      </c>
      <c r="L76" s="664">
        <v>0.79275198187995466</v>
      </c>
      <c r="M76" s="664">
        <v>77</v>
      </c>
      <c r="N76" s="664">
        <v>1382</v>
      </c>
      <c r="O76" s="664">
        <v>106414</v>
      </c>
      <c r="P76" s="677">
        <v>0.782559456398641</v>
      </c>
      <c r="Q76" s="665">
        <v>77</v>
      </c>
    </row>
    <row r="77" spans="1:17" ht="14.4" customHeight="1" x14ac:dyDescent="0.3">
      <c r="A77" s="660" t="s">
        <v>8870</v>
      </c>
      <c r="B77" s="661" t="s">
        <v>9556</v>
      </c>
      <c r="C77" s="661" t="s">
        <v>7437</v>
      </c>
      <c r="D77" s="661" t="s">
        <v>9581</v>
      </c>
      <c r="E77" s="661" t="s">
        <v>9582</v>
      </c>
      <c r="F77" s="664"/>
      <c r="G77" s="664"/>
      <c r="H77" s="664"/>
      <c r="I77" s="664"/>
      <c r="J77" s="664"/>
      <c r="K77" s="664"/>
      <c r="L77" s="664"/>
      <c r="M77" s="664"/>
      <c r="N77" s="664">
        <v>1</v>
      </c>
      <c r="O77" s="664">
        <v>1630</v>
      </c>
      <c r="P77" s="677"/>
      <c r="Q77" s="665">
        <v>1630</v>
      </c>
    </row>
    <row r="78" spans="1:17" ht="14.4" customHeight="1" x14ac:dyDescent="0.3">
      <c r="A78" s="660" t="s">
        <v>8870</v>
      </c>
      <c r="B78" s="661" t="s">
        <v>9556</v>
      </c>
      <c r="C78" s="661" t="s">
        <v>7437</v>
      </c>
      <c r="D78" s="661" t="s">
        <v>9583</v>
      </c>
      <c r="E78" s="661" t="s">
        <v>9584</v>
      </c>
      <c r="F78" s="664">
        <v>173</v>
      </c>
      <c r="G78" s="664">
        <v>3806</v>
      </c>
      <c r="H78" s="664">
        <v>1</v>
      </c>
      <c r="I78" s="664">
        <v>22</v>
      </c>
      <c r="J78" s="664">
        <v>92</v>
      </c>
      <c r="K78" s="664">
        <v>2024</v>
      </c>
      <c r="L78" s="664">
        <v>0.53179190751445082</v>
      </c>
      <c r="M78" s="664">
        <v>22</v>
      </c>
      <c r="N78" s="664">
        <v>78</v>
      </c>
      <c r="O78" s="664">
        <v>1773</v>
      </c>
      <c r="P78" s="677">
        <v>0.46584340514976352</v>
      </c>
      <c r="Q78" s="665">
        <v>22.73076923076923</v>
      </c>
    </row>
    <row r="79" spans="1:17" ht="14.4" customHeight="1" x14ac:dyDescent="0.3">
      <c r="A79" s="660" t="s">
        <v>8870</v>
      </c>
      <c r="B79" s="661" t="s">
        <v>9556</v>
      </c>
      <c r="C79" s="661" t="s">
        <v>7437</v>
      </c>
      <c r="D79" s="661" t="s">
        <v>9585</v>
      </c>
      <c r="E79" s="661" t="s">
        <v>9586</v>
      </c>
      <c r="F79" s="664"/>
      <c r="G79" s="664"/>
      <c r="H79" s="664"/>
      <c r="I79" s="664"/>
      <c r="J79" s="664">
        <v>1</v>
      </c>
      <c r="K79" s="664">
        <v>176</v>
      </c>
      <c r="L79" s="664"/>
      <c r="M79" s="664">
        <v>176</v>
      </c>
      <c r="N79" s="664"/>
      <c r="O79" s="664"/>
      <c r="P79" s="677"/>
      <c r="Q79" s="665"/>
    </row>
    <row r="80" spans="1:17" ht="14.4" customHeight="1" x14ac:dyDescent="0.3">
      <c r="A80" s="660" t="s">
        <v>8870</v>
      </c>
      <c r="B80" s="661" t="s">
        <v>9556</v>
      </c>
      <c r="C80" s="661" t="s">
        <v>7437</v>
      </c>
      <c r="D80" s="661" t="s">
        <v>9587</v>
      </c>
      <c r="E80" s="661" t="s">
        <v>9588</v>
      </c>
      <c r="F80" s="664">
        <v>92</v>
      </c>
      <c r="G80" s="664">
        <v>19228</v>
      </c>
      <c r="H80" s="664">
        <v>1</v>
      </c>
      <c r="I80" s="664">
        <v>209</v>
      </c>
      <c r="J80" s="664">
        <v>40</v>
      </c>
      <c r="K80" s="664">
        <v>8360</v>
      </c>
      <c r="L80" s="664">
        <v>0.43478260869565216</v>
      </c>
      <c r="M80" s="664">
        <v>209</v>
      </c>
      <c r="N80" s="664"/>
      <c r="O80" s="664"/>
      <c r="P80" s="677"/>
      <c r="Q80" s="665"/>
    </row>
    <row r="81" spans="1:17" ht="14.4" customHeight="1" x14ac:dyDescent="0.3">
      <c r="A81" s="660" t="s">
        <v>8870</v>
      </c>
      <c r="B81" s="661" t="s">
        <v>9556</v>
      </c>
      <c r="C81" s="661" t="s">
        <v>7437</v>
      </c>
      <c r="D81" s="661" t="s">
        <v>9589</v>
      </c>
      <c r="E81" s="661" t="s">
        <v>9590</v>
      </c>
      <c r="F81" s="664">
        <v>5</v>
      </c>
      <c r="G81" s="664">
        <v>330</v>
      </c>
      <c r="H81" s="664">
        <v>1</v>
      </c>
      <c r="I81" s="664">
        <v>66</v>
      </c>
      <c r="J81" s="664">
        <v>30</v>
      </c>
      <c r="K81" s="664">
        <v>1980</v>
      </c>
      <c r="L81" s="664">
        <v>6</v>
      </c>
      <c r="M81" s="664">
        <v>66</v>
      </c>
      <c r="N81" s="664">
        <v>27</v>
      </c>
      <c r="O81" s="664">
        <v>1782</v>
      </c>
      <c r="P81" s="677">
        <v>5.4</v>
      </c>
      <c r="Q81" s="665">
        <v>66</v>
      </c>
    </row>
    <row r="82" spans="1:17" ht="14.4" customHeight="1" x14ac:dyDescent="0.3">
      <c r="A82" s="660" t="s">
        <v>8870</v>
      </c>
      <c r="B82" s="661" t="s">
        <v>9556</v>
      </c>
      <c r="C82" s="661" t="s">
        <v>7437</v>
      </c>
      <c r="D82" s="661" t="s">
        <v>9591</v>
      </c>
      <c r="E82" s="661" t="s">
        <v>9592</v>
      </c>
      <c r="F82" s="664">
        <v>67</v>
      </c>
      <c r="G82" s="664">
        <v>23249</v>
      </c>
      <c r="H82" s="664">
        <v>1</v>
      </c>
      <c r="I82" s="664">
        <v>347</v>
      </c>
      <c r="J82" s="664">
        <v>45</v>
      </c>
      <c r="K82" s="664">
        <v>15660</v>
      </c>
      <c r="L82" s="664">
        <v>0.67357735816594266</v>
      </c>
      <c r="M82" s="664">
        <v>348</v>
      </c>
      <c r="N82" s="664">
        <v>34</v>
      </c>
      <c r="O82" s="664">
        <v>11866</v>
      </c>
      <c r="P82" s="677">
        <v>0.51038754355026028</v>
      </c>
      <c r="Q82" s="665">
        <v>349</v>
      </c>
    </row>
    <row r="83" spans="1:17" ht="14.4" customHeight="1" x14ac:dyDescent="0.3">
      <c r="A83" s="660" t="s">
        <v>8870</v>
      </c>
      <c r="B83" s="661" t="s">
        <v>9556</v>
      </c>
      <c r="C83" s="661" t="s">
        <v>7437</v>
      </c>
      <c r="D83" s="661" t="s">
        <v>9593</v>
      </c>
      <c r="E83" s="661" t="s">
        <v>9594</v>
      </c>
      <c r="F83" s="664">
        <v>101</v>
      </c>
      <c r="G83" s="664">
        <v>2323</v>
      </c>
      <c r="H83" s="664">
        <v>1</v>
      </c>
      <c r="I83" s="664">
        <v>23</v>
      </c>
      <c r="J83" s="664">
        <v>57</v>
      </c>
      <c r="K83" s="664">
        <v>1368</v>
      </c>
      <c r="L83" s="664">
        <v>0.58889367197589326</v>
      </c>
      <c r="M83" s="664">
        <v>24</v>
      </c>
      <c r="N83" s="664">
        <v>46</v>
      </c>
      <c r="O83" s="664">
        <v>1104</v>
      </c>
      <c r="P83" s="677">
        <v>0.47524752475247523</v>
      </c>
      <c r="Q83" s="665">
        <v>24</v>
      </c>
    </row>
    <row r="84" spans="1:17" ht="14.4" customHeight="1" x14ac:dyDescent="0.3">
      <c r="A84" s="660" t="s">
        <v>8870</v>
      </c>
      <c r="B84" s="661" t="s">
        <v>9556</v>
      </c>
      <c r="C84" s="661" t="s">
        <v>7437</v>
      </c>
      <c r="D84" s="661" t="s">
        <v>9595</v>
      </c>
      <c r="E84" s="661" t="s">
        <v>9596</v>
      </c>
      <c r="F84" s="664">
        <v>2</v>
      </c>
      <c r="G84" s="664">
        <v>1474</v>
      </c>
      <c r="H84" s="664">
        <v>1</v>
      </c>
      <c r="I84" s="664">
        <v>737</v>
      </c>
      <c r="J84" s="664"/>
      <c r="K84" s="664"/>
      <c r="L84" s="664"/>
      <c r="M84" s="664"/>
      <c r="N84" s="664"/>
      <c r="O84" s="664"/>
      <c r="P84" s="677"/>
      <c r="Q84" s="665"/>
    </row>
    <row r="85" spans="1:17" ht="14.4" customHeight="1" x14ac:dyDescent="0.3">
      <c r="A85" s="660" t="s">
        <v>8870</v>
      </c>
      <c r="B85" s="661" t="s">
        <v>9556</v>
      </c>
      <c r="C85" s="661" t="s">
        <v>7437</v>
      </c>
      <c r="D85" s="661" t="s">
        <v>9597</v>
      </c>
      <c r="E85" s="661" t="s">
        <v>9598</v>
      </c>
      <c r="F85" s="664">
        <v>17</v>
      </c>
      <c r="G85" s="664">
        <v>3060</v>
      </c>
      <c r="H85" s="664">
        <v>1</v>
      </c>
      <c r="I85" s="664">
        <v>180</v>
      </c>
      <c r="J85" s="664">
        <v>24</v>
      </c>
      <c r="K85" s="664">
        <v>4320</v>
      </c>
      <c r="L85" s="664">
        <v>1.411764705882353</v>
      </c>
      <c r="M85" s="664">
        <v>180</v>
      </c>
      <c r="N85" s="664">
        <v>34</v>
      </c>
      <c r="O85" s="664">
        <v>6120</v>
      </c>
      <c r="P85" s="677">
        <v>2</v>
      </c>
      <c r="Q85" s="665">
        <v>180</v>
      </c>
    </row>
    <row r="86" spans="1:17" ht="14.4" customHeight="1" x14ac:dyDescent="0.3">
      <c r="A86" s="660" t="s">
        <v>8870</v>
      </c>
      <c r="B86" s="661" t="s">
        <v>9556</v>
      </c>
      <c r="C86" s="661" t="s">
        <v>7437</v>
      </c>
      <c r="D86" s="661" t="s">
        <v>9599</v>
      </c>
      <c r="E86" s="661" t="s">
        <v>9600</v>
      </c>
      <c r="F86" s="664">
        <v>10</v>
      </c>
      <c r="G86" s="664">
        <v>2530</v>
      </c>
      <c r="H86" s="664">
        <v>1</v>
      </c>
      <c r="I86" s="664">
        <v>253</v>
      </c>
      <c r="J86" s="664">
        <v>29</v>
      </c>
      <c r="K86" s="664">
        <v>7337</v>
      </c>
      <c r="L86" s="664">
        <v>2.9</v>
      </c>
      <c r="M86" s="664">
        <v>253</v>
      </c>
      <c r="N86" s="664">
        <v>113</v>
      </c>
      <c r="O86" s="664">
        <v>28589</v>
      </c>
      <c r="P86" s="677">
        <v>11.3</v>
      </c>
      <c r="Q86" s="665">
        <v>253</v>
      </c>
    </row>
    <row r="87" spans="1:17" ht="14.4" customHeight="1" x14ac:dyDescent="0.3">
      <c r="A87" s="660" t="s">
        <v>8870</v>
      </c>
      <c r="B87" s="661" t="s">
        <v>9556</v>
      </c>
      <c r="C87" s="661" t="s">
        <v>7437</v>
      </c>
      <c r="D87" s="661" t="s">
        <v>9601</v>
      </c>
      <c r="E87" s="661" t="s">
        <v>9602</v>
      </c>
      <c r="F87" s="664">
        <v>1</v>
      </c>
      <c r="G87" s="664">
        <v>264</v>
      </c>
      <c r="H87" s="664">
        <v>1</v>
      </c>
      <c r="I87" s="664">
        <v>264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8870</v>
      </c>
      <c r="B88" s="661" t="s">
        <v>9556</v>
      </c>
      <c r="C88" s="661" t="s">
        <v>7437</v>
      </c>
      <c r="D88" s="661" t="s">
        <v>9603</v>
      </c>
      <c r="E88" s="661" t="s">
        <v>9604</v>
      </c>
      <c r="F88" s="664">
        <v>1</v>
      </c>
      <c r="G88" s="664">
        <v>189</v>
      </c>
      <c r="H88" s="664">
        <v>1</v>
      </c>
      <c r="I88" s="664">
        <v>189</v>
      </c>
      <c r="J88" s="664">
        <v>1</v>
      </c>
      <c r="K88" s="664">
        <v>189</v>
      </c>
      <c r="L88" s="664">
        <v>1</v>
      </c>
      <c r="M88" s="664">
        <v>189</v>
      </c>
      <c r="N88" s="664"/>
      <c r="O88" s="664"/>
      <c r="P88" s="677"/>
      <c r="Q88" s="665"/>
    </row>
    <row r="89" spans="1:17" ht="14.4" customHeight="1" x14ac:dyDescent="0.3">
      <c r="A89" s="660" t="s">
        <v>8870</v>
      </c>
      <c r="B89" s="661" t="s">
        <v>9556</v>
      </c>
      <c r="C89" s="661" t="s">
        <v>7437</v>
      </c>
      <c r="D89" s="661" t="s">
        <v>9605</v>
      </c>
      <c r="E89" s="661" t="s">
        <v>9606</v>
      </c>
      <c r="F89" s="664">
        <v>21</v>
      </c>
      <c r="G89" s="664">
        <v>4536</v>
      </c>
      <c r="H89" s="664">
        <v>1</v>
      </c>
      <c r="I89" s="664">
        <v>216</v>
      </c>
      <c r="J89" s="664">
        <v>29</v>
      </c>
      <c r="K89" s="664">
        <v>6264</v>
      </c>
      <c r="L89" s="664">
        <v>1.3809523809523809</v>
      </c>
      <c r="M89" s="664">
        <v>216</v>
      </c>
      <c r="N89" s="664">
        <v>45</v>
      </c>
      <c r="O89" s="664">
        <v>9720</v>
      </c>
      <c r="P89" s="677">
        <v>2.1428571428571428</v>
      </c>
      <c r="Q89" s="665">
        <v>216</v>
      </c>
    </row>
    <row r="90" spans="1:17" ht="14.4" customHeight="1" x14ac:dyDescent="0.3">
      <c r="A90" s="660" t="s">
        <v>8870</v>
      </c>
      <c r="B90" s="661" t="s">
        <v>9556</v>
      </c>
      <c r="C90" s="661" t="s">
        <v>7437</v>
      </c>
      <c r="D90" s="661" t="s">
        <v>9607</v>
      </c>
      <c r="E90" s="661" t="s">
        <v>9608</v>
      </c>
      <c r="F90" s="664"/>
      <c r="G90" s="664"/>
      <c r="H90" s="664"/>
      <c r="I90" s="664"/>
      <c r="J90" s="664">
        <v>1</v>
      </c>
      <c r="K90" s="664">
        <v>35</v>
      </c>
      <c r="L90" s="664"/>
      <c r="M90" s="664">
        <v>35</v>
      </c>
      <c r="N90" s="664">
        <v>2</v>
      </c>
      <c r="O90" s="664">
        <v>71</v>
      </c>
      <c r="P90" s="677"/>
      <c r="Q90" s="665">
        <v>35.5</v>
      </c>
    </row>
    <row r="91" spans="1:17" ht="14.4" customHeight="1" x14ac:dyDescent="0.3">
      <c r="A91" s="660" t="s">
        <v>8870</v>
      </c>
      <c r="B91" s="661" t="s">
        <v>9556</v>
      </c>
      <c r="C91" s="661" t="s">
        <v>7437</v>
      </c>
      <c r="D91" s="661" t="s">
        <v>2187</v>
      </c>
      <c r="E91" s="661" t="s">
        <v>9609</v>
      </c>
      <c r="F91" s="664">
        <v>1</v>
      </c>
      <c r="G91" s="664">
        <v>589</v>
      </c>
      <c r="H91" s="664">
        <v>1</v>
      </c>
      <c r="I91" s="664">
        <v>589</v>
      </c>
      <c r="J91" s="664"/>
      <c r="K91" s="664"/>
      <c r="L91" s="664"/>
      <c r="M91" s="664"/>
      <c r="N91" s="664">
        <v>1</v>
      </c>
      <c r="O91" s="664">
        <v>591</v>
      </c>
      <c r="P91" s="677">
        <v>1.0033955857385399</v>
      </c>
      <c r="Q91" s="665">
        <v>591</v>
      </c>
    </row>
    <row r="92" spans="1:17" ht="14.4" customHeight="1" x14ac:dyDescent="0.3">
      <c r="A92" s="660" t="s">
        <v>8870</v>
      </c>
      <c r="B92" s="661" t="s">
        <v>9556</v>
      </c>
      <c r="C92" s="661" t="s">
        <v>7437</v>
      </c>
      <c r="D92" s="661" t="s">
        <v>9610</v>
      </c>
      <c r="E92" s="661" t="s">
        <v>9611</v>
      </c>
      <c r="F92" s="664">
        <v>2</v>
      </c>
      <c r="G92" s="664">
        <v>100</v>
      </c>
      <c r="H92" s="664">
        <v>1</v>
      </c>
      <c r="I92" s="664">
        <v>50</v>
      </c>
      <c r="J92" s="664"/>
      <c r="K92" s="664"/>
      <c r="L92" s="664"/>
      <c r="M92" s="664"/>
      <c r="N92" s="664">
        <v>2</v>
      </c>
      <c r="O92" s="664">
        <v>100</v>
      </c>
      <c r="P92" s="677">
        <v>1</v>
      </c>
      <c r="Q92" s="665">
        <v>50</v>
      </c>
    </row>
    <row r="93" spans="1:17" ht="14.4" customHeight="1" x14ac:dyDescent="0.3">
      <c r="A93" s="660" t="s">
        <v>8870</v>
      </c>
      <c r="B93" s="661" t="s">
        <v>9556</v>
      </c>
      <c r="C93" s="661" t="s">
        <v>7437</v>
      </c>
      <c r="D93" s="661" t="s">
        <v>9612</v>
      </c>
      <c r="E93" s="661" t="s">
        <v>9613</v>
      </c>
      <c r="F93" s="664">
        <v>1</v>
      </c>
      <c r="G93" s="664">
        <v>544</v>
      </c>
      <c r="H93" s="664">
        <v>1</v>
      </c>
      <c r="I93" s="664">
        <v>544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8870</v>
      </c>
      <c r="B94" s="661" t="s">
        <v>9556</v>
      </c>
      <c r="C94" s="661" t="s">
        <v>7437</v>
      </c>
      <c r="D94" s="661" t="s">
        <v>9614</v>
      </c>
      <c r="E94" s="661" t="s">
        <v>9615</v>
      </c>
      <c r="F94" s="664">
        <v>2</v>
      </c>
      <c r="G94" s="664">
        <v>1468</v>
      </c>
      <c r="H94" s="664">
        <v>1</v>
      </c>
      <c r="I94" s="664">
        <v>734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8870</v>
      </c>
      <c r="B95" s="661" t="s">
        <v>9556</v>
      </c>
      <c r="C95" s="661" t="s">
        <v>7437</v>
      </c>
      <c r="D95" s="661" t="s">
        <v>9616</v>
      </c>
      <c r="E95" s="661" t="s">
        <v>9617</v>
      </c>
      <c r="F95" s="664">
        <v>1</v>
      </c>
      <c r="G95" s="664">
        <v>326</v>
      </c>
      <c r="H95" s="664">
        <v>1</v>
      </c>
      <c r="I95" s="664">
        <v>326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8870</v>
      </c>
      <c r="B96" s="661" t="s">
        <v>9556</v>
      </c>
      <c r="C96" s="661" t="s">
        <v>7437</v>
      </c>
      <c r="D96" s="661" t="s">
        <v>9618</v>
      </c>
      <c r="E96" s="661" t="s">
        <v>9619</v>
      </c>
      <c r="F96" s="664">
        <v>1</v>
      </c>
      <c r="G96" s="664">
        <v>344</v>
      </c>
      <c r="H96" s="664">
        <v>1</v>
      </c>
      <c r="I96" s="664">
        <v>344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8870</v>
      </c>
      <c r="B97" s="661" t="s">
        <v>9556</v>
      </c>
      <c r="C97" s="661" t="s">
        <v>7437</v>
      </c>
      <c r="D97" s="661" t="s">
        <v>9620</v>
      </c>
      <c r="E97" s="661" t="s">
        <v>9621</v>
      </c>
      <c r="F97" s="664">
        <v>1</v>
      </c>
      <c r="G97" s="664">
        <v>750</v>
      </c>
      <c r="H97" s="664">
        <v>1</v>
      </c>
      <c r="I97" s="664">
        <v>750</v>
      </c>
      <c r="J97" s="664"/>
      <c r="K97" s="664"/>
      <c r="L97" s="664"/>
      <c r="M97" s="664"/>
      <c r="N97" s="664">
        <v>1</v>
      </c>
      <c r="O97" s="664">
        <v>752</v>
      </c>
      <c r="P97" s="677">
        <v>1.0026666666666666</v>
      </c>
      <c r="Q97" s="665">
        <v>752</v>
      </c>
    </row>
    <row r="98" spans="1:17" ht="14.4" customHeight="1" x14ac:dyDescent="0.3">
      <c r="A98" s="660" t="s">
        <v>8870</v>
      </c>
      <c r="B98" s="661" t="s">
        <v>9556</v>
      </c>
      <c r="C98" s="661" t="s">
        <v>7437</v>
      </c>
      <c r="D98" s="661" t="s">
        <v>9622</v>
      </c>
      <c r="E98" s="661" t="s">
        <v>9623</v>
      </c>
      <c r="F98" s="664"/>
      <c r="G98" s="664"/>
      <c r="H98" s="664"/>
      <c r="I98" s="664"/>
      <c r="J98" s="664"/>
      <c r="K98" s="664"/>
      <c r="L98" s="664"/>
      <c r="M98" s="664"/>
      <c r="N98" s="664">
        <v>2</v>
      </c>
      <c r="O98" s="664">
        <v>462</v>
      </c>
      <c r="P98" s="677"/>
      <c r="Q98" s="665">
        <v>231</v>
      </c>
    </row>
    <row r="99" spans="1:17" ht="14.4" customHeight="1" x14ac:dyDescent="0.3">
      <c r="A99" s="660" t="s">
        <v>8870</v>
      </c>
      <c r="B99" s="661" t="s">
        <v>9556</v>
      </c>
      <c r="C99" s="661" t="s">
        <v>7437</v>
      </c>
      <c r="D99" s="661" t="s">
        <v>9624</v>
      </c>
      <c r="E99" s="661" t="s">
        <v>9625</v>
      </c>
      <c r="F99" s="664">
        <v>1</v>
      </c>
      <c r="G99" s="664">
        <v>229</v>
      </c>
      <c r="H99" s="664">
        <v>1</v>
      </c>
      <c r="I99" s="664">
        <v>229</v>
      </c>
      <c r="J99" s="664"/>
      <c r="K99" s="664"/>
      <c r="L99" s="664"/>
      <c r="M99" s="664"/>
      <c r="N99" s="664">
        <v>1</v>
      </c>
      <c r="O99" s="664">
        <v>230</v>
      </c>
      <c r="P99" s="677">
        <v>1.0043668122270741</v>
      </c>
      <c r="Q99" s="665">
        <v>230</v>
      </c>
    </row>
    <row r="100" spans="1:17" ht="14.4" customHeight="1" x14ac:dyDescent="0.3">
      <c r="A100" s="660" t="s">
        <v>8870</v>
      </c>
      <c r="B100" s="661" t="s">
        <v>9556</v>
      </c>
      <c r="C100" s="661" t="s">
        <v>7437</v>
      </c>
      <c r="D100" s="661" t="s">
        <v>9626</v>
      </c>
      <c r="E100" s="661" t="s">
        <v>9627</v>
      </c>
      <c r="F100" s="664">
        <v>1</v>
      </c>
      <c r="G100" s="664">
        <v>649</v>
      </c>
      <c r="H100" s="664">
        <v>1</v>
      </c>
      <c r="I100" s="664">
        <v>649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9628</v>
      </c>
      <c r="B101" s="661" t="s">
        <v>9629</v>
      </c>
      <c r="C101" s="661" t="s">
        <v>7437</v>
      </c>
      <c r="D101" s="661" t="s">
        <v>9630</v>
      </c>
      <c r="E101" s="661" t="s">
        <v>9631</v>
      </c>
      <c r="F101" s="664">
        <v>1303</v>
      </c>
      <c r="G101" s="664">
        <v>35181</v>
      </c>
      <c r="H101" s="664">
        <v>1</v>
      </c>
      <c r="I101" s="664">
        <v>27</v>
      </c>
      <c r="J101" s="664">
        <v>920</v>
      </c>
      <c r="K101" s="664">
        <v>24840</v>
      </c>
      <c r="L101" s="664">
        <v>0.70606293169608592</v>
      </c>
      <c r="M101" s="664">
        <v>27</v>
      </c>
      <c r="N101" s="664">
        <v>1059</v>
      </c>
      <c r="O101" s="664">
        <v>28593</v>
      </c>
      <c r="P101" s="677">
        <v>0.81273983115886417</v>
      </c>
      <c r="Q101" s="665">
        <v>27</v>
      </c>
    </row>
    <row r="102" spans="1:17" ht="14.4" customHeight="1" x14ac:dyDescent="0.3">
      <c r="A102" s="660" t="s">
        <v>9628</v>
      </c>
      <c r="B102" s="661" t="s">
        <v>9629</v>
      </c>
      <c r="C102" s="661" t="s">
        <v>7437</v>
      </c>
      <c r="D102" s="661" t="s">
        <v>9632</v>
      </c>
      <c r="E102" s="661" t="s">
        <v>9633</v>
      </c>
      <c r="F102" s="664">
        <v>1209</v>
      </c>
      <c r="G102" s="664">
        <v>65286</v>
      </c>
      <c r="H102" s="664">
        <v>1</v>
      </c>
      <c r="I102" s="664">
        <v>54</v>
      </c>
      <c r="J102" s="664">
        <v>777</v>
      </c>
      <c r="K102" s="664">
        <v>41958</v>
      </c>
      <c r="L102" s="664">
        <v>0.64267990074441683</v>
      </c>
      <c r="M102" s="664">
        <v>54</v>
      </c>
      <c r="N102" s="664">
        <v>881</v>
      </c>
      <c r="O102" s="664">
        <v>47574</v>
      </c>
      <c r="P102" s="677">
        <v>0.72870140612076095</v>
      </c>
      <c r="Q102" s="665">
        <v>54</v>
      </c>
    </row>
    <row r="103" spans="1:17" ht="14.4" customHeight="1" x14ac:dyDescent="0.3">
      <c r="A103" s="660" t="s">
        <v>9628</v>
      </c>
      <c r="B103" s="661" t="s">
        <v>9629</v>
      </c>
      <c r="C103" s="661" t="s">
        <v>7437</v>
      </c>
      <c r="D103" s="661" t="s">
        <v>9634</v>
      </c>
      <c r="E103" s="661" t="s">
        <v>9635</v>
      </c>
      <c r="F103" s="664">
        <v>1321</v>
      </c>
      <c r="G103" s="664">
        <v>31704</v>
      </c>
      <c r="H103" s="664">
        <v>1</v>
      </c>
      <c r="I103" s="664">
        <v>24</v>
      </c>
      <c r="J103" s="664">
        <v>919</v>
      </c>
      <c r="K103" s="664">
        <v>22056</v>
      </c>
      <c r="L103" s="664">
        <v>0.69568508705526122</v>
      </c>
      <c r="M103" s="664">
        <v>24</v>
      </c>
      <c r="N103" s="664">
        <v>1044</v>
      </c>
      <c r="O103" s="664">
        <v>25056</v>
      </c>
      <c r="P103" s="677">
        <v>0.79031037093111278</v>
      </c>
      <c r="Q103" s="665">
        <v>24</v>
      </c>
    </row>
    <row r="104" spans="1:17" ht="14.4" customHeight="1" x14ac:dyDescent="0.3">
      <c r="A104" s="660" t="s">
        <v>9628</v>
      </c>
      <c r="B104" s="661" t="s">
        <v>9629</v>
      </c>
      <c r="C104" s="661" t="s">
        <v>7437</v>
      </c>
      <c r="D104" s="661" t="s">
        <v>9636</v>
      </c>
      <c r="E104" s="661" t="s">
        <v>9637</v>
      </c>
      <c r="F104" s="664">
        <v>1462</v>
      </c>
      <c r="G104" s="664">
        <v>39474</v>
      </c>
      <c r="H104" s="664">
        <v>1</v>
      </c>
      <c r="I104" s="664">
        <v>27</v>
      </c>
      <c r="J104" s="664">
        <v>1134</v>
      </c>
      <c r="K104" s="664">
        <v>30618</v>
      </c>
      <c r="L104" s="664">
        <v>0.77564979480164153</v>
      </c>
      <c r="M104" s="664">
        <v>27</v>
      </c>
      <c r="N104" s="664">
        <v>1337</v>
      </c>
      <c r="O104" s="664">
        <v>36099</v>
      </c>
      <c r="P104" s="677">
        <v>0.914500683994528</v>
      </c>
      <c r="Q104" s="665">
        <v>27</v>
      </c>
    </row>
    <row r="105" spans="1:17" ht="14.4" customHeight="1" x14ac:dyDescent="0.3">
      <c r="A105" s="660" t="s">
        <v>9628</v>
      </c>
      <c r="B105" s="661" t="s">
        <v>9629</v>
      </c>
      <c r="C105" s="661" t="s">
        <v>7437</v>
      </c>
      <c r="D105" s="661" t="s">
        <v>9638</v>
      </c>
      <c r="E105" s="661" t="s">
        <v>9639</v>
      </c>
      <c r="F105" s="664">
        <v>36</v>
      </c>
      <c r="G105" s="664">
        <v>2016</v>
      </c>
      <c r="H105" s="664">
        <v>1</v>
      </c>
      <c r="I105" s="664">
        <v>56</v>
      </c>
      <c r="J105" s="664">
        <v>31</v>
      </c>
      <c r="K105" s="664">
        <v>1736</v>
      </c>
      <c r="L105" s="664">
        <v>0.86111111111111116</v>
      </c>
      <c r="M105" s="664">
        <v>56</v>
      </c>
      <c r="N105" s="664">
        <v>7</v>
      </c>
      <c r="O105" s="664">
        <v>394</v>
      </c>
      <c r="P105" s="677">
        <v>0.19543650793650794</v>
      </c>
      <c r="Q105" s="665">
        <v>56.285714285714285</v>
      </c>
    </row>
    <row r="106" spans="1:17" ht="14.4" customHeight="1" x14ac:dyDescent="0.3">
      <c r="A106" s="660" t="s">
        <v>9628</v>
      </c>
      <c r="B106" s="661" t="s">
        <v>9629</v>
      </c>
      <c r="C106" s="661" t="s">
        <v>7437</v>
      </c>
      <c r="D106" s="661" t="s">
        <v>9640</v>
      </c>
      <c r="E106" s="661" t="s">
        <v>9641</v>
      </c>
      <c r="F106" s="664">
        <v>1221</v>
      </c>
      <c r="G106" s="664">
        <v>32967</v>
      </c>
      <c r="H106" s="664">
        <v>1</v>
      </c>
      <c r="I106" s="664">
        <v>27</v>
      </c>
      <c r="J106" s="664">
        <v>843</v>
      </c>
      <c r="K106" s="664">
        <v>22761</v>
      </c>
      <c r="L106" s="664">
        <v>0.69041769041769041</v>
      </c>
      <c r="M106" s="664">
        <v>27</v>
      </c>
      <c r="N106" s="664">
        <v>958</v>
      </c>
      <c r="O106" s="664">
        <v>25866</v>
      </c>
      <c r="P106" s="677">
        <v>0.78460278460278465</v>
      </c>
      <c r="Q106" s="665">
        <v>27</v>
      </c>
    </row>
    <row r="107" spans="1:17" ht="14.4" customHeight="1" x14ac:dyDescent="0.3">
      <c r="A107" s="660" t="s">
        <v>9628</v>
      </c>
      <c r="B107" s="661" t="s">
        <v>9629</v>
      </c>
      <c r="C107" s="661" t="s">
        <v>7437</v>
      </c>
      <c r="D107" s="661" t="s">
        <v>9642</v>
      </c>
      <c r="E107" s="661" t="s">
        <v>9643</v>
      </c>
      <c r="F107" s="664">
        <v>3610</v>
      </c>
      <c r="G107" s="664">
        <v>79420</v>
      </c>
      <c r="H107" s="664">
        <v>1</v>
      </c>
      <c r="I107" s="664">
        <v>22</v>
      </c>
      <c r="J107" s="664">
        <v>3084</v>
      </c>
      <c r="K107" s="664">
        <v>67848</v>
      </c>
      <c r="L107" s="664">
        <v>0.85429362880886428</v>
      </c>
      <c r="M107" s="664">
        <v>22</v>
      </c>
      <c r="N107" s="664">
        <v>3357</v>
      </c>
      <c r="O107" s="664">
        <v>73854</v>
      </c>
      <c r="P107" s="677">
        <v>0.92991689750692519</v>
      </c>
      <c r="Q107" s="665">
        <v>22</v>
      </c>
    </row>
    <row r="108" spans="1:17" ht="14.4" customHeight="1" x14ac:dyDescent="0.3">
      <c r="A108" s="660" t="s">
        <v>9628</v>
      </c>
      <c r="B108" s="661" t="s">
        <v>9629</v>
      </c>
      <c r="C108" s="661" t="s">
        <v>7437</v>
      </c>
      <c r="D108" s="661" t="s">
        <v>9644</v>
      </c>
      <c r="E108" s="661" t="s">
        <v>9645</v>
      </c>
      <c r="F108" s="664">
        <v>21</v>
      </c>
      <c r="G108" s="664">
        <v>1428</v>
      </c>
      <c r="H108" s="664">
        <v>1</v>
      </c>
      <c r="I108" s="664">
        <v>68</v>
      </c>
      <c r="J108" s="664">
        <v>23</v>
      </c>
      <c r="K108" s="664">
        <v>1564</v>
      </c>
      <c r="L108" s="664">
        <v>1.0952380952380953</v>
      </c>
      <c r="M108" s="664">
        <v>68</v>
      </c>
      <c r="N108" s="664">
        <v>43</v>
      </c>
      <c r="O108" s="664">
        <v>2924</v>
      </c>
      <c r="P108" s="677">
        <v>2.0476190476190474</v>
      </c>
      <c r="Q108" s="665">
        <v>68</v>
      </c>
    </row>
    <row r="109" spans="1:17" ht="14.4" customHeight="1" x14ac:dyDescent="0.3">
      <c r="A109" s="660" t="s">
        <v>9628</v>
      </c>
      <c r="B109" s="661" t="s">
        <v>9629</v>
      </c>
      <c r="C109" s="661" t="s">
        <v>7437</v>
      </c>
      <c r="D109" s="661" t="s">
        <v>9646</v>
      </c>
      <c r="E109" s="661" t="s">
        <v>9647</v>
      </c>
      <c r="F109" s="664">
        <v>36</v>
      </c>
      <c r="G109" s="664">
        <v>2232</v>
      </c>
      <c r="H109" s="664">
        <v>1</v>
      </c>
      <c r="I109" s="664">
        <v>62</v>
      </c>
      <c r="J109" s="664">
        <v>19</v>
      </c>
      <c r="K109" s="664">
        <v>1178</v>
      </c>
      <c r="L109" s="664">
        <v>0.52777777777777779</v>
      </c>
      <c r="M109" s="664">
        <v>62</v>
      </c>
      <c r="N109" s="664">
        <v>42</v>
      </c>
      <c r="O109" s="664">
        <v>2604</v>
      </c>
      <c r="P109" s="677">
        <v>1.1666666666666667</v>
      </c>
      <c r="Q109" s="665">
        <v>62</v>
      </c>
    </row>
    <row r="110" spans="1:17" ht="14.4" customHeight="1" x14ac:dyDescent="0.3">
      <c r="A110" s="660" t="s">
        <v>9628</v>
      </c>
      <c r="B110" s="661" t="s">
        <v>9629</v>
      </c>
      <c r="C110" s="661" t="s">
        <v>7437</v>
      </c>
      <c r="D110" s="661" t="s">
        <v>9648</v>
      </c>
      <c r="E110" s="661" t="s">
        <v>9649</v>
      </c>
      <c r="F110" s="664">
        <v>86</v>
      </c>
      <c r="G110" s="664">
        <v>5246</v>
      </c>
      <c r="H110" s="664">
        <v>1</v>
      </c>
      <c r="I110" s="664">
        <v>61</v>
      </c>
      <c r="J110" s="664">
        <v>48</v>
      </c>
      <c r="K110" s="664">
        <v>2928</v>
      </c>
      <c r="L110" s="664">
        <v>0.55813953488372092</v>
      </c>
      <c r="M110" s="664">
        <v>61</v>
      </c>
      <c r="N110" s="664">
        <v>70</v>
      </c>
      <c r="O110" s="664">
        <v>4326</v>
      </c>
      <c r="P110" s="677">
        <v>0.82462828821959588</v>
      </c>
      <c r="Q110" s="665">
        <v>61.8</v>
      </c>
    </row>
    <row r="111" spans="1:17" ht="14.4" customHeight="1" x14ac:dyDescent="0.3">
      <c r="A111" s="660" t="s">
        <v>9628</v>
      </c>
      <c r="B111" s="661" t="s">
        <v>9629</v>
      </c>
      <c r="C111" s="661" t="s">
        <v>7437</v>
      </c>
      <c r="D111" s="661" t="s">
        <v>9650</v>
      </c>
      <c r="E111" s="661" t="s">
        <v>9651</v>
      </c>
      <c r="F111" s="664">
        <v>2</v>
      </c>
      <c r="G111" s="664">
        <v>788</v>
      </c>
      <c r="H111" s="664">
        <v>1</v>
      </c>
      <c r="I111" s="664">
        <v>394</v>
      </c>
      <c r="J111" s="664"/>
      <c r="K111" s="664"/>
      <c r="L111" s="664"/>
      <c r="M111" s="664"/>
      <c r="N111" s="664">
        <v>1</v>
      </c>
      <c r="O111" s="664">
        <v>394</v>
      </c>
      <c r="P111" s="677">
        <v>0.5</v>
      </c>
      <c r="Q111" s="665">
        <v>394</v>
      </c>
    </row>
    <row r="112" spans="1:17" ht="14.4" customHeight="1" x14ac:dyDescent="0.3">
      <c r="A112" s="660" t="s">
        <v>9628</v>
      </c>
      <c r="B112" s="661" t="s">
        <v>9629</v>
      </c>
      <c r="C112" s="661" t="s">
        <v>7437</v>
      </c>
      <c r="D112" s="661" t="s">
        <v>9652</v>
      </c>
      <c r="E112" s="661" t="s">
        <v>9653</v>
      </c>
      <c r="F112" s="664"/>
      <c r="G112" s="664"/>
      <c r="H112" s="664"/>
      <c r="I112" s="664"/>
      <c r="J112" s="664">
        <v>48</v>
      </c>
      <c r="K112" s="664">
        <v>3888</v>
      </c>
      <c r="L112" s="664"/>
      <c r="M112" s="664">
        <v>81</v>
      </c>
      <c r="N112" s="664">
        <v>41</v>
      </c>
      <c r="O112" s="664">
        <v>3350</v>
      </c>
      <c r="P112" s="677"/>
      <c r="Q112" s="665">
        <v>81.707317073170728</v>
      </c>
    </row>
    <row r="113" spans="1:17" ht="14.4" customHeight="1" x14ac:dyDescent="0.3">
      <c r="A113" s="660" t="s">
        <v>9628</v>
      </c>
      <c r="B113" s="661" t="s">
        <v>9629</v>
      </c>
      <c r="C113" s="661" t="s">
        <v>7437</v>
      </c>
      <c r="D113" s="661" t="s">
        <v>9654</v>
      </c>
      <c r="E113" s="661" t="s">
        <v>9655</v>
      </c>
      <c r="F113" s="664">
        <v>116</v>
      </c>
      <c r="G113" s="664">
        <v>114492</v>
      </c>
      <c r="H113" s="664">
        <v>1</v>
      </c>
      <c r="I113" s="664">
        <v>987</v>
      </c>
      <c r="J113" s="664">
        <v>82</v>
      </c>
      <c r="K113" s="664">
        <v>80934</v>
      </c>
      <c r="L113" s="664">
        <v>0.7068965517241379</v>
      </c>
      <c r="M113" s="664">
        <v>987</v>
      </c>
      <c r="N113" s="664">
        <v>109</v>
      </c>
      <c r="O113" s="664">
        <v>107583</v>
      </c>
      <c r="P113" s="677">
        <v>0.93965517241379315</v>
      </c>
      <c r="Q113" s="665">
        <v>987</v>
      </c>
    </row>
    <row r="114" spans="1:17" ht="14.4" customHeight="1" x14ac:dyDescent="0.3">
      <c r="A114" s="660" t="s">
        <v>9628</v>
      </c>
      <c r="B114" s="661" t="s">
        <v>9629</v>
      </c>
      <c r="C114" s="661" t="s">
        <v>7437</v>
      </c>
      <c r="D114" s="661" t="s">
        <v>9656</v>
      </c>
      <c r="E114" s="661" t="s">
        <v>9657</v>
      </c>
      <c r="F114" s="664"/>
      <c r="G114" s="664"/>
      <c r="H114" s="664"/>
      <c r="I114" s="664"/>
      <c r="J114" s="664">
        <v>1</v>
      </c>
      <c r="K114" s="664">
        <v>30</v>
      </c>
      <c r="L114" s="664"/>
      <c r="M114" s="664">
        <v>30</v>
      </c>
      <c r="N114" s="664"/>
      <c r="O114" s="664"/>
      <c r="P114" s="677"/>
      <c r="Q114" s="665"/>
    </row>
    <row r="115" spans="1:17" ht="14.4" customHeight="1" x14ac:dyDescent="0.3">
      <c r="A115" s="660" t="s">
        <v>9628</v>
      </c>
      <c r="B115" s="661" t="s">
        <v>9629</v>
      </c>
      <c r="C115" s="661" t="s">
        <v>7437</v>
      </c>
      <c r="D115" s="661" t="s">
        <v>9658</v>
      </c>
      <c r="E115" s="661" t="s">
        <v>9659</v>
      </c>
      <c r="F115" s="664">
        <v>1</v>
      </c>
      <c r="G115" s="664">
        <v>82</v>
      </c>
      <c r="H115" s="664">
        <v>1</v>
      </c>
      <c r="I115" s="664">
        <v>82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9628</v>
      </c>
      <c r="B116" s="661" t="s">
        <v>9629</v>
      </c>
      <c r="C116" s="661" t="s">
        <v>7437</v>
      </c>
      <c r="D116" s="661" t="s">
        <v>9660</v>
      </c>
      <c r="E116" s="661" t="s">
        <v>9661</v>
      </c>
      <c r="F116" s="664">
        <v>7</v>
      </c>
      <c r="G116" s="664">
        <v>441</v>
      </c>
      <c r="H116" s="664">
        <v>1</v>
      </c>
      <c r="I116" s="664">
        <v>63</v>
      </c>
      <c r="J116" s="664">
        <v>4</v>
      </c>
      <c r="K116" s="664">
        <v>252</v>
      </c>
      <c r="L116" s="664">
        <v>0.5714285714285714</v>
      </c>
      <c r="M116" s="664">
        <v>63</v>
      </c>
      <c r="N116" s="664">
        <v>3</v>
      </c>
      <c r="O116" s="664">
        <v>189</v>
      </c>
      <c r="P116" s="677">
        <v>0.42857142857142855</v>
      </c>
      <c r="Q116" s="665">
        <v>63</v>
      </c>
    </row>
    <row r="117" spans="1:17" ht="14.4" customHeight="1" x14ac:dyDescent="0.3">
      <c r="A117" s="660" t="s">
        <v>9628</v>
      </c>
      <c r="B117" s="661" t="s">
        <v>9629</v>
      </c>
      <c r="C117" s="661" t="s">
        <v>7437</v>
      </c>
      <c r="D117" s="661" t="s">
        <v>9662</v>
      </c>
      <c r="E117" s="661" t="s">
        <v>9663</v>
      </c>
      <c r="F117" s="664">
        <v>145</v>
      </c>
      <c r="G117" s="664">
        <v>2465</v>
      </c>
      <c r="H117" s="664">
        <v>1</v>
      </c>
      <c r="I117" s="664">
        <v>17</v>
      </c>
      <c r="J117" s="664">
        <v>21</v>
      </c>
      <c r="K117" s="664">
        <v>357</v>
      </c>
      <c r="L117" s="664">
        <v>0.14482758620689656</v>
      </c>
      <c r="M117" s="664">
        <v>17</v>
      </c>
      <c r="N117" s="664">
        <v>12</v>
      </c>
      <c r="O117" s="664">
        <v>204</v>
      </c>
      <c r="P117" s="677">
        <v>8.2758620689655171E-2</v>
      </c>
      <c r="Q117" s="665">
        <v>17</v>
      </c>
    </row>
    <row r="118" spans="1:17" ht="14.4" customHeight="1" x14ac:dyDescent="0.3">
      <c r="A118" s="660" t="s">
        <v>9628</v>
      </c>
      <c r="B118" s="661" t="s">
        <v>9629</v>
      </c>
      <c r="C118" s="661" t="s">
        <v>7437</v>
      </c>
      <c r="D118" s="661" t="s">
        <v>9664</v>
      </c>
      <c r="E118" s="661" t="s">
        <v>9665</v>
      </c>
      <c r="F118" s="664">
        <v>1</v>
      </c>
      <c r="G118" s="664">
        <v>62</v>
      </c>
      <c r="H118" s="664">
        <v>1</v>
      </c>
      <c r="I118" s="664">
        <v>62</v>
      </c>
      <c r="J118" s="664">
        <v>1</v>
      </c>
      <c r="K118" s="664">
        <v>63</v>
      </c>
      <c r="L118" s="664">
        <v>1.0161290322580645</v>
      </c>
      <c r="M118" s="664">
        <v>63</v>
      </c>
      <c r="N118" s="664">
        <v>3</v>
      </c>
      <c r="O118" s="664">
        <v>191</v>
      </c>
      <c r="P118" s="677">
        <v>3.0806451612903225</v>
      </c>
      <c r="Q118" s="665">
        <v>63.666666666666664</v>
      </c>
    </row>
    <row r="119" spans="1:17" ht="14.4" customHeight="1" x14ac:dyDescent="0.3">
      <c r="A119" s="660" t="s">
        <v>9628</v>
      </c>
      <c r="B119" s="661" t="s">
        <v>9629</v>
      </c>
      <c r="C119" s="661" t="s">
        <v>7437</v>
      </c>
      <c r="D119" s="661" t="s">
        <v>9666</v>
      </c>
      <c r="E119" s="661" t="s">
        <v>9667</v>
      </c>
      <c r="F119" s="664">
        <v>15</v>
      </c>
      <c r="G119" s="664">
        <v>705</v>
      </c>
      <c r="H119" s="664">
        <v>1</v>
      </c>
      <c r="I119" s="664">
        <v>47</v>
      </c>
      <c r="J119" s="664">
        <v>18</v>
      </c>
      <c r="K119" s="664">
        <v>846</v>
      </c>
      <c r="L119" s="664">
        <v>1.2</v>
      </c>
      <c r="M119" s="664">
        <v>47</v>
      </c>
      <c r="N119" s="664">
        <v>25</v>
      </c>
      <c r="O119" s="664">
        <v>1175</v>
      </c>
      <c r="P119" s="677">
        <v>1.6666666666666667</v>
      </c>
      <c r="Q119" s="665">
        <v>47</v>
      </c>
    </row>
    <row r="120" spans="1:17" ht="14.4" customHeight="1" x14ac:dyDescent="0.3">
      <c r="A120" s="660" t="s">
        <v>9628</v>
      </c>
      <c r="B120" s="661" t="s">
        <v>9629</v>
      </c>
      <c r="C120" s="661" t="s">
        <v>7437</v>
      </c>
      <c r="D120" s="661" t="s">
        <v>9668</v>
      </c>
      <c r="E120" s="661" t="s">
        <v>9669</v>
      </c>
      <c r="F120" s="664">
        <v>11</v>
      </c>
      <c r="G120" s="664">
        <v>660</v>
      </c>
      <c r="H120" s="664">
        <v>1</v>
      </c>
      <c r="I120" s="664">
        <v>60</v>
      </c>
      <c r="J120" s="664">
        <v>4</v>
      </c>
      <c r="K120" s="664">
        <v>240</v>
      </c>
      <c r="L120" s="664">
        <v>0.36363636363636365</v>
      </c>
      <c r="M120" s="664">
        <v>60</v>
      </c>
      <c r="N120" s="664">
        <v>8</v>
      </c>
      <c r="O120" s="664">
        <v>480</v>
      </c>
      <c r="P120" s="677">
        <v>0.72727272727272729</v>
      </c>
      <c r="Q120" s="665">
        <v>60</v>
      </c>
    </row>
    <row r="121" spans="1:17" ht="14.4" customHeight="1" x14ac:dyDescent="0.3">
      <c r="A121" s="660" t="s">
        <v>9628</v>
      </c>
      <c r="B121" s="661" t="s">
        <v>9629</v>
      </c>
      <c r="C121" s="661" t="s">
        <v>7437</v>
      </c>
      <c r="D121" s="661" t="s">
        <v>9670</v>
      </c>
      <c r="E121" s="661" t="s">
        <v>9671</v>
      </c>
      <c r="F121" s="664">
        <v>1</v>
      </c>
      <c r="G121" s="664">
        <v>96</v>
      </c>
      <c r="H121" s="664">
        <v>1</v>
      </c>
      <c r="I121" s="664">
        <v>96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9628</v>
      </c>
      <c r="B122" s="661" t="s">
        <v>9629</v>
      </c>
      <c r="C122" s="661" t="s">
        <v>7437</v>
      </c>
      <c r="D122" s="661" t="s">
        <v>9672</v>
      </c>
      <c r="E122" s="661" t="s">
        <v>9673</v>
      </c>
      <c r="F122" s="664">
        <v>2</v>
      </c>
      <c r="G122" s="664">
        <v>120</v>
      </c>
      <c r="H122" s="664">
        <v>1</v>
      </c>
      <c r="I122" s="664">
        <v>60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9628</v>
      </c>
      <c r="B123" s="661" t="s">
        <v>9629</v>
      </c>
      <c r="C123" s="661" t="s">
        <v>7437</v>
      </c>
      <c r="D123" s="661" t="s">
        <v>9674</v>
      </c>
      <c r="E123" s="661" t="s">
        <v>9675</v>
      </c>
      <c r="F123" s="664">
        <v>1</v>
      </c>
      <c r="G123" s="664">
        <v>61</v>
      </c>
      <c r="H123" s="664">
        <v>1</v>
      </c>
      <c r="I123" s="664">
        <v>61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9628</v>
      </c>
      <c r="B124" s="661" t="s">
        <v>9629</v>
      </c>
      <c r="C124" s="661" t="s">
        <v>7437</v>
      </c>
      <c r="D124" s="661" t="s">
        <v>9676</v>
      </c>
      <c r="E124" s="661" t="s">
        <v>9677</v>
      </c>
      <c r="F124" s="664">
        <v>5</v>
      </c>
      <c r="G124" s="664">
        <v>95</v>
      </c>
      <c r="H124" s="664">
        <v>1</v>
      </c>
      <c r="I124" s="664">
        <v>19</v>
      </c>
      <c r="J124" s="664">
        <v>4</v>
      </c>
      <c r="K124" s="664">
        <v>76</v>
      </c>
      <c r="L124" s="664">
        <v>0.8</v>
      </c>
      <c r="M124" s="664">
        <v>19</v>
      </c>
      <c r="N124" s="664">
        <v>3</v>
      </c>
      <c r="O124" s="664">
        <v>57</v>
      </c>
      <c r="P124" s="677">
        <v>0.6</v>
      </c>
      <c r="Q124" s="665">
        <v>19</v>
      </c>
    </row>
    <row r="125" spans="1:17" ht="14.4" customHeight="1" x14ac:dyDescent="0.3">
      <c r="A125" s="660" t="s">
        <v>9628</v>
      </c>
      <c r="B125" s="661" t="s">
        <v>9629</v>
      </c>
      <c r="C125" s="661" t="s">
        <v>7437</v>
      </c>
      <c r="D125" s="661" t="s">
        <v>9678</v>
      </c>
      <c r="E125" s="661" t="s">
        <v>9679</v>
      </c>
      <c r="F125" s="664">
        <v>3</v>
      </c>
      <c r="G125" s="664">
        <v>1173</v>
      </c>
      <c r="H125" s="664">
        <v>1</v>
      </c>
      <c r="I125" s="664">
        <v>391</v>
      </c>
      <c r="J125" s="664"/>
      <c r="K125" s="664"/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9628</v>
      </c>
      <c r="B126" s="661" t="s">
        <v>9629</v>
      </c>
      <c r="C126" s="661" t="s">
        <v>7437</v>
      </c>
      <c r="D126" s="661" t="s">
        <v>9680</v>
      </c>
      <c r="E126" s="661" t="s">
        <v>9681</v>
      </c>
      <c r="F126" s="664">
        <v>2</v>
      </c>
      <c r="G126" s="664">
        <v>922</v>
      </c>
      <c r="H126" s="664">
        <v>1</v>
      </c>
      <c r="I126" s="664">
        <v>461</v>
      </c>
      <c r="J126" s="664">
        <v>2</v>
      </c>
      <c r="K126" s="664">
        <v>922</v>
      </c>
      <c r="L126" s="664">
        <v>1</v>
      </c>
      <c r="M126" s="664">
        <v>461</v>
      </c>
      <c r="N126" s="664">
        <v>6</v>
      </c>
      <c r="O126" s="664">
        <v>2772</v>
      </c>
      <c r="P126" s="677">
        <v>3.0065075921908893</v>
      </c>
      <c r="Q126" s="665">
        <v>462</v>
      </c>
    </row>
    <row r="127" spans="1:17" ht="14.4" customHeight="1" x14ac:dyDescent="0.3">
      <c r="A127" s="660" t="s">
        <v>9628</v>
      </c>
      <c r="B127" s="661" t="s">
        <v>9629</v>
      </c>
      <c r="C127" s="661" t="s">
        <v>7437</v>
      </c>
      <c r="D127" s="661" t="s">
        <v>9682</v>
      </c>
      <c r="E127" s="661" t="s">
        <v>9683</v>
      </c>
      <c r="F127" s="664"/>
      <c r="G127" s="664"/>
      <c r="H127" s="664"/>
      <c r="I127" s="664"/>
      <c r="J127" s="664">
        <v>1</v>
      </c>
      <c r="K127" s="664">
        <v>312</v>
      </c>
      <c r="L127" s="664"/>
      <c r="M127" s="664">
        <v>312</v>
      </c>
      <c r="N127" s="664"/>
      <c r="O127" s="664"/>
      <c r="P127" s="677"/>
      <c r="Q127" s="665"/>
    </row>
    <row r="128" spans="1:17" ht="14.4" customHeight="1" x14ac:dyDescent="0.3">
      <c r="A128" s="660" t="s">
        <v>9628</v>
      </c>
      <c r="B128" s="661" t="s">
        <v>9629</v>
      </c>
      <c r="C128" s="661" t="s">
        <v>7437</v>
      </c>
      <c r="D128" s="661" t="s">
        <v>9684</v>
      </c>
      <c r="E128" s="661" t="s">
        <v>9685</v>
      </c>
      <c r="F128" s="664">
        <v>40</v>
      </c>
      <c r="G128" s="664">
        <v>34000</v>
      </c>
      <c r="H128" s="664">
        <v>1</v>
      </c>
      <c r="I128" s="664">
        <v>850</v>
      </c>
      <c r="J128" s="664">
        <v>45</v>
      </c>
      <c r="K128" s="664">
        <v>38295</v>
      </c>
      <c r="L128" s="664">
        <v>1.1263235294117646</v>
      </c>
      <c r="M128" s="664">
        <v>851</v>
      </c>
      <c r="N128" s="664">
        <v>49</v>
      </c>
      <c r="O128" s="664">
        <v>41734</v>
      </c>
      <c r="P128" s="677">
        <v>1.2274705882352941</v>
      </c>
      <c r="Q128" s="665">
        <v>851.71428571428567</v>
      </c>
    </row>
    <row r="129" spans="1:17" ht="14.4" customHeight="1" x14ac:dyDescent="0.3">
      <c r="A129" s="660" t="s">
        <v>9628</v>
      </c>
      <c r="B129" s="661" t="s">
        <v>9629</v>
      </c>
      <c r="C129" s="661" t="s">
        <v>7437</v>
      </c>
      <c r="D129" s="661" t="s">
        <v>9686</v>
      </c>
      <c r="E129" s="661" t="s">
        <v>9687</v>
      </c>
      <c r="F129" s="664">
        <v>2</v>
      </c>
      <c r="G129" s="664">
        <v>332</v>
      </c>
      <c r="H129" s="664">
        <v>1</v>
      </c>
      <c r="I129" s="664">
        <v>166</v>
      </c>
      <c r="J129" s="664"/>
      <c r="K129" s="664"/>
      <c r="L129" s="664"/>
      <c r="M129" s="664"/>
      <c r="N129" s="664">
        <v>1</v>
      </c>
      <c r="O129" s="664">
        <v>166</v>
      </c>
      <c r="P129" s="677">
        <v>0.5</v>
      </c>
      <c r="Q129" s="665">
        <v>166</v>
      </c>
    </row>
    <row r="130" spans="1:17" ht="14.4" customHeight="1" x14ac:dyDescent="0.3">
      <c r="A130" s="660" t="s">
        <v>9628</v>
      </c>
      <c r="B130" s="661" t="s">
        <v>9629</v>
      </c>
      <c r="C130" s="661" t="s">
        <v>7437</v>
      </c>
      <c r="D130" s="661" t="s">
        <v>9688</v>
      </c>
      <c r="E130" s="661" t="s">
        <v>9689</v>
      </c>
      <c r="F130" s="664"/>
      <c r="G130" s="664"/>
      <c r="H130" s="664"/>
      <c r="I130" s="664"/>
      <c r="J130" s="664">
        <v>3</v>
      </c>
      <c r="K130" s="664">
        <v>495</v>
      </c>
      <c r="L130" s="664"/>
      <c r="M130" s="664">
        <v>165</v>
      </c>
      <c r="N130" s="664">
        <v>1</v>
      </c>
      <c r="O130" s="664">
        <v>165</v>
      </c>
      <c r="P130" s="677"/>
      <c r="Q130" s="665">
        <v>165</v>
      </c>
    </row>
    <row r="131" spans="1:17" ht="14.4" customHeight="1" x14ac:dyDescent="0.3">
      <c r="A131" s="660" t="s">
        <v>9628</v>
      </c>
      <c r="B131" s="661" t="s">
        <v>9629</v>
      </c>
      <c r="C131" s="661" t="s">
        <v>7437</v>
      </c>
      <c r="D131" s="661" t="s">
        <v>9690</v>
      </c>
      <c r="E131" s="661" t="s">
        <v>9691</v>
      </c>
      <c r="F131" s="664"/>
      <c r="G131" s="664"/>
      <c r="H131" s="664"/>
      <c r="I131" s="664"/>
      <c r="J131" s="664">
        <v>3</v>
      </c>
      <c r="K131" s="664">
        <v>708</v>
      </c>
      <c r="L131" s="664"/>
      <c r="M131" s="664">
        <v>236</v>
      </c>
      <c r="N131" s="664">
        <v>3</v>
      </c>
      <c r="O131" s="664">
        <v>710</v>
      </c>
      <c r="P131" s="677"/>
      <c r="Q131" s="665">
        <v>236.66666666666666</v>
      </c>
    </row>
    <row r="132" spans="1:17" ht="14.4" customHeight="1" x14ac:dyDescent="0.3">
      <c r="A132" s="660" t="s">
        <v>9628</v>
      </c>
      <c r="B132" s="661" t="s">
        <v>9629</v>
      </c>
      <c r="C132" s="661" t="s">
        <v>7437</v>
      </c>
      <c r="D132" s="661" t="s">
        <v>9692</v>
      </c>
      <c r="E132" s="661" t="s">
        <v>9693</v>
      </c>
      <c r="F132" s="664">
        <v>1</v>
      </c>
      <c r="G132" s="664">
        <v>308</v>
      </c>
      <c r="H132" s="664">
        <v>1</v>
      </c>
      <c r="I132" s="664">
        <v>308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9628</v>
      </c>
      <c r="B133" s="661" t="s">
        <v>9629</v>
      </c>
      <c r="C133" s="661" t="s">
        <v>7437</v>
      </c>
      <c r="D133" s="661" t="s">
        <v>9694</v>
      </c>
      <c r="E133" s="661" t="s">
        <v>9695</v>
      </c>
      <c r="F133" s="664">
        <v>1</v>
      </c>
      <c r="G133" s="664">
        <v>1207</v>
      </c>
      <c r="H133" s="664">
        <v>1</v>
      </c>
      <c r="I133" s="664">
        <v>1207</v>
      </c>
      <c r="J133" s="664"/>
      <c r="K133" s="664"/>
      <c r="L133" s="664"/>
      <c r="M133" s="664"/>
      <c r="N133" s="664">
        <v>1</v>
      </c>
      <c r="O133" s="664">
        <v>1210</v>
      </c>
      <c r="P133" s="677">
        <v>1.0024855012427507</v>
      </c>
      <c r="Q133" s="665">
        <v>1210</v>
      </c>
    </row>
    <row r="134" spans="1:17" ht="14.4" customHeight="1" x14ac:dyDescent="0.3">
      <c r="A134" s="660" t="s">
        <v>9628</v>
      </c>
      <c r="B134" s="661" t="s">
        <v>9629</v>
      </c>
      <c r="C134" s="661" t="s">
        <v>7437</v>
      </c>
      <c r="D134" s="661" t="s">
        <v>9696</v>
      </c>
      <c r="E134" s="661" t="s">
        <v>9697</v>
      </c>
      <c r="F134" s="664">
        <v>11</v>
      </c>
      <c r="G134" s="664">
        <v>8602</v>
      </c>
      <c r="H134" s="664">
        <v>1</v>
      </c>
      <c r="I134" s="664">
        <v>782</v>
      </c>
      <c r="J134" s="664">
        <v>28</v>
      </c>
      <c r="K134" s="664">
        <v>21924</v>
      </c>
      <c r="L134" s="664">
        <v>2.5487096024180422</v>
      </c>
      <c r="M134" s="664">
        <v>783</v>
      </c>
      <c r="N134" s="664">
        <v>77</v>
      </c>
      <c r="O134" s="664">
        <v>60423</v>
      </c>
      <c r="P134" s="677">
        <v>7.0242966751918159</v>
      </c>
      <c r="Q134" s="665">
        <v>784.71428571428567</v>
      </c>
    </row>
    <row r="135" spans="1:17" ht="14.4" customHeight="1" x14ac:dyDescent="0.3">
      <c r="A135" s="660" t="s">
        <v>9628</v>
      </c>
      <c r="B135" s="661" t="s">
        <v>9629</v>
      </c>
      <c r="C135" s="661" t="s">
        <v>7437</v>
      </c>
      <c r="D135" s="661" t="s">
        <v>9698</v>
      </c>
      <c r="E135" s="661" t="s">
        <v>9699</v>
      </c>
      <c r="F135" s="664">
        <v>1</v>
      </c>
      <c r="G135" s="664">
        <v>186</v>
      </c>
      <c r="H135" s="664">
        <v>1</v>
      </c>
      <c r="I135" s="664">
        <v>186</v>
      </c>
      <c r="J135" s="664"/>
      <c r="K135" s="664"/>
      <c r="L135" s="664"/>
      <c r="M135" s="664"/>
      <c r="N135" s="664">
        <v>2</v>
      </c>
      <c r="O135" s="664">
        <v>372</v>
      </c>
      <c r="P135" s="677">
        <v>2</v>
      </c>
      <c r="Q135" s="665">
        <v>186</v>
      </c>
    </row>
    <row r="136" spans="1:17" ht="14.4" customHeight="1" x14ac:dyDescent="0.3">
      <c r="A136" s="660" t="s">
        <v>9628</v>
      </c>
      <c r="B136" s="661" t="s">
        <v>9629</v>
      </c>
      <c r="C136" s="661" t="s">
        <v>7437</v>
      </c>
      <c r="D136" s="661" t="s">
        <v>9700</v>
      </c>
      <c r="E136" s="661" t="s">
        <v>9701</v>
      </c>
      <c r="F136" s="664">
        <v>2</v>
      </c>
      <c r="G136" s="664">
        <v>722</v>
      </c>
      <c r="H136" s="664">
        <v>1</v>
      </c>
      <c r="I136" s="664">
        <v>361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9628</v>
      </c>
      <c r="B137" s="661" t="s">
        <v>9629</v>
      </c>
      <c r="C137" s="661" t="s">
        <v>7437</v>
      </c>
      <c r="D137" s="661" t="s">
        <v>9702</v>
      </c>
      <c r="E137" s="661" t="s">
        <v>9703</v>
      </c>
      <c r="F137" s="664"/>
      <c r="G137" s="664"/>
      <c r="H137" s="664"/>
      <c r="I137" s="664"/>
      <c r="J137" s="664">
        <v>4</v>
      </c>
      <c r="K137" s="664">
        <v>908</v>
      </c>
      <c r="L137" s="664"/>
      <c r="M137" s="664">
        <v>227</v>
      </c>
      <c r="N137" s="664">
        <v>3</v>
      </c>
      <c r="O137" s="664">
        <v>682</v>
      </c>
      <c r="P137" s="677"/>
      <c r="Q137" s="665">
        <v>227.33333333333334</v>
      </c>
    </row>
    <row r="138" spans="1:17" ht="14.4" customHeight="1" x14ac:dyDescent="0.3">
      <c r="A138" s="660" t="s">
        <v>9628</v>
      </c>
      <c r="B138" s="661" t="s">
        <v>9629</v>
      </c>
      <c r="C138" s="661" t="s">
        <v>7437</v>
      </c>
      <c r="D138" s="661" t="s">
        <v>9704</v>
      </c>
      <c r="E138" s="661" t="s">
        <v>9705</v>
      </c>
      <c r="F138" s="664">
        <v>2</v>
      </c>
      <c r="G138" s="664">
        <v>918</v>
      </c>
      <c r="H138" s="664">
        <v>1</v>
      </c>
      <c r="I138" s="664">
        <v>459</v>
      </c>
      <c r="J138" s="664">
        <v>1</v>
      </c>
      <c r="K138" s="664">
        <v>460</v>
      </c>
      <c r="L138" s="664">
        <v>0.50108932461873634</v>
      </c>
      <c r="M138" s="664">
        <v>460</v>
      </c>
      <c r="N138" s="664"/>
      <c r="O138" s="664"/>
      <c r="P138" s="677"/>
      <c r="Q138" s="665"/>
    </row>
    <row r="139" spans="1:17" ht="14.4" customHeight="1" x14ac:dyDescent="0.3">
      <c r="A139" s="660" t="s">
        <v>9628</v>
      </c>
      <c r="B139" s="661" t="s">
        <v>9629</v>
      </c>
      <c r="C139" s="661" t="s">
        <v>7437</v>
      </c>
      <c r="D139" s="661" t="s">
        <v>9706</v>
      </c>
      <c r="E139" s="661" t="s">
        <v>9707</v>
      </c>
      <c r="F139" s="664">
        <v>3</v>
      </c>
      <c r="G139" s="664">
        <v>1677</v>
      </c>
      <c r="H139" s="664">
        <v>1</v>
      </c>
      <c r="I139" s="664">
        <v>559</v>
      </c>
      <c r="J139" s="664">
        <v>5</v>
      </c>
      <c r="K139" s="664">
        <v>2800</v>
      </c>
      <c r="L139" s="664">
        <v>1.6696481812760882</v>
      </c>
      <c r="M139" s="664">
        <v>560</v>
      </c>
      <c r="N139" s="664">
        <v>1</v>
      </c>
      <c r="O139" s="664">
        <v>560</v>
      </c>
      <c r="P139" s="677">
        <v>0.33392963625521765</v>
      </c>
      <c r="Q139" s="665">
        <v>560</v>
      </c>
    </row>
    <row r="140" spans="1:17" ht="14.4" customHeight="1" x14ac:dyDescent="0.3">
      <c r="A140" s="660" t="s">
        <v>9628</v>
      </c>
      <c r="B140" s="661" t="s">
        <v>9629</v>
      </c>
      <c r="C140" s="661" t="s">
        <v>7437</v>
      </c>
      <c r="D140" s="661" t="s">
        <v>9708</v>
      </c>
      <c r="E140" s="661" t="s">
        <v>9709</v>
      </c>
      <c r="F140" s="664">
        <v>4</v>
      </c>
      <c r="G140" s="664">
        <v>520</v>
      </c>
      <c r="H140" s="664">
        <v>1</v>
      </c>
      <c r="I140" s="664">
        <v>130</v>
      </c>
      <c r="J140" s="664">
        <v>1</v>
      </c>
      <c r="K140" s="664">
        <v>131</v>
      </c>
      <c r="L140" s="664">
        <v>0.25192307692307692</v>
      </c>
      <c r="M140" s="664">
        <v>131</v>
      </c>
      <c r="N140" s="664"/>
      <c r="O140" s="664"/>
      <c r="P140" s="677"/>
      <c r="Q140" s="665"/>
    </row>
    <row r="141" spans="1:17" ht="14.4" customHeight="1" x14ac:dyDescent="0.3">
      <c r="A141" s="660" t="s">
        <v>9628</v>
      </c>
      <c r="B141" s="661" t="s">
        <v>9629</v>
      </c>
      <c r="C141" s="661" t="s">
        <v>7437</v>
      </c>
      <c r="D141" s="661" t="s">
        <v>9710</v>
      </c>
      <c r="E141" s="661" t="s">
        <v>9711</v>
      </c>
      <c r="F141" s="664">
        <v>2</v>
      </c>
      <c r="G141" s="664">
        <v>822</v>
      </c>
      <c r="H141" s="664">
        <v>1</v>
      </c>
      <c r="I141" s="664">
        <v>411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9628</v>
      </c>
      <c r="B142" s="661" t="s">
        <v>9629</v>
      </c>
      <c r="C142" s="661" t="s">
        <v>7437</v>
      </c>
      <c r="D142" s="661" t="s">
        <v>9712</v>
      </c>
      <c r="E142" s="661" t="s">
        <v>9713</v>
      </c>
      <c r="F142" s="664">
        <v>3</v>
      </c>
      <c r="G142" s="664">
        <v>2814</v>
      </c>
      <c r="H142" s="664">
        <v>1</v>
      </c>
      <c r="I142" s="664">
        <v>938</v>
      </c>
      <c r="J142" s="664">
        <v>6</v>
      </c>
      <c r="K142" s="664">
        <v>5634</v>
      </c>
      <c r="L142" s="664">
        <v>2.0021321961620471</v>
      </c>
      <c r="M142" s="664">
        <v>939</v>
      </c>
      <c r="N142" s="664">
        <v>9</v>
      </c>
      <c r="O142" s="664">
        <v>8457</v>
      </c>
      <c r="P142" s="677">
        <v>3.0053304904051172</v>
      </c>
      <c r="Q142" s="665">
        <v>939.66666666666663</v>
      </c>
    </row>
    <row r="143" spans="1:17" ht="14.4" customHeight="1" x14ac:dyDescent="0.3">
      <c r="A143" s="660" t="s">
        <v>9628</v>
      </c>
      <c r="B143" s="661" t="s">
        <v>9629</v>
      </c>
      <c r="C143" s="661" t="s">
        <v>7437</v>
      </c>
      <c r="D143" s="661" t="s">
        <v>9714</v>
      </c>
      <c r="E143" s="661" t="s">
        <v>9715</v>
      </c>
      <c r="F143" s="664">
        <v>2</v>
      </c>
      <c r="G143" s="664">
        <v>786</v>
      </c>
      <c r="H143" s="664">
        <v>1</v>
      </c>
      <c r="I143" s="664">
        <v>393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9628</v>
      </c>
      <c r="B144" s="661" t="s">
        <v>9629</v>
      </c>
      <c r="C144" s="661" t="s">
        <v>7437</v>
      </c>
      <c r="D144" s="661" t="s">
        <v>9716</v>
      </c>
      <c r="E144" s="661" t="s">
        <v>9717</v>
      </c>
      <c r="F144" s="664">
        <v>3</v>
      </c>
      <c r="G144" s="664">
        <v>264</v>
      </c>
      <c r="H144" s="664">
        <v>1</v>
      </c>
      <c r="I144" s="664">
        <v>88</v>
      </c>
      <c r="J144" s="664">
        <v>2</v>
      </c>
      <c r="K144" s="664">
        <v>176</v>
      </c>
      <c r="L144" s="664">
        <v>0.66666666666666663</v>
      </c>
      <c r="M144" s="664">
        <v>88</v>
      </c>
      <c r="N144" s="664">
        <v>3</v>
      </c>
      <c r="O144" s="664">
        <v>267</v>
      </c>
      <c r="P144" s="677">
        <v>1.0113636363636365</v>
      </c>
      <c r="Q144" s="665">
        <v>89</v>
      </c>
    </row>
    <row r="145" spans="1:17" ht="14.4" customHeight="1" x14ac:dyDescent="0.3">
      <c r="A145" s="660" t="s">
        <v>9628</v>
      </c>
      <c r="B145" s="661" t="s">
        <v>9629</v>
      </c>
      <c r="C145" s="661" t="s">
        <v>7437</v>
      </c>
      <c r="D145" s="661" t="s">
        <v>9718</v>
      </c>
      <c r="E145" s="661" t="s">
        <v>9719</v>
      </c>
      <c r="F145" s="664">
        <v>3675</v>
      </c>
      <c r="G145" s="664">
        <v>106575</v>
      </c>
      <c r="H145" s="664">
        <v>1</v>
      </c>
      <c r="I145" s="664">
        <v>29</v>
      </c>
      <c r="J145" s="664">
        <v>3108</v>
      </c>
      <c r="K145" s="664">
        <v>90132</v>
      </c>
      <c r="L145" s="664">
        <v>0.84571428571428575</v>
      </c>
      <c r="M145" s="664">
        <v>29</v>
      </c>
      <c r="N145" s="664">
        <v>3374</v>
      </c>
      <c r="O145" s="664">
        <v>100355</v>
      </c>
      <c r="P145" s="677">
        <v>0.94163734459300963</v>
      </c>
      <c r="Q145" s="665">
        <v>29.743627741553052</v>
      </c>
    </row>
    <row r="146" spans="1:17" ht="14.4" customHeight="1" x14ac:dyDescent="0.3">
      <c r="A146" s="660" t="s">
        <v>9628</v>
      </c>
      <c r="B146" s="661" t="s">
        <v>9629</v>
      </c>
      <c r="C146" s="661" t="s">
        <v>7437</v>
      </c>
      <c r="D146" s="661" t="s">
        <v>9720</v>
      </c>
      <c r="E146" s="661" t="s">
        <v>9721</v>
      </c>
      <c r="F146" s="664">
        <v>11</v>
      </c>
      <c r="G146" s="664">
        <v>550</v>
      </c>
      <c r="H146" s="664">
        <v>1</v>
      </c>
      <c r="I146" s="664">
        <v>50</v>
      </c>
      <c r="J146" s="664">
        <v>4</v>
      </c>
      <c r="K146" s="664">
        <v>200</v>
      </c>
      <c r="L146" s="664">
        <v>0.36363636363636365</v>
      </c>
      <c r="M146" s="664">
        <v>50</v>
      </c>
      <c r="N146" s="664">
        <v>8</v>
      </c>
      <c r="O146" s="664">
        <v>400</v>
      </c>
      <c r="P146" s="677">
        <v>0.72727272727272729</v>
      </c>
      <c r="Q146" s="665">
        <v>50</v>
      </c>
    </row>
    <row r="147" spans="1:17" ht="14.4" customHeight="1" x14ac:dyDescent="0.3">
      <c r="A147" s="660" t="s">
        <v>9628</v>
      </c>
      <c r="B147" s="661" t="s">
        <v>9629</v>
      </c>
      <c r="C147" s="661" t="s">
        <v>7437</v>
      </c>
      <c r="D147" s="661" t="s">
        <v>9722</v>
      </c>
      <c r="E147" s="661" t="s">
        <v>9723</v>
      </c>
      <c r="F147" s="664">
        <v>137</v>
      </c>
      <c r="G147" s="664">
        <v>1644</v>
      </c>
      <c r="H147" s="664">
        <v>1</v>
      </c>
      <c r="I147" s="664">
        <v>12</v>
      </c>
      <c r="J147" s="664">
        <v>85</v>
      </c>
      <c r="K147" s="664">
        <v>1020</v>
      </c>
      <c r="L147" s="664">
        <v>0.62043795620437958</v>
      </c>
      <c r="M147" s="664">
        <v>12</v>
      </c>
      <c r="N147" s="664">
        <v>73</v>
      </c>
      <c r="O147" s="664">
        <v>876</v>
      </c>
      <c r="P147" s="677">
        <v>0.53284671532846717</v>
      </c>
      <c r="Q147" s="665">
        <v>12</v>
      </c>
    </row>
    <row r="148" spans="1:17" ht="14.4" customHeight="1" x14ac:dyDescent="0.3">
      <c r="A148" s="660" t="s">
        <v>9628</v>
      </c>
      <c r="B148" s="661" t="s">
        <v>9629</v>
      </c>
      <c r="C148" s="661" t="s">
        <v>7437</v>
      </c>
      <c r="D148" s="661" t="s">
        <v>9724</v>
      </c>
      <c r="E148" s="661" t="s">
        <v>9725</v>
      </c>
      <c r="F148" s="664">
        <v>8</v>
      </c>
      <c r="G148" s="664">
        <v>1440</v>
      </c>
      <c r="H148" s="664">
        <v>1</v>
      </c>
      <c r="I148" s="664">
        <v>180</v>
      </c>
      <c r="J148" s="664">
        <v>3</v>
      </c>
      <c r="K148" s="664">
        <v>543</v>
      </c>
      <c r="L148" s="664">
        <v>0.37708333333333333</v>
      </c>
      <c r="M148" s="664">
        <v>181</v>
      </c>
      <c r="N148" s="664">
        <v>6</v>
      </c>
      <c r="O148" s="664">
        <v>1089</v>
      </c>
      <c r="P148" s="677">
        <v>0.75624999999999998</v>
      </c>
      <c r="Q148" s="665">
        <v>181.5</v>
      </c>
    </row>
    <row r="149" spans="1:17" ht="14.4" customHeight="1" x14ac:dyDescent="0.3">
      <c r="A149" s="660" t="s">
        <v>9628</v>
      </c>
      <c r="B149" s="661" t="s">
        <v>9629</v>
      </c>
      <c r="C149" s="661" t="s">
        <v>7437</v>
      </c>
      <c r="D149" s="661" t="s">
        <v>9726</v>
      </c>
      <c r="E149" s="661" t="s">
        <v>9727</v>
      </c>
      <c r="F149" s="664">
        <v>850</v>
      </c>
      <c r="G149" s="664">
        <v>60350</v>
      </c>
      <c r="H149" s="664">
        <v>1</v>
      </c>
      <c r="I149" s="664">
        <v>71</v>
      </c>
      <c r="J149" s="664">
        <v>208</v>
      </c>
      <c r="K149" s="664">
        <v>14768</v>
      </c>
      <c r="L149" s="664">
        <v>0.24470588235294119</v>
      </c>
      <c r="M149" s="664">
        <v>71</v>
      </c>
      <c r="N149" s="664">
        <v>77</v>
      </c>
      <c r="O149" s="664">
        <v>5511</v>
      </c>
      <c r="P149" s="677">
        <v>9.1317315658657833E-2</v>
      </c>
      <c r="Q149" s="665">
        <v>71.571428571428569</v>
      </c>
    </row>
    <row r="150" spans="1:17" ht="14.4" customHeight="1" x14ac:dyDescent="0.3">
      <c r="A150" s="660" t="s">
        <v>9628</v>
      </c>
      <c r="B150" s="661" t="s">
        <v>9629</v>
      </c>
      <c r="C150" s="661" t="s">
        <v>7437</v>
      </c>
      <c r="D150" s="661" t="s">
        <v>9728</v>
      </c>
      <c r="E150" s="661" t="s">
        <v>9729</v>
      </c>
      <c r="F150" s="664">
        <v>6</v>
      </c>
      <c r="G150" s="664">
        <v>1086</v>
      </c>
      <c r="H150" s="664">
        <v>1</v>
      </c>
      <c r="I150" s="664">
        <v>181</v>
      </c>
      <c r="J150" s="664">
        <v>1</v>
      </c>
      <c r="K150" s="664">
        <v>182</v>
      </c>
      <c r="L150" s="664">
        <v>0.16758747697974216</v>
      </c>
      <c r="M150" s="664">
        <v>182</v>
      </c>
      <c r="N150" s="664">
        <v>7</v>
      </c>
      <c r="O150" s="664">
        <v>1277</v>
      </c>
      <c r="P150" s="677">
        <v>1.1758747697974217</v>
      </c>
      <c r="Q150" s="665">
        <v>182.42857142857142</v>
      </c>
    </row>
    <row r="151" spans="1:17" ht="14.4" customHeight="1" x14ac:dyDescent="0.3">
      <c r="A151" s="660" t="s">
        <v>9628</v>
      </c>
      <c r="B151" s="661" t="s">
        <v>9629</v>
      </c>
      <c r="C151" s="661" t="s">
        <v>7437</v>
      </c>
      <c r="D151" s="661" t="s">
        <v>9730</v>
      </c>
      <c r="E151" s="661" t="s">
        <v>9731</v>
      </c>
      <c r="F151" s="664">
        <v>3833</v>
      </c>
      <c r="G151" s="664">
        <v>563451</v>
      </c>
      <c r="H151" s="664">
        <v>1</v>
      </c>
      <c r="I151" s="664">
        <v>147</v>
      </c>
      <c r="J151" s="664">
        <v>2832</v>
      </c>
      <c r="K151" s="664">
        <v>416304</v>
      </c>
      <c r="L151" s="664">
        <v>0.73884685624836943</v>
      </c>
      <c r="M151" s="664">
        <v>147</v>
      </c>
      <c r="N151" s="664">
        <v>3813</v>
      </c>
      <c r="O151" s="664">
        <v>563368</v>
      </c>
      <c r="P151" s="677">
        <v>0.99985269349064954</v>
      </c>
      <c r="Q151" s="665">
        <v>147.74927878311041</v>
      </c>
    </row>
    <row r="152" spans="1:17" ht="14.4" customHeight="1" x14ac:dyDescent="0.3">
      <c r="A152" s="660" t="s">
        <v>9628</v>
      </c>
      <c r="B152" s="661" t="s">
        <v>9629</v>
      </c>
      <c r="C152" s="661" t="s">
        <v>7437</v>
      </c>
      <c r="D152" s="661" t="s">
        <v>9732</v>
      </c>
      <c r="E152" s="661" t="s">
        <v>9733</v>
      </c>
      <c r="F152" s="664">
        <v>3823</v>
      </c>
      <c r="G152" s="664">
        <v>110867</v>
      </c>
      <c r="H152" s="664">
        <v>1</v>
      </c>
      <c r="I152" s="664">
        <v>29</v>
      </c>
      <c r="J152" s="664">
        <v>3211</v>
      </c>
      <c r="K152" s="664">
        <v>93119</v>
      </c>
      <c r="L152" s="664">
        <v>0.83991629610253726</v>
      </c>
      <c r="M152" s="664">
        <v>29</v>
      </c>
      <c r="N152" s="664">
        <v>3576</v>
      </c>
      <c r="O152" s="664">
        <v>106355</v>
      </c>
      <c r="P152" s="677">
        <v>0.95930258778536448</v>
      </c>
      <c r="Q152" s="665">
        <v>29.74133109619687</v>
      </c>
    </row>
    <row r="153" spans="1:17" ht="14.4" customHeight="1" x14ac:dyDescent="0.3">
      <c r="A153" s="660" t="s">
        <v>9628</v>
      </c>
      <c r="B153" s="661" t="s">
        <v>9629</v>
      </c>
      <c r="C153" s="661" t="s">
        <v>7437</v>
      </c>
      <c r="D153" s="661" t="s">
        <v>9734</v>
      </c>
      <c r="E153" s="661" t="s">
        <v>9735</v>
      </c>
      <c r="F153" s="664">
        <v>1191</v>
      </c>
      <c r="G153" s="664">
        <v>36921</v>
      </c>
      <c r="H153" s="664">
        <v>1</v>
      </c>
      <c r="I153" s="664">
        <v>31</v>
      </c>
      <c r="J153" s="664">
        <v>801</v>
      </c>
      <c r="K153" s="664">
        <v>24831</v>
      </c>
      <c r="L153" s="664">
        <v>0.67254408060453397</v>
      </c>
      <c r="M153" s="664">
        <v>31</v>
      </c>
      <c r="N153" s="664">
        <v>930</v>
      </c>
      <c r="O153" s="664">
        <v>28830</v>
      </c>
      <c r="P153" s="677">
        <v>0.78085642317380355</v>
      </c>
      <c r="Q153" s="665">
        <v>31</v>
      </c>
    </row>
    <row r="154" spans="1:17" ht="14.4" customHeight="1" x14ac:dyDescent="0.3">
      <c r="A154" s="660" t="s">
        <v>9628</v>
      </c>
      <c r="B154" s="661" t="s">
        <v>9629</v>
      </c>
      <c r="C154" s="661" t="s">
        <v>7437</v>
      </c>
      <c r="D154" s="661" t="s">
        <v>9736</v>
      </c>
      <c r="E154" s="661" t="s">
        <v>9737</v>
      </c>
      <c r="F154" s="664">
        <v>1306</v>
      </c>
      <c r="G154" s="664">
        <v>35262</v>
      </c>
      <c r="H154" s="664">
        <v>1</v>
      </c>
      <c r="I154" s="664">
        <v>27</v>
      </c>
      <c r="J154" s="664">
        <v>922</v>
      </c>
      <c r="K154" s="664">
        <v>24894</v>
      </c>
      <c r="L154" s="664">
        <v>0.70597243491577333</v>
      </c>
      <c r="M154" s="664">
        <v>27</v>
      </c>
      <c r="N154" s="664">
        <v>1059</v>
      </c>
      <c r="O154" s="664">
        <v>28593</v>
      </c>
      <c r="P154" s="677">
        <v>0.8108728943338438</v>
      </c>
      <c r="Q154" s="665">
        <v>27</v>
      </c>
    </row>
    <row r="155" spans="1:17" ht="14.4" customHeight="1" x14ac:dyDescent="0.3">
      <c r="A155" s="660" t="s">
        <v>9628</v>
      </c>
      <c r="B155" s="661" t="s">
        <v>9629</v>
      </c>
      <c r="C155" s="661" t="s">
        <v>7437</v>
      </c>
      <c r="D155" s="661" t="s">
        <v>9738</v>
      </c>
      <c r="E155" s="661" t="s">
        <v>9739</v>
      </c>
      <c r="F155" s="664">
        <v>4</v>
      </c>
      <c r="G155" s="664">
        <v>1012</v>
      </c>
      <c r="H155" s="664">
        <v>1</v>
      </c>
      <c r="I155" s="664">
        <v>253</v>
      </c>
      <c r="J155" s="664"/>
      <c r="K155" s="664"/>
      <c r="L155" s="664"/>
      <c r="M155" s="664"/>
      <c r="N155" s="664">
        <v>5</v>
      </c>
      <c r="O155" s="664">
        <v>1273</v>
      </c>
      <c r="P155" s="677">
        <v>1.2579051383399209</v>
      </c>
      <c r="Q155" s="665">
        <v>254.6</v>
      </c>
    </row>
    <row r="156" spans="1:17" ht="14.4" customHeight="1" x14ac:dyDescent="0.3">
      <c r="A156" s="660" t="s">
        <v>9628</v>
      </c>
      <c r="B156" s="661" t="s">
        <v>9629</v>
      </c>
      <c r="C156" s="661" t="s">
        <v>7437</v>
      </c>
      <c r="D156" s="661" t="s">
        <v>9740</v>
      </c>
      <c r="E156" s="661" t="s">
        <v>9741</v>
      </c>
      <c r="F156" s="664">
        <v>1</v>
      </c>
      <c r="G156" s="664">
        <v>160</v>
      </c>
      <c r="H156" s="664">
        <v>1</v>
      </c>
      <c r="I156" s="664">
        <v>160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9628</v>
      </c>
      <c r="B157" s="661" t="s">
        <v>9629</v>
      </c>
      <c r="C157" s="661" t="s">
        <v>7437</v>
      </c>
      <c r="D157" s="661" t="s">
        <v>9742</v>
      </c>
      <c r="E157" s="661" t="s">
        <v>9743</v>
      </c>
      <c r="F157" s="664">
        <v>13</v>
      </c>
      <c r="G157" s="664">
        <v>286</v>
      </c>
      <c r="H157" s="664">
        <v>1</v>
      </c>
      <c r="I157" s="664">
        <v>22</v>
      </c>
      <c r="J157" s="664">
        <v>23</v>
      </c>
      <c r="K157" s="664">
        <v>506</v>
      </c>
      <c r="L157" s="664">
        <v>1.7692307692307692</v>
      </c>
      <c r="M157" s="664">
        <v>22</v>
      </c>
      <c r="N157" s="664">
        <v>59</v>
      </c>
      <c r="O157" s="664">
        <v>1298</v>
      </c>
      <c r="P157" s="677">
        <v>4.5384615384615383</v>
      </c>
      <c r="Q157" s="665">
        <v>22</v>
      </c>
    </row>
    <row r="158" spans="1:17" ht="14.4" customHeight="1" x14ac:dyDescent="0.3">
      <c r="A158" s="660" t="s">
        <v>9628</v>
      </c>
      <c r="B158" s="661" t="s">
        <v>9629</v>
      </c>
      <c r="C158" s="661" t="s">
        <v>7437</v>
      </c>
      <c r="D158" s="661" t="s">
        <v>9744</v>
      </c>
      <c r="E158" s="661" t="s">
        <v>9745</v>
      </c>
      <c r="F158" s="664">
        <v>1414</v>
      </c>
      <c r="G158" s="664">
        <v>35350</v>
      </c>
      <c r="H158" s="664">
        <v>1</v>
      </c>
      <c r="I158" s="664">
        <v>25</v>
      </c>
      <c r="J158" s="664">
        <v>1096</v>
      </c>
      <c r="K158" s="664">
        <v>27400</v>
      </c>
      <c r="L158" s="664">
        <v>0.77510608203677511</v>
      </c>
      <c r="M158" s="664">
        <v>25</v>
      </c>
      <c r="N158" s="664">
        <v>1291</v>
      </c>
      <c r="O158" s="664">
        <v>32275</v>
      </c>
      <c r="P158" s="677">
        <v>0.91301272984441306</v>
      </c>
      <c r="Q158" s="665">
        <v>25</v>
      </c>
    </row>
    <row r="159" spans="1:17" ht="14.4" customHeight="1" x14ac:dyDescent="0.3">
      <c r="A159" s="660" t="s">
        <v>9628</v>
      </c>
      <c r="B159" s="661" t="s">
        <v>9629</v>
      </c>
      <c r="C159" s="661" t="s">
        <v>7437</v>
      </c>
      <c r="D159" s="661" t="s">
        <v>9746</v>
      </c>
      <c r="E159" s="661" t="s">
        <v>9747</v>
      </c>
      <c r="F159" s="664">
        <v>21</v>
      </c>
      <c r="G159" s="664">
        <v>693</v>
      </c>
      <c r="H159" s="664">
        <v>1</v>
      </c>
      <c r="I159" s="664">
        <v>33</v>
      </c>
      <c r="J159" s="664">
        <v>27</v>
      </c>
      <c r="K159" s="664">
        <v>891</v>
      </c>
      <c r="L159" s="664">
        <v>1.2857142857142858</v>
      </c>
      <c r="M159" s="664">
        <v>33</v>
      </c>
      <c r="N159" s="664">
        <v>59</v>
      </c>
      <c r="O159" s="664">
        <v>1947</v>
      </c>
      <c r="P159" s="677">
        <v>2.8095238095238093</v>
      </c>
      <c r="Q159" s="665">
        <v>33</v>
      </c>
    </row>
    <row r="160" spans="1:17" ht="14.4" customHeight="1" x14ac:dyDescent="0.3">
      <c r="A160" s="660" t="s">
        <v>9628</v>
      </c>
      <c r="B160" s="661" t="s">
        <v>9629</v>
      </c>
      <c r="C160" s="661" t="s">
        <v>7437</v>
      </c>
      <c r="D160" s="661" t="s">
        <v>9748</v>
      </c>
      <c r="E160" s="661" t="s">
        <v>9749</v>
      </c>
      <c r="F160" s="664">
        <v>1</v>
      </c>
      <c r="G160" s="664">
        <v>30</v>
      </c>
      <c r="H160" s="664">
        <v>1</v>
      </c>
      <c r="I160" s="664">
        <v>30</v>
      </c>
      <c r="J160" s="664">
        <v>1</v>
      </c>
      <c r="K160" s="664">
        <v>30</v>
      </c>
      <c r="L160" s="664">
        <v>1</v>
      </c>
      <c r="M160" s="664">
        <v>30</v>
      </c>
      <c r="N160" s="664"/>
      <c r="O160" s="664"/>
      <c r="P160" s="677"/>
      <c r="Q160" s="665"/>
    </row>
    <row r="161" spans="1:17" ht="14.4" customHeight="1" x14ac:dyDescent="0.3">
      <c r="A161" s="660" t="s">
        <v>9628</v>
      </c>
      <c r="B161" s="661" t="s">
        <v>9629</v>
      </c>
      <c r="C161" s="661" t="s">
        <v>7437</v>
      </c>
      <c r="D161" s="661" t="s">
        <v>9750</v>
      </c>
      <c r="E161" s="661" t="s">
        <v>9751</v>
      </c>
      <c r="F161" s="664">
        <v>2</v>
      </c>
      <c r="G161" s="664">
        <v>408</v>
      </c>
      <c r="H161" s="664">
        <v>1</v>
      </c>
      <c r="I161" s="664">
        <v>204</v>
      </c>
      <c r="J161" s="664"/>
      <c r="K161" s="664"/>
      <c r="L161" s="664"/>
      <c r="M161" s="664"/>
      <c r="N161" s="664">
        <v>1</v>
      </c>
      <c r="O161" s="664">
        <v>204</v>
      </c>
      <c r="P161" s="677">
        <v>0.5</v>
      </c>
      <c r="Q161" s="665">
        <v>204</v>
      </c>
    </row>
    <row r="162" spans="1:17" ht="14.4" customHeight="1" x14ac:dyDescent="0.3">
      <c r="A162" s="660" t="s">
        <v>9628</v>
      </c>
      <c r="B162" s="661" t="s">
        <v>9629</v>
      </c>
      <c r="C162" s="661" t="s">
        <v>7437</v>
      </c>
      <c r="D162" s="661" t="s">
        <v>9752</v>
      </c>
      <c r="E162" s="661" t="s">
        <v>9753</v>
      </c>
      <c r="F162" s="664">
        <v>64</v>
      </c>
      <c r="G162" s="664">
        <v>1664</v>
      </c>
      <c r="H162" s="664">
        <v>1</v>
      </c>
      <c r="I162" s="664">
        <v>26</v>
      </c>
      <c r="J162" s="664">
        <v>34</v>
      </c>
      <c r="K162" s="664">
        <v>884</v>
      </c>
      <c r="L162" s="664">
        <v>0.53125</v>
      </c>
      <c r="M162" s="664">
        <v>26</v>
      </c>
      <c r="N162" s="664">
        <v>28</v>
      </c>
      <c r="O162" s="664">
        <v>728</v>
      </c>
      <c r="P162" s="677">
        <v>0.4375</v>
      </c>
      <c r="Q162" s="665">
        <v>26</v>
      </c>
    </row>
    <row r="163" spans="1:17" ht="14.4" customHeight="1" x14ac:dyDescent="0.3">
      <c r="A163" s="660" t="s">
        <v>9628</v>
      </c>
      <c r="B163" s="661" t="s">
        <v>9629</v>
      </c>
      <c r="C163" s="661" t="s">
        <v>7437</v>
      </c>
      <c r="D163" s="661" t="s">
        <v>9754</v>
      </c>
      <c r="E163" s="661" t="s">
        <v>9755</v>
      </c>
      <c r="F163" s="664">
        <v>508</v>
      </c>
      <c r="G163" s="664">
        <v>42672</v>
      </c>
      <c r="H163" s="664">
        <v>1</v>
      </c>
      <c r="I163" s="664">
        <v>84</v>
      </c>
      <c r="J163" s="664">
        <v>472</v>
      </c>
      <c r="K163" s="664">
        <v>39648</v>
      </c>
      <c r="L163" s="664">
        <v>0.92913385826771655</v>
      </c>
      <c r="M163" s="664">
        <v>84</v>
      </c>
      <c r="N163" s="664">
        <v>462</v>
      </c>
      <c r="O163" s="664">
        <v>38808</v>
      </c>
      <c r="P163" s="677">
        <v>0.90944881889763785</v>
      </c>
      <c r="Q163" s="665">
        <v>84</v>
      </c>
    </row>
    <row r="164" spans="1:17" ht="14.4" customHeight="1" x14ac:dyDescent="0.3">
      <c r="A164" s="660" t="s">
        <v>9628</v>
      </c>
      <c r="B164" s="661" t="s">
        <v>9629</v>
      </c>
      <c r="C164" s="661" t="s">
        <v>7437</v>
      </c>
      <c r="D164" s="661" t="s">
        <v>9756</v>
      </c>
      <c r="E164" s="661" t="s">
        <v>9757</v>
      </c>
      <c r="F164" s="664">
        <v>16</v>
      </c>
      <c r="G164" s="664">
        <v>2768</v>
      </c>
      <c r="H164" s="664">
        <v>1</v>
      </c>
      <c r="I164" s="664">
        <v>173</v>
      </c>
      <c r="J164" s="664">
        <v>8</v>
      </c>
      <c r="K164" s="664">
        <v>1392</v>
      </c>
      <c r="L164" s="664">
        <v>0.50289017341040465</v>
      </c>
      <c r="M164" s="664">
        <v>174</v>
      </c>
      <c r="N164" s="664">
        <v>8</v>
      </c>
      <c r="O164" s="664">
        <v>1395</v>
      </c>
      <c r="P164" s="677">
        <v>0.50397398843930641</v>
      </c>
      <c r="Q164" s="665">
        <v>174.375</v>
      </c>
    </row>
    <row r="165" spans="1:17" ht="14.4" customHeight="1" x14ac:dyDescent="0.3">
      <c r="A165" s="660" t="s">
        <v>9628</v>
      </c>
      <c r="B165" s="661" t="s">
        <v>9629</v>
      </c>
      <c r="C165" s="661" t="s">
        <v>7437</v>
      </c>
      <c r="D165" s="661" t="s">
        <v>9758</v>
      </c>
      <c r="E165" s="661" t="s">
        <v>9759</v>
      </c>
      <c r="F165" s="664">
        <v>3</v>
      </c>
      <c r="G165" s="664">
        <v>750</v>
      </c>
      <c r="H165" s="664">
        <v>1</v>
      </c>
      <c r="I165" s="664">
        <v>250</v>
      </c>
      <c r="J165" s="664">
        <v>3</v>
      </c>
      <c r="K165" s="664">
        <v>750</v>
      </c>
      <c r="L165" s="664">
        <v>1</v>
      </c>
      <c r="M165" s="664">
        <v>250</v>
      </c>
      <c r="N165" s="664">
        <v>1</v>
      </c>
      <c r="O165" s="664">
        <v>250</v>
      </c>
      <c r="P165" s="677">
        <v>0.33333333333333331</v>
      </c>
      <c r="Q165" s="665">
        <v>250</v>
      </c>
    </row>
    <row r="166" spans="1:17" ht="14.4" customHeight="1" x14ac:dyDescent="0.3">
      <c r="A166" s="660" t="s">
        <v>9628</v>
      </c>
      <c r="B166" s="661" t="s">
        <v>9629</v>
      </c>
      <c r="C166" s="661" t="s">
        <v>7437</v>
      </c>
      <c r="D166" s="661" t="s">
        <v>9760</v>
      </c>
      <c r="E166" s="661" t="s">
        <v>9761</v>
      </c>
      <c r="F166" s="664">
        <v>285</v>
      </c>
      <c r="G166" s="664">
        <v>4275</v>
      </c>
      <c r="H166" s="664">
        <v>1</v>
      </c>
      <c r="I166" s="664">
        <v>15</v>
      </c>
      <c r="J166" s="664">
        <v>172</v>
      </c>
      <c r="K166" s="664">
        <v>2580</v>
      </c>
      <c r="L166" s="664">
        <v>0.60350877192982455</v>
      </c>
      <c r="M166" s="664">
        <v>15</v>
      </c>
      <c r="N166" s="664">
        <v>235</v>
      </c>
      <c r="O166" s="664">
        <v>3525</v>
      </c>
      <c r="P166" s="677">
        <v>0.82456140350877194</v>
      </c>
      <c r="Q166" s="665">
        <v>15</v>
      </c>
    </row>
    <row r="167" spans="1:17" ht="14.4" customHeight="1" x14ac:dyDescent="0.3">
      <c r="A167" s="660" t="s">
        <v>9628</v>
      </c>
      <c r="B167" s="661" t="s">
        <v>9629</v>
      </c>
      <c r="C167" s="661" t="s">
        <v>7437</v>
      </c>
      <c r="D167" s="661" t="s">
        <v>9762</v>
      </c>
      <c r="E167" s="661" t="s">
        <v>9763</v>
      </c>
      <c r="F167" s="664">
        <v>369</v>
      </c>
      <c r="G167" s="664">
        <v>8487</v>
      </c>
      <c r="H167" s="664">
        <v>1</v>
      </c>
      <c r="I167" s="664">
        <v>23</v>
      </c>
      <c r="J167" s="664">
        <v>177</v>
      </c>
      <c r="K167" s="664">
        <v>4071</v>
      </c>
      <c r="L167" s="664">
        <v>0.47967479674796748</v>
      </c>
      <c r="M167" s="664">
        <v>23</v>
      </c>
      <c r="N167" s="664">
        <v>398</v>
      </c>
      <c r="O167" s="664">
        <v>9154</v>
      </c>
      <c r="P167" s="677">
        <v>1.0785907859078592</v>
      </c>
      <c r="Q167" s="665">
        <v>23</v>
      </c>
    </row>
    <row r="168" spans="1:17" ht="14.4" customHeight="1" x14ac:dyDescent="0.3">
      <c r="A168" s="660" t="s">
        <v>9628</v>
      </c>
      <c r="B168" s="661" t="s">
        <v>9629</v>
      </c>
      <c r="C168" s="661" t="s">
        <v>7437</v>
      </c>
      <c r="D168" s="661" t="s">
        <v>9764</v>
      </c>
      <c r="E168" s="661" t="s">
        <v>9765</v>
      </c>
      <c r="F168" s="664">
        <v>2</v>
      </c>
      <c r="G168" s="664">
        <v>498</v>
      </c>
      <c r="H168" s="664">
        <v>1</v>
      </c>
      <c r="I168" s="664">
        <v>249</v>
      </c>
      <c r="J168" s="664">
        <v>2</v>
      </c>
      <c r="K168" s="664">
        <v>498</v>
      </c>
      <c r="L168" s="664">
        <v>1</v>
      </c>
      <c r="M168" s="664">
        <v>249</v>
      </c>
      <c r="N168" s="664">
        <v>1</v>
      </c>
      <c r="O168" s="664">
        <v>249</v>
      </c>
      <c r="P168" s="677">
        <v>0.5</v>
      </c>
      <c r="Q168" s="665">
        <v>249</v>
      </c>
    </row>
    <row r="169" spans="1:17" ht="14.4" customHeight="1" x14ac:dyDescent="0.3">
      <c r="A169" s="660" t="s">
        <v>9628</v>
      </c>
      <c r="B169" s="661" t="s">
        <v>9629</v>
      </c>
      <c r="C169" s="661" t="s">
        <v>7437</v>
      </c>
      <c r="D169" s="661" t="s">
        <v>9766</v>
      </c>
      <c r="E169" s="661" t="s">
        <v>9767</v>
      </c>
      <c r="F169" s="664">
        <v>905</v>
      </c>
      <c r="G169" s="664">
        <v>33485</v>
      </c>
      <c r="H169" s="664">
        <v>1</v>
      </c>
      <c r="I169" s="664">
        <v>37</v>
      </c>
      <c r="J169" s="664">
        <v>506</v>
      </c>
      <c r="K169" s="664">
        <v>18722</v>
      </c>
      <c r="L169" s="664">
        <v>0.55911602209944755</v>
      </c>
      <c r="M169" s="664">
        <v>37</v>
      </c>
      <c r="N169" s="664">
        <v>712</v>
      </c>
      <c r="O169" s="664">
        <v>26344</v>
      </c>
      <c r="P169" s="677">
        <v>0.78674033149171274</v>
      </c>
      <c r="Q169" s="665">
        <v>37</v>
      </c>
    </row>
    <row r="170" spans="1:17" ht="14.4" customHeight="1" x14ac:dyDescent="0.3">
      <c r="A170" s="660" t="s">
        <v>9628</v>
      </c>
      <c r="B170" s="661" t="s">
        <v>9629</v>
      </c>
      <c r="C170" s="661" t="s">
        <v>7437</v>
      </c>
      <c r="D170" s="661" t="s">
        <v>9768</v>
      </c>
      <c r="E170" s="661" t="s">
        <v>9769</v>
      </c>
      <c r="F170" s="664">
        <v>615</v>
      </c>
      <c r="G170" s="664">
        <v>14145</v>
      </c>
      <c r="H170" s="664">
        <v>1</v>
      </c>
      <c r="I170" s="664">
        <v>23</v>
      </c>
      <c r="J170" s="664">
        <v>522</v>
      </c>
      <c r="K170" s="664">
        <v>12006</v>
      </c>
      <c r="L170" s="664">
        <v>0.84878048780487803</v>
      </c>
      <c r="M170" s="664">
        <v>23</v>
      </c>
      <c r="N170" s="664">
        <v>510</v>
      </c>
      <c r="O170" s="664">
        <v>11730</v>
      </c>
      <c r="P170" s="677">
        <v>0.82926829268292679</v>
      </c>
      <c r="Q170" s="665">
        <v>23</v>
      </c>
    </row>
    <row r="171" spans="1:17" ht="14.4" customHeight="1" x14ac:dyDescent="0.3">
      <c r="A171" s="660" t="s">
        <v>9628</v>
      </c>
      <c r="B171" s="661" t="s">
        <v>9629</v>
      </c>
      <c r="C171" s="661" t="s">
        <v>7437</v>
      </c>
      <c r="D171" s="661" t="s">
        <v>9770</v>
      </c>
      <c r="E171" s="661" t="s">
        <v>9771</v>
      </c>
      <c r="F171" s="664"/>
      <c r="G171" s="664"/>
      <c r="H171" s="664"/>
      <c r="I171" s="664"/>
      <c r="J171" s="664">
        <v>1</v>
      </c>
      <c r="K171" s="664">
        <v>216</v>
      </c>
      <c r="L171" s="664"/>
      <c r="M171" s="664">
        <v>216</v>
      </c>
      <c r="N171" s="664"/>
      <c r="O171" s="664"/>
      <c r="P171" s="677"/>
      <c r="Q171" s="665"/>
    </row>
    <row r="172" spans="1:17" ht="14.4" customHeight="1" x14ac:dyDescent="0.3">
      <c r="A172" s="660" t="s">
        <v>9628</v>
      </c>
      <c r="B172" s="661" t="s">
        <v>9629</v>
      </c>
      <c r="C172" s="661" t="s">
        <v>7437</v>
      </c>
      <c r="D172" s="661" t="s">
        <v>9772</v>
      </c>
      <c r="E172" s="661" t="s">
        <v>9773</v>
      </c>
      <c r="F172" s="664">
        <v>2</v>
      </c>
      <c r="G172" s="664">
        <v>338</v>
      </c>
      <c r="H172" s="664">
        <v>1</v>
      </c>
      <c r="I172" s="664">
        <v>169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9628</v>
      </c>
      <c r="B173" s="661" t="s">
        <v>9629</v>
      </c>
      <c r="C173" s="661" t="s">
        <v>7437</v>
      </c>
      <c r="D173" s="661" t="s">
        <v>9774</v>
      </c>
      <c r="E173" s="661" t="s">
        <v>9775</v>
      </c>
      <c r="F173" s="664">
        <v>2</v>
      </c>
      <c r="G173" s="664">
        <v>1170</v>
      </c>
      <c r="H173" s="664">
        <v>1</v>
      </c>
      <c r="I173" s="664">
        <v>585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9628</v>
      </c>
      <c r="B174" s="661" t="s">
        <v>9629</v>
      </c>
      <c r="C174" s="661" t="s">
        <v>7437</v>
      </c>
      <c r="D174" s="661" t="s">
        <v>9776</v>
      </c>
      <c r="E174" s="661" t="s">
        <v>9777</v>
      </c>
      <c r="F174" s="664">
        <v>35</v>
      </c>
      <c r="G174" s="664">
        <v>11585</v>
      </c>
      <c r="H174" s="664">
        <v>1</v>
      </c>
      <c r="I174" s="664">
        <v>331</v>
      </c>
      <c r="J174" s="664">
        <v>26</v>
      </c>
      <c r="K174" s="664">
        <v>8606</v>
      </c>
      <c r="L174" s="664">
        <v>0.74285714285714288</v>
      </c>
      <c r="M174" s="664">
        <v>331</v>
      </c>
      <c r="N174" s="664">
        <v>54</v>
      </c>
      <c r="O174" s="664">
        <v>17874</v>
      </c>
      <c r="P174" s="677">
        <v>1.5428571428571429</v>
      </c>
      <c r="Q174" s="665">
        <v>331</v>
      </c>
    </row>
    <row r="175" spans="1:17" ht="14.4" customHeight="1" x14ac:dyDescent="0.3">
      <c r="A175" s="660" t="s">
        <v>9628</v>
      </c>
      <c r="B175" s="661" t="s">
        <v>9629</v>
      </c>
      <c r="C175" s="661" t="s">
        <v>7437</v>
      </c>
      <c r="D175" s="661" t="s">
        <v>9778</v>
      </c>
      <c r="E175" s="661" t="s">
        <v>9779</v>
      </c>
      <c r="F175" s="664">
        <v>1</v>
      </c>
      <c r="G175" s="664">
        <v>277</v>
      </c>
      <c r="H175" s="664">
        <v>1</v>
      </c>
      <c r="I175" s="664">
        <v>277</v>
      </c>
      <c r="J175" s="664"/>
      <c r="K175" s="664"/>
      <c r="L175" s="664"/>
      <c r="M175" s="664"/>
      <c r="N175" s="664"/>
      <c r="O175" s="664"/>
      <c r="P175" s="677"/>
      <c r="Q175" s="665"/>
    </row>
    <row r="176" spans="1:17" ht="14.4" customHeight="1" x14ac:dyDescent="0.3">
      <c r="A176" s="660" t="s">
        <v>9628</v>
      </c>
      <c r="B176" s="661" t="s">
        <v>9629</v>
      </c>
      <c r="C176" s="661" t="s">
        <v>7437</v>
      </c>
      <c r="D176" s="661" t="s">
        <v>9780</v>
      </c>
      <c r="E176" s="661" t="s">
        <v>9781</v>
      </c>
      <c r="F176" s="664">
        <v>130</v>
      </c>
      <c r="G176" s="664">
        <v>3770</v>
      </c>
      <c r="H176" s="664">
        <v>1</v>
      </c>
      <c r="I176" s="664">
        <v>29</v>
      </c>
      <c r="J176" s="664">
        <v>104</v>
      </c>
      <c r="K176" s="664">
        <v>3016</v>
      </c>
      <c r="L176" s="664">
        <v>0.8</v>
      </c>
      <c r="M176" s="664">
        <v>29</v>
      </c>
      <c r="N176" s="664">
        <v>76</v>
      </c>
      <c r="O176" s="664">
        <v>2204</v>
      </c>
      <c r="P176" s="677">
        <v>0.58461538461538465</v>
      </c>
      <c r="Q176" s="665">
        <v>29</v>
      </c>
    </row>
    <row r="177" spans="1:17" ht="14.4" customHeight="1" x14ac:dyDescent="0.3">
      <c r="A177" s="660" t="s">
        <v>9628</v>
      </c>
      <c r="B177" s="661" t="s">
        <v>9629</v>
      </c>
      <c r="C177" s="661" t="s">
        <v>7437</v>
      </c>
      <c r="D177" s="661" t="s">
        <v>9782</v>
      </c>
      <c r="E177" s="661" t="s">
        <v>9783</v>
      </c>
      <c r="F177" s="664">
        <v>19</v>
      </c>
      <c r="G177" s="664">
        <v>3344</v>
      </c>
      <c r="H177" s="664">
        <v>1</v>
      </c>
      <c r="I177" s="664">
        <v>176</v>
      </c>
      <c r="J177" s="664">
        <v>14</v>
      </c>
      <c r="K177" s="664">
        <v>2464</v>
      </c>
      <c r="L177" s="664">
        <v>0.73684210526315785</v>
      </c>
      <c r="M177" s="664">
        <v>176</v>
      </c>
      <c r="N177" s="664">
        <v>22</v>
      </c>
      <c r="O177" s="664">
        <v>3885</v>
      </c>
      <c r="P177" s="677">
        <v>1.1617822966507176</v>
      </c>
      <c r="Q177" s="665">
        <v>176.59090909090909</v>
      </c>
    </row>
    <row r="178" spans="1:17" ht="14.4" customHeight="1" x14ac:dyDescent="0.3">
      <c r="A178" s="660" t="s">
        <v>9628</v>
      </c>
      <c r="B178" s="661" t="s">
        <v>9629</v>
      </c>
      <c r="C178" s="661" t="s">
        <v>7437</v>
      </c>
      <c r="D178" s="661" t="s">
        <v>9784</v>
      </c>
      <c r="E178" s="661" t="s">
        <v>9785</v>
      </c>
      <c r="F178" s="664">
        <v>1</v>
      </c>
      <c r="G178" s="664">
        <v>196</v>
      </c>
      <c r="H178" s="664">
        <v>1</v>
      </c>
      <c r="I178" s="664">
        <v>196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9628</v>
      </c>
      <c r="B179" s="661" t="s">
        <v>9629</v>
      </c>
      <c r="C179" s="661" t="s">
        <v>7437</v>
      </c>
      <c r="D179" s="661" t="s">
        <v>9786</v>
      </c>
      <c r="E179" s="661" t="s">
        <v>9787</v>
      </c>
      <c r="F179" s="664">
        <v>5</v>
      </c>
      <c r="G179" s="664">
        <v>75</v>
      </c>
      <c r="H179" s="664">
        <v>1</v>
      </c>
      <c r="I179" s="664">
        <v>15</v>
      </c>
      <c r="J179" s="664">
        <v>2</v>
      </c>
      <c r="K179" s="664">
        <v>30</v>
      </c>
      <c r="L179" s="664">
        <v>0.4</v>
      </c>
      <c r="M179" s="664">
        <v>15</v>
      </c>
      <c r="N179" s="664">
        <v>1</v>
      </c>
      <c r="O179" s="664">
        <v>15</v>
      </c>
      <c r="P179" s="677">
        <v>0.2</v>
      </c>
      <c r="Q179" s="665">
        <v>15</v>
      </c>
    </row>
    <row r="180" spans="1:17" ht="14.4" customHeight="1" x14ac:dyDescent="0.3">
      <c r="A180" s="660" t="s">
        <v>9628</v>
      </c>
      <c r="B180" s="661" t="s">
        <v>9629</v>
      </c>
      <c r="C180" s="661" t="s">
        <v>7437</v>
      </c>
      <c r="D180" s="661" t="s">
        <v>9788</v>
      </c>
      <c r="E180" s="661" t="s">
        <v>9789</v>
      </c>
      <c r="F180" s="664">
        <v>124</v>
      </c>
      <c r="G180" s="664">
        <v>2356</v>
      </c>
      <c r="H180" s="664">
        <v>1</v>
      </c>
      <c r="I180" s="664">
        <v>19</v>
      </c>
      <c r="J180" s="664">
        <v>47</v>
      </c>
      <c r="K180" s="664">
        <v>893</v>
      </c>
      <c r="L180" s="664">
        <v>0.37903225806451613</v>
      </c>
      <c r="M180" s="664">
        <v>19</v>
      </c>
      <c r="N180" s="664">
        <v>49</v>
      </c>
      <c r="O180" s="664">
        <v>931</v>
      </c>
      <c r="P180" s="677">
        <v>0.39516129032258063</v>
      </c>
      <c r="Q180" s="665">
        <v>19</v>
      </c>
    </row>
    <row r="181" spans="1:17" ht="14.4" customHeight="1" x14ac:dyDescent="0.3">
      <c r="A181" s="660" t="s">
        <v>9628</v>
      </c>
      <c r="B181" s="661" t="s">
        <v>9629</v>
      </c>
      <c r="C181" s="661" t="s">
        <v>7437</v>
      </c>
      <c r="D181" s="661" t="s">
        <v>9790</v>
      </c>
      <c r="E181" s="661" t="s">
        <v>9791</v>
      </c>
      <c r="F181" s="664">
        <v>352</v>
      </c>
      <c r="G181" s="664">
        <v>7040</v>
      </c>
      <c r="H181" s="664">
        <v>1</v>
      </c>
      <c r="I181" s="664">
        <v>20</v>
      </c>
      <c r="J181" s="664">
        <v>197</v>
      </c>
      <c r="K181" s="664">
        <v>3940</v>
      </c>
      <c r="L181" s="664">
        <v>0.55965909090909094</v>
      </c>
      <c r="M181" s="664">
        <v>20</v>
      </c>
      <c r="N181" s="664">
        <v>134</v>
      </c>
      <c r="O181" s="664">
        <v>2680</v>
      </c>
      <c r="P181" s="677">
        <v>0.38068181818181818</v>
      </c>
      <c r="Q181" s="665">
        <v>20</v>
      </c>
    </row>
    <row r="182" spans="1:17" ht="14.4" customHeight="1" x14ac:dyDescent="0.3">
      <c r="A182" s="660" t="s">
        <v>9628</v>
      </c>
      <c r="B182" s="661" t="s">
        <v>9629</v>
      </c>
      <c r="C182" s="661" t="s">
        <v>7437</v>
      </c>
      <c r="D182" s="661" t="s">
        <v>9792</v>
      </c>
      <c r="E182" s="661" t="s">
        <v>9793</v>
      </c>
      <c r="F182" s="664">
        <v>5</v>
      </c>
      <c r="G182" s="664">
        <v>915</v>
      </c>
      <c r="H182" s="664">
        <v>1</v>
      </c>
      <c r="I182" s="664">
        <v>183</v>
      </c>
      <c r="J182" s="664">
        <v>1</v>
      </c>
      <c r="K182" s="664">
        <v>184</v>
      </c>
      <c r="L182" s="664">
        <v>0.20109289617486339</v>
      </c>
      <c r="M182" s="664">
        <v>184</v>
      </c>
      <c r="N182" s="664">
        <v>2</v>
      </c>
      <c r="O182" s="664">
        <v>370</v>
      </c>
      <c r="P182" s="677">
        <v>0.40437158469945356</v>
      </c>
      <c r="Q182" s="665">
        <v>185</v>
      </c>
    </row>
    <row r="183" spans="1:17" ht="14.4" customHeight="1" x14ac:dyDescent="0.3">
      <c r="A183" s="660" t="s">
        <v>9628</v>
      </c>
      <c r="B183" s="661" t="s">
        <v>9629</v>
      </c>
      <c r="C183" s="661" t="s">
        <v>7437</v>
      </c>
      <c r="D183" s="661" t="s">
        <v>9794</v>
      </c>
      <c r="E183" s="661" t="s">
        <v>9795</v>
      </c>
      <c r="F183" s="664">
        <v>4</v>
      </c>
      <c r="G183" s="664">
        <v>740</v>
      </c>
      <c r="H183" s="664">
        <v>1</v>
      </c>
      <c r="I183" s="664">
        <v>185</v>
      </c>
      <c r="J183" s="664">
        <v>15</v>
      </c>
      <c r="K183" s="664">
        <v>2775</v>
      </c>
      <c r="L183" s="664">
        <v>3.75</v>
      </c>
      <c r="M183" s="664">
        <v>185</v>
      </c>
      <c r="N183" s="664">
        <v>13</v>
      </c>
      <c r="O183" s="664">
        <v>2413</v>
      </c>
      <c r="P183" s="677">
        <v>3.2608108108108107</v>
      </c>
      <c r="Q183" s="665">
        <v>185.61538461538461</v>
      </c>
    </row>
    <row r="184" spans="1:17" ht="14.4" customHeight="1" x14ac:dyDescent="0.3">
      <c r="A184" s="660" t="s">
        <v>9628</v>
      </c>
      <c r="B184" s="661" t="s">
        <v>9629</v>
      </c>
      <c r="C184" s="661" t="s">
        <v>7437</v>
      </c>
      <c r="D184" s="661" t="s">
        <v>9796</v>
      </c>
      <c r="E184" s="661" t="s">
        <v>9797</v>
      </c>
      <c r="F184" s="664"/>
      <c r="G184" s="664"/>
      <c r="H184" s="664"/>
      <c r="I184" s="664"/>
      <c r="J184" s="664">
        <v>2</v>
      </c>
      <c r="K184" s="664">
        <v>532</v>
      </c>
      <c r="L184" s="664"/>
      <c r="M184" s="664">
        <v>266</v>
      </c>
      <c r="N184" s="664">
        <v>1</v>
      </c>
      <c r="O184" s="664">
        <v>266</v>
      </c>
      <c r="P184" s="677"/>
      <c r="Q184" s="665">
        <v>266</v>
      </c>
    </row>
    <row r="185" spans="1:17" ht="14.4" customHeight="1" x14ac:dyDescent="0.3">
      <c r="A185" s="660" t="s">
        <v>9628</v>
      </c>
      <c r="B185" s="661" t="s">
        <v>9629</v>
      </c>
      <c r="C185" s="661" t="s">
        <v>7437</v>
      </c>
      <c r="D185" s="661" t="s">
        <v>9798</v>
      </c>
      <c r="E185" s="661" t="s">
        <v>9799</v>
      </c>
      <c r="F185" s="664">
        <v>2</v>
      </c>
      <c r="G185" s="664">
        <v>344</v>
      </c>
      <c r="H185" s="664">
        <v>1</v>
      </c>
      <c r="I185" s="664">
        <v>172</v>
      </c>
      <c r="J185" s="664"/>
      <c r="K185" s="664"/>
      <c r="L185" s="664"/>
      <c r="M185" s="664"/>
      <c r="N185" s="664"/>
      <c r="O185" s="664"/>
      <c r="P185" s="677"/>
      <c r="Q185" s="665"/>
    </row>
    <row r="186" spans="1:17" ht="14.4" customHeight="1" x14ac:dyDescent="0.3">
      <c r="A186" s="660" t="s">
        <v>9628</v>
      </c>
      <c r="B186" s="661" t="s">
        <v>9629</v>
      </c>
      <c r="C186" s="661" t="s">
        <v>7437</v>
      </c>
      <c r="D186" s="661" t="s">
        <v>9800</v>
      </c>
      <c r="E186" s="661" t="s">
        <v>9801</v>
      </c>
      <c r="F186" s="664">
        <v>250</v>
      </c>
      <c r="G186" s="664">
        <v>21000</v>
      </c>
      <c r="H186" s="664">
        <v>1</v>
      </c>
      <c r="I186" s="664">
        <v>84</v>
      </c>
      <c r="J186" s="664">
        <v>217</v>
      </c>
      <c r="K186" s="664">
        <v>18228</v>
      </c>
      <c r="L186" s="664">
        <v>0.86799999999999999</v>
      </c>
      <c r="M186" s="664">
        <v>84</v>
      </c>
      <c r="N186" s="664">
        <v>274</v>
      </c>
      <c r="O186" s="664">
        <v>23016</v>
      </c>
      <c r="P186" s="677">
        <v>1.0960000000000001</v>
      </c>
      <c r="Q186" s="665">
        <v>84</v>
      </c>
    </row>
    <row r="187" spans="1:17" ht="14.4" customHeight="1" x14ac:dyDescent="0.3">
      <c r="A187" s="660" t="s">
        <v>9628</v>
      </c>
      <c r="B187" s="661" t="s">
        <v>9629</v>
      </c>
      <c r="C187" s="661" t="s">
        <v>7437</v>
      </c>
      <c r="D187" s="661" t="s">
        <v>9802</v>
      </c>
      <c r="E187" s="661" t="s">
        <v>9803</v>
      </c>
      <c r="F187" s="664">
        <v>2</v>
      </c>
      <c r="G187" s="664">
        <v>524</v>
      </c>
      <c r="H187" s="664">
        <v>1</v>
      </c>
      <c r="I187" s="664">
        <v>262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9628</v>
      </c>
      <c r="B188" s="661" t="s">
        <v>9629</v>
      </c>
      <c r="C188" s="661" t="s">
        <v>7437</v>
      </c>
      <c r="D188" s="661" t="s">
        <v>9804</v>
      </c>
      <c r="E188" s="661" t="s">
        <v>9805</v>
      </c>
      <c r="F188" s="664"/>
      <c r="G188" s="664"/>
      <c r="H188" s="664"/>
      <c r="I188" s="664"/>
      <c r="J188" s="664">
        <v>2</v>
      </c>
      <c r="K188" s="664">
        <v>156</v>
      </c>
      <c r="L188" s="664"/>
      <c r="M188" s="664">
        <v>78</v>
      </c>
      <c r="N188" s="664"/>
      <c r="O188" s="664"/>
      <c r="P188" s="677"/>
      <c r="Q188" s="665"/>
    </row>
    <row r="189" spans="1:17" ht="14.4" customHeight="1" x14ac:dyDescent="0.3">
      <c r="A189" s="660" t="s">
        <v>9628</v>
      </c>
      <c r="B189" s="661" t="s">
        <v>9629</v>
      </c>
      <c r="C189" s="661" t="s">
        <v>7437</v>
      </c>
      <c r="D189" s="661" t="s">
        <v>9806</v>
      </c>
      <c r="E189" s="661" t="s">
        <v>9807</v>
      </c>
      <c r="F189" s="664">
        <v>8</v>
      </c>
      <c r="G189" s="664">
        <v>2384</v>
      </c>
      <c r="H189" s="664">
        <v>1</v>
      </c>
      <c r="I189" s="664">
        <v>298</v>
      </c>
      <c r="J189" s="664">
        <v>14</v>
      </c>
      <c r="K189" s="664">
        <v>4172</v>
      </c>
      <c r="L189" s="664">
        <v>1.75</v>
      </c>
      <c r="M189" s="664">
        <v>298</v>
      </c>
      <c r="N189" s="664">
        <v>5</v>
      </c>
      <c r="O189" s="664">
        <v>1498</v>
      </c>
      <c r="P189" s="677">
        <v>0.62835570469798663</v>
      </c>
      <c r="Q189" s="665">
        <v>299.60000000000002</v>
      </c>
    </row>
    <row r="190" spans="1:17" ht="14.4" customHeight="1" x14ac:dyDescent="0.3">
      <c r="A190" s="660" t="s">
        <v>9628</v>
      </c>
      <c r="B190" s="661" t="s">
        <v>9629</v>
      </c>
      <c r="C190" s="661" t="s">
        <v>7437</v>
      </c>
      <c r="D190" s="661" t="s">
        <v>9808</v>
      </c>
      <c r="E190" s="661" t="s">
        <v>9809</v>
      </c>
      <c r="F190" s="664">
        <v>2</v>
      </c>
      <c r="G190" s="664">
        <v>42</v>
      </c>
      <c r="H190" s="664">
        <v>1</v>
      </c>
      <c r="I190" s="664">
        <v>21</v>
      </c>
      <c r="J190" s="664">
        <v>1</v>
      </c>
      <c r="K190" s="664">
        <v>21</v>
      </c>
      <c r="L190" s="664">
        <v>0.5</v>
      </c>
      <c r="M190" s="664">
        <v>21</v>
      </c>
      <c r="N190" s="664">
        <v>1</v>
      </c>
      <c r="O190" s="664">
        <v>21</v>
      </c>
      <c r="P190" s="677">
        <v>0.5</v>
      </c>
      <c r="Q190" s="665">
        <v>21</v>
      </c>
    </row>
    <row r="191" spans="1:17" ht="14.4" customHeight="1" x14ac:dyDescent="0.3">
      <c r="A191" s="660" t="s">
        <v>9628</v>
      </c>
      <c r="B191" s="661" t="s">
        <v>9629</v>
      </c>
      <c r="C191" s="661" t="s">
        <v>7437</v>
      </c>
      <c r="D191" s="661" t="s">
        <v>9810</v>
      </c>
      <c r="E191" s="661" t="s">
        <v>9811</v>
      </c>
      <c r="F191" s="664">
        <v>384</v>
      </c>
      <c r="G191" s="664">
        <v>8448</v>
      </c>
      <c r="H191" s="664">
        <v>1</v>
      </c>
      <c r="I191" s="664">
        <v>22</v>
      </c>
      <c r="J191" s="664">
        <v>200</v>
      </c>
      <c r="K191" s="664">
        <v>4400</v>
      </c>
      <c r="L191" s="664">
        <v>0.52083333333333337</v>
      </c>
      <c r="M191" s="664">
        <v>22</v>
      </c>
      <c r="N191" s="664">
        <v>399</v>
      </c>
      <c r="O191" s="664">
        <v>8778</v>
      </c>
      <c r="P191" s="677">
        <v>1.0390625</v>
      </c>
      <c r="Q191" s="665">
        <v>22</v>
      </c>
    </row>
    <row r="192" spans="1:17" ht="14.4" customHeight="1" x14ac:dyDescent="0.3">
      <c r="A192" s="660" t="s">
        <v>9628</v>
      </c>
      <c r="B192" s="661" t="s">
        <v>9629</v>
      </c>
      <c r="C192" s="661" t="s">
        <v>7437</v>
      </c>
      <c r="D192" s="661" t="s">
        <v>9812</v>
      </c>
      <c r="E192" s="661" t="s">
        <v>9813</v>
      </c>
      <c r="F192" s="664">
        <v>73</v>
      </c>
      <c r="G192" s="664">
        <v>36135</v>
      </c>
      <c r="H192" s="664">
        <v>1</v>
      </c>
      <c r="I192" s="664">
        <v>495</v>
      </c>
      <c r="J192" s="664">
        <v>54</v>
      </c>
      <c r="K192" s="664">
        <v>26730</v>
      </c>
      <c r="L192" s="664">
        <v>0.73972602739726023</v>
      </c>
      <c r="M192" s="664">
        <v>495</v>
      </c>
      <c r="N192" s="664">
        <v>103</v>
      </c>
      <c r="O192" s="664">
        <v>50985</v>
      </c>
      <c r="P192" s="677">
        <v>1.4109589041095891</v>
      </c>
      <c r="Q192" s="665">
        <v>495</v>
      </c>
    </row>
    <row r="193" spans="1:17" ht="14.4" customHeight="1" x14ac:dyDescent="0.3">
      <c r="A193" s="660" t="s">
        <v>9628</v>
      </c>
      <c r="B193" s="661" t="s">
        <v>9629</v>
      </c>
      <c r="C193" s="661" t="s">
        <v>7437</v>
      </c>
      <c r="D193" s="661" t="s">
        <v>9814</v>
      </c>
      <c r="E193" s="661" t="s">
        <v>9815</v>
      </c>
      <c r="F193" s="664">
        <v>5</v>
      </c>
      <c r="G193" s="664">
        <v>945</v>
      </c>
      <c r="H193" s="664">
        <v>1</v>
      </c>
      <c r="I193" s="664">
        <v>189</v>
      </c>
      <c r="J193" s="664"/>
      <c r="K193" s="664"/>
      <c r="L193" s="664"/>
      <c r="M193" s="664"/>
      <c r="N193" s="664"/>
      <c r="O193" s="664"/>
      <c r="P193" s="677"/>
      <c r="Q193" s="665"/>
    </row>
    <row r="194" spans="1:17" ht="14.4" customHeight="1" x14ac:dyDescent="0.3">
      <c r="A194" s="660" t="s">
        <v>9628</v>
      </c>
      <c r="B194" s="661" t="s">
        <v>9629</v>
      </c>
      <c r="C194" s="661" t="s">
        <v>7437</v>
      </c>
      <c r="D194" s="661" t="s">
        <v>9816</v>
      </c>
      <c r="E194" s="661" t="s">
        <v>9817</v>
      </c>
      <c r="F194" s="664">
        <v>4</v>
      </c>
      <c r="G194" s="664">
        <v>820</v>
      </c>
      <c r="H194" s="664">
        <v>1</v>
      </c>
      <c r="I194" s="664">
        <v>205</v>
      </c>
      <c r="J194" s="664">
        <v>2</v>
      </c>
      <c r="K194" s="664">
        <v>410</v>
      </c>
      <c r="L194" s="664">
        <v>0.5</v>
      </c>
      <c r="M194" s="664">
        <v>205</v>
      </c>
      <c r="N194" s="664"/>
      <c r="O194" s="664"/>
      <c r="P194" s="677"/>
      <c r="Q194" s="665"/>
    </row>
    <row r="195" spans="1:17" ht="14.4" customHeight="1" x14ac:dyDescent="0.3">
      <c r="A195" s="660" t="s">
        <v>9628</v>
      </c>
      <c r="B195" s="661" t="s">
        <v>9629</v>
      </c>
      <c r="C195" s="661" t="s">
        <v>7437</v>
      </c>
      <c r="D195" s="661" t="s">
        <v>9818</v>
      </c>
      <c r="E195" s="661" t="s">
        <v>9819</v>
      </c>
      <c r="F195" s="664">
        <v>1</v>
      </c>
      <c r="G195" s="664">
        <v>166</v>
      </c>
      <c r="H195" s="664">
        <v>1</v>
      </c>
      <c r="I195" s="664">
        <v>166</v>
      </c>
      <c r="J195" s="664">
        <v>1</v>
      </c>
      <c r="K195" s="664">
        <v>166</v>
      </c>
      <c r="L195" s="664">
        <v>1</v>
      </c>
      <c r="M195" s="664">
        <v>166</v>
      </c>
      <c r="N195" s="664">
        <v>1</v>
      </c>
      <c r="O195" s="664">
        <v>167</v>
      </c>
      <c r="P195" s="677">
        <v>1.0060240963855422</v>
      </c>
      <c r="Q195" s="665">
        <v>167</v>
      </c>
    </row>
    <row r="196" spans="1:17" ht="14.4" customHeight="1" x14ac:dyDescent="0.3">
      <c r="A196" s="660" t="s">
        <v>9628</v>
      </c>
      <c r="B196" s="661" t="s">
        <v>9629</v>
      </c>
      <c r="C196" s="661" t="s">
        <v>7437</v>
      </c>
      <c r="D196" s="661" t="s">
        <v>9820</v>
      </c>
      <c r="E196" s="661" t="s">
        <v>9821</v>
      </c>
      <c r="F196" s="664">
        <v>1</v>
      </c>
      <c r="G196" s="664">
        <v>1641</v>
      </c>
      <c r="H196" s="664">
        <v>1</v>
      </c>
      <c r="I196" s="664">
        <v>1641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9628</v>
      </c>
      <c r="B197" s="661" t="s">
        <v>9629</v>
      </c>
      <c r="C197" s="661" t="s">
        <v>7437</v>
      </c>
      <c r="D197" s="661" t="s">
        <v>9822</v>
      </c>
      <c r="E197" s="661" t="s">
        <v>9823</v>
      </c>
      <c r="F197" s="664"/>
      <c r="G197" s="664"/>
      <c r="H197" s="664"/>
      <c r="I197" s="664"/>
      <c r="J197" s="664">
        <v>1</v>
      </c>
      <c r="K197" s="664">
        <v>261</v>
      </c>
      <c r="L197" s="664"/>
      <c r="M197" s="664">
        <v>261</v>
      </c>
      <c r="N197" s="664"/>
      <c r="O197" s="664"/>
      <c r="P197" s="677"/>
      <c r="Q197" s="665"/>
    </row>
    <row r="198" spans="1:17" ht="14.4" customHeight="1" x14ac:dyDescent="0.3">
      <c r="A198" s="660" t="s">
        <v>9628</v>
      </c>
      <c r="B198" s="661" t="s">
        <v>9629</v>
      </c>
      <c r="C198" s="661" t="s">
        <v>7437</v>
      </c>
      <c r="D198" s="661" t="s">
        <v>9824</v>
      </c>
      <c r="E198" s="661" t="s">
        <v>9825</v>
      </c>
      <c r="F198" s="664">
        <v>1</v>
      </c>
      <c r="G198" s="664">
        <v>127</v>
      </c>
      <c r="H198" s="664">
        <v>1</v>
      </c>
      <c r="I198" s="664">
        <v>127</v>
      </c>
      <c r="J198" s="664"/>
      <c r="K198" s="664"/>
      <c r="L198" s="664"/>
      <c r="M198" s="664"/>
      <c r="N198" s="664"/>
      <c r="O198" s="664"/>
      <c r="P198" s="677"/>
      <c r="Q198" s="665"/>
    </row>
    <row r="199" spans="1:17" ht="14.4" customHeight="1" x14ac:dyDescent="0.3">
      <c r="A199" s="660" t="s">
        <v>9628</v>
      </c>
      <c r="B199" s="661" t="s">
        <v>9629</v>
      </c>
      <c r="C199" s="661" t="s">
        <v>7437</v>
      </c>
      <c r="D199" s="661" t="s">
        <v>9826</v>
      </c>
      <c r="E199" s="661" t="s">
        <v>9827</v>
      </c>
      <c r="F199" s="664">
        <v>40</v>
      </c>
      <c r="G199" s="664">
        <v>920</v>
      </c>
      <c r="H199" s="664">
        <v>1</v>
      </c>
      <c r="I199" s="664">
        <v>23</v>
      </c>
      <c r="J199" s="664">
        <v>17</v>
      </c>
      <c r="K199" s="664">
        <v>391</v>
      </c>
      <c r="L199" s="664">
        <v>0.42499999999999999</v>
      </c>
      <c r="M199" s="664">
        <v>23</v>
      </c>
      <c r="N199" s="664">
        <v>23</v>
      </c>
      <c r="O199" s="664">
        <v>529</v>
      </c>
      <c r="P199" s="677">
        <v>0.57499999999999996</v>
      </c>
      <c r="Q199" s="665">
        <v>23</v>
      </c>
    </row>
    <row r="200" spans="1:17" ht="14.4" customHeight="1" x14ac:dyDescent="0.3">
      <c r="A200" s="660" t="s">
        <v>9628</v>
      </c>
      <c r="B200" s="661" t="s">
        <v>9629</v>
      </c>
      <c r="C200" s="661" t="s">
        <v>7437</v>
      </c>
      <c r="D200" s="661" t="s">
        <v>9828</v>
      </c>
      <c r="E200" s="661" t="s">
        <v>9829</v>
      </c>
      <c r="F200" s="664">
        <v>3</v>
      </c>
      <c r="G200" s="664">
        <v>51</v>
      </c>
      <c r="H200" s="664">
        <v>1</v>
      </c>
      <c r="I200" s="664">
        <v>17</v>
      </c>
      <c r="J200" s="664">
        <v>2</v>
      </c>
      <c r="K200" s="664">
        <v>34</v>
      </c>
      <c r="L200" s="664">
        <v>0.66666666666666663</v>
      </c>
      <c r="M200" s="664">
        <v>17</v>
      </c>
      <c r="N200" s="664">
        <v>5</v>
      </c>
      <c r="O200" s="664">
        <v>85</v>
      </c>
      <c r="P200" s="677">
        <v>1.6666666666666667</v>
      </c>
      <c r="Q200" s="665">
        <v>17</v>
      </c>
    </row>
    <row r="201" spans="1:17" ht="14.4" customHeight="1" x14ac:dyDescent="0.3">
      <c r="A201" s="660" t="s">
        <v>9628</v>
      </c>
      <c r="B201" s="661" t="s">
        <v>9629</v>
      </c>
      <c r="C201" s="661" t="s">
        <v>7437</v>
      </c>
      <c r="D201" s="661" t="s">
        <v>9830</v>
      </c>
      <c r="E201" s="661" t="s">
        <v>9831</v>
      </c>
      <c r="F201" s="664">
        <v>4</v>
      </c>
      <c r="G201" s="664">
        <v>520</v>
      </c>
      <c r="H201" s="664">
        <v>1</v>
      </c>
      <c r="I201" s="664">
        <v>130</v>
      </c>
      <c r="J201" s="664"/>
      <c r="K201" s="664"/>
      <c r="L201" s="664"/>
      <c r="M201" s="664"/>
      <c r="N201" s="664">
        <v>1</v>
      </c>
      <c r="O201" s="664">
        <v>132</v>
      </c>
      <c r="P201" s="677">
        <v>0.25384615384615383</v>
      </c>
      <c r="Q201" s="665">
        <v>132</v>
      </c>
    </row>
    <row r="202" spans="1:17" ht="14.4" customHeight="1" x14ac:dyDescent="0.3">
      <c r="A202" s="660" t="s">
        <v>9628</v>
      </c>
      <c r="B202" s="661" t="s">
        <v>9629</v>
      </c>
      <c r="C202" s="661" t="s">
        <v>7437</v>
      </c>
      <c r="D202" s="661" t="s">
        <v>9832</v>
      </c>
      <c r="E202" s="661" t="s">
        <v>9833</v>
      </c>
      <c r="F202" s="664">
        <v>6</v>
      </c>
      <c r="G202" s="664">
        <v>3894</v>
      </c>
      <c r="H202" s="664">
        <v>1</v>
      </c>
      <c r="I202" s="664">
        <v>649</v>
      </c>
      <c r="J202" s="664">
        <v>10</v>
      </c>
      <c r="K202" s="664">
        <v>6490</v>
      </c>
      <c r="L202" s="664">
        <v>1.6666666666666667</v>
      </c>
      <c r="M202" s="664">
        <v>649</v>
      </c>
      <c r="N202" s="664">
        <v>13</v>
      </c>
      <c r="O202" s="664">
        <v>8447</v>
      </c>
      <c r="P202" s="677">
        <v>2.1692347200821778</v>
      </c>
      <c r="Q202" s="665">
        <v>649.76923076923072</v>
      </c>
    </row>
    <row r="203" spans="1:17" ht="14.4" customHeight="1" x14ac:dyDescent="0.3">
      <c r="A203" s="660" t="s">
        <v>9628</v>
      </c>
      <c r="B203" s="661" t="s">
        <v>9629</v>
      </c>
      <c r="C203" s="661" t="s">
        <v>7437</v>
      </c>
      <c r="D203" s="661" t="s">
        <v>9834</v>
      </c>
      <c r="E203" s="661" t="s">
        <v>9835</v>
      </c>
      <c r="F203" s="664">
        <v>26</v>
      </c>
      <c r="G203" s="664">
        <v>7566</v>
      </c>
      <c r="H203" s="664">
        <v>1</v>
      </c>
      <c r="I203" s="664">
        <v>291</v>
      </c>
      <c r="J203" s="664">
        <v>20</v>
      </c>
      <c r="K203" s="664">
        <v>5820</v>
      </c>
      <c r="L203" s="664">
        <v>0.76923076923076927</v>
      </c>
      <c r="M203" s="664">
        <v>291</v>
      </c>
      <c r="N203" s="664">
        <v>40</v>
      </c>
      <c r="O203" s="664">
        <v>11669</v>
      </c>
      <c r="P203" s="677">
        <v>1.5422944752841661</v>
      </c>
      <c r="Q203" s="665">
        <v>291.72500000000002</v>
      </c>
    </row>
    <row r="204" spans="1:17" ht="14.4" customHeight="1" x14ac:dyDescent="0.3">
      <c r="A204" s="660" t="s">
        <v>9628</v>
      </c>
      <c r="B204" s="661" t="s">
        <v>9629</v>
      </c>
      <c r="C204" s="661" t="s">
        <v>7437</v>
      </c>
      <c r="D204" s="661" t="s">
        <v>9836</v>
      </c>
      <c r="E204" s="661" t="s">
        <v>9837</v>
      </c>
      <c r="F204" s="664">
        <v>8</v>
      </c>
      <c r="G204" s="664">
        <v>360</v>
      </c>
      <c r="H204" s="664">
        <v>1</v>
      </c>
      <c r="I204" s="664">
        <v>45</v>
      </c>
      <c r="J204" s="664">
        <v>3</v>
      </c>
      <c r="K204" s="664">
        <v>135</v>
      </c>
      <c r="L204" s="664">
        <v>0.375</v>
      </c>
      <c r="M204" s="664">
        <v>45</v>
      </c>
      <c r="N204" s="664">
        <v>7</v>
      </c>
      <c r="O204" s="664">
        <v>315</v>
      </c>
      <c r="P204" s="677">
        <v>0.875</v>
      </c>
      <c r="Q204" s="665">
        <v>45</v>
      </c>
    </row>
    <row r="205" spans="1:17" ht="14.4" customHeight="1" x14ac:dyDescent="0.3">
      <c r="A205" s="660" t="s">
        <v>9628</v>
      </c>
      <c r="B205" s="661" t="s">
        <v>9629</v>
      </c>
      <c r="C205" s="661" t="s">
        <v>7437</v>
      </c>
      <c r="D205" s="661" t="s">
        <v>9838</v>
      </c>
      <c r="E205" s="661" t="s">
        <v>9839</v>
      </c>
      <c r="F205" s="664">
        <v>2</v>
      </c>
      <c r="G205" s="664">
        <v>526</v>
      </c>
      <c r="H205" s="664">
        <v>1</v>
      </c>
      <c r="I205" s="664">
        <v>263</v>
      </c>
      <c r="J205" s="664"/>
      <c r="K205" s="664"/>
      <c r="L205" s="664"/>
      <c r="M205" s="664"/>
      <c r="N205" s="664"/>
      <c r="O205" s="664"/>
      <c r="P205" s="677"/>
      <c r="Q205" s="665"/>
    </row>
    <row r="206" spans="1:17" ht="14.4" customHeight="1" x14ac:dyDescent="0.3">
      <c r="A206" s="660" t="s">
        <v>9628</v>
      </c>
      <c r="B206" s="661" t="s">
        <v>9629</v>
      </c>
      <c r="C206" s="661" t="s">
        <v>7437</v>
      </c>
      <c r="D206" s="661" t="s">
        <v>9840</v>
      </c>
      <c r="E206" s="661" t="s">
        <v>9841</v>
      </c>
      <c r="F206" s="664"/>
      <c r="G206" s="664"/>
      <c r="H206" s="664"/>
      <c r="I206" s="664"/>
      <c r="J206" s="664">
        <v>49</v>
      </c>
      <c r="K206" s="664">
        <v>2254</v>
      </c>
      <c r="L206" s="664"/>
      <c r="M206" s="664">
        <v>46</v>
      </c>
      <c r="N206" s="664">
        <v>41</v>
      </c>
      <c r="O206" s="664">
        <v>1886</v>
      </c>
      <c r="P206" s="677"/>
      <c r="Q206" s="665">
        <v>46</v>
      </c>
    </row>
    <row r="207" spans="1:17" ht="14.4" customHeight="1" x14ac:dyDescent="0.3">
      <c r="A207" s="660" t="s">
        <v>9628</v>
      </c>
      <c r="B207" s="661" t="s">
        <v>9629</v>
      </c>
      <c r="C207" s="661" t="s">
        <v>7437</v>
      </c>
      <c r="D207" s="661" t="s">
        <v>9842</v>
      </c>
      <c r="E207" s="661" t="s">
        <v>9843</v>
      </c>
      <c r="F207" s="664">
        <v>1</v>
      </c>
      <c r="G207" s="664">
        <v>308</v>
      </c>
      <c r="H207" s="664">
        <v>1</v>
      </c>
      <c r="I207" s="664">
        <v>308</v>
      </c>
      <c r="J207" s="664"/>
      <c r="K207" s="664"/>
      <c r="L207" s="664"/>
      <c r="M207" s="664"/>
      <c r="N207" s="664"/>
      <c r="O207" s="664"/>
      <c r="P207" s="677"/>
      <c r="Q207" s="665"/>
    </row>
    <row r="208" spans="1:17" ht="14.4" customHeight="1" x14ac:dyDescent="0.3">
      <c r="A208" s="660" t="s">
        <v>9628</v>
      </c>
      <c r="B208" s="661" t="s">
        <v>9629</v>
      </c>
      <c r="C208" s="661" t="s">
        <v>7437</v>
      </c>
      <c r="D208" s="661" t="s">
        <v>9844</v>
      </c>
      <c r="E208" s="661" t="s">
        <v>9845</v>
      </c>
      <c r="F208" s="664"/>
      <c r="G208" s="664"/>
      <c r="H208" s="664"/>
      <c r="I208" s="664"/>
      <c r="J208" s="664">
        <v>1</v>
      </c>
      <c r="K208" s="664">
        <v>101</v>
      </c>
      <c r="L208" s="664"/>
      <c r="M208" s="664">
        <v>101</v>
      </c>
      <c r="N208" s="664"/>
      <c r="O208" s="664"/>
      <c r="P208" s="677"/>
      <c r="Q208" s="665"/>
    </row>
    <row r="209" spans="1:17" ht="14.4" customHeight="1" x14ac:dyDescent="0.3">
      <c r="A209" s="660" t="s">
        <v>9628</v>
      </c>
      <c r="B209" s="661" t="s">
        <v>9629</v>
      </c>
      <c r="C209" s="661" t="s">
        <v>7437</v>
      </c>
      <c r="D209" s="661" t="s">
        <v>9846</v>
      </c>
      <c r="E209" s="661" t="s">
        <v>9847</v>
      </c>
      <c r="F209" s="664">
        <v>2</v>
      </c>
      <c r="G209" s="664">
        <v>1050</v>
      </c>
      <c r="H209" s="664">
        <v>1</v>
      </c>
      <c r="I209" s="664">
        <v>525</v>
      </c>
      <c r="J209" s="664">
        <v>3</v>
      </c>
      <c r="K209" s="664">
        <v>1578</v>
      </c>
      <c r="L209" s="664">
        <v>1.5028571428571429</v>
      </c>
      <c r="M209" s="664">
        <v>526</v>
      </c>
      <c r="N209" s="664">
        <v>2</v>
      </c>
      <c r="O209" s="664">
        <v>1053</v>
      </c>
      <c r="P209" s="677">
        <v>1.0028571428571429</v>
      </c>
      <c r="Q209" s="665">
        <v>526.5</v>
      </c>
    </row>
    <row r="210" spans="1:17" ht="14.4" customHeight="1" x14ac:dyDescent="0.3">
      <c r="A210" s="660" t="s">
        <v>9628</v>
      </c>
      <c r="B210" s="661" t="s">
        <v>9629</v>
      </c>
      <c r="C210" s="661" t="s">
        <v>7437</v>
      </c>
      <c r="D210" s="661" t="s">
        <v>9848</v>
      </c>
      <c r="E210" s="661" t="s">
        <v>9849</v>
      </c>
      <c r="F210" s="664"/>
      <c r="G210" s="664"/>
      <c r="H210" s="664"/>
      <c r="I210" s="664"/>
      <c r="J210" s="664">
        <v>1</v>
      </c>
      <c r="K210" s="664">
        <v>30</v>
      </c>
      <c r="L210" s="664"/>
      <c r="M210" s="664">
        <v>30</v>
      </c>
      <c r="N210" s="664"/>
      <c r="O210" s="664"/>
      <c r="P210" s="677"/>
      <c r="Q210" s="665"/>
    </row>
    <row r="211" spans="1:17" ht="14.4" customHeight="1" x14ac:dyDescent="0.3">
      <c r="A211" s="660" t="s">
        <v>9628</v>
      </c>
      <c r="B211" s="661" t="s">
        <v>9629</v>
      </c>
      <c r="C211" s="661" t="s">
        <v>7437</v>
      </c>
      <c r="D211" s="661" t="s">
        <v>9850</v>
      </c>
      <c r="E211" s="661" t="s">
        <v>9851</v>
      </c>
      <c r="F211" s="664">
        <v>4</v>
      </c>
      <c r="G211" s="664">
        <v>104</v>
      </c>
      <c r="H211" s="664">
        <v>1</v>
      </c>
      <c r="I211" s="664">
        <v>26</v>
      </c>
      <c r="J211" s="664">
        <v>2</v>
      </c>
      <c r="K211" s="664">
        <v>52</v>
      </c>
      <c r="L211" s="664">
        <v>0.5</v>
      </c>
      <c r="M211" s="664">
        <v>26</v>
      </c>
      <c r="N211" s="664">
        <v>6</v>
      </c>
      <c r="O211" s="664">
        <v>156</v>
      </c>
      <c r="P211" s="677">
        <v>1.5</v>
      </c>
      <c r="Q211" s="665">
        <v>26</v>
      </c>
    </row>
    <row r="212" spans="1:17" ht="14.4" customHeight="1" x14ac:dyDescent="0.3">
      <c r="A212" s="660" t="s">
        <v>9628</v>
      </c>
      <c r="B212" s="661" t="s">
        <v>9629</v>
      </c>
      <c r="C212" s="661" t="s">
        <v>7437</v>
      </c>
      <c r="D212" s="661" t="s">
        <v>9852</v>
      </c>
      <c r="E212" s="661" t="s">
        <v>9853</v>
      </c>
      <c r="F212" s="664">
        <v>2</v>
      </c>
      <c r="G212" s="664">
        <v>710</v>
      </c>
      <c r="H212" s="664">
        <v>1</v>
      </c>
      <c r="I212" s="664">
        <v>355</v>
      </c>
      <c r="J212" s="664"/>
      <c r="K212" s="664"/>
      <c r="L212" s="664"/>
      <c r="M212" s="664"/>
      <c r="N212" s="664"/>
      <c r="O212" s="664"/>
      <c r="P212" s="677"/>
      <c r="Q212" s="665"/>
    </row>
    <row r="213" spans="1:17" ht="14.4" customHeight="1" x14ac:dyDescent="0.3">
      <c r="A213" s="660" t="s">
        <v>9628</v>
      </c>
      <c r="B213" s="661" t="s">
        <v>9629</v>
      </c>
      <c r="C213" s="661" t="s">
        <v>7437</v>
      </c>
      <c r="D213" s="661" t="s">
        <v>9854</v>
      </c>
      <c r="E213" s="661" t="s">
        <v>9855</v>
      </c>
      <c r="F213" s="664">
        <v>3</v>
      </c>
      <c r="G213" s="664">
        <v>93</v>
      </c>
      <c r="H213" s="664">
        <v>1</v>
      </c>
      <c r="I213" s="664">
        <v>31</v>
      </c>
      <c r="J213" s="664"/>
      <c r="K213" s="664"/>
      <c r="L213" s="664"/>
      <c r="M213" s="664"/>
      <c r="N213" s="664"/>
      <c r="O213" s="664"/>
      <c r="P213" s="677"/>
      <c r="Q213" s="665"/>
    </row>
    <row r="214" spans="1:17" ht="14.4" customHeight="1" x14ac:dyDescent="0.3">
      <c r="A214" s="660" t="s">
        <v>9628</v>
      </c>
      <c r="B214" s="661" t="s">
        <v>9629</v>
      </c>
      <c r="C214" s="661" t="s">
        <v>7437</v>
      </c>
      <c r="D214" s="661" t="s">
        <v>9856</v>
      </c>
      <c r="E214" s="661" t="s">
        <v>9857</v>
      </c>
      <c r="F214" s="664"/>
      <c r="G214" s="664"/>
      <c r="H214" s="664"/>
      <c r="I214" s="664"/>
      <c r="J214" s="664">
        <v>1</v>
      </c>
      <c r="K214" s="664">
        <v>526</v>
      </c>
      <c r="L214" s="664"/>
      <c r="M214" s="664">
        <v>526</v>
      </c>
      <c r="N214" s="664"/>
      <c r="O214" s="664"/>
      <c r="P214" s="677"/>
      <c r="Q214" s="665"/>
    </row>
    <row r="215" spans="1:17" ht="14.4" customHeight="1" x14ac:dyDescent="0.3">
      <c r="A215" s="660" t="s">
        <v>9628</v>
      </c>
      <c r="B215" s="661" t="s">
        <v>9629</v>
      </c>
      <c r="C215" s="661" t="s">
        <v>7437</v>
      </c>
      <c r="D215" s="661" t="s">
        <v>9858</v>
      </c>
      <c r="E215" s="661" t="s">
        <v>9859</v>
      </c>
      <c r="F215" s="664"/>
      <c r="G215" s="664"/>
      <c r="H215" s="664"/>
      <c r="I215" s="664"/>
      <c r="J215" s="664"/>
      <c r="K215" s="664"/>
      <c r="L215" s="664"/>
      <c r="M215" s="664"/>
      <c r="N215" s="664">
        <v>1</v>
      </c>
      <c r="O215" s="664">
        <v>405</v>
      </c>
      <c r="P215" s="677"/>
      <c r="Q215" s="665">
        <v>405</v>
      </c>
    </row>
    <row r="216" spans="1:17" ht="14.4" customHeight="1" x14ac:dyDescent="0.3">
      <c r="A216" s="660" t="s">
        <v>9628</v>
      </c>
      <c r="B216" s="661" t="s">
        <v>9629</v>
      </c>
      <c r="C216" s="661" t="s">
        <v>7437</v>
      </c>
      <c r="D216" s="661" t="s">
        <v>9860</v>
      </c>
      <c r="E216" s="661" t="s">
        <v>9861</v>
      </c>
      <c r="F216" s="664">
        <v>1</v>
      </c>
      <c r="G216" s="664">
        <v>19</v>
      </c>
      <c r="H216" s="664">
        <v>1</v>
      </c>
      <c r="I216" s="664">
        <v>19</v>
      </c>
      <c r="J216" s="664"/>
      <c r="K216" s="664"/>
      <c r="L216" s="664"/>
      <c r="M216" s="664"/>
      <c r="N216" s="664"/>
      <c r="O216" s="664"/>
      <c r="P216" s="677"/>
      <c r="Q216" s="665"/>
    </row>
    <row r="217" spans="1:17" ht="14.4" customHeight="1" x14ac:dyDescent="0.3">
      <c r="A217" s="660" t="s">
        <v>9628</v>
      </c>
      <c r="B217" s="661" t="s">
        <v>9862</v>
      </c>
      <c r="C217" s="661" t="s">
        <v>7437</v>
      </c>
      <c r="D217" s="661" t="s">
        <v>9863</v>
      </c>
      <c r="E217" s="661" t="s">
        <v>9864</v>
      </c>
      <c r="F217" s="664">
        <v>24</v>
      </c>
      <c r="G217" s="664">
        <v>24840</v>
      </c>
      <c r="H217" s="664">
        <v>1</v>
      </c>
      <c r="I217" s="664">
        <v>1035</v>
      </c>
      <c r="J217" s="664">
        <v>4</v>
      </c>
      <c r="K217" s="664">
        <v>4140</v>
      </c>
      <c r="L217" s="664">
        <v>0.16666666666666666</v>
      </c>
      <c r="M217" s="664">
        <v>1035</v>
      </c>
      <c r="N217" s="664">
        <v>1</v>
      </c>
      <c r="O217" s="664">
        <v>1037</v>
      </c>
      <c r="P217" s="677">
        <v>4.174718196457327E-2</v>
      </c>
      <c r="Q217" s="665">
        <v>1037</v>
      </c>
    </row>
    <row r="218" spans="1:17" ht="14.4" customHeight="1" x14ac:dyDescent="0.3">
      <c r="A218" s="660" t="s">
        <v>9865</v>
      </c>
      <c r="B218" s="661" t="s">
        <v>9475</v>
      </c>
      <c r="C218" s="661" t="s">
        <v>7399</v>
      </c>
      <c r="D218" s="661" t="s">
        <v>9866</v>
      </c>
      <c r="E218" s="661" t="s">
        <v>9867</v>
      </c>
      <c r="F218" s="664">
        <v>1</v>
      </c>
      <c r="G218" s="664">
        <v>1982.88</v>
      </c>
      <c r="H218" s="664">
        <v>1</v>
      </c>
      <c r="I218" s="664">
        <v>1982.88</v>
      </c>
      <c r="J218" s="664">
        <v>1</v>
      </c>
      <c r="K218" s="664">
        <v>1982.88</v>
      </c>
      <c r="L218" s="664">
        <v>1</v>
      </c>
      <c r="M218" s="664">
        <v>1982.88</v>
      </c>
      <c r="N218" s="664"/>
      <c r="O218" s="664"/>
      <c r="P218" s="677"/>
      <c r="Q218" s="665"/>
    </row>
    <row r="219" spans="1:17" ht="14.4" customHeight="1" x14ac:dyDescent="0.3">
      <c r="A219" s="660" t="s">
        <v>9865</v>
      </c>
      <c r="B219" s="661" t="s">
        <v>9475</v>
      </c>
      <c r="C219" s="661" t="s">
        <v>7399</v>
      </c>
      <c r="D219" s="661" t="s">
        <v>9868</v>
      </c>
      <c r="E219" s="661" t="s">
        <v>9869</v>
      </c>
      <c r="F219" s="664">
        <v>5.66</v>
      </c>
      <c r="G219" s="664">
        <v>14996.919999999998</v>
      </c>
      <c r="H219" s="664">
        <v>1</v>
      </c>
      <c r="I219" s="664">
        <v>2649.6325088339217</v>
      </c>
      <c r="J219" s="664">
        <v>2</v>
      </c>
      <c r="K219" s="664">
        <v>5342.92</v>
      </c>
      <c r="L219" s="664">
        <v>0.35626782032577359</v>
      </c>
      <c r="M219" s="664">
        <v>2671.46</v>
      </c>
      <c r="N219" s="664">
        <v>0.33</v>
      </c>
      <c r="O219" s="664">
        <v>881.58</v>
      </c>
      <c r="P219" s="677">
        <v>5.8784070329107589E-2</v>
      </c>
      <c r="Q219" s="665">
        <v>2671.4545454545455</v>
      </c>
    </row>
    <row r="220" spans="1:17" ht="14.4" customHeight="1" x14ac:dyDescent="0.3">
      <c r="A220" s="660" t="s">
        <v>9865</v>
      </c>
      <c r="B220" s="661" t="s">
        <v>9475</v>
      </c>
      <c r="C220" s="661" t="s">
        <v>7399</v>
      </c>
      <c r="D220" s="661" t="s">
        <v>9870</v>
      </c>
      <c r="E220" s="661" t="s">
        <v>9869</v>
      </c>
      <c r="F220" s="664">
        <v>0.4</v>
      </c>
      <c r="G220" s="664">
        <v>2648.22</v>
      </c>
      <c r="H220" s="664">
        <v>1</v>
      </c>
      <c r="I220" s="664">
        <v>6620.5499999999993</v>
      </c>
      <c r="J220" s="664">
        <v>0.2</v>
      </c>
      <c r="K220" s="664">
        <v>1335.72</v>
      </c>
      <c r="L220" s="664">
        <v>0.50438407685162112</v>
      </c>
      <c r="M220" s="664">
        <v>6678.5999999999995</v>
      </c>
      <c r="N220" s="664">
        <v>0.2</v>
      </c>
      <c r="O220" s="664">
        <v>1335.72</v>
      </c>
      <c r="P220" s="677">
        <v>0.50438407685162112</v>
      </c>
      <c r="Q220" s="665">
        <v>6678.5999999999995</v>
      </c>
    </row>
    <row r="221" spans="1:17" ht="14.4" customHeight="1" x14ac:dyDescent="0.3">
      <c r="A221" s="660" t="s">
        <v>9865</v>
      </c>
      <c r="B221" s="661" t="s">
        <v>9475</v>
      </c>
      <c r="C221" s="661" t="s">
        <v>7399</v>
      </c>
      <c r="D221" s="661" t="s">
        <v>9871</v>
      </c>
      <c r="E221" s="661" t="s">
        <v>9872</v>
      </c>
      <c r="F221" s="664"/>
      <c r="G221" s="664"/>
      <c r="H221" s="664"/>
      <c r="I221" s="664"/>
      <c r="J221" s="664"/>
      <c r="K221" s="664"/>
      <c r="L221" s="664"/>
      <c r="M221" s="664"/>
      <c r="N221" s="664">
        <v>0.1</v>
      </c>
      <c r="O221" s="664">
        <v>516.86</v>
      </c>
      <c r="P221" s="677"/>
      <c r="Q221" s="665">
        <v>5168.5999999999995</v>
      </c>
    </row>
    <row r="222" spans="1:17" ht="14.4" customHeight="1" x14ac:dyDescent="0.3">
      <c r="A222" s="660" t="s">
        <v>9865</v>
      </c>
      <c r="B222" s="661" t="s">
        <v>9475</v>
      </c>
      <c r="C222" s="661" t="s">
        <v>7399</v>
      </c>
      <c r="D222" s="661" t="s">
        <v>9873</v>
      </c>
      <c r="E222" s="661" t="s">
        <v>9874</v>
      </c>
      <c r="F222" s="664"/>
      <c r="G222" s="664"/>
      <c r="H222" s="664"/>
      <c r="I222" s="664"/>
      <c r="J222" s="664">
        <v>0.8</v>
      </c>
      <c r="K222" s="664">
        <v>392.13</v>
      </c>
      <c r="L222" s="664"/>
      <c r="M222" s="664">
        <v>490.16249999999997</v>
      </c>
      <c r="N222" s="664"/>
      <c r="O222" s="664"/>
      <c r="P222" s="677"/>
      <c r="Q222" s="665"/>
    </row>
    <row r="223" spans="1:17" ht="14.4" customHeight="1" x14ac:dyDescent="0.3">
      <c r="A223" s="660" t="s">
        <v>9865</v>
      </c>
      <c r="B223" s="661" t="s">
        <v>9475</v>
      </c>
      <c r="C223" s="661" t="s">
        <v>7399</v>
      </c>
      <c r="D223" s="661" t="s">
        <v>9875</v>
      </c>
      <c r="E223" s="661" t="s">
        <v>9500</v>
      </c>
      <c r="F223" s="664">
        <v>48.95</v>
      </c>
      <c r="G223" s="664">
        <v>52866.91</v>
      </c>
      <c r="H223" s="664">
        <v>1</v>
      </c>
      <c r="I223" s="664">
        <v>1080.0185903983656</v>
      </c>
      <c r="J223" s="664">
        <v>25.63</v>
      </c>
      <c r="K223" s="664">
        <v>25209.01</v>
      </c>
      <c r="L223" s="664">
        <v>0.47683910408230773</v>
      </c>
      <c r="M223" s="664">
        <v>983.574326960593</v>
      </c>
      <c r="N223" s="664">
        <v>38.86</v>
      </c>
      <c r="O223" s="664">
        <v>38433.519999999997</v>
      </c>
      <c r="P223" s="677">
        <v>0.72698631336690556</v>
      </c>
      <c r="Q223" s="665">
        <v>989.02521873391652</v>
      </c>
    </row>
    <row r="224" spans="1:17" ht="14.4" customHeight="1" x14ac:dyDescent="0.3">
      <c r="A224" s="660" t="s">
        <v>9865</v>
      </c>
      <c r="B224" s="661" t="s">
        <v>9475</v>
      </c>
      <c r="C224" s="661" t="s">
        <v>7399</v>
      </c>
      <c r="D224" s="661" t="s">
        <v>9499</v>
      </c>
      <c r="E224" s="661" t="s">
        <v>9500</v>
      </c>
      <c r="F224" s="664">
        <v>0.2</v>
      </c>
      <c r="G224" s="664">
        <v>392.16</v>
      </c>
      <c r="H224" s="664">
        <v>1</v>
      </c>
      <c r="I224" s="664">
        <v>1960.8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9865</v>
      </c>
      <c r="B225" s="661" t="s">
        <v>9475</v>
      </c>
      <c r="C225" s="661" t="s">
        <v>7399</v>
      </c>
      <c r="D225" s="661" t="s">
        <v>9876</v>
      </c>
      <c r="E225" s="661" t="s">
        <v>7638</v>
      </c>
      <c r="F225" s="664">
        <v>0.05</v>
      </c>
      <c r="G225" s="664">
        <v>582.92999999999995</v>
      </c>
      <c r="H225" s="664">
        <v>1</v>
      </c>
      <c r="I225" s="664">
        <v>11658.599999999999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9865</v>
      </c>
      <c r="B226" s="661" t="s">
        <v>9475</v>
      </c>
      <c r="C226" s="661" t="s">
        <v>7399</v>
      </c>
      <c r="D226" s="661" t="s">
        <v>9877</v>
      </c>
      <c r="E226" s="661" t="s">
        <v>9872</v>
      </c>
      <c r="F226" s="664">
        <v>13.920000000000002</v>
      </c>
      <c r="G226" s="664">
        <v>179417.55</v>
      </c>
      <c r="H226" s="664">
        <v>1</v>
      </c>
      <c r="I226" s="664">
        <v>12889.191810344824</v>
      </c>
      <c r="J226" s="664">
        <v>10.469999999999999</v>
      </c>
      <c r="K226" s="664">
        <v>113017.58999999998</v>
      </c>
      <c r="L226" s="664">
        <v>0.62991379605841225</v>
      </c>
      <c r="M226" s="664">
        <v>10794.421203438395</v>
      </c>
      <c r="N226" s="664">
        <v>8.7499999999999982</v>
      </c>
      <c r="O226" s="664">
        <v>90296.390000000014</v>
      </c>
      <c r="P226" s="677">
        <v>0.50327512553816511</v>
      </c>
      <c r="Q226" s="665">
        <v>10319.587428571433</v>
      </c>
    </row>
    <row r="227" spans="1:17" ht="14.4" customHeight="1" x14ac:dyDescent="0.3">
      <c r="A227" s="660" t="s">
        <v>9865</v>
      </c>
      <c r="B227" s="661" t="s">
        <v>9475</v>
      </c>
      <c r="C227" s="661" t="s">
        <v>7399</v>
      </c>
      <c r="D227" s="661" t="s">
        <v>9878</v>
      </c>
      <c r="E227" s="661" t="s">
        <v>9872</v>
      </c>
      <c r="F227" s="664"/>
      <c r="G227" s="664"/>
      <c r="H227" s="664"/>
      <c r="I227" s="664"/>
      <c r="J227" s="664">
        <v>0.04</v>
      </c>
      <c r="K227" s="664">
        <v>925.56</v>
      </c>
      <c r="L227" s="664"/>
      <c r="M227" s="664">
        <v>23138.999999999996</v>
      </c>
      <c r="N227" s="664"/>
      <c r="O227" s="664"/>
      <c r="P227" s="677"/>
      <c r="Q227" s="665"/>
    </row>
    <row r="228" spans="1:17" ht="14.4" customHeight="1" x14ac:dyDescent="0.3">
      <c r="A228" s="660" t="s">
        <v>9865</v>
      </c>
      <c r="B228" s="661" t="s">
        <v>9475</v>
      </c>
      <c r="C228" s="661" t="s">
        <v>7399</v>
      </c>
      <c r="D228" s="661" t="s">
        <v>9879</v>
      </c>
      <c r="E228" s="661" t="s">
        <v>7638</v>
      </c>
      <c r="F228" s="664">
        <v>1.06</v>
      </c>
      <c r="G228" s="664">
        <v>5580.41</v>
      </c>
      <c r="H228" s="664">
        <v>1</v>
      </c>
      <c r="I228" s="664">
        <v>5264.5377358490559</v>
      </c>
      <c r="J228" s="664"/>
      <c r="K228" s="664"/>
      <c r="L228" s="664"/>
      <c r="M228" s="664"/>
      <c r="N228" s="664">
        <v>0.18</v>
      </c>
      <c r="O228" s="664">
        <v>955.93000000000006</v>
      </c>
      <c r="P228" s="677">
        <v>0.17130103343661129</v>
      </c>
      <c r="Q228" s="665">
        <v>5310.7222222222226</v>
      </c>
    </row>
    <row r="229" spans="1:17" ht="14.4" customHeight="1" x14ac:dyDescent="0.3">
      <c r="A229" s="660" t="s">
        <v>9865</v>
      </c>
      <c r="B229" s="661" t="s">
        <v>9475</v>
      </c>
      <c r="C229" s="661" t="s">
        <v>7399</v>
      </c>
      <c r="D229" s="661" t="s">
        <v>9880</v>
      </c>
      <c r="E229" s="661" t="s">
        <v>9872</v>
      </c>
      <c r="F229" s="664">
        <v>3.75</v>
      </c>
      <c r="G229" s="664">
        <v>24187.15</v>
      </c>
      <c r="H229" s="664">
        <v>1</v>
      </c>
      <c r="I229" s="664">
        <v>6449.9066666666668</v>
      </c>
      <c r="J229" s="664">
        <v>1</v>
      </c>
      <c r="K229" s="664">
        <v>6469.1399999999994</v>
      </c>
      <c r="L229" s="664">
        <v>0.26746185474518491</v>
      </c>
      <c r="M229" s="664">
        <v>6469.1399999999994</v>
      </c>
      <c r="N229" s="664">
        <v>0.65</v>
      </c>
      <c r="O229" s="664">
        <v>3694.9799999999996</v>
      </c>
      <c r="P229" s="677">
        <v>0.15276624157868948</v>
      </c>
      <c r="Q229" s="665">
        <v>5684.5846153846142</v>
      </c>
    </row>
    <row r="230" spans="1:17" ht="14.4" customHeight="1" x14ac:dyDescent="0.3">
      <c r="A230" s="660" t="s">
        <v>9865</v>
      </c>
      <c r="B230" s="661" t="s">
        <v>9475</v>
      </c>
      <c r="C230" s="661" t="s">
        <v>7399</v>
      </c>
      <c r="D230" s="661" t="s">
        <v>9881</v>
      </c>
      <c r="E230" s="661" t="s">
        <v>7372</v>
      </c>
      <c r="F230" s="664">
        <v>0.05</v>
      </c>
      <c r="G230" s="664">
        <v>644.99</v>
      </c>
      <c r="H230" s="664">
        <v>1</v>
      </c>
      <c r="I230" s="664">
        <v>12899.8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9865</v>
      </c>
      <c r="B231" s="661" t="s">
        <v>9475</v>
      </c>
      <c r="C231" s="661" t="s">
        <v>7399</v>
      </c>
      <c r="D231" s="661" t="s">
        <v>9881</v>
      </c>
      <c r="E231" s="661" t="s">
        <v>9872</v>
      </c>
      <c r="F231" s="664">
        <v>0.15000000000000002</v>
      </c>
      <c r="G231" s="664">
        <v>1934.98</v>
      </c>
      <c r="H231" s="664">
        <v>1</v>
      </c>
      <c r="I231" s="664">
        <v>12899.866666666665</v>
      </c>
      <c r="J231" s="664">
        <v>0.25</v>
      </c>
      <c r="K231" s="664">
        <v>2949.67</v>
      </c>
      <c r="L231" s="664">
        <v>1.5243930169820876</v>
      </c>
      <c r="M231" s="664">
        <v>11798.68</v>
      </c>
      <c r="N231" s="664"/>
      <c r="O231" s="664"/>
      <c r="P231" s="677"/>
      <c r="Q231" s="665"/>
    </row>
    <row r="232" spans="1:17" ht="14.4" customHeight="1" x14ac:dyDescent="0.3">
      <c r="A232" s="660" t="s">
        <v>9865</v>
      </c>
      <c r="B232" s="661" t="s">
        <v>9475</v>
      </c>
      <c r="C232" s="661" t="s">
        <v>7399</v>
      </c>
      <c r="D232" s="661" t="s">
        <v>9882</v>
      </c>
      <c r="E232" s="661" t="s">
        <v>9883</v>
      </c>
      <c r="F232" s="664">
        <v>1</v>
      </c>
      <c r="G232" s="664">
        <v>412.69</v>
      </c>
      <c r="H232" s="664">
        <v>1</v>
      </c>
      <c r="I232" s="664">
        <v>412.69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9865</v>
      </c>
      <c r="B233" s="661" t="s">
        <v>9475</v>
      </c>
      <c r="C233" s="661" t="s">
        <v>7399</v>
      </c>
      <c r="D233" s="661" t="s">
        <v>9884</v>
      </c>
      <c r="E233" s="661" t="s">
        <v>9885</v>
      </c>
      <c r="F233" s="664"/>
      <c r="G233" s="664"/>
      <c r="H233" s="664"/>
      <c r="I233" s="664"/>
      <c r="J233" s="664">
        <v>2.15</v>
      </c>
      <c r="K233" s="664">
        <v>611.18999999999994</v>
      </c>
      <c r="L233" s="664"/>
      <c r="M233" s="664">
        <v>284.27441860465115</v>
      </c>
      <c r="N233" s="664"/>
      <c r="O233" s="664"/>
      <c r="P233" s="677"/>
      <c r="Q233" s="665"/>
    </row>
    <row r="234" spans="1:17" ht="14.4" customHeight="1" x14ac:dyDescent="0.3">
      <c r="A234" s="660" t="s">
        <v>9865</v>
      </c>
      <c r="B234" s="661" t="s">
        <v>9475</v>
      </c>
      <c r="C234" s="661" t="s">
        <v>7399</v>
      </c>
      <c r="D234" s="661" t="s">
        <v>9886</v>
      </c>
      <c r="E234" s="661" t="s">
        <v>9887</v>
      </c>
      <c r="F234" s="664">
        <v>2</v>
      </c>
      <c r="G234" s="664">
        <v>1933.48</v>
      </c>
      <c r="H234" s="664">
        <v>1</v>
      </c>
      <c r="I234" s="664">
        <v>966.74</v>
      </c>
      <c r="J234" s="664">
        <v>1</v>
      </c>
      <c r="K234" s="664">
        <v>975.22</v>
      </c>
      <c r="L234" s="664">
        <v>0.50438587417506264</v>
      </c>
      <c r="M234" s="664">
        <v>975.22</v>
      </c>
      <c r="N234" s="664">
        <v>2.5</v>
      </c>
      <c r="O234" s="664">
        <v>2438.0500000000002</v>
      </c>
      <c r="P234" s="677">
        <v>1.2609646854376566</v>
      </c>
      <c r="Q234" s="665">
        <v>975.22</v>
      </c>
    </row>
    <row r="235" spans="1:17" ht="14.4" customHeight="1" x14ac:dyDescent="0.3">
      <c r="A235" s="660" t="s">
        <v>9865</v>
      </c>
      <c r="B235" s="661" t="s">
        <v>9475</v>
      </c>
      <c r="C235" s="661" t="s">
        <v>7399</v>
      </c>
      <c r="D235" s="661" t="s">
        <v>9888</v>
      </c>
      <c r="E235" s="661" t="s">
        <v>9887</v>
      </c>
      <c r="F235" s="664">
        <v>1</v>
      </c>
      <c r="G235" s="664">
        <v>1933.46</v>
      </c>
      <c r="H235" s="664">
        <v>1</v>
      </c>
      <c r="I235" s="664">
        <v>1933.46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9865</v>
      </c>
      <c r="B236" s="661" t="s">
        <v>9475</v>
      </c>
      <c r="C236" s="661" t="s">
        <v>7399</v>
      </c>
      <c r="D236" s="661" t="s">
        <v>9889</v>
      </c>
      <c r="E236" s="661" t="s">
        <v>9890</v>
      </c>
      <c r="F236" s="664">
        <v>0.46</v>
      </c>
      <c r="G236" s="664">
        <v>2229.9499999999998</v>
      </c>
      <c r="H236" s="664">
        <v>1</v>
      </c>
      <c r="I236" s="664">
        <v>4847.7173913043471</v>
      </c>
      <c r="J236" s="664">
        <v>0.27</v>
      </c>
      <c r="K236" s="664">
        <v>1308.8800000000001</v>
      </c>
      <c r="L236" s="664">
        <v>0.58695486445884448</v>
      </c>
      <c r="M236" s="664">
        <v>4847.7037037037035</v>
      </c>
      <c r="N236" s="664"/>
      <c r="O236" s="664"/>
      <c r="P236" s="677"/>
      <c r="Q236" s="665"/>
    </row>
    <row r="237" spans="1:17" ht="14.4" customHeight="1" x14ac:dyDescent="0.3">
      <c r="A237" s="660" t="s">
        <v>9865</v>
      </c>
      <c r="B237" s="661" t="s">
        <v>9475</v>
      </c>
      <c r="C237" s="661" t="s">
        <v>7399</v>
      </c>
      <c r="D237" s="661" t="s">
        <v>7669</v>
      </c>
      <c r="E237" s="661" t="s">
        <v>7670</v>
      </c>
      <c r="F237" s="664">
        <v>12.72</v>
      </c>
      <c r="G237" s="664">
        <v>68857.100000000006</v>
      </c>
      <c r="H237" s="664">
        <v>1</v>
      </c>
      <c r="I237" s="664">
        <v>5413.2940251572327</v>
      </c>
      <c r="J237" s="664">
        <v>9.1599999999999984</v>
      </c>
      <c r="K237" s="664">
        <v>49766.320000000007</v>
      </c>
      <c r="L237" s="664">
        <v>0.72274783573516754</v>
      </c>
      <c r="M237" s="664">
        <v>5433.0043668122289</v>
      </c>
      <c r="N237" s="664">
        <v>6.6599999999999993</v>
      </c>
      <c r="O237" s="664">
        <v>36368.83</v>
      </c>
      <c r="P237" s="677">
        <v>0.52817835778735955</v>
      </c>
      <c r="Q237" s="665">
        <v>5460.7852852852866</v>
      </c>
    </row>
    <row r="238" spans="1:17" ht="14.4" customHeight="1" x14ac:dyDescent="0.3">
      <c r="A238" s="660" t="s">
        <v>9865</v>
      </c>
      <c r="B238" s="661" t="s">
        <v>9475</v>
      </c>
      <c r="C238" s="661" t="s">
        <v>7399</v>
      </c>
      <c r="D238" s="661" t="s">
        <v>9891</v>
      </c>
      <c r="E238" s="661" t="s">
        <v>7670</v>
      </c>
      <c r="F238" s="664">
        <v>25.05</v>
      </c>
      <c r="G238" s="664">
        <v>271108.12</v>
      </c>
      <c r="H238" s="664">
        <v>1</v>
      </c>
      <c r="I238" s="664">
        <v>10822.679441117763</v>
      </c>
      <c r="J238" s="664">
        <v>20.339999999999996</v>
      </c>
      <c r="K238" s="664">
        <v>221098.48</v>
      </c>
      <c r="L238" s="664">
        <v>0.81553617796471756</v>
      </c>
      <c r="M238" s="664">
        <v>10870.131760078666</v>
      </c>
      <c r="N238" s="664">
        <v>17.77</v>
      </c>
      <c r="O238" s="664">
        <v>193978.02000000008</v>
      </c>
      <c r="P238" s="677">
        <v>0.71550059068684513</v>
      </c>
      <c r="Q238" s="665">
        <v>10916.039392234106</v>
      </c>
    </row>
    <row r="239" spans="1:17" ht="14.4" customHeight="1" x14ac:dyDescent="0.3">
      <c r="A239" s="660" t="s">
        <v>9865</v>
      </c>
      <c r="B239" s="661" t="s">
        <v>9475</v>
      </c>
      <c r="C239" s="661" t="s">
        <v>7399</v>
      </c>
      <c r="D239" s="661" t="s">
        <v>9892</v>
      </c>
      <c r="E239" s="661" t="s">
        <v>9890</v>
      </c>
      <c r="F239" s="664">
        <v>21.26</v>
      </c>
      <c r="G239" s="664">
        <v>41208.779999999992</v>
      </c>
      <c r="H239" s="664">
        <v>1</v>
      </c>
      <c r="I239" s="664">
        <v>1938.3245531514576</v>
      </c>
      <c r="J239" s="664">
        <v>24.029999999999998</v>
      </c>
      <c r="K239" s="664">
        <v>46807.3</v>
      </c>
      <c r="L239" s="664">
        <v>1.1358574556198948</v>
      </c>
      <c r="M239" s="664">
        <v>1947.8693300041618</v>
      </c>
      <c r="N239" s="664">
        <v>13.999999999999998</v>
      </c>
      <c r="O239" s="664">
        <v>27516.29</v>
      </c>
      <c r="P239" s="677">
        <v>0.66772881895557223</v>
      </c>
      <c r="Q239" s="665">
        <v>1965.4492857142861</v>
      </c>
    </row>
    <row r="240" spans="1:17" ht="14.4" customHeight="1" x14ac:dyDescent="0.3">
      <c r="A240" s="660" t="s">
        <v>9865</v>
      </c>
      <c r="B240" s="661" t="s">
        <v>9475</v>
      </c>
      <c r="C240" s="661" t="s">
        <v>7399</v>
      </c>
      <c r="D240" s="661" t="s">
        <v>9501</v>
      </c>
      <c r="E240" s="661" t="s">
        <v>7372</v>
      </c>
      <c r="F240" s="664"/>
      <c r="G240" s="664"/>
      <c r="H240" s="664"/>
      <c r="I240" s="664"/>
      <c r="J240" s="664">
        <v>2</v>
      </c>
      <c r="K240" s="664">
        <v>2184.3200000000002</v>
      </c>
      <c r="L240" s="664"/>
      <c r="M240" s="664">
        <v>1092.1600000000001</v>
      </c>
      <c r="N240" s="664"/>
      <c r="O240" s="664"/>
      <c r="P240" s="677"/>
      <c r="Q240" s="665"/>
    </row>
    <row r="241" spans="1:17" ht="14.4" customHeight="1" x14ac:dyDescent="0.3">
      <c r="A241" s="660" t="s">
        <v>9865</v>
      </c>
      <c r="B241" s="661" t="s">
        <v>9475</v>
      </c>
      <c r="C241" s="661" t="s">
        <v>7399</v>
      </c>
      <c r="D241" s="661" t="s">
        <v>9501</v>
      </c>
      <c r="E241" s="661" t="s">
        <v>7670</v>
      </c>
      <c r="F241" s="664">
        <v>2</v>
      </c>
      <c r="G241" s="664">
        <v>2165.3200000000002</v>
      </c>
      <c r="H241" s="664">
        <v>1</v>
      </c>
      <c r="I241" s="664">
        <v>1082.6600000000001</v>
      </c>
      <c r="J241" s="664">
        <v>1.5</v>
      </c>
      <c r="K241" s="664">
        <v>1623.9900000000002</v>
      </c>
      <c r="L241" s="664">
        <v>0.75</v>
      </c>
      <c r="M241" s="664">
        <v>1082.6600000000001</v>
      </c>
      <c r="N241" s="664"/>
      <c r="O241" s="664"/>
      <c r="P241" s="677"/>
      <c r="Q241" s="665"/>
    </row>
    <row r="242" spans="1:17" ht="14.4" customHeight="1" x14ac:dyDescent="0.3">
      <c r="A242" s="660" t="s">
        <v>9865</v>
      </c>
      <c r="B242" s="661" t="s">
        <v>9475</v>
      </c>
      <c r="C242" s="661" t="s">
        <v>7399</v>
      </c>
      <c r="D242" s="661" t="s">
        <v>9502</v>
      </c>
      <c r="E242" s="661" t="s">
        <v>7670</v>
      </c>
      <c r="F242" s="664"/>
      <c r="G242" s="664"/>
      <c r="H242" s="664"/>
      <c r="I242" s="664"/>
      <c r="J242" s="664"/>
      <c r="K242" s="664"/>
      <c r="L242" s="664"/>
      <c r="M242" s="664"/>
      <c r="N242" s="664">
        <v>31</v>
      </c>
      <c r="O242" s="664">
        <v>67713.680000000008</v>
      </c>
      <c r="P242" s="677"/>
      <c r="Q242" s="665">
        <v>2184.3122580645163</v>
      </c>
    </row>
    <row r="243" spans="1:17" ht="14.4" customHeight="1" x14ac:dyDescent="0.3">
      <c r="A243" s="660" t="s">
        <v>9865</v>
      </c>
      <c r="B243" s="661" t="s">
        <v>9475</v>
      </c>
      <c r="C243" s="661" t="s">
        <v>7399</v>
      </c>
      <c r="D243" s="661" t="s">
        <v>9893</v>
      </c>
      <c r="E243" s="661" t="s">
        <v>9894</v>
      </c>
      <c r="F243" s="664">
        <v>21.25</v>
      </c>
      <c r="G243" s="664">
        <v>7982.8399999999992</v>
      </c>
      <c r="H243" s="664">
        <v>1</v>
      </c>
      <c r="I243" s="664">
        <v>375.66305882352935</v>
      </c>
      <c r="J243" s="664">
        <v>16.830000000000002</v>
      </c>
      <c r="K243" s="664">
        <v>6355.3099999999986</v>
      </c>
      <c r="L243" s="664">
        <v>0.79612143046835449</v>
      </c>
      <c r="M243" s="664">
        <v>377.61794414735579</v>
      </c>
      <c r="N243" s="664">
        <v>13.19</v>
      </c>
      <c r="O243" s="664">
        <v>5001.32</v>
      </c>
      <c r="P243" s="677">
        <v>0.6265088615079345</v>
      </c>
      <c r="Q243" s="665">
        <v>379.17513267626987</v>
      </c>
    </row>
    <row r="244" spans="1:17" ht="14.4" customHeight="1" x14ac:dyDescent="0.3">
      <c r="A244" s="660" t="s">
        <v>9865</v>
      </c>
      <c r="B244" s="661" t="s">
        <v>9475</v>
      </c>
      <c r="C244" s="661" t="s">
        <v>7399</v>
      </c>
      <c r="D244" s="661" t="s">
        <v>9503</v>
      </c>
      <c r="E244" s="661" t="s">
        <v>9504</v>
      </c>
      <c r="F244" s="664">
        <v>0.96000000000000008</v>
      </c>
      <c r="G244" s="664">
        <v>899.05</v>
      </c>
      <c r="H244" s="664">
        <v>1</v>
      </c>
      <c r="I244" s="664">
        <v>936.51041666666652</v>
      </c>
      <c r="J244" s="664">
        <v>0.24</v>
      </c>
      <c r="K244" s="664">
        <v>212.57</v>
      </c>
      <c r="L244" s="664">
        <v>0.23643846282186753</v>
      </c>
      <c r="M244" s="664">
        <v>885.70833333333337</v>
      </c>
      <c r="N244" s="664">
        <v>1.4200000000000004</v>
      </c>
      <c r="O244" s="664">
        <v>1332.15</v>
      </c>
      <c r="P244" s="677">
        <v>1.48173071575552</v>
      </c>
      <c r="Q244" s="665">
        <v>938.13380281690127</v>
      </c>
    </row>
    <row r="245" spans="1:17" ht="14.4" customHeight="1" x14ac:dyDescent="0.3">
      <c r="A245" s="660" t="s">
        <v>9865</v>
      </c>
      <c r="B245" s="661" t="s">
        <v>9475</v>
      </c>
      <c r="C245" s="661" t="s">
        <v>7399</v>
      </c>
      <c r="D245" s="661" t="s">
        <v>9895</v>
      </c>
      <c r="E245" s="661" t="s">
        <v>9896</v>
      </c>
      <c r="F245" s="664"/>
      <c r="G245" s="664"/>
      <c r="H245" s="664"/>
      <c r="I245" s="664"/>
      <c r="J245" s="664">
        <v>0.2</v>
      </c>
      <c r="K245" s="664">
        <v>53.73</v>
      </c>
      <c r="L245" s="664"/>
      <c r="M245" s="664">
        <v>268.64999999999998</v>
      </c>
      <c r="N245" s="664"/>
      <c r="O245" s="664"/>
      <c r="P245" s="677"/>
      <c r="Q245" s="665"/>
    </row>
    <row r="246" spans="1:17" ht="14.4" customHeight="1" x14ac:dyDescent="0.3">
      <c r="A246" s="660" t="s">
        <v>9865</v>
      </c>
      <c r="B246" s="661" t="s">
        <v>9475</v>
      </c>
      <c r="C246" s="661" t="s">
        <v>7399</v>
      </c>
      <c r="D246" s="661" t="s">
        <v>9897</v>
      </c>
      <c r="E246" s="661" t="s">
        <v>9872</v>
      </c>
      <c r="F246" s="664">
        <v>0.06</v>
      </c>
      <c r="G246" s="664">
        <v>154.79</v>
      </c>
      <c r="H246" s="664">
        <v>1</v>
      </c>
      <c r="I246" s="664">
        <v>2579.8333333333335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9865</v>
      </c>
      <c r="B247" s="661" t="s">
        <v>9475</v>
      </c>
      <c r="C247" s="661" t="s">
        <v>7399</v>
      </c>
      <c r="D247" s="661" t="s">
        <v>9898</v>
      </c>
      <c r="E247" s="661" t="s">
        <v>7670</v>
      </c>
      <c r="F247" s="664"/>
      <c r="G247" s="664"/>
      <c r="H247" s="664"/>
      <c r="I247" s="664"/>
      <c r="J247" s="664"/>
      <c r="K247" s="664"/>
      <c r="L247" s="664"/>
      <c r="M247" s="664"/>
      <c r="N247" s="664">
        <v>0.1</v>
      </c>
      <c r="O247" s="664">
        <v>4106.5</v>
      </c>
      <c r="P247" s="677"/>
      <c r="Q247" s="665">
        <v>41065</v>
      </c>
    </row>
    <row r="248" spans="1:17" ht="14.4" customHeight="1" x14ac:dyDescent="0.3">
      <c r="A248" s="660" t="s">
        <v>9865</v>
      </c>
      <c r="B248" s="661" t="s">
        <v>9475</v>
      </c>
      <c r="C248" s="661" t="s">
        <v>7424</v>
      </c>
      <c r="D248" s="661" t="s">
        <v>9899</v>
      </c>
      <c r="E248" s="661" t="s">
        <v>9900</v>
      </c>
      <c r="F248" s="664"/>
      <c r="G248" s="664"/>
      <c r="H248" s="664"/>
      <c r="I248" s="664"/>
      <c r="J248" s="664"/>
      <c r="K248" s="664"/>
      <c r="L248" s="664"/>
      <c r="M248" s="664"/>
      <c r="N248" s="664">
        <v>1</v>
      </c>
      <c r="O248" s="664">
        <v>9783.27</v>
      </c>
      <c r="P248" s="677"/>
      <c r="Q248" s="665">
        <v>9783.27</v>
      </c>
    </row>
    <row r="249" spans="1:17" ht="14.4" customHeight="1" x14ac:dyDescent="0.3">
      <c r="A249" s="660" t="s">
        <v>9865</v>
      </c>
      <c r="B249" s="661" t="s">
        <v>9475</v>
      </c>
      <c r="C249" s="661" t="s">
        <v>7424</v>
      </c>
      <c r="D249" s="661" t="s">
        <v>9901</v>
      </c>
      <c r="E249" s="661" t="s">
        <v>9902</v>
      </c>
      <c r="F249" s="664">
        <v>1</v>
      </c>
      <c r="G249" s="664">
        <v>281.27</v>
      </c>
      <c r="H249" s="664">
        <v>1</v>
      </c>
      <c r="I249" s="664">
        <v>281.27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9865</v>
      </c>
      <c r="B250" s="661" t="s">
        <v>9475</v>
      </c>
      <c r="C250" s="661" t="s">
        <v>7424</v>
      </c>
      <c r="D250" s="661" t="s">
        <v>9903</v>
      </c>
      <c r="E250" s="661" t="s">
        <v>9904</v>
      </c>
      <c r="F250" s="664">
        <v>17</v>
      </c>
      <c r="G250" s="664">
        <v>9919.58</v>
      </c>
      <c r="H250" s="664">
        <v>1</v>
      </c>
      <c r="I250" s="664">
        <v>583.50470588235294</v>
      </c>
      <c r="J250" s="664">
        <v>12</v>
      </c>
      <c r="K250" s="664">
        <v>7075.08</v>
      </c>
      <c r="L250" s="664">
        <v>0.71324390750414834</v>
      </c>
      <c r="M250" s="664">
        <v>589.59</v>
      </c>
      <c r="N250" s="664">
        <v>12</v>
      </c>
      <c r="O250" s="664">
        <v>7075.0800000000008</v>
      </c>
      <c r="P250" s="677">
        <v>0.71324390750414846</v>
      </c>
      <c r="Q250" s="665">
        <v>589.59</v>
      </c>
    </row>
    <row r="251" spans="1:17" ht="14.4" customHeight="1" x14ac:dyDescent="0.3">
      <c r="A251" s="660" t="s">
        <v>9865</v>
      </c>
      <c r="B251" s="661" t="s">
        <v>9475</v>
      </c>
      <c r="C251" s="661" t="s">
        <v>7424</v>
      </c>
      <c r="D251" s="661" t="s">
        <v>9905</v>
      </c>
      <c r="E251" s="661" t="s">
        <v>7372</v>
      </c>
      <c r="F251" s="664">
        <v>2</v>
      </c>
      <c r="G251" s="664">
        <v>5100.5600000000004</v>
      </c>
      <c r="H251" s="664">
        <v>1</v>
      </c>
      <c r="I251" s="664">
        <v>2550.2800000000002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9865</v>
      </c>
      <c r="B252" s="661" t="s">
        <v>9475</v>
      </c>
      <c r="C252" s="661" t="s">
        <v>7424</v>
      </c>
      <c r="D252" s="661" t="s">
        <v>9906</v>
      </c>
      <c r="E252" s="661" t="s">
        <v>9907</v>
      </c>
      <c r="F252" s="664"/>
      <c r="G252" s="664"/>
      <c r="H252" s="664"/>
      <c r="I252" s="664"/>
      <c r="J252" s="664">
        <v>1</v>
      </c>
      <c r="K252" s="664">
        <v>2831.35</v>
      </c>
      <c r="L252" s="664"/>
      <c r="M252" s="664">
        <v>2831.35</v>
      </c>
      <c r="N252" s="664"/>
      <c r="O252" s="664"/>
      <c r="P252" s="677"/>
      <c r="Q252" s="665"/>
    </row>
    <row r="253" spans="1:17" ht="14.4" customHeight="1" x14ac:dyDescent="0.3">
      <c r="A253" s="660" t="s">
        <v>9865</v>
      </c>
      <c r="B253" s="661" t="s">
        <v>9475</v>
      </c>
      <c r="C253" s="661" t="s">
        <v>7424</v>
      </c>
      <c r="D253" s="661" t="s">
        <v>9908</v>
      </c>
      <c r="E253" s="661" t="s">
        <v>7372</v>
      </c>
      <c r="F253" s="664">
        <v>56</v>
      </c>
      <c r="G253" s="664">
        <v>66301.64</v>
      </c>
      <c r="H253" s="664">
        <v>1</v>
      </c>
      <c r="I253" s="664">
        <v>1183.9578571428572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9865</v>
      </c>
      <c r="B254" s="661" t="s">
        <v>9475</v>
      </c>
      <c r="C254" s="661" t="s">
        <v>7424</v>
      </c>
      <c r="D254" s="661" t="s">
        <v>9909</v>
      </c>
      <c r="E254" s="661" t="s">
        <v>9910</v>
      </c>
      <c r="F254" s="664">
        <v>27</v>
      </c>
      <c r="G254" s="664">
        <v>46091.700000000004</v>
      </c>
      <c r="H254" s="664">
        <v>1</v>
      </c>
      <c r="I254" s="664">
        <v>1707.1000000000001</v>
      </c>
      <c r="J254" s="664">
        <v>96</v>
      </c>
      <c r="K254" s="664">
        <v>163881.60000000001</v>
      </c>
      <c r="L254" s="664">
        <v>3.5555555555555554</v>
      </c>
      <c r="M254" s="664">
        <v>1707.1000000000001</v>
      </c>
      <c r="N254" s="664">
        <v>117</v>
      </c>
      <c r="O254" s="664">
        <v>199730.7</v>
      </c>
      <c r="P254" s="677">
        <v>4.333333333333333</v>
      </c>
      <c r="Q254" s="665">
        <v>1707.1000000000001</v>
      </c>
    </row>
    <row r="255" spans="1:17" ht="14.4" customHeight="1" x14ac:dyDescent="0.3">
      <c r="A255" s="660" t="s">
        <v>9865</v>
      </c>
      <c r="B255" s="661" t="s">
        <v>9475</v>
      </c>
      <c r="C255" s="661" t="s">
        <v>7424</v>
      </c>
      <c r="D255" s="661" t="s">
        <v>9911</v>
      </c>
      <c r="E255" s="661" t="s">
        <v>9912</v>
      </c>
      <c r="F255" s="664">
        <v>4</v>
      </c>
      <c r="G255" s="664">
        <v>5687.5599999999995</v>
      </c>
      <c r="H255" s="664">
        <v>1</v>
      </c>
      <c r="I255" s="664">
        <v>1421.8899999999999</v>
      </c>
      <c r="J255" s="664">
        <v>1</v>
      </c>
      <c r="K255" s="664">
        <v>1447.28</v>
      </c>
      <c r="L255" s="664">
        <v>0.25446412873007057</v>
      </c>
      <c r="M255" s="664">
        <v>1447.28</v>
      </c>
      <c r="N255" s="664">
        <v>4</v>
      </c>
      <c r="O255" s="664">
        <v>5789.12</v>
      </c>
      <c r="P255" s="677">
        <v>1.0178565149202823</v>
      </c>
      <c r="Q255" s="665">
        <v>1447.28</v>
      </c>
    </row>
    <row r="256" spans="1:17" ht="14.4" customHeight="1" x14ac:dyDescent="0.3">
      <c r="A256" s="660" t="s">
        <v>9865</v>
      </c>
      <c r="B256" s="661" t="s">
        <v>9475</v>
      </c>
      <c r="C256" s="661" t="s">
        <v>7424</v>
      </c>
      <c r="D256" s="661" t="s">
        <v>9913</v>
      </c>
      <c r="E256" s="661" t="s">
        <v>9914</v>
      </c>
      <c r="F256" s="664">
        <v>5</v>
      </c>
      <c r="G256" s="664">
        <v>4793.3599999999997</v>
      </c>
      <c r="H256" s="664">
        <v>1</v>
      </c>
      <c r="I256" s="664">
        <v>958.67199999999991</v>
      </c>
      <c r="J256" s="664">
        <v>9</v>
      </c>
      <c r="K256" s="664">
        <v>8750.8799999999992</v>
      </c>
      <c r="L256" s="664">
        <v>1.825625448537143</v>
      </c>
      <c r="M256" s="664">
        <v>972.31999999999994</v>
      </c>
      <c r="N256" s="664">
        <v>6</v>
      </c>
      <c r="O256" s="664">
        <v>5833.92</v>
      </c>
      <c r="P256" s="677">
        <v>1.2170836323580954</v>
      </c>
      <c r="Q256" s="665">
        <v>972.32</v>
      </c>
    </row>
    <row r="257" spans="1:17" ht="14.4" customHeight="1" x14ac:dyDescent="0.3">
      <c r="A257" s="660" t="s">
        <v>9865</v>
      </c>
      <c r="B257" s="661" t="s">
        <v>9475</v>
      </c>
      <c r="C257" s="661" t="s">
        <v>7424</v>
      </c>
      <c r="D257" s="661" t="s">
        <v>9915</v>
      </c>
      <c r="E257" s="661" t="s">
        <v>9914</v>
      </c>
      <c r="F257" s="664">
        <v>70</v>
      </c>
      <c r="G257" s="664">
        <v>119152.23999999999</v>
      </c>
      <c r="H257" s="664">
        <v>1</v>
      </c>
      <c r="I257" s="664">
        <v>1702.174857142857</v>
      </c>
      <c r="J257" s="664">
        <v>42</v>
      </c>
      <c r="K257" s="664">
        <v>71707.02</v>
      </c>
      <c r="L257" s="664">
        <v>0.60181008766599775</v>
      </c>
      <c r="M257" s="664">
        <v>1707.3100000000002</v>
      </c>
      <c r="N257" s="664">
        <v>90</v>
      </c>
      <c r="O257" s="664">
        <v>153657.9</v>
      </c>
      <c r="P257" s="677">
        <v>1.2895930449985666</v>
      </c>
      <c r="Q257" s="665">
        <v>1707.31</v>
      </c>
    </row>
    <row r="258" spans="1:17" ht="14.4" customHeight="1" x14ac:dyDescent="0.3">
      <c r="A258" s="660" t="s">
        <v>9865</v>
      </c>
      <c r="B258" s="661" t="s">
        <v>9475</v>
      </c>
      <c r="C258" s="661" t="s">
        <v>7424</v>
      </c>
      <c r="D258" s="661" t="s">
        <v>9916</v>
      </c>
      <c r="E258" s="661" t="s">
        <v>9914</v>
      </c>
      <c r="F258" s="664">
        <v>32</v>
      </c>
      <c r="G258" s="664">
        <v>65034.100000000006</v>
      </c>
      <c r="H258" s="664">
        <v>1</v>
      </c>
      <c r="I258" s="664">
        <v>2032.3156250000002</v>
      </c>
      <c r="J258" s="664">
        <v>17</v>
      </c>
      <c r="K258" s="664">
        <v>35127.1</v>
      </c>
      <c r="L258" s="664">
        <v>0.54013356070123208</v>
      </c>
      <c r="M258" s="664">
        <v>2066.2999999999997</v>
      </c>
      <c r="N258" s="664">
        <v>18</v>
      </c>
      <c r="O258" s="664">
        <v>37193.400000000009</v>
      </c>
      <c r="P258" s="677">
        <v>0.57190612309542233</v>
      </c>
      <c r="Q258" s="665">
        <v>2066.3000000000006</v>
      </c>
    </row>
    <row r="259" spans="1:17" ht="14.4" customHeight="1" x14ac:dyDescent="0.3">
      <c r="A259" s="660" t="s">
        <v>9865</v>
      </c>
      <c r="B259" s="661" t="s">
        <v>9475</v>
      </c>
      <c r="C259" s="661" t="s">
        <v>7424</v>
      </c>
      <c r="D259" s="661" t="s">
        <v>9917</v>
      </c>
      <c r="E259" s="661" t="s">
        <v>9918</v>
      </c>
      <c r="F259" s="664">
        <v>1</v>
      </c>
      <c r="G259" s="664">
        <v>1932.09</v>
      </c>
      <c r="H259" s="664">
        <v>1</v>
      </c>
      <c r="I259" s="664">
        <v>1932.09</v>
      </c>
      <c r="J259" s="664">
        <v>1</v>
      </c>
      <c r="K259" s="664">
        <v>1932.09</v>
      </c>
      <c r="L259" s="664">
        <v>1</v>
      </c>
      <c r="M259" s="664">
        <v>1932.09</v>
      </c>
      <c r="N259" s="664"/>
      <c r="O259" s="664"/>
      <c r="P259" s="677"/>
      <c r="Q259" s="665"/>
    </row>
    <row r="260" spans="1:17" ht="14.4" customHeight="1" x14ac:dyDescent="0.3">
      <c r="A260" s="660" t="s">
        <v>9865</v>
      </c>
      <c r="B260" s="661" t="s">
        <v>9475</v>
      </c>
      <c r="C260" s="661" t="s">
        <v>7424</v>
      </c>
      <c r="D260" s="661" t="s">
        <v>9919</v>
      </c>
      <c r="E260" s="661" t="s">
        <v>9920</v>
      </c>
      <c r="F260" s="664">
        <v>5</v>
      </c>
      <c r="G260" s="664">
        <v>5102.7400000000007</v>
      </c>
      <c r="H260" s="664">
        <v>1</v>
      </c>
      <c r="I260" s="664">
        <v>1020.5480000000001</v>
      </c>
      <c r="J260" s="664">
        <v>6</v>
      </c>
      <c r="K260" s="664">
        <v>6166.56</v>
      </c>
      <c r="L260" s="664">
        <v>1.2084801498802604</v>
      </c>
      <c r="M260" s="664">
        <v>1027.76</v>
      </c>
      <c r="N260" s="664">
        <v>7</v>
      </c>
      <c r="O260" s="664">
        <v>7194.32</v>
      </c>
      <c r="P260" s="677">
        <v>1.4098935081936368</v>
      </c>
      <c r="Q260" s="665">
        <v>1027.76</v>
      </c>
    </row>
    <row r="261" spans="1:17" ht="14.4" customHeight="1" x14ac:dyDescent="0.3">
      <c r="A261" s="660" t="s">
        <v>9865</v>
      </c>
      <c r="B261" s="661" t="s">
        <v>9475</v>
      </c>
      <c r="C261" s="661" t="s">
        <v>7424</v>
      </c>
      <c r="D261" s="661" t="s">
        <v>9921</v>
      </c>
      <c r="E261" s="661" t="s">
        <v>9920</v>
      </c>
      <c r="F261" s="664">
        <v>17</v>
      </c>
      <c r="G261" s="664">
        <v>36186</v>
      </c>
      <c r="H261" s="664">
        <v>1</v>
      </c>
      <c r="I261" s="664">
        <v>2128.5882352941176</v>
      </c>
      <c r="J261" s="664">
        <v>13</v>
      </c>
      <c r="K261" s="664">
        <v>27844.05</v>
      </c>
      <c r="L261" s="664">
        <v>0.76947023710827389</v>
      </c>
      <c r="M261" s="664">
        <v>2141.85</v>
      </c>
      <c r="N261" s="664">
        <v>12</v>
      </c>
      <c r="O261" s="664">
        <v>25702.2</v>
      </c>
      <c r="P261" s="677">
        <v>0.71028021886917592</v>
      </c>
      <c r="Q261" s="665">
        <v>2141.85</v>
      </c>
    </row>
    <row r="262" spans="1:17" ht="14.4" customHeight="1" x14ac:dyDescent="0.3">
      <c r="A262" s="660" t="s">
        <v>9865</v>
      </c>
      <c r="B262" s="661" t="s">
        <v>9475</v>
      </c>
      <c r="C262" s="661" t="s">
        <v>7424</v>
      </c>
      <c r="D262" s="661" t="s">
        <v>9922</v>
      </c>
      <c r="E262" s="661" t="s">
        <v>9923</v>
      </c>
      <c r="F262" s="664">
        <v>1</v>
      </c>
      <c r="G262" s="664">
        <v>20587</v>
      </c>
      <c r="H262" s="664">
        <v>1</v>
      </c>
      <c r="I262" s="664">
        <v>20587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9865</v>
      </c>
      <c r="B263" s="661" t="s">
        <v>9475</v>
      </c>
      <c r="C263" s="661" t="s">
        <v>7424</v>
      </c>
      <c r="D263" s="661" t="s">
        <v>9924</v>
      </c>
      <c r="E263" s="661" t="s">
        <v>9925</v>
      </c>
      <c r="F263" s="664"/>
      <c r="G263" s="664"/>
      <c r="H263" s="664"/>
      <c r="I263" s="664"/>
      <c r="J263" s="664">
        <v>0</v>
      </c>
      <c r="K263" s="664">
        <v>0</v>
      </c>
      <c r="L263" s="664"/>
      <c r="M263" s="664"/>
      <c r="N263" s="664">
        <v>1</v>
      </c>
      <c r="O263" s="664">
        <v>466.78</v>
      </c>
      <c r="P263" s="677"/>
      <c r="Q263" s="665">
        <v>466.78</v>
      </c>
    </row>
    <row r="264" spans="1:17" ht="14.4" customHeight="1" x14ac:dyDescent="0.3">
      <c r="A264" s="660" t="s">
        <v>9865</v>
      </c>
      <c r="B264" s="661" t="s">
        <v>9475</v>
      </c>
      <c r="C264" s="661" t="s">
        <v>7424</v>
      </c>
      <c r="D264" s="661" t="s">
        <v>9926</v>
      </c>
      <c r="E264" s="661" t="s">
        <v>9927</v>
      </c>
      <c r="F264" s="664"/>
      <c r="G264" s="664"/>
      <c r="H264" s="664"/>
      <c r="I264" s="664"/>
      <c r="J264" s="664"/>
      <c r="K264" s="664"/>
      <c r="L264" s="664"/>
      <c r="M264" s="664"/>
      <c r="N264" s="664">
        <v>1</v>
      </c>
      <c r="O264" s="664">
        <v>27463.64</v>
      </c>
      <c r="P264" s="677"/>
      <c r="Q264" s="665">
        <v>27463.64</v>
      </c>
    </row>
    <row r="265" spans="1:17" ht="14.4" customHeight="1" x14ac:dyDescent="0.3">
      <c r="A265" s="660" t="s">
        <v>9865</v>
      </c>
      <c r="B265" s="661" t="s">
        <v>9475</v>
      </c>
      <c r="C265" s="661" t="s">
        <v>7424</v>
      </c>
      <c r="D265" s="661" t="s">
        <v>9928</v>
      </c>
      <c r="E265" s="661" t="s">
        <v>9929</v>
      </c>
      <c r="F265" s="664">
        <v>12</v>
      </c>
      <c r="G265" s="664">
        <v>35408.28</v>
      </c>
      <c r="H265" s="664">
        <v>1</v>
      </c>
      <c r="I265" s="664">
        <v>2950.69</v>
      </c>
      <c r="J265" s="664">
        <v>13</v>
      </c>
      <c r="K265" s="664">
        <v>39043.939999999995</v>
      </c>
      <c r="L265" s="664">
        <v>1.1026782436198539</v>
      </c>
      <c r="M265" s="664">
        <v>3003.3799999999997</v>
      </c>
      <c r="N265" s="664">
        <v>20</v>
      </c>
      <c r="O265" s="664">
        <v>60067.6</v>
      </c>
      <c r="P265" s="677">
        <v>1.6964280671074676</v>
      </c>
      <c r="Q265" s="665">
        <v>3003.38</v>
      </c>
    </row>
    <row r="266" spans="1:17" ht="14.4" customHeight="1" x14ac:dyDescent="0.3">
      <c r="A266" s="660" t="s">
        <v>9865</v>
      </c>
      <c r="B266" s="661" t="s">
        <v>9475</v>
      </c>
      <c r="C266" s="661" t="s">
        <v>7424</v>
      </c>
      <c r="D266" s="661" t="s">
        <v>9930</v>
      </c>
      <c r="E266" s="661" t="s">
        <v>9931</v>
      </c>
      <c r="F266" s="664">
        <v>2</v>
      </c>
      <c r="G266" s="664">
        <v>4473</v>
      </c>
      <c r="H266" s="664">
        <v>1</v>
      </c>
      <c r="I266" s="664">
        <v>2236.5</v>
      </c>
      <c r="J266" s="664">
        <v>1</v>
      </c>
      <c r="K266" s="664">
        <v>2236.5</v>
      </c>
      <c r="L266" s="664">
        <v>0.5</v>
      </c>
      <c r="M266" s="664">
        <v>2236.5</v>
      </c>
      <c r="N266" s="664">
        <v>1</v>
      </c>
      <c r="O266" s="664">
        <v>2236.5</v>
      </c>
      <c r="P266" s="677">
        <v>0.5</v>
      </c>
      <c r="Q266" s="665">
        <v>2236.5</v>
      </c>
    </row>
    <row r="267" spans="1:17" ht="14.4" customHeight="1" x14ac:dyDescent="0.3">
      <c r="A267" s="660" t="s">
        <v>9865</v>
      </c>
      <c r="B267" s="661" t="s">
        <v>9475</v>
      </c>
      <c r="C267" s="661" t="s">
        <v>7424</v>
      </c>
      <c r="D267" s="661" t="s">
        <v>9932</v>
      </c>
      <c r="E267" s="661" t="s">
        <v>9933</v>
      </c>
      <c r="F267" s="664">
        <v>3</v>
      </c>
      <c r="G267" s="664">
        <v>82776.12</v>
      </c>
      <c r="H267" s="664">
        <v>1</v>
      </c>
      <c r="I267" s="664">
        <v>27592.039999999997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9865</v>
      </c>
      <c r="B268" s="661" t="s">
        <v>9475</v>
      </c>
      <c r="C268" s="661" t="s">
        <v>7424</v>
      </c>
      <c r="D268" s="661" t="s">
        <v>9934</v>
      </c>
      <c r="E268" s="661" t="s">
        <v>9935</v>
      </c>
      <c r="F268" s="664"/>
      <c r="G268" s="664"/>
      <c r="H268" s="664"/>
      <c r="I268" s="664"/>
      <c r="J268" s="664">
        <v>1</v>
      </c>
      <c r="K268" s="664">
        <v>3991.04</v>
      </c>
      <c r="L268" s="664"/>
      <c r="M268" s="664">
        <v>3991.04</v>
      </c>
      <c r="N268" s="664"/>
      <c r="O268" s="664"/>
      <c r="P268" s="677"/>
      <c r="Q268" s="665"/>
    </row>
    <row r="269" spans="1:17" ht="14.4" customHeight="1" x14ac:dyDescent="0.3">
      <c r="A269" s="660" t="s">
        <v>9865</v>
      </c>
      <c r="B269" s="661" t="s">
        <v>9475</v>
      </c>
      <c r="C269" s="661" t="s">
        <v>7424</v>
      </c>
      <c r="D269" s="661" t="s">
        <v>9936</v>
      </c>
      <c r="E269" s="661" t="s">
        <v>9937</v>
      </c>
      <c r="F269" s="664">
        <v>13</v>
      </c>
      <c r="G269" s="664">
        <v>89338.36</v>
      </c>
      <c r="H269" s="664">
        <v>1</v>
      </c>
      <c r="I269" s="664">
        <v>6872.1815384615384</v>
      </c>
      <c r="J269" s="664">
        <v>17</v>
      </c>
      <c r="K269" s="664">
        <v>117143.26</v>
      </c>
      <c r="L269" s="664">
        <v>1.3112313680260079</v>
      </c>
      <c r="M269" s="664">
        <v>6890.78</v>
      </c>
      <c r="N269" s="664">
        <v>14</v>
      </c>
      <c r="O269" s="664">
        <v>96470.92</v>
      </c>
      <c r="P269" s="677">
        <v>1.0798375971978891</v>
      </c>
      <c r="Q269" s="665">
        <v>6890.78</v>
      </c>
    </row>
    <row r="270" spans="1:17" ht="14.4" customHeight="1" x14ac:dyDescent="0.3">
      <c r="A270" s="660" t="s">
        <v>9865</v>
      </c>
      <c r="B270" s="661" t="s">
        <v>9475</v>
      </c>
      <c r="C270" s="661" t="s">
        <v>7424</v>
      </c>
      <c r="D270" s="661" t="s">
        <v>9938</v>
      </c>
      <c r="E270" s="661" t="s">
        <v>9939</v>
      </c>
      <c r="F270" s="664">
        <v>1</v>
      </c>
      <c r="G270" s="664">
        <v>2218.3000000000002</v>
      </c>
      <c r="H270" s="664">
        <v>1</v>
      </c>
      <c r="I270" s="664">
        <v>2218.3000000000002</v>
      </c>
      <c r="J270" s="664">
        <v>2</v>
      </c>
      <c r="K270" s="664">
        <v>4597.9399999999996</v>
      </c>
      <c r="L270" s="664">
        <v>2.0727313708695845</v>
      </c>
      <c r="M270" s="664">
        <v>2298.9699999999998</v>
      </c>
      <c r="N270" s="664">
        <v>1</v>
      </c>
      <c r="O270" s="664">
        <v>2298.9699999999998</v>
      </c>
      <c r="P270" s="677">
        <v>1.0363656854347922</v>
      </c>
      <c r="Q270" s="665">
        <v>2298.9699999999998</v>
      </c>
    </row>
    <row r="271" spans="1:17" ht="14.4" customHeight="1" x14ac:dyDescent="0.3">
      <c r="A271" s="660" t="s">
        <v>9865</v>
      </c>
      <c r="B271" s="661" t="s">
        <v>9475</v>
      </c>
      <c r="C271" s="661" t="s">
        <v>7424</v>
      </c>
      <c r="D271" s="661" t="s">
        <v>9940</v>
      </c>
      <c r="E271" s="661" t="s">
        <v>9941</v>
      </c>
      <c r="F271" s="664">
        <v>34</v>
      </c>
      <c r="G271" s="664">
        <v>139962.31000000003</v>
      </c>
      <c r="H271" s="664">
        <v>1</v>
      </c>
      <c r="I271" s="664">
        <v>4116.5385294117659</v>
      </c>
      <c r="J271" s="664">
        <v>15</v>
      </c>
      <c r="K271" s="664">
        <v>62068.35</v>
      </c>
      <c r="L271" s="664">
        <v>0.44346474418720289</v>
      </c>
      <c r="M271" s="664">
        <v>4137.8900000000003</v>
      </c>
      <c r="N271" s="664">
        <v>45</v>
      </c>
      <c r="O271" s="664">
        <v>186205.05000000005</v>
      </c>
      <c r="P271" s="677">
        <v>1.3303942325616089</v>
      </c>
      <c r="Q271" s="665">
        <v>4137.8900000000012</v>
      </c>
    </row>
    <row r="272" spans="1:17" ht="14.4" customHeight="1" x14ac:dyDescent="0.3">
      <c r="A272" s="660" t="s">
        <v>9865</v>
      </c>
      <c r="B272" s="661" t="s">
        <v>9475</v>
      </c>
      <c r="C272" s="661" t="s">
        <v>7424</v>
      </c>
      <c r="D272" s="661" t="s">
        <v>9942</v>
      </c>
      <c r="E272" s="661" t="s">
        <v>9943</v>
      </c>
      <c r="F272" s="664">
        <v>2</v>
      </c>
      <c r="G272" s="664">
        <v>2208.0299999999997</v>
      </c>
      <c r="H272" s="664">
        <v>1</v>
      </c>
      <c r="I272" s="664">
        <v>1104.0149999999999</v>
      </c>
      <c r="J272" s="664">
        <v>2</v>
      </c>
      <c r="K272" s="664">
        <v>2247.46</v>
      </c>
      <c r="L272" s="664">
        <v>1.0178575472253548</v>
      </c>
      <c r="M272" s="664">
        <v>1123.73</v>
      </c>
      <c r="N272" s="664">
        <v>3</v>
      </c>
      <c r="O272" s="664">
        <v>3371.19</v>
      </c>
      <c r="P272" s="677">
        <v>1.5267863208380323</v>
      </c>
      <c r="Q272" s="665">
        <v>1123.73</v>
      </c>
    </row>
    <row r="273" spans="1:17" ht="14.4" customHeight="1" x14ac:dyDescent="0.3">
      <c r="A273" s="660" t="s">
        <v>9865</v>
      </c>
      <c r="B273" s="661" t="s">
        <v>9475</v>
      </c>
      <c r="C273" s="661" t="s">
        <v>7424</v>
      </c>
      <c r="D273" s="661" t="s">
        <v>9944</v>
      </c>
      <c r="E273" s="661" t="s">
        <v>9945</v>
      </c>
      <c r="F273" s="664">
        <v>53</v>
      </c>
      <c r="G273" s="664">
        <v>895885.9</v>
      </c>
      <c r="H273" s="664">
        <v>1</v>
      </c>
      <c r="I273" s="664">
        <v>16903.507547169811</v>
      </c>
      <c r="J273" s="664">
        <v>40</v>
      </c>
      <c r="K273" s="664">
        <v>682922</v>
      </c>
      <c r="L273" s="664">
        <v>0.76228680460313081</v>
      </c>
      <c r="M273" s="664">
        <v>17073.05</v>
      </c>
      <c r="N273" s="664">
        <v>55</v>
      </c>
      <c r="O273" s="664">
        <v>939017.75</v>
      </c>
      <c r="P273" s="677">
        <v>1.0481443563293049</v>
      </c>
      <c r="Q273" s="665">
        <v>17073.05</v>
      </c>
    </row>
    <row r="274" spans="1:17" ht="14.4" customHeight="1" x14ac:dyDescent="0.3">
      <c r="A274" s="660" t="s">
        <v>9865</v>
      </c>
      <c r="B274" s="661" t="s">
        <v>9475</v>
      </c>
      <c r="C274" s="661" t="s">
        <v>7424</v>
      </c>
      <c r="D274" s="661" t="s">
        <v>9946</v>
      </c>
      <c r="E274" s="661" t="s">
        <v>9947</v>
      </c>
      <c r="F274" s="664">
        <v>55</v>
      </c>
      <c r="G274" s="664">
        <v>55153.999999999993</v>
      </c>
      <c r="H274" s="664">
        <v>1</v>
      </c>
      <c r="I274" s="664">
        <v>1002.7999999999998</v>
      </c>
      <c r="J274" s="664">
        <v>36</v>
      </c>
      <c r="K274" s="664">
        <v>36100.799999999996</v>
      </c>
      <c r="L274" s="664">
        <v>0.65454545454545454</v>
      </c>
      <c r="M274" s="664">
        <v>1002.7999999999998</v>
      </c>
      <c r="N274" s="664">
        <v>60</v>
      </c>
      <c r="O274" s="664">
        <v>60168.000000000015</v>
      </c>
      <c r="P274" s="677">
        <v>1.0909090909090913</v>
      </c>
      <c r="Q274" s="665">
        <v>1002.8000000000003</v>
      </c>
    </row>
    <row r="275" spans="1:17" ht="14.4" customHeight="1" x14ac:dyDescent="0.3">
      <c r="A275" s="660" t="s">
        <v>9865</v>
      </c>
      <c r="B275" s="661" t="s">
        <v>9475</v>
      </c>
      <c r="C275" s="661" t="s">
        <v>7424</v>
      </c>
      <c r="D275" s="661" t="s">
        <v>9948</v>
      </c>
      <c r="E275" s="661" t="s">
        <v>9949</v>
      </c>
      <c r="F275" s="664">
        <v>2</v>
      </c>
      <c r="G275" s="664">
        <v>15300</v>
      </c>
      <c r="H275" s="664">
        <v>1</v>
      </c>
      <c r="I275" s="664">
        <v>7650</v>
      </c>
      <c r="J275" s="664">
        <v>2</v>
      </c>
      <c r="K275" s="664">
        <v>15300</v>
      </c>
      <c r="L275" s="664">
        <v>1</v>
      </c>
      <c r="M275" s="664">
        <v>7650</v>
      </c>
      <c r="N275" s="664">
        <v>10</v>
      </c>
      <c r="O275" s="664">
        <v>76500</v>
      </c>
      <c r="P275" s="677">
        <v>5</v>
      </c>
      <c r="Q275" s="665">
        <v>7650</v>
      </c>
    </row>
    <row r="276" spans="1:17" ht="14.4" customHeight="1" x14ac:dyDescent="0.3">
      <c r="A276" s="660" t="s">
        <v>9865</v>
      </c>
      <c r="B276" s="661" t="s">
        <v>9475</v>
      </c>
      <c r="C276" s="661" t="s">
        <v>7424</v>
      </c>
      <c r="D276" s="661" t="s">
        <v>9950</v>
      </c>
      <c r="E276" s="661" t="s">
        <v>9951</v>
      </c>
      <c r="F276" s="664">
        <v>3</v>
      </c>
      <c r="G276" s="664">
        <v>28111.17</v>
      </c>
      <c r="H276" s="664">
        <v>1</v>
      </c>
      <c r="I276" s="664">
        <v>9370.39</v>
      </c>
      <c r="J276" s="664">
        <v>1</v>
      </c>
      <c r="K276" s="664">
        <v>9370.39</v>
      </c>
      <c r="L276" s="664">
        <v>0.33333333333333331</v>
      </c>
      <c r="M276" s="664">
        <v>9370.39</v>
      </c>
      <c r="N276" s="664">
        <v>7</v>
      </c>
      <c r="O276" s="664">
        <v>65592.73</v>
      </c>
      <c r="P276" s="677">
        <v>2.3333333333333335</v>
      </c>
      <c r="Q276" s="665">
        <v>9370.39</v>
      </c>
    </row>
    <row r="277" spans="1:17" ht="14.4" customHeight="1" x14ac:dyDescent="0.3">
      <c r="A277" s="660" t="s">
        <v>9865</v>
      </c>
      <c r="B277" s="661" t="s">
        <v>9475</v>
      </c>
      <c r="C277" s="661" t="s">
        <v>7424</v>
      </c>
      <c r="D277" s="661" t="s">
        <v>9952</v>
      </c>
      <c r="E277" s="661" t="s">
        <v>9953</v>
      </c>
      <c r="F277" s="664">
        <v>2</v>
      </c>
      <c r="G277" s="664">
        <v>26569.040000000001</v>
      </c>
      <c r="H277" s="664">
        <v>1</v>
      </c>
      <c r="I277" s="664">
        <v>13284.52</v>
      </c>
      <c r="J277" s="664">
        <v>1</v>
      </c>
      <c r="K277" s="664">
        <v>13284.52</v>
      </c>
      <c r="L277" s="664">
        <v>0.5</v>
      </c>
      <c r="M277" s="664">
        <v>13284.52</v>
      </c>
      <c r="N277" s="664">
        <v>8</v>
      </c>
      <c r="O277" s="664">
        <v>106276.16</v>
      </c>
      <c r="P277" s="677">
        <v>4</v>
      </c>
      <c r="Q277" s="665">
        <v>13284.52</v>
      </c>
    </row>
    <row r="278" spans="1:17" ht="14.4" customHeight="1" x14ac:dyDescent="0.3">
      <c r="A278" s="660" t="s">
        <v>9865</v>
      </c>
      <c r="B278" s="661" t="s">
        <v>9475</v>
      </c>
      <c r="C278" s="661" t="s">
        <v>7424</v>
      </c>
      <c r="D278" s="661" t="s">
        <v>9954</v>
      </c>
      <c r="E278" s="661" t="s">
        <v>9955</v>
      </c>
      <c r="F278" s="664">
        <v>9</v>
      </c>
      <c r="G278" s="664">
        <v>31415.22</v>
      </c>
      <c r="H278" s="664">
        <v>1</v>
      </c>
      <c r="I278" s="664">
        <v>3490.58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9865</v>
      </c>
      <c r="B279" s="661" t="s">
        <v>9475</v>
      </c>
      <c r="C279" s="661" t="s">
        <v>7424</v>
      </c>
      <c r="D279" s="661" t="s">
        <v>9956</v>
      </c>
      <c r="E279" s="661" t="s">
        <v>9957</v>
      </c>
      <c r="F279" s="664">
        <v>8</v>
      </c>
      <c r="G279" s="664">
        <v>16986.91</v>
      </c>
      <c r="H279" s="664">
        <v>1</v>
      </c>
      <c r="I279" s="664">
        <v>2123.36375</v>
      </c>
      <c r="J279" s="664">
        <v>12</v>
      </c>
      <c r="K279" s="664">
        <v>26051.640000000003</v>
      </c>
      <c r="L279" s="664">
        <v>1.5336303071011739</v>
      </c>
      <c r="M279" s="664">
        <v>2170.9700000000003</v>
      </c>
      <c r="N279" s="664">
        <v>19</v>
      </c>
      <c r="O279" s="664">
        <v>41248.43</v>
      </c>
      <c r="P279" s="677">
        <v>2.4282479862435253</v>
      </c>
      <c r="Q279" s="665">
        <v>2170.9699999999998</v>
      </c>
    </row>
    <row r="280" spans="1:17" ht="14.4" customHeight="1" x14ac:dyDescent="0.3">
      <c r="A280" s="660" t="s">
        <v>9865</v>
      </c>
      <c r="B280" s="661" t="s">
        <v>9475</v>
      </c>
      <c r="C280" s="661" t="s">
        <v>7424</v>
      </c>
      <c r="D280" s="661" t="s">
        <v>9958</v>
      </c>
      <c r="E280" s="661" t="s">
        <v>9959</v>
      </c>
      <c r="F280" s="664">
        <v>11</v>
      </c>
      <c r="G280" s="664">
        <v>8767</v>
      </c>
      <c r="H280" s="664">
        <v>1</v>
      </c>
      <c r="I280" s="664">
        <v>797</v>
      </c>
      <c r="J280" s="664">
        <v>4</v>
      </c>
      <c r="K280" s="664">
        <v>3188</v>
      </c>
      <c r="L280" s="664">
        <v>0.36363636363636365</v>
      </c>
      <c r="M280" s="664">
        <v>797</v>
      </c>
      <c r="N280" s="664">
        <v>9</v>
      </c>
      <c r="O280" s="664">
        <v>7173</v>
      </c>
      <c r="P280" s="677">
        <v>0.81818181818181823</v>
      </c>
      <c r="Q280" s="665">
        <v>797</v>
      </c>
    </row>
    <row r="281" spans="1:17" ht="14.4" customHeight="1" x14ac:dyDescent="0.3">
      <c r="A281" s="660" t="s">
        <v>9865</v>
      </c>
      <c r="B281" s="661" t="s">
        <v>9475</v>
      </c>
      <c r="C281" s="661" t="s">
        <v>7424</v>
      </c>
      <c r="D281" s="661" t="s">
        <v>9960</v>
      </c>
      <c r="E281" s="661" t="s">
        <v>9961</v>
      </c>
      <c r="F281" s="664"/>
      <c r="G281" s="664"/>
      <c r="H281" s="664"/>
      <c r="I281" s="664"/>
      <c r="J281" s="664">
        <v>1</v>
      </c>
      <c r="K281" s="664">
        <v>3360</v>
      </c>
      <c r="L281" s="664"/>
      <c r="M281" s="664">
        <v>3360</v>
      </c>
      <c r="N281" s="664"/>
      <c r="O281" s="664"/>
      <c r="P281" s="677"/>
      <c r="Q281" s="665"/>
    </row>
    <row r="282" spans="1:17" ht="14.4" customHeight="1" x14ac:dyDescent="0.3">
      <c r="A282" s="660" t="s">
        <v>9865</v>
      </c>
      <c r="B282" s="661" t="s">
        <v>9475</v>
      </c>
      <c r="C282" s="661" t="s">
        <v>7424</v>
      </c>
      <c r="D282" s="661" t="s">
        <v>9962</v>
      </c>
      <c r="E282" s="661" t="s">
        <v>9963</v>
      </c>
      <c r="F282" s="664">
        <v>4</v>
      </c>
      <c r="G282" s="664">
        <v>20852.39</v>
      </c>
      <c r="H282" s="664">
        <v>1</v>
      </c>
      <c r="I282" s="664">
        <v>5213.0974999999999</v>
      </c>
      <c r="J282" s="664">
        <v>5</v>
      </c>
      <c r="K282" s="664">
        <v>26296.149999999998</v>
      </c>
      <c r="L282" s="664">
        <v>1.2610616816585531</v>
      </c>
      <c r="M282" s="664">
        <v>5259.23</v>
      </c>
      <c r="N282" s="664">
        <v>4</v>
      </c>
      <c r="O282" s="664">
        <v>21036.92</v>
      </c>
      <c r="P282" s="677">
        <v>1.0088493453268426</v>
      </c>
      <c r="Q282" s="665">
        <v>5259.23</v>
      </c>
    </row>
    <row r="283" spans="1:17" ht="14.4" customHeight="1" x14ac:dyDescent="0.3">
      <c r="A283" s="660" t="s">
        <v>9865</v>
      </c>
      <c r="B283" s="661" t="s">
        <v>9475</v>
      </c>
      <c r="C283" s="661" t="s">
        <v>7424</v>
      </c>
      <c r="D283" s="661" t="s">
        <v>9964</v>
      </c>
      <c r="E283" s="661" t="s">
        <v>9965</v>
      </c>
      <c r="F283" s="664">
        <v>21</v>
      </c>
      <c r="G283" s="664">
        <v>12591.15</v>
      </c>
      <c r="H283" s="664">
        <v>1</v>
      </c>
      <c r="I283" s="664">
        <v>599.57857142857142</v>
      </c>
      <c r="J283" s="664">
        <v>9</v>
      </c>
      <c r="K283" s="664">
        <v>5450.8499999999995</v>
      </c>
      <c r="L283" s="664">
        <v>0.43291121144613476</v>
      </c>
      <c r="M283" s="664">
        <v>605.65</v>
      </c>
      <c r="N283" s="664">
        <v>17</v>
      </c>
      <c r="O283" s="664">
        <v>10296.049999999999</v>
      </c>
      <c r="P283" s="677">
        <v>0.81772117717603232</v>
      </c>
      <c r="Q283" s="665">
        <v>605.65</v>
      </c>
    </row>
    <row r="284" spans="1:17" ht="14.4" customHeight="1" x14ac:dyDescent="0.3">
      <c r="A284" s="660" t="s">
        <v>9865</v>
      </c>
      <c r="B284" s="661" t="s">
        <v>9475</v>
      </c>
      <c r="C284" s="661" t="s">
        <v>7424</v>
      </c>
      <c r="D284" s="661" t="s">
        <v>9966</v>
      </c>
      <c r="E284" s="661" t="s">
        <v>9967</v>
      </c>
      <c r="F284" s="664">
        <v>1</v>
      </c>
      <c r="G284" s="664">
        <v>831.16</v>
      </c>
      <c r="H284" s="664">
        <v>1</v>
      </c>
      <c r="I284" s="664">
        <v>831.16</v>
      </c>
      <c r="J284" s="664">
        <v>6</v>
      </c>
      <c r="K284" s="664">
        <v>4986.96</v>
      </c>
      <c r="L284" s="664">
        <v>6</v>
      </c>
      <c r="M284" s="664">
        <v>831.16</v>
      </c>
      <c r="N284" s="664">
        <v>3</v>
      </c>
      <c r="O284" s="664">
        <v>2493.48</v>
      </c>
      <c r="P284" s="677">
        <v>3</v>
      </c>
      <c r="Q284" s="665">
        <v>831.16</v>
      </c>
    </row>
    <row r="285" spans="1:17" ht="14.4" customHeight="1" x14ac:dyDescent="0.3">
      <c r="A285" s="660" t="s">
        <v>9865</v>
      </c>
      <c r="B285" s="661" t="s">
        <v>9475</v>
      </c>
      <c r="C285" s="661" t="s">
        <v>7424</v>
      </c>
      <c r="D285" s="661" t="s">
        <v>9968</v>
      </c>
      <c r="E285" s="661" t="s">
        <v>9967</v>
      </c>
      <c r="F285" s="664">
        <v>14</v>
      </c>
      <c r="G285" s="664">
        <v>12370.519999999999</v>
      </c>
      <c r="H285" s="664">
        <v>1</v>
      </c>
      <c r="I285" s="664">
        <v>883.60857142857128</v>
      </c>
      <c r="J285" s="664">
        <v>10</v>
      </c>
      <c r="K285" s="664">
        <v>8880.5999999999985</v>
      </c>
      <c r="L285" s="664">
        <v>0.7178841309823677</v>
      </c>
      <c r="M285" s="664">
        <v>888.05999999999983</v>
      </c>
      <c r="N285" s="664">
        <v>12</v>
      </c>
      <c r="O285" s="664">
        <v>10656.72</v>
      </c>
      <c r="P285" s="677">
        <v>0.8614609571788413</v>
      </c>
      <c r="Q285" s="665">
        <v>888.06</v>
      </c>
    </row>
    <row r="286" spans="1:17" ht="14.4" customHeight="1" x14ac:dyDescent="0.3">
      <c r="A286" s="660" t="s">
        <v>9865</v>
      </c>
      <c r="B286" s="661" t="s">
        <v>9475</v>
      </c>
      <c r="C286" s="661" t="s">
        <v>7424</v>
      </c>
      <c r="D286" s="661" t="s">
        <v>9969</v>
      </c>
      <c r="E286" s="661" t="s">
        <v>9970</v>
      </c>
      <c r="F286" s="664">
        <v>6</v>
      </c>
      <c r="G286" s="664">
        <v>5297.1999999999989</v>
      </c>
      <c r="H286" s="664">
        <v>1</v>
      </c>
      <c r="I286" s="664">
        <v>882.86666666666645</v>
      </c>
      <c r="J286" s="664">
        <v>2</v>
      </c>
      <c r="K286" s="664">
        <v>1776.12</v>
      </c>
      <c r="L286" s="664">
        <v>0.33529411764705885</v>
      </c>
      <c r="M286" s="664">
        <v>888.06</v>
      </c>
      <c r="N286" s="664">
        <v>6</v>
      </c>
      <c r="O286" s="664">
        <v>5328.3599999999988</v>
      </c>
      <c r="P286" s="677">
        <v>1.0058823529411764</v>
      </c>
      <c r="Q286" s="665">
        <v>888.05999999999983</v>
      </c>
    </row>
    <row r="287" spans="1:17" ht="14.4" customHeight="1" x14ac:dyDescent="0.3">
      <c r="A287" s="660" t="s">
        <v>9865</v>
      </c>
      <c r="B287" s="661" t="s">
        <v>9475</v>
      </c>
      <c r="C287" s="661" t="s">
        <v>7424</v>
      </c>
      <c r="D287" s="661" t="s">
        <v>9971</v>
      </c>
      <c r="E287" s="661" t="s">
        <v>9972</v>
      </c>
      <c r="F287" s="664">
        <v>6</v>
      </c>
      <c r="G287" s="664">
        <v>4986.96</v>
      </c>
      <c r="H287" s="664">
        <v>1</v>
      </c>
      <c r="I287" s="664">
        <v>831.16</v>
      </c>
      <c r="J287" s="664">
        <v>1</v>
      </c>
      <c r="K287" s="664">
        <v>831.16</v>
      </c>
      <c r="L287" s="664">
        <v>0.16666666666666666</v>
      </c>
      <c r="M287" s="664">
        <v>831.16</v>
      </c>
      <c r="N287" s="664">
        <v>4</v>
      </c>
      <c r="O287" s="664">
        <v>3324.64</v>
      </c>
      <c r="P287" s="677">
        <v>0.66666666666666663</v>
      </c>
      <c r="Q287" s="665">
        <v>831.16</v>
      </c>
    </row>
    <row r="288" spans="1:17" ht="14.4" customHeight="1" x14ac:dyDescent="0.3">
      <c r="A288" s="660" t="s">
        <v>9865</v>
      </c>
      <c r="B288" s="661" t="s">
        <v>9475</v>
      </c>
      <c r="C288" s="661" t="s">
        <v>7424</v>
      </c>
      <c r="D288" s="661" t="s">
        <v>9973</v>
      </c>
      <c r="E288" s="661" t="s">
        <v>9974</v>
      </c>
      <c r="F288" s="664">
        <v>15</v>
      </c>
      <c r="G288" s="664">
        <v>58482</v>
      </c>
      <c r="H288" s="664">
        <v>1</v>
      </c>
      <c r="I288" s="664">
        <v>3898.8</v>
      </c>
      <c r="J288" s="664">
        <v>1</v>
      </c>
      <c r="K288" s="664">
        <v>3898.8</v>
      </c>
      <c r="L288" s="664">
        <v>6.6666666666666666E-2</v>
      </c>
      <c r="M288" s="664">
        <v>3898.8</v>
      </c>
      <c r="N288" s="664">
        <v>2</v>
      </c>
      <c r="O288" s="664">
        <v>7797.6</v>
      </c>
      <c r="P288" s="677">
        <v>0.13333333333333333</v>
      </c>
      <c r="Q288" s="665">
        <v>3898.8</v>
      </c>
    </row>
    <row r="289" spans="1:17" ht="14.4" customHeight="1" x14ac:dyDescent="0.3">
      <c r="A289" s="660" t="s">
        <v>9865</v>
      </c>
      <c r="B289" s="661" t="s">
        <v>9475</v>
      </c>
      <c r="C289" s="661" t="s">
        <v>7424</v>
      </c>
      <c r="D289" s="661" t="s">
        <v>9975</v>
      </c>
      <c r="E289" s="661" t="s">
        <v>9976</v>
      </c>
      <c r="F289" s="664">
        <v>1</v>
      </c>
      <c r="G289" s="664">
        <v>2205</v>
      </c>
      <c r="H289" s="664">
        <v>1</v>
      </c>
      <c r="I289" s="664">
        <v>2205</v>
      </c>
      <c r="J289" s="664">
        <v>2</v>
      </c>
      <c r="K289" s="664">
        <v>4410</v>
      </c>
      <c r="L289" s="664">
        <v>2</v>
      </c>
      <c r="M289" s="664">
        <v>2205</v>
      </c>
      <c r="N289" s="664">
        <v>2</v>
      </c>
      <c r="O289" s="664">
        <v>4410</v>
      </c>
      <c r="P289" s="677">
        <v>2</v>
      </c>
      <c r="Q289" s="665">
        <v>2205</v>
      </c>
    </row>
    <row r="290" spans="1:17" ht="14.4" customHeight="1" x14ac:dyDescent="0.3">
      <c r="A290" s="660" t="s">
        <v>9865</v>
      </c>
      <c r="B290" s="661" t="s">
        <v>9475</v>
      </c>
      <c r="C290" s="661" t="s">
        <v>7424</v>
      </c>
      <c r="D290" s="661" t="s">
        <v>9977</v>
      </c>
      <c r="E290" s="661" t="s">
        <v>9978</v>
      </c>
      <c r="F290" s="664">
        <v>57</v>
      </c>
      <c r="G290" s="664">
        <v>83075.599999999991</v>
      </c>
      <c r="H290" s="664">
        <v>1</v>
      </c>
      <c r="I290" s="664">
        <v>1457.4666666666665</v>
      </c>
      <c r="J290" s="664">
        <v>40</v>
      </c>
      <c r="K290" s="664">
        <v>58915.19999999999</v>
      </c>
      <c r="L290" s="664">
        <v>0.70917573872472783</v>
      </c>
      <c r="M290" s="664">
        <v>1472.8799999999997</v>
      </c>
      <c r="N290" s="664">
        <v>20</v>
      </c>
      <c r="O290" s="664">
        <v>29457.600000000002</v>
      </c>
      <c r="P290" s="677">
        <v>0.35458786936236397</v>
      </c>
      <c r="Q290" s="665">
        <v>1472.88</v>
      </c>
    </row>
    <row r="291" spans="1:17" ht="14.4" customHeight="1" x14ac:dyDescent="0.3">
      <c r="A291" s="660" t="s">
        <v>9865</v>
      </c>
      <c r="B291" s="661" t="s">
        <v>9475</v>
      </c>
      <c r="C291" s="661" t="s">
        <v>7424</v>
      </c>
      <c r="D291" s="661" t="s">
        <v>9979</v>
      </c>
      <c r="E291" s="661" t="s">
        <v>9980</v>
      </c>
      <c r="F291" s="664">
        <v>1</v>
      </c>
      <c r="G291" s="664">
        <v>1312.14</v>
      </c>
      <c r="H291" s="664">
        <v>1</v>
      </c>
      <c r="I291" s="664">
        <v>1312.14</v>
      </c>
      <c r="J291" s="664"/>
      <c r="K291" s="664"/>
      <c r="L291" s="664"/>
      <c r="M291" s="664"/>
      <c r="N291" s="664">
        <v>41</v>
      </c>
      <c r="O291" s="664">
        <v>53797.74</v>
      </c>
      <c r="P291" s="677">
        <v>40.999999999999993</v>
      </c>
      <c r="Q291" s="665">
        <v>1312.1399999999999</v>
      </c>
    </row>
    <row r="292" spans="1:17" ht="14.4" customHeight="1" x14ac:dyDescent="0.3">
      <c r="A292" s="660" t="s">
        <v>9865</v>
      </c>
      <c r="B292" s="661" t="s">
        <v>9475</v>
      </c>
      <c r="C292" s="661" t="s">
        <v>7424</v>
      </c>
      <c r="D292" s="661" t="s">
        <v>9981</v>
      </c>
      <c r="E292" s="661" t="s">
        <v>9982</v>
      </c>
      <c r="F292" s="664"/>
      <c r="G292" s="664"/>
      <c r="H292" s="664"/>
      <c r="I292" s="664"/>
      <c r="J292" s="664"/>
      <c r="K292" s="664"/>
      <c r="L292" s="664"/>
      <c r="M292" s="664"/>
      <c r="N292" s="664">
        <v>1</v>
      </c>
      <c r="O292" s="664">
        <v>15571.36</v>
      </c>
      <c r="P292" s="677"/>
      <c r="Q292" s="665">
        <v>15571.36</v>
      </c>
    </row>
    <row r="293" spans="1:17" ht="14.4" customHeight="1" x14ac:dyDescent="0.3">
      <c r="A293" s="660" t="s">
        <v>9865</v>
      </c>
      <c r="B293" s="661" t="s">
        <v>9475</v>
      </c>
      <c r="C293" s="661" t="s">
        <v>7424</v>
      </c>
      <c r="D293" s="661" t="s">
        <v>9983</v>
      </c>
      <c r="E293" s="661" t="s">
        <v>9984</v>
      </c>
      <c r="F293" s="664"/>
      <c r="G293" s="664"/>
      <c r="H293" s="664"/>
      <c r="I293" s="664"/>
      <c r="J293" s="664"/>
      <c r="K293" s="664"/>
      <c r="L293" s="664"/>
      <c r="M293" s="664"/>
      <c r="N293" s="664">
        <v>1</v>
      </c>
      <c r="O293" s="664">
        <v>40210.910000000003</v>
      </c>
      <c r="P293" s="677"/>
      <c r="Q293" s="665">
        <v>40210.910000000003</v>
      </c>
    </row>
    <row r="294" spans="1:17" ht="14.4" customHeight="1" x14ac:dyDescent="0.3">
      <c r="A294" s="660" t="s">
        <v>9865</v>
      </c>
      <c r="B294" s="661" t="s">
        <v>9475</v>
      </c>
      <c r="C294" s="661" t="s">
        <v>7424</v>
      </c>
      <c r="D294" s="661" t="s">
        <v>9985</v>
      </c>
      <c r="E294" s="661" t="s">
        <v>9986</v>
      </c>
      <c r="F294" s="664"/>
      <c r="G294" s="664"/>
      <c r="H294" s="664"/>
      <c r="I294" s="664"/>
      <c r="J294" s="664">
        <v>15</v>
      </c>
      <c r="K294" s="664">
        <v>54668.700000000004</v>
      </c>
      <c r="L294" s="664"/>
      <c r="M294" s="664">
        <v>3644.5800000000004</v>
      </c>
      <c r="N294" s="664">
        <v>13</v>
      </c>
      <c r="O294" s="664">
        <v>47379.54</v>
      </c>
      <c r="P294" s="677"/>
      <c r="Q294" s="665">
        <v>3644.58</v>
      </c>
    </row>
    <row r="295" spans="1:17" ht="14.4" customHeight="1" x14ac:dyDescent="0.3">
      <c r="A295" s="660" t="s">
        <v>9865</v>
      </c>
      <c r="B295" s="661" t="s">
        <v>9475</v>
      </c>
      <c r="C295" s="661" t="s">
        <v>7424</v>
      </c>
      <c r="D295" s="661" t="s">
        <v>9987</v>
      </c>
      <c r="E295" s="661" t="s">
        <v>9988</v>
      </c>
      <c r="F295" s="664">
        <v>62</v>
      </c>
      <c r="G295" s="664">
        <v>80960.840000000011</v>
      </c>
      <c r="H295" s="664">
        <v>1</v>
      </c>
      <c r="I295" s="664">
        <v>1305.8200000000002</v>
      </c>
      <c r="J295" s="664">
        <v>50</v>
      </c>
      <c r="K295" s="664">
        <v>65291</v>
      </c>
      <c r="L295" s="664">
        <v>0.80645161290322565</v>
      </c>
      <c r="M295" s="664">
        <v>1305.82</v>
      </c>
      <c r="N295" s="664">
        <v>69</v>
      </c>
      <c r="O295" s="664">
        <v>82924.530000000013</v>
      </c>
      <c r="P295" s="677">
        <v>1.0242548125735851</v>
      </c>
      <c r="Q295" s="665">
        <v>1201.8047826086959</v>
      </c>
    </row>
    <row r="296" spans="1:17" ht="14.4" customHeight="1" x14ac:dyDescent="0.3">
      <c r="A296" s="660" t="s">
        <v>9865</v>
      </c>
      <c r="B296" s="661" t="s">
        <v>9475</v>
      </c>
      <c r="C296" s="661" t="s">
        <v>7424</v>
      </c>
      <c r="D296" s="661" t="s">
        <v>9989</v>
      </c>
      <c r="E296" s="661" t="s">
        <v>9990</v>
      </c>
      <c r="F296" s="664">
        <v>1</v>
      </c>
      <c r="G296" s="664">
        <v>30200</v>
      </c>
      <c r="H296" s="664">
        <v>1</v>
      </c>
      <c r="I296" s="664">
        <v>30200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9865</v>
      </c>
      <c r="B297" s="661" t="s">
        <v>9475</v>
      </c>
      <c r="C297" s="661" t="s">
        <v>7424</v>
      </c>
      <c r="D297" s="661" t="s">
        <v>9991</v>
      </c>
      <c r="E297" s="661" t="s">
        <v>9992</v>
      </c>
      <c r="F297" s="664"/>
      <c r="G297" s="664"/>
      <c r="H297" s="664"/>
      <c r="I297" s="664"/>
      <c r="J297" s="664">
        <v>1</v>
      </c>
      <c r="K297" s="664">
        <v>80000</v>
      </c>
      <c r="L297" s="664"/>
      <c r="M297" s="664">
        <v>80000</v>
      </c>
      <c r="N297" s="664"/>
      <c r="O297" s="664"/>
      <c r="P297" s="677"/>
      <c r="Q297" s="665"/>
    </row>
    <row r="298" spans="1:17" ht="14.4" customHeight="1" x14ac:dyDescent="0.3">
      <c r="A298" s="660" t="s">
        <v>9865</v>
      </c>
      <c r="B298" s="661" t="s">
        <v>9475</v>
      </c>
      <c r="C298" s="661" t="s">
        <v>7424</v>
      </c>
      <c r="D298" s="661" t="s">
        <v>9993</v>
      </c>
      <c r="E298" s="661" t="s">
        <v>9994</v>
      </c>
      <c r="F298" s="664">
        <v>7</v>
      </c>
      <c r="G298" s="664">
        <v>2513.7000000000003</v>
      </c>
      <c r="H298" s="664">
        <v>1</v>
      </c>
      <c r="I298" s="664">
        <v>359.1</v>
      </c>
      <c r="J298" s="664">
        <v>11</v>
      </c>
      <c r="K298" s="664">
        <v>3950.1</v>
      </c>
      <c r="L298" s="664">
        <v>1.5714285714285712</v>
      </c>
      <c r="M298" s="664">
        <v>359.09999999999997</v>
      </c>
      <c r="N298" s="664">
        <v>16</v>
      </c>
      <c r="O298" s="664">
        <v>5745.6000000000013</v>
      </c>
      <c r="P298" s="677">
        <v>2.285714285714286</v>
      </c>
      <c r="Q298" s="665">
        <v>359.10000000000008</v>
      </c>
    </row>
    <row r="299" spans="1:17" ht="14.4" customHeight="1" x14ac:dyDescent="0.3">
      <c r="A299" s="660" t="s">
        <v>9865</v>
      </c>
      <c r="B299" s="661" t="s">
        <v>9475</v>
      </c>
      <c r="C299" s="661" t="s">
        <v>7424</v>
      </c>
      <c r="D299" s="661" t="s">
        <v>9995</v>
      </c>
      <c r="E299" s="661" t="s">
        <v>9996</v>
      </c>
      <c r="F299" s="664">
        <v>1</v>
      </c>
      <c r="G299" s="664">
        <v>13078</v>
      </c>
      <c r="H299" s="664">
        <v>1</v>
      </c>
      <c r="I299" s="664">
        <v>13078</v>
      </c>
      <c r="J299" s="664">
        <v>1</v>
      </c>
      <c r="K299" s="664">
        <v>13078</v>
      </c>
      <c r="L299" s="664">
        <v>1</v>
      </c>
      <c r="M299" s="664">
        <v>13078</v>
      </c>
      <c r="N299" s="664"/>
      <c r="O299" s="664"/>
      <c r="P299" s="677"/>
      <c r="Q299" s="665"/>
    </row>
    <row r="300" spans="1:17" ht="14.4" customHeight="1" x14ac:dyDescent="0.3">
      <c r="A300" s="660" t="s">
        <v>9865</v>
      </c>
      <c r="B300" s="661" t="s">
        <v>9475</v>
      </c>
      <c r="C300" s="661" t="s">
        <v>7424</v>
      </c>
      <c r="D300" s="661" t="s">
        <v>9997</v>
      </c>
      <c r="E300" s="661" t="s">
        <v>9998</v>
      </c>
      <c r="F300" s="664">
        <v>8</v>
      </c>
      <c r="G300" s="664">
        <v>7151.1999999999989</v>
      </c>
      <c r="H300" s="664">
        <v>1</v>
      </c>
      <c r="I300" s="664">
        <v>893.89999999999986</v>
      </c>
      <c r="J300" s="664">
        <v>10</v>
      </c>
      <c r="K300" s="664">
        <v>8939</v>
      </c>
      <c r="L300" s="664">
        <v>1.2500000000000002</v>
      </c>
      <c r="M300" s="664">
        <v>893.9</v>
      </c>
      <c r="N300" s="664">
        <v>5</v>
      </c>
      <c r="O300" s="664">
        <v>4469.5</v>
      </c>
      <c r="P300" s="677">
        <v>0.62500000000000011</v>
      </c>
      <c r="Q300" s="665">
        <v>893.9</v>
      </c>
    </row>
    <row r="301" spans="1:17" ht="14.4" customHeight="1" x14ac:dyDescent="0.3">
      <c r="A301" s="660" t="s">
        <v>9865</v>
      </c>
      <c r="B301" s="661" t="s">
        <v>9475</v>
      </c>
      <c r="C301" s="661" t="s">
        <v>7424</v>
      </c>
      <c r="D301" s="661" t="s">
        <v>9999</v>
      </c>
      <c r="E301" s="661" t="s">
        <v>10000</v>
      </c>
      <c r="F301" s="664">
        <v>1</v>
      </c>
      <c r="G301" s="664">
        <v>893.9</v>
      </c>
      <c r="H301" s="664">
        <v>1</v>
      </c>
      <c r="I301" s="664">
        <v>893.9</v>
      </c>
      <c r="J301" s="664">
        <v>2</v>
      </c>
      <c r="K301" s="664">
        <v>1787.8</v>
      </c>
      <c r="L301" s="664">
        <v>2</v>
      </c>
      <c r="M301" s="664">
        <v>893.9</v>
      </c>
      <c r="N301" s="664">
        <v>4</v>
      </c>
      <c r="O301" s="664">
        <v>3575.6</v>
      </c>
      <c r="P301" s="677">
        <v>4</v>
      </c>
      <c r="Q301" s="665">
        <v>893.9</v>
      </c>
    </row>
    <row r="302" spans="1:17" ht="14.4" customHeight="1" x14ac:dyDescent="0.3">
      <c r="A302" s="660" t="s">
        <v>9865</v>
      </c>
      <c r="B302" s="661" t="s">
        <v>9475</v>
      </c>
      <c r="C302" s="661" t="s">
        <v>7424</v>
      </c>
      <c r="D302" s="661" t="s">
        <v>10001</v>
      </c>
      <c r="E302" s="661" t="s">
        <v>10002</v>
      </c>
      <c r="F302" s="664"/>
      <c r="G302" s="664"/>
      <c r="H302" s="664"/>
      <c r="I302" s="664"/>
      <c r="J302" s="664">
        <v>1</v>
      </c>
      <c r="K302" s="664">
        <v>251.32</v>
      </c>
      <c r="L302" s="664"/>
      <c r="M302" s="664">
        <v>251.32</v>
      </c>
      <c r="N302" s="664"/>
      <c r="O302" s="664"/>
      <c r="P302" s="677"/>
      <c r="Q302" s="665"/>
    </row>
    <row r="303" spans="1:17" ht="14.4" customHeight="1" x14ac:dyDescent="0.3">
      <c r="A303" s="660" t="s">
        <v>9865</v>
      </c>
      <c r="B303" s="661" t="s">
        <v>9475</v>
      </c>
      <c r="C303" s="661" t="s">
        <v>7424</v>
      </c>
      <c r="D303" s="661" t="s">
        <v>10003</v>
      </c>
      <c r="E303" s="661" t="s">
        <v>10004</v>
      </c>
      <c r="F303" s="664">
        <v>5</v>
      </c>
      <c r="G303" s="664">
        <v>83567.86</v>
      </c>
      <c r="H303" s="664">
        <v>1</v>
      </c>
      <c r="I303" s="664">
        <v>16713.572</v>
      </c>
      <c r="J303" s="664">
        <v>5</v>
      </c>
      <c r="K303" s="664">
        <v>84158.45</v>
      </c>
      <c r="L303" s="664">
        <v>1.0070671906639705</v>
      </c>
      <c r="M303" s="664">
        <v>16831.689999999999</v>
      </c>
      <c r="N303" s="664">
        <v>4</v>
      </c>
      <c r="O303" s="664">
        <v>67326.759999999995</v>
      </c>
      <c r="P303" s="677">
        <v>0.80565375253117644</v>
      </c>
      <c r="Q303" s="665">
        <v>16831.689999999999</v>
      </c>
    </row>
    <row r="304" spans="1:17" ht="14.4" customHeight="1" x14ac:dyDescent="0.3">
      <c r="A304" s="660" t="s">
        <v>9865</v>
      </c>
      <c r="B304" s="661" t="s">
        <v>9475</v>
      </c>
      <c r="C304" s="661" t="s">
        <v>7424</v>
      </c>
      <c r="D304" s="661" t="s">
        <v>10005</v>
      </c>
      <c r="E304" s="661" t="s">
        <v>10006</v>
      </c>
      <c r="F304" s="664"/>
      <c r="G304" s="664"/>
      <c r="H304" s="664"/>
      <c r="I304" s="664"/>
      <c r="J304" s="664">
        <v>1</v>
      </c>
      <c r="K304" s="664">
        <v>32179.09</v>
      </c>
      <c r="L304" s="664"/>
      <c r="M304" s="664">
        <v>32179.09</v>
      </c>
      <c r="N304" s="664">
        <v>1</v>
      </c>
      <c r="O304" s="664">
        <v>32179.09</v>
      </c>
      <c r="P304" s="677"/>
      <c r="Q304" s="665">
        <v>32179.09</v>
      </c>
    </row>
    <row r="305" spans="1:17" ht="14.4" customHeight="1" x14ac:dyDescent="0.3">
      <c r="A305" s="660" t="s">
        <v>9865</v>
      </c>
      <c r="B305" s="661" t="s">
        <v>9475</v>
      </c>
      <c r="C305" s="661" t="s">
        <v>7424</v>
      </c>
      <c r="D305" s="661" t="s">
        <v>10007</v>
      </c>
      <c r="E305" s="661" t="s">
        <v>10008</v>
      </c>
      <c r="F305" s="664">
        <v>4</v>
      </c>
      <c r="G305" s="664">
        <v>26117.390000000003</v>
      </c>
      <c r="H305" s="664">
        <v>1</v>
      </c>
      <c r="I305" s="664">
        <v>6529.3475000000008</v>
      </c>
      <c r="J305" s="664">
        <v>1</v>
      </c>
      <c r="K305" s="664">
        <v>6587.13</v>
      </c>
      <c r="L305" s="664">
        <v>0.25221241479336182</v>
      </c>
      <c r="M305" s="664">
        <v>6587.13</v>
      </c>
      <c r="N305" s="664">
        <v>7</v>
      </c>
      <c r="O305" s="664">
        <v>46109.909999999996</v>
      </c>
      <c r="P305" s="677">
        <v>1.7654869035535323</v>
      </c>
      <c r="Q305" s="665">
        <v>6587.1299999999992</v>
      </c>
    </row>
    <row r="306" spans="1:17" ht="14.4" customHeight="1" x14ac:dyDescent="0.3">
      <c r="A306" s="660" t="s">
        <v>9865</v>
      </c>
      <c r="B306" s="661" t="s">
        <v>9475</v>
      </c>
      <c r="C306" s="661" t="s">
        <v>7424</v>
      </c>
      <c r="D306" s="661" t="s">
        <v>10009</v>
      </c>
      <c r="E306" s="661" t="s">
        <v>10010</v>
      </c>
      <c r="F306" s="664">
        <v>35</v>
      </c>
      <c r="G306" s="664">
        <v>64456.7</v>
      </c>
      <c r="H306" s="664">
        <v>1</v>
      </c>
      <c r="I306" s="664">
        <v>1841.62</v>
      </c>
      <c r="J306" s="664">
        <v>21</v>
      </c>
      <c r="K306" s="664">
        <v>38674.020000000004</v>
      </c>
      <c r="L306" s="664">
        <v>0.60000000000000009</v>
      </c>
      <c r="M306" s="664">
        <v>1841.6200000000001</v>
      </c>
      <c r="N306" s="664">
        <v>26</v>
      </c>
      <c r="O306" s="664">
        <v>47882.12</v>
      </c>
      <c r="P306" s="677">
        <v>0.74285714285714288</v>
      </c>
      <c r="Q306" s="665">
        <v>1841.6200000000001</v>
      </c>
    </row>
    <row r="307" spans="1:17" ht="14.4" customHeight="1" x14ac:dyDescent="0.3">
      <c r="A307" s="660" t="s">
        <v>9865</v>
      </c>
      <c r="B307" s="661" t="s">
        <v>9475</v>
      </c>
      <c r="C307" s="661" t="s">
        <v>7424</v>
      </c>
      <c r="D307" s="661" t="s">
        <v>10011</v>
      </c>
      <c r="E307" s="661" t="s">
        <v>10012</v>
      </c>
      <c r="F307" s="664">
        <v>1</v>
      </c>
      <c r="G307" s="664">
        <v>18571</v>
      </c>
      <c r="H307" s="664">
        <v>1</v>
      </c>
      <c r="I307" s="664">
        <v>18571</v>
      </c>
      <c r="J307" s="664">
        <v>1</v>
      </c>
      <c r="K307" s="664">
        <v>19246.310000000001</v>
      </c>
      <c r="L307" s="664">
        <v>1.0363636853158151</v>
      </c>
      <c r="M307" s="664">
        <v>19246.310000000001</v>
      </c>
      <c r="N307" s="664">
        <v>8</v>
      </c>
      <c r="O307" s="664">
        <v>153970.48000000001</v>
      </c>
      <c r="P307" s="677">
        <v>8.290909482526521</v>
      </c>
      <c r="Q307" s="665">
        <v>19246.310000000001</v>
      </c>
    </row>
    <row r="308" spans="1:17" ht="14.4" customHeight="1" x14ac:dyDescent="0.3">
      <c r="A308" s="660" t="s">
        <v>9865</v>
      </c>
      <c r="B308" s="661" t="s">
        <v>9475</v>
      </c>
      <c r="C308" s="661" t="s">
        <v>7424</v>
      </c>
      <c r="D308" s="661" t="s">
        <v>10013</v>
      </c>
      <c r="E308" s="661" t="s">
        <v>10014</v>
      </c>
      <c r="F308" s="664"/>
      <c r="G308" s="664"/>
      <c r="H308" s="664"/>
      <c r="I308" s="664"/>
      <c r="J308" s="664"/>
      <c r="K308" s="664"/>
      <c r="L308" s="664"/>
      <c r="M308" s="664"/>
      <c r="N308" s="664">
        <v>1</v>
      </c>
      <c r="O308" s="664">
        <v>80936.399999999994</v>
      </c>
      <c r="P308" s="677"/>
      <c r="Q308" s="665">
        <v>80936.399999999994</v>
      </c>
    </row>
    <row r="309" spans="1:17" ht="14.4" customHeight="1" x14ac:dyDescent="0.3">
      <c r="A309" s="660" t="s">
        <v>9865</v>
      </c>
      <c r="B309" s="661" t="s">
        <v>9475</v>
      </c>
      <c r="C309" s="661" t="s">
        <v>7424</v>
      </c>
      <c r="D309" s="661" t="s">
        <v>10015</v>
      </c>
      <c r="E309" s="661" t="s">
        <v>10016</v>
      </c>
      <c r="F309" s="664">
        <v>11</v>
      </c>
      <c r="G309" s="664">
        <v>173823.56</v>
      </c>
      <c r="H309" s="664">
        <v>1</v>
      </c>
      <c r="I309" s="664">
        <v>15802.141818181817</v>
      </c>
      <c r="J309" s="664">
        <v>9</v>
      </c>
      <c r="K309" s="664">
        <v>143593.38</v>
      </c>
      <c r="L309" s="664">
        <v>0.82608698153460902</v>
      </c>
      <c r="M309" s="664">
        <v>15954.82</v>
      </c>
      <c r="N309" s="664">
        <v>4</v>
      </c>
      <c r="O309" s="664">
        <v>63819.28</v>
      </c>
      <c r="P309" s="677">
        <v>0.36714976957093731</v>
      </c>
      <c r="Q309" s="665">
        <v>15954.82</v>
      </c>
    </row>
    <row r="310" spans="1:17" ht="14.4" customHeight="1" x14ac:dyDescent="0.3">
      <c r="A310" s="660" t="s">
        <v>9865</v>
      </c>
      <c r="B310" s="661" t="s">
        <v>9475</v>
      </c>
      <c r="C310" s="661" t="s">
        <v>7424</v>
      </c>
      <c r="D310" s="661" t="s">
        <v>10017</v>
      </c>
      <c r="E310" s="661" t="s">
        <v>10018</v>
      </c>
      <c r="F310" s="664">
        <v>3</v>
      </c>
      <c r="G310" s="664">
        <v>78569.64</v>
      </c>
      <c r="H310" s="664">
        <v>1</v>
      </c>
      <c r="I310" s="664">
        <v>26189.88</v>
      </c>
      <c r="J310" s="664">
        <v>5</v>
      </c>
      <c r="K310" s="664">
        <v>132499.09999999998</v>
      </c>
      <c r="L310" s="664">
        <v>1.6863905701998887</v>
      </c>
      <c r="M310" s="664">
        <v>26499.819999999996</v>
      </c>
      <c r="N310" s="664">
        <v>4</v>
      </c>
      <c r="O310" s="664">
        <v>105999.28</v>
      </c>
      <c r="P310" s="677">
        <v>1.349112456159911</v>
      </c>
      <c r="Q310" s="665">
        <v>26499.82</v>
      </c>
    </row>
    <row r="311" spans="1:17" ht="14.4" customHeight="1" x14ac:dyDescent="0.3">
      <c r="A311" s="660" t="s">
        <v>9865</v>
      </c>
      <c r="B311" s="661" t="s">
        <v>9475</v>
      </c>
      <c r="C311" s="661" t="s">
        <v>7424</v>
      </c>
      <c r="D311" s="661" t="s">
        <v>10019</v>
      </c>
      <c r="E311" s="661" t="s">
        <v>10020</v>
      </c>
      <c r="F311" s="664"/>
      <c r="G311" s="664"/>
      <c r="H311" s="664"/>
      <c r="I311" s="664"/>
      <c r="J311" s="664"/>
      <c r="K311" s="664"/>
      <c r="L311" s="664"/>
      <c r="M311" s="664"/>
      <c r="N311" s="664">
        <v>2</v>
      </c>
      <c r="O311" s="664">
        <v>47112.46</v>
      </c>
      <c r="P311" s="677"/>
      <c r="Q311" s="665">
        <v>23556.23</v>
      </c>
    </row>
    <row r="312" spans="1:17" ht="14.4" customHeight="1" x14ac:dyDescent="0.3">
      <c r="A312" s="660" t="s">
        <v>9865</v>
      </c>
      <c r="B312" s="661" t="s">
        <v>9475</v>
      </c>
      <c r="C312" s="661" t="s">
        <v>7424</v>
      </c>
      <c r="D312" s="661" t="s">
        <v>10021</v>
      </c>
      <c r="E312" s="661" t="s">
        <v>10022</v>
      </c>
      <c r="F312" s="664"/>
      <c r="G312" s="664"/>
      <c r="H312" s="664"/>
      <c r="I312" s="664"/>
      <c r="J312" s="664">
        <v>1</v>
      </c>
      <c r="K312" s="664">
        <v>13065.54</v>
      </c>
      <c r="L312" s="664"/>
      <c r="M312" s="664">
        <v>13065.54</v>
      </c>
      <c r="N312" s="664"/>
      <c r="O312" s="664"/>
      <c r="P312" s="677"/>
      <c r="Q312" s="665"/>
    </row>
    <row r="313" spans="1:17" ht="14.4" customHeight="1" x14ac:dyDescent="0.3">
      <c r="A313" s="660" t="s">
        <v>9865</v>
      </c>
      <c r="B313" s="661" t="s">
        <v>9475</v>
      </c>
      <c r="C313" s="661" t="s">
        <v>7424</v>
      </c>
      <c r="D313" s="661" t="s">
        <v>10023</v>
      </c>
      <c r="E313" s="661" t="s">
        <v>10024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4360</v>
      </c>
      <c r="P313" s="677"/>
      <c r="Q313" s="665">
        <v>4360</v>
      </c>
    </row>
    <row r="314" spans="1:17" ht="14.4" customHeight="1" x14ac:dyDescent="0.3">
      <c r="A314" s="660" t="s">
        <v>9865</v>
      </c>
      <c r="B314" s="661" t="s">
        <v>9475</v>
      </c>
      <c r="C314" s="661" t="s">
        <v>7424</v>
      </c>
      <c r="D314" s="661" t="s">
        <v>10025</v>
      </c>
      <c r="E314" s="661" t="s">
        <v>10026</v>
      </c>
      <c r="F314" s="664">
        <v>1</v>
      </c>
      <c r="G314" s="664">
        <v>34738.9</v>
      </c>
      <c r="H314" s="664">
        <v>1</v>
      </c>
      <c r="I314" s="664">
        <v>34738.9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9865</v>
      </c>
      <c r="B315" s="661" t="s">
        <v>9475</v>
      </c>
      <c r="C315" s="661" t="s">
        <v>7424</v>
      </c>
      <c r="D315" s="661" t="s">
        <v>10027</v>
      </c>
      <c r="E315" s="661" t="s">
        <v>10028</v>
      </c>
      <c r="F315" s="664"/>
      <c r="G315" s="664"/>
      <c r="H315" s="664"/>
      <c r="I315" s="664"/>
      <c r="J315" s="664"/>
      <c r="K315" s="664"/>
      <c r="L315" s="664"/>
      <c r="M315" s="664"/>
      <c r="N315" s="664">
        <v>1</v>
      </c>
      <c r="O315" s="664">
        <v>33125.26</v>
      </c>
      <c r="P315" s="677"/>
      <c r="Q315" s="665">
        <v>33125.26</v>
      </c>
    </row>
    <row r="316" spans="1:17" ht="14.4" customHeight="1" x14ac:dyDescent="0.3">
      <c r="A316" s="660" t="s">
        <v>9865</v>
      </c>
      <c r="B316" s="661" t="s">
        <v>9475</v>
      </c>
      <c r="C316" s="661" t="s">
        <v>7424</v>
      </c>
      <c r="D316" s="661" t="s">
        <v>10029</v>
      </c>
      <c r="E316" s="661" t="s">
        <v>10030</v>
      </c>
      <c r="F316" s="664"/>
      <c r="G316" s="664"/>
      <c r="H316" s="664"/>
      <c r="I316" s="664"/>
      <c r="J316" s="664"/>
      <c r="K316" s="664"/>
      <c r="L316" s="664"/>
      <c r="M316" s="664"/>
      <c r="N316" s="664">
        <v>4</v>
      </c>
      <c r="O316" s="664">
        <v>1523.44</v>
      </c>
      <c r="P316" s="677"/>
      <c r="Q316" s="665">
        <v>380.86</v>
      </c>
    </row>
    <row r="317" spans="1:17" ht="14.4" customHeight="1" x14ac:dyDescent="0.3">
      <c r="A317" s="660" t="s">
        <v>9865</v>
      </c>
      <c r="B317" s="661" t="s">
        <v>9475</v>
      </c>
      <c r="C317" s="661" t="s">
        <v>7424</v>
      </c>
      <c r="D317" s="661" t="s">
        <v>10031</v>
      </c>
      <c r="E317" s="661" t="s">
        <v>10032</v>
      </c>
      <c r="F317" s="664">
        <v>3</v>
      </c>
      <c r="G317" s="664">
        <v>3229.1099999999997</v>
      </c>
      <c r="H317" s="664">
        <v>1</v>
      </c>
      <c r="I317" s="664">
        <v>1076.3699999999999</v>
      </c>
      <c r="J317" s="664"/>
      <c r="K317" s="664"/>
      <c r="L317" s="664"/>
      <c r="M317" s="664"/>
      <c r="N317" s="664">
        <v>2</v>
      </c>
      <c r="O317" s="664">
        <v>2152.7399999999998</v>
      </c>
      <c r="P317" s="677">
        <v>0.66666666666666663</v>
      </c>
      <c r="Q317" s="665">
        <v>1076.3699999999999</v>
      </c>
    </row>
    <row r="318" spans="1:17" ht="14.4" customHeight="1" x14ac:dyDescent="0.3">
      <c r="A318" s="660" t="s">
        <v>9865</v>
      </c>
      <c r="B318" s="661" t="s">
        <v>9475</v>
      </c>
      <c r="C318" s="661" t="s">
        <v>7424</v>
      </c>
      <c r="D318" s="661" t="s">
        <v>10033</v>
      </c>
      <c r="E318" s="661" t="s">
        <v>10034</v>
      </c>
      <c r="F318" s="664"/>
      <c r="G318" s="664"/>
      <c r="H318" s="664"/>
      <c r="I318" s="664"/>
      <c r="J318" s="664"/>
      <c r="K318" s="664"/>
      <c r="L318" s="664"/>
      <c r="M318" s="664"/>
      <c r="N318" s="664">
        <v>4</v>
      </c>
      <c r="O318" s="664">
        <v>4340.8</v>
      </c>
      <c r="P318" s="677"/>
      <c r="Q318" s="665">
        <v>1085.2</v>
      </c>
    </row>
    <row r="319" spans="1:17" ht="14.4" customHeight="1" x14ac:dyDescent="0.3">
      <c r="A319" s="660" t="s">
        <v>9865</v>
      </c>
      <c r="B319" s="661" t="s">
        <v>9475</v>
      </c>
      <c r="C319" s="661" t="s">
        <v>7424</v>
      </c>
      <c r="D319" s="661" t="s">
        <v>10035</v>
      </c>
      <c r="E319" s="661" t="s">
        <v>10036</v>
      </c>
      <c r="F319" s="664">
        <v>1</v>
      </c>
      <c r="G319" s="664">
        <v>13465.47</v>
      </c>
      <c r="H319" s="664">
        <v>1</v>
      </c>
      <c r="I319" s="664">
        <v>13465.47</v>
      </c>
      <c r="J319" s="664">
        <v>4</v>
      </c>
      <c r="K319" s="664">
        <v>53861.880000000005</v>
      </c>
      <c r="L319" s="664">
        <v>4.0000000000000009</v>
      </c>
      <c r="M319" s="664">
        <v>13465.470000000001</v>
      </c>
      <c r="N319" s="664">
        <v>3</v>
      </c>
      <c r="O319" s="664">
        <v>40396.410000000003</v>
      </c>
      <c r="P319" s="677">
        <v>3.0000000000000004</v>
      </c>
      <c r="Q319" s="665">
        <v>13465.470000000001</v>
      </c>
    </row>
    <row r="320" spans="1:17" ht="14.4" customHeight="1" x14ac:dyDescent="0.3">
      <c r="A320" s="660" t="s">
        <v>9865</v>
      </c>
      <c r="B320" s="661" t="s">
        <v>9475</v>
      </c>
      <c r="C320" s="661" t="s">
        <v>7424</v>
      </c>
      <c r="D320" s="661" t="s">
        <v>10037</v>
      </c>
      <c r="E320" s="661" t="s">
        <v>10038</v>
      </c>
      <c r="F320" s="664"/>
      <c r="G320" s="664"/>
      <c r="H320" s="664"/>
      <c r="I320" s="664"/>
      <c r="J320" s="664"/>
      <c r="K320" s="664"/>
      <c r="L320" s="664"/>
      <c r="M320" s="664"/>
      <c r="N320" s="664">
        <v>1</v>
      </c>
      <c r="O320" s="664">
        <v>25888.05</v>
      </c>
      <c r="P320" s="677"/>
      <c r="Q320" s="665">
        <v>25888.05</v>
      </c>
    </row>
    <row r="321" spans="1:17" ht="14.4" customHeight="1" x14ac:dyDescent="0.3">
      <c r="A321" s="660" t="s">
        <v>9865</v>
      </c>
      <c r="B321" s="661" t="s">
        <v>9475</v>
      </c>
      <c r="C321" s="661" t="s">
        <v>7424</v>
      </c>
      <c r="D321" s="661" t="s">
        <v>10039</v>
      </c>
      <c r="E321" s="661" t="s">
        <v>10040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30135</v>
      </c>
      <c r="P321" s="677"/>
      <c r="Q321" s="665">
        <v>30135</v>
      </c>
    </row>
    <row r="322" spans="1:17" ht="14.4" customHeight="1" x14ac:dyDescent="0.3">
      <c r="A322" s="660" t="s">
        <v>9865</v>
      </c>
      <c r="B322" s="661" t="s">
        <v>9475</v>
      </c>
      <c r="C322" s="661" t="s">
        <v>7424</v>
      </c>
      <c r="D322" s="661" t="s">
        <v>10041</v>
      </c>
      <c r="E322" s="661" t="s">
        <v>10042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6938.56</v>
      </c>
      <c r="P322" s="677"/>
      <c r="Q322" s="665">
        <v>6938.56</v>
      </c>
    </row>
    <row r="323" spans="1:17" ht="14.4" customHeight="1" x14ac:dyDescent="0.3">
      <c r="A323" s="660" t="s">
        <v>9865</v>
      </c>
      <c r="B323" s="661" t="s">
        <v>9475</v>
      </c>
      <c r="C323" s="661" t="s">
        <v>7424</v>
      </c>
      <c r="D323" s="661" t="s">
        <v>10043</v>
      </c>
      <c r="E323" s="661" t="s">
        <v>10044</v>
      </c>
      <c r="F323" s="664">
        <v>3</v>
      </c>
      <c r="G323" s="664">
        <v>3124.9500000000003</v>
      </c>
      <c r="H323" s="664">
        <v>1</v>
      </c>
      <c r="I323" s="664">
        <v>1041.6500000000001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9865</v>
      </c>
      <c r="B324" s="661" t="s">
        <v>9475</v>
      </c>
      <c r="C324" s="661" t="s">
        <v>7424</v>
      </c>
      <c r="D324" s="661" t="s">
        <v>10045</v>
      </c>
      <c r="E324" s="661" t="s">
        <v>10046</v>
      </c>
      <c r="F324" s="664">
        <v>4</v>
      </c>
      <c r="G324" s="664">
        <v>3757.04</v>
      </c>
      <c r="H324" s="664">
        <v>1</v>
      </c>
      <c r="I324" s="664">
        <v>939.26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9865</v>
      </c>
      <c r="B325" s="661" t="s">
        <v>9475</v>
      </c>
      <c r="C325" s="661" t="s">
        <v>7424</v>
      </c>
      <c r="D325" s="661" t="s">
        <v>10047</v>
      </c>
      <c r="E325" s="661" t="s">
        <v>10048</v>
      </c>
      <c r="F325" s="664">
        <v>1</v>
      </c>
      <c r="G325" s="664">
        <v>9300.1200000000008</v>
      </c>
      <c r="H325" s="664">
        <v>1</v>
      </c>
      <c r="I325" s="664">
        <v>9300.1200000000008</v>
      </c>
      <c r="J325" s="664"/>
      <c r="K325" s="664"/>
      <c r="L325" s="664"/>
      <c r="M325" s="664"/>
      <c r="N325" s="664"/>
      <c r="O325" s="664"/>
      <c r="P325" s="677"/>
      <c r="Q325" s="665"/>
    </row>
    <row r="326" spans="1:17" ht="14.4" customHeight="1" x14ac:dyDescent="0.3">
      <c r="A326" s="660" t="s">
        <v>9865</v>
      </c>
      <c r="B326" s="661" t="s">
        <v>9475</v>
      </c>
      <c r="C326" s="661" t="s">
        <v>7424</v>
      </c>
      <c r="D326" s="661" t="s">
        <v>10049</v>
      </c>
      <c r="E326" s="661" t="s">
        <v>10050</v>
      </c>
      <c r="F326" s="664"/>
      <c r="G326" s="664"/>
      <c r="H326" s="664"/>
      <c r="I326" s="664"/>
      <c r="J326" s="664">
        <v>1</v>
      </c>
      <c r="K326" s="664">
        <v>20319.98</v>
      </c>
      <c r="L326" s="664"/>
      <c r="M326" s="664">
        <v>20319.98</v>
      </c>
      <c r="N326" s="664"/>
      <c r="O326" s="664"/>
      <c r="P326" s="677"/>
      <c r="Q326" s="665"/>
    </row>
    <row r="327" spans="1:17" ht="14.4" customHeight="1" x14ac:dyDescent="0.3">
      <c r="A327" s="660" t="s">
        <v>9865</v>
      </c>
      <c r="B327" s="661" t="s">
        <v>9475</v>
      </c>
      <c r="C327" s="661" t="s">
        <v>7437</v>
      </c>
      <c r="D327" s="661" t="s">
        <v>10051</v>
      </c>
      <c r="E327" s="661" t="s">
        <v>10052</v>
      </c>
      <c r="F327" s="664">
        <v>2</v>
      </c>
      <c r="G327" s="664">
        <v>408</v>
      </c>
      <c r="H327" s="664">
        <v>1</v>
      </c>
      <c r="I327" s="664">
        <v>204</v>
      </c>
      <c r="J327" s="664">
        <v>3</v>
      </c>
      <c r="K327" s="664">
        <v>615</v>
      </c>
      <c r="L327" s="664">
        <v>1.5073529411764706</v>
      </c>
      <c r="M327" s="664">
        <v>205</v>
      </c>
      <c r="N327" s="664">
        <v>1</v>
      </c>
      <c r="O327" s="664">
        <v>206</v>
      </c>
      <c r="P327" s="677">
        <v>0.50490196078431371</v>
      </c>
      <c r="Q327" s="665">
        <v>206</v>
      </c>
    </row>
    <row r="328" spans="1:17" ht="14.4" customHeight="1" x14ac:dyDescent="0.3">
      <c r="A328" s="660" t="s">
        <v>9865</v>
      </c>
      <c r="B328" s="661" t="s">
        <v>9475</v>
      </c>
      <c r="C328" s="661" t="s">
        <v>7437</v>
      </c>
      <c r="D328" s="661" t="s">
        <v>10053</v>
      </c>
      <c r="E328" s="661" t="s">
        <v>10054</v>
      </c>
      <c r="F328" s="664">
        <v>5</v>
      </c>
      <c r="G328" s="664">
        <v>745</v>
      </c>
      <c r="H328" s="664">
        <v>1</v>
      </c>
      <c r="I328" s="664">
        <v>149</v>
      </c>
      <c r="J328" s="664">
        <v>5</v>
      </c>
      <c r="K328" s="664">
        <v>750</v>
      </c>
      <c r="L328" s="664">
        <v>1.0067114093959733</v>
      </c>
      <c r="M328" s="664">
        <v>150</v>
      </c>
      <c r="N328" s="664"/>
      <c r="O328" s="664"/>
      <c r="P328" s="677"/>
      <c r="Q328" s="665"/>
    </row>
    <row r="329" spans="1:17" ht="14.4" customHeight="1" x14ac:dyDescent="0.3">
      <c r="A329" s="660" t="s">
        <v>9865</v>
      </c>
      <c r="B329" s="661" t="s">
        <v>9475</v>
      </c>
      <c r="C329" s="661" t="s">
        <v>7437</v>
      </c>
      <c r="D329" s="661" t="s">
        <v>10055</v>
      </c>
      <c r="E329" s="661" t="s">
        <v>10056</v>
      </c>
      <c r="F329" s="664">
        <v>11</v>
      </c>
      <c r="G329" s="664">
        <v>1991</v>
      </c>
      <c r="H329" s="664">
        <v>1</v>
      </c>
      <c r="I329" s="664">
        <v>181</v>
      </c>
      <c r="J329" s="664">
        <v>9</v>
      </c>
      <c r="K329" s="664">
        <v>1638</v>
      </c>
      <c r="L329" s="664">
        <v>0.82270215971873428</v>
      </c>
      <c r="M329" s="664">
        <v>182</v>
      </c>
      <c r="N329" s="664">
        <v>3</v>
      </c>
      <c r="O329" s="664">
        <v>547</v>
      </c>
      <c r="P329" s="677">
        <v>0.27473631341034654</v>
      </c>
      <c r="Q329" s="665">
        <v>182.33333333333334</v>
      </c>
    </row>
    <row r="330" spans="1:17" ht="14.4" customHeight="1" x14ac:dyDescent="0.3">
      <c r="A330" s="660" t="s">
        <v>9865</v>
      </c>
      <c r="B330" s="661" t="s">
        <v>9475</v>
      </c>
      <c r="C330" s="661" t="s">
        <v>7437</v>
      </c>
      <c r="D330" s="661" t="s">
        <v>10057</v>
      </c>
      <c r="E330" s="661" t="s">
        <v>10058</v>
      </c>
      <c r="F330" s="664">
        <v>19</v>
      </c>
      <c r="G330" s="664">
        <v>2356</v>
      </c>
      <c r="H330" s="664">
        <v>1</v>
      </c>
      <c r="I330" s="664">
        <v>124</v>
      </c>
      <c r="J330" s="664">
        <v>5</v>
      </c>
      <c r="K330" s="664">
        <v>620</v>
      </c>
      <c r="L330" s="664">
        <v>0.26315789473684209</v>
      </c>
      <c r="M330" s="664">
        <v>124</v>
      </c>
      <c r="N330" s="664">
        <v>5</v>
      </c>
      <c r="O330" s="664">
        <v>624</v>
      </c>
      <c r="P330" s="677">
        <v>0.26485568760611206</v>
      </c>
      <c r="Q330" s="665">
        <v>124.8</v>
      </c>
    </row>
    <row r="331" spans="1:17" ht="14.4" customHeight="1" x14ac:dyDescent="0.3">
      <c r="A331" s="660" t="s">
        <v>9865</v>
      </c>
      <c r="B331" s="661" t="s">
        <v>9475</v>
      </c>
      <c r="C331" s="661" t="s">
        <v>7437</v>
      </c>
      <c r="D331" s="661" t="s">
        <v>10059</v>
      </c>
      <c r="E331" s="661" t="s">
        <v>10060</v>
      </c>
      <c r="F331" s="664">
        <v>46</v>
      </c>
      <c r="G331" s="664">
        <v>9936</v>
      </c>
      <c r="H331" s="664">
        <v>1</v>
      </c>
      <c r="I331" s="664">
        <v>216</v>
      </c>
      <c r="J331" s="664">
        <v>25</v>
      </c>
      <c r="K331" s="664">
        <v>5425</v>
      </c>
      <c r="L331" s="664">
        <v>0.54599436392914658</v>
      </c>
      <c r="M331" s="664">
        <v>217</v>
      </c>
      <c r="N331" s="664">
        <v>16</v>
      </c>
      <c r="O331" s="664">
        <v>3483</v>
      </c>
      <c r="P331" s="677">
        <v>0.35054347826086957</v>
      </c>
      <c r="Q331" s="665">
        <v>217.6875</v>
      </c>
    </row>
    <row r="332" spans="1:17" ht="14.4" customHeight="1" x14ac:dyDescent="0.3">
      <c r="A332" s="660" t="s">
        <v>9865</v>
      </c>
      <c r="B332" s="661" t="s">
        <v>9475</v>
      </c>
      <c r="C332" s="661" t="s">
        <v>7437</v>
      </c>
      <c r="D332" s="661" t="s">
        <v>10061</v>
      </c>
      <c r="E332" s="661" t="s">
        <v>10062</v>
      </c>
      <c r="F332" s="664">
        <v>2</v>
      </c>
      <c r="G332" s="664">
        <v>432</v>
      </c>
      <c r="H332" s="664">
        <v>1</v>
      </c>
      <c r="I332" s="664">
        <v>216</v>
      </c>
      <c r="J332" s="664">
        <v>1</v>
      </c>
      <c r="K332" s="664">
        <v>217</v>
      </c>
      <c r="L332" s="664">
        <v>0.50231481481481477</v>
      </c>
      <c r="M332" s="664">
        <v>217</v>
      </c>
      <c r="N332" s="664">
        <v>2</v>
      </c>
      <c r="O332" s="664">
        <v>435</v>
      </c>
      <c r="P332" s="677">
        <v>1.0069444444444444</v>
      </c>
      <c r="Q332" s="665">
        <v>217.5</v>
      </c>
    </row>
    <row r="333" spans="1:17" ht="14.4" customHeight="1" x14ac:dyDescent="0.3">
      <c r="A333" s="660" t="s">
        <v>9865</v>
      </c>
      <c r="B333" s="661" t="s">
        <v>9475</v>
      </c>
      <c r="C333" s="661" t="s">
        <v>7437</v>
      </c>
      <c r="D333" s="661" t="s">
        <v>9469</v>
      </c>
      <c r="E333" s="661" t="s">
        <v>9470</v>
      </c>
      <c r="F333" s="664">
        <v>354</v>
      </c>
      <c r="G333" s="664">
        <v>77172</v>
      </c>
      <c r="H333" s="664">
        <v>1</v>
      </c>
      <c r="I333" s="664">
        <v>218</v>
      </c>
      <c r="J333" s="664">
        <v>297</v>
      </c>
      <c r="K333" s="664">
        <v>65043</v>
      </c>
      <c r="L333" s="664">
        <v>0.84283159695226251</v>
      </c>
      <c r="M333" s="664">
        <v>219</v>
      </c>
      <c r="N333" s="664">
        <v>280</v>
      </c>
      <c r="O333" s="664">
        <v>61530</v>
      </c>
      <c r="P333" s="677">
        <v>0.79730990514694444</v>
      </c>
      <c r="Q333" s="665">
        <v>219.75</v>
      </c>
    </row>
    <row r="334" spans="1:17" ht="14.4" customHeight="1" x14ac:dyDescent="0.3">
      <c r="A334" s="660" t="s">
        <v>9865</v>
      </c>
      <c r="B334" s="661" t="s">
        <v>9475</v>
      </c>
      <c r="C334" s="661" t="s">
        <v>7437</v>
      </c>
      <c r="D334" s="661" t="s">
        <v>10063</v>
      </c>
      <c r="E334" s="661" t="s">
        <v>10064</v>
      </c>
      <c r="F334" s="664">
        <v>165</v>
      </c>
      <c r="G334" s="664">
        <v>100320</v>
      </c>
      <c r="H334" s="664">
        <v>1</v>
      </c>
      <c r="I334" s="664">
        <v>608</v>
      </c>
      <c r="J334" s="664">
        <v>105</v>
      </c>
      <c r="K334" s="664">
        <v>63945</v>
      </c>
      <c r="L334" s="664">
        <v>0.63741028708133973</v>
      </c>
      <c r="M334" s="664">
        <v>609</v>
      </c>
      <c r="N334" s="664">
        <v>99</v>
      </c>
      <c r="O334" s="664">
        <v>60528</v>
      </c>
      <c r="P334" s="677">
        <v>0.60334928229665075</v>
      </c>
      <c r="Q334" s="665">
        <v>611.39393939393938</v>
      </c>
    </row>
    <row r="335" spans="1:17" ht="14.4" customHeight="1" x14ac:dyDescent="0.3">
      <c r="A335" s="660" t="s">
        <v>9865</v>
      </c>
      <c r="B335" s="661" t="s">
        <v>9475</v>
      </c>
      <c r="C335" s="661" t="s">
        <v>7437</v>
      </c>
      <c r="D335" s="661" t="s">
        <v>9460</v>
      </c>
      <c r="E335" s="661" t="s">
        <v>9461</v>
      </c>
      <c r="F335" s="664">
        <v>2</v>
      </c>
      <c r="G335" s="664">
        <v>512</v>
      </c>
      <c r="H335" s="664">
        <v>1</v>
      </c>
      <c r="I335" s="664">
        <v>256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9865</v>
      </c>
      <c r="B336" s="661" t="s">
        <v>9475</v>
      </c>
      <c r="C336" s="661" t="s">
        <v>7437</v>
      </c>
      <c r="D336" s="661" t="s">
        <v>8829</v>
      </c>
      <c r="E336" s="661" t="s">
        <v>8830</v>
      </c>
      <c r="F336" s="664">
        <v>90</v>
      </c>
      <c r="G336" s="664">
        <v>29250</v>
      </c>
      <c r="H336" s="664">
        <v>1</v>
      </c>
      <c r="I336" s="664">
        <v>325</v>
      </c>
      <c r="J336" s="664">
        <v>111</v>
      </c>
      <c r="K336" s="664">
        <v>36186</v>
      </c>
      <c r="L336" s="664">
        <v>1.2371282051282051</v>
      </c>
      <c r="M336" s="664">
        <v>326</v>
      </c>
      <c r="N336" s="664">
        <v>100</v>
      </c>
      <c r="O336" s="664">
        <v>32840</v>
      </c>
      <c r="P336" s="677">
        <v>1.1227350427350427</v>
      </c>
      <c r="Q336" s="665">
        <v>328.4</v>
      </c>
    </row>
    <row r="337" spans="1:17" ht="14.4" customHeight="1" x14ac:dyDescent="0.3">
      <c r="A337" s="660" t="s">
        <v>9865</v>
      </c>
      <c r="B337" s="661" t="s">
        <v>9475</v>
      </c>
      <c r="C337" s="661" t="s">
        <v>7437</v>
      </c>
      <c r="D337" s="661" t="s">
        <v>10065</v>
      </c>
      <c r="E337" s="661" t="s">
        <v>10066</v>
      </c>
      <c r="F337" s="664">
        <v>5</v>
      </c>
      <c r="G337" s="664">
        <v>20610</v>
      </c>
      <c r="H337" s="664">
        <v>1</v>
      </c>
      <c r="I337" s="664">
        <v>4122</v>
      </c>
      <c r="J337" s="664">
        <v>9</v>
      </c>
      <c r="K337" s="664">
        <v>37143</v>
      </c>
      <c r="L337" s="664">
        <v>1.8021834061135371</v>
      </c>
      <c r="M337" s="664">
        <v>4127</v>
      </c>
      <c r="N337" s="664">
        <v>7</v>
      </c>
      <c r="O337" s="664">
        <v>28937</v>
      </c>
      <c r="P337" s="677">
        <v>1.4040271712760797</v>
      </c>
      <c r="Q337" s="665">
        <v>4133.8571428571431</v>
      </c>
    </row>
    <row r="338" spans="1:17" ht="14.4" customHeight="1" x14ac:dyDescent="0.3">
      <c r="A338" s="660" t="s">
        <v>9865</v>
      </c>
      <c r="B338" s="661" t="s">
        <v>9475</v>
      </c>
      <c r="C338" s="661" t="s">
        <v>7437</v>
      </c>
      <c r="D338" s="661" t="s">
        <v>8831</v>
      </c>
      <c r="E338" s="661" t="s">
        <v>8832</v>
      </c>
      <c r="F338" s="664">
        <v>10</v>
      </c>
      <c r="G338" s="664">
        <v>2770</v>
      </c>
      <c r="H338" s="664">
        <v>1</v>
      </c>
      <c r="I338" s="664">
        <v>277</v>
      </c>
      <c r="J338" s="664">
        <v>8</v>
      </c>
      <c r="K338" s="664">
        <v>2224</v>
      </c>
      <c r="L338" s="664">
        <v>0.80288808664259925</v>
      </c>
      <c r="M338" s="664">
        <v>278</v>
      </c>
      <c r="N338" s="664">
        <v>4</v>
      </c>
      <c r="O338" s="664">
        <v>1114</v>
      </c>
      <c r="P338" s="677">
        <v>0.40216606498194946</v>
      </c>
      <c r="Q338" s="665">
        <v>278.5</v>
      </c>
    </row>
    <row r="339" spans="1:17" ht="14.4" customHeight="1" x14ac:dyDescent="0.3">
      <c r="A339" s="660" t="s">
        <v>9865</v>
      </c>
      <c r="B339" s="661" t="s">
        <v>9475</v>
      </c>
      <c r="C339" s="661" t="s">
        <v>7437</v>
      </c>
      <c r="D339" s="661" t="s">
        <v>10067</v>
      </c>
      <c r="E339" s="661" t="s">
        <v>10068</v>
      </c>
      <c r="F339" s="664"/>
      <c r="G339" s="664"/>
      <c r="H339" s="664"/>
      <c r="I339" s="664"/>
      <c r="J339" s="664"/>
      <c r="K339" s="664"/>
      <c r="L339" s="664"/>
      <c r="M339" s="664"/>
      <c r="N339" s="664">
        <v>1</v>
      </c>
      <c r="O339" s="664">
        <v>2921</v>
      </c>
      <c r="P339" s="677"/>
      <c r="Q339" s="665">
        <v>2921</v>
      </c>
    </row>
    <row r="340" spans="1:17" ht="14.4" customHeight="1" x14ac:dyDescent="0.3">
      <c r="A340" s="660" t="s">
        <v>9865</v>
      </c>
      <c r="B340" s="661" t="s">
        <v>9475</v>
      </c>
      <c r="C340" s="661" t="s">
        <v>7437</v>
      </c>
      <c r="D340" s="661" t="s">
        <v>10069</v>
      </c>
      <c r="E340" s="661" t="s">
        <v>10070</v>
      </c>
      <c r="F340" s="664">
        <v>54</v>
      </c>
      <c r="G340" s="664">
        <v>337176</v>
      </c>
      <c r="H340" s="664">
        <v>1</v>
      </c>
      <c r="I340" s="664">
        <v>6244</v>
      </c>
      <c r="J340" s="664">
        <v>22</v>
      </c>
      <c r="K340" s="664">
        <v>137500</v>
      </c>
      <c r="L340" s="664">
        <v>0.40779889434597955</v>
      </c>
      <c r="M340" s="664">
        <v>6250</v>
      </c>
      <c r="N340" s="664">
        <v>50</v>
      </c>
      <c r="O340" s="664">
        <v>312900</v>
      </c>
      <c r="P340" s="677">
        <v>0.92800199302441455</v>
      </c>
      <c r="Q340" s="665">
        <v>6258</v>
      </c>
    </row>
    <row r="341" spans="1:17" ht="14.4" customHeight="1" x14ac:dyDescent="0.3">
      <c r="A341" s="660" t="s">
        <v>9865</v>
      </c>
      <c r="B341" s="661" t="s">
        <v>9475</v>
      </c>
      <c r="C341" s="661" t="s">
        <v>7437</v>
      </c>
      <c r="D341" s="661" t="s">
        <v>10071</v>
      </c>
      <c r="E341" s="661" t="s">
        <v>10072</v>
      </c>
      <c r="F341" s="664">
        <v>67</v>
      </c>
      <c r="G341" s="664">
        <v>101170</v>
      </c>
      <c r="H341" s="664">
        <v>1</v>
      </c>
      <c r="I341" s="664">
        <v>1510</v>
      </c>
      <c r="J341" s="664">
        <v>51</v>
      </c>
      <c r="K341" s="664">
        <v>77265</v>
      </c>
      <c r="L341" s="664">
        <v>0.76371453988336468</v>
      </c>
      <c r="M341" s="664">
        <v>1515</v>
      </c>
      <c r="N341" s="664">
        <v>72</v>
      </c>
      <c r="O341" s="664">
        <v>109480</v>
      </c>
      <c r="P341" s="677">
        <v>1.0821389740041514</v>
      </c>
      <c r="Q341" s="665">
        <v>1520.5555555555557</v>
      </c>
    </row>
    <row r="342" spans="1:17" ht="14.4" customHeight="1" x14ac:dyDescent="0.3">
      <c r="A342" s="660" t="s">
        <v>9865</v>
      </c>
      <c r="B342" s="661" t="s">
        <v>9475</v>
      </c>
      <c r="C342" s="661" t="s">
        <v>7437</v>
      </c>
      <c r="D342" s="661" t="s">
        <v>10073</v>
      </c>
      <c r="E342" s="661" t="s">
        <v>10074</v>
      </c>
      <c r="F342" s="664">
        <v>102</v>
      </c>
      <c r="G342" s="664">
        <v>110670</v>
      </c>
      <c r="H342" s="664">
        <v>1</v>
      </c>
      <c r="I342" s="664">
        <v>1085</v>
      </c>
      <c r="J342" s="664">
        <v>92</v>
      </c>
      <c r="K342" s="664">
        <v>100096</v>
      </c>
      <c r="L342" s="664">
        <v>0.90445468509984639</v>
      </c>
      <c r="M342" s="664">
        <v>1088</v>
      </c>
      <c r="N342" s="664">
        <v>114</v>
      </c>
      <c r="O342" s="664">
        <v>124470</v>
      </c>
      <c r="P342" s="677">
        <v>1.1246950393060451</v>
      </c>
      <c r="Q342" s="665">
        <v>1091.8421052631579</v>
      </c>
    </row>
    <row r="343" spans="1:17" ht="14.4" customHeight="1" x14ac:dyDescent="0.3">
      <c r="A343" s="660" t="s">
        <v>9865</v>
      </c>
      <c r="B343" s="661" t="s">
        <v>9475</v>
      </c>
      <c r="C343" s="661" t="s">
        <v>7437</v>
      </c>
      <c r="D343" s="661" t="s">
        <v>10075</v>
      </c>
      <c r="E343" s="661" t="s">
        <v>10076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4702</v>
      </c>
      <c r="P343" s="677"/>
      <c r="Q343" s="665">
        <v>4702</v>
      </c>
    </row>
    <row r="344" spans="1:17" ht="14.4" customHeight="1" x14ac:dyDescent="0.3">
      <c r="A344" s="660" t="s">
        <v>9865</v>
      </c>
      <c r="B344" s="661" t="s">
        <v>9475</v>
      </c>
      <c r="C344" s="661" t="s">
        <v>7437</v>
      </c>
      <c r="D344" s="661" t="s">
        <v>10077</v>
      </c>
      <c r="E344" s="661" t="s">
        <v>10078</v>
      </c>
      <c r="F344" s="664">
        <v>16</v>
      </c>
      <c r="G344" s="664">
        <v>60976</v>
      </c>
      <c r="H344" s="664">
        <v>1</v>
      </c>
      <c r="I344" s="664">
        <v>3811</v>
      </c>
      <c r="J344" s="664">
        <v>26</v>
      </c>
      <c r="K344" s="664">
        <v>99190</v>
      </c>
      <c r="L344" s="664">
        <v>1.6267055890842299</v>
      </c>
      <c r="M344" s="664">
        <v>3815</v>
      </c>
      <c r="N344" s="664">
        <v>16</v>
      </c>
      <c r="O344" s="664">
        <v>61124</v>
      </c>
      <c r="P344" s="677">
        <v>1.0024271844660195</v>
      </c>
      <c r="Q344" s="665">
        <v>3820.25</v>
      </c>
    </row>
    <row r="345" spans="1:17" ht="14.4" customHeight="1" x14ac:dyDescent="0.3">
      <c r="A345" s="660" t="s">
        <v>9865</v>
      </c>
      <c r="B345" s="661" t="s">
        <v>9475</v>
      </c>
      <c r="C345" s="661" t="s">
        <v>7437</v>
      </c>
      <c r="D345" s="661" t="s">
        <v>10079</v>
      </c>
      <c r="E345" s="661" t="s">
        <v>10080</v>
      </c>
      <c r="F345" s="664">
        <v>3</v>
      </c>
      <c r="G345" s="664">
        <v>15435</v>
      </c>
      <c r="H345" s="664">
        <v>1</v>
      </c>
      <c r="I345" s="664">
        <v>5145</v>
      </c>
      <c r="J345" s="664"/>
      <c r="K345" s="664"/>
      <c r="L345" s="664"/>
      <c r="M345" s="664"/>
      <c r="N345" s="664">
        <v>3</v>
      </c>
      <c r="O345" s="664">
        <v>15466</v>
      </c>
      <c r="P345" s="677">
        <v>1.0020084224165857</v>
      </c>
      <c r="Q345" s="665">
        <v>5155.333333333333</v>
      </c>
    </row>
    <row r="346" spans="1:17" ht="14.4" customHeight="1" x14ac:dyDescent="0.3">
      <c r="A346" s="660" t="s">
        <v>9865</v>
      </c>
      <c r="B346" s="661" t="s">
        <v>9475</v>
      </c>
      <c r="C346" s="661" t="s">
        <v>7437</v>
      </c>
      <c r="D346" s="661" t="s">
        <v>10081</v>
      </c>
      <c r="E346" s="661" t="s">
        <v>10082</v>
      </c>
      <c r="F346" s="664"/>
      <c r="G346" s="664"/>
      <c r="H346" s="664"/>
      <c r="I346" s="664"/>
      <c r="J346" s="664">
        <v>3</v>
      </c>
      <c r="K346" s="664">
        <v>23505</v>
      </c>
      <c r="L346" s="664"/>
      <c r="M346" s="664">
        <v>7835</v>
      </c>
      <c r="N346" s="664">
        <v>4</v>
      </c>
      <c r="O346" s="664">
        <v>31366</v>
      </c>
      <c r="P346" s="677"/>
      <c r="Q346" s="665">
        <v>7841.5</v>
      </c>
    </row>
    <row r="347" spans="1:17" ht="14.4" customHeight="1" x14ac:dyDescent="0.3">
      <c r="A347" s="660" t="s">
        <v>9865</v>
      </c>
      <c r="B347" s="661" t="s">
        <v>9475</v>
      </c>
      <c r="C347" s="661" t="s">
        <v>7437</v>
      </c>
      <c r="D347" s="661" t="s">
        <v>10083</v>
      </c>
      <c r="E347" s="661" t="s">
        <v>10084</v>
      </c>
      <c r="F347" s="664"/>
      <c r="G347" s="664"/>
      <c r="H347" s="664"/>
      <c r="I347" s="664"/>
      <c r="J347" s="664">
        <v>1</v>
      </c>
      <c r="K347" s="664">
        <v>914</v>
      </c>
      <c r="L347" s="664"/>
      <c r="M347" s="664">
        <v>914</v>
      </c>
      <c r="N347" s="664"/>
      <c r="O347" s="664"/>
      <c r="P347" s="677"/>
      <c r="Q347" s="665"/>
    </row>
    <row r="348" spans="1:17" ht="14.4" customHeight="1" x14ac:dyDescent="0.3">
      <c r="A348" s="660" t="s">
        <v>9865</v>
      </c>
      <c r="B348" s="661" t="s">
        <v>9475</v>
      </c>
      <c r="C348" s="661" t="s">
        <v>7437</v>
      </c>
      <c r="D348" s="661" t="s">
        <v>10085</v>
      </c>
      <c r="E348" s="661" t="s">
        <v>10086</v>
      </c>
      <c r="F348" s="664">
        <v>50</v>
      </c>
      <c r="G348" s="664">
        <v>82650</v>
      </c>
      <c r="H348" s="664">
        <v>1</v>
      </c>
      <c r="I348" s="664">
        <v>1653</v>
      </c>
      <c r="J348" s="664">
        <v>25</v>
      </c>
      <c r="K348" s="664">
        <v>41425</v>
      </c>
      <c r="L348" s="664">
        <v>0.50120992135511189</v>
      </c>
      <c r="M348" s="664">
        <v>1657</v>
      </c>
      <c r="N348" s="664">
        <v>44</v>
      </c>
      <c r="O348" s="664">
        <v>73112</v>
      </c>
      <c r="P348" s="677">
        <v>0.88459770114942526</v>
      </c>
      <c r="Q348" s="665">
        <v>1661.6363636363637</v>
      </c>
    </row>
    <row r="349" spans="1:17" ht="14.4" customHeight="1" x14ac:dyDescent="0.3">
      <c r="A349" s="660" t="s">
        <v>9865</v>
      </c>
      <c r="B349" s="661" t="s">
        <v>9475</v>
      </c>
      <c r="C349" s="661" t="s">
        <v>7437</v>
      </c>
      <c r="D349" s="661" t="s">
        <v>10087</v>
      </c>
      <c r="E349" s="661" t="s">
        <v>10088</v>
      </c>
      <c r="F349" s="664">
        <v>329</v>
      </c>
      <c r="G349" s="664">
        <v>419804</v>
      </c>
      <c r="H349" s="664">
        <v>1</v>
      </c>
      <c r="I349" s="664">
        <v>1276</v>
      </c>
      <c r="J349" s="664">
        <v>253</v>
      </c>
      <c r="K349" s="664">
        <v>323081</v>
      </c>
      <c r="L349" s="664">
        <v>0.76959962268106064</v>
      </c>
      <c r="M349" s="664">
        <v>1277</v>
      </c>
      <c r="N349" s="664">
        <v>249</v>
      </c>
      <c r="O349" s="664">
        <v>318552</v>
      </c>
      <c r="P349" s="677">
        <v>0.75881125477603839</v>
      </c>
      <c r="Q349" s="665">
        <v>1279.3253012048192</v>
      </c>
    </row>
    <row r="350" spans="1:17" ht="14.4" customHeight="1" x14ac:dyDescent="0.3">
      <c r="A350" s="660" t="s">
        <v>9865</v>
      </c>
      <c r="B350" s="661" t="s">
        <v>9475</v>
      </c>
      <c r="C350" s="661" t="s">
        <v>7437</v>
      </c>
      <c r="D350" s="661" t="s">
        <v>10089</v>
      </c>
      <c r="E350" s="661" t="s">
        <v>10090</v>
      </c>
      <c r="F350" s="664">
        <v>312</v>
      </c>
      <c r="G350" s="664">
        <v>362856</v>
      </c>
      <c r="H350" s="664">
        <v>1</v>
      </c>
      <c r="I350" s="664">
        <v>1163</v>
      </c>
      <c r="J350" s="664">
        <v>248</v>
      </c>
      <c r="K350" s="664">
        <v>288672</v>
      </c>
      <c r="L350" s="664">
        <v>0.79555526159137513</v>
      </c>
      <c r="M350" s="664">
        <v>1164</v>
      </c>
      <c r="N350" s="664">
        <v>236</v>
      </c>
      <c r="O350" s="664">
        <v>275068</v>
      </c>
      <c r="P350" s="677">
        <v>0.75806380492536984</v>
      </c>
      <c r="Q350" s="665">
        <v>1165.542372881356</v>
      </c>
    </row>
    <row r="351" spans="1:17" ht="14.4" customHeight="1" x14ac:dyDescent="0.3">
      <c r="A351" s="660" t="s">
        <v>9865</v>
      </c>
      <c r="B351" s="661" t="s">
        <v>9475</v>
      </c>
      <c r="C351" s="661" t="s">
        <v>7437</v>
      </c>
      <c r="D351" s="661" t="s">
        <v>10091</v>
      </c>
      <c r="E351" s="661" t="s">
        <v>10092</v>
      </c>
      <c r="F351" s="664">
        <v>9</v>
      </c>
      <c r="G351" s="664">
        <v>45585</v>
      </c>
      <c r="H351" s="664">
        <v>1</v>
      </c>
      <c r="I351" s="664">
        <v>5065</v>
      </c>
      <c r="J351" s="664">
        <v>3</v>
      </c>
      <c r="K351" s="664">
        <v>15204</v>
      </c>
      <c r="L351" s="664">
        <v>0.33353076669957221</v>
      </c>
      <c r="M351" s="664">
        <v>5068</v>
      </c>
      <c r="N351" s="664">
        <v>5</v>
      </c>
      <c r="O351" s="664">
        <v>25364</v>
      </c>
      <c r="P351" s="677">
        <v>0.55641110014259076</v>
      </c>
      <c r="Q351" s="665">
        <v>5072.8</v>
      </c>
    </row>
    <row r="352" spans="1:17" ht="14.4" customHeight="1" x14ac:dyDescent="0.3">
      <c r="A352" s="660" t="s">
        <v>9865</v>
      </c>
      <c r="B352" s="661" t="s">
        <v>9475</v>
      </c>
      <c r="C352" s="661" t="s">
        <v>7437</v>
      </c>
      <c r="D352" s="661" t="s">
        <v>10093</v>
      </c>
      <c r="E352" s="661" t="s">
        <v>10094</v>
      </c>
      <c r="F352" s="664"/>
      <c r="G352" s="664"/>
      <c r="H352" s="664"/>
      <c r="I352" s="664"/>
      <c r="J352" s="664">
        <v>1</v>
      </c>
      <c r="K352" s="664">
        <v>5508</v>
      </c>
      <c r="L352" s="664"/>
      <c r="M352" s="664">
        <v>5508</v>
      </c>
      <c r="N352" s="664">
        <v>1</v>
      </c>
      <c r="O352" s="664">
        <v>5514</v>
      </c>
      <c r="P352" s="677"/>
      <c r="Q352" s="665">
        <v>5514</v>
      </c>
    </row>
    <row r="353" spans="1:17" ht="14.4" customHeight="1" x14ac:dyDescent="0.3">
      <c r="A353" s="660" t="s">
        <v>9865</v>
      </c>
      <c r="B353" s="661" t="s">
        <v>9475</v>
      </c>
      <c r="C353" s="661" t="s">
        <v>7437</v>
      </c>
      <c r="D353" s="661" t="s">
        <v>10095</v>
      </c>
      <c r="E353" s="661" t="s">
        <v>10096</v>
      </c>
      <c r="F353" s="664">
        <v>2</v>
      </c>
      <c r="G353" s="664">
        <v>1476</v>
      </c>
      <c r="H353" s="664">
        <v>1</v>
      </c>
      <c r="I353" s="664">
        <v>738</v>
      </c>
      <c r="J353" s="664">
        <v>2</v>
      </c>
      <c r="K353" s="664">
        <v>1484</v>
      </c>
      <c r="L353" s="664">
        <v>1.005420054200542</v>
      </c>
      <c r="M353" s="664">
        <v>742</v>
      </c>
      <c r="N353" s="664">
        <v>1</v>
      </c>
      <c r="O353" s="664">
        <v>749</v>
      </c>
      <c r="P353" s="677">
        <v>0.50745257452574521</v>
      </c>
      <c r="Q353" s="665">
        <v>749</v>
      </c>
    </row>
    <row r="354" spans="1:17" ht="14.4" customHeight="1" x14ac:dyDescent="0.3">
      <c r="A354" s="660" t="s">
        <v>9865</v>
      </c>
      <c r="B354" s="661" t="s">
        <v>9475</v>
      </c>
      <c r="C354" s="661" t="s">
        <v>7437</v>
      </c>
      <c r="D354" s="661" t="s">
        <v>10097</v>
      </c>
      <c r="E354" s="661" t="s">
        <v>10098</v>
      </c>
      <c r="F354" s="664">
        <v>2585</v>
      </c>
      <c r="G354" s="664">
        <v>444620</v>
      </c>
      <c r="H354" s="664">
        <v>1</v>
      </c>
      <c r="I354" s="664">
        <v>172</v>
      </c>
      <c r="J354" s="664">
        <v>2401</v>
      </c>
      <c r="K354" s="664">
        <v>415373</v>
      </c>
      <c r="L354" s="664">
        <v>0.93422023300796186</v>
      </c>
      <c r="M354" s="664">
        <v>173</v>
      </c>
      <c r="N354" s="664">
        <v>2477</v>
      </c>
      <c r="O354" s="664">
        <v>430336</v>
      </c>
      <c r="P354" s="677">
        <v>0.96787368989249245</v>
      </c>
      <c r="Q354" s="665">
        <v>173.73274121921679</v>
      </c>
    </row>
    <row r="355" spans="1:17" ht="14.4" customHeight="1" x14ac:dyDescent="0.3">
      <c r="A355" s="660" t="s">
        <v>9865</v>
      </c>
      <c r="B355" s="661" t="s">
        <v>9475</v>
      </c>
      <c r="C355" s="661" t="s">
        <v>7437</v>
      </c>
      <c r="D355" s="661" t="s">
        <v>10099</v>
      </c>
      <c r="E355" s="661" t="s">
        <v>10100</v>
      </c>
      <c r="F355" s="664">
        <v>184</v>
      </c>
      <c r="G355" s="664">
        <v>366896</v>
      </c>
      <c r="H355" s="664">
        <v>1</v>
      </c>
      <c r="I355" s="664">
        <v>1994</v>
      </c>
      <c r="J355" s="664">
        <v>109</v>
      </c>
      <c r="K355" s="664">
        <v>217564</v>
      </c>
      <c r="L355" s="664">
        <v>0.59298547817365144</v>
      </c>
      <c r="M355" s="664">
        <v>1996</v>
      </c>
      <c r="N355" s="664">
        <v>142</v>
      </c>
      <c r="O355" s="664">
        <v>283744</v>
      </c>
      <c r="P355" s="677">
        <v>0.77336356896777292</v>
      </c>
      <c r="Q355" s="665">
        <v>1998.1971830985915</v>
      </c>
    </row>
    <row r="356" spans="1:17" ht="14.4" customHeight="1" x14ac:dyDescent="0.3">
      <c r="A356" s="660" t="s">
        <v>9865</v>
      </c>
      <c r="B356" s="661" t="s">
        <v>9475</v>
      </c>
      <c r="C356" s="661" t="s">
        <v>7437</v>
      </c>
      <c r="D356" s="661" t="s">
        <v>10101</v>
      </c>
      <c r="E356" s="661" t="s">
        <v>10102</v>
      </c>
      <c r="F356" s="664">
        <v>17</v>
      </c>
      <c r="G356" s="664">
        <v>45747</v>
      </c>
      <c r="H356" s="664">
        <v>1</v>
      </c>
      <c r="I356" s="664">
        <v>2691</v>
      </c>
      <c r="J356" s="664">
        <v>7</v>
      </c>
      <c r="K356" s="664">
        <v>18844</v>
      </c>
      <c r="L356" s="664">
        <v>0.41191772138063698</v>
      </c>
      <c r="M356" s="664">
        <v>2692</v>
      </c>
      <c r="N356" s="664">
        <v>10</v>
      </c>
      <c r="O356" s="664">
        <v>26944</v>
      </c>
      <c r="P356" s="677">
        <v>0.58897851225216957</v>
      </c>
      <c r="Q356" s="665">
        <v>2694.4</v>
      </c>
    </row>
    <row r="357" spans="1:17" ht="14.4" customHeight="1" x14ac:dyDescent="0.3">
      <c r="A357" s="660" t="s">
        <v>9865</v>
      </c>
      <c r="B357" s="661" t="s">
        <v>9475</v>
      </c>
      <c r="C357" s="661" t="s">
        <v>7437</v>
      </c>
      <c r="D357" s="661" t="s">
        <v>10103</v>
      </c>
      <c r="E357" s="661" t="s">
        <v>10104</v>
      </c>
      <c r="F357" s="664">
        <v>16</v>
      </c>
      <c r="G357" s="664">
        <v>82832</v>
      </c>
      <c r="H357" s="664">
        <v>1</v>
      </c>
      <c r="I357" s="664">
        <v>5177</v>
      </c>
      <c r="J357" s="664">
        <v>7</v>
      </c>
      <c r="K357" s="664">
        <v>36260</v>
      </c>
      <c r="L357" s="664">
        <v>0.43775352520764921</v>
      </c>
      <c r="M357" s="664">
        <v>5180</v>
      </c>
      <c r="N357" s="664">
        <v>9</v>
      </c>
      <c r="O357" s="664">
        <v>46662</v>
      </c>
      <c r="P357" s="677">
        <v>0.56333301139656167</v>
      </c>
      <c r="Q357" s="665">
        <v>5184.666666666667</v>
      </c>
    </row>
    <row r="358" spans="1:17" ht="14.4" customHeight="1" x14ac:dyDescent="0.3">
      <c r="A358" s="660" t="s">
        <v>9865</v>
      </c>
      <c r="B358" s="661" t="s">
        <v>9475</v>
      </c>
      <c r="C358" s="661" t="s">
        <v>7437</v>
      </c>
      <c r="D358" s="661" t="s">
        <v>10105</v>
      </c>
      <c r="E358" s="661" t="s">
        <v>10106</v>
      </c>
      <c r="F358" s="664">
        <v>86</v>
      </c>
      <c r="G358" s="664">
        <v>56502</v>
      </c>
      <c r="H358" s="664">
        <v>1</v>
      </c>
      <c r="I358" s="664">
        <v>657</v>
      </c>
      <c r="J358" s="664">
        <v>59</v>
      </c>
      <c r="K358" s="664">
        <v>38822</v>
      </c>
      <c r="L358" s="664">
        <v>0.68709072245230263</v>
      </c>
      <c r="M358" s="664">
        <v>658</v>
      </c>
      <c r="N358" s="664">
        <v>55</v>
      </c>
      <c r="O358" s="664">
        <v>36322</v>
      </c>
      <c r="P358" s="677">
        <v>0.64284450107960778</v>
      </c>
      <c r="Q358" s="665">
        <v>660.4</v>
      </c>
    </row>
    <row r="359" spans="1:17" ht="14.4" customHeight="1" x14ac:dyDescent="0.3">
      <c r="A359" s="660" t="s">
        <v>9865</v>
      </c>
      <c r="B359" s="661" t="s">
        <v>9475</v>
      </c>
      <c r="C359" s="661" t="s">
        <v>7437</v>
      </c>
      <c r="D359" s="661" t="s">
        <v>10107</v>
      </c>
      <c r="E359" s="661" t="s">
        <v>10108</v>
      </c>
      <c r="F359" s="664"/>
      <c r="G359" s="664"/>
      <c r="H359" s="664"/>
      <c r="I359" s="664"/>
      <c r="J359" s="664">
        <v>1</v>
      </c>
      <c r="K359" s="664">
        <v>2076</v>
      </c>
      <c r="L359" s="664"/>
      <c r="M359" s="664">
        <v>2076</v>
      </c>
      <c r="N359" s="664">
        <v>4</v>
      </c>
      <c r="O359" s="664">
        <v>8319</v>
      </c>
      <c r="P359" s="677"/>
      <c r="Q359" s="665">
        <v>2079.75</v>
      </c>
    </row>
    <row r="360" spans="1:17" ht="14.4" customHeight="1" x14ac:dyDescent="0.3">
      <c r="A360" s="660" t="s">
        <v>9865</v>
      </c>
      <c r="B360" s="661" t="s">
        <v>9475</v>
      </c>
      <c r="C360" s="661" t="s">
        <v>7437</v>
      </c>
      <c r="D360" s="661" t="s">
        <v>10109</v>
      </c>
      <c r="E360" s="661" t="s">
        <v>10110</v>
      </c>
      <c r="F360" s="664">
        <v>22</v>
      </c>
      <c r="G360" s="664">
        <v>3278</v>
      </c>
      <c r="H360" s="664">
        <v>1</v>
      </c>
      <c r="I360" s="664">
        <v>149</v>
      </c>
      <c r="J360" s="664">
        <v>36</v>
      </c>
      <c r="K360" s="664">
        <v>5400</v>
      </c>
      <c r="L360" s="664">
        <v>1.647345942647956</v>
      </c>
      <c r="M360" s="664">
        <v>150</v>
      </c>
      <c r="N360" s="664">
        <v>45</v>
      </c>
      <c r="O360" s="664">
        <v>6781</v>
      </c>
      <c r="P360" s="677">
        <v>2.0686394142769982</v>
      </c>
      <c r="Q360" s="665">
        <v>150.6888888888889</v>
      </c>
    </row>
    <row r="361" spans="1:17" ht="14.4" customHeight="1" x14ac:dyDescent="0.3">
      <c r="A361" s="660" t="s">
        <v>9865</v>
      </c>
      <c r="B361" s="661" t="s">
        <v>9475</v>
      </c>
      <c r="C361" s="661" t="s">
        <v>7437</v>
      </c>
      <c r="D361" s="661" t="s">
        <v>10111</v>
      </c>
      <c r="E361" s="661" t="s">
        <v>10112</v>
      </c>
      <c r="F361" s="664">
        <v>6</v>
      </c>
      <c r="G361" s="664">
        <v>1152</v>
      </c>
      <c r="H361" s="664">
        <v>1</v>
      </c>
      <c r="I361" s="664">
        <v>192</v>
      </c>
      <c r="J361" s="664">
        <v>4</v>
      </c>
      <c r="K361" s="664">
        <v>772</v>
      </c>
      <c r="L361" s="664">
        <v>0.67013888888888884</v>
      </c>
      <c r="M361" s="664">
        <v>193</v>
      </c>
      <c r="N361" s="664">
        <v>2</v>
      </c>
      <c r="O361" s="664">
        <v>386</v>
      </c>
      <c r="P361" s="677">
        <v>0.33506944444444442</v>
      </c>
      <c r="Q361" s="665">
        <v>193</v>
      </c>
    </row>
    <row r="362" spans="1:17" ht="14.4" customHeight="1" x14ac:dyDescent="0.3">
      <c r="A362" s="660" t="s">
        <v>9865</v>
      </c>
      <c r="B362" s="661" t="s">
        <v>9475</v>
      </c>
      <c r="C362" s="661" t="s">
        <v>7437</v>
      </c>
      <c r="D362" s="661" t="s">
        <v>10113</v>
      </c>
      <c r="E362" s="661" t="s">
        <v>10114</v>
      </c>
      <c r="F362" s="664">
        <v>18</v>
      </c>
      <c r="G362" s="664">
        <v>3546</v>
      </c>
      <c r="H362" s="664">
        <v>1</v>
      </c>
      <c r="I362" s="664">
        <v>197</v>
      </c>
      <c r="J362" s="664">
        <v>34</v>
      </c>
      <c r="K362" s="664">
        <v>6732</v>
      </c>
      <c r="L362" s="664">
        <v>1.898477157360406</v>
      </c>
      <c r="M362" s="664">
        <v>198</v>
      </c>
      <c r="N362" s="664">
        <v>49</v>
      </c>
      <c r="O362" s="664">
        <v>9740</v>
      </c>
      <c r="P362" s="677">
        <v>2.7467569091934574</v>
      </c>
      <c r="Q362" s="665">
        <v>198.77551020408163</v>
      </c>
    </row>
    <row r="363" spans="1:17" ht="14.4" customHeight="1" x14ac:dyDescent="0.3">
      <c r="A363" s="660" t="s">
        <v>9865</v>
      </c>
      <c r="B363" s="661" t="s">
        <v>9475</v>
      </c>
      <c r="C363" s="661" t="s">
        <v>7437</v>
      </c>
      <c r="D363" s="661" t="s">
        <v>10115</v>
      </c>
      <c r="E363" s="661" t="s">
        <v>10116</v>
      </c>
      <c r="F363" s="664">
        <v>309</v>
      </c>
      <c r="G363" s="664">
        <v>127926</v>
      </c>
      <c r="H363" s="664">
        <v>1</v>
      </c>
      <c r="I363" s="664">
        <v>414</v>
      </c>
      <c r="J363" s="664">
        <v>235</v>
      </c>
      <c r="K363" s="664">
        <v>97525</v>
      </c>
      <c r="L363" s="664">
        <v>0.76235479886809565</v>
      </c>
      <c r="M363" s="664">
        <v>415</v>
      </c>
      <c r="N363" s="664">
        <v>269</v>
      </c>
      <c r="O363" s="664">
        <v>112021</v>
      </c>
      <c r="P363" s="677">
        <v>0.87567030939762047</v>
      </c>
      <c r="Q363" s="665">
        <v>416.43494423791822</v>
      </c>
    </row>
    <row r="364" spans="1:17" ht="14.4" customHeight="1" x14ac:dyDescent="0.3">
      <c r="A364" s="660" t="s">
        <v>9865</v>
      </c>
      <c r="B364" s="661" t="s">
        <v>9475</v>
      </c>
      <c r="C364" s="661" t="s">
        <v>7437</v>
      </c>
      <c r="D364" s="661" t="s">
        <v>10117</v>
      </c>
      <c r="E364" s="661" t="s">
        <v>10118</v>
      </c>
      <c r="F364" s="664">
        <v>3</v>
      </c>
      <c r="G364" s="664">
        <v>471</v>
      </c>
      <c r="H364" s="664">
        <v>1</v>
      </c>
      <c r="I364" s="664">
        <v>157</v>
      </c>
      <c r="J364" s="664">
        <v>2</v>
      </c>
      <c r="K364" s="664">
        <v>316</v>
      </c>
      <c r="L364" s="664">
        <v>0.6709129511677282</v>
      </c>
      <c r="M364" s="664">
        <v>158</v>
      </c>
      <c r="N364" s="664">
        <v>5</v>
      </c>
      <c r="O364" s="664">
        <v>794</v>
      </c>
      <c r="P364" s="677">
        <v>1.6857749469214438</v>
      </c>
      <c r="Q364" s="665">
        <v>158.80000000000001</v>
      </c>
    </row>
    <row r="365" spans="1:17" ht="14.4" customHeight="1" x14ac:dyDescent="0.3">
      <c r="A365" s="660" t="s">
        <v>9865</v>
      </c>
      <c r="B365" s="661" t="s">
        <v>9475</v>
      </c>
      <c r="C365" s="661" t="s">
        <v>7437</v>
      </c>
      <c r="D365" s="661" t="s">
        <v>10119</v>
      </c>
      <c r="E365" s="661" t="s">
        <v>10120</v>
      </c>
      <c r="F365" s="664">
        <v>261</v>
      </c>
      <c r="G365" s="664">
        <v>81171</v>
      </c>
      <c r="H365" s="664">
        <v>1</v>
      </c>
      <c r="I365" s="664">
        <v>311</v>
      </c>
      <c r="J365" s="664">
        <v>271</v>
      </c>
      <c r="K365" s="664">
        <v>84552</v>
      </c>
      <c r="L365" s="664">
        <v>1.0416528070369959</v>
      </c>
      <c r="M365" s="664">
        <v>312</v>
      </c>
      <c r="N365" s="664">
        <v>307</v>
      </c>
      <c r="O365" s="664">
        <v>95997</v>
      </c>
      <c r="P365" s="677">
        <v>1.182651439553535</v>
      </c>
      <c r="Q365" s="665">
        <v>312.69381107491859</v>
      </c>
    </row>
    <row r="366" spans="1:17" ht="14.4" customHeight="1" x14ac:dyDescent="0.3">
      <c r="A366" s="660" t="s">
        <v>9865</v>
      </c>
      <c r="B366" s="661" t="s">
        <v>9475</v>
      </c>
      <c r="C366" s="661" t="s">
        <v>7437</v>
      </c>
      <c r="D366" s="661" t="s">
        <v>10121</v>
      </c>
      <c r="E366" s="661" t="s">
        <v>10122</v>
      </c>
      <c r="F366" s="664">
        <v>86</v>
      </c>
      <c r="G366" s="664">
        <v>36464</v>
      </c>
      <c r="H366" s="664">
        <v>1</v>
      </c>
      <c r="I366" s="664">
        <v>424</v>
      </c>
      <c r="J366" s="664">
        <v>59</v>
      </c>
      <c r="K366" s="664">
        <v>25075</v>
      </c>
      <c r="L366" s="664">
        <v>0.6876645458534445</v>
      </c>
      <c r="M366" s="664">
        <v>425</v>
      </c>
      <c r="N366" s="664">
        <v>41</v>
      </c>
      <c r="O366" s="664">
        <v>17495</v>
      </c>
      <c r="P366" s="677">
        <v>0.47978828433523474</v>
      </c>
      <c r="Q366" s="665">
        <v>426.70731707317071</v>
      </c>
    </row>
    <row r="367" spans="1:17" ht="14.4" customHeight="1" x14ac:dyDescent="0.3">
      <c r="A367" s="660" t="s">
        <v>9865</v>
      </c>
      <c r="B367" s="661" t="s">
        <v>9475</v>
      </c>
      <c r="C367" s="661" t="s">
        <v>7437</v>
      </c>
      <c r="D367" s="661" t="s">
        <v>10123</v>
      </c>
      <c r="E367" s="661" t="s">
        <v>10124</v>
      </c>
      <c r="F367" s="664">
        <v>48</v>
      </c>
      <c r="G367" s="664">
        <v>101568</v>
      </c>
      <c r="H367" s="664">
        <v>1</v>
      </c>
      <c r="I367" s="664">
        <v>2116</v>
      </c>
      <c r="J367" s="664">
        <v>54</v>
      </c>
      <c r="K367" s="664">
        <v>114372</v>
      </c>
      <c r="L367" s="664">
        <v>1.1260633270321361</v>
      </c>
      <c r="M367" s="664">
        <v>2118</v>
      </c>
      <c r="N367" s="664">
        <v>80</v>
      </c>
      <c r="O367" s="664">
        <v>169614</v>
      </c>
      <c r="P367" s="677">
        <v>1.6699551039697542</v>
      </c>
      <c r="Q367" s="665">
        <v>2120.1750000000002</v>
      </c>
    </row>
    <row r="368" spans="1:17" ht="14.4" customHeight="1" x14ac:dyDescent="0.3">
      <c r="A368" s="660" t="s">
        <v>9865</v>
      </c>
      <c r="B368" s="661" t="s">
        <v>9475</v>
      </c>
      <c r="C368" s="661" t="s">
        <v>7437</v>
      </c>
      <c r="D368" s="661" t="s">
        <v>10125</v>
      </c>
      <c r="E368" s="661" t="s">
        <v>10078</v>
      </c>
      <c r="F368" s="664">
        <v>16</v>
      </c>
      <c r="G368" s="664">
        <v>29792</v>
      </c>
      <c r="H368" s="664">
        <v>1</v>
      </c>
      <c r="I368" s="664">
        <v>1862</v>
      </c>
      <c r="J368" s="664">
        <v>26</v>
      </c>
      <c r="K368" s="664">
        <v>48464</v>
      </c>
      <c r="L368" s="664">
        <v>1.6267454350161117</v>
      </c>
      <c r="M368" s="664">
        <v>1864</v>
      </c>
      <c r="N368" s="664">
        <v>16</v>
      </c>
      <c r="O368" s="664">
        <v>29866</v>
      </c>
      <c r="P368" s="677">
        <v>1.002483888292159</v>
      </c>
      <c r="Q368" s="665">
        <v>1866.625</v>
      </c>
    </row>
    <row r="369" spans="1:17" ht="14.4" customHeight="1" x14ac:dyDescent="0.3">
      <c r="A369" s="660" t="s">
        <v>9865</v>
      </c>
      <c r="B369" s="661" t="s">
        <v>9475</v>
      </c>
      <c r="C369" s="661" t="s">
        <v>7437</v>
      </c>
      <c r="D369" s="661" t="s">
        <v>10126</v>
      </c>
      <c r="E369" s="661" t="s">
        <v>10127</v>
      </c>
      <c r="F369" s="664">
        <v>1</v>
      </c>
      <c r="G369" s="664">
        <v>157</v>
      </c>
      <c r="H369" s="664">
        <v>1</v>
      </c>
      <c r="I369" s="664">
        <v>157</v>
      </c>
      <c r="J369" s="664">
        <v>2</v>
      </c>
      <c r="K369" s="664">
        <v>316</v>
      </c>
      <c r="L369" s="664">
        <v>2.0127388535031847</v>
      </c>
      <c r="M369" s="664">
        <v>158</v>
      </c>
      <c r="N369" s="664">
        <v>1</v>
      </c>
      <c r="O369" s="664">
        <v>159</v>
      </c>
      <c r="P369" s="677">
        <v>1.0127388535031847</v>
      </c>
      <c r="Q369" s="665">
        <v>159</v>
      </c>
    </row>
    <row r="370" spans="1:17" ht="14.4" customHeight="1" x14ac:dyDescent="0.3">
      <c r="A370" s="660" t="s">
        <v>9865</v>
      </c>
      <c r="B370" s="661" t="s">
        <v>9475</v>
      </c>
      <c r="C370" s="661" t="s">
        <v>7437</v>
      </c>
      <c r="D370" s="661" t="s">
        <v>10128</v>
      </c>
      <c r="E370" s="661" t="s">
        <v>10129</v>
      </c>
      <c r="F370" s="664">
        <v>19</v>
      </c>
      <c r="G370" s="664">
        <v>17290</v>
      </c>
      <c r="H370" s="664">
        <v>1</v>
      </c>
      <c r="I370" s="664">
        <v>910</v>
      </c>
      <c r="J370" s="664">
        <v>24</v>
      </c>
      <c r="K370" s="664">
        <v>21888</v>
      </c>
      <c r="L370" s="664">
        <v>1.2659340659340659</v>
      </c>
      <c r="M370" s="664">
        <v>912</v>
      </c>
      <c r="N370" s="664">
        <v>14</v>
      </c>
      <c r="O370" s="664">
        <v>12801</v>
      </c>
      <c r="P370" s="677">
        <v>0.74037015615962987</v>
      </c>
      <c r="Q370" s="665">
        <v>914.35714285714289</v>
      </c>
    </row>
    <row r="371" spans="1:17" ht="14.4" customHeight="1" x14ac:dyDescent="0.3">
      <c r="A371" s="660" t="s">
        <v>9865</v>
      </c>
      <c r="B371" s="661" t="s">
        <v>9475</v>
      </c>
      <c r="C371" s="661" t="s">
        <v>7437</v>
      </c>
      <c r="D371" s="661" t="s">
        <v>10130</v>
      </c>
      <c r="E371" s="661" t="s">
        <v>10131</v>
      </c>
      <c r="F371" s="664">
        <v>11</v>
      </c>
      <c r="G371" s="664">
        <v>92158</v>
      </c>
      <c r="H371" s="664">
        <v>1</v>
      </c>
      <c r="I371" s="664">
        <v>8378</v>
      </c>
      <c r="J371" s="664">
        <v>13</v>
      </c>
      <c r="K371" s="664">
        <v>108992</v>
      </c>
      <c r="L371" s="664">
        <v>1.182664554352308</v>
      </c>
      <c r="M371" s="664">
        <v>8384</v>
      </c>
      <c r="N371" s="664">
        <v>11</v>
      </c>
      <c r="O371" s="664">
        <v>92323</v>
      </c>
      <c r="P371" s="677">
        <v>1.0017904034375746</v>
      </c>
      <c r="Q371" s="665">
        <v>8393</v>
      </c>
    </row>
    <row r="372" spans="1:17" ht="14.4" customHeight="1" x14ac:dyDescent="0.3">
      <c r="A372" s="660" t="s">
        <v>9865</v>
      </c>
      <c r="B372" s="661" t="s">
        <v>9475</v>
      </c>
      <c r="C372" s="661" t="s">
        <v>7437</v>
      </c>
      <c r="D372" s="661" t="s">
        <v>10132</v>
      </c>
      <c r="E372" s="661" t="s">
        <v>10133</v>
      </c>
      <c r="F372" s="664">
        <v>172</v>
      </c>
      <c r="G372" s="664">
        <v>25972</v>
      </c>
      <c r="H372" s="664">
        <v>1</v>
      </c>
      <c r="I372" s="664">
        <v>151</v>
      </c>
      <c r="J372" s="664">
        <v>188</v>
      </c>
      <c r="K372" s="664">
        <v>28576</v>
      </c>
      <c r="L372" s="664">
        <v>1.1002618204219929</v>
      </c>
      <c r="M372" s="664">
        <v>152</v>
      </c>
      <c r="N372" s="664">
        <v>201</v>
      </c>
      <c r="O372" s="664">
        <v>30697</v>
      </c>
      <c r="P372" s="677">
        <v>1.1819266902818419</v>
      </c>
      <c r="Q372" s="665">
        <v>152.72139303482587</v>
      </c>
    </row>
    <row r="373" spans="1:17" ht="14.4" customHeight="1" x14ac:dyDescent="0.3">
      <c r="A373" s="660" t="s">
        <v>9865</v>
      </c>
      <c r="B373" s="661" t="s">
        <v>9475</v>
      </c>
      <c r="C373" s="661" t="s">
        <v>7437</v>
      </c>
      <c r="D373" s="661" t="s">
        <v>10134</v>
      </c>
      <c r="E373" s="661" t="s">
        <v>10135</v>
      </c>
      <c r="F373" s="664">
        <v>43</v>
      </c>
      <c r="G373" s="664">
        <v>85484</v>
      </c>
      <c r="H373" s="664">
        <v>1</v>
      </c>
      <c r="I373" s="664">
        <v>1988</v>
      </c>
      <c r="J373" s="664">
        <v>23</v>
      </c>
      <c r="K373" s="664">
        <v>45839</v>
      </c>
      <c r="L373" s="664">
        <v>0.53622900191848766</v>
      </c>
      <c r="M373" s="664">
        <v>1993</v>
      </c>
      <c r="N373" s="664">
        <v>25</v>
      </c>
      <c r="O373" s="664">
        <v>49945</v>
      </c>
      <c r="P373" s="677">
        <v>0.58426138224697022</v>
      </c>
      <c r="Q373" s="665">
        <v>1997.8</v>
      </c>
    </row>
    <row r="374" spans="1:17" ht="14.4" customHeight="1" x14ac:dyDescent="0.3">
      <c r="A374" s="660" t="s">
        <v>9865</v>
      </c>
      <c r="B374" s="661" t="s">
        <v>9475</v>
      </c>
      <c r="C374" s="661" t="s">
        <v>7437</v>
      </c>
      <c r="D374" s="661" t="s">
        <v>10136</v>
      </c>
      <c r="E374" s="661" t="s">
        <v>10137</v>
      </c>
      <c r="F374" s="664">
        <v>1</v>
      </c>
      <c r="G374" s="664">
        <v>275</v>
      </c>
      <c r="H374" s="664">
        <v>1</v>
      </c>
      <c r="I374" s="664">
        <v>275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9865</v>
      </c>
      <c r="B375" s="661" t="s">
        <v>9475</v>
      </c>
      <c r="C375" s="661" t="s">
        <v>7437</v>
      </c>
      <c r="D375" s="661" t="s">
        <v>10138</v>
      </c>
      <c r="E375" s="661" t="s">
        <v>10139</v>
      </c>
      <c r="F375" s="664"/>
      <c r="G375" s="664"/>
      <c r="H375" s="664"/>
      <c r="I375" s="664"/>
      <c r="J375" s="664">
        <v>2</v>
      </c>
      <c r="K375" s="664">
        <v>1118</v>
      </c>
      <c r="L375" s="664"/>
      <c r="M375" s="664">
        <v>559</v>
      </c>
      <c r="N375" s="664">
        <v>2</v>
      </c>
      <c r="O375" s="664">
        <v>1121</v>
      </c>
      <c r="P375" s="677"/>
      <c r="Q375" s="665">
        <v>560.5</v>
      </c>
    </row>
    <row r="376" spans="1:17" ht="14.4" customHeight="1" x14ac:dyDescent="0.3">
      <c r="A376" s="660" t="s">
        <v>9865</v>
      </c>
      <c r="B376" s="661" t="s">
        <v>9475</v>
      </c>
      <c r="C376" s="661" t="s">
        <v>7437</v>
      </c>
      <c r="D376" s="661" t="s">
        <v>10140</v>
      </c>
      <c r="E376" s="661" t="s">
        <v>10141</v>
      </c>
      <c r="F376" s="664">
        <v>7</v>
      </c>
      <c r="G376" s="664">
        <v>2548</v>
      </c>
      <c r="H376" s="664">
        <v>1</v>
      </c>
      <c r="I376" s="664">
        <v>364</v>
      </c>
      <c r="J376" s="664">
        <v>2</v>
      </c>
      <c r="K376" s="664">
        <v>730</v>
      </c>
      <c r="L376" s="664">
        <v>0.28649921507064363</v>
      </c>
      <c r="M376" s="664">
        <v>365</v>
      </c>
      <c r="N376" s="664">
        <v>2</v>
      </c>
      <c r="O376" s="664">
        <v>732</v>
      </c>
      <c r="P376" s="677">
        <v>0.28728414442700156</v>
      </c>
      <c r="Q376" s="665">
        <v>366</v>
      </c>
    </row>
    <row r="377" spans="1:17" ht="14.4" customHeight="1" x14ac:dyDescent="0.3">
      <c r="A377" s="660" t="s">
        <v>10142</v>
      </c>
      <c r="B377" s="661" t="s">
        <v>10143</v>
      </c>
      <c r="C377" s="661" t="s">
        <v>7437</v>
      </c>
      <c r="D377" s="661" t="s">
        <v>10144</v>
      </c>
      <c r="E377" s="661" t="s">
        <v>10145</v>
      </c>
      <c r="F377" s="664">
        <v>1066</v>
      </c>
      <c r="G377" s="664">
        <v>215332</v>
      </c>
      <c r="H377" s="664">
        <v>1</v>
      </c>
      <c r="I377" s="664">
        <v>202</v>
      </c>
      <c r="J377" s="664">
        <v>951</v>
      </c>
      <c r="K377" s="664">
        <v>193053</v>
      </c>
      <c r="L377" s="664">
        <v>0.89653651106198795</v>
      </c>
      <c r="M377" s="664">
        <v>203</v>
      </c>
      <c r="N377" s="664">
        <v>887</v>
      </c>
      <c r="O377" s="664">
        <v>181275</v>
      </c>
      <c r="P377" s="677">
        <v>0.84183957795404307</v>
      </c>
      <c r="Q377" s="665">
        <v>204.36865839909808</v>
      </c>
    </row>
    <row r="378" spans="1:17" ht="14.4" customHeight="1" x14ac:dyDescent="0.3">
      <c r="A378" s="660" t="s">
        <v>10142</v>
      </c>
      <c r="B378" s="661" t="s">
        <v>10143</v>
      </c>
      <c r="C378" s="661" t="s">
        <v>7437</v>
      </c>
      <c r="D378" s="661" t="s">
        <v>10146</v>
      </c>
      <c r="E378" s="661" t="s">
        <v>10147</v>
      </c>
      <c r="F378" s="664">
        <v>726</v>
      </c>
      <c r="G378" s="664">
        <v>211266</v>
      </c>
      <c r="H378" s="664">
        <v>1</v>
      </c>
      <c r="I378" s="664">
        <v>291</v>
      </c>
      <c r="J378" s="664">
        <v>582</v>
      </c>
      <c r="K378" s="664">
        <v>169944</v>
      </c>
      <c r="L378" s="664">
        <v>0.80440771349862261</v>
      </c>
      <c r="M378" s="664">
        <v>292</v>
      </c>
      <c r="N378" s="664">
        <v>1265</v>
      </c>
      <c r="O378" s="664">
        <v>371146</v>
      </c>
      <c r="P378" s="677">
        <v>1.7567710847935778</v>
      </c>
      <c r="Q378" s="665">
        <v>293.39604743083004</v>
      </c>
    </row>
    <row r="379" spans="1:17" ht="14.4" customHeight="1" x14ac:dyDescent="0.3">
      <c r="A379" s="660" t="s">
        <v>10142</v>
      </c>
      <c r="B379" s="661" t="s">
        <v>10143</v>
      </c>
      <c r="C379" s="661" t="s">
        <v>7437</v>
      </c>
      <c r="D379" s="661" t="s">
        <v>10148</v>
      </c>
      <c r="E379" s="661" t="s">
        <v>10149</v>
      </c>
      <c r="F379" s="664">
        <v>16</v>
      </c>
      <c r="G379" s="664">
        <v>1472</v>
      </c>
      <c r="H379" s="664">
        <v>1</v>
      </c>
      <c r="I379" s="664">
        <v>92</v>
      </c>
      <c r="J379" s="664">
        <v>21</v>
      </c>
      <c r="K379" s="664">
        <v>1953</v>
      </c>
      <c r="L379" s="664">
        <v>1.3267663043478262</v>
      </c>
      <c r="M379" s="664">
        <v>93</v>
      </c>
      <c r="N379" s="664">
        <v>21</v>
      </c>
      <c r="O379" s="664">
        <v>1965</v>
      </c>
      <c r="P379" s="677">
        <v>1.3349184782608696</v>
      </c>
      <c r="Q379" s="665">
        <v>93.571428571428569</v>
      </c>
    </row>
    <row r="380" spans="1:17" ht="14.4" customHeight="1" x14ac:dyDescent="0.3">
      <c r="A380" s="660" t="s">
        <v>10142</v>
      </c>
      <c r="B380" s="661" t="s">
        <v>10143</v>
      </c>
      <c r="C380" s="661" t="s">
        <v>7437</v>
      </c>
      <c r="D380" s="661" t="s">
        <v>10150</v>
      </c>
      <c r="E380" s="661" t="s">
        <v>10151</v>
      </c>
      <c r="F380" s="664">
        <v>2</v>
      </c>
      <c r="G380" s="664">
        <v>438</v>
      </c>
      <c r="H380" s="664">
        <v>1</v>
      </c>
      <c r="I380" s="664">
        <v>219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10142</v>
      </c>
      <c r="B381" s="661" t="s">
        <v>10143</v>
      </c>
      <c r="C381" s="661" t="s">
        <v>7437</v>
      </c>
      <c r="D381" s="661" t="s">
        <v>10152</v>
      </c>
      <c r="E381" s="661" t="s">
        <v>10153</v>
      </c>
      <c r="F381" s="664">
        <v>783</v>
      </c>
      <c r="G381" s="664">
        <v>104139</v>
      </c>
      <c r="H381" s="664">
        <v>1</v>
      </c>
      <c r="I381" s="664">
        <v>133</v>
      </c>
      <c r="J381" s="664">
        <v>771</v>
      </c>
      <c r="K381" s="664">
        <v>103314</v>
      </c>
      <c r="L381" s="664">
        <v>0.99207789588914819</v>
      </c>
      <c r="M381" s="664">
        <v>134</v>
      </c>
      <c r="N381" s="664">
        <v>783</v>
      </c>
      <c r="O381" s="664">
        <v>105489</v>
      </c>
      <c r="P381" s="677">
        <v>1.0129634430904848</v>
      </c>
      <c r="Q381" s="665">
        <v>134.72413793103448</v>
      </c>
    </row>
    <row r="382" spans="1:17" ht="14.4" customHeight="1" x14ac:dyDescent="0.3">
      <c r="A382" s="660" t="s">
        <v>10142</v>
      </c>
      <c r="B382" s="661" t="s">
        <v>10143</v>
      </c>
      <c r="C382" s="661" t="s">
        <v>7437</v>
      </c>
      <c r="D382" s="661" t="s">
        <v>10154</v>
      </c>
      <c r="E382" s="661" t="s">
        <v>10153</v>
      </c>
      <c r="F382" s="664">
        <v>1</v>
      </c>
      <c r="G382" s="664">
        <v>174</v>
      </c>
      <c r="H382" s="664">
        <v>1</v>
      </c>
      <c r="I382" s="664">
        <v>174</v>
      </c>
      <c r="J382" s="664">
        <v>3</v>
      </c>
      <c r="K382" s="664">
        <v>525</v>
      </c>
      <c r="L382" s="664">
        <v>3.0172413793103448</v>
      </c>
      <c r="M382" s="664">
        <v>175</v>
      </c>
      <c r="N382" s="664"/>
      <c r="O382" s="664"/>
      <c r="P382" s="677"/>
      <c r="Q382" s="665"/>
    </row>
    <row r="383" spans="1:17" ht="14.4" customHeight="1" x14ac:dyDescent="0.3">
      <c r="A383" s="660" t="s">
        <v>10142</v>
      </c>
      <c r="B383" s="661" t="s">
        <v>10143</v>
      </c>
      <c r="C383" s="661" t="s">
        <v>7437</v>
      </c>
      <c r="D383" s="661" t="s">
        <v>10155</v>
      </c>
      <c r="E383" s="661" t="s">
        <v>10156</v>
      </c>
      <c r="F383" s="664">
        <v>3</v>
      </c>
      <c r="G383" s="664">
        <v>1827</v>
      </c>
      <c r="H383" s="664">
        <v>1</v>
      </c>
      <c r="I383" s="664">
        <v>609</v>
      </c>
      <c r="J383" s="664">
        <v>1</v>
      </c>
      <c r="K383" s="664">
        <v>612</v>
      </c>
      <c r="L383" s="664">
        <v>0.33497536945812806</v>
      </c>
      <c r="M383" s="664">
        <v>612</v>
      </c>
      <c r="N383" s="664">
        <v>2</v>
      </c>
      <c r="O383" s="664">
        <v>1236</v>
      </c>
      <c r="P383" s="677">
        <v>0.67651888341543509</v>
      </c>
      <c r="Q383" s="665">
        <v>618</v>
      </c>
    </row>
    <row r="384" spans="1:17" ht="14.4" customHeight="1" x14ac:dyDescent="0.3">
      <c r="A384" s="660" t="s">
        <v>10142</v>
      </c>
      <c r="B384" s="661" t="s">
        <v>10143</v>
      </c>
      <c r="C384" s="661" t="s">
        <v>7437</v>
      </c>
      <c r="D384" s="661" t="s">
        <v>10157</v>
      </c>
      <c r="E384" s="661" t="s">
        <v>10158</v>
      </c>
      <c r="F384" s="664"/>
      <c r="G384" s="664"/>
      <c r="H384" s="664"/>
      <c r="I384" s="664"/>
      <c r="J384" s="664">
        <v>1</v>
      </c>
      <c r="K384" s="664">
        <v>585</v>
      </c>
      <c r="L384" s="664"/>
      <c r="M384" s="664">
        <v>585</v>
      </c>
      <c r="N384" s="664"/>
      <c r="O384" s="664"/>
      <c r="P384" s="677"/>
      <c r="Q384" s="665"/>
    </row>
    <row r="385" spans="1:17" ht="14.4" customHeight="1" x14ac:dyDescent="0.3">
      <c r="A385" s="660" t="s">
        <v>10142</v>
      </c>
      <c r="B385" s="661" t="s">
        <v>10143</v>
      </c>
      <c r="C385" s="661" t="s">
        <v>7437</v>
      </c>
      <c r="D385" s="661" t="s">
        <v>10159</v>
      </c>
      <c r="E385" s="661" t="s">
        <v>10160</v>
      </c>
      <c r="F385" s="664">
        <v>35</v>
      </c>
      <c r="G385" s="664">
        <v>5530</v>
      </c>
      <c r="H385" s="664">
        <v>1</v>
      </c>
      <c r="I385" s="664">
        <v>158</v>
      </c>
      <c r="J385" s="664">
        <v>44</v>
      </c>
      <c r="K385" s="664">
        <v>6996</v>
      </c>
      <c r="L385" s="664">
        <v>1.2650994575045207</v>
      </c>
      <c r="M385" s="664">
        <v>159</v>
      </c>
      <c r="N385" s="664">
        <v>51</v>
      </c>
      <c r="O385" s="664">
        <v>8142</v>
      </c>
      <c r="P385" s="677">
        <v>1.4723327305605787</v>
      </c>
      <c r="Q385" s="665">
        <v>159.64705882352942</v>
      </c>
    </row>
    <row r="386" spans="1:17" ht="14.4" customHeight="1" x14ac:dyDescent="0.3">
      <c r="A386" s="660" t="s">
        <v>10142</v>
      </c>
      <c r="B386" s="661" t="s">
        <v>10143</v>
      </c>
      <c r="C386" s="661" t="s">
        <v>7437</v>
      </c>
      <c r="D386" s="661" t="s">
        <v>10161</v>
      </c>
      <c r="E386" s="661" t="s">
        <v>10162</v>
      </c>
      <c r="F386" s="664">
        <v>1</v>
      </c>
      <c r="G386" s="664">
        <v>382</v>
      </c>
      <c r="H386" s="664">
        <v>1</v>
      </c>
      <c r="I386" s="664">
        <v>382</v>
      </c>
      <c r="J386" s="664">
        <v>1</v>
      </c>
      <c r="K386" s="664">
        <v>382</v>
      </c>
      <c r="L386" s="664">
        <v>1</v>
      </c>
      <c r="M386" s="664">
        <v>382</v>
      </c>
      <c r="N386" s="664">
        <v>1</v>
      </c>
      <c r="O386" s="664">
        <v>383</v>
      </c>
      <c r="P386" s="677">
        <v>1.0026178010471205</v>
      </c>
      <c r="Q386" s="665">
        <v>383</v>
      </c>
    </row>
    <row r="387" spans="1:17" ht="14.4" customHeight="1" x14ac:dyDescent="0.3">
      <c r="A387" s="660" t="s">
        <v>10142</v>
      </c>
      <c r="B387" s="661" t="s">
        <v>10143</v>
      </c>
      <c r="C387" s="661" t="s">
        <v>7437</v>
      </c>
      <c r="D387" s="661" t="s">
        <v>10163</v>
      </c>
      <c r="E387" s="661" t="s">
        <v>10164</v>
      </c>
      <c r="F387" s="664">
        <v>147</v>
      </c>
      <c r="G387" s="664">
        <v>38367</v>
      </c>
      <c r="H387" s="664">
        <v>1</v>
      </c>
      <c r="I387" s="664">
        <v>261</v>
      </c>
      <c r="J387" s="664">
        <v>171</v>
      </c>
      <c r="K387" s="664">
        <v>44802</v>
      </c>
      <c r="L387" s="664">
        <v>1.1677222613183205</v>
      </c>
      <c r="M387" s="664">
        <v>262</v>
      </c>
      <c r="N387" s="664">
        <v>163</v>
      </c>
      <c r="O387" s="664">
        <v>43036</v>
      </c>
      <c r="P387" s="677">
        <v>1.1216931216931216</v>
      </c>
      <c r="Q387" s="665">
        <v>264.02453987730064</v>
      </c>
    </row>
    <row r="388" spans="1:17" ht="14.4" customHeight="1" x14ac:dyDescent="0.3">
      <c r="A388" s="660" t="s">
        <v>10142</v>
      </c>
      <c r="B388" s="661" t="s">
        <v>10143</v>
      </c>
      <c r="C388" s="661" t="s">
        <v>7437</v>
      </c>
      <c r="D388" s="661" t="s">
        <v>10165</v>
      </c>
      <c r="E388" s="661" t="s">
        <v>10166</v>
      </c>
      <c r="F388" s="664">
        <v>196</v>
      </c>
      <c r="G388" s="664">
        <v>27440</v>
      </c>
      <c r="H388" s="664">
        <v>1</v>
      </c>
      <c r="I388" s="664">
        <v>140</v>
      </c>
      <c r="J388" s="664">
        <v>190</v>
      </c>
      <c r="K388" s="664">
        <v>26790</v>
      </c>
      <c r="L388" s="664">
        <v>0.97631195335276966</v>
      </c>
      <c r="M388" s="664">
        <v>141</v>
      </c>
      <c r="N388" s="664">
        <v>188</v>
      </c>
      <c r="O388" s="664">
        <v>26508</v>
      </c>
      <c r="P388" s="677">
        <v>0.96603498542274058</v>
      </c>
      <c r="Q388" s="665">
        <v>141</v>
      </c>
    </row>
    <row r="389" spans="1:17" ht="14.4" customHeight="1" x14ac:dyDescent="0.3">
      <c r="A389" s="660" t="s">
        <v>10142</v>
      </c>
      <c r="B389" s="661" t="s">
        <v>10143</v>
      </c>
      <c r="C389" s="661" t="s">
        <v>7437</v>
      </c>
      <c r="D389" s="661" t="s">
        <v>10167</v>
      </c>
      <c r="E389" s="661" t="s">
        <v>10166</v>
      </c>
      <c r="F389" s="664">
        <v>783</v>
      </c>
      <c r="G389" s="664">
        <v>61074</v>
      </c>
      <c r="H389" s="664">
        <v>1</v>
      </c>
      <c r="I389" s="664">
        <v>78</v>
      </c>
      <c r="J389" s="664">
        <v>764</v>
      </c>
      <c r="K389" s="664">
        <v>59592</v>
      </c>
      <c r="L389" s="664">
        <v>0.97573435504469985</v>
      </c>
      <c r="M389" s="664">
        <v>78</v>
      </c>
      <c r="N389" s="664">
        <v>782</v>
      </c>
      <c r="O389" s="664">
        <v>60996</v>
      </c>
      <c r="P389" s="677">
        <v>0.99872286079182626</v>
      </c>
      <c r="Q389" s="665">
        <v>78</v>
      </c>
    </row>
    <row r="390" spans="1:17" ht="14.4" customHeight="1" x14ac:dyDescent="0.3">
      <c r="A390" s="660" t="s">
        <v>10142</v>
      </c>
      <c r="B390" s="661" t="s">
        <v>10143</v>
      </c>
      <c r="C390" s="661" t="s">
        <v>7437</v>
      </c>
      <c r="D390" s="661" t="s">
        <v>10168</v>
      </c>
      <c r="E390" s="661" t="s">
        <v>10169</v>
      </c>
      <c r="F390" s="664">
        <v>196</v>
      </c>
      <c r="G390" s="664">
        <v>59192</v>
      </c>
      <c r="H390" s="664">
        <v>1</v>
      </c>
      <c r="I390" s="664">
        <v>302</v>
      </c>
      <c r="J390" s="664">
        <v>190</v>
      </c>
      <c r="K390" s="664">
        <v>57570</v>
      </c>
      <c r="L390" s="664">
        <v>0.97259764833085549</v>
      </c>
      <c r="M390" s="664">
        <v>303</v>
      </c>
      <c r="N390" s="664">
        <v>188</v>
      </c>
      <c r="O390" s="664">
        <v>57360</v>
      </c>
      <c r="P390" s="677">
        <v>0.96904987160427081</v>
      </c>
      <c r="Q390" s="665">
        <v>305.10638297872339</v>
      </c>
    </row>
    <row r="391" spans="1:17" ht="14.4" customHeight="1" x14ac:dyDescent="0.3">
      <c r="A391" s="660" t="s">
        <v>10142</v>
      </c>
      <c r="B391" s="661" t="s">
        <v>10143</v>
      </c>
      <c r="C391" s="661" t="s">
        <v>7437</v>
      </c>
      <c r="D391" s="661" t="s">
        <v>10170</v>
      </c>
      <c r="E391" s="661" t="s">
        <v>10171</v>
      </c>
      <c r="F391" s="664"/>
      <c r="G391" s="664"/>
      <c r="H391" s="664"/>
      <c r="I391" s="664"/>
      <c r="J391" s="664">
        <v>1</v>
      </c>
      <c r="K391" s="664">
        <v>486</v>
      </c>
      <c r="L391" s="664"/>
      <c r="M391" s="664">
        <v>486</v>
      </c>
      <c r="N391" s="664">
        <v>1</v>
      </c>
      <c r="O391" s="664">
        <v>487</v>
      </c>
      <c r="P391" s="677"/>
      <c r="Q391" s="665">
        <v>487</v>
      </c>
    </row>
    <row r="392" spans="1:17" ht="14.4" customHeight="1" x14ac:dyDescent="0.3">
      <c r="A392" s="660" t="s">
        <v>10142</v>
      </c>
      <c r="B392" s="661" t="s">
        <v>10143</v>
      </c>
      <c r="C392" s="661" t="s">
        <v>7437</v>
      </c>
      <c r="D392" s="661" t="s">
        <v>10172</v>
      </c>
      <c r="E392" s="661" t="s">
        <v>10173</v>
      </c>
      <c r="F392" s="664">
        <v>595</v>
      </c>
      <c r="G392" s="664">
        <v>94605</v>
      </c>
      <c r="H392" s="664">
        <v>1</v>
      </c>
      <c r="I392" s="664">
        <v>159</v>
      </c>
      <c r="J392" s="664">
        <v>610</v>
      </c>
      <c r="K392" s="664">
        <v>97600</v>
      </c>
      <c r="L392" s="664">
        <v>1.031657946197347</v>
      </c>
      <c r="M392" s="664">
        <v>160</v>
      </c>
      <c r="N392" s="664">
        <v>623</v>
      </c>
      <c r="O392" s="664">
        <v>100137</v>
      </c>
      <c r="P392" s="677">
        <v>1.0584747106389725</v>
      </c>
      <c r="Q392" s="665">
        <v>160.73354735152489</v>
      </c>
    </row>
    <row r="393" spans="1:17" ht="14.4" customHeight="1" x14ac:dyDescent="0.3">
      <c r="A393" s="660" t="s">
        <v>10142</v>
      </c>
      <c r="B393" s="661" t="s">
        <v>10143</v>
      </c>
      <c r="C393" s="661" t="s">
        <v>7437</v>
      </c>
      <c r="D393" s="661" t="s">
        <v>10174</v>
      </c>
      <c r="E393" s="661" t="s">
        <v>10145</v>
      </c>
      <c r="F393" s="664">
        <v>1904</v>
      </c>
      <c r="G393" s="664">
        <v>133280</v>
      </c>
      <c r="H393" s="664">
        <v>1</v>
      </c>
      <c r="I393" s="664">
        <v>70</v>
      </c>
      <c r="J393" s="664">
        <v>1817</v>
      </c>
      <c r="K393" s="664">
        <v>127190</v>
      </c>
      <c r="L393" s="664">
        <v>0.95430672268907568</v>
      </c>
      <c r="M393" s="664">
        <v>70</v>
      </c>
      <c r="N393" s="664">
        <v>2029</v>
      </c>
      <c r="O393" s="664">
        <v>143501</v>
      </c>
      <c r="P393" s="677">
        <v>1.0766881752701081</v>
      </c>
      <c r="Q393" s="665">
        <v>70.724987678659431</v>
      </c>
    </row>
    <row r="394" spans="1:17" ht="14.4" customHeight="1" x14ac:dyDescent="0.3">
      <c r="A394" s="660" t="s">
        <v>10142</v>
      </c>
      <c r="B394" s="661" t="s">
        <v>10143</v>
      </c>
      <c r="C394" s="661" t="s">
        <v>7437</v>
      </c>
      <c r="D394" s="661" t="s">
        <v>10175</v>
      </c>
      <c r="E394" s="661" t="s">
        <v>10176</v>
      </c>
      <c r="F394" s="664">
        <v>1</v>
      </c>
      <c r="G394" s="664">
        <v>215</v>
      </c>
      <c r="H394" s="664">
        <v>1</v>
      </c>
      <c r="I394" s="664">
        <v>215</v>
      </c>
      <c r="J394" s="664">
        <v>7</v>
      </c>
      <c r="K394" s="664">
        <v>1512</v>
      </c>
      <c r="L394" s="664">
        <v>7.032558139534884</v>
      </c>
      <c r="M394" s="664">
        <v>216</v>
      </c>
      <c r="N394" s="664"/>
      <c r="O394" s="664"/>
      <c r="P394" s="677"/>
      <c r="Q394" s="665"/>
    </row>
    <row r="395" spans="1:17" ht="14.4" customHeight="1" x14ac:dyDescent="0.3">
      <c r="A395" s="660" t="s">
        <v>10142</v>
      </c>
      <c r="B395" s="661" t="s">
        <v>10143</v>
      </c>
      <c r="C395" s="661" t="s">
        <v>7437</v>
      </c>
      <c r="D395" s="661" t="s">
        <v>10177</v>
      </c>
      <c r="E395" s="661" t="s">
        <v>10178</v>
      </c>
      <c r="F395" s="664">
        <v>29</v>
      </c>
      <c r="G395" s="664">
        <v>34394</v>
      </c>
      <c r="H395" s="664">
        <v>1</v>
      </c>
      <c r="I395" s="664">
        <v>1186</v>
      </c>
      <c r="J395" s="664">
        <v>30</v>
      </c>
      <c r="K395" s="664">
        <v>35670</v>
      </c>
      <c r="L395" s="664">
        <v>1.0370994940978078</v>
      </c>
      <c r="M395" s="664">
        <v>1189</v>
      </c>
      <c r="N395" s="664">
        <v>39</v>
      </c>
      <c r="O395" s="664">
        <v>46479</v>
      </c>
      <c r="P395" s="677">
        <v>1.3513694248996917</v>
      </c>
      <c r="Q395" s="665">
        <v>1191.7692307692307</v>
      </c>
    </row>
    <row r="396" spans="1:17" ht="14.4" customHeight="1" x14ac:dyDescent="0.3">
      <c r="A396" s="660" t="s">
        <v>10142</v>
      </c>
      <c r="B396" s="661" t="s">
        <v>10143</v>
      </c>
      <c r="C396" s="661" t="s">
        <v>7437</v>
      </c>
      <c r="D396" s="661" t="s">
        <v>10179</v>
      </c>
      <c r="E396" s="661" t="s">
        <v>10180</v>
      </c>
      <c r="F396" s="664">
        <v>29</v>
      </c>
      <c r="G396" s="664">
        <v>3103</v>
      </c>
      <c r="H396" s="664">
        <v>1</v>
      </c>
      <c r="I396" s="664">
        <v>107</v>
      </c>
      <c r="J396" s="664">
        <v>44</v>
      </c>
      <c r="K396" s="664">
        <v>4752</v>
      </c>
      <c r="L396" s="664">
        <v>1.5314212052852079</v>
      </c>
      <c r="M396" s="664">
        <v>108</v>
      </c>
      <c r="N396" s="664">
        <v>44</v>
      </c>
      <c r="O396" s="664">
        <v>4776</v>
      </c>
      <c r="P396" s="677">
        <v>1.5391556558169512</v>
      </c>
      <c r="Q396" s="665">
        <v>108.54545454545455</v>
      </c>
    </row>
    <row r="397" spans="1:17" ht="14.4" customHeight="1" x14ac:dyDescent="0.3">
      <c r="A397" s="660" t="s">
        <v>10142</v>
      </c>
      <c r="B397" s="661" t="s">
        <v>10143</v>
      </c>
      <c r="C397" s="661" t="s">
        <v>7437</v>
      </c>
      <c r="D397" s="661" t="s">
        <v>10181</v>
      </c>
      <c r="E397" s="661" t="s">
        <v>10182</v>
      </c>
      <c r="F397" s="664">
        <v>2</v>
      </c>
      <c r="G397" s="664">
        <v>636</v>
      </c>
      <c r="H397" s="664">
        <v>1</v>
      </c>
      <c r="I397" s="664">
        <v>318</v>
      </c>
      <c r="J397" s="664">
        <v>3</v>
      </c>
      <c r="K397" s="664">
        <v>957</v>
      </c>
      <c r="L397" s="664">
        <v>1.5047169811320755</v>
      </c>
      <c r="M397" s="664">
        <v>319</v>
      </c>
      <c r="N397" s="664">
        <v>1</v>
      </c>
      <c r="O397" s="664">
        <v>322</v>
      </c>
      <c r="P397" s="677">
        <v>0.50628930817610063</v>
      </c>
      <c r="Q397" s="665">
        <v>322</v>
      </c>
    </row>
    <row r="398" spans="1:17" ht="14.4" customHeight="1" x14ac:dyDescent="0.3">
      <c r="A398" s="660" t="s">
        <v>10142</v>
      </c>
      <c r="B398" s="661" t="s">
        <v>10143</v>
      </c>
      <c r="C398" s="661" t="s">
        <v>7437</v>
      </c>
      <c r="D398" s="661" t="s">
        <v>10183</v>
      </c>
      <c r="E398" s="661" t="s">
        <v>10184</v>
      </c>
      <c r="F398" s="664">
        <v>2</v>
      </c>
      <c r="G398" s="664">
        <v>580</v>
      </c>
      <c r="H398" s="664">
        <v>1</v>
      </c>
      <c r="I398" s="664">
        <v>290</v>
      </c>
      <c r="J398" s="664"/>
      <c r="K398" s="664"/>
      <c r="L398" s="664"/>
      <c r="M398" s="664"/>
      <c r="N398" s="664">
        <v>2</v>
      </c>
      <c r="O398" s="664">
        <v>584</v>
      </c>
      <c r="P398" s="677">
        <v>1.0068965517241379</v>
      </c>
      <c r="Q398" s="665">
        <v>292</v>
      </c>
    </row>
    <row r="399" spans="1:17" ht="14.4" customHeight="1" x14ac:dyDescent="0.3">
      <c r="A399" s="660" t="s">
        <v>10185</v>
      </c>
      <c r="B399" s="661" t="s">
        <v>10186</v>
      </c>
      <c r="C399" s="661" t="s">
        <v>7437</v>
      </c>
      <c r="D399" s="661" t="s">
        <v>10187</v>
      </c>
      <c r="E399" s="661" t="s">
        <v>10188</v>
      </c>
      <c r="F399" s="664">
        <v>4560</v>
      </c>
      <c r="G399" s="664">
        <v>241680</v>
      </c>
      <c r="H399" s="664">
        <v>1</v>
      </c>
      <c r="I399" s="664">
        <v>53</v>
      </c>
      <c r="J399" s="664">
        <v>4904</v>
      </c>
      <c r="K399" s="664">
        <v>259912</v>
      </c>
      <c r="L399" s="664">
        <v>1.0754385964912281</v>
      </c>
      <c r="M399" s="664">
        <v>53</v>
      </c>
      <c r="N399" s="664">
        <v>5096</v>
      </c>
      <c r="O399" s="664">
        <v>273944</v>
      </c>
      <c r="P399" s="677">
        <v>1.1334988414432308</v>
      </c>
      <c r="Q399" s="665">
        <v>53.756671899529046</v>
      </c>
    </row>
    <row r="400" spans="1:17" ht="14.4" customHeight="1" x14ac:dyDescent="0.3">
      <c r="A400" s="660" t="s">
        <v>10185</v>
      </c>
      <c r="B400" s="661" t="s">
        <v>10186</v>
      </c>
      <c r="C400" s="661" t="s">
        <v>7437</v>
      </c>
      <c r="D400" s="661" t="s">
        <v>10189</v>
      </c>
      <c r="E400" s="661" t="s">
        <v>10190</v>
      </c>
      <c r="F400" s="664">
        <v>2992</v>
      </c>
      <c r="G400" s="664">
        <v>359040</v>
      </c>
      <c r="H400" s="664">
        <v>1</v>
      </c>
      <c r="I400" s="664">
        <v>120</v>
      </c>
      <c r="J400" s="664">
        <v>3239</v>
      </c>
      <c r="K400" s="664">
        <v>391919</v>
      </c>
      <c r="L400" s="664">
        <v>1.0915747549019608</v>
      </c>
      <c r="M400" s="664">
        <v>121</v>
      </c>
      <c r="N400" s="664">
        <v>3250</v>
      </c>
      <c r="O400" s="664">
        <v>395588</v>
      </c>
      <c r="P400" s="677">
        <v>1.1017936720142603</v>
      </c>
      <c r="Q400" s="665">
        <v>121.71938461538461</v>
      </c>
    </row>
    <row r="401" spans="1:17" ht="14.4" customHeight="1" x14ac:dyDescent="0.3">
      <c r="A401" s="660" t="s">
        <v>10185</v>
      </c>
      <c r="B401" s="661" t="s">
        <v>10186</v>
      </c>
      <c r="C401" s="661" t="s">
        <v>7437</v>
      </c>
      <c r="D401" s="661" t="s">
        <v>10191</v>
      </c>
      <c r="E401" s="661" t="s">
        <v>10192</v>
      </c>
      <c r="F401" s="664">
        <v>99</v>
      </c>
      <c r="G401" s="664">
        <v>17127</v>
      </c>
      <c r="H401" s="664">
        <v>1</v>
      </c>
      <c r="I401" s="664">
        <v>173</v>
      </c>
      <c r="J401" s="664">
        <v>76</v>
      </c>
      <c r="K401" s="664">
        <v>13224</v>
      </c>
      <c r="L401" s="664">
        <v>0.77211420564021715</v>
      </c>
      <c r="M401" s="664">
        <v>174</v>
      </c>
      <c r="N401" s="664">
        <v>117</v>
      </c>
      <c r="O401" s="664">
        <v>20514</v>
      </c>
      <c r="P401" s="677">
        <v>1.1977579260816256</v>
      </c>
      <c r="Q401" s="665">
        <v>175.33333333333334</v>
      </c>
    </row>
    <row r="402" spans="1:17" ht="14.4" customHeight="1" x14ac:dyDescent="0.3">
      <c r="A402" s="660" t="s">
        <v>10185</v>
      </c>
      <c r="B402" s="661" t="s">
        <v>10186</v>
      </c>
      <c r="C402" s="661" t="s">
        <v>7437</v>
      </c>
      <c r="D402" s="661" t="s">
        <v>10193</v>
      </c>
      <c r="E402" s="661" t="s">
        <v>10194</v>
      </c>
      <c r="F402" s="664">
        <v>1052</v>
      </c>
      <c r="G402" s="664">
        <v>398708</v>
      </c>
      <c r="H402" s="664">
        <v>1</v>
      </c>
      <c r="I402" s="664">
        <v>379</v>
      </c>
      <c r="J402" s="664">
        <v>1085</v>
      </c>
      <c r="K402" s="664">
        <v>412300</v>
      </c>
      <c r="L402" s="664">
        <v>1.0340901110587197</v>
      </c>
      <c r="M402" s="664">
        <v>380</v>
      </c>
      <c r="N402" s="664">
        <v>1100</v>
      </c>
      <c r="O402" s="664">
        <v>420487</v>
      </c>
      <c r="P402" s="677">
        <v>1.0546239353110547</v>
      </c>
      <c r="Q402" s="665">
        <v>382.26090909090908</v>
      </c>
    </row>
    <row r="403" spans="1:17" ht="14.4" customHeight="1" x14ac:dyDescent="0.3">
      <c r="A403" s="660" t="s">
        <v>10185</v>
      </c>
      <c r="B403" s="661" t="s">
        <v>10186</v>
      </c>
      <c r="C403" s="661" t="s">
        <v>7437</v>
      </c>
      <c r="D403" s="661" t="s">
        <v>10195</v>
      </c>
      <c r="E403" s="661" t="s">
        <v>10196</v>
      </c>
      <c r="F403" s="664">
        <v>745</v>
      </c>
      <c r="G403" s="664">
        <v>124415</v>
      </c>
      <c r="H403" s="664">
        <v>1</v>
      </c>
      <c r="I403" s="664">
        <v>167</v>
      </c>
      <c r="J403" s="664">
        <v>821</v>
      </c>
      <c r="K403" s="664">
        <v>137928</v>
      </c>
      <c r="L403" s="664">
        <v>1.108612305590162</v>
      </c>
      <c r="M403" s="664">
        <v>168</v>
      </c>
      <c r="N403" s="664">
        <v>942</v>
      </c>
      <c r="O403" s="664">
        <v>160449</v>
      </c>
      <c r="P403" s="677">
        <v>1.2896274564964032</v>
      </c>
      <c r="Q403" s="665">
        <v>170.328025477707</v>
      </c>
    </row>
    <row r="404" spans="1:17" ht="14.4" customHeight="1" x14ac:dyDescent="0.3">
      <c r="A404" s="660" t="s">
        <v>10185</v>
      </c>
      <c r="B404" s="661" t="s">
        <v>10186</v>
      </c>
      <c r="C404" s="661" t="s">
        <v>7437</v>
      </c>
      <c r="D404" s="661" t="s">
        <v>10197</v>
      </c>
      <c r="E404" s="661" t="s">
        <v>10198</v>
      </c>
      <c r="F404" s="664"/>
      <c r="G404" s="664"/>
      <c r="H404" s="664"/>
      <c r="I404" s="664"/>
      <c r="J404" s="664"/>
      <c r="K404" s="664"/>
      <c r="L404" s="664"/>
      <c r="M404" s="664"/>
      <c r="N404" s="664">
        <v>1</v>
      </c>
      <c r="O404" s="664">
        <v>531</v>
      </c>
      <c r="P404" s="677"/>
      <c r="Q404" s="665">
        <v>531</v>
      </c>
    </row>
    <row r="405" spans="1:17" ht="14.4" customHeight="1" x14ac:dyDescent="0.3">
      <c r="A405" s="660" t="s">
        <v>10185</v>
      </c>
      <c r="B405" s="661" t="s">
        <v>10186</v>
      </c>
      <c r="C405" s="661" t="s">
        <v>7437</v>
      </c>
      <c r="D405" s="661" t="s">
        <v>10199</v>
      </c>
      <c r="E405" s="661" t="s">
        <v>10200</v>
      </c>
      <c r="F405" s="664">
        <v>320</v>
      </c>
      <c r="G405" s="664">
        <v>100160</v>
      </c>
      <c r="H405" s="664">
        <v>1</v>
      </c>
      <c r="I405" s="664">
        <v>313</v>
      </c>
      <c r="J405" s="664">
        <v>376</v>
      </c>
      <c r="K405" s="664">
        <v>118816</v>
      </c>
      <c r="L405" s="664">
        <v>1.1862619808306709</v>
      </c>
      <c r="M405" s="664">
        <v>316</v>
      </c>
      <c r="N405" s="664">
        <v>305</v>
      </c>
      <c r="O405" s="664">
        <v>97360</v>
      </c>
      <c r="P405" s="677">
        <v>0.97204472843450485</v>
      </c>
      <c r="Q405" s="665">
        <v>319.21311475409834</v>
      </c>
    </row>
    <row r="406" spans="1:17" ht="14.4" customHeight="1" x14ac:dyDescent="0.3">
      <c r="A406" s="660" t="s">
        <v>10185</v>
      </c>
      <c r="B406" s="661" t="s">
        <v>10186</v>
      </c>
      <c r="C406" s="661" t="s">
        <v>7437</v>
      </c>
      <c r="D406" s="661" t="s">
        <v>10201</v>
      </c>
      <c r="E406" s="661" t="s">
        <v>10202</v>
      </c>
      <c r="F406" s="664">
        <v>3</v>
      </c>
      <c r="G406" s="664">
        <v>1302</v>
      </c>
      <c r="H406" s="664">
        <v>1</v>
      </c>
      <c r="I406" s="664">
        <v>434</v>
      </c>
      <c r="J406" s="664">
        <v>2</v>
      </c>
      <c r="K406" s="664">
        <v>870</v>
      </c>
      <c r="L406" s="664">
        <v>0.66820276497695852</v>
      </c>
      <c r="M406" s="664">
        <v>435</v>
      </c>
      <c r="N406" s="664">
        <v>1</v>
      </c>
      <c r="O406" s="664">
        <v>438</v>
      </c>
      <c r="P406" s="677">
        <v>0.33640552995391704</v>
      </c>
      <c r="Q406" s="665">
        <v>438</v>
      </c>
    </row>
    <row r="407" spans="1:17" ht="14.4" customHeight="1" x14ac:dyDescent="0.3">
      <c r="A407" s="660" t="s">
        <v>10185</v>
      </c>
      <c r="B407" s="661" t="s">
        <v>10186</v>
      </c>
      <c r="C407" s="661" t="s">
        <v>7437</v>
      </c>
      <c r="D407" s="661" t="s">
        <v>10203</v>
      </c>
      <c r="E407" s="661" t="s">
        <v>10204</v>
      </c>
      <c r="F407" s="664">
        <v>2342</v>
      </c>
      <c r="G407" s="664">
        <v>789254</v>
      </c>
      <c r="H407" s="664">
        <v>1</v>
      </c>
      <c r="I407" s="664">
        <v>337</v>
      </c>
      <c r="J407" s="664">
        <v>2963</v>
      </c>
      <c r="K407" s="664">
        <v>1001494</v>
      </c>
      <c r="L407" s="664">
        <v>1.2689121626244531</v>
      </c>
      <c r="M407" s="664">
        <v>338</v>
      </c>
      <c r="N407" s="664">
        <v>3172</v>
      </c>
      <c r="O407" s="664">
        <v>1076906</v>
      </c>
      <c r="P407" s="677">
        <v>1.3644606172410909</v>
      </c>
      <c r="Q407" s="665">
        <v>339.50378310214376</v>
      </c>
    </row>
    <row r="408" spans="1:17" ht="14.4" customHeight="1" x14ac:dyDescent="0.3">
      <c r="A408" s="660" t="s">
        <v>10185</v>
      </c>
      <c r="B408" s="661" t="s">
        <v>10186</v>
      </c>
      <c r="C408" s="661" t="s">
        <v>7437</v>
      </c>
      <c r="D408" s="661" t="s">
        <v>9479</v>
      </c>
      <c r="E408" s="661" t="s">
        <v>9480</v>
      </c>
      <c r="F408" s="664">
        <v>477</v>
      </c>
      <c r="G408" s="664">
        <v>51039</v>
      </c>
      <c r="H408" s="664">
        <v>1</v>
      </c>
      <c r="I408" s="664">
        <v>107</v>
      </c>
      <c r="J408" s="664">
        <v>405</v>
      </c>
      <c r="K408" s="664">
        <v>43740</v>
      </c>
      <c r="L408" s="664">
        <v>0.85699171222006698</v>
      </c>
      <c r="M408" s="664">
        <v>108</v>
      </c>
      <c r="N408" s="664">
        <v>420</v>
      </c>
      <c r="O408" s="664">
        <v>45677</v>
      </c>
      <c r="P408" s="677">
        <v>0.89494308274064927</v>
      </c>
      <c r="Q408" s="665">
        <v>108.75476190476191</v>
      </c>
    </row>
    <row r="409" spans="1:17" ht="14.4" customHeight="1" x14ac:dyDescent="0.3">
      <c r="A409" s="660" t="s">
        <v>10185</v>
      </c>
      <c r="B409" s="661" t="s">
        <v>10186</v>
      </c>
      <c r="C409" s="661" t="s">
        <v>7437</v>
      </c>
      <c r="D409" s="661" t="s">
        <v>10205</v>
      </c>
      <c r="E409" s="661" t="s">
        <v>10206</v>
      </c>
      <c r="F409" s="664">
        <v>22</v>
      </c>
      <c r="G409" s="664">
        <v>7942</v>
      </c>
      <c r="H409" s="664">
        <v>1</v>
      </c>
      <c r="I409" s="664">
        <v>361</v>
      </c>
      <c r="J409" s="664">
        <v>13</v>
      </c>
      <c r="K409" s="664">
        <v>4745</v>
      </c>
      <c r="L409" s="664">
        <v>0.59745656006043812</v>
      </c>
      <c r="M409" s="664">
        <v>365</v>
      </c>
      <c r="N409" s="664">
        <v>9</v>
      </c>
      <c r="O409" s="664">
        <v>3333</v>
      </c>
      <c r="P409" s="677">
        <v>0.41966759002770082</v>
      </c>
      <c r="Q409" s="665">
        <v>370.33333333333331</v>
      </c>
    </row>
    <row r="410" spans="1:17" ht="14.4" customHeight="1" x14ac:dyDescent="0.3">
      <c r="A410" s="660" t="s">
        <v>10185</v>
      </c>
      <c r="B410" s="661" t="s">
        <v>10186</v>
      </c>
      <c r="C410" s="661" t="s">
        <v>7437</v>
      </c>
      <c r="D410" s="661" t="s">
        <v>9483</v>
      </c>
      <c r="E410" s="661" t="s">
        <v>9484</v>
      </c>
      <c r="F410" s="664">
        <v>353</v>
      </c>
      <c r="G410" s="664">
        <v>12708</v>
      </c>
      <c r="H410" s="664">
        <v>1</v>
      </c>
      <c r="I410" s="664">
        <v>36</v>
      </c>
      <c r="J410" s="664">
        <v>341</v>
      </c>
      <c r="K410" s="664">
        <v>12617</v>
      </c>
      <c r="L410" s="664">
        <v>0.99283915643689014</v>
      </c>
      <c r="M410" s="664">
        <v>37</v>
      </c>
      <c r="N410" s="664">
        <v>355</v>
      </c>
      <c r="O410" s="664">
        <v>13135</v>
      </c>
      <c r="P410" s="677">
        <v>1.0336008813345925</v>
      </c>
      <c r="Q410" s="665">
        <v>37</v>
      </c>
    </row>
    <row r="411" spans="1:17" ht="14.4" customHeight="1" x14ac:dyDescent="0.3">
      <c r="A411" s="660" t="s">
        <v>10185</v>
      </c>
      <c r="B411" s="661" t="s">
        <v>10186</v>
      </c>
      <c r="C411" s="661" t="s">
        <v>7437</v>
      </c>
      <c r="D411" s="661" t="s">
        <v>9485</v>
      </c>
      <c r="E411" s="661" t="s">
        <v>9486</v>
      </c>
      <c r="F411" s="664"/>
      <c r="G411" s="664"/>
      <c r="H411" s="664"/>
      <c r="I411" s="664"/>
      <c r="J411" s="664">
        <v>1</v>
      </c>
      <c r="K411" s="664">
        <v>251</v>
      </c>
      <c r="L411" s="664"/>
      <c r="M411" s="664">
        <v>251</v>
      </c>
      <c r="N411" s="664">
        <v>1</v>
      </c>
      <c r="O411" s="664">
        <v>254</v>
      </c>
      <c r="P411" s="677"/>
      <c r="Q411" s="665">
        <v>254</v>
      </c>
    </row>
    <row r="412" spans="1:17" ht="14.4" customHeight="1" x14ac:dyDescent="0.3">
      <c r="A412" s="660" t="s">
        <v>10185</v>
      </c>
      <c r="B412" s="661" t="s">
        <v>10186</v>
      </c>
      <c r="C412" s="661" t="s">
        <v>7437</v>
      </c>
      <c r="D412" s="661" t="s">
        <v>10207</v>
      </c>
      <c r="E412" s="661" t="s">
        <v>10208</v>
      </c>
      <c r="F412" s="664"/>
      <c r="G412" s="664"/>
      <c r="H412" s="664"/>
      <c r="I412" s="664"/>
      <c r="J412" s="664">
        <v>1</v>
      </c>
      <c r="K412" s="664">
        <v>719</v>
      </c>
      <c r="L412" s="664"/>
      <c r="M412" s="664">
        <v>719</v>
      </c>
      <c r="N412" s="664">
        <v>1</v>
      </c>
      <c r="O412" s="664">
        <v>725</v>
      </c>
      <c r="P412" s="677"/>
      <c r="Q412" s="665">
        <v>725</v>
      </c>
    </row>
    <row r="413" spans="1:17" ht="14.4" customHeight="1" x14ac:dyDescent="0.3">
      <c r="A413" s="660" t="s">
        <v>10185</v>
      </c>
      <c r="B413" s="661" t="s">
        <v>10186</v>
      </c>
      <c r="C413" s="661" t="s">
        <v>7437</v>
      </c>
      <c r="D413" s="661" t="s">
        <v>9487</v>
      </c>
      <c r="E413" s="661" t="s">
        <v>9488</v>
      </c>
      <c r="F413" s="664">
        <v>31</v>
      </c>
      <c r="G413" s="664">
        <v>20460</v>
      </c>
      <c r="H413" s="664">
        <v>1</v>
      </c>
      <c r="I413" s="664">
        <v>660</v>
      </c>
      <c r="J413" s="664">
        <v>14</v>
      </c>
      <c r="K413" s="664">
        <v>9296</v>
      </c>
      <c r="L413" s="664">
        <v>0.45434995112414467</v>
      </c>
      <c r="M413" s="664">
        <v>664</v>
      </c>
      <c r="N413" s="664">
        <v>11</v>
      </c>
      <c r="O413" s="664">
        <v>7360</v>
      </c>
      <c r="P413" s="677">
        <v>0.35972629521016619</v>
      </c>
      <c r="Q413" s="665">
        <v>669.09090909090912</v>
      </c>
    </row>
    <row r="414" spans="1:17" ht="14.4" customHeight="1" x14ac:dyDescent="0.3">
      <c r="A414" s="660" t="s">
        <v>10185</v>
      </c>
      <c r="B414" s="661" t="s">
        <v>10186</v>
      </c>
      <c r="C414" s="661" t="s">
        <v>7437</v>
      </c>
      <c r="D414" s="661" t="s">
        <v>10209</v>
      </c>
      <c r="E414" s="661" t="s">
        <v>10210</v>
      </c>
      <c r="F414" s="664">
        <v>3</v>
      </c>
      <c r="G414" s="664">
        <v>405</v>
      </c>
      <c r="H414" s="664">
        <v>1</v>
      </c>
      <c r="I414" s="664">
        <v>135</v>
      </c>
      <c r="J414" s="664">
        <v>4</v>
      </c>
      <c r="K414" s="664">
        <v>544</v>
      </c>
      <c r="L414" s="664">
        <v>1.3432098765432099</v>
      </c>
      <c r="M414" s="664">
        <v>136</v>
      </c>
      <c r="N414" s="664">
        <v>4</v>
      </c>
      <c r="O414" s="664">
        <v>547</v>
      </c>
      <c r="P414" s="677">
        <v>1.3506172839506172</v>
      </c>
      <c r="Q414" s="665">
        <v>136.75</v>
      </c>
    </row>
    <row r="415" spans="1:17" ht="14.4" customHeight="1" x14ac:dyDescent="0.3">
      <c r="A415" s="660" t="s">
        <v>10185</v>
      </c>
      <c r="B415" s="661" t="s">
        <v>10186</v>
      </c>
      <c r="C415" s="661" t="s">
        <v>7437</v>
      </c>
      <c r="D415" s="661" t="s">
        <v>10211</v>
      </c>
      <c r="E415" s="661" t="s">
        <v>10212</v>
      </c>
      <c r="F415" s="664">
        <v>1577</v>
      </c>
      <c r="G415" s="664">
        <v>441560</v>
      </c>
      <c r="H415" s="664">
        <v>1</v>
      </c>
      <c r="I415" s="664">
        <v>280</v>
      </c>
      <c r="J415" s="664">
        <v>1727</v>
      </c>
      <c r="K415" s="664">
        <v>485287</v>
      </c>
      <c r="L415" s="664">
        <v>1.0990284446054897</v>
      </c>
      <c r="M415" s="664">
        <v>281</v>
      </c>
      <c r="N415" s="664">
        <v>1845</v>
      </c>
      <c r="O415" s="664">
        <v>522552</v>
      </c>
      <c r="P415" s="677">
        <v>1.1834224114503125</v>
      </c>
      <c r="Q415" s="665">
        <v>283.22601626016262</v>
      </c>
    </row>
    <row r="416" spans="1:17" ht="14.4" customHeight="1" x14ac:dyDescent="0.3">
      <c r="A416" s="660" t="s">
        <v>10185</v>
      </c>
      <c r="B416" s="661" t="s">
        <v>10186</v>
      </c>
      <c r="C416" s="661" t="s">
        <v>7437</v>
      </c>
      <c r="D416" s="661" t="s">
        <v>10213</v>
      </c>
      <c r="E416" s="661" t="s">
        <v>10214</v>
      </c>
      <c r="F416" s="664">
        <v>1760</v>
      </c>
      <c r="G416" s="664">
        <v>797280</v>
      </c>
      <c r="H416" s="664">
        <v>1</v>
      </c>
      <c r="I416" s="664">
        <v>453</v>
      </c>
      <c r="J416" s="664">
        <v>1825</v>
      </c>
      <c r="K416" s="664">
        <v>832200</v>
      </c>
      <c r="L416" s="664">
        <v>1.0437989163154726</v>
      </c>
      <c r="M416" s="664">
        <v>456</v>
      </c>
      <c r="N416" s="664">
        <v>1854</v>
      </c>
      <c r="O416" s="664">
        <v>850916</v>
      </c>
      <c r="P416" s="677">
        <v>1.0672737306843267</v>
      </c>
      <c r="Q416" s="665">
        <v>458.96224379719524</v>
      </c>
    </row>
    <row r="417" spans="1:17" ht="14.4" customHeight="1" x14ac:dyDescent="0.3">
      <c r="A417" s="660" t="s">
        <v>10185</v>
      </c>
      <c r="B417" s="661" t="s">
        <v>10186</v>
      </c>
      <c r="C417" s="661" t="s">
        <v>7437</v>
      </c>
      <c r="D417" s="661" t="s">
        <v>10215</v>
      </c>
      <c r="E417" s="661" t="s">
        <v>10216</v>
      </c>
      <c r="F417" s="664">
        <v>2977</v>
      </c>
      <c r="G417" s="664">
        <v>1027065</v>
      </c>
      <c r="H417" s="664">
        <v>1</v>
      </c>
      <c r="I417" s="664">
        <v>345</v>
      </c>
      <c r="J417" s="664">
        <v>3157</v>
      </c>
      <c r="K417" s="664">
        <v>1098636</v>
      </c>
      <c r="L417" s="664">
        <v>1.0696849761212777</v>
      </c>
      <c r="M417" s="664">
        <v>348</v>
      </c>
      <c r="N417" s="664">
        <v>3266</v>
      </c>
      <c r="O417" s="664">
        <v>1151166</v>
      </c>
      <c r="P417" s="677">
        <v>1.1208307166537659</v>
      </c>
      <c r="Q417" s="665">
        <v>352.46968769136561</v>
      </c>
    </row>
    <row r="418" spans="1:17" ht="14.4" customHeight="1" x14ac:dyDescent="0.3">
      <c r="A418" s="660" t="s">
        <v>10185</v>
      </c>
      <c r="B418" s="661" t="s">
        <v>10186</v>
      </c>
      <c r="C418" s="661" t="s">
        <v>7437</v>
      </c>
      <c r="D418" s="661" t="s">
        <v>10217</v>
      </c>
      <c r="E418" s="661" t="s">
        <v>10218</v>
      </c>
      <c r="F418" s="664">
        <v>2</v>
      </c>
      <c r="G418" s="664">
        <v>5748</v>
      </c>
      <c r="H418" s="664">
        <v>1</v>
      </c>
      <c r="I418" s="664">
        <v>2874</v>
      </c>
      <c r="J418" s="664"/>
      <c r="K418" s="664"/>
      <c r="L418" s="664"/>
      <c r="M418" s="664"/>
      <c r="N418" s="664">
        <v>2</v>
      </c>
      <c r="O418" s="664">
        <v>5793</v>
      </c>
      <c r="P418" s="677">
        <v>1.0078288100208768</v>
      </c>
      <c r="Q418" s="665">
        <v>2896.5</v>
      </c>
    </row>
    <row r="419" spans="1:17" ht="14.4" customHeight="1" x14ac:dyDescent="0.3">
      <c r="A419" s="660" t="s">
        <v>10185</v>
      </c>
      <c r="B419" s="661" t="s">
        <v>10186</v>
      </c>
      <c r="C419" s="661" t="s">
        <v>7437</v>
      </c>
      <c r="D419" s="661" t="s">
        <v>10219</v>
      </c>
      <c r="E419" s="661" t="s">
        <v>10220</v>
      </c>
      <c r="F419" s="664">
        <v>3</v>
      </c>
      <c r="G419" s="664">
        <v>38322</v>
      </c>
      <c r="H419" s="664">
        <v>1</v>
      </c>
      <c r="I419" s="664">
        <v>12774</v>
      </c>
      <c r="J419" s="664"/>
      <c r="K419" s="664"/>
      <c r="L419" s="664"/>
      <c r="M419" s="664"/>
      <c r="N419" s="664">
        <v>1</v>
      </c>
      <c r="O419" s="664">
        <v>12779</v>
      </c>
      <c r="P419" s="677">
        <v>0.33346380669067377</v>
      </c>
      <c r="Q419" s="665">
        <v>12779</v>
      </c>
    </row>
    <row r="420" spans="1:17" ht="14.4" customHeight="1" x14ac:dyDescent="0.3">
      <c r="A420" s="660" t="s">
        <v>10185</v>
      </c>
      <c r="B420" s="661" t="s">
        <v>10186</v>
      </c>
      <c r="C420" s="661" t="s">
        <v>7437</v>
      </c>
      <c r="D420" s="661" t="s">
        <v>10221</v>
      </c>
      <c r="E420" s="661" t="s">
        <v>10222</v>
      </c>
      <c r="F420" s="664">
        <v>49</v>
      </c>
      <c r="G420" s="664">
        <v>4998</v>
      </c>
      <c r="H420" s="664">
        <v>1</v>
      </c>
      <c r="I420" s="664">
        <v>102</v>
      </c>
      <c r="J420" s="664">
        <v>37</v>
      </c>
      <c r="K420" s="664">
        <v>3811</v>
      </c>
      <c r="L420" s="664">
        <v>0.76250500200080029</v>
      </c>
      <c r="M420" s="664">
        <v>103</v>
      </c>
      <c r="N420" s="664">
        <v>40</v>
      </c>
      <c r="O420" s="664">
        <v>4149</v>
      </c>
      <c r="P420" s="677">
        <v>0.83013205282112845</v>
      </c>
      <c r="Q420" s="665">
        <v>103.72499999999999</v>
      </c>
    </row>
    <row r="421" spans="1:17" ht="14.4" customHeight="1" x14ac:dyDescent="0.3">
      <c r="A421" s="660" t="s">
        <v>10185</v>
      </c>
      <c r="B421" s="661" t="s">
        <v>10186</v>
      </c>
      <c r="C421" s="661" t="s">
        <v>7437</v>
      </c>
      <c r="D421" s="661" t="s">
        <v>10223</v>
      </c>
      <c r="E421" s="661" t="s">
        <v>10224</v>
      </c>
      <c r="F421" s="664">
        <v>230</v>
      </c>
      <c r="G421" s="664">
        <v>26450</v>
      </c>
      <c r="H421" s="664">
        <v>1</v>
      </c>
      <c r="I421" s="664">
        <v>115</v>
      </c>
      <c r="J421" s="664">
        <v>176</v>
      </c>
      <c r="K421" s="664">
        <v>20240</v>
      </c>
      <c r="L421" s="664">
        <v>0.76521739130434785</v>
      </c>
      <c r="M421" s="664">
        <v>115</v>
      </c>
      <c r="N421" s="664">
        <v>148</v>
      </c>
      <c r="O421" s="664">
        <v>17126</v>
      </c>
      <c r="P421" s="677">
        <v>0.64748582230623819</v>
      </c>
      <c r="Q421" s="665">
        <v>115.71621621621621</v>
      </c>
    </row>
    <row r="422" spans="1:17" ht="14.4" customHeight="1" x14ac:dyDescent="0.3">
      <c r="A422" s="660" t="s">
        <v>10185</v>
      </c>
      <c r="B422" s="661" t="s">
        <v>10186</v>
      </c>
      <c r="C422" s="661" t="s">
        <v>7437</v>
      </c>
      <c r="D422" s="661" t="s">
        <v>9489</v>
      </c>
      <c r="E422" s="661" t="s">
        <v>9490</v>
      </c>
      <c r="F422" s="664">
        <v>711</v>
      </c>
      <c r="G422" s="664">
        <v>322794</v>
      </c>
      <c r="H422" s="664">
        <v>1</v>
      </c>
      <c r="I422" s="664">
        <v>454</v>
      </c>
      <c r="J422" s="664">
        <v>696</v>
      </c>
      <c r="K422" s="664">
        <v>318072</v>
      </c>
      <c r="L422" s="664">
        <v>0.98537147530623248</v>
      </c>
      <c r="M422" s="664">
        <v>457</v>
      </c>
      <c r="N422" s="664">
        <v>776</v>
      </c>
      <c r="O422" s="664">
        <v>357032</v>
      </c>
      <c r="P422" s="677">
        <v>1.1060676468583679</v>
      </c>
      <c r="Q422" s="665">
        <v>460.09278350515461</v>
      </c>
    </row>
    <row r="423" spans="1:17" ht="14.4" customHeight="1" x14ac:dyDescent="0.3">
      <c r="A423" s="660" t="s">
        <v>10185</v>
      </c>
      <c r="B423" s="661" t="s">
        <v>10186</v>
      </c>
      <c r="C423" s="661" t="s">
        <v>7437</v>
      </c>
      <c r="D423" s="661" t="s">
        <v>9542</v>
      </c>
      <c r="E423" s="661" t="s">
        <v>9543</v>
      </c>
      <c r="F423" s="664">
        <v>11</v>
      </c>
      <c r="G423" s="664">
        <v>13596</v>
      </c>
      <c r="H423" s="664">
        <v>1</v>
      </c>
      <c r="I423" s="664">
        <v>1236</v>
      </c>
      <c r="J423" s="664">
        <v>9</v>
      </c>
      <c r="K423" s="664">
        <v>11205</v>
      </c>
      <c r="L423" s="664">
        <v>0.82413945278022949</v>
      </c>
      <c r="M423" s="664">
        <v>1245</v>
      </c>
      <c r="N423" s="664">
        <v>18</v>
      </c>
      <c r="O423" s="664">
        <v>22650</v>
      </c>
      <c r="P423" s="677">
        <v>1.6659311562224184</v>
      </c>
      <c r="Q423" s="665">
        <v>1258.3333333333333</v>
      </c>
    </row>
    <row r="424" spans="1:17" ht="14.4" customHeight="1" x14ac:dyDescent="0.3">
      <c r="A424" s="660" t="s">
        <v>10185</v>
      </c>
      <c r="B424" s="661" t="s">
        <v>10186</v>
      </c>
      <c r="C424" s="661" t="s">
        <v>7437</v>
      </c>
      <c r="D424" s="661" t="s">
        <v>10225</v>
      </c>
      <c r="E424" s="661" t="s">
        <v>10226</v>
      </c>
      <c r="F424" s="664">
        <v>175</v>
      </c>
      <c r="G424" s="664">
        <v>74375</v>
      </c>
      <c r="H424" s="664">
        <v>1</v>
      </c>
      <c r="I424" s="664">
        <v>425</v>
      </c>
      <c r="J424" s="664">
        <v>132</v>
      </c>
      <c r="K424" s="664">
        <v>56628</v>
      </c>
      <c r="L424" s="664">
        <v>0.76138487394957988</v>
      </c>
      <c r="M424" s="664">
        <v>429</v>
      </c>
      <c r="N424" s="664">
        <v>133</v>
      </c>
      <c r="O424" s="664">
        <v>57532</v>
      </c>
      <c r="P424" s="677">
        <v>0.77353949579831938</v>
      </c>
      <c r="Q424" s="665">
        <v>432.57142857142856</v>
      </c>
    </row>
    <row r="425" spans="1:17" ht="14.4" customHeight="1" x14ac:dyDescent="0.3">
      <c r="A425" s="660" t="s">
        <v>10185</v>
      </c>
      <c r="B425" s="661" t="s">
        <v>10186</v>
      </c>
      <c r="C425" s="661" t="s">
        <v>7437</v>
      </c>
      <c r="D425" s="661" t="s">
        <v>10227</v>
      </c>
      <c r="E425" s="661" t="s">
        <v>10228</v>
      </c>
      <c r="F425" s="664">
        <v>492</v>
      </c>
      <c r="G425" s="664">
        <v>26076</v>
      </c>
      <c r="H425" s="664">
        <v>1</v>
      </c>
      <c r="I425" s="664">
        <v>53</v>
      </c>
      <c r="J425" s="664">
        <v>375</v>
      </c>
      <c r="K425" s="664">
        <v>19875</v>
      </c>
      <c r="L425" s="664">
        <v>0.76219512195121952</v>
      </c>
      <c r="M425" s="664">
        <v>53</v>
      </c>
      <c r="N425" s="664">
        <v>328</v>
      </c>
      <c r="O425" s="664">
        <v>17628</v>
      </c>
      <c r="P425" s="677">
        <v>0.67602393005062122</v>
      </c>
      <c r="Q425" s="665">
        <v>53.743902439024389</v>
      </c>
    </row>
    <row r="426" spans="1:17" ht="14.4" customHeight="1" x14ac:dyDescent="0.3">
      <c r="A426" s="660" t="s">
        <v>10185</v>
      </c>
      <c r="B426" s="661" t="s">
        <v>10186</v>
      </c>
      <c r="C426" s="661" t="s">
        <v>7437</v>
      </c>
      <c r="D426" s="661" t="s">
        <v>10229</v>
      </c>
      <c r="E426" s="661" t="s">
        <v>10230</v>
      </c>
      <c r="F426" s="664">
        <v>23</v>
      </c>
      <c r="G426" s="664">
        <v>49703</v>
      </c>
      <c r="H426" s="664">
        <v>1</v>
      </c>
      <c r="I426" s="664">
        <v>2161</v>
      </c>
      <c r="J426" s="664">
        <v>43</v>
      </c>
      <c r="K426" s="664">
        <v>93052</v>
      </c>
      <c r="L426" s="664">
        <v>1.8721606341669517</v>
      </c>
      <c r="M426" s="664">
        <v>2164</v>
      </c>
      <c r="N426" s="664">
        <v>54</v>
      </c>
      <c r="O426" s="664">
        <v>117102</v>
      </c>
      <c r="P426" s="677">
        <v>2.3560348469911272</v>
      </c>
      <c r="Q426" s="665">
        <v>2168.5555555555557</v>
      </c>
    </row>
    <row r="427" spans="1:17" ht="14.4" customHeight="1" x14ac:dyDescent="0.3">
      <c r="A427" s="660" t="s">
        <v>10185</v>
      </c>
      <c r="B427" s="661" t="s">
        <v>10186</v>
      </c>
      <c r="C427" s="661" t="s">
        <v>7437</v>
      </c>
      <c r="D427" s="661" t="s">
        <v>10231</v>
      </c>
      <c r="E427" s="661" t="s">
        <v>10232</v>
      </c>
      <c r="F427" s="664">
        <v>11678</v>
      </c>
      <c r="G427" s="664">
        <v>1915192</v>
      </c>
      <c r="H427" s="664">
        <v>1</v>
      </c>
      <c r="I427" s="664">
        <v>164</v>
      </c>
      <c r="J427" s="664">
        <v>13407</v>
      </c>
      <c r="K427" s="664">
        <v>2212155</v>
      </c>
      <c r="L427" s="664">
        <v>1.1550565165268025</v>
      </c>
      <c r="M427" s="664">
        <v>165</v>
      </c>
      <c r="N427" s="664">
        <v>13458</v>
      </c>
      <c r="O427" s="664">
        <v>2250420</v>
      </c>
      <c r="P427" s="677">
        <v>1.1750362365757585</v>
      </c>
      <c r="Q427" s="665">
        <v>167.21801159161836</v>
      </c>
    </row>
    <row r="428" spans="1:17" ht="14.4" customHeight="1" x14ac:dyDescent="0.3">
      <c r="A428" s="660" t="s">
        <v>10185</v>
      </c>
      <c r="B428" s="661" t="s">
        <v>10186</v>
      </c>
      <c r="C428" s="661" t="s">
        <v>7437</v>
      </c>
      <c r="D428" s="661" t="s">
        <v>9491</v>
      </c>
      <c r="E428" s="661" t="s">
        <v>9492</v>
      </c>
      <c r="F428" s="664">
        <v>85</v>
      </c>
      <c r="G428" s="664">
        <v>6630</v>
      </c>
      <c r="H428" s="664">
        <v>1</v>
      </c>
      <c r="I428" s="664">
        <v>78</v>
      </c>
      <c r="J428" s="664">
        <v>57</v>
      </c>
      <c r="K428" s="664">
        <v>4503</v>
      </c>
      <c r="L428" s="664">
        <v>0.67918552036199098</v>
      </c>
      <c r="M428" s="664">
        <v>79</v>
      </c>
      <c r="N428" s="664">
        <v>26</v>
      </c>
      <c r="O428" s="664">
        <v>2072</v>
      </c>
      <c r="P428" s="677">
        <v>0.31251885369532428</v>
      </c>
      <c r="Q428" s="665">
        <v>79.692307692307693</v>
      </c>
    </row>
    <row r="429" spans="1:17" ht="14.4" customHeight="1" x14ac:dyDescent="0.3">
      <c r="A429" s="660" t="s">
        <v>10185</v>
      </c>
      <c r="B429" s="661" t="s">
        <v>10186</v>
      </c>
      <c r="C429" s="661" t="s">
        <v>7437</v>
      </c>
      <c r="D429" s="661" t="s">
        <v>9493</v>
      </c>
      <c r="E429" s="661" t="s">
        <v>9494</v>
      </c>
      <c r="F429" s="664">
        <v>121</v>
      </c>
      <c r="G429" s="664">
        <v>19723</v>
      </c>
      <c r="H429" s="664">
        <v>1</v>
      </c>
      <c r="I429" s="664">
        <v>163</v>
      </c>
      <c r="J429" s="664">
        <v>153</v>
      </c>
      <c r="K429" s="664">
        <v>25092</v>
      </c>
      <c r="L429" s="664">
        <v>1.2722202504689957</v>
      </c>
      <c r="M429" s="664">
        <v>164</v>
      </c>
      <c r="N429" s="664">
        <v>166</v>
      </c>
      <c r="O429" s="664">
        <v>27350</v>
      </c>
      <c r="P429" s="677">
        <v>1.3867058763879734</v>
      </c>
      <c r="Q429" s="665">
        <v>164.75903614457832</v>
      </c>
    </row>
    <row r="430" spans="1:17" ht="14.4" customHeight="1" x14ac:dyDescent="0.3">
      <c r="A430" s="660" t="s">
        <v>10185</v>
      </c>
      <c r="B430" s="661" t="s">
        <v>10186</v>
      </c>
      <c r="C430" s="661" t="s">
        <v>7437</v>
      </c>
      <c r="D430" s="661" t="s">
        <v>10233</v>
      </c>
      <c r="E430" s="661" t="s">
        <v>10234</v>
      </c>
      <c r="F430" s="664">
        <v>46</v>
      </c>
      <c r="G430" s="664">
        <v>7314</v>
      </c>
      <c r="H430" s="664">
        <v>1</v>
      </c>
      <c r="I430" s="664">
        <v>159</v>
      </c>
      <c r="J430" s="664">
        <v>55</v>
      </c>
      <c r="K430" s="664">
        <v>8800</v>
      </c>
      <c r="L430" s="664">
        <v>1.2031719989062073</v>
      </c>
      <c r="M430" s="664">
        <v>160</v>
      </c>
      <c r="N430" s="664">
        <v>29</v>
      </c>
      <c r="O430" s="664">
        <v>4682</v>
      </c>
      <c r="P430" s="677">
        <v>0.64014219305441622</v>
      </c>
      <c r="Q430" s="665">
        <v>161.44827586206895</v>
      </c>
    </row>
    <row r="431" spans="1:17" ht="14.4" customHeight="1" x14ac:dyDescent="0.3">
      <c r="A431" s="660" t="s">
        <v>10185</v>
      </c>
      <c r="B431" s="661" t="s">
        <v>10186</v>
      </c>
      <c r="C431" s="661" t="s">
        <v>7437</v>
      </c>
      <c r="D431" s="661" t="s">
        <v>10235</v>
      </c>
      <c r="E431" s="661" t="s">
        <v>10236</v>
      </c>
      <c r="F431" s="664">
        <v>2</v>
      </c>
      <c r="G431" s="664">
        <v>54</v>
      </c>
      <c r="H431" s="664">
        <v>1</v>
      </c>
      <c r="I431" s="664">
        <v>27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10185</v>
      </c>
      <c r="B432" s="661" t="s">
        <v>10186</v>
      </c>
      <c r="C432" s="661" t="s">
        <v>7437</v>
      </c>
      <c r="D432" s="661" t="s">
        <v>9550</v>
      </c>
      <c r="E432" s="661" t="s">
        <v>9551</v>
      </c>
      <c r="F432" s="664">
        <v>31</v>
      </c>
      <c r="G432" s="664">
        <v>31000</v>
      </c>
      <c r="H432" s="664">
        <v>1</v>
      </c>
      <c r="I432" s="664">
        <v>1000</v>
      </c>
      <c r="J432" s="664">
        <v>33</v>
      </c>
      <c r="K432" s="664">
        <v>33066</v>
      </c>
      <c r="L432" s="664">
        <v>1.0666451612903225</v>
      </c>
      <c r="M432" s="664">
        <v>1002</v>
      </c>
      <c r="N432" s="664">
        <v>61</v>
      </c>
      <c r="O432" s="664">
        <v>61306</v>
      </c>
      <c r="P432" s="677">
        <v>1.9776129032258065</v>
      </c>
      <c r="Q432" s="665">
        <v>1005.016393442623</v>
      </c>
    </row>
    <row r="433" spans="1:17" ht="14.4" customHeight="1" x14ac:dyDescent="0.3">
      <c r="A433" s="660" t="s">
        <v>10185</v>
      </c>
      <c r="B433" s="661" t="s">
        <v>10186</v>
      </c>
      <c r="C433" s="661" t="s">
        <v>7437</v>
      </c>
      <c r="D433" s="661" t="s">
        <v>9495</v>
      </c>
      <c r="E433" s="661" t="s">
        <v>9496</v>
      </c>
      <c r="F433" s="664">
        <v>117</v>
      </c>
      <c r="G433" s="664">
        <v>19422</v>
      </c>
      <c r="H433" s="664">
        <v>1</v>
      </c>
      <c r="I433" s="664">
        <v>166</v>
      </c>
      <c r="J433" s="664">
        <v>160</v>
      </c>
      <c r="K433" s="664">
        <v>26720</v>
      </c>
      <c r="L433" s="664">
        <v>1.3757594480486046</v>
      </c>
      <c r="M433" s="664">
        <v>167</v>
      </c>
      <c r="N433" s="664">
        <v>155</v>
      </c>
      <c r="O433" s="664">
        <v>26119</v>
      </c>
      <c r="P433" s="677">
        <v>1.3448151580681702</v>
      </c>
      <c r="Q433" s="665">
        <v>168.50967741935483</v>
      </c>
    </row>
    <row r="434" spans="1:17" ht="14.4" customHeight="1" x14ac:dyDescent="0.3">
      <c r="A434" s="660" t="s">
        <v>10185</v>
      </c>
      <c r="B434" s="661" t="s">
        <v>10186</v>
      </c>
      <c r="C434" s="661" t="s">
        <v>7437</v>
      </c>
      <c r="D434" s="661" t="s">
        <v>9552</v>
      </c>
      <c r="E434" s="661" t="s">
        <v>9553</v>
      </c>
      <c r="F434" s="664">
        <v>37</v>
      </c>
      <c r="G434" s="664">
        <v>82177</v>
      </c>
      <c r="H434" s="664">
        <v>1</v>
      </c>
      <c r="I434" s="664">
        <v>2221</v>
      </c>
      <c r="J434" s="664">
        <v>36</v>
      </c>
      <c r="K434" s="664">
        <v>80388</v>
      </c>
      <c r="L434" s="664">
        <v>0.9782299183469827</v>
      </c>
      <c r="M434" s="664">
        <v>2233</v>
      </c>
      <c r="N434" s="664">
        <v>92</v>
      </c>
      <c r="O434" s="664">
        <v>207053</v>
      </c>
      <c r="P434" s="677">
        <v>2.5195979410297284</v>
      </c>
      <c r="Q434" s="665">
        <v>2250.5760869565215</v>
      </c>
    </row>
    <row r="435" spans="1:17" ht="14.4" customHeight="1" x14ac:dyDescent="0.3">
      <c r="A435" s="660" t="s">
        <v>10185</v>
      </c>
      <c r="B435" s="661" t="s">
        <v>10186</v>
      </c>
      <c r="C435" s="661" t="s">
        <v>7437</v>
      </c>
      <c r="D435" s="661" t="s">
        <v>9497</v>
      </c>
      <c r="E435" s="661" t="s">
        <v>9498</v>
      </c>
      <c r="F435" s="664">
        <v>34</v>
      </c>
      <c r="G435" s="664">
        <v>8228</v>
      </c>
      <c r="H435" s="664">
        <v>1</v>
      </c>
      <c r="I435" s="664">
        <v>242</v>
      </c>
      <c r="J435" s="664">
        <v>29</v>
      </c>
      <c r="K435" s="664">
        <v>7047</v>
      </c>
      <c r="L435" s="664">
        <v>0.85646572678658239</v>
      </c>
      <c r="M435" s="664">
        <v>243</v>
      </c>
      <c r="N435" s="664">
        <v>13</v>
      </c>
      <c r="O435" s="664">
        <v>3180</v>
      </c>
      <c r="P435" s="677">
        <v>0.38648517258142928</v>
      </c>
      <c r="Q435" s="665">
        <v>244.61538461538461</v>
      </c>
    </row>
    <row r="436" spans="1:17" ht="14.4" customHeight="1" x14ac:dyDescent="0.3">
      <c r="A436" s="660" t="s">
        <v>10185</v>
      </c>
      <c r="B436" s="661" t="s">
        <v>10186</v>
      </c>
      <c r="C436" s="661" t="s">
        <v>7437</v>
      </c>
      <c r="D436" s="661" t="s">
        <v>10237</v>
      </c>
      <c r="E436" s="661" t="s">
        <v>10238</v>
      </c>
      <c r="F436" s="664">
        <v>516</v>
      </c>
      <c r="G436" s="664">
        <v>1024260</v>
      </c>
      <c r="H436" s="664">
        <v>1</v>
      </c>
      <c r="I436" s="664">
        <v>1985</v>
      </c>
      <c r="J436" s="664">
        <v>759</v>
      </c>
      <c r="K436" s="664">
        <v>1512687</v>
      </c>
      <c r="L436" s="664">
        <v>1.476858414855603</v>
      </c>
      <c r="M436" s="664">
        <v>1993</v>
      </c>
      <c r="N436" s="664">
        <v>897</v>
      </c>
      <c r="O436" s="664">
        <v>1796938</v>
      </c>
      <c r="P436" s="677">
        <v>1.7543768183859567</v>
      </c>
      <c r="Q436" s="665">
        <v>2003.2753623188405</v>
      </c>
    </row>
    <row r="437" spans="1:17" ht="14.4" customHeight="1" x14ac:dyDescent="0.3">
      <c r="A437" s="660" t="s">
        <v>10185</v>
      </c>
      <c r="B437" s="661" t="s">
        <v>10186</v>
      </c>
      <c r="C437" s="661" t="s">
        <v>7437</v>
      </c>
      <c r="D437" s="661" t="s">
        <v>10239</v>
      </c>
      <c r="E437" s="661" t="s">
        <v>10240</v>
      </c>
      <c r="F437" s="664">
        <v>1006</v>
      </c>
      <c r="G437" s="664">
        <v>223332</v>
      </c>
      <c r="H437" s="664">
        <v>1</v>
      </c>
      <c r="I437" s="664">
        <v>222</v>
      </c>
      <c r="J437" s="664">
        <v>1024</v>
      </c>
      <c r="K437" s="664">
        <v>228352</v>
      </c>
      <c r="L437" s="664">
        <v>1.0224777461357979</v>
      </c>
      <c r="M437" s="664">
        <v>223</v>
      </c>
      <c r="N437" s="664">
        <v>1101</v>
      </c>
      <c r="O437" s="664">
        <v>247185</v>
      </c>
      <c r="P437" s="677">
        <v>1.1068051152544194</v>
      </c>
      <c r="Q437" s="665">
        <v>224.50953678474116</v>
      </c>
    </row>
    <row r="438" spans="1:17" ht="14.4" customHeight="1" x14ac:dyDescent="0.3">
      <c r="A438" s="660" t="s">
        <v>10185</v>
      </c>
      <c r="B438" s="661" t="s">
        <v>10186</v>
      </c>
      <c r="C438" s="661" t="s">
        <v>7437</v>
      </c>
      <c r="D438" s="661" t="s">
        <v>10241</v>
      </c>
      <c r="E438" s="661" t="s">
        <v>10242</v>
      </c>
      <c r="F438" s="664">
        <v>12</v>
      </c>
      <c r="G438" s="664">
        <v>4788</v>
      </c>
      <c r="H438" s="664">
        <v>1</v>
      </c>
      <c r="I438" s="664">
        <v>399</v>
      </c>
      <c r="J438" s="664">
        <v>9</v>
      </c>
      <c r="K438" s="664">
        <v>3636</v>
      </c>
      <c r="L438" s="664">
        <v>0.75939849624060152</v>
      </c>
      <c r="M438" s="664">
        <v>404</v>
      </c>
      <c r="N438" s="664">
        <v>1</v>
      </c>
      <c r="O438" s="664">
        <v>404</v>
      </c>
      <c r="P438" s="677">
        <v>8.4377610693400162E-2</v>
      </c>
      <c r="Q438" s="665">
        <v>404</v>
      </c>
    </row>
    <row r="439" spans="1:17" ht="14.4" customHeight="1" x14ac:dyDescent="0.3">
      <c r="A439" s="660" t="s">
        <v>10185</v>
      </c>
      <c r="B439" s="661" t="s">
        <v>10186</v>
      </c>
      <c r="C439" s="661" t="s">
        <v>7437</v>
      </c>
      <c r="D439" s="661" t="s">
        <v>10243</v>
      </c>
      <c r="E439" s="661" t="s">
        <v>10188</v>
      </c>
      <c r="F439" s="664"/>
      <c r="G439" s="664"/>
      <c r="H439" s="664"/>
      <c r="I439" s="664"/>
      <c r="J439" s="664"/>
      <c r="K439" s="664"/>
      <c r="L439" s="664"/>
      <c r="M439" s="664"/>
      <c r="N439" s="664">
        <v>10</v>
      </c>
      <c r="O439" s="664">
        <v>348</v>
      </c>
      <c r="P439" s="677"/>
      <c r="Q439" s="665">
        <v>34.799999999999997</v>
      </c>
    </row>
    <row r="440" spans="1:17" ht="14.4" customHeight="1" x14ac:dyDescent="0.3">
      <c r="A440" s="660" t="s">
        <v>10185</v>
      </c>
      <c r="B440" s="661" t="s">
        <v>10186</v>
      </c>
      <c r="C440" s="661" t="s">
        <v>7437</v>
      </c>
      <c r="D440" s="661" t="s">
        <v>10244</v>
      </c>
      <c r="E440" s="661" t="s">
        <v>10245</v>
      </c>
      <c r="F440" s="664"/>
      <c r="G440" s="664"/>
      <c r="H440" s="664"/>
      <c r="I440" s="664"/>
      <c r="J440" s="664"/>
      <c r="K440" s="664"/>
      <c r="L440" s="664"/>
      <c r="M440" s="664"/>
      <c r="N440" s="664">
        <v>2</v>
      </c>
      <c r="O440" s="664">
        <v>10144</v>
      </c>
      <c r="P440" s="677"/>
      <c r="Q440" s="665">
        <v>5072</v>
      </c>
    </row>
    <row r="441" spans="1:17" ht="14.4" customHeight="1" x14ac:dyDescent="0.3">
      <c r="A441" s="660" t="s">
        <v>10185</v>
      </c>
      <c r="B441" s="661" t="s">
        <v>10186</v>
      </c>
      <c r="C441" s="661" t="s">
        <v>7437</v>
      </c>
      <c r="D441" s="661" t="s">
        <v>10246</v>
      </c>
      <c r="E441" s="661" t="s">
        <v>10247</v>
      </c>
      <c r="F441" s="664">
        <v>87</v>
      </c>
      <c r="G441" s="664">
        <v>23055</v>
      </c>
      <c r="H441" s="664">
        <v>1</v>
      </c>
      <c r="I441" s="664">
        <v>265</v>
      </c>
      <c r="J441" s="664">
        <v>122</v>
      </c>
      <c r="K441" s="664">
        <v>32452</v>
      </c>
      <c r="L441" s="664">
        <v>1.4075905443504664</v>
      </c>
      <c r="M441" s="664">
        <v>266</v>
      </c>
      <c r="N441" s="664">
        <v>149</v>
      </c>
      <c r="O441" s="664">
        <v>39862</v>
      </c>
      <c r="P441" s="677">
        <v>1.7289958794187812</v>
      </c>
      <c r="Q441" s="665">
        <v>267.53020134228188</v>
      </c>
    </row>
    <row r="442" spans="1:17" ht="14.4" customHeight="1" x14ac:dyDescent="0.3">
      <c r="A442" s="660" t="s">
        <v>10185</v>
      </c>
      <c r="B442" s="661" t="s">
        <v>10186</v>
      </c>
      <c r="C442" s="661" t="s">
        <v>7437</v>
      </c>
      <c r="D442" s="661" t="s">
        <v>10248</v>
      </c>
      <c r="E442" s="661" t="s">
        <v>10249</v>
      </c>
      <c r="F442" s="664">
        <v>1</v>
      </c>
      <c r="G442" s="664">
        <v>224</v>
      </c>
      <c r="H442" s="664">
        <v>1</v>
      </c>
      <c r="I442" s="664">
        <v>224</v>
      </c>
      <c r="J442" s="664">
        <v>1</v>
      </c>
      <c r="K442" s="664">
        <v>225</v>
      </c>
      <c r="L442" s="664">
        <v>1.0044642857142858</v>
      </c>
      <c r="M442" s="664">
        <v>225</v>
      </c>
      <c r="N442" s="664"/>
      <c r="O442" s="664"/>
      <c r="P442" s="677"/>
      <c r="Q442" s="665"/>
    </row>
    <row r="443" spans="1:17" ht="14.4" customHeight="1" x14ac:dyDescent="0.3">
      <c r="A443" s="660" t="s">
        <v>10185</v>
      </c>
      <c r="B443" s="661" t="s">
        <v>10186</v>
      </c>
      <c r="C443" s="661" t="s">
        <v>7437</v>
      </c>
      <c r="D443" s="661" t="s">
        <v>10250</v>
      </c>
      <c r="E443" s="661" t="s">
        <v>10251</v>
      </c>
      <c r="F443" s="664"/>
      <c r="G443" s="664"/>
      <c r="H443" s="664"/>
      <c r="I443" s="664"/>
      <c r="J443" s="664"/>
      <c r="K443" s="664"/>
      <c r="L443" s="664"/>
      <c r="M443" s="664"/>
      <c r="N443" s="664">
        <v>2</v>
      </c>
      <c r="O443" s="664">
        <v>610</v>
      </c>
      <c r="P443" s="677"/>
      <c r="Q443" s="665">
        <v>305</v>
      </c>
    </row>
    <row r="444" spans="1:17" ht="14.4" customHeight="1" x14ac:dyDescent="0.3">
      <c r="A444" s="660" t="s">
        <v>10185</v>
      </c>
      <c r="B444" s="661" t="s">
        <v>9862</v>
      </c>
      <c r="C444" s="661" t="s">
        <v>7437</v>
      </c>
      <c r="D444" s="661" t="s">
        <v>9863</v>
      </c>
      <c r="E444" s="661" t="s">
        <v>9864</v>
      </c>
      <c r="F444" s="664">
        <v>1</v>
      </c>
      <c r="G444" s="664">
        <v>1035</v>
      </c>
      <c r="H444" s="664">
        <v>1</v>
      </c>
      <c r="I444" s="664">
        <v>1035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10185</v>
      </c>
      <c r="B445" s="661" t="s">
        <v>9862</v>
      </c>
      <c r="C445" s="661" t="s">
        <v>7437</v>
      </c>
      <c r="D445" s="661" t="s">
        <v>9557</v>
      </c>
      <c r="E445" s="661" t="s">
        <v>9558</v>
      </c>
      <c r="F445" s="664">
        <v>1</v>
      </c>
      <c r="G445" s="664">
        <v>216</v>
      </c>
      <c r="H445" s="664">
        <v>1</v>
      </c>
      <c r="I445" s="664">
        <v>216</v>
      </c>
      <c r="J445" s="664"/>
      <c r="K445" s="664"/>
      <c r="L445" s="664"/>
      <c r="M445" s="664"/>
      <c r="N445" s="664"/>
      <c r="O445" s="664"/>
      <c r="P445" s="677"/>
      <c r="Q445" s="665"/>
    </row>
    <row r="446" spans="1:17" ht="14.4" customHeight="1" x14ac:dyDescent="0.3">
      <c r="A446" s="660" t="s">
        <v>10252</v>
      </c>
      <c r="B446" s="661" t="s">
        <v>10253</v>
      </c>
      <c r="C446" s="661" t="s">
        <v>7437</v>
      </c>
      <c r="D446" s="661" t="s">
        <v>10254</v>
      </c>
      <c r="E446" s="661" t="s">
        <v>10255</v>
      </c>
      <c r="F446" s="664">
        <v>3041</v>
      </c>
      <c r="G446" s="664">
        <v>480478</v>
      </c>
      <c r="H446" s="664">
        <v>1</v>
      </c>
      <c r="I446" s="664">
        <v>158</v>
      </c>
      <c r="J446" s="664">
        <v>3050</v>
      </c>
      <c r="K446" s="664">
        <v>484950</v>
      </c>
      <c r="L446" s="664">
        <v>1.0093073980494425</v>
      </c>
      <c r="M446" s="664">
        <v>159</v>
      </c>
      <c r="N446" s="664">
        <v>3355</v>
      </c>
      <c r="O446" s="664">
        <v>535910</v>
      </c>
      <c r="P446" s="677">
        <v>1.1153684455896005</v>
      </c>
      <c r="Q446" s="665">
        <v>159.73472429210133</v>
      </c>
    </row>
    <row r="447" spans="1:17" ht="14.4" customHeight="1" x14ac:dyDescent="0.3">
      <c r="A447" s="660" t="s">
        <v>10252</v>
      </c>
      <c r="B447" s="661" t="s">
        <v>10253</v>
      </c>
      <c r="C447" s="661" t="s">
        <v>7437</v>
      </c>
      <c r="D447" s="661" t="s">
        <v>10256</v>
      </c>
      <c r="E447" s="661" t="s">
        <v>10257</v>
      </c>
      <c r="F447" s="664">
        <v>25</v>
      </c>
      <c r="G447" s="664">
        <v>29100</v>
      </c>
      <c r="H447" s="664">
        <v>1</v>
      </c>
      <c r="I447" s="664">
        <v>1164</v>
      </c>
      <c r="J447" s="664">
        <v>3</v>
      </c>
      <c r="K447" s="664">
        <v>3495</v>
      </c>
      <c r="L447" s="664">
        <v>0.12010309278350516</v>
      </c>
      <c r="M447" s="664">
        <v>1165</v>
      </c>
      <c r="N447" s="664"/>
      <c r="O447" s="664"/>
      <c r="P447" s="677"/>
      <c r="Q447" s="665"/>
    </row>
    <row r="448" spans="1:17" ht="14.4" customHeight="1" x14ac:dyDescent="0.3">
      <c r="A448" s="660" t="s">
        <v>10252</v>
      </c>
      <c r="B448" s="661" t="s">
        <v>10253</v>
      </c>
      <c r="C448" s="661" t="s">
        <v>7437</v>
      </c>
      <c r="D448" s="661" t="s">
        <v>10258</v>
      </c>
      <c r="E448" s="661" t="s">
        <v>10259</v>
      </c>
      <c r="F448" s="664">
        <v>533</v>
      </c>
      <c r="G448" s="664">
        <v>20787</v>
      </c>
      <c r="H448" s="664">
        <v>1</v>
      </c>
      <c r="I448" s="664">
        <v>39</v>
      </c>
      <c r="J448" s="664">
        <v>461</v>
      </c>
      <c r="K448" s="664">
        <v>17979</v>
      </c>
      <c r="L448" s="664">
        <v>0.86491557223264537</v>
      </c>
      <c r="M448" s="664">
        <v>39</v>
      </c>
      <c r="N448" s="664">
        <v>456</v>
      </c>
      <c r="O448" s="664">
        <v>18126</v>
      </c>
      <c r="P448" s="677">
        <v>0.87198729975465439</v>
      </c>
      <c r="Q448" s="665">
        <v>39.75</v>
      </c>
    </row>
    <row r="449" spans="1:17" ht="14.4" customHeight="1" x14ac:dyDescent="0.3">
      <c r="A449" s="660" t="s">
        <v>10252</v>
      </c>
      <c r="B449" s="661" t="s">
        <v>10253</v>
      </c>
      <c r="C449" s="661" t="s">
        <v>7437</v>
      </c>
      <c r="D449" s="661" t="s">
        <v>10260</v>
      </c>
      <c r="E449" s="661" t="s">
        <v>10261</v>
      </c>
      <c r="F449" s="664">
        <v>10</v>
      </c>
      <c r="G449" s="664">
        <v>4040</v>
      </c>
      <c r="H449" s="664">
        <v>1</v>
      </c>
      <c r="I449" s="664">
        <v>404</v>
      </c>
      <c r="J449" s="664">
        <v>1</v>
      </c>
      <c r="K449" s="664">
        <v>405</v>
      </c>
      <c r="L449" s="664">
        <v>0.10024752475247525</v>
      </c>
      <c r="M449" s="664">
        <v>405</v>
      </c>
      <c r="N449" s="664"/>
      <c r="O449" s="664"/>
      <c r="P449" s="677"/>
      <c r="Q449" s="665"/>
    </row>
    <row r="450" spans="1:17" ht="14.4" customHeight="1" x14ac:dyDescent="0.3">
      <c r="A450" s="660" t="s">
        <v>10252</v>
      </c>
      <c r="B450" s="661" t="s">
        <v>10253</v>
      </c>
      <c r="C450" s="661" t="s">
        <v>7437</v>
      </c>
      <c r="D450" s="661" t="s">
        <v>10161</v>
      </c>
      <c r="E450" s="661" t="s">
        <v>10162</v>
      </c>
      <c r="F450" s="664">
        <v>7</v>
      </c>
      <c r="G450" s="664">
        <v>2674</v>
      </c>
      <c r="H450" s="664">
        <v>1</v>
      </c>
      <c r="I450" s="664">
        <v>382</v>
      </c>
      <c r="J450" s="664">
        <v>16</v>
      </c>
      <c r="K450" s="664">
        <v>6112</v>
      </c>
      <c r="L450" s="664">
        <v>2.2857142857142856</v>
      </c>
      <c r="M450" s="664">
        <v>382</v>
      </c>
      <c r="N450" s="664">
        <v>13</v>
      </c>
      <c r="O450" s="664">
        <v>4972</v>
      </c>
      <c r="P450" s="677">
        <v>1.8593866866118176</v>
      </c>
      <c r="Q450" s="665">
        <v>382.46153846153845</v>
      </c>
    </row>
    <row r="451" spans="1:17" ht="14.4" customHeight="1" x14ac:dyDescent="0.3">
      <c r="A451" s="660" t="s">
        <v>10252</v>
      </c>
      <c r="B451" s="661" t="s">
        <v>10253</v>
      </c>
      <c r="C451" s="661" t="s">
        <v>7437</v>
      </c>
      <c r="D451" s="661" t="s">
        <v>10262</v>
      </c>
      <c r="E451" s="661" t="s">
        <v>10263</v>
      </c>
      <c r="F451" s="664">
        <v>45</v>
      </c>
      <c r="G451" s="664">
        <v>1620</v>
      </c>
      <c r="H451" s="664">
        <v>1</v>
      </c>
      <c r="I451" s="664">
        <v>36</v>
      </c>
      <c r="J451" s="664">
        <v>3</v>
      </c>
      <c r="K451" s="664">
        <v>111</v>
      </c>
      <c r="L451" s="664">
        <v>6.851851851851852E-2</v>
      </c>
      <c r="M451" s="664">
        <v>37</v>
      </c>
      <c r="N451" s="664"/>
      <c r="O451" s="664"/>
      <c r="P451" s="677"/>
      <c r="Q451" s="665"/>
    </row>
    <row r="452" spans="1:17" ht="14.4" customHeight="1" x14ac:dyDescent="0.3">
      <c r="A452" s="660" t="s">
        <v>10252</v>
      </c>
      <c r="B452" s="661" t="s">
        <v>10253</v>
      </c>
      <c r="C452" s="661" t="s">
        <v>7437</v>
      </c>
      <c r="D452" s="661" t="s">
        <v>10264</v>
      </c>
      <c r="E452" s="661" t="s">
        <v>10265</v>
      </c>
      <c r="F452" s="664"/>
      <c r="G452" s="664"/>
      <c r="H452" s="664"/>
      <c r="I452" s="664"/>
      <c r="J452" s="664">
        <v>7</v>
      </c>
      <c r="K452" s="664">
        <v>3108</v>
      </c>
      <c r="L452" s="664"/>
      <c r="M452" s="664">
        <v>444</v>
      </c>
      <c r="N452" s="664">
        <v>6</v>
      </c>
      <c r="O452" s="664">
        <v>2667</v>
      </c>
      <c r="P452" s="677"/>
      <c r="Q452" s="665">
        <v>444.5</v>
      </c>
    </row>
    <row r="453" spans="1:17" ht="14.4" customHeight="1" x14ac:dyDescent="0.3">
      <c r="A453" s="660" t="s">
        <v>10252</v>
      </c>
      <c r="B453" s="661" t="s">
        <v>10253</v>
      </c>
      <c r="C453" s="661" t="s">
        <v>7437</v>
      </c>
      <c r="D453" s="661" t="s">
        <v>10266</v>
      </c>
      <c r="E453" s="661" t="s">
        <v>10267</v>
      </c>
      <c r="F453" s="664">
        <v>3</v>
      </c>
      <c r="G453" s="664">
        <v>120</v>
      </c>
      <c r="H453" s="664">
        <v>1</v>
      </c>
      <c r="I453" s="664">
        <v>40</v>
      </c>
      <c r="J453" s="664">
        <v>4</v>
      </c>
      <c r="K453" s="664">
        <v>164</v>
      </c>
      <c r="L453" s="664">
        <v>1.3666666666666667</v>
      </c>
      <c r="M453" s="664">
        <v>41</v>
      </c>
      <c r="N453" s="664">
        <v>1</v>
      </c>
      <c r="O453" s="664">
        <v>41</v>
      </c>
      <c r="P453" s="677">
        <v>0.34166666666666667</v>
      </c>
      <c r="Q453" s="665">
        <v>41</v>
      </c>
    </row>
    <row r="454" spans="1:17" ht="14.4" customHeight="1" x14ac:dyDescent="0.3">
      <c r="A454" s="660" t="s">
        <v>10252</v>
      </c>
      <c r="B454" s="661" t="s">
        <v>10253</v>
      </c>
      <c r="C454" s="661" t="s">
        <v>7437</v>
      </c>
      <c r="D454" s="661" t="s">
        <v>10268</v>
      </c>
      <c r="E454" s="661" t="s">
        <v>10269</v>
      </c>
      <c r="F454" s="664">
        <v>3</v>
      </c>
      <c r="G454" s="664">
        <v>1470</v>
      </c>
      <c r="H454" s="664">
        <v>1</v>
      </c>
      <c r="I454" s="664">
        <v>490</v>
      </c>
      <c r="J454" s="664">
        <v>5</v>
      </c>
      <c r="K454" s="664">
        <v>2450</v>
      </c>
      <c r="L454" s="664">
        <v>1.6666666666666667</v>
      </c>
      <c r="M454" s="664">
        <v>490</v>
      </c>
      <c r="N454" s="664">
        <v>11</v>
      </c>
      <c r="O454" s="664">
        <v>5397</v>
      </c>
      <c r="P454" s="677">
        <v>3.6714285714285713</v>
      </c>
      <c r="Q454" s="665">
        <v>490.63636363636363</v>
      </c>
    </row>
    <row r="455" spans="1:17" ht="14.4" customHeight="1" x14ac:dyDescent="0.3">
      <c r="A455" s="660" t="s">
        <v>10252</v>
      </c>
      <c r="B455" s="661" t="s">
        <v>10253</v>
      </c>
      <c r="C455" s="661" t="s">
        <v>7437</v>
      </c>
      <c r="D455" s="661" t="s">
        <v>10270</v>
      </c>
      <c r="E455" s="661" t="s">
        <v>10271</v>
      </c>
      <c r="F455" s="664">
        <v>35</v>
      </c>
      <c r="G455" s="664">
        <v>1085</v>
      </c>
      <c r="H455" s="664">
        <v>1</v>
      </c>
      <c r="I455" s="664">
        <v>31</v>
      </c>
      <c r="J455" s="664">
        <v>38</v>
      </c>
      <c r="K455" s="664">
        <v>1178</v>
      </c>
      <c r="L455" s="664">
        <v>1.0857142857142856</v>
      </c>
      <c r="M455" s="664">
        <v>31</v>
      </c>
      <c r="N455" s="664">
        <v>47</v>
      </c>
      <c r="O455" s="664">
        <v>1457</v>
      </c>
      <c r="P455" s="677">
        <v>1.3428571428571427</v>
      </c>
      <c r="Q455" s="665">
        <v>31</v>
      </c>
    </row>
    <row r="456" spans="1:17" ht="14.4" customHeight="1" x14ac:dyDescent="0.3">
      <c r="A456" s="660" t="s">
        <v>10252</v>
      </c>
      <c r="B456" s="661" t="s">
        <v>10253</v>
      </c>
      <c r="C456" s="661" t="s">
        <v>7437</v>
      </c>
      <c r="D456" s="661" t="s">
        <v>10272</v>
      </c>
      <c r="E456" s="661" t="s">
        <v>10273</v>
      </c>
      <c r="F456" s="664">
        <v>11</v>
      </c>
      <c r="G456" s="664">
        <v>2244</v>
      </c>
      <c r="H456" s="664">
        <v>1</v>
      </c>
      <c r="I456" s="664">
        <v>204</v>
      </c>
      <c r="J456" s="664">
        <v>4</v>
      </c>
      <c r="K456" s="664">
        <v>820</v>
      </c>
      <c r="L456" s="664">
        <v>0.36541889483065954</v>
      </c>
      <c r="M456" s="664">
        <v>205</v>
      </c>
      <c r="N456" s="664">
        <v>1</v>
      </c>
      <c r="O456" s="664">
        <v>206</v>
      </c>
      <c r="P456" s="677">
        <v>9.1800356506238856E-2</v>
      </c>
      <c r="Q456" s="665">
        <v>206</v>
      </c>
    </row>
    <row r="457" spans="1:17" ht="14.4" customHeight="1" x14ac:dyDescent="0.3">
      <c r="A457" s="660" t="s">
        <v>10252</v>
      </c>
      <c r="B457" s="661" t="s">
        <v>10253</v>
      </c>
      <c r="C457" s="661" t="s">
        <v>7437</v>
      </c>
      <c r="D457" s="661" t="s">
        <v>10274</v>
      </c>
      <c r="E457" s="661" t="s">
        <v>10275</v>
      </c>
      <c r="F457" s="664">
        <v>11</v>
      </c>
      <c r="G457" s="664">
        <v>4136</v>
      </c>
      <c r="H457" s="664">
        <v>1</v>
      </c>
      <c r="I457" s="664">
        <v>376</v>
      </c>
      <c r="J457" s="664">
        <v>4</v>
      </c>
      <c r="K457" s="664">
        <v>1508</v>
      </c>
      <c r="L457" s="664">
        <v>0.3646034816247582</v>
      </c>
      <c r="M457" s="664">
        <v>377</v>
      </c>
      <c r="N457" s="664">
        <v>2</v>
      </c>
      <c r="O457" s="664">
        <v>756</v>
      </c>
      <c r="P457" s="677">
        <v>0.1827852998065764</v>
      </c>
      <c r="Q457" s="665">
        <v>378</v>
      </c>
    </row>
    <row r="458" spans="1:17" ht="14.4" customHeight="1" x14ac:dyDescent="0.3">
      <c r="A458" s="660" t="s">
        <v>10252</v>
      </c>
      <c r="B458" s="661" t="s">
        <v>10253</v>
      </c>
      <c r="C458" s="661" t="s">
        <v>7437</v>
      </c>
      <c r="D458" s="661" t="s">
        <v>10276</v>
      </c>
      <c r="E458" s="661" t="s">
        <v>10277</v>
      </c>
      <c r="F458" s="664">
        <v>1905</v>
      </c>
      <c r="G458" s="664">
        <v>213360</v>
      </c>
      <c r="H458" s="664">
        <v>1</v>
      </c>
      <c r="I458" s="664">
        <v>112</v>
      </c>
      <c r="J458" s="664">
        <v>1575</v>
      </c>
      <c r="K458" s="664">
        <v>177975</v>
      </c>
      <c r="L458" s="664">
        <v>0.83415354330708658</v>
      </c>
      <c r="M458" s="664">
        <v>113</v>
      </c>
      <c r="N458" s="664">
        <v>1893</v>
      </c>
      <c r="O458" s="664">
        <v>216943</v>
      </c>
      <c r="P458" s="677">
        <v>1.0167932133483315</v>
      </c>
      <c r="Q458" s="665">
        <v>114.6027469624934</v>
      </c>
    </row>
    <row r="459" spans="1:17" ht="14.4" customHeight="1" x14ac:dyDescent="0.3">
      <c r="A459" s="660" t="s">
        <v>10252</v>
      </c>
      <c r="B459" s="661" t="s">
        <v>10253</v>
      </c>
      <c r="C459" s="661" t="s">
        <v>7437</v>
      </c>
      <c r="D459" s="661" t="s">
        <v>10278</v>
      </c>
      <c r="E459" s="661" t="s">
        <v>10279</v>
      </c>
      <c r="F459" s="664">
        <v>552</v>
      </c>
      <c r="G459" s="664">
        <v>45816</v>
      </c>
      <c r="H459" s="664">
        <v>1</v>
      </c>
      <c r="I459" s="664">
        <v>83</v>
      </c>
      <c r="J459" s="664">
        <v>380</v>
      </c>
      <c r="K459" s="664">
        <v>31920</v>
      </c>
      <c r="L459" s="664">
        <v>0.69669984284965947</v>
      </c>
      <c r="M459" s="664">
        <v>84</v>
      </c>
      <c r="N459" s="664">
        <v>464</v>
      </c>
      <c r="O459" s="664">
        <v>39337</v>
      </c>
      <c r="P459" s="677">
        <v>0.8585865199930155</v>
      </c>
      <c r="Q459" s="665">
        <v>84.778017241379317</v>
      </c>
    </row>
    <row r="460" spans="1:17" ht="14.4" customHeight="1" x14ac:dyDescent="0.3">
      <c r="A460" s="660" t="s">
        <v>10252</v>
      </c>
      <c r="B460" s="661" t="s">
        <v>10253</v>
      </c>
      <c r="C460" s="661" t="s">
        <v>7437</v>
      </c>
      <c r="D460" s="661" t="s">
        <v>10280</v>
      </c>
      <c r="E460" s="661" t="s">
        <v>10281</v>
      </c>
      <c r="F460" s="664">
        <v>9</v>
      </c>
      <c r="G460" s="664">
        <v>855</v>
      </c>
      <c r="H460" s="664">
        <v>1</v>
      </c>
      <c r="I460" s="664">
        <v>95</v>
      </c>
      <c r="J460" s="664">
        <v>8</v>
      </c>
      <c r="K460" s="664">
        <v>768</v>
      </c>
      <c r="L460" s="664">
        <v>0.89824561403508774</v>
      </c>
      <c r="M460" s="664">
        <v>96</v>
      </c>
      <c r="N460" s="664">
        <v>7</v>
      </c>
      <c r="O460" s="664">
        <v>675</v>
      </c>
      <c r="P460" s="677">
        <v>0.78947368421052633</v>
      </c>
      <c r="Q460" s="665">
        <v>96.428571428571431</v>
      </c>
    </row>
    <row r="461" spans="1:17" ht="14.4" customHeight="1" x14ac:dyDescent="0.3">
      <c r="A461" s="660" t="s">
        <v>10252</v>
      </c>
      <c r="B461" s="661" t="s">
        <v>10253</v>
      </c>
      <c r="C461" s="661" t="s">
        <v>7437</v>
      </c>
      <c r="D461" s="661" t="s">
        <v>10282</v>
      </c>
      <c r="E461" s="661" t="s">
        <v>10283</v>
      </c>
      <c r="F461" s="664">
        <v>231</v>
      </c>
      <c r="G461" s="664">
        <v>4851</v>
      </c>
      <c r="H461" s="664">
        <v>1</v>
      </c>
      <c r="I461" s="664">
        <v>21</v>
      </c>
      <c r="J461" s="664">
        <v>147</v>
      </c>
      <c r="K461" s="664">
        <v>3087</v>
      </c>
      <c r="L461" s="664">
        <v>0.63636363636363635</v>
      </c>
      <c r="M461" s="664">
        <v>21</v>
      </c>
      <c r="N461" s="664">
        <v>247</v>
      </c>
      <c r="O461" s="664">
        <v>5187</v>
      </c>
      <c r="P461" s="677">
        <v>1.0692640692640694</v>
      </c>
      <c r="Q461" s="665">
        <v>21</v>
      </c>
    </row>
    <row r="462" spans="1:17" ht="14.4" customHeight="1" x14ac:dyDescent="0.3">
      <c r="A462" s="660" t="s">
        <v>10252</v>
      </c>
      <c r="B462" s="661" t="s">
        <v>10253</v>
      </c>
      <c r="C462" s="661" t="s">
        <v>7437</v>
      </c>
      <c r="D462" s="661" t="s">
        <v>10170</v>
      </c>
      <c r="E462" s="661" t="s">
        <v>10171</v>
      </c>
      <c r="F462" s="664">
        <v>100</v>
      </c>
      <c r="G462" s="664">
        <v>48600</v>
      </c>
      <c r="H462" s="664">
        <v>1</v>
      </c>
      <c r="I462" s="664">
        <v>486</v>
      </c>
      <c r="J462" s="664">
        <v>80</v>
      </c>
      <c r="K462" s="664">
        <v>38880</v>
      </c>
      <c r="L462" s="664">
        <v>0.8</v>
      </c>
      <c r="M462" s="664">
        <v>486</v>
      </c>
      <c r="N462" s="664">
        <v>61</v>
      </c>
      <c r="O462" s="664">
        <v>29682</v>
      </c>
      <c r="P462" s="677">
        <v>0.6107407407407407</v>
      </c>
      <c r="Q462" s="665">
        <v>486.59016393442624</v>
      </c>
    </row>
    <row r="463" spans="1:17" ht="14.4" customHeight="1" x14ac:dyDescent="0.3">
      <c r="A463" s="660" t="s">
        <v>10252</v>
      </c>
      <c r="B463" s="661" t="s">
        <v>10253</v>
      </c>
      <c r="C463" s="661" t="s">
        <v>7437</v>
      </c>
      <c r="D463" s="661" t="s">
        <v>10284</v>
      </c>
      <c r="E463" s="661" t="s">
        <v>10285</v>
      </c>
      <c r="F463" s="664">
        <v>333</v>
      </c>
      <c r="G463" s="664">
        <v>13320</v>
      </c>
      <c r="H463" s="664">
        <v>1</v>
      </c>
      <c r="I463" s="664">
        <v>40</v>
      </c>
      <c r="J463" s="664">
        <v>259</v>
      </c>
      <c r="K463" s="664">
        <v>10360</v>
      </c>
      <c r="L463" s="664">
        <v>0.77777777777777779</v>
      </c>
      <c r="M463" s="664">
        <v>40</v>
      </c>
      <c r="N463" s="664">
        <v>370</v>
      </c>
      <c r="O463" s="664">
        <v>15088</v>
      </c>
      <c r="P463" s="677">
        <v>1.1327327327327328</v>
      </c>
      <c r="Q463" s="665">
        <v>40.778378378378378</v>
      </c>
    </row>
    <row r="464" spans="1:17" ht="14.4" customHeight="1" x14ac:dyDescent="0.3">
      <c r="A464" s="660" t="s">
        <v>10252</v>
      </c>
      <c r="B464" s="661" t="s">
        <v>10253</v>
      </c>
      <c r="C464" s="661" t="s">
        <v>7437</v>
      </c>
      <c r="D464" s="661" t="s">
        <v>10286</v>
      </c>
      <c r="E464" s="661" t="s">
        <v>10287</v>
      </c>
      <c r="F464" s="664">
        <v>1</v>
      </c>
      <c r="G464" s="664">
        <v>761</v>
      </c>
      <c r="H464" s="664">
        <v>1</v>
      </c>
      <c r="I464" s="664">
        <v>761</v>
      </c>
      <c r="J464" s="664">
        <v>2</v>
      </c>
      <c r="K464" s="664">
        <v>1522</v>
      </c>
      <c r="L464" s="664">
        <v>2</v>
      </c>
      <c r="M464" s="664">
        <v>761</v>
      </c>
      <c r="N464" s="664"/>
      <c r="O464" s="664"/>
      <c r="P464" s="677"/>
      <c r="Q464" s="665"/>
    </row>
    <row r="465" spans="1:17" ht="14.4" customHeight="1" x14ac:dyDescent="0.3">
      <c r="A465" s="660" t="s">
        <v>10252</v>
      </c>
      <c r="B465" s="661" t="s">
        <v>10253</v>
      </c>
      <c r="C465" s="661" t="s">
        <v>7437</v>
      </c>
      <c r="D465" s="661" t="s">
        <v>10288</v>
      </c>
      <c r="E465" s="661" t="s">
        <v>10289</v>
      </c>
      <c r="F465" s="664">
        <v>5</v>
      </c>
      <c r="G465" s="664">
        <v>3015</v>
      </c>
      <c r="H465" s="664">
        <v>1</v>
      </c>
      <c r="I465" s="664">
        <v>603</v>
      </c>
      <c r="J465" s="664">
        <v>1</v>
      </c>
      <c r="K465" s="664">
        <v>604</v>
      </c>
      <c r="L465" s="664">
        <v>0.20033167495854062</v>
      </c>
      <c r="M465" s="664">
        <v>604</v>
      </c>
      <c r="N465" s="664">
        <v>16</v>
      </c>
      <c r="O465" s="664">
        <v>9703</v>
      </c>
      <c r="P465" s="677">
        <v>3.2182421227197349</v>
      </c>
      <c r="Q465" s="665">
        <v>606.4375</v>
      </c>
    </row>
    <row r="466" spans="1:17" ht="14.4" customHeight="1" x14ac:dyDescent="0.3">
      <c r="A466" s="660" t="s">
        <v>10252</v>
      </c>
      <c r="B466" s="661" t="s">
        <v>10253</v>
      </c>
      <c r="C466" s="661" t="s">
        <v>7437</v>
      </c>
      <c r="D466" s="661" t="s">
        <v>10290</v>
      </c>
      <c r="E466" s="661" t="s">
        <v>10291</v>
      </c>
      <c r="F466" s="664"/>
      <c r="G466" s="664"/>
      <c r="H466" s="664"/>
      <c r="I466" s="664"/>
      <c r="J466" s="664"/>
      <c r="K466" s="664"/>
      <c r="L466" s="664"/>
      <c r="M466" s="664"/>
      <c r="N466" s="664">
        <v>3</v>
      </c>
      <c r="O466" s="664">
        <v>5193</v>
      </c>
      <c r="P466" s="677"/>
      <c r="Q466" s="665">
        <v>1731</v>
      </c>
    </row>
    <row r="467" spans="1:17" ht="14.4" customHeight="1" x14ac:dyDescent="0.3">
      <c r="A467" s="660" t="s">
        <v>10252</v>
      </c>
      <c r="B467" s="661" t="s">
        <v>10253</v>
      </c>
      <c r="C467" s="661" t="s">
        <v>7437</v>
      </c>
      <c r="D467" s="661" t="s">
        <v>10292</v>
      </c>
      <c r="E467" s="661" t="s">
        <v>10293</v>
      </c>
      <c r="F467" s="664">
        <v>1</v>
      </c>
      <c r="G467" s="664">
        <v>27</v>
      </c>
      <c r="H467" s="664">
        <v>1</v>
      </c>
      <c r="I467" s="664">
        <v>27</v>
      </c>
      <c r="J467" s="664">
        <v>1</v>
      </c>
      <c r="K467" s="664">
        <v>27</v>
      </c>
      <c r="L467" s="664">
        <v>1</v>
      </c>
      <c r="M467" s="664">
        <v>27</v>
      </c>
      <c r="N467" s="664"/>
      <c r="O467" s="664"/>
      <c r="P467" s="677"/>
      <c r="Q467" s="665"/>
    </row>
    <row r="468" spans="1:17" ht="14.4" customHeight="1" x14ac:dyDescent="0.3">
      <c r="A468" s="660" t="s">
        <v>10294</v>
      </c>
      <c r="B468" s="661" t="s">
        <v>9862</v>
      </c>
      <c r="C468" s="661" t="s">
        <v>7437</v>
      </c>
      <c r="D468" s="661" t="s">
        <v>10295</v>
      </c>
      <c r="E468" s="661" t="s">
        <v>10296</v>
      </c>
      <c r="F468" s="664"/>
      <c r="G468" s="664"/>
      <c r="H468" s="664"/>
      <c r="I468" s="664"/>
      <c r="J468" s="664">
        <v>3</v>
      </c>
      <c r="K468" s="664">
        <v>3540</v>
      </c>
      <c r="L468" s="664"/>
      <c r="M468" s="664">
        <v>1180</v>
      </c>
      <c r="N468" s="664"/>
      <c r="O468" s="664"/>
      <c r="P468" s="677"/>
      <c r="Q468" s="665"/>
    </row>
    <row r="469" spans="1:17" ht="14.4" customHeight="1" x14ac:dyDescent="0.3">
      <c r="A469" s="660" t="s">
        <v>10294</v>
      </c>
      <c r="B469" s="661" t="s">
        <v>9862</v>
      </c>
      <c r="C469" s="661" t="s">
        <v>7437</v>
      </c>
      <c r="D469" s="661" t="s">
        <v>10297</v>
      </c>
      <c r="E469" s="661" t="s">
        <v>10298</v>
      </c>
      <c r="F469" s="664">
        <v>5</v>
      </c>
      <c r="G469" s="664">
        <v>4125</v>
      </c>
      <c r="H469" s="664">
        <v>1</v>
      </c>
      <c r="I469" s="664">
        <v>825</v>
      </c>
      <c r="J469" s="664">
        <v>4</v>
      </c>
      <c r="K469" s="664">
        <v>3304</v>
      </c>
      <c r="L469" s="664">
        <v>0.800969696969697</v>
      </c>
      <c r="M469" s="664">
        <v>826</v>
      </c>
      <c r="N469" s="664">
        <v>2</v>
      </c>
      <c r="O469" s="664">
        <v>1660</v>
      </c>
      <c r="P469" s="677">
        <v>0.40242424242424241</v>
      </c>
      <c r="Q469" s="665">
        <v>830</v>
      </c>
    </row>
    <row r="470" spans="1:17" ht="14.4" customHeight="1" x14ac:dyDescent="0.3">
      <c r="A470" s="660" t="s">
        <v>10294</v>
      </c>
      <c r="B470" s="661" t="s">
        <v>9862</v>
      </c>
      <c r="C470" s="661" t="s">
        <v>7437</v>
      </c>
      <c r="D470" s="661" t="s">
        <v>10299</v>
      </c>
      <c r="E470" s="661" t="s">
        <v>10300</v>
      </c>
      <c r="F470" s="664"/>
      <c r="G470" s="664"/>
      <c r="H470" s="664"/>
      <c r="I470" s="664"/>
      <c r="J470" s="664"/>
      <c r="K470" s="664"/>
      <c r="L470" s="664"/>
      <c r="M470" s="664"/>
      <c r="N470" s="664">
        <v>1</v>
      </c>
      <c r="O470" s="664">
        <v>811</v>
      </c>
      <c r="P470" s="677"/>
      <c r="Q470" s="665">
        <v>811</v>
      </c>
    </row>
    <row r="471" spans="1:17" ht="14.4" customHeight="1" x14ac:dyDescent="0.3">
      <c r="A471" s="660" t="s">
        <v>10294</v>
      </c>
      <c r="B471" s="661" t="s">
        <v>9862</v>
      </c>
      <c r="C471" s="661" t="s">
        <v>7437</v>
      </c>
      <c r="D471" s="661" t="s">
        <v>10301</v>
      </c>
      <c r="E471" s="661" t="s">
        <v>10302</v>
      </c>
      <c r="F471" s="664"/>
      <c r="G471" s="664"/>
      <c r="H471" s="664"/>
      <c r="I471" s="664"/>
      <c r="J471" s="664"/>
      <c r="K471" s="664"/>
      <c r="L471" s="664"/>
      <c r="M471" s="664"/>
      <c r="N471" s="664">
        <v>1</v>
      </c>
      <c r="O471" s="664">
        <v>811</v>
      </c>
      <c r="P471" s="677"/>
      <c r="Q471" s="665">
        <v>811</v>
      </c>
    </row>
    <row r="472" spans="1:17" ht="14.4" customHeight="1" x14ac:dyDescent="0.3">
      <c r="A472" s="660" t="s">
        <v>10294</v>
      </c>
      <c r="B472" s="661" t="s">
        <v>9862</v>
      </c>
      <c r="C472" s="661" t="s">
        <v>7437</v>
      </c>
      <c r="D472" s="661" t="s">
        <v>9686</v>
      </c>
      <c r="E472" s="661" t="s">
        <v>9687</v>
      </c>
      <c r="F472" s="664">
        <v>8</v>
      </c>
      <c r="G472" s="664">
        <v>1328</v>
      </c>
      <c r="H472" s="664">
        <v>1</v>
      </c>
      <c r="I472" s="664">
        <v>166</v>
      </c>
      <c r="J472" s="664">
        <v>9</v>
      </c>
      <c r="K472" s="664">
        <v>1494</v>
      </c>
      <c r="L472" s="664">
        <v>1.125</v>
      </c>
      <c r="M472" s="664">
        <v>166</v>
      </c>
      <c r="N472" s="664">
        <v>7</v>
      </c>
      <c r="O472" s="664">
        <v>1169</v>
      </c>
      <c r="P472" s="677">
        <v>0.88027108433734935</v>
      </c>
      <c r="Q472" s="665">
        <v>167</v>
      </c>
    </row>
    <row r="473" spans="1:17" ht="14.4" customHeight="1" x14ac:dyDescent="0.3">
      <c r="A473" s="660" t="s">
        <v>10294</v>
      </c>
      <c r="B473" s="661" t="s">
        <v>9862</v>
      </c>
      <c r="C473" s="661" t="s">
        <v>7437</v>
      </c>
      <c r="D473" s="661" t="s">
        <v>10303</v>
      </c>
      <c r="E473" s="661" t="s">
        <v>10304</v>
      </c>
      <c r="F473" s="664">
        <v>7</v>
      </c>
      <c r="G473" s="664">
        <v>1204</v>
      </c>
      <c r="H473" s="664">
        <v>1</v>
      </c>
      <c r="I473" s="664">
        <v>172</v>
      </c>
      <c r="J473" s="664">
        <v>10</v>
      </c>
      <c r="K473" s="664">
        <v>1720</v>
      </c>
      <c r="L473" s="664">
        <v>1.4285714285714286</v>
      </c>
      <c r="M473" s="664">
        <v>172</v>
      </c>
      <c r="N473" s="664">
        <v>7</v>
      </c>
      <c r="O473" s="664">
        <v>1211</v>
      </c>
      <c r="P473" s="677">
        <v>1.0058139534883721</v>
      </c>
      <c r="Q473" s="665">
        <v>173</v>
      </c>
    </row>
    <row r="474" spans="1:17" ht="14.4" customHeight="1" x14ac:dyDescent="0.3">
      <c r="A474" s="660" t="s">
        <v>10294</v>
      </c>
      <c r="B474" s="661" t="s">
        <v>9862</v>
      </c>
      <c r="C474" s="661" t="s">
        <v>7437</v>
      </c>
      <c r="D474" s="661" t="s">
        <v>10305</v>
      </c>
      <c r="E474" s="661" t="s">
        <v>10306</v>
      </c>
      <c r="F474" s="664">
        <v>2</v>
      </c>
      <c r="G474" s="664">
        <v>698</v>
      </c>
      <c r="H474" s="664">
        <v>1</v>
      </c>
      <c r="I474" s="664">
        <v>349</v>
      </c>
      <c r="J474" s="664">
        <v>2</v>
      </c>
      <c r="K474" s="664">
        <v>698</v>
      </c>
      <c r="L474" s="664">
        <v>1</v>
      </c>
      <c r="M474" s="664">
        <v>349</v>
      </c>
      <c r="N474" s="664">
        <v>1</v>
      </c>
      <c r="O474" s="664">
        <v>349</v>
      </c>
      <c r="P474" s="677">
        <v>0.5</v>
      </c>
      <c r="Q474" s="665">
        <v>349</v>
      </c>
    </row>
    <row r="475" spans="1:17" ht="14.4" customHeight="1" x14ac:dyDescent="0.3">
      <c r="A475" s="660" t="s">
        <v>10294</v>
      </c>
      <c r="B475" s="661" t="s">
        <v>9862</v>
      </c>
      <c r="C475" s="661" t="s">
        <v>7437</v>
      </c>
      <c r="D475" s="661" t="s">
        <v>9863</v>
      </c>
      <c r="E475" s="661" t="s">
        <v>9864</v>
      </c>
      <c r="F475" s="664"/>
      <c r="G475" s="664"/>
      <c r="H475" s="664"/>
      <c r="I475" s="664"/>
      <c r="J475" s="664">
        <v>2</v>
      </c>
      <c r="K475" s="664">
        <v>2070</v>
      </c>
      <c r="L475" s="664"/>
      <c r="M475" s="664">
        <v>1035</v>
      </c>
      <c r="N475" s="664"/>
      <c r="O475" s="664"/>
      <c r="P475" s="677"/>
      <c r="Q475" s="665"/>
    </row>
    <row r="476" spans="1:17" ht="14.4" customHeight="1" x14ac:dyDescent="0.3">
      <c r="A476" s="660" t="s">
        <v>10294</v>
      </c>
      <c r="B476" s="661" t="s">
        <v>9862</v>
      </c>
      <c r="C476" s="661" t="s">
        <v>7437</v>
      </c>
      <c r="D476" s="661" t="s">
        <v>10307</v>
      </c>
      <c r="E476" s="661" t="s">
        <v>10308</v>
      </c>
      <c r="F476" s="664">
        <v>1</v>
      </c>
      <c r="G476" s="664">
        <v>188</v>
      </c>
      <c r="H476" s="664">
        <v>1</v>
      </c>
      <c r="I476" s="664">
        <v>188</v>
      </c>
      <c r="J476" s="664">
        <v>1</v>
      </c>
      <c r="K476" s="664">
        <v>188</v>
      </c>
      <c r="L476" s="664">
        <v>1</v>
      </c>
      <c r="M476" s="664">
        <v>188</v>
      </c>
      <c r="N476" s="664">
        <v>1</v>
      </c>
      <c r="O476" s="664">
        <v>188</v>
      </c>
      <c r="P476" s="677">
        <v>1</v>
      </c>
      <c r="Q476" s="665">
        <v>188</v>
      </c>
    </row>
    <row r="477" spans="1:17" ht="14.4" customHeight="1" x14ac:dyDescent="0.3">
      <c r="A477" s="660" t="s">
        <v>10294</v>
      </c>
      <c r="B477" s="661" t="s">
        <v>9862</v>
      </c>
      <c r="C477" s="661" t="s">
        <v>7437</v>
      </c>
      <c r="D477" s="661" t="s">
        <v>10309</v>
      </c>
      <c r="E477" s="661" t="s">
        <v>10310</v>
      </c>
      <c r="F477" s="664">
        <v>2</v>
      </c>
      <c r="G477" s="664">
        <v>1088</v>
      </c>
      <c r="H477" s="664">
        <v>1</v>
      </c>
      <c r="I477" s="664">
        <v>544</v>
      </c>
      <c r="J477" s="664">
        <v>2</v>
      </c>
      <c r="K477" s="664">
        <v>1090</v>
      </c>
      <c r="L477" s="664">
        <v>1.0018382352941178</v>
      </c>
      <c r="M477" s="664">
        <v>545</v>
      </c>
      <c r="N477" s="664"/>
      <c r="O477" s="664"/>
      <c r="P477" s="677"/>
      <c r="Q477" s="665"/>
    </row>
    <row r="478" spans="1:17" ht="14.4" customHeight="1" x14ac:dyDescent="0.3">
      <c r="A478" s="660" t="s">
        <v>10294</v>
      </c>
      <c r="B478" s="661" t="s">
        <v>9862</v>
      </c>
      <c r="C478" s="661" t="s">
        <v>7437</v>
      </c>
      <c r="D478" s="661" t="s">
        <v>10311</v>
      </c>
      <c r="E478" s="661" t="s">
        <v>10312</v>
      </c>
      <c r="F478" s="664">
        <v>1</v>
      </c>
      <c r="G478" s="664">
        <v>673</v>
      </c>
      <c r="H478" s="664">
        <v>1</v>
      </c>
      <c r="I478" s="664">
        <v>673</v>
      </c>
      <c r="J478" s="664"/>
      <c r="K478" s="664"/>
      <c r="L478" s="664"/>
      <c r="M478" s="664"/>
      <c r="N478" s="664"/>
      <c r="O478" s="664"/>
      <c r="P478" s="677"/>
      <c r="Q478" s="665"/>
    </row>
    <row r="479" spans="1:17" ht="14.4" customHeight="1" x14ac:dyDescent="0.3">
      <c r="A479" s="660" t="s">
        <v>10294</v>
      </c>
      <c r="B479" s="661" t="s">
        <v>9862</v>
      </c>
      <c r="C479" s="661" t="s">
        <v>7437</v>
      </c>
      <c r="D479" s="661" t="s">
        <v>10313</v>
      </c>
      <c r="E479" s="661" t="s">
        <v>10314</v>
      </c>
      <c r="F479" s="664"/>
      <c r="G479" s="664"/>
      <c r="H479" s="664"/>
      <c r="I479" s="664"/>
      <c r="J479" s="664">
        <v>3</v>
      </c>
      <c r="K479" s="664">
        <v>1527</v>
      </c>
      <c r="L479" s="664"/>
      <c r="M479" s="664">
        <v>509</v>
      </c>
      <c r="N479" s="664"/>
      <c r="O479" s="664"/>
      <c r="P479" s="677"/>
      <c r="Q479" s="665"/>
    </row>
    <row r="480" spans="1:17" ht="14.4" customHeight="1" x14ac:dyDescent="0.3">
      <c r="A480" s="660" t="s">
        <v>10294</v>
      </c>
      <c r="B480" s="661" t="s">
        <v>9862</v>
      </c>
      <c r="C480" s="661" t="s">
        <v>7437</v>
      </c>
      <c r="D480" s="661" t="s">
        <v>10315</v>
      </c>
      <c r="E480" s="661" t="s">
        <v>10316</v>
      </c>
      <c r="F480" s="664"/>
      <c r="G480" s="664"/>
      <c r="H480" s="664"/>
      <c r="I480" s="664"/>
      <c r="J480" s="664">
        <v>3</v>
      </c>
      <c r="K480" s="664">
        <v>1257</v>
      </c>
      <c r="L480" s="664"/>
      <c r="M480" s="664">
        <v>419</v>
      </c>
      <c r="N480" s="664"/>
      <c r="O480" s="664"/>
      <c r="P480" s="677"/>
      <c r="Q480" s="665"/>
    </row>
    <row r="481" spans="1:17" ht="14.4" customHeight="1" x14ac:dyDescent="0.3">
      <c r="A481" s="660" t="s">
        <v>10294</v>
      </c>
      <c r="B481" s="661" t="s">
        <v>9862</v>
      </c>
      <c r="C481" s="661" t="s">
        <v>7437</v>
      </c>
      <c r="D481" s="661" t="s">
        <v>10317</v>
      </c>
      <c r="E481" s="661" t="s">
        <v>10318</v>
      </c>
      <c r="F481" s="664">
        <v>2</v>
      </c>
      <c r="G481" s="664">
        <v>686</v>
      </c>
      <c r="H481" s="664">
        <v>1</v>
      </c>
      <c r="I481" s="664">
        <v>343</v>
      </c>
      <c r="J481" s="664">
        <v>2</v>
      </c>
      <c r="K481" s="664">
        <v>688</v>
      </c>
      <c r="L481" s="664">
        <v>1.0029154518950438</v>
      </c>
      <c r="M481" s="664">
        <v>344</v>
      </c>
      <c r="N481" s="664"/>
      <c r="O481" s="664"/>
      <c r="P481" s="677"/>
      <c r="Q481" s="665"/>
    </row>
    <row r="482" spans="1:17" ht="14.4" customHeight="1" x14ac:dyDescent="0.3">
      <c r="A482" s="660" t="s">
        <v>10294</v>
      </c>
      <c r="B482" s="661" t="s">
        <v>9862</v>
      </c>
      <c r="C482" s="661" t="s">
        <v>7437</v>
      </c>
      <c r="D482" s="661" t="s">
        <v>9557</v>
      </c>
      <c r="E482" s="661" t="s">
        <v>9558</v>
      </c>
      <c r="F482" s="664"/>
      <c r="G482" s="664"/>
      <c r="H482" s="664"/>
      <c r="I482" s="664"/>
      <c r="J482" s="664">
        <v>1</v>
      </c>
      <c r="K482" s="664">
        <v>217</v>
      </c>
      <c r="L482" s="664"/>
      <c r="M482" s="664">
        <v>217</v>
      </c>
      <c r="N482" s="664"/>
      <c r="O482" s="664"/>
      <c r="P482" s="677"/>
      <c r="Q482" s="665"/>
    </row>
    <row r="483" spans="1:17" ht="14.4" customHeight="1" x14ac:dyDescent="0.3">
      <c r="A483" s="660" t="s">
        <v>10294</v>
      </c>
      <c r="B483" s="661" t="s">
        <v>9862</v>
      </c>
      <c r="C483" s="661" t="s">
        <v>7437</v>
      </c>
      <c r="D483" s="661" t="s">
        <v>10319</v>
      </c>
      <c r="E483" s="661" t="s">
        <v>10320</v>
      </c>
      <c r="F483" s="664"/>
      <c r="G483" s="664"/>
      <c r="H483" s="664"/>
      <c r="I483" s="664"/>
      <c r="J483" s="664">
        <v>1</v>
      </c>
      <c r="K483" s="664">
        <v>145</v>
      </c>
      <c r="L483" s="664"/>
      <c r="M483" s="664">
        <v>145</v>
      </c>
      <c r="N483" s="664"/>
      <c r="O483" s="664"/>
      <c r="P483" s="677"/>
      <c r="Q483" s="665"/>
    </row>
    <row r="484" spans="1:17" ht="14.4" customHeight="1" x14ac:dyDescent="0.3">
      <c r="A484" s="660" t="s">
        <v>10294</v>
      </c>
      <c r="B484" s="661" t="s">
        <v>9862</v>
      </c>
      <c r="C484" s="661" t="s">
        <v>7437</v>
      </c>
      <c r="D484" s="661" t="s">
        <v>10321</v>
      </c>
      <c r="E484" s="661" t="s">
        <v>10322</v>
      </c>
      <c r="F484" s="664"/>
      <c r="G484" s="664"/>
      <c r="H484" s="664"/>
      <c r="I484" s="664"/>
      <c r="J484" s="664">
        <v>1</v>
      </c>
      <c r="K484" s="664">
        <v>237</v>
      </c>
      <c r="L484" s="664"/>
      <c r="M484" s="664">
        <v>237</v>
      </c>
      <c r="N484" s="664">
        <v>1</v>
      </c>
      <c r="O484" s="664">
        <v>237</v>
      </c>
      <c r="P484" s="677"/>
      <c r="Q484" s="665">
        <v>237</v>
      </c>
    </row>
    <row r="485" spans="1:17" ht="14.4" customHeight="1" x14ac:dyDescent="0.3">
      <c r="A485" s="660" t="s">
        <v>10294</v>
      </c>
      <c r="B485" s="661" t="s">
        <v>9862</v>
      </c>
      <c r="C485" s="661" t="s">
        <v>7437</v>
      </c>
      <c r="D485" s="661" t="s">
        <v>10323</v>
      </c>
      <c r="E485" s="661" t="s">
        <v>10324</v>
      </c>
      <c r="F485" s="664">
        <v>1</v>
      </c>
      <c r="G485" s="664">
        <v>110</v>
      </c>
      <c r="H485" s="664">
        <v>1</v>
      </c>
      <c r="I485" s="664">
        <v>110</v>
      </c>
      <c r="J485" s="664">
        <v>3</v>
      </c>
      <c r="K485" s="664">
        <v>330</v>
      </c>
      <c r="L485" s="664">
        <v>3</v>
      </c>
      <c r="M485" s="664">
        <v>110</v>
      </c>
      <c r="N485" s="664"/>
      <c r="O485" s="664"/>
      <c r="P485" s="677"/>
      <c r="Q485" s="665"/>
    </row>
    <row r="486" spans="1:17" ht="14.4" customHeight="1" x14ac:dyDescent="0.3">
      <c r="A486" s="660" t="s">
        <v>10294</v>
      </c>
      <c r="B486" s="661" t="s">
        <v>9862</v>
      </c>
      <c r="C486" s="661" t="s">
        <v>7437</v>
      </c>
      <c r="D486" s="661" t="s">
        <v>10325</v>
      </c>
      <c r="E486" s="661" t="s">
        <v>10326</v>
      </c>
      <c r="F486" s="664">
        <v>1</v>
      </c>
      <c r="G486" s="664">
        <v>310</v>
      </c>
      <c r="H486" s="664">
        <v>1</v>
      </c>
      <c r="I486" s="664">
        <v>310</v>
      </c>
      <c r="J486" s="664">
        <v>3</v>
      </c>
      <c r="K486" s="664">
        <v>930</v>
      </c>
      <c r="L486" s="664">
        <v>3</v>
      </c>
      <c r="M486" s="664">
        <v>310</v>
      </c>
      <c r="N486" s="664"/>
      <c r="O486" s="664"/>
      <c r="P486" s="677"/>
      <c r="Q486" s="665"/>
    </row>
    <row r="487" spans="1:17" ht="14.4" customHeight="1" x14ac:dyDescent="0.3">
      <c r="A487" s="660" t="s">
        <v>10294</v>
      </c>
      <c r="B487" s="661" t="s">
        <v>9862</v>
      </c>
      <c r="C487" s="661" t="s">
        <v>7437</v>
      </c>
      <c r="D487" s="661" t="s">
        <v>9591</v>
      </c>
      <c r="E487" s="661" t="s">
        <v>9592</v>
      </c>
      <c r="F487" s="664">
        <v>22</v>
      </c>
      <c r="G487" s="664">
        <v>7634</v>
      </c>
      <c r="H487" s="664">
        <v>1</v>
      </c>
      <c r="I487" s="664">
        <v>347</v>
      </c>
      <c r="J487" s="664">
        <v>37</v>
      </c>
      <c r="K487" s="664">
        <v>12876</v>
      </c>
      <c r="L487" s="664">
        <v>1.6866649200943149</v>
      </c>
      <c r="M487" s="664">
        <v>348</v>
      </c>
      <c r="N487" s="664">
        <v>27</v>
      </c>
      <c r="O487" s="664">
        <v>9423</v>
      </c>
      <c r="P487" s="677">
        <v>1.234346345297354</v>
      </c>
      <c r="Q487" s="665">
        <v>349</v>
      </c>
    </row>
    <row r="488" spans="1:17" ht="14.4" customHeight="1" x14ac:dyDescent="0.3">
      <c r="A488" s="660" t="s">
        <v>10294</v>
      </c>
      <c r="B488" s="661" t="s">
        <v>9862</v>
      </c>
      <c r="C488" s="661" t="s">
        <v>7437</v>
      </c>
      <c r="D488" s="661" t="s">
        <v>9730</v>
      </c>
      <c r="E488" s="661" t="s">
        <v>9731</v>
      </c>
      <c r="F488" s="664">
        <v>1</v>
      </c>
      <c r="G488" s="664">
        <v>147</v>
      </c>
      <c r="H488" s="664">
        <v>1</v>
      </c>
      <c r="I488" s="664">
        <v>147</v>
      </c>
      <c r="J488" s="664">
        <v>1</v>
      </c>
      <c r="K488" s="664">
        <v>147</v>
      </c>
      <c r="L488" s="664">
        <v>1</v>
      </c>
      <c r="M488" s="664">
        <v>147</v>
      </c>
      <c r="N488" s="664">
        <v>1</v>
      </c>
      <c r="O488" s="664">
        <v>148</v>
      </c>
      <c r="P488" s="677">
        <v>1.0068027210884354</v>
      </c>
      <c r="Q488" s="665">
        <v>148</v>
      </c>
    </row>
    <row r="489" spans="1:17" ht="14.4" customHeight="1" x14ac:dyDescent="0.3">
      <c r="A489" s="660" t="s">
        <v>10294</v>
      </c>
      <c r="B489" s="661" t="s">
        <v>9862</v>
      </c>
      <c r="C489" s="661" t="s">
        <v>7437</v>
      </c>
      <c r="D489" s="661" t="s">
        <v>10327</v>
      </c>
      <c r="E489" s="661" t="s">
        <v>10328</v>
      </c>
      <c r="F489" s="664">
        <v>1</v>
      </c>
      <c r="G489" s="664">
        <v>293</v>
      </c>
      <c r="H489" s="664">
        <v>1</v>
      </c>
      <c r="I489" s="664">
        <v>293</v>
      </c>
      <c r="J489" s="664">
        <v>1</v>
      </c>
      <c r="K489" s="664">
        <v>293</v>
      </c>
      <c r="L489" s="664">
        <v>1</v>
      </c>
      <c r="M489" s="664">
        <v>293</v>
      </c>
      <c r="N489" s="664">
        <v>1</v>
      </c>
      <c r="O489" s="664">
        <v>293</v>
      </c>
      <c r="P489" s="677">
        <v>1</v>
      </c>
      <c r="Q489" s="665">
        <v>293</v>
      </c>
    </row>
    <row r="490" spans="1:17" ht="14.4" customHeight="1" x14ac:dyDescent="0.3">
      <c r="A490" s="660" t="s">
        <v>10294</v>
      </c>
      <c r="B490" s="661" t="s">
        <v>9862</v>
      </c>
      <c r="C490" s="661" t="s">
        <v>7437</v>
      </c>
      <c r="D490" s="661" t="s">
        <v>10329</v>
      </c>
      <c r="E490" s="661" t="s">
        <v>10330</v>
      </c>
      <c r="F490" s="664">
        <v>2</v>
      </c>
      <c r="G490" s="664">
        <v>406</v>
      </c>
      <c r="H490" s="664">
        <v>1</v>
      </c>
      <c r="I490" s="664">
        <v>203</v>
      </c>
      <c r="J490" s="664">
        <v>3</v>
      </c>
      <c r="K490" s="664">
        <v>612</v>
      </c>
      <c r="L490" s="664">
        <v>1.5073891625615763</v>
      </c>
      <c r="M490" s="664">
        <v>204</v>
      </c>
      <c r="N490" s="664"/>
      <c r="O490" s="664"/>
      <c r="P490" s="677"/>
      <c r="Q490" s="665"/>
    </row>
    <row r="491" spans="1:17" ht="14.4" customHeight="1" x14ac:dyDescent="0.3">
      <c r="A491" s="660" t="s">
        <v>10294</v>
      </c>
      <c r="B491" s="661" t="s">
        <v>9862</v>
      </c>
      <c r="C491" s="661" t="s">
        <v>7437</v>
      </c>
      <c r="D491" s="661" t="s">
        <v>10331</v>
      </c>
      <c r="E491" s="661" t="s">
        <v>10332</v>
      </c>
      <c r="F491" s="664">
        <v>5</v>
      </c>
      <c r="G491" s="664">
        <v>190</v>
      </c>
      <c r="H491" s="664">
        <v>1</v>
      </c>
      <c r="I491" s="664">
        <v>38</v>
      </c>
      <c r="J491" s="664">
        <v>5</v>
      </c>
      <c r="K491" s="664">
        <v>190</v>
      </c>
      <c r="L491" s="664">
        <v>1</v>
      </c>
      <c r="M491" s="664">
        <v>38</v>
      </c>
      <c r="N491" s="664">
        <v>2</v>
      </c>
      <c r="O491" s="664">
        <v>78</v>
      </c>
      <c r="P491" s="677">
        <v>0.41052631578947368</v>
      </c>
      <c r="Q491" s="665">
        <v>39</v>
      </c>
    </row>
    <row r="492" spans="1:17" ht="14.4" customHeight="1" x14ac:dyDescent="0.3">
      <c r="A492" s="660" t="s">
        <v>10294</v>
      </c>
      <c r="B492" s="661" t="s">
        <v>9862</v>
      </c>
      <c r="C492" s="661" t="s">
        <v>7437</v>
      </c>
      <c r="D492" s="661" t="s">
        <v>9772</v>
      </c>
      <c r="E492" s="661" t="s">
        <v>9773</v>
      </c>
      <c r="F492" s="664">
        <v>8</v>
      </c>
      <c r="G492" s="664">
        <v>1352</v>
      </c>
      <c r="H492" s="664">
        <v>1</v>
      </c>
      <c r="I492" s="664">
        <v>169</v>
      </c>
      <c r="J492" s="664">
        <v>9</v>
      </c>
      <c r="K492" s="664">
        <v>1521</v>
      </c>
      <c r="L492" s="664">
        <v>1.125</v>
      </c>
      <c r="M492" s="664">
        <v>169</v>
      </c>
      <c r="N492" s="664">
        <v>6</v>
      </c>
      <c r="O492" s="664">
        <v>1020</v>
      </c>
      <c r="P492" s="677">
        <v>0.75443786982248517</v>
      </c>
      <c r="Q492" s="665">
        <v>170</v>
      </c>
    </row>
    <row r="493" spans="1:17" ht="14.4" customHeight="1" x14ac:dyDescent="0.3">
      <c r="A493" s="660" t="s">
        <v>10294</v>
      </c>
      <c r="B493" s="661" t="s">
        <v>9862</v>
      </c>
      <c r="C493" s="661" t="s">
        <v>7437</v>
      </c>
      <c r="D493" s="661" t="s">
        <v>10333</v>
      </c>
      <c r="E493" s="661" t="s">
        <v>10334</v>
      </c>
      <c r="F493" s="664">
        <v>1</v>
      </c>
      <c r="G493" s="664">
        <v>324</v>
      </c>
      <c r="H493" s="664">
        <v>1</v>
      </c>
      <c r="I493" s="664">
        <v>324</v>
      </c>
      <c r="J493" s="664">
        <v>1</v>
      </c>
      <c r="K493" s="664">
        <v>324</v>
      </c>
      <c r="L493" s="664">
        <v>1</v>
      </c>
      <c r="M493" s="664">
        <v>324</v>
      </c>
      <c r="N493" s="664">
        <v>1</v>
      </c>
      <c r="O493" s="664">
        <v>324</v>
      </c>
      <c r="P493" s="677">
        <v>1</v>
      </c>
      <c r="Q493" s="665">
        <v>324</v>
      </c>
    </row>
    <row r="494" spans="1:17" ht="14.4" customHeight="1" x14ac:dyDescent="0.3">
      <c r="A494" s="660" t="s">
        <v>10294</v>
      </c>
      <c r="B494" s="661" t="s">
        <v>9862</v>
      </c>
      <c r="C494" s="661" t="s">
        <v>7437</v>
      </c>
      <c r="D494" s="661" t="s">
        <v>10335</v>
      </c>
      <c r="E494" s="661" t="s">
        <v>10336</v>
      </c>
      <c r="F494" s="664">
        <v>1</v>
      </c>
      <c r="G494" s="664">
        <v>685</v>
      </c>
      <c r="H494" s="664">
        <v>1</v>
      </c>
      <c r="I494" s="664">
        <v>685</v>
      </c>
      <c r="J494" s="664">
        <v>1</v>
      </c>
      <c r="K494" s="664">
        <v>686</v>
      </c>
      <c r="L494" s="664">
        <v>1.0014598540145985</v>
      </c>
      <c r="M494" s="664">
        <v>686</v>
      </c>
      <c r="N494" s="664"/>
      <c r="O494" s="664"/>
      <c r="P494" s="677"/>
      <c r="Q494" s="665"/>
    </row>
    <row r="495" spans="1:17" ht="14.4" customHeight="1" x14ac:dyDescent="0.3">
      <c r="A495" s="660" t="s">
        <v>10294</v>
      </c>
      <c r="B495" s="661" t="s">
        <v>9862</v>
      </c>
      <c r="C495" s="661" t="s">
        <v>7437</v>
      </c>
      <c r="D495" s="661" t="s">
        <v>10337</v>
      </c>
      <c r="E495" s="661" t="s">
        <v>10338</v>
      </c>
      <c r="F495" s="664">
        <v>3</v>
      </c>
      <c r="G495" s="664">
        <v>1041</v>
      </c>
      <c r="H495" s="664">
        <v>1</v>
      </c>
      <c r="I495" s="664">
        <v>347</v>
      </c>
      <c r="J495" s="664">
        <v>6</v>
      </c>
      <c r="K495" s="664">
        <v>2082</v>
      </c>
      <c r="L495" s="664">
        <v>2</v>
      </c>
      <c r="M495" s="664">
        <v>347</v>
      </c>
      <c r="N495" s="664">
        <v>7</v>
      </c>
      <c r="O495" s="664">
        <v>2436</v>
      </c>
      <c r="P495" s="677">
        <v>2.3400576368876083</v>
      </c>
      <c r="Q495" s="665">
        <v>348</v>
      </c>
    </row>
    <row r="496" spans="1:17" ht="14.4" customHeight="1" x14ac:dyDescent="0.3">
      <c r="A496" s="660" t="s">
        <v>10294</v>
      </c>
      <c r="B496" s="661" t="s">
        <v>9862</v>
      </c>
      <c r="C496" s="661" t="s">
        <v>7437</v>
      </c>
      <c r="D496" s="661" t="s">
        <v>9798</v>
      </c>
      <c r="E496" s="661" t="s">
        <v>9799</v>
      </c>
      <c r="F496" s="664">
        <v>8</v>
      </c>
      <c r="G496" s="664">
        <v>1376</v>
      </c>
      <c r="H496" s="664">
        <v>1</v>
      </c>
      <c r="I496" s="664">
        <v>172</v>
      </c>
      <c r="J496" s="664">
        <v>9</v>
      </c>
      <c r="K496" s="664">
        <v>1548</v>
      </c>
      <c r="L496" s="664">
        <v>1.125</v>
      </c>
      <c r="M496" s="664">
        <v>172</v>
      </c>
      <c r="N496" s="664">
        <v>7</v>
      </c>
      <c r="O496" s="664">
        <v>1211</v>
      </c>
      <c r="P496" s="677">
        <v>0.88008720930232553</v>
      </c>
      <c r="Q496" s="665">
        <v>173</v>
      </c>
    </row>
    <row r="497" spans="1:17" ht="14.4" customHeight="1" x14ac:dyDescent="0.3">
      <c r="A497" s="660" t="s">
        <v>10294</v>
      </c>
      <c r="B497" s="661" t="s">
        <v>9862</v>
      </c>
      <c r="C497" s="661" t="s">
        <v>7437</v>
      </c>
      <c r="D497" s="661" t="s">
        <v>10339</v>
      </c>
      <c r="E497" s="661" t="s">
        <v>10340</v>
      </c>
      <c r="F497" s="664">
        <v>4</v>
      </c>
      <c r="G497" s="664">
        <v>1596</v>
      </c>
      <c r="H497" s="664">
        <v>1</v>
      </c>
      <c r="I497" s="664">
        <v>399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10294</v>
      </c>
      <c r="B498" s="661" t="s">
        <v>9862</v>
      </c>
      <c r="C498" s="661" t="s">
        <v>7437</v>
      </c>
      <c r="D498" s="661" t="s">
        <v>10341</v>
      </c>
      <c r="E498" s="661" t="s">
        <v>10342</v>
      </c>
      <c r="F498" s="664">
        <v>1</v>
      </c>
      <c r="G498" s="664">
        <v>673</v>
      </c>
      <c r="H498" s="664">
        <v>1</v>
      </c>
      <c r="I498" s="664">
        <v>673</v>
      </c>
      <c r="J498" s="664"/>
      <c r="K498" s="664"/>
      <c r="L498" s="664"/>
      <c r="M498" s="664"/>
      <c r="N498" s="664"/>
      <c r="O498" s="664"/>
      <c r="P498" s="677"/>
      <c r="Q498" s="665"/>
    </row>
    <row r="499" spans="1:17" ht="14.4" customHeight="1" x14ac:dyDescent="0.3">
      <c r="A499" s="660" t="s">
        <v>10294</v>
      </c>
      <c r="B499" s="661" t="s">
        <v>9862</v>
      </c>
      <c r="C499" s="661" t="s">
        <v>7437</v>
      </c>
      <c r="D499" s="661" t="s">
        <v>10343</v>
      </c>
      <c r="E499" s="661" t="s">
        <v>10344</v>
      </c>
      <c r="F499" s="664">
        <v>1</v>
      </c>
      <c r="G499" s="664">
        <v>472</v>
      </c>
      <c r="H499" s="664">
        <v>1</v>
      </c>
      <c r="I499" s="664">
        <v>472</v>
      </c>
      <c r="J499" s="664">
        <v>1</v>
      </c>
      <c r="K499" s="664">
        <v>473</v>
      </c>
      <c r="L499" s="664">
        <v>1.0021186440677967</v>
      </c>
      <c r="M499" s="664">
        <v>473</v>
      </c>
      <c r="N499" s="664"/>
      <c r="O499" s="664"/>
      <c r="P499" s="677"/>
      <c r="Q499" s="665"/>
    </row>
    <row r="500" spans="1:17" ht="14.4" customHeight="1" x14ac:dyDescent="0.3">
      <c r="A500" s="660" t="s">
        <v>10294</v>
      </c>
      <c r="B500" s="661" t="s">
        <v>9862</v>
      </c>
      <c r="C500" s="661" t="s">
        <v>7437</v>
      </c>
      <c r="D500" s="661" t="s">
        <v>10345</v>
      </c>
      <c r="E500" s="661" t="s">
        <v>10346</v>
      </c>
      <c r="F500" s="664"/>
      <c r="G500" s="664"/>
      <c r="H500" s="664"/>
      <c r="I500" s="664"/>
      <c r="J500" s="664">
        <v>3</v>
      </c>
      <c r="K500" s="664">
        <v>861</v>
      </c>
      <c r="L500" s="664"/>
      <c r="M500" s="664">
        <v>287</v>
      </c>
      <c r="N500" s="664"/>
      <c r="O500" s="664"/>
      <c r="P500" s="677"/>
      <c r="Q500" s="665"/>
    </row>
    <row r="501" spans="1:17" ht="14.4" customHeight="1" x14ac:dyDescent="0.3">
      <c r="A501" s="660" t="s">
        <v>10294</v>
      </c>
      <c r="B501" s="661" t="s">
        <v>9862</v>
      </c>
      <c r="C501" s="661" t="s">
        <v>7437</v>
      </c>
      <c r="D501" s="661" t="s">
        <v>10347</v>
      </c>
      <c r="E501" s="661" t="s">
        <v>10348</v>
      </c>
      <c r="F501" s="664"/>
      <c r="G501" s="664"/>
      <c r="H501" s="664"/>
      <c r="I501" s="664"/>
      <c r="J501" s="664"/>
      <c r="K501" s="664"/>
      <c r="L501" s="664"/>
      <c r="M501" s="664"/>
      <c r="N501" s="664">
        <v>1</v>
      </c>
      <c r="O501" s="664">
        <v>811</v>
      </c>
      <c r="P501" s="677"/>
      <c r="Q501" s="665">
        <v>811</v>
      </c>
    </row>
    <row r="502" spans="1:17" ht="14.4" customHeight="1" x14ac:dyDescent="0.3">
      <c r="A502" s="660" t="s">
        <v>10294</v>
      </c>
      <c r="B502" s="661" t="s">
        <v>9862</v>
      </c>
      <c r="C502" s="661" t="s">
        <v>7437</v>
      </c>
      <c r="D502" s="661" t="s">
        <v>10349</v>
      </c>
      <c r="E502" s="661" t="s">
        <v>10350</v>
      </c>
      <c r="F502" s="664">
        <v>7</v>
      </c>
      <c r="G502" s="664">
        <v>1162</v>
      </c>
      <c r="H502" s="664">
        <v>1</v>
      </c>
      <c r="I502" s="664">
        <v>166</v>
      </c>
      <c r="J502" s="664">
        <v>10</v>
      </c>
      <c r="K502" s="664">
        <v>1660</v>
      </c>
      <c r="L502" s="664">
        <v>1.4285714285714286</v>
      </c>
      <c r="M502" s="664">
        <v>166</v>
      </c>
      <c r="N502" s="664">
        <v>7</v>
      </c>
      <c r="O502" s="664">
        <v>1169</v>
      </c>
      <c r="P502" s="677">
        <v>1.0060240963855422</v>
      </c>
      <c r="Q502" s="665">
        <v>167</v>
      </c>
    </row>
    <row r="503" spans="1:17" ht="14.4" customHeight="1" x14ac:dyDescent="0.3">
      <c r="A503" s="660" t="s">
        <v>10294</v>
      </c>
      <c r="B503" s="661" t="s">
        <v>9862</v>
      </c>
      <c r="C503" s="661" t="s">
        <v>7437</v>
      </c>
      <c r="D503" s="661" t="s">
        <v>10351</v>
      </c>
      <c r="E503" s="661" t="s">
        <v>10352</v>
      </c>
      <c r="F503" s="664">
        <v>1</v>
      </c>
      <c r="G503" s="664">
        <v>572</v>
      </c>
      <c r="H503" s="664">
        <v>1</v>
      </c>
      <c r="I503" s="664">
        <v>572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10294</v>
      </c>
      <c r="B504" s="661" t="s">
        <v>9862</v>
      </c>
      <c r="C504" s="661" t="s">
        <v>7437</v>
      </c>
      <c r="D504" s="661" t="s">
        <v>10353</v>
      </c>
      <c r="E504" s="661" t="s">
        <v>10354</v>
      </c>
      <c r="F504" s="664">
        <v>1</v>
      </c>
      <c r="G504" s="664">
        <v>185</v>
      </c>
      <c r="H504" s="664">
        <v>1</v>
      </c>
      <c r="I504" s="664">
        <v>185</v>
      </c>
      <c r="J504" s="664">
        <v>1</v>
      </c>
      <c r="K504" s="664">
        <v>185</v>
      </c>
      <c r="L504" s="664">
        <v>1</v>
      </c>
      <c r="M504" s="664">
        <v>185</v>
      </c>
      <c r="N504" s="664">
        <v>1</v>
      </c>
      <c r="O504" s="664">
        <v>185</v>
      </c>
      <c r="P504" s="677">
        <v>1</v>
      </c>
      <c r="Q504" s="665">
        <v>185</v>
      </c>
    </row>
    <row r="505" spans="1:17" ht="14.4" customHeight="1" x14ac:dyDescent="0.3">
      <c r="A505" s="660" t="s">
        <v>10294</v>
      </c>
      <c r="B505" s="661" t="s">
        <v>9862</v>
      </c>
      <c r="C505" s="661" t="s">
        <v>7437</v>
      </c>
      <c r="D505" s="661" t="s">
        <v>10355</v>
      </c>
      <c r="E505" s="661" t="s">
        <v>10356</v>
      </c>
      <c r="F505" s="664"/>
      <c r="G505" s="664"/>
      <c r="H505" s="664"/>
      <c r="I505" s="664"/>
      <c r="J505" s="664">
        <v>1</v>
      </c>
      <c r="K505" s="664">
        <v>188</v>
      </c>
      <c r="L505" s="664"/>
      <c r="M505" s="664">
        <v>188</v>
      </c>
      <c r="N505" s="664">
        <v>1</v>
      </c>
      <c r="O505" s="664">
        <v>189</v>
      </c>
      <c r="P505" s="677"/>
      <c r="Q505" s="665">
        <v>189</v>
      </c>
    </row>
    <row r="506" spans="1:17" ht="14.4" customHeight="1" x14ac:dyDescent="0.3">
      <c r="A506" s="660" t="s">
        <v>10294</v>
      </c>
      <c r="B506" s="661" t="s">
        <v>9862</v>
      </c>
      <c r="C506" s="661" t="s">
        <v>7437</v>
      </c>
      <c r="D506" s="661" t="s">
        <v>10357</v>
      </c>
      <c r="E506" s="661" t="s">
        <v>10358</v>
      </c>
      <c r="F506" s="664"/>
      <c r="G506" s="664"/>
      <c r="H506" s="664"/>
      <c r="I506" s="664"/>
      <c r="J506" s="664"/>
      <c r="K506" s="664"/>
      <c r="L506" s="664"/>
      <c r="M506" s="664"/>
      <c r="N506" s="664">
        <v>1</v>
      </c>
      <c r="O506" s="664">
        <v>811</v>
      </c>
      <c r="P506" s="677"/>
      <c r="Q506" s="665">
        <v>811</v>
      </c>
    </row>
    <row r="507" spans="1:17" ht="14.4" customHeight="1" x14ac:dyDescent="0.3">
      <c r="A507" s="660" t="s">
        <v>10359</v>
      </c>
      <c r="B507" s="661" t="s">
        <v>9541</v>
      </c>
      <c r="C507" s="661" t="s">
        <v>7437</v>
      </c>
      <c r="D507" s="661" t="s">
        <v>9559</v>
      </c>
      <c r="E507" s="661" t="s">
        <v>9560</v>
      </c>
      <c r="F507" s="664">
        <v>1</v>
      </c>
      <c r="G507" s="664">
        <v>494</v>
      </c>
      <c r="H507" s="664">
        <v>1</v>
      </c>
      <c r="I507" s="664">
        <v>494</v>
      </c>
      <c r="J507" s="664">
        <v>3</v>
      </c>
      <c r="K507" s="664">
        <v>1491</v>
      </c>
      <c r="L507" s="664">
        <v>3.0182186234817814</v>
      </c>
      <c r="M507" s="664">
        <v>497</v>
      </c>
      <c r="N507" s="664">
        <v>1</v>
      </c>
      <c r="O507" s="664">
        <v>497</v>
      </c>
      <c r="P507" s="677">
        <v>1.0060728744939271</v>
      </c>
      <c r="Q507" s="665">
        <v>497</v>
      </c>
    </row>
    <row r="508" spans="1:17" ht="14.4" customHeight="1" x14ac:dyDescent="0.3">
      <c r="A508" s="660" t="s">
        <v>10359</v>
      </c>
      <c r="B508" s="661" t="s">
        <v>9541</v>
      </c>
      <c r="C508" s="661" t="s">
        <v>7437</v>
      </c>
      <c r="D508" s="661" t="s">
        <v>10219</v>
      </c>
      <c r="E508" s="661" t="s">
        <v>10220</v>
      </c>
      <c r="F508" s="664"/>
      <c r="G508" s="664"/>
      <c r="H508" s="664"/>
      <c r="I508" s="664"/>
      <c r="J508" s="664">
        <v>1</v>
      </c>
      <c r="K508" s="664">
        <v>12779</v>
      </c>
      <c r="L508" s="664"/>
      <c r="M508" s="664">
        <v>12779</v>
      </c>
      <c r="N508" s="664"/>
      <c r="O508" s="664"/>
      <c r="P508" s="677"/>
      <c r="Q508" s="665"/>
    </row>
    <row r="509" spans="1:17" ht="14.4" customHeight="1" x14ac:dyDescent="0.3">
      <c r="A509" s="660" t="s">
        <v>10359</v>
      </c>
      <c r="B509" s="661" t="s">
        <v>9541</v>
      </c>
      <c r="C509" s="661" t="s">
        <v>7437</v>
      </c>
      <c r="D509" s="661" t="s">
        <v>10360</v>
      </c>
      <c r="E509" s="661" t="s">
        <v>10361</v>
      </c>
      <c r="F509" s="664">
        <v>1</v>
      </c>
      <c r="G509" s="664">
        <v>6246</v>
      </c>
      <c r="H509" s="664">
        <v>1</v>
      </c>
      <c r="I509" s="664">
        <v>6246</v>
      </c>
      <c r="J509" s="664">
        <v>1</v>
      </c>
      <c r="K509" s="664">
        <v>6257</v>
      </c>
      <c r="L509" s="664">
        <v>1.0017611271213576</v>
      </c>
      <c r="M509" s="664">
        <v>6257</v>
      </c>
      <c r="N509" s="664">
        <v>1</v>
      </c>
      <c r="O509" s="664">
        <v>6257</v>
      </c>
      <c r="P509" s="677">
        <v>1.0017611271213576</v>
      </c>
      <c r="Q509" s="665">
        <v>6257</v>
      </c>
    </row>
    <row r="510" spans="1:17" ht="14.4" customHeight="1" x14ac:dyDescent="0.3">
      <c r="A510" s="660" t="s">
        <v>10359</v>
      </c>
      <c r="B510" s="661" t="s">
        <v>9541</v>
      </c>
      <c r="C510" s="661" t="s">
        <v>7437</v>
      </c>
      <c r="D510" s="661" t="s">
        <v>9542</v>
      </c>
      <c r="E510" s="661" t="s">
        <v>9543</v>
      </c>
      <c r="F510" s="664">
        <v>102</v>
      </c>
      <c r="G510" s="664">
        <v>126072</v>
      </c>
      <c r="H510" s="664">
        <v>1</v>
      </c>
      <c r="I510" s="664">
        <v>1236</v>
      </c>
      <c r="J510" s="664">
        <v>32</v>
      </c>
      <c r="K510" s="664">
        <v>39840</v>
      </c>
      <c r="L510" s="664">
        <v>0.31600989910527316</v>
      </c>
      <c r="M510" s="664">
        <v>1245</v>
      </c>
      <c r="N510" s="664">
        <v>50</v>
      </c>
      <c r="O510" s="664">
        <v>62826</v>
      </c>
      <c r="P510" s="677">
        <v>0.49833428517037881</v>
      </c>
      <c r="Q510" s="665">
        <v>1256.52</v>
      </c>
    </row>
    <row r="511" spans="1:17" ht="14.4" customHeight="1" x14ac:dyDescent="0.3">
      <c r="A511" s="660" t="s">
        <v>10359</v>
      </c>
      <c r="B511" s="661" t="s">
        <v>9541</v>
      </c>
      <c r="C511" s="661" t="s">
        <v>7437</v>
      </c>
      <c r="D511" s="661" t="s">
        <v>9546</v>
      </c>
      <c r="E511" s="661" t="s">
        <v>9547</v>
      </c>
      <c r="F511" s="664">
        <v>116</v>
      </c>
      <c r="G511" s="664">
        <v>1078220</v>
      </c>
      <c r="H511" s="664">
        <v>1</v>
      </c>
      <c r="I511" s="664">
        <v>9295</v>
      </c>
      <c r="J511" s="664">
        <v>165</v>
      </c>
      <c r="K511" s="664">
        <v>1540605</v>
      </c>
      <c r="L511" s="664">
        <v>1.428841052846358</v>
      </c>
      <c r="M511" s="664">
        <v>9337</v>
      </c>
      <c r="N511" s="664">
        <v>123</v>
      </c>
      <c r="O511" s="664">
        <v>1155501</v>
      </c>
      <c r="P511" s="677">
        <v>1.0716746118602882</v>
      </c>
      <c r="Q511" s="665">
        <v>9394.3170731707323</v>
      </c>
    </row>
    <row r="512" spans="1:17" ht="14.4" customHeight="1" x14ac:dyDescent="0.3">
      <c r="A512" s="660" t="s">
        <v>10359</v>
      </c>
      <c r="B512" s="661" t="s">
        <v>9541</v>
      </c>
      <c r="C512" s="661" t="s">
        <v>7437</v>
      </c>
      <c r="D512" s="661" t="s">
        <v>9493</v>
      </c>
      <c r="E512" s="661" t="s">
        <v>9494</v>
      </c>
      <c r="F512" s="664">
        <v>1</v>
      </c>
      <c r="G512" s="664">
        <v>163</v>
      </c>
      <c r="H512" s="664">
        <v>1</v>
      </c>
      <c r="I512" s="664">
        <v>163</v>
      </c>
      <c r="J512" s="664">
        <v>3</v>
      </c>
      <c r="K512" s="664">
        <v>492</v>
      </c>
      <c r="L512" s="664">
        <v>3.01840490797546</v>
      </c>
      <c r="M512" s="664">
        <v>164</v>
      </c>
      <c r="N512" s="664"/>
      <c r="O512" s="664"/>
      <c r="P512" s="677"/>
      <c r="Q512" s="665"/>
    </row>
    <row r="513" spans="1:17" ht="14.4" customHeight="1" x14ac:dyDescent="0.3">
      <c r="A513" s="660" t="s">
        <v>10359</v>
      </c>
      <c r="B513" s="661" t="s">
        <v>9541</v>
      </c>
      <c r="C513" s="661" t="s">
        <v>7437</v>
      </c>
      <c r="D513" s="661" t="s">
        <v>10362</v>
      </c>
      <c r="E513" s="661" t="s">
        <v>10363</v>
      </c>
      <c r="F513" s="664">
        <v>187</v>
      </c>
      <c r="G513" s="664">
        <v>105094</v>
      </c>
      <c r="H513" s="664">
        <v>1</v>
      </c>
      <c r="I513" s="664">
        <v>562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10359</v>
      </c>
      <c r="B514" s="661" t="s">
        <v>9541</v>
      </c>
      <c r="C514" s="661" t="s">
        <v>7437</v>
      </c>
      <c r="D514" s="661" t="s">
        <v>9550</v>
      </c>
      <c r="E514" s="661" t="s">
        <v>9551</v>
      </c>
      <c r="F514" s="664">
        <v>187</v>
      </c>
      <c r="G514" s="664">
        <v>187000</v>
      </c>
      <c r="H514" s="664">
        <v>1</v>
      </c>
      <c r="I514" s="664">
        <v>1000</v>
      </c>
      <c r="J514" s="664"/>
      <c r="K514" s="664"/>
      <c r="L514" s="664"/>
      <c r="M514" s="664"/>
      <c r="N514" s="664">
        <v>18</v>
      </c>
      <c r="O514" s="664">
        <v>18108</v>
      </c>
      <c r="P514" s="677">
        <v>9.6834224598930485E-2</v>
      </c>
      <c r="Q514" s="665">
        <v>1006</v>
      </c>
    </row>
    <row r="515" spans="1:17" ht="14.4" customHeight="1" x14ac:dyDescent="0.3">
      <c r="A515" s="660" t="s">
        <v>10359</v>
      </c>
      <c r="B515" s="661" t="s">
        <v>9541</v>
      </c>
      <c r="C515" s="661" t="s">
        <v>7437</v>
      </c>
      <c r="D515" s="661" t="s">
        <v>9552</v>
      </c>
      <c r="E515" s="661" t="s">
        <v>9553</v>
      </c>
      <c r="F515" s="664">
        <v>74</v>
      </c>
      <c r="G515" s="664">
        <v>164354</v>
      </c>
      <c r="H515" s="664">
        <v>1</v>
      </c>
      <c r="I515" s="664">
        <v>2221</v>
      </c>
      <c r="J515" s="664">
        <v>96</v>
      </c>
      <c r="K515" s="664">
        <v>214368</v>
      </c>
      <c r="L515" s="664">
        <v>1.3043065577959769</v>
      </c>
      <c r="M515" s="664">
        <v>2233</v>
      </c>
      <c r="N515" s="664">
        <v>137</v>
      </c>
      <c r="O515" s="664">
        <v>308546</v>
      </c>
      <c r="P515" s="677">
        <v>1.8773257724180732</v>
      </c>
      <c r="Q515" s="665">
        <v>2252.1605839416056</v>
      </c>
    </row>
    <row r="516" spans="1:17" ht="14.4" customHeight="1" x14ac:dyDescent="0.3">
      <c r="A516" s="660" t="s">
        <v>10359</v>
      </c>
      <c r="B516" s="661" t="s">
        <v>9541</v>
      </c>
      <c r="C516" s="661" t="s">
        <v>7437</v>
      </c>
      <c r="D516" s="661" t="s">
        <v>9554</v>
      </c>
      <c r="E516" s="661" t="s">
        <v>9555</v>
      </c>
      <c r="F516" s="664">
        <v>72</v>
      </c>
      <c r="G516" s="664">
        <v>26280</v>
      </c>
      <c r="H516" s="664">
        <v>1</v>
      </c>
      <c r="I516" s="664">
        <v>365</v>
      </c>
      <c r="J516" s="664"/>
      <c r="K516" s="664"/>
      <c r="L516" s="664"/>
      <c r="M516" s="664"/>
      <c r="N516" s="664"/>
      <c r="O516" s="664"/>
      <c r="P516" s="677"/>
      <c r="Q516" s="665"/>
    </row>
    <row r="517" spans="1:17" ht="14.4" customHeight="1" thickBot="1" x14ac:dyDescent="0.35">
      <c r="A517" s="666" t="s">
        <v>10359</v>
      </c>
      <c r="B517" s="667" t="s">
        <v>9541</v>
      </c>
      <c r="C517" s="667" t="s">
        <v>7437</v>
      </c>
      <c r="D517" s="667" t="s">
        <v>10364</v>
      </c>
      <c r="E517" s="667" t="s">
        <v>10365</v>
      </c>
      <c r="F517" s="670">
        <v>14</v>
      </c>
      <c r="G517" s="670">
        <v>105644</v>
      </c>
      <c r="H517" s="670">
        <v>1</v>
      </c>
      <c r="I517" s="670">
        <v>7546</v>
      </c>
      <c r="J517" s="670">
        <v>13</v>
      </c>
      <c r="K517" s="670">
        <v>98137</v>
      </c>
      <c r="L517" s="670">
        <v>0.92894059293476205</v>
      </c>
      <c r="M517" s="670">
        <v>7549</v>
      </c>
      <c r="N517" s="670">
        <v>38</v>
      </c>
      <c r="O517" s="670">
        <v>286966</v>
      </c>
      <c r="P517" s="678">
        <v>2.7163492484192191</v>
      </c>
      <c r="Q517" s="671">
        <v>7551.7368421052633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20614</v>
      </c>
      <c r="D3" s="197">
        <f>SUBTOTAL(9,D6:D1048576)</f>
        <v>18112</v>
      </c>
      <c r="E3" s="197">
        <f>SUBTOTAL(9,E6:E1048576)</f>
        <v>18972</v>
      </c>
      <c r="F3" s="198">
        <f>IF(OR(E3=0,C3=0),"",E3/C3)</f>
        <v>0.92034539633258949</v>
      </c>
      <c r="G3" s="452">
        <f>SUBTOTAL(9,G6:G1048576)</f>
        <v>36452.075399999994</v>
      </c>
      <c r="H3" s="453">
        <f>SUBTOTAL(9,H6:H1048576)</f>
        <v>34412.473200000008</v>
      </c>
      <c r="I3" s="453">
        <f>SUBTOTAL(9,I6:I1048576)</f>
        <v>35562.314700000003</v>
      </c>
      <c r="J3" s="198">
        <f>IF(OR(I3=0,G3=0),"",I3/G3)</f>
        <v>0.97559094536493818</v>
      </c>
      <c r="K3" s="452">
        <f>SUBTOTAL(9,K6:K1048576)</f>
        <v>5603.7800000000007</v>
      </c>
      <c r="L3" s="453">
        <f>SUBTOTAL(9,L6:L1048576)</f>
        <v>5242.83</v>
      </c>
      <c r="M3" s="453">
        <f>SUBTOTAL(9,M6:M1048576)</f>
        <v>5508.4400000000005</v>
      </c>
      <c r="N3" s="199">
        <f>IF(OR(M3=0,E3=0),"",M3/E3)</f>
        <v>0.29034577271768924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1"/>
      <c r="B5" s="902"/>
      <c r="C5" s="909">
        <v>2012</v>
      </c>
      <c r="D5" s="909">
        <v>2013</v>
      </c>
      <c r="E5" s="909">
        <v>2014</v>
      </c>
      <c r="F5" s="910" t="s">
        <v>2</v>
      </c>
      <c r="G5" s="920">
        <v>2012</v>
      </c>
      <c r="H5" s="909">
        <v>2013</v>
      </c>
      <c r="I5" s="909">
        <v>2014</v>
      </c>
      <c r="J5" s="910" t="s">
        <v>2</v>
      </c>
      <c r="K5" s="920">
        <v>2012</v>
      </c>
      <c r="L5" s="909">
        <v>2013</v>
      </c>
      <c r="M5" s="909">
        <v>2014</v>
      </c>
      <c r="N5" s="921" t="s">
        <v>93</v>
      </c>
    </row>
    <row r="6" spans="1:14" ht="14.4" customHeight="1" x14ac:dyDescent="0.3">
      <c r="A6" s="903" t="s">
        <v>8266</v>
      </c>
      <c r="B6" s="906" t="s">
        <v>10367</v>
      </c>
      <c r="C6" s="911">
        <v>18311</v>
      </c>
      <c r="D6" s="912">
        <v>16013</v>
      </c>
      <c r="E6" s="912">
        <v>16814</v>
      </c>
      <c r="F6" s="917">
        <v>0.91824586314237344</v>
      </c>
      <c r="G6" s="911">
        <v>17007.4313</v>
      </c>
      <c r="H6" s="912">
        <v>15245.772600000004</v>
      </c>
      <c r="I6" s="912">
        <v>15559.699499999999</v>
      </c>
      <c r="J6" s="917">
        <v>0.91487651636140954</v>
      </c>
      <c r="K6" s="911">
        <v>2142.7800000000002</v>
      </c>
      <c r="L6" s="912">
        <v>1773.33</v>
      </c>
      <c r="M6" s="912">
        <v>1879.44</v>
      </c>
      <c r="N6" s="922">
        <v>111.77828000475795</v>
      </c>
    </row>
    <row r="7" spans="1:14" ht="14.4" customHeight="1" x14ac:dyDescent="0.3">
      <c r="A7" s="904" t="s">
        <v>8560</v>
      </c>
      <c r="B7" s="907" t="s">
        <v>10368</v>
      </c>
      <c r="C7" s="913">
        <v>1223</v>
      </c>
      <c r="D7" s="914">
        <v>1416</v>
      </c>
      <c r="E7" s="914">
        <v>1520</v>
      </c>
      <c r="F7" s="918">
        <v>1.2428454619787408</v>
      </c>
      <c r="G7" s="913">
        <v>13096.018899999999</v>
      </c>
      <c r="H7" s="914">
        <v>15161.340600000005</v>
      </c>
      <c r="I7" s="914">
        <v>16275.096</v>
      </c>
      <c r="J7" s="918">
        <v>1.2427514135612618</v>
      </c>
      <c r="K7" s="913">
        <v>2446</v>
      </c>
      <c r="L7" s="914">
        <v>2832</v>
      </c>
      <c r="M7" s="914">
        <v>3040</v>
      </c>
      <c r="N7" s="923">
        <v>2000</v>
      </c>
    </row>
    <row r="8" spans="1:14" ht="14.4" customHeight="1" x14ac:dyDescent="0.3">
      <c r="A8" s="904" t="s">
        <v>8564</v>
      </c>
      <c r="B8" s="907" t="s">
        <v>10368</v>
      </c>
      <c r="C8" s="913">
        <v>950</v>
      </c>
      <c r="D8" s="914">
        <v>592</v>
      </c>
      <c r="E8" s="914">
        <v>540</v>
      </c>
      <c r="F8" s="918">
        <v>0.56842105263157894</v>
      </c>
      <c r="G8" s="913">
        <v>5708.4695999999976</v>
      </c>
      <c r="H8" s="914">
        <v>3556.8791999999999</v>
      </c>
      <c r="I8" s="914">
        <v>3244.5359999999991</v>
      </c>
      <c r="J8" s="918">
        <v>0.56837230069509359</v>
      </c>
      <c r="K8" s="913">
        <v>950</v>
      </c>
      <c r="L8" s="914">
        <v>592</v>
      </c>
      <c r="M8" s="914">
        <v>540</v>
      </c>
      <c r="N8" s="923">
        <v>1000</v>
      </c>
    </row>
    <row r="9" spans="1:14" ht="14.4" customHeight="1" thickBot="1" x14ac:dyDescent="0.35">
      <c r="A9" s="905" t="s">
        <v>8562</v>
      </c>
      <c r="B9" s="908" t="s">
        <v>10368</v>
      </c>
      <c r="C9" s="915">
        <v>130</v>
      </c>
      <c r="D9" s="916">
        <v>91</v>
      </c>
      <c r="E9" s="916">
        <v>98</v>
      </c>
      <c r="F9" s="919">
        <v>0.75384615384615383</v>
      </c>
      <c r="G9" s="915">
        <v>640.15559999999959</v>
      </c>
      <c r="H9" s="916">
        <v>448.48080000000004</v>
      </c>
      <c r="I9" s="916">
        <v>482.98320000000024</v>
      </c>
      <c r="J9" s="919">
        <v>0.75447781758060162</v>
      </c>
      <c r="K9" s="915">
        <v>65</v>
      </c>
      <c r="L9" s="916">
        <v>45.5</v>
      </c>
      <c r="M9" s="916">
        <v>49</v>
      </c>
      <c r="N9" s="92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1.4284448692220475</v>
      </c>
      <c r="C4" s="331">
        <f t="shared" ref="C4:M4" si="0">(C10+C8)/C6</f>
        <v>1.4119703652051607</v>
      </c>
      <c r="D4" s="331">
        <f t="shared" si="0"/>
        <v>1.5262191812057617</v>
      </c>
      <c r="E4" s="331">
        <f t="shared" si="0"/>
        <v>1.5879161409821325</v>
      </c>
      <c r="F4" s="331">
        <f t="shared" si="0"/>
        <v>1.5346310901631224</v>
      </c>
      <c r="G4" s="331">
        <f t="shared" si="0"/>
        <v>1.5939112273370049</v>
      </c>
      <c r="H4" s="331">
        <f t="shared" si="0"/>
        <v>1.5367081296546106</v>
      </c>
      <c r="I4" s="331">
        <f t="shared" si="0"/>
        <v>1.5033007267018283</v>
      </c>
      <c r="J4" s="331">
        <f t="shared" si="0"/>
        <v>1.5636110445353397</v>
      </c>
      <c r="K4" s="331">
        <f t="shared" si="0"/>
        <v>1.5652353843328441</v>
      </c>
      <c r="L4" s="331">
        <f t="shared" si="0"/>
        <v>1.5201477666016732</v>
      </c>
      <c r="M4" s="331">
        <f t="shared" si="0"/>
        <v>3.8314422325454976E-2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8138.1355700000404</v>
      </c>
      <c r="C5" s="331">
        <f>IF(ISERROR(VLOOKUP($A5,'Man Tab'!$A:$Q,COLUMN()+2,0)),0,VLOOKUP($A5,'Man Tab'!$A:$Q,COLUMN()+2,0))</f>
        <v>8490.5066299999999</v>
      </c>
      <c r="D5" s="331">
        <f>IF(ISERROR(VLOOKUP($A5,'Man Tab'!$A:$Q,COLUMN()+2,0)),0,VLOOKUP($A5,'Man Tab'!$A:$Q,COLUMN()+2,0))</f>
        <v>8553.7126499999995</v>
      </c>
      <c r="E5" s="331">
        <f>IF(ISERROR(VLOOKUP($A5,'Man Tab'!$A:$Q,COLUMN()+2,0)),0,VLOOKUP($A5,'Man Tab'!$A:$Q,COLUMN()+2,0))</f>
        <v>7728.9473600000001</v>
      </c>
      <c r="F5" s="331">
        <f>IF(ISERROR(VLOOKUP($A5,'Man Tab'!$A:$Q,COLUMN()+2,0)),0,VLOOKUP($A5,'Man Tab'!$A:$Q,COLUMN()+2,0))</f>
        <v>9855.5578000000005</v>
      </c>
      <c r="G5" s="331">
        <f>IF(ISERROR(VLOOKUP($A5,'Man Tab'!$A:$Q,COLUMN()+2,0)),0,VLOOKUP($A5,'Man Tab'!$A:$Q,COLUMN()+2,0))</f>
        <v>8678.6882700000006</v>
      </c>
      <c r="H5" s="331">
        <f>IF(ISERROR(VLOOKUP($A5,'Man Tab'!$A:$Q,COLUMN()+2,0)),0,VLOOKUP($A5,'Man Tab'!$A:$Q,COLUMN()+2,0))</f>
        <v>11083.982959999999</v>
      </c>
      <c r="I5" s="331">
        <f>IF(ISERROR(VLOOKUP($A5,'Man Tab'!$A:$Q,COLUMN()+2,0)),0,VLOOKUP($A5,'Man Tab'!$A:$Q,COLUMN()+2,0))</f>
        <v>8634.5293500000007</v>
      </c>
      <c r="J5" s="331">
        <f>IF(ISERROR(VLOOKUP($A5,'Man Tab'!$A:$Q,COLUMN()+2,0)),0,VLOOKUP($A5,'Man Tab'!$A:$Q,COLUMN()+2,0))</f>
        <v>8877.9885099999992</v>
      </c>
      <c r="K5" s="331">
        <f>IF(ISERROR(VLOOKUP($A5,'Man Tab'!$A:$Q,COLUMN()+2,0)),0,VLOOKUP($A5,'Man Tab'!$A:$Q,COLUMN()+2,0))</f>
        <v>9636.0653899999998</v>
      </c>
      <c r="L5" s="331">
        <f>IF(ISERROR(VLOOKUP($A5,'Man Tab'!$A:$Q,COLUMN()+2,0)),0,VLOOKUP($A5,'Man Tab'!$A:$Q,COLUMN()+2,0))</f>
        <v>12358.501560000001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8138.1355700000404</v>
      </c>
      <c r="C6" s="333">
        <f t="shared" ref="C6:M6" si="1">C5+B6</f>
        <v>16628.642200000038</v>
      </c>
      <c r="D6" s="333">
        <f t="shared" si="1"/>
        <v>25182.35485000004</v>
      </c>
      <c r="E6" s="333">
        <f t="shared" si="1"/>
        <v>32911.302210000038</v>
      </c>
      <c r="F6" s="333">
        <f t="shared" si="1"/>
        <v>42766.86001000004</v>
      </c>
      <c r="G6" s="333">
        <f t="shared" si="1"/>
        <v>51445.548280000039</v>
      </c>
      <c r="H6" s="333">
        <f t="shared" si="1"/>
        <v>62529.53124000004</v>
      </c>
      <c r="I6" s="333">
        <f t="shared" si="1"/>
        <v>71164.060590000037</v>
      </c>
      <c r="J6" s="333">
        <f t="shared" si="1"/>
        <v>80042.049100000033</v>
      </c>
      <c r="K6" s="333">
        <f t="shared" si="1"/>
        <v>89678.114490000036</v>
      </c>
      <c r="L6" s="333">
        <f t="shared" si="1"/>
        <v>102036.61605000004</v>
      </c>
      <c r="M6" s="333">
        <f t="shared" si="1"/>
        <v>102036.61605000004</v>
      </c>
    </row>
    <row r="7" spans="1:13" ht="14.4" customHeight="1" x14ac:dyDescent="0.3">
      <c r="A7" s="332" t="s">
        <v>127</v>
      </c>
      <c r="B7" s="332">
        <v>374.87900000000002</v>
      </c>
      <c r="C7" s="332">
        <v>758.53700000000003</v>
      </c>
      <c r="D7" s="332">
        <v>1243.8340000000001</v>
      </c>
      <c r="E7" s="332">
        <v>1691.2049999999999</v>
      </c>
      <c r="F7" s="332">
        <v>2125.058</v>
      </c>
      <c r="G7" s="332">
        <v>2655.7820000000002</v>
      </c>
      <c r="H7" s="332">
        <v>3118.7550000000001</v>
      </c>
      <c r="I7" s="332">
        <v>3475.3130000000001</v>
      </c>
      <c r="J7" s="332">
        <v>4066.6990000000001</v>
      </c>
      <c r="K7" s="332">
        <v>4560.5140000000001</v>
      </c>
      <c r="L7" s="332">
        <v>5040.0420000000004</v>
      </c>
      <c r="M7" s="332"/>
    </row>
    <row r="8" spans="1:13" ht="14.4" customHeight="1" x14ac:dyDescent="0.3">
      <c r="A8" s="332" t="s">
        <v>99</v>
      </c>
      <c r="B8" s="333">
        <f>B7*30</f>
        <v>11246.37</v>
      </c>
      <c r="C8" s="333">
        <f t="shared" ref="C8:M8" si="2">C7*30</f>
        <v>22756.11</v>
      </c>
      <c r="D8" s="333">
        <f t="shared" si="2"/>
        <v>37315.020000000004</v>
      </c>
      <c r="E8" s="333">
        <f t="shared" si="2"/>
        <v>50736.149999999994</v>
      </c>
      <c r="F8" s="333">
        <f t="shared" si="2"/>
        <v>63751.74</v>
      </c>
      <c r="G8" s="333">
        <f t="shared" si="2"/>
        <v>79673.460000000006</v>
      </c>
      <c r="H8" s="333">
        <f t="shared" si="2"/>
        <v>93562.650000000009</v>
      </c>
      <c r="I8" s="333">
        <f t="shared" si="2"/>
        <v>104259.39</v>
      </c>
      <c r="J8" s="333">
        <f t="shared" si="2"/>
        <v>122000.97</v>
      </c>
      <c r="K8" s="333">
        <f t="shared" si="2"/>
        <v>136815.42000000001</v>
      </c>
      <c r="L8" s="333">
        <f t="shared" si="2"/>
        <v>151201.26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378508</v>
      </c>
      <c r="C9" s="332">
        <v>344532</v>
      </c>
      <c r="D9" s="332">
        <v>395733</v>
      </c>
      <c r="E9" s="332">
        <v>405465</v>
      </c>
      <c r="F9" s="332">
        <v>355375</v>
      </c>
      <c r="G9" s="332">
        <v>446564</v>
      </c>
      <c r="H9" s="332">
        <v>200812</v>
      </c>
      <c r="I9" s="332">
        <v>194605</v>
      </c>
      <c r="J9" s="332">
        <v>432068</v>
      </c>
      <c r="K9" s="332">
        <v>398276</v>
      </c>
      <c r="L9" s="332">
        <v>357536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378.50799999999998</v>
      </c>
      <c r="C10" s="333">
        <f t="shared" ref="C10:M10" si="3">C9/1000+B10</f>
        <v>723.04</v>
      </c>
      <c r="D10" s="333">
        <f t="shared" si="3"/>
        <v>1118.7729999999999</v>
      </c>
      <c r="E10" s="333">
        <f t="shared" si="3"/>
        <v>1524.2379999999998</v>
      </c>
      <c r="F10" s="333">
        <f t="shared" si="3"/>
        <v>1879.6129999999998</v>
      </c>
      <c r="G10" s="333">
        <f t="shared" si="3"/>
        <v>2326.1769999999997</v>
      </c>
      <c r="H10" s="333">
        <f t="shared" si="3"/>
        <v>2526.9889999999996</v>
      </c>
      <c r="I10" s="333">
        <f t="shared" si="3"/>
        <v>2721.5939999999996</v>
      </c>
      <c r="J10" s="333">
        <f t="shared" si="3"/>
        <v>3153.6619999999994</v>
      </c>
      <c r="K10" s="333">
        <f t="shared" si="3"/>
        <v>3551.9379999999992</v>
      </c>
      <c r="L10" s="333">
        <f t="shared" si="3"/>
        <v>3909.4739999999993</v>
      </c>
      <c r="M10" s="333">
        <f t="shared" si="3"/>
        <v>3909.4739999999993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11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1.6023954531883202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1.6023954531883202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43.646710178603001</v>
      </c>
      <c r="C6" s="53">
        <v>3.637225848216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5.434722104253712E-323</v>
      </c>
      <c r="Q6" s="188">
        <v>0</v>
      </c>
    </row>
    <row r="7" spans="1:17" ht="14.4" customHeight="1" x14ac:dyDescent="0.3">
      <c r="A7" s="19" t="s">
        <v>35</v>
      </c>
      <c r="B7" s="55">
        <v>7701.2209676511902</v>
      </c>
      <c r="C7" s="56">
        <v>641.76841397093301</v>
      </c>
      <c r="D7" s="56">
        <v>539.27403000000299</v>
      </c>
      <c r="E7" s="56">
        <v>725.93782999999996</v>
      </c>
      <c r="F7" s="56">
        <v>697.27206000000001</v>
      </c>
      <c r="G7" s="56">
        <v>634.22600999999997</v>
      </c>
      <c r="H7" s="56">
        <v>748.59992999999997</v>
      </c>
      <c r="I7" s="56">
        <v>659.30137999999999</v>
      </c>
      <c r="J7" s="56">
        <v>764.93922999999995</v>
      </c>
      <c r="K7" s="56">
        <v>608.47853999999995</v>
      </c>
      <c r="L7" s="56">
        <v>774.95128999999997</v>
      </c>
      <c r="M7" s="56">
        <v>770.45263</v>
      </c>
      <c r="N7" s="56">
        <v>576.68039999999996</v>
      </c>
      <c r="O7" s="56">
        <v>4.9406564584124654E-324</v>
      </c>
      <c r="P7" s="57">
        <v>7500.1133300000001</v>
      </c>
      <c r="Q7" s="189">
        <v>1.062421380832</v>
      </c>
    </row>
    <row r="8" spans="1:17" ht="14.4" customHeight="1" x14ac:dyDescent="0.3">
      <c r="A8" s="19" t="s">
        <v>36</v>
      </c>
      <c r="B8" s="55">
        <v>1841.46911911452</v>
      </c>
      <c r="C8" s="56">
        <v>153.45575992620999</v>
      </c>
      <c r="D8" s="56">
        <v>199.46400000000099</v>
      </c>
      <c r="E8" s="56">
        <v>184.649</v>
      </c>
      <c r="F8" s="56">
        <v>138.26400000000001</v>
      </c>
      <c r="G8" s="56">
        <v>108.527</v>
      </c>
      <c r="H8" s="56">
        <v>176.078</v>
      </c>
      <c r="I8" s="56">
        <v>109.01300000000001</v>
      </c>
      <c r="J8" s="56">
        <v>183.63499999999999</v>
      </c>
      <c r="K8" s="56">
        <v>107.98</v>
      </c>
      <c r="L8" s="56">
        <v>165.88300000000001</v>
      </c>
      <c r="M8" s="56">
        <v>192.81700000000001</v>
      </c>
      <c r="N8" s="56">
        <v>112.074</v>
      </c>
      <c r="O8" s="56">
        <v>4.9406564584124654E-324</v>
      </c>
      <c r="P8" s="57">
        <v>1678.384</v>
      </c>
      <c r="Q8" s="189">
        <v>0.99429544847100004</v>
      </c>
    </row>
    <row r="9" spans="1:17" ht="14.4" customHeight="1" x14ac:dyDescent="0.3">
      <c r="A9" s="19" t="s">
        <v>37</v>
      </c>
      <c r="B9" s="55">
        <v>17366.454672131302</v>
      </c>
      <c r="C9" s="56">
        <v>1447.20455601094</v>
      </c>
      <c r="D9" s="56">
        <v>1140.63150000001</v>
      </c>
      <c r="E9" s="56">
        <v>1438.79513</v>
      </c>
      <c r="F9" s="56">
        <v>1265.85862</v>
      </c>
      <c r="G9" s="56">
        <v>796.90864999999997</v>
      </c>
      <c r="H9" s="56">
        <v>1664.27162</v>
      </c>
      <c r="I9" s="56">
        <v>1361.1561999999999</v>
      </c>
      <c r="J9" s="56">
        <v>1338.60151</v>
      </c>
      <c r="K9" s="56">
        <v>1414.58466</v>
      </c>
      <c r="L9" s="56">
        <v>1374.93499</v>
      </c>
      <c r="M9" s="56">
        <v>2042.39294</v>
      </c>
      <c r="N9" s="56">
        <v>1828.07187</v>
      </c>
      <c r="O9" s="56">
        <v>4.9406564584124654E-324</v>
      </c>
      <c r="P9" s="57">
        <v>15666.207689999999</v>
      </c>
      <c r="Q9" s="189">
        <v>0.98410462651899999</v>
      </c>
    </row>
    <row r="10" spans="1:17" ht="14.4" customHeight="1" x14ac:dyDescent="0.3">
      <c r="A10" s="19" t="s">
        <v>38</v>
      </c>
      <c r="B10" s="55">
        <v>1447.49489496964</v>
      </c>
      <c r="C10" s="56">
        <v>120.624574580803</v>
      </c>
      <c r="D10" s="56">
        <v>124.290590000001</v>
      </c>
      <c r="E10" s="56">
        <v>121.374</v>
      </c>
      <c r="F10" s="56">
        <v>134.74517</v>
      </c>
      <c r="G10" s="56">
        <v>119.15989</v>
      </c>
      <c r="H10" s="56">
        <v>126.57321</v>
      </c>
      <c r="I10" s="56">
        <v>130.73631</v>
      </c>
      <c r="J10" s="56">
        <v>100.99772</v>
      </c>
      <c r="K10" s="56">
        <v>85.821449999999999</v>
      </c>
      <c r="L10" s="56">
        <v>123.21604000000001</v>
      </c>
      <c r="M10" s="56">
        <v>124.88969</v>
      </c>
      <c r="N10" s="56">
        <v>122.06847</v>
      </c>
      <c r="O10" s="56">
        <v>4.9406564584124654E-324</v>
      </c>
      <c r="P10" s="57">
        <v>1313.8725400000001</v>
      </c>
      <c r="Q10" s="189">
        <v>0.99020418183299996</v>
      </c>
    </row>
    <row r="11" spans="1:17" ht="14.4" customHeight="1" x14ac:dyDescent="0.3">
      <c r="A11" s="19" t="s">
        <v>39</v>
      </c>
      <c r="B11" s="55">
        <v>1095.1300380667001</v>
      </c>
      <c r="C11" s="56">
        <v>91.260836505556995</v>
      </c>
      <c r="D11" s="56">
        <v>66.832639999999998</v>
      </c>
      <c r="E11" s="56">
        <v>75.879559999999998</v>
      </c>
      <c r="F11" s="56">
        <v>84.861149999999995</v>
      </c>
      <c r="G11" s="56">
        <v>82.664379999999994</v>
      </c>
      <c r="H11" s="56">
        <v>74.243110000000001</v>
      </c>
      <c r="I11" s="56">
        <v>87.050020000000004</v>
      </c>
      <c r="J11" s="56">
        <v>70.971119999999999</v>
      </c>
      <c r="K11" s="56">
        <v>77.882149999999996</v>
      </c>
      <c r="L11" s="56">
        <v>68.221670000000003</v>
      </c>
      <c r="M11" s="56">
        <v>93.441230000000004</v>
      </c>
      <c r="N11" s="56">
        <v>115.32210000000001</v>
      </c>
      <c r="O11" s="56">
        <v>4.9406564584124654E-324</v>
      </c>
      <c r="P11" s="57">
        <v>897.36913000000004</v>
      </c>
      <c r="Q11" s="189">
        <v>0.89391041044399999</v>
      </c>
    </row>
    <row r="12" spans="1:17" ht="14.4" customHeight="1" x14ac:dyDescent="0.3">
      <c r="A12" s="19" t="s">
        <v>40</v>
      </c>
      <c r="B12" s="55">
        <v>78.122264217139005</v>
      </c>
      <c r="C12" s="56">
        <v>6.5101886847610002</v>
      </c>
      <c r="D12" s="56">
        <v>1.13754</v>
      </c>
      <c r="E12" s="56">
        <v>12.032030000000001</v>
      </c>
      <c r="F12" s="56">
        <v>7.1156199999999998</v>
      </c>
      <c r="G12" s="56">
        <v>0.90293000000000001</v>
      </c>
      <c r="H12" s="56">
        <v>1.9422999999999999</v>
      </c>
      <c r="I12" s="56">
        <v>5.9701500000000003</v>
      </c>
      <c r="J12" s="56">
        <v>7.4989299999999997</v>
      </c>
      <c r="K12" s="56">
        <v>0.65322999999999998</v>
      </c>
      <c r="L12" s="56">
        <v>19.428629999999998</v>
      </c>
      <c r="M12" s="56">
        <v>55.666840000000001</v>
      </c>
      <c r="N12" s="56">
        <v>4.1650600000000004</v>
      </c>
      <c r="O12" s="56">
        <v>4.9406564584124654E-324</v>
      </c>
      <c r="P12" s="57">
        <v>116.51326</v>
      </c>
      <c r="Q12" s="189">
        <v>1.627005768703</v>
      </c>
    </row>
    <row r="13" spans="1:17" ht="14.4" customHeight="1" x14ac:dyDescent="0.3">
      <c r="A13" s="19" t="s">
        <v>41</v>
      </c>
      <c r="B13" s="55">
        <v>206.521182226458</v>
      </c>
      <c r="C13" s="56">
        <v>17.210098518871</v>
      </c>
      <c r="D13" s="56">
        <v>11.38621</v>
      </c>
      <c r="E13" s="56">
        <v>16.21387</v>
      </c>
      <c r="F13" s="56">
        <v>20.824719999999999</v>
      </c>
      <c r="G13" s="56">
        <v>19.651289999999999</v>
      </c>
      <c r="H13" s="56">
        <v>14.70635</v>
      </c>
      <c r="I13" s="56">
        <v>19.596229999999998</v>
      </c>
      <c r="J13" s="56">
        <v>16.205259999999999</v>
      </c>
      <c r="K13" s="56">
        <v>21.843959999999999</v>
      </c>
      <c r="L13" s="56">
        <v>20.390830000000001</v>
      </c>
      <c r="M13" s="56">
        <v>14.52948</v>
      </c>
      <c r="N13" s="56">
        <v>34.260330000000003</v>
      </c>
      <c r="O13" s="56">
        <v>4.9406564584124654E-324</v>
      </c>
      <c r="P13" s="57">
        <v>209.60853</v>
      </c>
      <c r="Q13" s="189">
        <v>1.1072174216890001</v>
      </c>
    </row>
    <row r="14" spans="1:17" ht="14.4" customHeight="1" x14ac:dyDescent="0.3">
      <c r="A14" s="19" t="s">
        <v>42</v>
      </c>
      <c r="B14" s="55">
        <v>2353.8949031831698</v>
      </c>
      <c r="C14" s="56">
        <v>196.157908598597</v>
      </c>
      <c r="D14" s="56">
        <v>249.43400000000099</v>
      </c>
      <c r="E14" s="56">
        <v>208.73699999999999</v>
      </c>
      <c r="F14" s="56">
        <v>191.11199999999999</v>
      </c>
      <c r="G14" s="56">
        <v>173.01900000000001</v>
      </c>
      <c r="H14" s="56">
        <v>151.001</v>
      </c>
      <c r="I14" s="56">
        <v>145.17400000000001</v>
      </c>
      <c r="J14" s="56">
        <v>136.428</v>
      </c>
      <c r="K14" s="56">
        <v>128.62799999999999</v>
      </c>
      <c r="L14" s="56">
        <v>138.779</v>
      </c>
      <c r="M14" s="56">
        <v>181.78100000000001</v>
      </c>
      <c r="N14" s="56">
        <v>194.63300000000001</v>
      </c>
      <c r="O14" s="56">
        <v>4.9406564584124654E-324</v>
      </c>
      <c r="P14" s="57">
        <v>1898.7260000000001</v>
      </c>
      <c r="Q14" s="189">
        <v>0.87996173989899995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5.434722104253712E-323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5.434722104253712E-323</v>
      </c>
      <c r="Q16" s="189" t="s">
        <v>335</v>
      </c>
    </row>
    <row r="17" spans="1:17" ht="14.4" customHeight="1" x14ac:dyDescent="0.3">
      <c r="A17" s="19" t="s">
        <v>45</v>
      </c>
      <c r="B17" s="55">
        <v>554.36828865589598</v>
      </c>
      <c r="C17" s="56">
        <v>46.197357387990998</v>
      </c>
      <c r="D17" s="56">
        <v>16.789200000000001</v>
      </c>
      <c r="E17" s="56">
        <v>38.660150000000002</v>
      </c>
      <c r="F17" s="56">
        <v>16.04101</v>
      </c>
      <c r="G17" s="56">
        <v>31.323180000000001</v>
      </c>
      <c r="H17" s="56">
        <v>40.212719999999997</v>
      </c>
      <c r="I17" s="56">
        <v>15.84619</v>
      </c>
      <c r="J17" s="56">
        <v>9.5956899999999994</v>
      </c>
      <c r="K17" s="56">
        <v>188.35463999999999</v>
      </c>
      <c r="L17" s="56">
        <v>85.850390000000004</v>
      </c>
      <c r="M17" s="56">
        <v>27.869240000000001</v>
      </c>
      <c r="N17" s="56">
        <v>27.400300000000001</v>
      </c>
      <c r="O17" s="56">
        <v>4.9406564584124654E-324</v>
      </c>
      <c r="P17" s="57">
        <v>497.94270999999998</v>
      </c>
      <c r="Q17" s="189">
        <v>0.97987247865100002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2.8370000000000002</v>
      </c>
      <c r="E18" s="56">
        <v>6.55</v>
      </c>
      <c r="F18" s="56">
        <v>2.9630000000000001</v>
      </c>
      <c r="G18" s="56">
        <v>16.913</v>
      </c>
      <c r="H18" s="56">
        <v>61.704000000000001</v>
      </c>
      <c r="I18" s="56">
        <v>29.61</v>
      </c>
      <c r="J18" s="56">
        <v>39.109000000000002</v>
      </c>
      <c r="K18" s="56">
        <v>21.512</v>
      </c>
      <c r="L18" s="56">
        <v>2.242</v>
      </c>
      <c r="M18" s="56">
        <v>25.21</v>
      </c>
      <c r="N18" s="56">
        <v>26.669</v>
      </c>
      <c r="O18" s="56">
        <v>4.9406564584124654E-324</v>
      </c>
      <c r="P18" s="57">
        <v>235.31899999999999</v>
      </c>
      <c r="Q18" s="189" t="s">
        <v>335</v>
      </c>
    </row>
    <row r="19" spans="1:17" ht="14.4" customHeight="1" x14ac:dyDescent="0.3">
      <c r="A19" s="19" t="s">
        <v>47</v>
      </c>
      <c r="B19" s="55">
        <v>2139.5649115379802</v>
      </c>
      <c r="C19" s="56">
        <v>178.297075961498</v>
      </c>
      <c r="D19" s="56">
        <v>166.640790000001</v>
      </c>
      <c r="E19" s="56">
        <v>70.908739999999995</v>
      </c>
      <c r="F19" s="56">
        <v>188.72101000000001</v>
      </c>
      <c r="G19" s="56">
        <v>79.26343</v>
      </c>
      <c r="H19" s="56">
        <v>245.92452</v>
      </c>
      <c r="I19" s="56">
        <v>231.089</v>
      </c>
      <c r="J19" s="56">
        <v>191.61877000000001</v>
      </c>
      <c r="K19" s="56">
        <v>249.92420999999999</v>
      </c>
      <c r="L19" s="56">
        <v>213.04002</v>
      </c>
      <c r="M19" s="56">
        <v>176.72165000000001</v>
      </c>
      <c r="N19" s="56">
        <v>221.51407</v>
      </c>
      <c r="O19" s="56">
        <v>4.9406564584124654E-324</v>
      </c>
      <c r="P19" s="57">
        <v>2035.3662099999999</v>
      </c>
      <c r="Q19" s="189">
        <v>1.037780854343</v>
      </c>
    </row>
    <row r="20" spans="1:17" ht="14.4" customHeight="1" x14ac:dyDescent="0.3">
      <c r="A20" s="19" t="s">
        <v>48</v>
      </c>
      <c r="B20" s="55">
        <v>68016.335961322693</v>
      </c>
      <c r="C20" s="56">
        <v>5668.0279967768902</v>
      </c>
      <c r="D20" s="56">
        <v>5358.4286300000203</v>
      </c>
      <c r="E20" s="56">
        <v>5327.62219</v>
      </c>
      <c r="F20" s="56">
        <v>5525.5045399999999</v>
      </c>
      <c r="G20" s="56">
        <v>5359.3606</v>
      </c>
      <c r="H20" s="56">
        <v>6270.8611099999998</v>
      </c>
      <c r="I20" s="56">
        <v>5576.3838100000003</v>
      </c>
      <c r="J20" s="56">
        <v>7840.1368400000001</v>
      </c>
      <c r="K20" s="56">
        <v>5410.26638</v>
      </c>
      <c r="L20" s="56">
        <v>5715.30717</v>
      </c>
      <c r="M20" s="56">
        <v>5621.2528700000003</v>
      </c>
      <c r="N20" s="56">
        <v>8740.9837200000002</v>
      </c>
      <c r="O20" s="56">
        <v>4.9406564584124654E-324</v>
      </c>
      <c r="P20" s="57">
        <v>66746.107860000004</v>
      </c>
      <c r="Q20" s="189">
        <v>1.070535994304</v>
      </c>
    </row>
    <row r="21" spans="1:17" ht="14.4" customHeight="1" x14ac:dyDescent="0.3">
      <c r="A21" s="20" t="s">
        <v>49</v>
      </c>
      <c r="B21" s="55">
        <v>3031.97271459473</v>
      </c>
      <c r="C21" s="56">
        <v>252.66439288289399</v>
      </c>
      <c r="D21" s="56">
        <v>254.548000000001</v>
      </c>
      <c r="E21" s="56">
        <v>254.547</v>
      </c>
      <c r="F21" s="56">
        <v>254.547</v>
      </c>
      <c r="G21" s="56">
        <v>264.30399999999997</v>
      </c>
      <c r="H21" s="56">
        <v>253.22399999999999</v>
      </c>
      <c r="I21" s="56">
        <v>253.21299999999999</v>
      </c>
      <c r="J21" s="56">
        <v>253.20699999999999</v>
      </c>
      <c r="K21" s="56">
        <v>253.20699999999999</v>
      </c>
      <c r="L21" s="56">
        <v>253.89599999999999</v>
      </c>
      <c r="M21" s="56">
        <v>253.89599999999999</v>
      </c>
      <c r="N21" s="56">
        <v>254.36099999999999</v>
      </c>
      <c r="O21" s="56">
        <v>1.4821969375237396E-323</v>
      </c>
      <c r="P21" s="57">
        <v>2802.95</v>
      </c>
      <c r="Q21" s="189">
        <v>1.008506317238</v>
      </c>
    </row>
    <row r="22" spans="1:17" ht="14.4" customHeight="1" x14ac:dyDescent="0.3">
      <c r="A22" s="19" t="s">
        <v>50</v>
      </c>
      <c r="B22" s="55">
        <v>49</v>
      </c>
      <c r="C22" s="56">
        <v>4.083333333333</v>
      </c>
      <c r="D22" s="56">
        <v>4.9406564584124654E-324</v>
      </c>
      <c r="E22" s="56">
        <v>4.9406564584124654E-324</v>
      </c>
      <c r="F22" s="56">
        <v>17.052</v>
      </c>
      <c r="G22" s="56">
        <v>16.577850000000002</v>
      </c>
      <c r="H22" s="56">
        <v>9.5980000000000008</v>
      </c>
      <c r="I22" s="56">
        <v>5.8685</v>
      </c>
      <c r="J22" s="56">
        <v>63.874690000000001</v>
      </c>
      <c r="K22" s="56">
        <v>43.317999999999998</v>
      </c>
      <c r="L22" s="56">
        <v>4.9406564584124654E-324</v>
      </c>
      <c r="M22" s="56">
        <v>16.428999999999998</v>
      </c>
      <c r="N22" s="56">
        <v>92.007999999999996</v>
      </c>
      <c r="O22" s="56">
        <v>4.9406564584124654E-324</v>
      </c>
      <c r="P22" s="57">
        <v>264.72604000000001</v>
      </c>
      <c r="Q22" s="189">
        <v>5.8937151762519999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2.1738888417014848E-322</v>
      </c>
      <c r="Q23" s="189" t="s">
        <v>335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6.4414400000010001</v>
      </c>
      <c r="E24" s="56">
        <v>8.6001299999979999</v>
      </c>
      <c r="F24" s="56">
        <v>8.8307500000000001</v>
      </c>
      <c r="G24" s="56">
        <v>26.146149999997998</v>
      </c>
      <c r="H24" s="56">
        <v>16.617930000000001</v>
      </c>
      <c r="I24" s="56">
        <v>48.680479999999001</v>
      </c>
      <c r="J24" s="56">
        <v>67.164199999998999</v>
      </c>
      <c r="K24" s="56">
        <v>22.075130000001</v>
      </c>
      <c r="L24" s="56">
        <v>-78.152519999996002</v>
      </c>
      <c r="M24" s="56">
        <v>38.715819999997002</v>
      </c>
      <c r="N24" s="56">
        <v>8.2902400000019991</v>
      </c>
      <c r="O24" s="56">
        <v>-1.0869444208507424E-322</v>
      </c>
      <c r="P24" s="57">
        <v>173.40975000000299</v>
      </c>
      <c r="Q24" s="189"/>
    </row>
    <row r="25" spans="1:17" ht="14.4" customHeight="1" x14ac:dyDescent="0.3">
      <c r="A25" s="21" t="s">
        <v>53</v>
      </c>
      <c r="B25" s="58">
        <v>105925.19662785</v>
      </c>
      <c r="C25" s="59">
        <v>8827.0997189874997</v>
      </c>
      <c r="D25" s="59">
        <v>8138.1355700000404</v>
      </c>
      <c r="E25" s="59">
        <v>8490.5066299999999</v>
      </c>
      <c r="F25" s="59">
        <v>8553.7126499999995</v>
      </c>
      <c r="G25" s="59">
        <v>7728.9473600000001</v>
      </c>
      <c r="H25" s="59">
        <v>9855.5578000000005</v>
      </c>
      <c r="I25" s="59">
        <v>8678.6882700000006</v>
      </c>
      <c r="J25" s="59">
        <v>11083.982959999999</v>
      </c>
      <c r="K25" s="59">
        <v>8634.5293500000007</v>
      </c>
      <c r="L25" s="59">
        <v>8877.9885099999992</v>
      </c>
      <c r="M25" s="59">
        <v>9636.0653899999998</v>
      </c>
      <c r="N25" s="59">
        <v>12358.501560000001</v>
      </c>
      <c r="O25" s="59">
        <v>4.9406564584124654E-324</v>
      </c>
      <c r="P25" s="60">
        <v>102036.61605</v>
      </c>
      <c r="Q25" s="190">
        <v>1.0508611321779999</v>
      </c>
    </row>
    <row r="26" spans="1:17" ht="14.4" customHeight="1" x14ac:dyDescent="0.3">
      <c r="A26" s="19" t="s">
        <v>54</v>
      </c>
      <c r="B26" s="55">
        <v>11863.0212645308</v>
      </c>
      <c r="C26" s="56">
        <v>988.58510537756399</v>
      </c>
      <c r="D26" s="56">
        <v>1101.2057299999999</v>
      </c>
      <c r="E26" s="56">
        <v>1063.3354300000001</v>
      </c>
      <c r="F26" s="56">
        <v>1135.8507199999999</v>
      </c>
      <c r="G26" s="56">
        <v>1061.63996</v>
      </c>
      <c r="H26" s="56">
        <v>1226.79638</v>
      </c>
      <c r="I26" s="56">
        <v>1086.9853000000001</v>
      </c>
      <c r="J26" s="56">
        <v>1556.3419200000001</v>
      </c>
      <c r="K26" s="56">
        <v>1003.02361</v>
      </c>
      <c r="L26" s="56">
        <v>1120.67056</v>
      </c>
      <c r="M26" s="56">
        <v>1276.2519400000001</v>
      </c>
      <c r="N26" s="56">
        <v>1395.3646900000001</v>
      </c>
      <c r="O26" s="56">
        <v>4.9406564584124654E-324</v>
      </c>
      <c r="P26" s="57">
        <v>13027.46624</v>
      </c>
      <c r="Q26" s="189">
        <v>1.197990042824</v>
      </c>
    </row>
    <row r="27" spans="1:17" ht="14.4" customHeight="1" x14ac:dyDescent="0.3">
      <c r="A27" s="22" t="s">
        <v>55</v>
      </c>
      <c r="B27" s="58">
        <v>117788.217892381</v>
      </c>
      <c r="C27" s="59">
        <v>9815.6848243650602</v>
      </c>
      <c r="D27" s="59">
        <v>9239.3413000000401</v>
      </c>
      <c r="E27" s="59">
        <v>9553.8420600000009</v>
      </c>
      <c r="F27" s="59">
        <v>9689.5633699999998</v>
      </c>
      <c r="G27" s="59">
        <v>8790.5873200000005</v>
      </c>
      <c r="H27" s="59">
        <v>11082.35418</v>
      </c>
      <c r="I27" s="59">
        <v>9765.6735700000008</v>
      </c>
      <c r="J27" s="59">
        <v>12640.32488</v>
      </c>
      <c r="K27" s="59">
        <v>9637.5529600000009</v>
      </c>
      <c r="L27" s="59">
        <v>9998.6590699999997</v>
      </c>
      <c r="M27" s="59">
        <v>10912.31733</v>
      </c>
      <c r="N27" s="59">
        <v>13753.866249999999</v>
      </c>
      <c r="O27" s="59">
        <v>9.8813129168249309E-324</v>
      </c>
      <c r="P27" s="60">
        <v>115064.08229000001</v>
      </c>
      <c r="Q27" s="190">
        <v>1.0656791965550001</v>
      </c>
    </row>
    <row r="28" spans="1:17" ht="14.4" customHeight="1" x14ac:dyDescent="0.3">
      <c r="A28" s="20" t="s">
        <v>56</v>
      </c>
      <c r="B28" s="55">
        <v>131.70287122877599</v>
      </c>
      <c r="C28" s="56">
        <v>10.975239269064</v>
      </c>
      <c r="D28" s="56">
        <v>20.564240000000002</v>
      </c>
      <c r="E28" s="56">
        <v>22.451160000000002</v>
      </c>
      <c r="F28" s="56">
        <v>12.20917</v>
      </c>
      <c r="G28" s="56">
        <v>6.5693400000000004</v>
      </c>
      <c r="H28" s="56">
        <v>88.101900000000001</v>
      </c>
      <c r="I28" s="56">
        <v>5.1072800000000003</v>
      </c>
      <c r="J28" s="56">
        <v>1.2351641146031164E-322</v>
      </c>
      <c r="K28" s="56">
        <v>1.2351641146031164E-322</v>
      </c>
      <c r="L28" s="56">
        <v>2.2667799999999998</v>
      </c>
      <c r="M28" s="56">
        <v>15.79725</v>
      </c>
      <c r="N28" s="56">
        <v>9.4782499999999992</v>
      </c>
      <c r="O28" s="56">
        <v>1.2351641146031164E-322</v>
      </c>
      <c r="P28" s="57">
        <v>182.54536999999999</v>
      </c>
      <c r="Q28" s="189">
        <v>1.5120429932799999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1.0869444208507424E-322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5.434722104253712E-322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0.40745999999999999</v>
      </c>
      <c r="E31" s="62">
        <v>2.4703282292062327E-323</v>
      </c>
      <c r="F31" s="62">
        <v>17.052</v>
      </c>
      <c r="G31" s="62">
        <v>5.3879999999999999</v>
      </c>
      <c r="H31" s="62">
        <v>11.196999999999999</v>
      </c>
      <c r="I31" s="62">
        <v>2.4703282292062327E-323</v>
      </c>
      <c r="J31" s="62">
        <v>6.1201800000000004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40.164639999999999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99848.007218549901</v>
      </c>
      <c r="C6" s="615">
        <v>108580.36801999999</v>
      </c>
      <c r="D6" s="616">
        <v>8732.3608014502097</v>
      </c>
      <c r="E6" s="617">
        <v>1.0874565356350001</v>
      </c>
      <c r="F6" s="615">
        <v>105925.19662785</v>
      </c>
      <c r="G6" s="616">
        <v>97098.096908862499</v>
      </c>
      <c r="H6" s="618">
        <v>12358.501560000001</v>
      </c>
      <c r="I6" s="615">
        <v>102036.61605</v>
      </c>
      <c r="J6" s="616">
        <v>4938.5191411375899</v>
      </c>
      <c r="K6" s="619">
        <v>0.96328937116299995</v>
      </c>
    </row>
    <row r="7" spans="1:11" ht="14.4" customHeight="1" thickBot="1" x14ac:dyDescent="0.35">
      <c r="A7" s="634" t="s">
        <v>338</v>
      </c>
      <c r="B7" s="615">
        <v>32713.045616400101</v>
      </c>
      <c r="C7" s="615">
        <v>32362.17136</v>
      </c>
      <c r="D7" s="616">
        <v>-350.874256400028</v>
      </c>
      <c r="E7" s="617">
        <v>0.98927417946600005</v>
      </c>
      <c r="F7" s="615">
        <v>32133.9547517387</v>
      </c>
      <c r="G7" s="616">
        <v>29456.1251890938</v>
      </c>
      <c r="H7" s="618">
        <v>2987.2759700000001</v>
      </c>
      <c r="I7" s="615">
        <v>29284.213919999998</v>
      </c>
      <c r="J7" s="616">
        <v>-171.91126909376899</v>
      </c>
      <c r="K7" s="619">
        <v>0.91131683436499999</v>
      </c>
    </row>
    <row r="8" spans="1:11" ht="14.4" customHeight="1" thickBot="1" x14ac:dyDescent="0.35">
      <c r="A8" s="635" t="s">
        <v>339</v>
      </c>
      <c r="B8" s="615">
        <v>30327.489457551801</v>
      </c>
      <c r="C8" s="615">
        <v>29983.176360000001</v>
      </c>
      <c r="D8" s="616">
        <v>-344.31309755178899</v>
      </c>
      <c r="E8" s="617">
        <v>0.98864683151400001</v>
      </c>
      <c r="F8" s="615">
        <v>29780.059848555498</v>
      </c>
      <c r="G8" s="616">
        <v>27298.3881945092</v>
      </c>
      <c r="H8" s="618">
        <v>2792.6429699999999</v>
      </c>
      <c r="I8" s="615">
        <v>27385.48792</v>
      </c>
      <c r="J8" s="616">
        <v>87.099725490807003</v>
      </c>
      <c r="K8" s="619">
        <v>0.91959143330299997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2.2799999999999999E-3</v>
      </c>
      <c r="D9" s="621">
        <v>2.2799999999999999E-3</v>
      </c>
      <c r="E9" s="622" t="s">
        <v>341</v>
      </c>
      <c r="F9" s="620">
        <v>0</v>
      </c>
      <c r="G9" s="621">
        <v>0</v>
      </c>
      <c r="H9" s="623">
        <v>7.3999999999999999E-4</v>
      </c>
      <c r="I9" s="620">
        <v>8.0499999999999999E-3</v>
      </c>
      <c r="J9" s="621">
        <v>8.0499999999999999E-3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2.2799999999999999E-3</v>
      </c>
      <c r="D10" s="616">
        <v>2.2799999999999999E-3</v>
      </c>
      <c r="E10" s="625" t="s">
        <v>341</v>
      </c>
      <c r="F10" s="615">
        <v>0</v>
      </c>
      <c r="G10" s="616">
        <v>0</v>
      </c>
      <c r="H10" s="618">
        <v>7.3999999999999999E-4</v>
      </c>
      <c r="I10" s="615">
        <v>8.0499999999999999E-3</v>
      </c>
      <c r="J10" s="616">
        <v>8.0499999999999999E-3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4.9406564584124654E-324</v>
      </c>
      <c r="C11" s="620">
        <v>43.706000000000003</v>
      </c>
      <c r="D11" s="621">
        <v>43.706000000000003</v>
      </c>
      <c r="E11" s="622" t="s">
        <v>341</v>
      </c>
      <c r="F11" s="620">
        <v>43.646710178603001</v>
      </c>
      <c r="G11" s="621">
        <v>40.009484330386002</v>
      </c>
      <c r="H11" s="623">
        <v>4.9406564584124654E-324</v>
      </c>
      <c r="I11" s="620">
        <v>5.434722104253712E-323</v>
      </c>
      <c r="J11" s="621">
        <v>-40.009484330386002</v>
      </c>
      <c r="K11" s="627">
        <v>0</v>
      </c>
    </row>
    <row r="12" spans="1:11" ht="14.4" customHeight="1" thickBot="1" x14ac:dyDescent="0.35">
      <c r="A12" s="637" t="s">
        <v>344</v>
      </c>
      <c r="B12" s="615">
        <v>4.9406564584124654E-324</v>
      </c>
      <c r="C12" s="615">
        <v>43.706000000000003</v>
      </c>
      <c r="D12" s="616">
        <v>43.706000000000003</v>
      </c>
      <c r="E12" s="625" t="s">
        <v>341</v>
      </c>
      <c r="F12" s="615">
        <v>43.646710178603001</v>
      </c>
      <c r="G12" s="616">
        <v>40.009484330386002</v>
      </c>
      <c r="H12" s="618">
        <v>4.9406564584124654E-324</v>
      </c>
      <c r="I12" s="615">
        <v>5.434722104253712E-323</v>
      </c>
      <c r="J12" s="616">
        <v>-40.009484330386002</v>
      </c>
      <c r="K12" s="619">
        <v>0</v>
      </c>
    </row>
    <row r="13" spans="1:11" ht="14.4" customHeight="1" thickBot="1" x14ac:dyDescent="0.35">
      <c r="A13" s="636" t="s">
        <v>345</v>
      </c>
      <c r="B13" s="620">
        <v>9285.2134002645998</v>
      </c>
      <c r="C13" s="620">
        <v>7673.6775900000002</v>
      </c>
      <c r="D13" s="621">
        <v>-1611.5358102646001</v>
      </c>
      <c r="E13" s="628">
        <v>0.82644062760899994</v>
      </c>
      <c r="F13" s="620">
        <v>7701.2209676511902</v>
      </c>
      <c r="G13" s="621">
        <v>7059.4525536802603</v>
      </c>
      <c r="H13" s="623">
        <v>576.68039999999996</v>
      </c>
      <c r="I13" s="620">
        <v>7500.1133300000001</v>
      </c>
      <c r="J13" s="621">
        <v>440.66077631974298</v>
      </c>
      <c r="K13" s="627">
        <v>0.97388626576199999</v>
      </c>
    </row>
    <row r="14" spans="1:11" ht="14.4" customHeight="1" thickBot="1" x14ac:dyDescent="0.35">
      <c r="A14" s="637" t="s">
        <v>346</v>
      </c>
      <c r="B14" s="615">
        <v>4681.9910635891902</v>
      </c>
      <c r="C14" s="615">
        <v>3935.56765</v>
      </c>
      <c r="D14" s="616">
        <v>-746.42341358918497</v>
      </c>
      <c r="E14" s="617">
        <v>0.84057564325599998</v>
      </c>
      <c r="F14" s="615">
        <v>4554.56305584864</v>
      </c>
      <c r="G14" s="616">
        <v>4175.0161345279203</v>
      </c>
      <c r="H14" s="618">
        <v>349.06522999999999</v>
      </c>
      <c r="I14" s="615">
        <v>3565.6160199999999</v>
      </c>
      <c r="J14" s="616">
        <v>-609.40011452791396</v>
      </c>
      <c r="K14" s="619">
        <v>0.78286675939600003</v>
      </c>
    </row>
    <row r="15" spans="1:11" ht="14.4" customHeight="1" thickBot="1" x14ac:dyDescent="0.35">
      <c r="A15" s="637" t="s">
        <v>347</v>
      </c>
      <c r="B15" s="615">
        <v>1489.04095983975</v>
      </c>
      <c r="C15" s="615">
        <v>1285.7450899999999</v>
      </c>
      <c r="D15" s="616">
        <v>-203.295869839754</v>
      </c>
      <c r="E15" s="617">
        <v>0.86347194246299996</v>
      </c>
      <c r="F15" s="615">
        <v>1391.5864660663999</v>
      </c>
      <c r="G15" s="616">
        <v>1275.6209272275401</v>
      </c>
      <c r="H15" s="618">
        <v>94.014809999999997</v>
      </c>
      <c r="I15" s="615">
        <v>1320.2637</v>
      </c>
      <c r="J15" s="616">
        <v>44.642772772462997</v>
      </c>
      <c r="K15" s="619">
        <v>0.94874715455600001</v>
      </c>
    </row>
    <row r="16" spans="1:11" ht="14.4" customHeight="1" thickBot="1" x14ac:dyDescent="0.35">
      <c r="A16" s="637" t="s">
        <v>348</v>
      </c>
      <c r="B16" s="615">
        <v>63.998034378577998</v>
      </c>
      <c r="C16" s="615">
        <v>136.77269999999999</v>
      </c>
      <c r="D16" s="616">
        <v>72.774665621422002</v>
      </c>
      <c r="E16" s="617">
        <v>2.1371390750989998</v>
      </c>
      <c r="F16" s="615">
        <v>136.00119417090201</v>
      </c>
      <c r="G16" s="616">
        <v>124.667761323327</v>
      </c>
      <c r="H16" s="618">
        <v>2.81508</v>
      </c>
      <c r="I16" s="615">
        <v>218.09842</v>
      </c>
      <c r="J16" s="616">
        <v>93.430658676673005</v>
      </c>
      <c r="K16" s="619">
        <v>1.6036507718149999</v>
      </c>
    </row>
    <row r="17" spans="1:11" ht="14.4" customHeight="1" thickBot="1" x14ac:dyDescent="0.35">
      <c r="A17" s="637" t="s">
        <v>349</v>
      </c>
      <c r="B17" s="615">
        <v>51.999459064779003</v>
      </c>
      <c r="C17" s="615">
        <v>40.013910000000003</v>
      </c>
      <c r="D17" s="616">
        <v>-11.985549064779001</v>
      </c>
      <c r="E17" s="617">
        <v>0.76950627409700001</v>
      </c>
      <c r="F17" s="615">
        <v>39.999999999998998</v>
      </c>
      <c r="G17" s="616">
        <v>36.666666666666003</v>
      </c>
      <c r="H17" s="618">
        <v>4.9406564584124654E-324</v>
      </c>
      <c r="I17" s="615">
        <v>239.41782000000001</v>
      </c>
      <c r="J17" s="616">
        <v>202.751153333334</v>
      </c>
      <c r="K17" s="619">
        <v>5.9854455</v>
      </c>
    </row>
    <row r="18" spans="1:11" ht="14.4" customHeight="1" thickBot="1" x14ac:dyDescent="0.35">
      <c r="A18" s="637" t="s">
        <v>350</v>
      </c>
      <c r="B18" s="615">
        <v>2611.0412873481901</v>
      </c>
      <c r="C18" s="615">
        <v>1841.3359</v>
      </c>
      <c r="D18" s="616">
        <v>-769.70538734819002</v>
      </c>
      <c r="E18" s="617">
        <v>0.70521133040700001</v>
      </c>
      <c r="F18" s="615">
        <v>1218.32021644618</v>
      </c>
      <c r="G18" s="616">
        <v>1116.7935317423401</v>
      </c>
      <c r="H18" s="618">
        <v>103.46921</v>
      </c>
      <c r="I18" s="615">
        <v>1568.4606100000001</v>
      </c>
      <c r="J18" s="616">
        <v>451.66707825766503</v>
      </c>
      <c r="K18" s="619">
        <v>1.2873960300639999</v>
      </c>
    </row>
    <row r="19" spans="1:11" ht="14.4" customHeight="1" thickBot="1" x14ac:dyDescent="0.35">
      <c r="A19" s="637" t="s">
        <v>351</v>
      </c>
      <c r="B19" s="615">
        <v>48.989405254476999</v>
      </c>
      <c r="C19" s="615">
        <v>127.2088</v>
      </c>
      <c r="D19" s="616">
        <v>78.219394745521996</v>
      </c>
      <c r="E19" s="617">
        <v>2.596659407053</v>
      </c>
      <c r="F19" s="615">
        <v>67.004542806326995</v>
      </c>
      <c r="G19" s="616">
        <v>61.420830905799001</v>
      </c>
      <c r="H19" s="618">
        <v>2.6088200000000001</v>
      </c>
      <c r="I19" s="615">
        <v>295.54768999999999</v>
      </c>
      <c r="J19" s="616">
        <v>234.1268590942</v>
      </c>
      <c r="K19" s="619">
        <v>4.4108604823139999</v>
      </c>
    </row>
    <row r="20" spans="1:11" ht="14.4" customHeight="1" thickBot="1" x14ac:dyDescent="0.35">
      <c r="A20" s="637" t="s">
        <v>352</v>
      </c>
      <c r="B20" s="615">
        <v>338.15319078963302</v>
      </c>
      <c r="C20" s="615">
        <v>307.03354000000002</v>
      </c>
      <c r="D20" s="616">
        <v>-31.119650789632001</v>
      </c>
      <c r="E20" s="617">
        <v>0.90797173696</v>
      </c>
      <c r="F20" s="615">
        <v>293.74549231274301</v>
      </c>
      <c r="G20" s="616">
        <v>269.26670128668098</v>
      </c>
      <c r="H20" s="618">
        <v>24.707249999999998</v>
      </c>
      <c r="I20" s="615">
        <v>292.70907</v>
      </c>
      <c r="J20" s="616">
        <v>23.442368713318999</v>
      </c>
      <c r="K20" s="619">
        <v>0.99647169968600002</v>
      </c>
    </row>
    <row r="21" spans="1:11" ht="14.4" customHeight="1" thickBot="1" x14ac:dyDescent="0.35">
      <c r="A21" s="636" t="s">
        <v>353</v>
      </c>
      <c r="B21" s="620">
        <v>2415.04337829829</v>
      </c>
      <c r="C21" s="620">
        <v>1838.336</v>
      </c>
      <c r="D21" s="621">
        <v>-576.70737829828897</v>
      </c>
      <c r="E21" s="628">
        <v>0.76120206225599996</v>
      </c>
      <c r="F21" s="620">
        <v>1841.46911911452</v>
      </c>
      <c r="G21" s="621">
        <v>1688.01335918831</v>
      </c>
      <c r="H21" s="623">
        <v>112.074</v>
      </c>
      <c r="I21" s="620">
        <v>1678.384</v>
      </c>
      <c r="J21" s="621">
        <v>-9.6293591883089995</v>
      </c>
      <c r="K21" s="627">
        <v>0.91143749443199995</v>
      </c>
    </row>
    <row r="22" spans="1:11" ht="14.4" customHeight="1" thickBot="1" x14ac:dyDescent="0.35">
      <c r="A22" s="637" t="s">
        <v>354</v>
      </c>
      <c r="B22" s="615">
        <v>1815.0326010813201</v>
      </c>
      <c r="C22" s="615">
        <v>1397.7840000000001</v>
      </c>
      <c r="D22" s="616">
        <v>-417.24860108132202</v>
      </c>
      <c r="E22" s="617">
        <v>0.77011509279000001</v>
      </c>
      <c r="F22" s="615">
        <v>1399.9917048428799</v>
      </c>
      <c r="G22" s="616">
        <v>1283.32572943931</v>
      </c>
      <c r="H22" s="618">
        <v>86.441999999999993</v>
      </c>
      <c r="I22" s="615">
        <v>1350.346</v>
      </c>
      <c r="J22" s="616">
        <v>67.020270560693007</v>
      </c>
      <c r="K22" s="619">
        <v>0.96453857214200001</v>
      </c>
    </row>
    <row r="23" spans="1:11" ht="14.4" customHeight="1" thickBot="1" x14ac:dyDescent="0.35">
      <c r="A23" s="637" t="s">
        <v>355</v>
      </c>
      <c r="B23" s="615">
        <v>600.01077721696595</v>
      </c>
      <c r="C23" s="615">
        <v>440.55200000000002</v>
      </c>
      <c r="D23" s="616">
        <v>-159.45877721696601</v>
      </c>
      <c r="E23" s="617">
        <v>0.73424014489099998</v>
      </c>
      <c r="F23" s="615">
        <v>441.47741427163999</v>
      </c>
      <c r="G23" s="616">
        <v>404.68762974900301</v>
      </c>
      <c r="H23" s="618">
        <v>25.632000000000001</v>
      </c>
      <c r="I23" s="615">
        <v>328.03800000000001</v>
      </c>
      <c r="J23" s="616">
        <v>-76.649629749002997</v>
      </c>
      <c r="K23" s="619">
        <v>0.74304593937399999</v>
      </c>
    </row>
    <row r="24" spans="1:11" ht="14.4" customHeight="1" thickBot="1" x14ac:dyDescent="0.35">
      <c r="A24" s="636" t="s">
        <v>356</v>
      </c>
      <c r="B24" s="620">
        <v>15803.4304594109</v>
      </c>
      <c r="C24" s="620">
        <v>17544.505929999999</v>
      </c>
      <c r="D24" s="621">
        <v>1741.07547058911</v>
      </c>
      <c r="E24" s="628">
        <v>1.1101707300229999</v>
      </c>
      <c r="F24" s="620">
        <v>17366.454672131302</v>
      </c>
      <c r="G24" s="621">
        <v>15919.2501161203</v>
      </c>
      <c r="H24" s="623">
        <v>1828.07187</v>
      </c>
      <c r="I24" s="620">
        <v>15666.207689999999</v>
      </c>
      <c r="J24" s="621">
        <v>-253.04242612031501</v>
      </c>
      <c r="K24" s="627">
        <v>0.90209590764299996</v>
      </c>
    </row>
    <row r="25" spans="1:11" ht="14.4" customHeight="1" thickBot="1" x14ac:dyDescent="0.35">
      <c r="A25" s="637" t="s">
        <v>357</v>
      </c>
      <c r="B25" s="615">
        <v>251.893877584893</v>
      </c>
      <c r="C25" s="615">
        <v>292.73264</v>
      </c>
      <c r="D25" s="616">
        <v>40.838762415106999</v>
      </c>
      <c r="E25" s="617">
        <v>1.1621268559860001</v>
      </c>
      <c r="F25" s="615">
        <v>225.999860005682</v>
      </c>
      <c r="G25" s="616">
        <v>207.16653833854201</v>
      </c>
      <c r="H25" s="618">
        <v>25.098220000000001</v>
      </c>
      <c r="I25" s="615">
        <v>81.079660000000004</v>
      </c>
      <c r="J25" s="616">
        <v>-126.08687833854199</v>
      </c>
      <c r="K25" s="619">
        <v>0.358759779753</v>
      </c>
    </row>
    <row r="26" spans="1:11" ht="14.4" customHeight="1" thickBot="1" x14ac:dyDescent="0.35">
      <c r="A26" s="637" t="s">
        <v>358</v>
      </c>
      <c r="B26" s="615">
        <v>4.9406564584124654E-324</v>
      </c>
      <c r="C26" s="615">
        <v>4.9406564584124654E-324</v>
      </c>
      <c r="D26" s="616">
        <v>0</v>
      </c>
      <c r="E26" s="617">
        <v>1</v>
      </c>
      <c r="F26" s="615">
        <v>9.9999946156030006</v>
      </c>
      <c r="G26" s="616">
        <v>9.1666617309690004</v>
      </c>
      <c r="H26" s="618">
        <v>4.9406564584124654E-324</v>
      </c>
      <c r="I26" s="615">
        <v>46.919649999999997</v>
      </c>
      <c r="J26" s="616">
        <v>37.752988269029998</v>
      </c>
      <c r="K26" s="619">
        <v>4.6919675263410001</v>
      </c>
    </row>
    <row r="27" spans="1:11" ht="14.4" customHeight="1" thickBot="1" x14ac:dyDescent="0.35">
      <c r="A27" s="637" t="s">
        <v>359</v>
      </c>
      <c r="B27" s="615">
        <v>76.520753978805004</v>
      </c>
      <c r="C27" s="615">
        <v>75.14358</v>
      </c>
      <c r="D27" s="616">
        <v>-1.3771739788049999</v>
      </c>
      <c r="E27" s="617">
        <v>0.98200260834800002</v>
      </c>
      <c r="F27" s="615">
        <v>88.143502070427999</v>
      </c>
      <c r="G27" s="616">
        <v>80.798210231224999</v>
      </c>
      <c r="H27" s="618">
        <v>6.4401099999999998</v>
      </c>
      <c r="I27" s="615">
        <v>69.487899999999996</v>
      </c>
      <c r="J27" s="616">
        <v>-11.310310231224999</v>
      </c>
      <c r="K27" s="619">
        <v>0.78834966126499995</v>
      </c>
    </row>
    <row r="28" spans="1:11" ht="14.4" customHeight="1" thickBot="1" x14ac:dyDescent="0.35">
      <c r="A28" s="637" t="s">
        <v>360</v>
      </c>
      <c r="B28" s="615">
        <v>5.6996845876729996</v>
      </c>
      <c r="C28" s="615">
        <v>3.6581299999999999</v>
      </c>
      <c r="D28" s="616">
        <v>-2.0415545876730001</v>
      </c>
      <c r="E28" s="617">
        <v>0.64181270800599999</v>
      </c>
      <c r="F28" s="615">
        <v>3.658361260475</v>
      </c>
      <c r="G28" s="616">
        <v>3.3534978221020002</v>
      </c>
      <c r="H28" s="618">
        <v>0.16225999999999999</v>
      </c>
      <c r="I28" s="615">
        <v>2.06379</v>
      </c>
      <c r="J28" s="616">
        <v>-1.289707822102</v>
      </c>
      <c r="K28" s="619">
        <v>0.56412963429700003</v>
      </c>
    </row>
    <row r="29" spans="1:11" ht="14.4" customHeight="1" thickBot="1" x14ac:dyDescent="0.35">
      <c r="A29" s="637" t="s">
        <v>361</v>
      </c>
      <c r="B29" s="615">
        <v>815.47051613614201</v>
      </c>
      <c r="C29" s="615">
        <v>898.30141000000106</v>
      </c>
      <c r="D29" s="616">
        <v>82.830893863857995</v>
      </c>
      <c r="E29" s="617">
        <v>1.1015743576549999</v>
      </c>
      <c r="F29" s="615">
        <v>897.34421625042398</v>
      </c>
      <c r="G29" s="616">
        <v>822.56553156288805</v>
      </c>
      <c r="H29" s="618">
        <v>103.24816</v>
      </c>
      <c r="I29" s="615">
        <v>664.85100999999997</v>
      </c>
      <c r="J29" s="616">
        <v>-157.714521562888</v>
      </c>
      <c r="K29" s="619">
        <v>0.74090967318800005</v>
      </c>
    </row>
    <row r="30" spans="1:11" ht="14.4" customHeight="1" thickBot="1" x14ac:dyDescent="0.35">
      <c r="A30" s="637" t="s">
        <v>362</v>
      </c>
      <c r="B30" s="615">
        <v>3903.7587477927</v>
      </c>
      <c r="C30" s="615">
        <v>4271.0897599999998</v>
      </c>
      <c r="D30" s="616">
        <v>367.33101220730401</v>
      </c>
      <c r="E30" s="617">
        <v>1.094096750321</v>
      </c>
      <c r="F30" s="615">
        <v>4261.0608089863999</v>
      </c>
      <c r="G30" s="616">
        <v>3905.9724082375401</v>
      </c>
      <c r="H30" s="618">
        <v>477.99811</v>
      </c>
      <c r="I30" s="615">
        <v>3792.5524099999998</v>
      </c>
      <c r="J30" s="616">
        <v>-113.41999823753299</v>
      </c>
      <c r="K30" s="619">
        <v>0.89004888219400002</v>
      </c>
    </row>
    <row r="31" spans="1:11" ht="14.4" customHeight="1" thickBot="1" x14ac:dyDescent="0.35">
      <c r="A31" s="637" t="s">
        <v>363</v>
      </c>
      <c r="B31" s="615">
        <v>31.997999999985002</v>
      </c>
      <c r="C31" s="615">
        <v>56.493160000000003</v>
      </c>
      <c r="D31" s="616">
        <v>24.495160000014</v>
      </c>
      <c r="E31" s="617">
        <v>1.7655215951000001</v>
      </c>
      <c r="F31" s="615">
        <v>0</v>
      </c>
      <c r="G31" s="616">
        <v>0</v>
      </c>
      <c r="H31" s="618">
        <v>4.9406564584124654E-324</v>
      </c>
      <c r="I31" s="615">
        <v>5.434722104253712E-323</v>
      </c>
      <c r="J31" s="616">
        <v>5.434722104253712E-323</v>
      </c>
      <c r="K31" s="626" t="s">
        <v>335</v>
      </c>
    </row>
    <row r="32" spans="1:11" ht="14.4" customHeight="1" thickBot="1" x14ac:dyDescent="0.35">
      <c r="A32" s="637" t="s">
        <v>364</v>
      </c>
      <c r="B32" s="615">
        <v>161.168582578105</v>
      </c>
      <c r="C32" s="615">
        <v>137.0932</v>
      </c>
      <c r="D32" s="616">
        <v>-24.075382578105</v>
      </c>
      <c r="E32" s="617">
        <v>0.85061987768900005</v>
      </c>
      <c r="F32" s="615">
        <v>127.29984181685199</v>
      </c>
      <c r="G32" s="616">
        <v>116.69152166544799</v>
      </c>
      <c r="H32" s="618">
        <v>15.53055</v>
      </c>
      <c r="I32" s="615">
        <v>129.47205</v>
      </c>
      <c r="J32" s="616">
        <v>12.780528334552001</v>
      </c>
      <c r="K32" s="619">
        <v>1.0170637147079999</v>
      </c>
    </row>
    <row r="33" spans="1:11" ht="14.4" customHeight="1" thickBot="1" x14ac:dyDescent="0.35">
      <c r="A33" s="637" t="s">
        <v>365</v>
      </c>
      <c r="B33" s="615">
        <v>144.00354308845399</v>
      </c>
      <c r="C33" s="615">
        <v>86.255830000000003</v>
      </c>
      <c r="D33" s="616">
        <v>-57.747713088452997</v>
      </c>
      <c r="E33" s="617">
        <v>0.598984081572</v>
      </c>
      <c r="F33" s="615">
        <v>74.566854825505004</v>
      </c>
      <c r="G33" s="616">
        <v>68.352950256713001</v>
      </c>
      <c r="H33" s="618">
        <v>4.9406564584124654E-324</v>
      </c>
      <c r="I33" s="615">
        <v>77.845150000000004</v>
      </c>
      <c r="J33" s="616">
        <v>9.4921997432859992</v>
      </c>
      <c r="K33" s="619">
        <v>1.0439645091930001</v>
      </c>
    </row>
    <row r="34" spans="1:11" ht="14.4" customHeight="1" thickBot="1" x14ac:dyDescent="0.35">
      <c r="A34" s="637" t="s">
        <v>366</v>
      </c>
      <c r="B34" s="615">
        <v>52.111139397746001</v>
      </c>
      <c r="C34" s="615">
        <v>31.770409999999998</v>
      </c>
      <c r="D34" s="616">
        <v>-20.340729397745999</v>
      </c>
      <c r="E34" s="617">
        <v>0.60966638548200003</v>
      </c>
      <c r="F34" s="615">
        <v>36.590587451043</v>
      </c>
      <c r="G34" s="616">
        <v>33.541371830122998</v>
      </c>
      <c r="H34" s="618">
        <v>4.3070000000000004</v>
      </c>
      <c r="I34" s="615">
        <v>39.781080000000003</v>
      </c>
      <c r="J34" s="616">
        <v>6.2397081698759997</v>
      </c>
      <c r="K34" s="619">
        <v>1.08719435164</v>
      </c>
    </row>
    <row r="35" spans="1:11" ht="14.4" customHeight="1" thickBot="1" x14ac:dyDescent="0.35">
      <c r="A35" s="637" t="s">
        <v>367</v>
      </c>
      <c r="B35" s="615">
        <v>251.360905174214</v>
      </c>
      <c r="C35" s="615">
        <v>214.26955000000001</v>
      </c>
      <c r="D35" s="616">
        <v>-37.091355174213</v>
      </c>
      <c r="E35" s="617">
        <v>0.85243785166700003</v>
      </c>
      <c r="F35" s="615">
        <v>217.30157104881599</v>
      </c>
      <c r="G35" s="616">
        <v>199.19310679474799</v>
      </c>
      <c r="H35" s="618">
        <v>22.992799999999999</v>
      </c>
      <c r="I35" s="615">
        <v>208.71571</v>
      </c>
      <c r="J35" s="616">
        <v>9.5226032052520004</v>
      </c>
      <c r="K35" s="619">
        <v>0.96048872998299994</v>
      </c>
    </row>
    <row r="36" spans="1:11" ht="14.4" customHeight="1" thickBot="1" x14ac:dyDescent="0.35">
      <c r="A36" s="637" t="s">
        <v>368</v>
      </c>
      <c r="B36" s="615">
        <v>249.99950898008501</v>
      </c>
      <c r="C36" s="615">
        <v>332.50980000000101</v>
      </c>
      <c r="D36" s="616">
        <v>82.510291019915996</v>
      </c>
      <c r="E36" s="617">
        <v>1.330041812308</v>
      </c>
      <c r="F36" s="615">
        <v>325.50824940368398</v>
      </c>
      <c r="G36" s="616">
        <v>298.38256195337698</v>
      </c>
      <c r="H36" s="618">
        <v>52.957700000000003</v>
      </c>
      <c r="I36" s="615">
        <v>196.947</v>
      </c>
      <c r="J36" s="616">
        <v>-101.435561953377</v>
      </c>
      <c r="K36" s="619">
        <v>0.60504457371099996</v>
      </c>
    </row>
    <row r="37" spans="1:11" ht="14.4" customHeight="1" thickBot="1" x14ac:dyDescent="0.35">
      <c r="A37" s="637" t="s">
        <v>369</v>
      </c>
      <c r="B37" s="615">
        <v>9855.41401905573</v>
      </c>
      <c r="C37" s="615">
        <v>11145.188459999999</v>
      </c>
      <c r="D37" s="616">
        <v>1289.7744409442801</v>
      </c>
      <c r="E37" s="617">
        <v>1.130869635557</v>
      </c>
      <c r="F37" s="615">
        <v>11098.9808243963</v>
      </c>
      <c r="G37" s="616">
        <v>10174.0657556966</v>
      </c>
      <c r="H37" s="618">
        <v>1119.3369600000001</v>
      </c>
      <c r="I37" s="615">
        <v>10356.49228</v>
      </c>
      <c r="J37" s="616">
        <v>182.426524303359</v>
      </c>
      <c r="K37" s="619">
        <v>0.93310299781999995</v>
      </c>
    </row>
    <row r="38" spans="1:11" ht="14.4" customHeight="1" thickBot="1" x14ac:dyDescent="0.35">
      <c r="A38" s="636" t="s">
        <v>370</v>
      </c>
      <c r="B38" s="620">
        <v>1630.0887229679099</v>
      </c>
      <c r="C38" s="620">
        <v>1432.5378900000001</v>
      </c>
      <c r="D38" s="621">
        <v>-197.55083296790701</v>
      </c>
      <c r="E38" s="628">
        <v>0.87880976649599996</v>
      </c>
      <c r="F38" s="620">
        <v>1447.49489496964</v>
      </c>
      <c r="G38" s="621">
        <v>1326.8703203888299</v>
      </c>
      <c r="H38" s="623">
        <v>122.06847</v>
      </c>
      <c r="I38" s="620">
        <v>1313.8725400000001</v>
      </c>
      <c r="J38" s="621">
        <v>-12.997780388833</v>
      </c>
      <c r="K38" s="627">
        <v>0.90768716668000005</v>
      </c>
    </row>
    <row r="39" spans="1:11" ht="14.4" customHeight="1" thickBot="1" x14ac:dyDescent="0.35">
      <c r="A39" s="637" t="s">
        <v>371</v>
      </c>
      <c r="B39" s="615">
        <v>1421.0959544335699</v>
      </c>
      <c r="C39" s="615">
        <v>1282.3391899999999</v>
      </c>
      <c r="D39" s="616">
        <v>-138.75676443357301</v>
      </c>
      <c r="E39" s="617">
        <v>0.90235932767100002</v>
      </c>
      <c r="F39" s="615">
        <v>1271.9955139215001</v>
      </c>
      <c r="G39" s="616">
        <v>1165.9958877613799</v>
      </c>
      <c r="H39" s="618">
        <v>107.7058</v>
      </c>
      <c r="I39" s="615">
        <v>1139.0166099999999</v>
      </c>
      <c r="J39" s="616">
        <v>-26.979277761378</v>
      </c>
      <c r="K39" s="619">
        <v>0.89545646783599997</v>
      </c>
    </row>
    <row r="40" spans="1:11" ht="14.4" customHeight="1" thickBot="1" x14ac:dyDescent="0.35">
      <c r="A40" s="637" t="s">
        <v>372</v>
      </c>
      <c r="B40" s="615">
        <v>208.992768534334</v>
      </c>
      <c r="C40" s="615">
        <v>143.49870000000001</v>
      </c>
      <c r="D40" s="616">
        <v>-65.494068534334005</v>
      </c>
      <c r="E40" s="617">
        <v>0.68662040799900004</v>
      </c>
      <c r="F40" s="615">
        <v>175.49938104813199</v>
      </c>
      <c r="G40" s="616">
        <v>160.87443262745401</v>
      </c>
      <c r="H40" s="618">
        <v>14.36267</v>
      </c>
      <c r="I40" s="615">
        <v>173.20146</v>
      </c>
      <c r="J40" s="616">
        <v>12.327027372545</v>
      </c>
      <c r="K40" s="619">
        <v>0.98690638659499996</v>
      </c>
    </row>
    <row r="41" spans="1:11" ht="14.4" customHeight="1" thickBot="1" x14ac:dyDescent="0.35">
      <c r="A41" s="637" t="s">
        <v>373</v>
      </c>
      <c r="B41" s="615">
        <v>0</v>
      </c>
      <c r="C41" s="615">
        <v>6.7</v>
      </c>
      <c r="D41" s="616">
        <v>6.7</v>
      </c>
      <c r="E41" s="625" t="s">
        <v>335</v>
      </c>
      <c r="F41" s="615">
        <v>0</v>
      </c>
      <c r="G41" s="616">
        <v>0</v>
      </c>
      <c r="H41" s="618">
        <v>4.9406564584124654E-324</v>
      </c>
      <c r="I41" s="615">
        <v>1.6544700000000001</v>
      </c>
      <c r="J41" s="616">
        <v>1.6544700000000001</v>
      </c>
      <c r="K41" s="626" t="s">
        <v>335</v>
      </c>
    </row>
    <row r="42" spans="1:11" ht="14.4" customHeight="1" thickBot="1" x14ac:dyDescent="0.35">
      <c r="A42" s="636" t="s">
        <v>374</v>
      </c>
      <c r="B42" s="620">
        <v>879.97903199047801</v>
      </c>
      <c r="C42" s="620">
        <v>1079.3711800000001</v>
      </c>
      <c r="D42" s="621">
        <v>199.39214800952399</v>
      </c>
      <c r="E42" s="628">
        <v>1.2265873853360001</v>
      </c>
      <c r="F42" s="620">
        <v>1095.1300380667001</v>
      </c>
      <c r="G42" s="621">
        <v>1003.86920156114</v>
      </c>
      <c r="H42" s="623">
        <v>115.32210000000001</v>
      </c>
      <c r="I42" s="620">
        <v>897.36913000000004</v>
      </c>
      <c r="J42" s="621">
        <v>-106.50007156113701</v>
      </c>
      <c r="K42" s="627">
        <v>0.81941787623999995</v>
      </c>
    </row>
    <row r="43" spans="1:11" ht="14.4" customHeight="1" thickBot="1" x14ac:dyDescent="0.35">
      <c r="A43" s="637" t="s">
        <v>375</v>
      </c>
      <c r="B43" s="615">
        <v>157.99172530061301</v>
      </c>
      <c r="C43" s="615">
        <v>163.49692000000101</v>
      </c>
      <c r="D43" s="616">
        <v>5.5051946993870002</v>
      </c>
      <c r="E43" s="617">
        <v>1.0348448293029999</v>
      </c>
      <c r="F43" s="615">
        <v>188.692643082426</v>
      </c>
      <c r="G43" s="616">
        <v>172.96825615889099</v>
      </c>
      <c r="H43" s="618">
        <v>2.895</v>
      </c>
      <c r="I43" s="615">
        <v>17.1464</v>
      </c>
      <c r="J43" s="616">
        <v>-155.82185615889099</v>
      </c>
      <c r="K43" s="619">
        <v>9.0869467509999996E-2</v>
      </c>
    </row>
    <row r="44" spans="1:11" ht="14.4" customHeight="1" thickBot="1" x14ac:dyDescent="0.35">
      <c r="A44" s="637" t="s">
        <v>376</v>
      </c>
      <c r="B44" s="615">
        <v>33.794871235589</v>
      </c>
      <c r="C44" s="615">
        <v>39.56467</v>
      </c>
      <c r="D44" s="616">
        <v>5.769798764411</v>
      </c>
      <c r="E44" s="617">
        <v>1.1707300117870001</v>
      </c>
      <c r="F44" s="615">
        <v>35.083877379402999</v>
      </c>
      <c r="G44" s="616">
        <v>32.160220931120001</v>
      </c>
      <c r="H44" s="618">
        <v>9.6671899999999997</v>
      </c>
      <c r="I44" s="615">
        <v>38.518839999999997</v>
      </c>
      <c r="J44" s="616">
        <v>6.3586190688790003</v>
      </c>
      <c r="K44" s="619">
        <v>1.0979071549999999</v>
      </c>
    </row>
    <row r="45" spans="1:11" ht="14.4" customHeight="1" thickBot="1" x14ac:dyDescent="0.35">
      <c r="A45" s="637" t="s">
        <v>377</v>
      </c>
      <c r="B45" s="615">
        <v>457.88914141405598</v>
      </c>
      <c r="C45" s="615">
        <v>526.78949</v>
      </c>
      <c r="D45" s="616">
        <v>68.900348585944002</v>
      </c>
      <c r="E45" s="617">
        <v>1.1504738644229999</v>
      </c>
      <c r="F45" s="615">
        <v>541.88103473703302</v>
      </c>
      <c r="G45" s="616">
        <v>496.72428184227999</v>
      </c>
      <c r="H45" s="618">
        <v>51.892949999999999</v>
      </c>
      <c r="I45" s="615">
        <v>531.62855999999999</v>
      </c>
      <c r="J45" s="616">
        <v>34.90427815772</v>
      </c>
      <c r="K45" s="619">
        <v>0.98107984210499999</v>
      </c>
    </row>
    <row r="46" spans="1:11" ht="14.4" customHeight="1" thickBot="1" x14ac:dyDescent="0.35">
      <c r="A46" s="637" t="s">
        <v>378</v>
      </c>
      <c r="B46" s="615">
        <v>163.06122295628899</v>
      </c>
      <c r="C46" s="615">
        <v>145.78423000000001</v>
      </c>
      <c r="D46" s="616">
        <v>-17.276992956289</v>
      </c>
      <c r="E46" s="617">
        <v>0.89404597461500002</v>
      </c>
      <c r="F46" s="615">
        <v>153.87420758319001</v>
      </c>
      <c r="G46" s="616">
        <v>141.05135695125799</v>
      </c>
      <c r="H46" s="618">
        <v>16.463259999999998</v>
      </c>
      <c r="I46" s="615">
        <v>115.88974</v>
      </c>
      <c r="J46" s="616">
        <v>-25.161616951256999</v>
      </c>
      <c r="K46" s="619">
        <v>0.75314597436499997</v>
      </c>
    </row>
    <row r="47" spans="1:11" ht="14.4" customHeight="1" thickBot="1" x14ac:dyDescent="0.35">
      <c r="A47" s="637" t="s">
        <v>379</v>
      </c>
      <c r="B47" s="615">
        <v>16.983077015004</v>
      </c>
      <c r="C47" s="615">
        <v>5.8489199999999997</v>
      </c>
      <c r="D47" s="616">
        <v>-11.134157015004</v>
      </c>
      <c r="E47" s="617">
        <v>0.34439695438099999</v>
      </c>
      <c r="F47" s="615">
        <v>24.138434320363999</v>
      </c>
      <c r="G47" s="616">
        <v>22.126898127</v>
      </c>
      <c r="H47" s="618">
        <v>0.23180000000000001</v>
      </c>
      <c r="I47" s="615">
        <v>5.7558999999999996</v>
      </c>
      <c r="J47" s="616">
        <v>-16.370998127</v>
      </c>
      <c r="K47" s="619">
        <v>0.23845374242600001</v>
      </c>
    </row>
    <row r="48" spans="1:11" ht="14.4" customHeight="1" thickBot="1" x14ac:dyDescent="0.35">
      <c r="A48" s="637" t="s">
        <v>380</v>
      </c>
      <c r="B48" s="615">
        <v>4.9406564584124654E-324</v>
      </c>
      <c r="C48" s="615">
        <v>4.9406564584124654E-324</v>
      </c>
      <c r="D48" s="616">
        <v>0</v>
      </c>
      <c r="E48" s="617">
        <v>1</v>
      </c>
      <c r="F48" s="615">
        <v>4.9406564584124654E-324</v>
      </c>
      <c r="G48" s="616">
        <v>0</v>
      </c>
      <c r="H48" s="618">
        <v>4.9406564584124654E-324</v>
      </c>
      <c r="I48" s="615">
        <v>0.11872000000000001</v>
      </c>
      <c r="J48" s="616">
        <v>0.11872000000000001</v>
      </c>
      <c r="K48" s="626" t="s">
        <v>341</v>
      </c>
    </row>
    <row r="49" spans="1:11" ht="14.4" customHeight="1" thickBot="1" x14ac:dyDescent="0.35">
      <c r="A49" s="637" t="s">
        <v>381</v>
      </c>
      <c r="B49" s="615">
        <v>12.243224191504</v>
      </c>
      <c r="C49" s="615">
        <v>27.076709999999999</v>
      </c>
      <c r="D49" s="616">
        <v>14.833485808495</v>
      </c>
      <c r="E49" s="617">
        <v>2.2115669513579999</v>
      </c>
      <c r="F49" s="615">
        <v>15.114783319237</v>
      </c>
      <c r="G49" s="616">
        <v>13.855218042634</v>
      </c>
      <c r="H49" s="618">
        <v>2.8487</v>
      </c>
      <c r="I49" s="615">
        <v>22.091370000000001</v>
      </c>
      <c r="J49" s="616">
        <v>8.2361519573649993</v>
      </c>
      <c r="K49" s="619">
        <v>1.4615737145150001</v>
      </c>
    </row>
    <row r="50" spans="1:11" ht="14.4" customHeight="1" thickBot="1" x14ac:dyDescent="0.35">
      <c r="A50" s="637" t="s">
        <v>382</v>
      </c>
      <c r="B50" s="615">
        <v>38.015769877421</v>
      </c>
      <c r="C50" s="615">
        <v>36.091169999999998</v>
      </c>
      <c r="D50" s="616">
        <v>-1.924599877421</v>
      </c>
      <c r="E50" s="617">
        <v>0.949373644578</v>
      </c>
      <c r="F50" s="615">
        <v>40.353207588583999</v>
      </c>
      <c r="G50" s="616">
        <v>36.990440289535996</v>
      </c>
      <c r="H50" s="618">
        <v>1.4070199999999999</v>
      </c>
      <c r="I50" s="615">
        <v>41.930759999999999</v>
      </c>
      <c r="J50" s="616">
        <v>4.9403197104640002</v>
      </c>
      <c r="K50" s="619">
        <v>1.0390936063239999</v>
      </c>
    </row>
    <row r="51" spans="1:11" ht="14.4" customHeight="1" thickBot="1" x14ac:dyDescent="0.35">
      <c r="A51" s="637" t="s">
        <v>383</v>
      </c>
      <c r="B51" s="615">
        <v>4.9406564584124654E-324</v>
      </c>
      <c r="C51" s="615">
        <v>5.4450000000000003</v>
      </c>
      <c r="D51" s="616">
        <v>5.4450000000000003</v>
      </c>
      <c r="E51" s="625" t="s">
        <v>341</v>
      </c>
      <c r="F51" s="615">
        <v>0</v>
      </c>
      <c r="G51" s="616">
        <v>0</v>
      </c>
      <c r="H51" s="618">
        <v>3.3119999999999998</v>
      </c>
      <c r="I51" s="615">
        <v>7.7370000000000001</v>
      </c>
      <c r="J51" s="616">
        <v>7.7370000000000001</v>
      </c>
      <c r="K51" s="626" t="s">
        <v>335</v>
      </c>
    </row>
    <row r="52" spans="1:11" ht="14.4" customHeight="1" thickBot="1" x14ac:dyDescent="0.35">
      <c r="A52" s="637" t="s">
        <v>384</v>
      </c>
      <c r="B52" s="615">
        <v>4.9406564584124654E-324</v>
      </c>
      <c r="C52" s="615">
        <v>0.69</v>
      </c>
      <c r="D52" s="616">
        <v>0.69</v>
      </c>
      <c r="E52" s="625" t="s">
        <v>341</v>
      </c>
      <c r="F52" s="615">
        <v>0</v>
      </c>
      <c r="G52" s="616">
        <v>0</v>
      </c>
      <c r="H52" s="618">
        <v>4.9406564584124654E-324</v>
      </c>
      <c r="I52" s="615">
        <v>2.88</v>
      </c>
      <c r="J52" s="616">
        <v>2.88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4.9406564584124654E-324</v>
      </c>
      <c r="C53" s="615">
        <v>3.4794499999999999</v>
      </c>
      <c r="D53" s="616">
        <v>3.4794499999999999</v>
      </c>
      <c r="E53" s="625" t="s">
        <v>341</v>
      </c>
      <c r="F53" s="615">
        <v>0</v>
      </c>
      <c r="G53" s="616">
        <v>0</v>
      </c>
      <c r="H53" s="618">
        <v>4.9406564584124654E-324</v>
      </c>
      <c r="I53" s="615">
        <v>5.434722104253712E-323</v>
      </c>
      <c r="J53" s="616">
        <v>5.434722104253712E-323</v>
      </c>
      <c r="K53" s="626" t="s">
        <v>335</v>
      </c>
    </row>
    <row r="54" spans="1:11" ht="14.4" customHeight="1" thickBot="1" x14ac:dyDescent="0.35">
      <c r="A54" s="637" t="s">
        <v>386</v>
      </c>
      <c r="B54" s="615">
        <v>4.9406564584124654E-324</v>
      </c>
      <c r="C54" s="615">
        <v>6.8085300000000002</v>
      </c>
      <c r="D54" s="616">
        <v>6.8085300000000002</v>
      </c>
      <c r="E54" s="625" t="s">
        <v>341</v>
      </c>
      <c r="F54" s="615">
        <v>0</v>
      </c>
      <c r="G54" s="616">
        <v>0</v>
      </c>
      <c r="H54" s="618">
        <v>0.999</v>
      </c>
      <c r="I54" s="615">
        <v>0.999</v>
      </c>
      <c r="J54" s="616">
        <v>0.999</v>
      </c>
      <c r="K54" s="626" t="s">
        <v>335</v>
      </c>
    </row>
    <row r="55" spans="1:11" ht="14.4" customHeight="1" thickBot="1" x14ac:dyDescent="0.35">
      <c r="A55" s="637" t="s">
        <v>387</v>
      </c>
      <c r="B55" s="615">
        <v>4.9406564584124654E-324</v>
      </c>
      <c r="C55" s="615">
        <v>118.07008999999999</v>
      </c>
      <c r="D55" s="616">
        <v>118.07008999999999</v>
      </c>
      <c r="E55" s="625" t="s">
        <v>341</v>
      </c>
      <c r="F55" s="615">
        <v>95.991850056454993</v>
      </c>
      <c r="G55" s="616">
        <v>87.992529218417005</v>
      </c>
      <c r="H55" s="618">
        <v>25.605180000000001</v>
      </c>
      <c r="I55" s="615">
        <v>112.67283999999999</v>
      </c>
      <c r="J55" s="616">
        <v>24.680310781582001</v>
      </c>
      <c r="K55" s="619">
        <v>1.1737750645880001</v>
      </c>
    </row>
    <row r="56" spans="1:11" ht="14.4" customHeight="1" thickBot="1" x14ac:dyDescent="0.35">
      <c r="A56" s="637" t="s">
        <v>388</v>
      </c>
      <c r="B56" s="615">
        <v>4.9406564584124654E-324</v>
      </c>
      <c r="C56" s="615">
        <v>0.22600000000000001</v>
      </c>
      <c r="D56" s="616">
        <v>0.22600000000000001</v>
      </c>
      <c r="E56" s="625" t="s">
        <v>341</v>
      </c>
      <c r="F56" s="615">
        <v>0</v>
      </c>
      <c r="G56" s="616">
        <v>0</v>
      </c>
      <c r="H56" s="618">
        <v>4.9406564584124654E-324</v>
      </c>
      <c r="I56" s="615">
        <v>5.434722104253712E-323</v>
      </c>
      <c r="J56" s="616">
        <v>5.434722104253712E-323</v>
      </c>
      <c r="K56" s="626" t="s">
        <v>335</v>
      </c>
    </row>
    <row r="57" spans="1:11" ht="14.4" customHeight="1" thickBot="1" x14ac:dyDescent="0.35">
      <c r="A57" s="636" t="s">
        <v>389</v>
      </c>
      <c r="B57" s="620">
        <v>81.543771267658997</v>
      </c>
      <c r="C57" s="620">
        <v>115.79818</v>
      </c>
      <c r="D57" s="621">
        <v>34.254408732340998</v>
      </c>
      <c r="E57" s="628">
        <v>1.4200738842439999</v>
      </c>
      <c r="F57" s="620">
        <v>78.122264217139005</v>
      </c>
      <c r="G57" s="621">
        <v>71.612075532377006</v>
      </c>
      <c r="H57" s="623">
        <v>4.1650600000000004</v>
      </c>
      <c r="I57" s="620">
        <v>116.51326</v>
      </c>
      <c r="J57" s="621">
        <v>44.901184467622002</v>
      </c>
      <c r="K57" s="627">
        <v>1.491421954644</v>
      </c>
    </row>
    <row r="58" spans="1:11" ht="14.4" customHeight="1" thickBot="1" x14ac:dyDescent="0.35">
      <c r="A58" s="637" t="s">
        <v>390</v>
      </c>
      <c r="B58" s="615">
        <v>1.925826817898</v>
      </c>
      <c r="C58" s="615">
        <v>0.25</v>
      </c>
      <c r="D58" s="616">
        <v>-1.675826817898</v>
      </c>
      <c r="E58" s="617">
        <v>0.12981437254700001</v>
      </c>
      <c r="F58" s="615">
        <v>0.39510268639700002</v>
      </c>
      <c r="G58" s="616">
        <v>0.36217746253100003</v>
      </c>
      <c r="H58" s="618">
        <v>5.1060000000000001E-2</v>
      </c>
      <c r="I58" s="615">
        <v>1.42706</v>
      </c>
      <c r="J58" s="616">
        <v>1.064882537468</v>
      </c>
      <c r="K58" s="619">
        <v>3.6118711644560002</v>
      </c>
    </row>
    <row r="59" spans="1:11" ht="14.4" customHeight="1" thickBot="1" x14ac:dyDescent="0.35">
      <c r="A59" s="637" t="s">
        <v>391</v>
      </c>
      <c r="B59" s="615">
        <v>2.576877185926</v>
      </c>
      <c r="C59" s="615">
        <v>1.72227</v>
      </c>
      <c r="D59" s="616">
        <v>-0.85460718592600005</v>
      </c>
      <c r="E59" s="617">
        <v>0.66835548446199999</v>
      </c>
      <c r="F59" s="615">
        <v>0</v>
      </c>
      <c r="G59" s="616">
        <v>0</v>
      </c>
      <c r="H59" s="618">
        <v>2.0199999999999999E-2</v>
      </c>
      <c r="I59" s="615">
        <v>11.02547</v>
      </c>
      <c r="J59" s="616">
        <v>11.02547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7.4120426434839999</v>
      </c>
      <c r="C60" s="615">
        <v>12.204000000000001</v>
      </c>
      <c r="D60" s="616">
        <v>4.7919573565149998</v>
      </c>
      <c r="E60" s="617">
        <v>1.646509685252</v>
      </c>
      <c r="F60" s="615">
        <v>9.8858746088909992</v>
      </c>
      <c r="G60" s="616">
        <v>9.0620517248169996</v>
      </c>
      <c r="H60" s="618">
        <v>4.9406564584124654E-324</v>
      </c>
      <c r="I60" s="615">
        <v>1.841</v>
      </c>
      <c r="J60" s="616">
        <v>-7.2210517248170003</v>
      </c>
      <c r="K60" s="619">
        <v>0.18622530356</v>
      </c>
    </row>
    <row r="61" spans="1:11" ht="14.4" customHeight="1" thickBot="1" x14ac:dyDescent="0.35">
      <c r="A61" s="637" t="s">
        <v>393</v>
      </c>
      <c r="B61" s="615">
        <v>57.937113150384</v>
      </c>
      <c r="C61" s="615">
        <v>89.769739999999999</v>
      </c>
      <c r="D61" s="616">
        <v>31.832626849615</v>
      </c>
      <c r="E61" s="617">
        <v>1.5494341212160001</v>
      </c>
      <c r="F61" s="615">
        <v>59.839794937729003</v>
      </c>
      <c r="G61" s="616">
        <v>54.853145359585</v>
      </c>
      <c r="H61" s="618">
        <v>3.8961999999999999</v>
      </c>
      <c r="I61" s="615">
        <v>48.960990000000002</v>
      </c>
      <c r="J61" s="616">
        <v>-5.8921553595849998</v>
      </c>
      <c r="K61" s="619">
        <v>0.81820116614600003</v>
      </c>
    </row>
    <row r="62" spans="1:11" ht="14.4" customHeight="1" thickBot="1" x14ac:dyDescent="0.35">
      <c r="A62" s="637" t="s">
        <v>394</v>
      </c>
      <c r="B62" s="615">
        <v>0</v>
      </c>
      <c r="C62" s="615">
        <v>0.87060000000000004</v>
      </c>
      <c r="D62" s="616">
        <v>0.87060000000000004</v>
      </c>
      <c r="E62" s="625" t="s">
        <v>335</v>
      </c>
      <c r="F62" s="615">
        <v>0</v>
      </c>
      <c r="G62" s="616">
        <v>0</v>
      </c>
      <c r="H62" s="618">
        <v>4.9406564584124654E-324</v>
      </c>
      <c r="I62" s="615">
        <v>5.434722104253712E-323</v>
      </c>
      <c r="J62" s="616">
        <v>5.434722104253712E-323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11.691911469965</v>
      </c>
      <c r="C63" s="615">
        <v>10.98157</v>
      </c>
      <c r="D63" s="616">
        <v>-0.71034146996500003</v>
      </c>
      <c r="E63" s="617">
        <v>0.93924505229099997</v>
      </c>
      <c r="F63" s="615">
        <v>8.0014919841189993</v>
      </c>
      <c r="G63" s="616">
        <v>7.3347009854429999</v>
      </c>
      <c r="H63" s="618">
        <v>0.1976</v>
      </c>
      <c r="I63" s="615">
        <v>53.258740000000003</v>
      </c>
      <c r="J63" s="616">
        <v>45.924039014556001</v>
      </c>
      <c r="K63" s="619">
        <v>6.6561011503470002</v>
      </c>
    </row>
    <row r="64" spans="1:11" ht="14.4" customHeight="1" thickBot="1" x14ac:dyDescent="0.35">
      <c r="A64" s="636" t="s">
        <v>396</v>
      </c>
      <c r="B64" s="620">
        <v>232.19069335196701</v>
      </c>
      <c r="C64" s="620">
        <v>255.24131</v>
      </c>
      <c r="D64" s="621">
        <v>23.050616648032999</v>
      </c>
      <c r="E64" s="628">
        <v>1.0992745071529999</v>
      </c>
      <c r="F64" s="620">
        <v>206.521182226458</v>
      </c>
      <c r="G64" s="621">
        <v>189.31108370758699</v>
      </c>
      <c r="H64" s="623">
        <v>34.260330000000003</v>
      </c>
      <c r="I64" s="620">
        <v>209.60853</v>
      </c>
      <c r="J64" s="621">
        <v>20.297446292412999</v>
      </c>
      <c r="K64" s="627">
        <v>1.0149493032150001</v>
      </c>
    </row>
    <row r="65" spans="1:11" ht="14.4" customHeight="1" thickBot="1" x14ac:dyDescent="0.35">
      <c r="A65" s="637" t="s">
        <v>397</v>
      </c>
      <c r="B65" s="615">
        <v>4.9406564584124654E-324</v>
      </c>
      <c r="C65" s="615">
        <v>4.9406564584124654E-324</v>
      </c>
      <c r="D65" s="616">
        <v>0</v>
      </c>
      <c r="E65" s="617">
        <v>1</v>
      </c>
      <c r="F65" s="615">
        <v>4.9406564584124654E-324</v>
      </c>
      <c r="G65" s="616">
        <v>0</v>
      </c>
      <c r="H65" s="618">
        <v>4.9406564584124654E-324</v>
      </c>
      <c r="I65" s="615">
        <v>0.76229999999999998</v>
      </c>
      <c r="J65" s="616">
        <v>0.76229999999999998</v>
      </c>
      <c r="K65" s="626" t="s">
        <v>341</v>
      </c>
    </row>
    <row r="66" spans="1:11" ht="14.4" customHeight="1" thickBot="1" x14ac:dyDescent="0.35">
      <c r="A66" s="637" t="s">
        <v>398</v>
      </c>
      <c r="B66" s="615">
        <v>37.891654294247999</v>
      </c>
      <c r="C66" s="615">
        <v>48.671990000000001</v>
      </c>
      <c r="D66" s="616">
        <v>10.780335705751</v>
      </c>
      <c r="E66" s="617">
        <v>1.284504224123</v>
      </c>
      <c r="F66" s="615">
        <v>43.53857438691</v>
      </c>
      <c r="G66" s="616">
        <v>39.910359854667</v>
      </c>
      <c r="H66" s="618">
        <v>6.8837299999999999</v>
      </c>
      <c r="I66" s="615">
        <v>47.494680000000002</v>
      </c>
      <c r="J66" s="616">
        <v>7.5843201453319997</v>
      </c>
      <c r="K66" s="619">
        <v>1.0908643810409999</v>
      </c>
    </row>
    <row r="67" spans="1:11" ht="14.4" customHeight="1" thickBot="1" x14ac:dyDescent="0.35">
      <c r="A67" s="637" t="s">
        <v>399</v>
      </c>
      <c r="B67" s="615">
        <v>1.8690469409029999</v>
      </c>
      <c r="C67" s="615">
        <v>5.5412100000000004</v>
      </c>
      <c r="D67" s="616">
        <v>3.6721630590959999</v>
      </c>
      <c r="E67" s="617">
        <v>2.9647248973429998</v>
      </c>
      <c r="F67" s="615">
        <v>0</v>
      </c>
      <c r="G67" s="616">
        <v>0</v>
      </c>
      <c r="H67" s="618">
        <v>0.27588000000000001</v>
      </c>
      <c r="I67" s="615">
        <v>7.7145299999999999</v>
      </c>
      <c r="J67" s="616">
        <v>7.7145299999999999</v>
      </c>
      <c r="K67" s="626" t="s">
        <v>335</v>
      </c>
    </row>
    <row r="68" spans="1:11" ht="14.4" customHeight="1" thickBot="1" x14ac:dyDescent="0.35">
      <c r="A68" s="637" t="s">
        <v>400</v>
      </c>
      <c r="B68" s="615">
        <v>6.3423159788529997</v>
      </c>
      <c r="C68" s="615">
        <v>6.1275000000000004</v>
      </c>
      <c r="D68" s="616">
        <v>-0.21481597885299999</v>
      </c>
      <c r="E68" s="617">
        <v>0.96612972618000004</v>
      </c>
      <c r="F68" s="615">
        <v>0</v>
      </c>
      <c r="G68" s="616">
        <v>0</v>
      </c>
      <c r="H68" s="618">
        <v>0.19164999999999999</v>
      </c>
      <c r="I68" s="615">
        <v>3.1824300000000001</v>
      </c>
      <c r="J68" s="616">
        <v>3.1824300000000001</v>
      </c>
      <c r="K68" s="626" t="s">
        <v>335</v>
      </c>
    </row>
    <row r="69" spans="1:11" ht="14.4" customHeight="1" thickBot="1" x14ac:dyDescent="0.35">
      <c r="A69" s="637" t="s">
        <v>401</v>
      </c>
      <c r="B69" s="615">
        <v>186.08767613796101</v>
      </c>
      <c r="C69" s="615">
        <v>194.90061</v>
      </c>
      <c r="D69" s="616">
        <v>8.8129338620389994</v>
      </c>
      <c r="E69" s="617">
        <v>1.0473590408819999</v>
      </c>
      <c r="F69" s="615">
        <v>0</v>
      </c>
      <c r="G69" s="616">
        <v>0</v>
      </c>
      <c r="H69" s="618">
        <v>4.9406564584124654E-324</v>
      </c>
      <c r="I69" s="615">
        <v>5.434722104253712E-323</v>
      </c>
      <c r="J69" s="616">
        <v>5.434722104253712E-323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4.9406564584124654E-324</v>
      </c>
      <c r="C70" s="615">
        <v>4.9406564584124654E-324</v>
      </c>
      <c r="D70" s="616">
        <v>0</v>
      </c>
      <c r="E70" s="617">
        <v>1</v>
      </c>
      <c r="F70" s="615">
        <v>17.001635298974001</v>
      </c>
      <c r="G70" s="616">
        <v>15.584832357392999</v>
      </c>
      <c r="H70" s="618">
        <v>2.86104</v>
      </c>
      <c r="I70" s="615">
        <v>16.202819999999999</v>
      </c>
      <c r="J70" s="616">
        <v>0.61798764260600003</v>
      </c>
      <c r="K70" s="619">
        <v>0.95301538440699995</v>
      </c>
    </row>
    <row r="71" spans="1:11" ht="14.4" customHeight="1" thickBot="1" x14ac:dyDescent="0.35">
      <c r="A71" s="637" t="s">
        <v>403</v>
      </c>
      <c r="B71" s="615">
        <v>4.9406564584124654E-324</v>
      </c>
      <c r="C71" s="615">
        <v>4.9406564584124654E-324</v>
      </c>
      <c r="D71" s="616">
        <v>0</v>
      </c>
      <c r="E71" s="617">
        <v>1</v>
      </c>
      <c r="F71" s="615">
        <v>6.9998640777560004</v>
      </c>
      <c r="G71" s="616">
        <v>6.416542071276</v>
      </c>
      <c r="H71" s="618">
        <v>2.1624699999999999</v>
      </c>
      <c r="I71" s="615">
        <v>4.0980100000000004</v>
      </c>
      <c r="J71" s="616">
        <v>-2.318532071276</v>
      </c>
      <c r="K71" s="619">
        <v>0.58544136778599998</v>
      </c>
    </row>
    <row r="72" spans="1:11" ht="14.4" customHeight="1" thickBot="1" x14ac:dyDescent="0.35">
      <c r="A72" s="637" t="s">
        <v>404</v>
      </c>
      <c r="B72" s="615">
        <v>4.9406564584124654E-324</v>
      </c>
      <c r="C72" s="615">
        <v>4.9406564584124654E-324</v>
      </c>
      <c r="D72" s="616">
        <v>0</v>
      </c>
      <c r="E72" s="617">
        <v>1</v>
      </c>
      <c r="F72" s="615">
        <v>138.98110846281699</v>
      </c>
      <c r="G72" s="616">
        <v>127.399349424249</v>
      </c>
      <c r="H72" s="618">
        <v>21.885560000000002</v>
      </c>
      <c r="I72" s="615">
        <v>130.15376000000001</v>
      </c>
      <c r="J72" s="616">
        <v>2.7544105757509998</v>
      </c>
      <c r="K72" s="619">
        <v>0.93648526364100004</v>
      </c>
    </row>
    <row r="73" spans="1:11" ht="14.4" customHeight="1" thickBot="1" x14ac:dyDescent="0.35">
      <c r="A73" s="636" t="s">
        <v>405</v>
      </c>
      <c r="B73" s="620">
        <v>4.9406564584124654E-324</v>
      </c>
      <c r="C73" s="620">
        <v>4.9406564584124654E-324</v>
      </c>
      <c r="D73" s="621">
        <v>0</v>
      </c>
      <c r="E73" s="628">
        <v>1</v>
      </c>
      <c r="F73" s="620">
        <v>4.9406564584124654E-324</v>
      </c>
      <c r="G73" s="621">
        <v>0</v>
      </c>
      <c r="H73" s="623">
        <v>4.9406564584124654E-324</v>
      </c>
      <c r="I73" s="620">
        <v>3.4113899999999999</v>
      </c>
      <c r="J73" s="621">
        <v>3.4113899999999999</v>
      </c>
      <c r="K73" s="624" t="s">
        <v>341</v>
      </c>
    </row>
    <row r="74" spans="1:11" ht="14.4" customHeight="1" thickBot="1" x14ac:dyDescent="0.35">
      <c r="A74" s="637" t="s">
        <v>406</v>
      </c>
      <c r="B74" s="615">
        <v>4.9406564584124654E-324</v>
      </c>
      <c r="C74" s="615">
        <v>4.9406564584124654E-324</v>
      </c>
      <c r="D74" s="616">
        <v>0</v>
      </c>
      <c r="E74" s="617">
        <v>1</v>
      </c>
      <c r="F74" s="615">
        <v>4.9406564584124654E-324</v>
      </c>
      <c r="G74" s="616">
        <v>0</v>
      </c>
      <c r="H74" s="618">
        <v>4.9406564584124654E-324</v>
      </c>
      <c r="I74" s="615">
        <v>0.31339</v>
      </c>
      <c r="J74" s="616">
        <v>0.31339</v>
      </c>
      <c r="K74" s="626" t="s">
        <v>341</v>
      </c>
    </row>
    <row r="75" spans="1:11" ht="14.4" customHeight="1" thickBot="1" x14ac:dyDescent="0.35">
      <c r="A75" s="637" t="s">
        <v>407</v>
      </c>
      <c r="B75" s="615">
        <v>4.9406564584124654E-324</v>
      </c>
      <c r="C75" s="615">
        <v>4.9406564584124654E-324</v>
      </c>
      <c r="D75" s="616">
        <v>0</v>
      </c>
      <c r="E75" s="617">
        <v>1</v>
      </c>
      <c r="F75" s="615">
        <v>4.9406564584124654E-324</v>
      </c>
      <c r="G75" s="616">
        <v>0</v>
      </c>
      <c r="H75" s="618">
        <v>4.9406564584124654E-324</v>
      </c>
      <c r="I75" s="615">
        <v>3.0979999999999999</v>
      </c>
      <c r="J75" s="616">
        <v>3.0979999999999999</v>
      </c>
      <c r="K75" s="626" t="s">
        <v>341</v>
      </c>
    </row>
    <row r="76" spans="1:11" ht="14.4" customHeight="1" thickBot="1" x14ac:dyDescent="0.35">
      <c r="A76" s="635" t="s">
        <v>42</v>
      </c>
      <c r="B76" s="615">
        <v>2385.5561588482401</v>
      </c>
      <c r="C76" s="615">
        <v>2378.9949999999999</v>
      </c>
      <c r="D76" s="616">
        <v>-6.5611588482369996</v>
      </c>
      <c r="E76" s="617">
        <v>0.99724963136</v>
      </c>
      <c r="F76" s="615">
        <v>2353.8949031831698</v>
      </c>
      <c r="G76" s="616">
        <v>2157.7369945845699</v>
      </c>
      <c r="H76" s="618">
        <v>194.63300000000001</v>
      </c>
      <c r="I76" s="615">
        <v>1898.7260000000001</v>
      </c>
      <c r="J76" s="616">
        <v>-259.01099458457099</v>
      </c>
      <c r="K76" s="619">
        <v>0.80663159490699998</v>
      </c>
    </row>
    <row r="77" spans="1:11" ht="14.4" customHeight="1" thickBot="1" x14ac:dyDescent="0.35">
      <c r="A77" s="636" t="s">
        <v>408</v>
      </c>
      <c r="B77" s="620">
        <v>2385.5561588482401</v>
      </c>
      <c r="C77" s="620">
        <v>2378.9949999999999</v>
      </c>
      <c r="D77" s="621">
        <v>-6.5611588482369996</v>
      </c>
      <c r="E77" s="628">
        <v>0.99724963136</v>
      </c>
      <c r="F77" s="620">
        <v>2353.8949031831698</v>
      </c>
      <c r="G77" s="621">
        <v>2157.7369945845699</v>
      </c>
      <c r="H77" s="623">
        <v>194.63300000000001</v>
      </c>
      <c r="I77" s="620">
        <v>1898.7260000000001</v>
      </c>
      <c r="J77" s="621">
        <v>-259.01099458457099</v>
      </c>
      <c r="K77" s="627">
        <v>0.80663159490699998</v>
      </c>
    </row>
    <row r="78" spans="1:11" ht="14.4" customHeight="1" thickBot="1" x14ac:dyDescent="0.35">
      <c r="A78" s="637" t="s">
        <v>409</v>
      </c>
      <c r="B78" s="615">
        <v>994.463140953736</v>
      </c>
      <c r="C78" s="615">
        <v>1005.476</v>
      </c>
      <c r="D78" s="616">
        <v>11.012859046263999</v>
      </c>
      <c r="E78" s="617">
        <v>1.0110741751929999</v>
      </c>
      <c r="F78" s="615">
        <v>997.96128499323197</v>
      </c>
      <c r="G78" s="616">
        <v>914.79784457713004</v>
      </c>
      <c r="H78" s="618">
        <v>67.754000000000005</v>
      </c>
      <c r="I78" s="615">
        <v>766.24800000000005</v>
      </c>
      <c r="J78" s="616">
        <v>-148.54984457712899</v>
      </c>
      <c r="K78" s="619">
        <v>0.76781335260399997</v>
      </c>
    </row>
    <row r="79" spans="1:11" ht="14.4" customHeight="1" thickBot="1" x14ac:dyDescent="0.35">
      <c r="A79" s="637" t="s">
        <v>410</v>
      </c>
      <c r="B79" s="615">
        <v>400.017191977994</v>
      </c>
      <c r="C79" s="615">
        <v>430.79500000000002</v>
      </c>
      <c r="D79" s="616">
        <v>30.777808022005001</v>
      </c>
      <c r="E79" s="617">
        <v>1.076941213125</v>
      </c>
      <c r="F79" s="615">
        <v>400.02891862419898</v>
      </c>
      <c r="G79" s="616">
        <v>366.693175405516</v>
      </c>
      <c r="H79" s="618">
        <v>30.391999999999999</v>
      </c>
      <c r="I79" s="615">
        <v>375.47199999999998</v>
      </c>
      <c r="J79" s="616">
        <v>8.778824594484</v>
      </c>
      <c r="K79" s="619">
        <v>0.93861214156999995</v>
      </c>
    </row>
    <row r="80" spans="1:11" ht="14.4" customHeight="1" thickBot="1" x14ac:dyDescent="0.35">
      <c r="A80" s="637" t="s">
        <v>411</v>
      </c>
      <c r="B80" s="615">
        <v>991.07582591650805</v>
      </c>
      <c r="C80" s="615">
        <v>942.72400000000096</v>
      </c>
      <c r="D80" s="616">
        <v>-48.351825916507003</v>
      </c>
      <c r="E80" s="617">
        <v>0.95121278851500002</v>
      </c>
      <c r="F80" s="615">
        <v>955.90469956573804</v>
      </c>
      <c r="G80" s="616">
        <v>876.24597460192695</v>
      </c>
      <c r="H80" s="618">
        <v>96.486999999999995</v>
      </c>
      <c r="I80" s="615">
        <v>757.00600000000099</v>
      </c>
      <c r="J80" s="616">
        <v>-119.23997460192599</v>
      </c>
      <c r="K80" s="619">
        <v>0.79192622480399999</v>
      </c>
    </row>
    <row r="81" spans="1:11" ht="14.4" customHeight="1" thickBot="1" x14ac:dyDescent="0.35">
      <c r="A81" s="638" t="s">
        <v>412</v>
      </c>
      <c r="B81" s="620">
        <v>2657.9781563406</v>
      </c>
      <c r="C81" s="620">
        <v>2627.3139999999999</v>
      </c>
      <c r="D81" s="621">
        <v>-30.664156340594001</v>
      </c>
      <c r="E81" s="628">
        <v>0.98846335276700004</v>
      </c>
      <c r="F81" s="620">
        <v>2693.9332001938701</v>
      </c>
      <c r="G81" s="621">
        <v>2469.4387668443801</v>
      </c>
      <c r="H81" s="623">
        <v>275.58337</v>
      </c>
      <c r="I81" s="620">
        <v>2768.6279199999999</v>
      </c>
      <c r="J81" s="621">
        <v>299.18915315561799</v>
      </c>
      <c r="K81" s="627">
        <v>1.0277270126069999</v>
      </c>
    </row>
    <row r="82" spans="1:11" ht="14.4" customHeight="1" thickBot="1" x14ac:dyDescent="0.35">
      <c r="A82" s="635" t="s">
        <v>45</v>
      </c>
      <c r="B82" s="615">
        <v>470.693002246552</v>
      </c>
      <c r="C82" s="615">
        <v>331.96255000000002</v>
      </c>
      <c r="D82" s="616">
        <v>-138.73045224655201</v>
      </c>
      <c r="E82" s="617">
        <v>0.705263406117</v>
      </c>
      <c r="F82" s="615">
        <v>554.36828865589598</v>
      </c>
      <c r="G82" s="616">
        <v>508.170931267904</v>
      </c>
      <c r="H82" s="618">
        <v>27.400300000000001</v>
      </c>
      <c r="I82" s="615">
        <v>497.94270999999998</v>
      </c>
      <c r="J82" s="616">
        <v>-10.228221267904001</v>
      </c>
      <c r="K82" s="619">
        <v>0.89821643876299995</v>
      </c>
    </row>
    <row r="83" spans="1:11" ht="14.4" customHeight="1" thickBot="1" x14ac:dyDescent="0.35">
      <c r="A83" s="639" t="s">
        <v>413</v>
      </c>
      <c r="B83" s="615">
        <v>470.693002246552</v>
      </c>
      <c r="C83" s="615">
        <v>331.96255000000002</v>
      </c>
      <c r="D83" s="616">
        <v>-138.73045224655201</v>
      </c>
      <c r="E83" s="617">
        <v>0.705263406117</v>
      </c>
      <c r="F83" s="615">
        <v>554.36828865589598</v>
      </c>
      <c r="G83" s="616">
        <v>508.170931267904</v>
      </c>
      <c r="H83" s="618">
        <v>27.400300000000001</v>
      </c>
      <c r="I83" s="615">
        <v>497.94270999999998</v>
      </c>
      <c r="J83" s="616">
        <v>-10.228221267904001</v>
      </c>
      <c r="K83" s="619">
        <v>0.89821643876299995</v>
      </c>
    </row>
    <row r="84" spans="1:11" ht="14.4" customHeight="1" thickBot="1" x14ac:dyDescent="0.35">
      <c r="A84" s="637" t="s">
        <v>414</v>
      </c>
      <c r="B84" s="615">
        <v>244.10444973795501</v>
      </c>
      <c r="C84" s="615">
        <v>146.17357000000001</v>
      </c>
      <c r="D84" s="616">
        <v>-97.930879737954001</v>
      </c>
      <c r="E84" s="617">
        <v>0.598815671557</v>
      </c>
      <c r="F84" s="615">
        <v>134.79247563324</v>
      </c>
      <c r="G84" s="616">
        <v>123.55976933047</v>
      </c>
      <c r="H84" s="618">
        <v>17.692</v>
      </c>
      <c r="I84" s="615">
        <v>164.70146</v>
      </c>
      <c r="J84" s="616">
        <v>41.14169066953</v>
      </c>
      <c r="K84" s="619">
        <v>1.2218891241980001</v>
      </c>
    </row>
    <row r="85" spans="1:11" ht="14.4" customHeight="1" thickBot="1" x14ac:dyDescent="0.35">
      <c r="A85" s="637" t="s">
        <v>415</v>
      </c>
      <c r="B85" s="615">
        <v>0</v>
      </c>
      <c r="C85" s="615">
        <v>4.9406564584124654E-324</v>
      </c>
      <c r="D85" s="616">
        <v>4.9406564584124654E-324</v>
      </c>
      <c r="E85" s="625" t="s">
        <v>335</v>
      </c>
      <c r="F85" s="615">
        <v>4.9406564584124654E-324</v>
      </c>
      <c r="G85" s="616">
        <v>0</v>
      </c>
      <c r="H85" s="618">
        <v>4.9406564584124654E-324</v>
      </c>
      <c r="I85" s="615">
        <v>6.9020000000000001</v>
      </c>
      <c r="J85" s="616">
        <v>6.9020000000000001</v>
      </c>
      <c r="K85" s="626" t="s">
        <v>341</v>
      </c>
    </row>
    <row r="86" spans="1:11" ht="14.4" customHeight="1" thickBot="1" x14ac:dyDescent="0.35">
      <c r="A86" s="637" t="s">
        <v>416</v>
      </c>
      <c r="B86" s="615">
        <v>57.497589235504002</v>
      </c>
      <c r="C86" s="615">
        <v>30.83905</v>
      </c>
      <c r="D86" s="616">
        <v>-26.658539235504001</v>
      </c>
      <c r="E86" s="617">
        <v>0.53635379169800002</v>
      </c>
      <c r="F86" s="615">
        <v>40.099858193997001</v>
      </c>
      <c r="G86" s="616">
        <v>36.758203344496998</v>
      </c>
      <c r="H86" s="618">
        <v>0.75319999999999998</v>
      </c>
      <c r="I86" s="615">
        <v>25.560230000000001</v>
      </c>
      <c r="J86" s="616">
        <v>-11.197973344497001</v>
      </c>
      <c r="K86" s="619">
        <v>0.637414473546</v>
      </c>
    </row>
    <row r="87" spans="1:11" ht="14.4" customHeight="1" thickBot="1" x14ac:dyDescent="0.35">
      <c r="A87" s="637" t="s">
        <v>417</v>
      </c>
      <c r="B87" s="615">
        <v>86.992984238993003</v>
      </c>
      <c r="C87" s="615">
        <v>67.518330000000006</v>
      </c>
      <c r="D87" s="616">
        <v>-19.474654238993001</v>
      </c>
      <c r="E87" s="617">
        <v>0.77613534689700003</v>
      </c>
      <c r="F87" s="615">
        <v>288.99951208030899</v>
      </c>
      <c r="G87" s="616">
        <v>264.91621940695001</v>
      </c>
      <c r="H87" s="618">
        <v>2.5010699999999999</v>
      </c>
      <c r="I87" s="615">
        <v>213.0728</v>
      </c>
      <c r="J87" s="616">
        <v>-51.843419406949998</v>
      </c>
      <c r="K87" s="619">
        <v>0.73727736931499999</v>
      </c>
    </row>
    <row r="88" spans="1:11" ht="14.4" customHeight="1" thickBot="1" x14ac:dyDescent="0.35">
      <c r="A88" s="637" t="s">
        <v>418</v>
      </c>
      <c r="B88" s="615">
        <v>76.994320511880005</v>
      </c>
      <c r="C88" s="615">
        <v>87.431600000000003</v>
      </c>
      <c r="D88" s="616">
        <v>10.437279488119</v>
      </c>
      <c r="E88" s="617">
        <v>1.135559083043</v>
      </c>
      <c r="F88" s="615">
        <v>90.476442748348006</v>
      </c>
      <c r="G88" s="616">
        <v>82.936739185985999</v>
      </c>
      <c r="H88" s="618">
        <v>6.4540300000000004</v>
      </c>
      <c r="I88" s="615">
        <v>87.706220000000002</v>
      </c>
      <c r="J88" s="616">
        <v>4.7694808140129998</v>
      </c>
      <c r="K88" s="619">
        <v>0.96938183394199995</v>
      </c>
    </row>
    <row r="89" spans="1:11" ht="14.4" customHeight="1" thickBot="1" x14ac:dyDescent="0.35">
      <c r="A89" s="640" t="s">
        <v>46</v>
      </c>
      <c r="B89" s="620">
        <v>0</v>
      </c>
      <c r="C89" s="620">
        <v>164.58199999999999</v>
      </c>
      <c r="D89" s="621">
        <v>164.58199999999999</v>
      </c>
      <c r="E89" s="622" t="s">
        <v>335</v>
      </c>
      <c r="F89" s="620">
        <v>0</v>
      </c>
      <c r="G89" s="621">
        <v>0</v>
      </c>
      <c r="H89" s="623">
        <v>26.669</v>
      </c>
      <c r="I89" s="620">
        <v>235.31899999999999</v>
      </c>
      <c r="J89" s="621">
        <v>235.31899999999999</v>
      </c>
      <c r="K89" s="624" t="s">
        <v>335</v>
      </c>
    </row>
    <row r="90" spans="1:11" ht="14.4" customHeight="1" thickBot="1" x14ac:dyDescent="0.35">
      <c r="A90" s="636" t="s">
        <v>419</v>
      </c>
      <c r="B90" s="620">
        <v>0</v>
      </c>
      <c r="C90" s="620">
        <v>123.583</v>
      </c>
      <c r="D90" s="621">
        <v>123.583</v>
      </c>
      <c r="E90" s="622" t="s">
        <v>335</v>
      </c>
      <c r="F90" s="620">
        <v>0</v>
      </c>
      <c r="G90" s="621">
        <v>0</v>
      </c>
      <c r="H90" s="623">
        <v>3.36</v>
      </c>
      <c r="I90" s="620">
        <v>70.474000000000004</v>
      </c>
      <c r="J90" s="621">
        <v>70.474000000000004</v>
      </c>
      <c r="K90" s="624" t="s">
        <v>335</v>
      </c>
    </row>
    <row r="91" spans="1:11" ht="14.4" customHeight="1" thickBot="1" x14ac:dyDescent="0.35">
      <c r="A91" s="637" t="s">
        <v>420</v>
      </c>
      <c r="B91" s="615">
        <v>0</v>
      </c>
      <c r="C91" s="615">
        <v>106.128</v>
      </c>
      <c r="D91" s="616">
        <v>106.128</v>
      </c>
      <c r="E91" s="625" t="s">
        <v>335</v>
      </c>
      <c r="F91" s="615">
        <v>0</v>
      </c>
      <c r="G91" s="616">
        <v>0</v>
      </c>
      <c r="H91" s="618">
        <v>1.02</v>
      </c>
      <c r="I91" s="615">
        <v>48.456000000000003</v>
      </c>
      <c r="J91" s="616">
        <v>48.456000000000003</v>
      </c>
      <c r="K91" s="626" t="s">
        <v>335</v>
      </c>
    </row>
    <row r="92" spans="1:11" ht="14.4" customHeight="1" thickBot="1" x14ac:dyDescent="0.35">
      <c r="A92" s="637" t="s">
        <v>421</v>
      </c>
      <c r="B92" s="615">
        <v>0</v>
      </c>
      <c r="C92" s="615">
        <v>17.454999999999998</v>
      </c>
      <c r="D92" s="616">
        <v>17.454999999999998</v>
      </c>
      <c r="E92" s="625" t="s">
        <v>335</v>
      </c>
      <c r="F92" s="615">
        <v>0</v>
      </c>
      <c r="G92" s="616">
        <v>0</v>
      </c>
      <c r="H92" s="618">
        <v>2.34</v>
      </c>
      <c r="I92" s="615">
        <v>22.018000000000001</v>
      </c>
      <c r="J92" s="616">
        <v>22.018000000000001</v>
      </c>
      <c r="K92" s="626" t="s">
        <v>335</v>
      </c>
    </row>
    <row r="93" spans="1:11" ht="14.4" customHeight="1" thickBot="1" x14ac:dyDescent="0.35">
      <c r="A93" s="636" t="s">
        <v>422</v>
      </c>
      <c r="B93" s="620">
        <v>0</v>
      </c>
      <c r="C93" s="620">
        <v>40.999000000000002</v>
      </c>
      <c r="D93" s="621">
        <v>40.999000000000002</v>
      </c>
      <c r="E93" s="622" t="s">
        <v>335</v>
      </c>
      <c r="F93" s="620">
        <v>0</v>
      </c>
      <c r="G93" s="621">
        <v>0</v>
      </c>
      <c r="H93" s="623">
        <v>23.309000000000001</v>
      </c>
      <c r="I93" s="620">
        <v>164.845</v>
      </c>
      <c r="J93" s="621">
        <v>164.845</v>
      </c>
      <c r="K93" s="624" t="s">
        <v>335</v>
      </c>
    </row>
    <row r="94" spans="1:11" ht="14.4" customHeight="1" thickBot="1" x14ac:dyDescent="0.35">
      <c r="A94" s="637" t="s">
        <v>423</v>
      </c>
      <c r="B94" s="615">
        <v>0</v>
      </c>
      <c r="C94" s="615">
        <v>40.999000000000002</v>
      </c>
      <c r="D94" s="616">
        <v>40.999000000000002</v>
      </c>
      <c r="E94" s="625" t="s">
        <v>335</v>
      </c>
      <c r="F94" s="615">
        <v>0</v>
      </c>
      <c r="G94" s="616">
        <v>0</v>
      </c>
      <c r="H94" s="618">
        <v>23.309000000000001</v>
      </c>
      <c r="I94" s="615">
        <v>118.414</v>
      </c>
      <c r="J94" s="616">
        <v>118.414</v>
      </c>
      <c r="K94" s="626" t="s">
        <v>335</v>
      </c>
    </row>
    <row r="95" spans="1:11" ht="14.4" customHeight="1" thickBot="1" x14ac:dyDescent="0.35">
      <c r="A95" s="637" t="s">
        <v>424</v>
      </c>
      <c r="B95" s="615">
        <v>4.9406564584124654E-324</v>
      </c>
      <c r="C95" s="615">
        <v>4.9406564584124654E-324</v>
      </c>
      <c r="D95" s="616">
        <v>0</v>
      </c>
      <c r="E95" s="617">
        <v>1</v>
      </c>
      <c r="F95" s="615">
        <v>4.9406564584124654E-324</v>
      </c>
      <c r="G95" s="616">
        <v>0</v>
      </c>
      <c r="H95" s="618">
        <v>4.9406564584124654E-324</v>
      </c>
      <c r="I95" s="615">
        <v>46.430999999999997</v>
      </c>
      <c r="J95" s="616">
        <v>46.430999999999997</v>
      </c>
      <c r="K95" s="626" t="s">
        <v>341</v>
      </c>
    </row>
    <row r="96" spans="1:11" ht="14.4" customHeight="1" thickBot="1" x14ac:dyDescent="0.35">
      <c r="A96" s="635" t="s">
        <v>47</v>
      </c>
      <c r="B96" s="615">
        <v>2187.2851540940401</v>
      </c>
      <c r="C96" s="615">
        <v>2130.7694499999998</v>
      </c>
      <c r="D96" s="616">
        <v>-56.515704094042</v>
      </c>
      <c r="E96" s="617">
        <v>0.97416171184199996</v>
      </c>
      <c r="F96" s="615">
        <v>2139.5649115379802</v>
      </c>
      <c r="G96" s="616">
        <v>1961.2678355764799</v>
      </c>
      <c r="H96" s="618">
        <v>221.51407</v>
      </c>
      <c r="I96" s="615">
        <v>2035.3662099999999</v>
      </c>
      <c r="J96" s="616">
        <v>74.098374423522003</v>
      </c>
      <c r="K96" s="619">
        <v>0.95129911648099996</v>
      </c>
    </row>
    <row r="97" spans="1:11" ht="14.4" customHeight="1" thickBot="1" x14ac:dyDescent="0.35">
      <c r="A97" s="636" t="s">
        <v>425</v>
      </c>
      <c r="B97" s="620">
        <v>3.5941790022409998</v>
      </c>
      <c r="C97" s="620">
        <v>1.59697</v>
      </c>
      <c r="D97" s="621">
        <v>-1.9972090022410001</v>
      </c>
      <c r="E97" s="628">
        <v>0.444321220229</v>
      </c>
      <c r="F97" s="620">
        <v>0.63830696931399999</v>
      </c>
      <c r="G97" s="621">
        <v>0.585114721871</v>
      </c>
      <c r="H97" s="623">
        <v>4.9406564584124654E-324</v>
      </c>
      <c r="I97" s="620">
        <v>0.82699999999999996</v>
      </c>
      <c r="J97" s="621">
        <v>0.24188527812800001</v>
      </c>
      <c r="K97" s="627">
        <v>1.2956148683249999</v>
      </c>
    </row>
    <row r="98" spans="1:11" ht="14.4" customHeight="1" thickBot="1" x14ac:dyDescent="0.35">
      <c r="A98" s="637" t="s">
        <v>426</v>
      </c>
      <c r="B98" s="615">
        <v>3.5941790022409998</v>
      </c>
      <c r="C98" s="615">
        <v>1.59697</v>
      </c>
      <c r="D98" s="616">
        <v>-1.9972090022410001</v>
      </c>
      <c r="E98" s="617">
        <v>0.444321220229</v>
      </c>
      <c r="F98" s="615">
        <v>0.63830696931399999</v>
      </c>
      <c r="G98" s="616">
        <v>0.585114721871</v>
      </c>
      <c r="H98" s="618">
        <v>4.9406564584124654E-324</v>
      </c>
      <c r="I98" s="615">
        <v>0.82699999999999996</v>
      </c>
      <c r="J98" s="616">
        <v>0.24188527812800001</v>
      </c>
      <c r="K98" s="619">
        <v>1.2956148683249999</v>
      </c>
    </row>
    <row r="99" spans="1:11" ht="14.4" customHeight="1" thickBot="1" x14ac:dyDescent="0.35">
      <c r="A99" s="636" t="s">
        <v>427</v>
      </c>
      <c r="B99" s="620">
        <v>55.788697076703002</v>
      </c>
      <c r="C99" s="620">
        <v>57.418120000000002</v>
      </c>
      <c r="D99" s="621">
        <v>1.629422923296</v>
      </c>
      <c r="E99" s="628">
        <v>1.0292070438750001</v>
      </c>
      <c r="F99" s="620">
        <v>56.052456668818998</v>
      </c>
      <c r="G99" s="621">
        <v>51.381418613084001</v>
      </c>
      <c r="H99" s="623">
        <v>4.0639200000000004</v>
      </c>
      <c r="I99" s="620">
        <v>44.620530000000002</v>
      </c>
      <c r="J99" s="621">
        <v>-6.760888613084</v>
      </c>
      <c r="K99" s="627">
        <v>0.79604949812699999</v>
      </c>
    </row>
    <row r="100" spans="1:11" ht="14.4" customHeight="1" thickBot="1" x14ac:dyDescent="0.35">
      <c r="A100" s="637" t="s">
        <v>428</v>
      </c>
      <c r="B100" s="615">
        <v>24.608704440636</v>
      </c>
      <c r="C100" s="615">
        <v>25.369599999999998</v>
      </c>
      <c r="D100" s="616">
        <v>0.76089555936300002</v>
      </c>
      <c r="E100" s="617">
        <v>1.0309197731719999</v>
      </c>
      <c r="F100" s="615">
        <v>25.952751403297999</v>
      </c>
      <c r="G100" s="616">
        <v>23.790022119690001</v>
      </c>
      <c r="H100" s="618">
        <v>1.8069</v>
      </c>
      <c r="I100" s="615">
        <v>20.465199999999999</v>
      </c>
      <c r="J100" s="616">
        <v>-3.3248221196899999</v>
      </c>
      <c r="K100" s="619">
        <v>0.78855608339799999</v>
      </c>
    </row>
    <row r="101" spans="1:11" ht="14.4" customHeight="1" thickBot="1" x14ac:dyDescent="0.35">
      <c r="A101" s="637" t="s">
        <v>429</v>
      </c>
      <c r="B101" s="615">
        <v>31.179992636066999</v>
      </c>
      <c r="C101" s="615">
        <v>32.048520000000003</v>
      </c>
      <c r="D101" s="616">
        <v>0.86852736393200003</v>
      </c>
      <c r="E101" s="617">
        <v>1.0278552780320001</v>
      </c>
      <c r="F101" s="615">
        <v>30.099705265520999</v>
      </c>
      <c r="G101" s="616">
        <v>27.591396493394001</v>
      </c>
      <c r="H101" s="618">
        <v>2.2570199999999998</v>
      </c>
      <c r="I101" s="615">
        <v>24.155329999999999</v>
      </c>
      <c r="J101" s="616">
        <v>-3.4360664933940002</v>
      </c>
      <c r="K101" s="619">
        <v>0.80251051586400002</v>
      </c>
    </row>
    <row r="102" spans="1:11" ht="14.4" customHeight="1" thickBot="1" x14ac:dyDescent="0.35">
      <c r="A102" s="636" t="s">
        <v>430</v>
      </c>
      <c r="B102" s="620">
        <v>101.488370589233</v>
      </c>
      <c r="C102" s="620">
        <v>116.04652</v>
      </c>
      <c r="D102" s="621">
        <v>14.558149410765999</v>
      </c>
      <c r="E102" s="628">
        <v>1.143446478904</v>
      </c>
      <c r="F102" s="620">
        <v>112.29515961951201</v>
      </c>
      <c r="G102" s="621">
        <v>102.937229651219</v>
      </c>
      <c r="H102" s="623">
        <v>8.4893199999999993</v>
      </c>
      <c r="I102" s="620">
        <v>121.77526</v>
      </c>
      <c r="J102" s="621">
        <v>18.838030348779998</v>
      </c>
      <c r="K102" s="627">
        <v>1.084421273477</v>
      </c>
    </row>
    <row r="103" spans="1:11" ht="14.4" customHeight="1" thickBot="1" x14ac:dyDescent="0.35">
      <c r="A103" s="637" t="s">
        <v>431</v>
      </c>
      <c r="B103" s="615">
        <v>76.932673293882999</v>
      </c>
      <c r="C103" s="615">
        <v>77.760000000000005</v>
      </c>
      <c r="D103" s="616">
        <v>0.82732670611600001</v>
      </c>
      <c r="E103" s="617">
        <v>1.010753905599</v>
      </c>
      <c r="F103" s="615">
        <v>77.247658499625004</v>
      </c>
      <c r="G103" s="616">
        <v>70.810353624656003</v>
      </c>
      <c r="H103" s="618">
        <v>4.9406564584124654E-324</v>
      </c>
      <c r="I103" s="615">
        <v>76.275000000000006</v>
      </c>
      <c r="J103" s="616">
        <v>5.4646463753430004</v>
      </c>
      <c r="K103" s="619">
        <v>0.987408569806</v>
      </c>
    </row>
    <row r="104" spans="1:11" ht="14.4" customHeight="1" thickBot="1" x14ac:dyDescent="0.35">
      <c r="A104" s="637" t="s">
        <v>432</v>
      </c>
      <c r="B104" s="615">
        <v>24.555697295348999</v>
      </c>
      <c r="C104" s="615">
        <v>38.286520000000003</v>
      </c>
      <c r="D104" s="616">
        <v>13.73082270465</v>
      </c>
      <c r="E104" s="617">
        <v>1.559170547653</v>
      </c>
      <c r="F104" s="615">
        <v>35.047501119886</v>
      </c>
      <c r="G104" s="616">
        <v>32.126876026562002</v>
      </c>
      <c r="H104" s="618">
        <v>8.4893199999999993</v>
      </c>
      <c r="I104" s="615">
        <v>45.500259999999997</v>
      </c>
      <c r="J104" s="616">
        <v>13.373383973437001</v>
      </c>
      <c r="K104" s="619">
        <v>1.2982454824480001</v>
      </c>
    </row>
    <row r="105" spans="1:11" ht="14.4" customHeight="1" thickBot="1" x14ac:dyDescent="0.35">
      <c r="A105" s="636" t="s">
        <v>433</v>
      </c>
      <c r="B105" s="620">
        <v>4.9406564584124654E-324</v>
      </c>
      <c r="C105" s="620">
        <v>2.2000000000000002</v>
      </c>
      <c r="D105" s="621">
        <v>2.2000000000000002</v>
      </c>
      <c r="E105" s="622" t="s">
        <v>341</v>
      </c>
      <c r="F105" s="620">
        <v>0</v>
      </c>
      <c r="G105" s="621">
        <v>0</v>
      </c>
      <c r="H105" s="623">
        <v>4.9406564584124654E-324</v>
      </c>
      <c r="I105" s="620">
        <v>5.434722104253712E-323</v>
      </c>
      <c r="J105" s="621">
        <v>5.434722104253712E-323</v>
      </c>
      <c r="K105" s="624" t="s">
        <v>335</v>
      </c>
    </row>
    <row r="106" spans="1:11" ht="14.4" customHeight="1" thickBot="1" x14ac:dyDescent="0.35">
      <c r="A106" s="637" t="s">
        <v>434</v>
      </c>
      <c r="B106" s="615">
        <v>4.9406564584124654E-324</v>
      </c>
      <c r="C106" s="615">
        <v>2.2000000000000002</v>
      </c>
      <c r="D106" s="616">
        <v>2.2000000000000002</v>
      </c>
      <c r="E106" s="625" t="s">
        <v>341</v>
      </c>
      <c r="F106" s="615">
        <v>0</v>
      </c>
      <c r="G106" s="616">
        <v>0</v>
      </c>
      <c r="H106" s="618">
        <v>4.9406564584124654E-324</v>
      </c>
      <c r="I106" s="615">
        <v>5.434722104253712E-323</v>
      </c>
      <c r="J106" s="616">
        <v>5.434722104253712E-323</v>
      </c>
      <c r="K106" s="626" t="s">
        <v>335</v>
      </c>
    </row>
    <row r="107" spans="1:11" ht="14.4" customHeight="1" thickBot="1" x14ac:dyDescent="0.35">
      <c r="A107" s="636" t="s">
        <v>435</v>
      </c>
      <c r="B107" s="620">
        <v>1464.4782029929199</v>
      </c>
      <c r="C107" s="620">
        <v>1414.8756000000001</v>
      </c>
      <c r="D107" s="621">
        <v>-49.602602992915998</v>
      </c>
      <c r="E107" s="628">
        <v>0.966129504084</v>
      </c>
      <c r="F107" s="620">
        <v>1431.2057210964899</v>
      </c>
      <c r="G107" s="621">
        <v>1311.93857767179</v>
      </c>
      <c r="H107" s="623">
        <v>143.52058</v>
      </c>
      <c r="I107" s="620">
        <v>1333.6303</v>
      </c>
      <c r="J107" s="621">
        <v>21.691722328215</v>
      </c>
      <c r="K107" s="627">
        <v>0.931822924085</v>
      </c>
    </row>
    <row r="108" spans="1:11" ht="14.4" customHeight="1" thickBot="1" x14ac:dyDescent="0.35">
      <c r="A108" s="637" t="s">
        <v>436</v>
      </c>
      <c r="B108" s="615">
        <v>1144.0011616402401</v>
      </c>
      <c r="C108" s="615">
        <v>1089.67723</v>
      </c>
      <c r="D108" s="616">
        <v>-54.323931640243998</v>
      </c>
      <c r="E108" s="617">
        <v>0.95251409398700004</v>
      </c>
      <c r="F108" s="615">
        <v>1103.4157090649501</v>
      </c>
      <c r="G108" s="616">
        <v>1011.46439997621</v>
      </c>
      <c r="H108" s="618">
        <v>106.8676</v>
      </c>
      <c r="I108" s="615">
        <v>1021.08269</v>
      </c>
      <c r="J108" s="616">
        <v>9.6182900237919995</v>
      </c>
      <c r="K108" s="619">
        <v>0.92538349926600005</v>
      </c>
    </row>
    <row r="109" spans="1:11" ht="14.4" customHeight="1" thickBot="1" x14ac:dyDescent="0.35">
      <c r="A109" s="637" t="s">
        <v>437</v>
      </c>
      <c r="B109" s="615">
        <v>0</v>
      </c>
      <c r="C109" s="615">
        <v>4.9406564584124654E-324</v>
      </c>
      <c r="D109" s="616">
        <v>4.9406564584124654E-324</v>
      </c>
      <c r="E109" s="625" t="s">
        <v>335</v>
      </c>
      <c r="F109" s="615">
        <v>4.9406564584124654E-324</v>
      </c>
      <c r="G109" s="616">
        <v>0</v>
      </c>
      <c r="H109" s="618">
        <v>4.9406564584124654E-324</v>
      </c>
      <c r="I109" s="615">
        <v>1.452</v>
      </c>
      <c r="J109" s="616">
        <v>1.452</v>
      </c>
      <c r="K109" s="626" t="s">
        <v>341</v>
      </c>
    </row>
    <row r="110" spans="1:11" ht="14.4" customHeight="1" thickBot="1" x14ac:dyDescent="0.35">
      <c r="A110" s="637" t="s">
        <v>438</v>
      </c>
      <c r="B110" s="615">
        <v>320.47704135267298</v>
      </c>
      <c r="C110" s="615">
        <v>325.19837000000001</v>
      </c>
      <c r="D110" s="616">
        <v>4.7213286473269998</v>
      </c>
      <c r="E110" s="617">
        <v>1.014732189948</v>
      </c>
      <c r="F110" s="615">
        <v>327.79001203153899</v>
      </c>
      <c r="G110" s="616">
        <v>300.474177695577</v>
      </c>
      <c r="H110" s="618">
        <v>36.652979999999999</v>
      </c>
      <c r="I110" s="615">
        <v>311.09561000000002</v>
      </c>
      <c r="J110" s="616">
        <v>10.621432304422999</v>
      </c>
      <c r="K110" s="619">
        <v>0.94906982696599995</v>
      </c>
    </row>
    <row r="111" spans="1:11" ht="14.4" customHeight="1" thickBot="1" x14ac:dyDescent="0.35">
      <c r="A111" s="636" t="s">
        <v>439</v>
      </c>
      <c r="B111" s="620">
        <v>555.81759841278097</v>
      </c>
      <c r="C111" s="620">
        <v>517.13822000000005</v>
      </c>
      <c r="D111" s="621">
        <v>-38.679378412779997</v>
      </c>
      <c r="E111" s="628">
        <v>0.93040994289599999</v>
      </c>
      <c r="F111" s="620">
        <v>539.37326718383804</v>
      </c>
      <c r="G111" s="621">
        <v>494.42549491851798</v>
      </c>
      <c r="H111" s="623">
        <v>61.407249999999998</v>
      </c>
      <c r="I111" s="620">
        <v>530.07266000000004</v>
      </c>
      <c r="J111" s="621">
        <v>35.647165081482001</v>
      </c>
      <c r="K111" s="627">
        <v>0.98275664043800004</v>
      </c>
    </row>
    <row r="112" spans="1:11" ht="14.4" customHeight="1" thickBot="1" x14ac:dyDescent="0.35">
      <c r="A112" s="637" t="s">
        <v>440</v>
      </c>
      <c r="B112" s="615">
        <v>2.0026135587880001</v>
      </c>
      <c r="C112" s="615">
        <v>22.265000000000001</v>
      </c>
      <c r="D112" s="616">
        <v>20.262386441211</v>
      </c>
      <c r="E112" s="617">
        <v>11.117971264247</v>
      </c>
      <c r="F112" s="615">
        <v>20.853725840568</v>
      </c>
      <c r="G112" s="616">
        <v>19.115915353854</v>
      </c>
      <c r="H112" s="618">
        <v>4.9406564584124654E-324</v>
      </c>
      <c r="I112" s="615">
        <v>13.31</v>
      </c>
      <c r="J112" s="616">
        <v>-5.805915353854</v>
      </c>
      <c r="K112" s="619">
        <v>0.63825525000899996</v>
      </c>
    </row>
    <row r="113" spans="1:11" ht="14.4" customHeight="1" thickBot="1" x14ac:dyDescent="0.35">
      <c r="A113" s="637" t="s">
        <v>441</v>
      </c>
      <c r="B113" s="615">
        <v>346.50879109886</v>
      </c>
      <c r="C113" s="615">
        <v>340.20679999999999</v>
      </c>
      <c r="D113" s="616">
        <v>-6.3019910988590002</v>
      </c>
      <c r="E113" s="617">
        <v>0.981812896928</v>
      </c>
      <c r="F113" s="615">
        <v>336.35006466313899</v>
      </c>
      <c r="G113" s="616">
        <v>308.320892607877</v>
      </c>
      <c r="H113" s="618">
        <v>52.614330000000002</v>
      </c>
      <c r="I113" s="615">
        <v>369.12569999999999</v>
      </c>
      <c r="J113" s="616">
        <v>60.804807392122001</v>
      </c>
      <c r="K113" s="619">
        <v>1.097445009768</v>
      </c>
    </row>
    <row r="114" spans="1:11" ht="14.4" customHeight="1" thickBot="1" x14ac:dyDescent="0.35">
      <c r="A114" s="637" t="s">
        <v>442</v>
      </c>
      <c r="B114" s="615">
        <v>29.984533709773</v>
      </c>
      <c r="C114" s="615">
        <v>31.805730000000001</v>
      </c>
      <c r="D114" s="616">
        <v>1.8211962902259999</v>
      </c>
      <c r="E114" s="617">
        <v>1.0607378559839999</v>
      </c>
      <c r="F114" s="615">
        <v>40.014576669623999</v>
      </c>
      <c r="G114" s="616">
        <v>36.680028613822003</v>
      </c>
      <c r="H114" s="618">
        <v>4.9406564584124654E-324</v>
      </c>
      <c r="I114" s="615">
        <v>29.989000000000001</v>
      </c>
      <c r="J114" s="616">
        <v>-6.6910286138219996</v>
      </c>
      <c r="K114" s="619">
        <v>0.74945188718599998</v>
      </c>
    </row>
    <row r="115" spans="1:11" ht="14.4" customHeight="1" thickBot="1" x14ac:dyDescent="0.35">
      <c r="A115" s="637" t="s">
        <v>443</v>
      </c>
      <c r="B115" s="615">
        <v>4.9406564584124654E-324</v>
      </c>
      <c r="C115" s="615">
        <v>7.03247</v>
      </c>
      <c r="D115" s="616">
        <v>7.03247</v>
      </c>
      <c r="E115" s="625" t="s">
        <v>341</v>
      </c>
      <c r="F115" s="615">
        <v>6.6440718321579997</v>
      </c>
      <c r="G115" s="616">
        <v>6.0903991794780001</v>
      </c>
      <c r="H115" s="618">
        <v>4.9406564584124654E-324</v>
      </c>
      <c r="I115" s="615">
        <v>6.0015999999999998</v>
      </c>
      <c r="J115" s="616">
        <v>-8.8799179478000007E-2</v>
      </c>
      <c r="K115" s="619">
        <v>0.90330149215800004</v>
      </c>
    </row>
    <row r="116" spans="1:11" ht="14.4" customHeight="1" thickBot="1" x14ac:dyDescent="0.35">
      <c r="A116" s="637" t="s">
        <v>444</v>
      </c>
      <c r="B116" s="615">
        <v>177.32166004536001</v>
      </c>
      <c r="C116" s="615">
        <v>115.82822</v>
      </c>
      <c r="D116" s="616">
        <v>-61.493440045359002</v>
      </c>
      <c r="E116" s="617">
        <v>0.65320965284400001</v>
      </c>
      <c r="F116" s="615">
        <v>135.51082817834799</v>
      </c>
      <c r="G116" s="616">
        <v>124.218259163486</v>
      </c>
      <c r="H116" s="618">
        <v>8.7929200000000005</v>
      </c>
      <c r="I116" s="615">
        <v>111.64636</v>
      </c>
      <c r="J116" s="616">
        <v>-12.571899163485</v>
      </c>
      <c r="K116" s="619">
        <v>0.82389253686099995</v>
      </c>
    </row>
    <row r="117" spans="1:11" ht="14.4" customHeight="1" thickBot="1" x14ac:dyDescent="0.35">
      <c r="A117" s="636" t="s">
        <v>445</v>
      </c>
      <c r="B117" s="620">
        <v>6.1181060201659996</v>
      </c>
      <c r="C117" s="620">
        <v>20.719000000000001</v>
      </c>
      <c r="D117" s="621">
        <v>14.600893979833</v>
      </c>
      <c r="E117" s="628">
        <v>3.3865055511789999</v>
      </c>
      <c r="F117" s="620">
        <v>0</v>
      </c>
      <c r="G117" s="621">
        <v>0</v>
      </c>
      <c r="H117" s="623">
        <v>4.0330000000000004</v>
      </c>
      <c r="I117" s="620">
        <v>4.0330000000000004</v>
      </c>
      <c r="J117" s="621">
        <v>4.0330000000000004</v>
      </c>
      <c r="K117" s="624" t="s">
        <v>335</v>
      </c>
    </row>
    <row r="118" spans="1:11" ht="14.4" customHeight="1" thickBot="1" x14ac:dyDescent="0.35">
      <c r="A118" s="637" t="s">
        <v>446</v>
      </c>
      <c r="B118" s="615">
        <v>4.9406564584124654E-324</v>
      </c>
      <c r="C118" s="615">
        <v>18.268000000000001</v>
      </c>
      <c r="D118" s="616">
        <v>18.268000000000001</v>
      </c>
      <c r="E118" s="625" t="s">
        <v>341</v>
      </c>
      <c r="F118" s="615">
        <v>0</v>
      </c>
      <c r="G118" s="616">
        <v>0</v>
      </c>
      <c r="H118" s="618">
        <v>4.9406564584124654E-324</v>
      </c>
      <c r="I118" s="615">
        <v>5.434722104253712E-323</v>
      </c>
      <c r="J118" s="616">
        <v>5.434722104253712E-323</v>
      </c>
      <c r="K118" s="626" t="s">
        <v>335</v>
      </c>
    </row>
    <row r="119" spans="1:11" ht="14.4" customHeight="1" thickBot="1" x14ac:dyDescent="0.35">
      <c r="A119" s="637" t="s">
        <v>447</v>
      </c>
      <c r="B119" s="615">
        <v>0</v>
      </c>
      <c r="C119" s="615">
        <v>2.4510000000000001</v>
      </c>
      <c r="D119" s="616">
        <v>2.4510000000000001</v>
      </c>
      <c r="E119" s="625" t="s">
        <v>335</v>
      </c>
      <c r="F119" s="615">
        <v>0</v>
      </c>
      <c r="G119" s="616">
        <v>0</v>
      </c>
      <c r="H119" s="618">
        <v>4.9406564584124654E-324</v>
      </c>
      <c r="I119" s="615">
        <v>5.434722104253712E-323</v>
      </c>
      <c r="J119" s="616">
        <v>5.434722104253712E-323</v>
      </c>
      <c r="K119" s="626" t="s">
        <v>335</v>
      </c>
    </row>
    <row r="120" spans="1:11" ht="14.4" customHeight="1" thickBot="1" x14ac:dyDescent="0.35">
      <c r="A120" s="637" t="s">
        <v>448</v>
      </c>
      <c r="B120" s="615">
        <v>4.9406564584124654E-324</v>
      </c>
      <c r="C120" s="615">
        <v>4.9406564584124654E-324</v>
      </c>
      <c r="D120" s="616">
        <v>0</v>
      </c>
      <c r="E120" s="617">
        <v>1</v>
      </c>
      <c r="F120" s="615">
        <v>4.9406564584124654E-324</v>
      </c>
      <c r="G120" s="616">
        <v>0</v>
      </c>
      <c r="H120" s="618">
        <v>4.0330000000000004</v>
      </c>
      <c r="I120" s="615">
        <v>4.0330000000000004</v>
      </c>
      <c r="J120" s="616">
        <v>4.0330000000000004</v>
      </c>
      <c r="K120" s="626" t="s">
        <v>341</v>
      </c>
    </row>
    <row r="121" spans="1:11" ht="14.4" customHeight="1" thickBot="1" x14ac:dyDescent="0.35">
      <c r="A121" s="636" t="s">
        <v>449</v>
      </c>
      <c r="B121" s="620">
        <v>0</v>
      </c>
      <c r="C121" s="620">
        <v>0.77502000000000004</v>
      </c>
      <c r="D121" s="621">
        <v>0.77502000000000004</v>
      </c>
      <c r="E121" s="622" t="s">
        <v>335</v>
      </c>
      <c r="F121" s="620">
        <v>0</v>
      </c>
      <c r="G121" s="621">
        <v>0</v>
      </c>
      <c r="H121" s="623">
        <v>4.9406564584124654E-324</v>
      </c>
      <c r="I121" s="620">
        <v>0.40745999999999999</v>
      </c>
      <c r="J121" s="621">
        <v>0.40745999999999999</v>
      </c>
      <c r="K121" s="624" t="s">
        <v>335</v>
      </c>
    </row>
    <row r="122" spans="1:11" ht="14.4" customHeight="1" thickBot="1" x14ac:dyDescent="0.35">
      <c r="A122" s="637" t="s">
        <v>450</v>
      </c>
      <c r="B122" s="615">
        <v>0</v>
      </c>
      <c r="C122" s="615">
        <v>0.77502000000000004</v>
      </c>
      <c r="D122" s="616">
        <v>0.77502000000000004</v>
      </c>
      <c r="E122" s="625" t="s">
        <v>335</v>
      </c>
      <c r="F122" s="615">
        <v>0</v>
      </c>
      <c r="G122" s="616">
        <v>0</v>
      </c>
      <c r="H122" s="618">
        <v>4.9406564584124654E-324</v>
      </c>
      <c r="I122" s="615">
        <v>0.40745999999999999</v>
      </c>
      <c r="J122" s="616">
        <v>0.40745999999999999</v>
      </c>
      <c r="K122" s="626" t="s">
        <v>335</v>
      </c>
    </row>
    <row r="123" spans="1:11" ht="14.4" customHeight="1" thickBot="1" x14ac:dyDescent="0.35">
      <c r="A123" s="634" t="s">
        <v>48</v>
      </c>
      <c r="B123" s="615">
        <v>61353.983445809397</v>
      </c>
      <c r="C123" s="615">
        <v>69672.641619999995</v>
      </c>
      <c r="D123" s="616">
        <v>8318.6581741906593</v>
      </c>
      <c r="E123" s="617">
        <v>1.1355846467820001</v>
      </c>
      <c r="F123" s="615">
        <v>68016.335961322693</v>
      </c>
      <c r="G123" s="616">
        <v>62348.307964545798</v>
      </c>
      <c r="H123" s="618">
        <v>8740.9837200000002</v>
      </c>
      <c r="I123" s="615">
        <v>66746.107860000004</v>
      </c>
      <c r="J123" s="616">
        <v>4397.79989545423</v>
      </c>
      <c r="K123" s="619">
        <v>0.98132466144499997</v>
      </c>
    </row>
    <row r="124" spans="1:11" ht="14.4" customHeight="1" thickBot="1" x14ac:dyDescent="0.35">
      <c r="A124" s="640" t="s">
        <v>451</v>
      </c>
      <c r="B124" s="620">
        <v>45475.999999997497</v>
      </c>
      <c r="C124" s="620">
        <v>52078.77</v>
      </c>
      <c r="D124" s="621">
        <v>6602.7700000025097</v>
      </c>
      <c r="E124" s="628">
        <v>1.145192409182</v>
      </c>
      <c r="F124" s="620">
        <v>50448.999999999098</v>
      </c>
      <c r="G124" s="621">
        <v>46244.916666665798</v>
      </c>
      <c r="H124" s="623">
        <v>6718.1570000000002</v>
      </c>
      <c r="I124" s="620">
        <v>49840.864999999998</v>
      </c>
      <c r="J124" s="621">
        <v>3595.9483333342</v>
      </c>
      <c r="K124" s="627">
        <v>0.98794554896999998</v>
      </c>
    </row>
    <row r="125" spans="1:11" ht="14.4" customHeight="1" thickBot="1" x14ac:dyDescent="0.35">
      <c r="A125" s="636" t="s">
        <v>452</v>
      </c>
      <c r="B125" s="620">
        <v>45355.999999997497</v>
      </c>
      <c r="C125" s="620">
        <v>51824.703000000001</v>
      </c>
      <c r="D125" s="621">
        <v>6468.7030000025097</v>
      </c>
      <c r="E125" s="628">
        <v>1.1426206676070001</v>
      </c>
      <c r="F125" s="620">
        <v>50179.999999999098</v>
      </c>
      <c r="G125" s="621">
        <v>45998.333333332499</v>
      </c>
      <c r="H125" s="623">
        <v>6706.9570000000003</v>
      </c>
      <c r="I125" s="620">
        <v>49651.139000000003</v>
      </c>
      <c r="J125" s="621">
        <v>3652.8056666675302</v>
      </c>
      <c r="K125" s="627">
        <v>0.98946072140200003</v>
      </c>
    </row>
    <row r="126" spans="1:11" ht="14.4" customHeight="1" thickBot="1" x14ac:dyDescent="0.35">
      <c r="A126" s="637" t="s">
        <v>453</v>
      </c>
      <c r="B126" s="615">
        <v>45355.999999997497</v>
      </c>
      <c r="C126" s="615">
        <v>51824.703000000001</v>
      </c>
      <c r="D126" s="616">
        <v>6468.7030000025097</v>
      </c>
      <c r="E126" s="617">
        <v>1.1426206676070001</v>
      </c>
      <c r="F126" s="615">
        <v>50179.999999999098</v>
      </c>
      <c r="G126" s="616">
        <v>45998.333333332499</v>
      </c>
      <c r="H126" s="618">
        <v>6706.9570000000003</v>
      </c>
      <c r="I126" s="615">
        <v>49651.139000000003</v>
      </c>
      <c r="J126" s="616">
        <v>3652.8056666675302</v>
      </c>
      <c r="K126" s="619">
        <v>0.98946072140200003</v>
      </c>
    </row>
    <row r="127" spans="1:11" ht="14.4" customHeight="1" thickBot="1" x14ac:dyDescent="0.35">
      <c r="A127" s="636" t="s">
        <v>454</v>
      </c>
      <c r="B127" s="620">
        <v>0</v>
      </c>
      <c r="C127" s="620">
        <v>1.1020000000000001</v>
      </c>
      <c r="D127" s="621">
        <v>1.1020000000000001</v>
      </c>
      <c r="E127" s="622" t="s">
        <v>335</v>
      </c>
      <c r="F127" s="620">
        <v>0</v>
      </c>
      <c r="G127" s="621">
        <v>0</v>
      </c>
      <c r="H127" s="623">
        <v>4.9406564584124654E-324</v>
      </c>
      <c r="I127" s="620">
        <v>0.55800000000000005</v>
      </c>
      <c r="J127" s="621">
        <v>0.55800000000000005</v>
      </c>
      <c r="K127" s="624" t="s">
        <v>335</v>
      </c>
    </row>
    <row r="128" spans="1:11" ht="14.4" customHeight="1" thickBot="1" x14ac:dyDescent="0.35">
      <c r="A128" s="637" t="s">
        <v>455</v>
      </c>
      <c r="B128" s="615">
        <v>0</v>
      </c>
      <c r="C128" s="615">
        <v>1.1020000000000001</v>
      </c>
      <c r="D128" s="616">
        <v>1.1020000000000001</v>
      </c>
      <c r="E128" s="625" t="s">
        <v>335</v>
      </c>
      <c r="F128" s="615">
        <v>0</v>
      </c>
      <c r="G128" s="616">
        <v>0</v>
      </c>
      <c r="H128" s="618">
        <v>4.9406564584124654E-324</v>
      </c>
      <c r="I128" s="615">
        <v>0.55800000000000005</v>
      </c>
      <c r="J128" s="616">
        <v>0.55800000000000005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119.99999999999299</v>
      </c>
      <c r="C129" s="620">
        <v>113.4</v>
      </c>
      <c r="D129" s="621">
        <v>-6.5999999999929999</v>
      </c>
      <c r="E129" s="628">
        <v>0.94499999999999995</v>
      </c>
      <c r="F129" s="620">
        <v>105.999999999998</v>
      </c>
      <c r="G129" s="621">
        <v>97.166666666664</v>
      </c>
      <c r="H129" s="623">
        <v>11.2</v>
      </c>
      <c r="I129" s="620">
        <v>110.2</v>
      </c>
      <c r="J129" s="621">
        <v>13.033333333334999</v>
      </c>
      <c r="K129" s="627">
        <v>1.039622641509</v>
      </c>
    </row>
    <row r="130" spans="1:11" ht="14.4" customHeight="1" thickBot="1" x14ac:dyDescent="0.35">
      <c r="A130" s="637" t="s">
        <v>457</v>
      </c>
      <c r="B130" s="615">
        <v>119.99999999999299</v>
      </c>
      <c r="C130" s="615">
        <v>113.4</v>
      </c>
      <c r="D130" s="616">
        <v>-6.5999999999929999</v>
      </c>
      <c r="E130" s="617">
        <v>0.94499999999999995</v>
      </c>
      <c r="F130" s="615">
        <v>105.999999999998</v>
      </c>
      <c r="G130" s="616">
        <v>97.166666666664</v>
      </c>
      <c r="H130" s="618">
        <v>11.2</v>
      </c>
      <c r="I130" s="615">
        <v>110.2</v>
      </c>
      <c r="J130" s="616">
        <v>13.033333333334999</v>
      </c>
      <c r="K130" s="619">
        <v>1.039622641509</v>
      </c>
    </row>
    <row r="131" spans="1:11" ht="14.4" customHeight="1" thickBot="1" x14ac:dyDescent="0.35">
      <c r="A131" s="636" t="s">
        <v>458</v>
      </c>
      <c r="B131" s="620">
        <v>0</v>
      </c>
      <c r="C131" s="620">
        <v>139.565</v>
      </c>
      <c r="D131" s="621">
        <v>139.565</v>
      </c>
      <c r="E131" s="622" t="s">
        <v>335</v>
      </c>
      <c r="F131" s="620">
        <v>162.99999999999699</v>
      </c>
      <c r="G131" s="621">
        <v>149.41666666666401</v>
      </c>
      <c r="H131" s="623">
        <v>4.9406564584124654E-324</v>
      </c>
      <c r="I131" s="620">
        <v>78.968000000000004</v>
      </c>
      <c r="J131" s="621">
        <v>-70.448666666663001</v>
      </c>
      <c r="K131" s="627">
        <v>0.484466257668</v>
      </c>
    </row>
    <row r="132" spans="1:11" ht="14.4" customHeight="1" thickBot="1" x14ac:dyDescent="0.35">
      <c r="A132" s="637" t="s">
        <v>459</v>
      </c>
      <c r="B132" s="615">
        <v>0</v>
      </c>
      <c r="C132" s="615">
        <v>139.565</v>
      </c>
      <c r="D132" s="616">
        <v>139.565</v>
      </c>
      <c r="E132" s="625" t="s">
        <v>335</v>
      </c>
      <c r="F132" s="615">
        <v>162.99999999999699</v>
      </c>
      <c r="G132" s="616">
        <v>149.41666666666401</v>
      </c>
      <c r="H132" s="618">
        <v>4.9406564584124654E-324</v>
      </c>
      <c r="I132" s="615">
        <v>78.968000000000004</v>
      </c>
      <c r="J132" s="616">
        <v>-70.448666666663001</v>
      </c>
      <c r="K132" s="619">
        <v>0.484466257668</v>
      </c>
    </row>
    <row r="133" spans="1:11" ht="14.4" customHeight="1" thickBot="1" x14ac:dyDescent="0.35">
      <c r="A133" s="635" t="s">
        <v>460</v>
      </c>
      <c r="B133" s="615">
        <v>15423.9834458119</v>
      </c>
      <c r="C133" s="615">
        <v>17074.230769999998</v>
      </c>
      <c r="D133" s="616">
        <v>1650.24732418811</v>
      </c>
      <c r="E133" s="617">
        <v>1.1069922909329999</v>
      </c>
      <c r="F133" s="615">
        <v>17063.335961323599</v>
      </c>
      <c r="G133" s="616">
        <v>15641.39129788</v>
      </c>
      <c r="H133" s="618">
        <v>1955.75782</v>
      </c>
      <c r="I133" s="615">
        <v>16407.71127</v>
      </c>
      <c r="J133" s="616">
        <v>766.31997212004705</v>
      </c>
      <c r="K133" s="619">
        <v>0.96157699216500003</v>
      </c>
    </row>
    <row r="134" spans="1:11" ht="14.4" customHeight="1" thickBot="1" x14ac:dyDescent="0.35">
      <c r="A134" s="636" t="s">
        <v>461</v>
      </c>
      <c r="B134" s="620">
        <v>4082.9999685734902</v>
      </c>
      <c r="C134" s="620">
        <v>4674.4137700000001</v>
      </c>
      <c r="D134" s="621">
        <v>591.41380142651496</v>
      </c>
      <c r="E134" s="628">
        <v>1.1448478584320001</v>
      </c>
      <c r="F134" s="620">
        <v>4517.3359613238399</v>
      </c>
      <c r="G134" s="621">
        <v>4140.89129788019</v>
      </c>
      <c r="H134" s="623">
        <v>604.63671999999997</v>
      </c>
      <c r="I134" s="620">
        <v>4478.60347</v>
      </c>
      <c r="J134" s="621">
        <v>337.71217211981599</v>
      </c>
      <c r="K134" s="627">
        <v>0.991425811218</v>
      </c>
    </row>
    <row r="135" spans="1:11" ht="14.4" customHeight="1" thickBot="1" x14ac:dyDescent="0.35">
      <c r="A135" s="637" t="s">
        <v>462</v>
      </c>
      <c r="B135" s="615">
        <v>4082.9999685734902</v>
      </c>
      <c r="C135" s="615">
        <v>4674.4137700000001</v>
      </c>
      <c r="D135" s="616">
        <v>591.41380142651496</v>
      </c>
      <c r="E135" s="617">
        <v>1.1448478584320001</v>
      </c>
      <c r="F135" s="615">
        <v>4517.3359613238399</v>
      </c>
      <c r="G135" s="616">
        <v>4140.89129788019</v>
      </c>
      <c r="H135" s="618">
        <v>604.63671999999997</v>
      </c>
      <c r="I135" s="615">
        <v>4478.60347</v>
      </c>
      <c r="J135" s="616">
        <v>337.71217211981599</v>
      </c>
      <c r="K135" s="619">
        <v>0.991425811218</v>
      </c>
    </row>
    <row r="136" spans="1:11" ht="14.4" customHeight="1" thickBot="1" x14ac:dyDescent="0.35">
      <c r="A136" s="636" t="s">
        <v>463</v>
      </c>
      <c r="B136" s="620">
        <v>11340.9834772384</v>
      </c>
      <c r="C136" s="620">
        <v>12399.816999999999</v>
      </c>
      <c r="D136" s="621">
        <v>1058.8335227615901</v>
      </c>
      <c r="E136" s="628">
        <v>1.0933634657769999</v>
      </c>
      <c r="F136" s="620">
        <v>12545.9999999997</v>
      </c>
      <c r="G136" s="621">
        <v>11500.4999999998</v>
      </c>
      <c r="H136" s="623">
        <v>1351.1211000000001</v>
      </c>
      <c r="I136" s="620">
        <v>11929.1078</v>
      </c>
      <c r="J136" s="621">
        <v>428.607800000238</v>
      </c>
      <c r="K136" s="627">
        <v>0.95082957117800004</v>
      </c>
    </row>
    <row r="137" spans="1:11" ht="14.4" customHeight="1" thickBot="1" x14ac:dyDescent="0.35">
      <c r="A137" s="637" t="s">
        <v>464</v>
      </c>
      <c r="B137" s="615">
        <v>11340.9834772384</v>
      </c>
      <c r="C137" s="615">
        <v>12399.816999999999</v>
      </c>
      <c r="D137" s="616">
        <v>1058.8335227615901</v>
      </c>
      <c r="E137" s="617">
        <v>1.0933634657769999</v>
      </c>
      <c r="F137" s="615">
        <v>12545.9999999997</v>
      </c>
      <c r="G137" s="616">
        <v>11500.4999999998</v>
      </c>
      <c r="H137" s="618">
        <v>1351.1211000000001</v>
      </c>
      <c r="I137" s="615">
        <v>11929.1078</v>
      </c>
      <c r="J137" s="616">
        <v>428.607800000238</v>
      </c>
      <c r="K137" s="619">
        <v>0.95082957117800004</v>
      </c>
    </row>
    <row r="138" spans="1:11" ht="14.4" customHeight="1" thickBot="1" x14ac:dyDescent="0.35">
      <c r="A138" s="635" t="s">
        <v>465</v>
      </c>
      <c r="B138" s="615">
        <v>453.99999999997499</v>
      </c>
      <c r="C138" s="615">
        <v>519.64085</v>
      </c>
      <c r="D138" s="616">
        <v>65.640850000024997</v>
      </c>
      <c r="E138" s="617">
        <v>1.144583370044</v>
      </c>
      <c r="F138" s="615">
        <v>503.99999999999</v>
      </c>
      <c r="G138" s="616">
        <v>461.99999999999102</v>
      </c>
      <c r="H138" s="618">
        <v>67.068899999999999</v>
      </c>
      <c r="I138" s="615">
        <v>497.53158999999999</v>
      </c>
      <c r="J138" s="616">
        <v>35.531590000008997</v>
      </c>
      <c r="K138" s="619">
        <v>0.98716585317399996</v>
      </c>
    </row>
    <row r="139" spans="1:11" ht="14.4" customHeight="1" thickBot="1" x14ac:dyDescent="0.35">
      <c r="A139" s="636" t="s">
        <v>466</v>
      </c>
      <c r="B139" s="620">
        <v>453.99999999997499</v>
      </c>
      <c r="C139" s="620">
        <v>519.64085</v>
      </c>
      <c r="D139" s="621">
        <v>65.640850000024997</v>
      </c>
      <c r="E139" s="628">
        <v>1.144583370044</v>
      </c>
      <c r="F139" s="620">
        <v>503.99999999999</v>
      </c>
      <c r="G139" s="621">
        <v>461.99999999999102</v>
      </c>
      <c r="H139" s="623">
        <v>67.068899999999999</v>
      </c>
      <c r="I139" s="620">
        <v>497.53158999999999</v>
      </c>
      <c r="J139" s="621">
        <v>35.531590000008997</v>
      </c>
      <c r="K139" s="627">
        <v>0.98716585317399996</v>
      </c>
    </row>
    <row r="140" spans="1:11" ht="14.4" customHeight="1" thickBot="1" x14ac:dyDescent="0.35">
      <c r="A140" s="637" t="s">
        <v>467</v>
      </c>
      <c r="B140" s="615">
        <v>453.99999999997499</v>
      </c>
      <c r="C140" s="615">
        <v>519.64085</v>
      </c>
      <c r="D140" s="616">
        <v>65.640850000024997</v>
      </c>
      <c r="E140" s="617">
        <v>1.144583370044</v>
      </c>
      <c r="F140" s="615">
        <v>503.99999999999</v>
      </c>
      <c r="G140" s="616">
        <v>461.99999999999102</v>
      </c>
      <c r="H140" s="618">
        <v>67.068899999999999</v>
      </c>
      <c r="I140" s="615">
        <v>497.53158999999999</v>
      </c>
      <c r="J140" s="616">
        <v>35.531590000008997</v>
      </c>
      <c r="K140" s="619">
        <v>0.98716585317399996</v>
      </c>
    </row>
    <row r="141" spans="1:11" ht="14.4" customHeight="1" thickBot="1" x14ac:dyDescent="0.35">
      <c r="A141" s="634" t="s">
        <v>468</v>
      </c>
      <c r="B141" s="615">
        <v>0</v>
      </c>
      <c r="C141" s="615">
        <v>397.00932</v>
      </c>
      <c r="D141" s="616">
        <v>397.00932</v>
      </c>
      <c r="E141" s="625" t="s">
        <v>335</v>
      </c>
      <c r="F141" s="615">
        <v>0</v>
      </c>
      <c r="G141" s="616">
        <v>0</v>
      </c>
      <c r="H141" s="618">
        <v>8.2895000000000003</v>
      </c>
      <c r="I141" s="615">
        <v>169.56460999999999</v>
      </c>
      <c r="J141" s="616">
        <v>169.56460999999999</v>
      </c>
      <c r="K141" s="626" t="s">
        <v>335</v>
      </c>
    </row>
    <row r="142" spans="1:11" ht="14.4" customHeight="1" thickBot="1" x14ac:dyDescent="0.35">
      <c r="A142" s="635" t="s">
        <v>469</v>
      </c>
      <c r="B142" s="615">
        <v>0</v>
      </c>
      <c r="C142" s="615">
        <v>283.35000000000002</v>
      </c>
      <c r="D142" s="616">
        <v>283.35000000000002</v>
      </c>
      <c r="E142" s="625" t="s">
        <v>335</v>
      </c>
      <c r="F142" s="615">
        <v>0</v>
      </c>
      <c r="G142" s="616">
        <v>0</v>
      </c>
      <c r="H142" s="618">
        <v>4.9406564584124654E-324</v>
      </c>
      <c r="I142" s="615">
        <v>-78.257999999999996</v>
      </c>
      <c r="J142" s="616">
        <v>-78.257999999999996</v>
      </c>
      <c r="K142" s="626" t="s">
        <v>335</v>
      </c>
    </row>
    <row r="143" spans="1:11" ht="14.4" customHeight="1" thickBot="1" x14ac:dyDescent="0.35">
      <c r="A143" s="636" t="s">
        <v>470</v>
      </c>
      <c r="B143" s="620">
        <v>0</v>
      </c>
      <c r="C143" s="620">
        <v>283.35000000000002</v>
      </c>
      <c r="D143" s="621">
        <v>283.35000000000002</v>
      </c>
      <c r="E143" s="622" t="s">
        <v>335</v>
      </c>
      <c r="F143" s="620">
        <v>0</v>
      </c>
      <c r="G143" s="621">
        <v>0</v>
      </c>
      <c r="H143" s="623">
        <v>4.9406564584124654E-324</v>
      </c>
      <c r="I143" s="620">
        <v>-78.257999999999996</v>
      </c>
      <c r="J143" s="621">
        <v>-78.257999999999996</v>
      </c>
      <c r="K143" s="624" t="s">
        <v>335</v>
      </c>
    </row>
    <row r="144" spans="1:11" ht="14.4" customHeight="1" thickBot="1" x14ac:dyDescent="0.35">
      <c r="A144" s="637" t="s">
        <v>471</v>
      </c>
      <c r="B144" s="615">
        <v>0</v>
      </c>
      <c r="C144" s="615">
        <v>283.35000000000002</v>
      </c>
      <c r="D144" s="616">
        <v>283.35000000000002</v>
      </c>
      <c r="E144" s="625" t="s">
        <v>335</v>
      </c>
      <c r="F144" s="615">
        <v>0</v>
      </c>
      <c r="G144" s="616">
        <v>0</v>
      </c>
      <c r="H144" s="618">
        <v>4.9406564584124654E-324</v>
      </c>
      <c r="I144" s="615">
        <v>-78.257999999999996</v>
      </c>
      <c r="J144" s="616">
        <v>-78.257999999999996</v>
      </c>
      <c r="K144" s="626" t="s">
        <v>335</v>
      </c>
    </row>
    <row r="145" spans="1:11" ht="14.4" customHeight="1" thickBot="1" x14ac:dyDescent="0.35">
      <c r="A145" s="635" t="s">
        <v>472</v>
      </c>
      <c r="B145" s="615">
        <v>0</v>
      </c>
      <c r="C145" s="615">
        <v>113.65931999999999</v>
      </c>
      <c r="D145" s="616">
        <v>113.65931999999999</v>
      </c>
      <c r="E145" s="625" t="s">
        <v>335</v>
      </c>
      <c r="F145" s="615">
        <v>0</v>
      </c>
      <c r="G145" s="616">
        <v>0</v>
      </c>
      <c r="H145" s="618">
        <v>8.2895000000000003</v>
      </c>
      <c r="I145" s="615">
        <v>247.82261</v>
      </c>
      <c r="J145" s="616">
        <v>247.82261</v>
      </c>
      <c r="K145" s="626" t="s">
        <v>335</v>
      </c>
    </row>
    <row r="146" spans="1:11" ht="14.4" customHeight="1" thickBot="1" x14ac:dyDescent="0.35">
      <c r="A146" s="636" t="s">
        <v>473</v>
      </c>
      <c r="B146" s="620">
        <v>0</v>
      </c>
      <c r="C146" s="620">
        <v>73.621440000000007</v>
      </c>
      <c r="D146" s="621">
        <v>73.621440000000007</v>
      </c>
      <c r="E146" s="622" t="s">
        <v>335</v>
      </c>
      <c r="F146" s="620">
        <v>0</v>
      </c>
      <c r="G146" s="621">
        <v>0</v>
      </c>
      <c r="H146" s="623">
        <v>2.5499999999999998E-2</v>
      </c>
      <c r="I146" s="620">
        <v>77.1965</v>
      </c>
      <c r="J146" s="621">
        <v>77.1965</v>
      </c>
      <c r="K146" s="624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3.0949</v>
      </c>
      <c r="D147" s="616">
        <v>3.0949</v>
      </c>
      <c r="E147" s="625" t="s">
        <v>335</v>
      </c>
      <c r="F147" s="615">
        <v>0</v>
      </c>
      <c r="G147" s="616">
        <v>0</v>
      </c>
      <c r="H147" s="618">
        <v>2.5499999999999998E-2</v>
      </c>
      <c r="I147" s="615">
        <v>15.047499999999999</v>
      </c>
      <c r="J147" s="616">
        <v>15.047499999999999</v>
      </c>
      <c r="K147" s="626" t="s">
        <v>335</v>
      </c>
    </row>
    <row r="148" spans="1:11" ht="14.4" customHeight="1" thickBot="1" x14ac:dyDescent="0.35">
      <c r="A148" s="637" t="s">
        <v>475</v>
      </c>
      <c r="B148" s="615">
        <v>0</v>
      </c>
      <c r="C148" s="615">
        <v>-4.5039999999999996</v>
      </c>
      <c r="D148" s="616">
        <v>-4.5039999999999996</v>
      </c>
      <c r="E148" s="625" t="s">
        <v>335</v>
      </c>
      <c r="F148" s="615">
        <v>0</v>
      </c>
      <c r="G148" s="616">
        <v>0</v>
      </c>
      <c r="H148" s="618">
        <v>4.9406564584124654E-324</v>
      </c>
      <c r="I148" s="615">
        <v>-0.53800000000000003</v>
      </c>
      <c r="J148" s="616">
        <v>-0.53800000000000003</v>
      </c>
      <c r="K148" s="626" t="s">
        <v>335</v>
      </c>
    </row>
    <row r="149" spans="1:11" ht="14.4" customHeight="1" thickBot="1" x14ac:dyDescent="0.35">
      <c r="A149" s="637" t="s">
        <v>476</v>
      </c>
      <c r="B149" s="615">
        <v>0</v>
      </c>
      <c r="C149" s="615">
        <v>24.678540000000002</v>
      </c>
      <c r="D149" s="616">
        <v>24.678540000000002</v>
      </c>
      <c r="E149" s="625" t="s">
        <v>335</v>
      </c>
      <c r="F149" s="615">
        <v>0</v>
      </c>
      <c r="G149" s="616">
        <v>0</v>
      </c>
      <c r="H149" s="618">
        <v>4.9406564584124654E-324</v>
      </c>
      <c r="I149" s="615">
        <v>10</v>
      </c>
      <c r="J149" s="616">
        <v>10</v>
      </c>
      <c r="K149" s="626" t="s">
        <v>335</v>
      </c>
    </row>
    <row r="150" spans="1:11" ht="14.4" customHeight="1" thickBot="1" x14ac:dyDescent="0.35">
      <c r="A150" s="637" t="s">
        <v>477</v>
      </c>
      <c r="B150" s="615">
        <v>0</v>
      </c>
      <c r="C150" s="615">
        <v>49.752000000000002</v>
      </c>
      <c r="D150" s="616">
        <v>49.752000000000002</v>
      </c>
      <c r="E150" s="625" t="s">
        <v>335</v>
      </c>
      <c r="F150" s="615">
        <v>0</v>
      </c>
      <c r="G150" s="616">
        <v>0</v>
      </c>
      <c r="H150" s="618">
        <v>4.9406564584124654E-324</v>
      </c>
      <c r="I150" s="615">
        <v>52.487000000000002</v>
      </c>
      <c r="J150" s="616">
        <v>52.487000000000002</v>
      </c>
      <c r="K150" s="626" t="s">
        <v>335</v>
      </c>
    </row>
    <row r="151" spans="1:11" ht="14.4" customHeight="1" thickBot="1" x14ac:dyDescent="0.35">
      <c r="A151" s="637" t="s">
        <v>478</v>
      </c>
      <c r="B151" s="615">
        <v>4.9406564584124654E-324</v>
      </c>
      <c r="C151" s="615">
        <v>0.599999999999</v>
      </c>
      <c r="D151" s="616">
        <v>0.599999999999</v>
      </c>
      <c r="E151" s="625" t="s">
        <v>341</v>
      </c>
      <c r="F151" s="615">
        <v>0</v>
      </c>
      <c r="G151" s="616">
        <v>0</v>
      </c>
      <c r="H151" s="618">
        <v>4.9406564584124654E-324</v>
      </c>
      <c r="I151" s="615">
        <v>0.2</v>
      </c>
      <c r="J151" s="616">
        <v>0.2</v>
      </c>
      <c r="K151" s="626" t="s">
        <v>335</v>
      </c>
    </row>
    <row r="152" spans="1:11" ht="14.4" customHeight="1" thickBot="1" x14ac:dyDescent="0.35">
      <c r="A152" s="636" t="s">
        <v>479</v>
      </c>
      <c r="B152" s="620">
        <v>0</v>
      </c>
      <c r="C152" s="620">
        <v>4.9406564584124654E-324</v>
      </c>
      <c r="D152" s="621">
        <v>4.9406564584124654E-324</v>
      </c>
      <c r="E152" s="622" t="s">
        <v>335</v>
      </c>
      <c r="F152" s="620">
        <v>4.9406564584124654E-324</v>
      </c>
      <c r="G152" s="621">
        <v>0</v>
      </c>
      <c r="H152" s="623">
        <v>4.9406564584124654E-324</v>
      </c>
      <c r="I152" s="620">
        <v>1.28</v>
      </c>
      <c r="J152" s="621">
        <v>1.28</v>
      </c>
      <c r="K152" s="624" t="s">
        <v>341</v>
      </c>
    </row>
    <row r="153" spans="1:11" ht="14.4" customHeight="1" thickBot="1" x14ac:dyDescent="0.35">
      <c r="A153" s="637" t="s">
        <v>480</v>
      </c>
      <c r="B153" s="615">
        <v>0</v>
      </c>
      <c r="C153" s="615">
        <v>4.9406564584124654E-324</v>
      </c>
      <c r="D153" s="616">
        <v>4.9406564584124654E-324</v>
      </c>
      <c r="E153" s="625" t="s">
        <v>335</v>
      </c>
      <c r="F153" s="615">
        <v>4.9406564584124654E-324</v>
      </c>
      <c r="G153" s="616">
        <v>0</v>
      </c>
      <c r="H153" s="618">
        <v>4.9406564584124654E-324</v>
      </c>
      <c r="I153" s="615">
        <v>1.28</v>
      </c>
      <c r="J153" s="616">
        <v>1.28</v>
      </c>
      <c r="K153" s="626" t="s">
        <v>341</v>
      </c>
    </row>
    <row r="154" spans="1:11" ht="14.4" customHeight="1" thickBot="1" x14ac:dyDescent="0.35">
      <c r="A154" s="639" t="s">
        <v>481</v>
      </c>
      <c r="B154" s="615">
        <v>4.9406564584124654E-324</v>
      </c>
      <c r="C154" s="615">
        <v>4.9406564584124654E-324</v>
      </c>
      <c r="D154" s="616">
        <v>0</v>
      </c>
      <c r="E154" s="617">
        <v>1</v>
      </c>
      <c r="F154" s="615">
        <v>4.9406564584124654E-324</v>
      </c>
      <c r="G154" s="616">
        <v>0</v>
      </c>
      <c r="H154" s="618">
        <v>4.9406564584124654E-324</v>
      </c>
      <c r="I154" s="615">
        <v>8.3930000000000007</v>
      </c>
      <c r="J154" s="616">
        <v>8.3930000000000007</v>
      </c>
      <c r="K154" s="626" t="s">
        <v>341</v>
      </c>
    </row>
    <row r="155" spans="1:11" ht="14.4" customHeight="1" thickBot="1" x14ac:dyDescent="0.35">
      <c r="A155" s="637" t="s">
        <v>482</v>
      </c>
      <c r="B155" s="615">
        <v>4.9406564584124654E-324</v>
      </c>
      <c r="C155" s="615">
        <v>4.9406564584124654E-324</v>
      </c>
      <c r="D155" s="616">
        <v>0</v>
      </c>
      <c r="E155" s="617">
        <v>1</v>
      </c>
      <c r="F155" s="615">
        <v>4.9406564584124654E-324</v>
      </c>
      <c r="G155" s="616">
        <v>0</v>
      </c>
      <c r="H155" s="618">
        <v>4.9406564584124654E-324</v>
      </c>
      <c r="I155" s="615">
        <v>8.3930000000000007</v>
      </c>
      <c r="J155" s="616">
        <v>8.3930000000000007</v>
      </c>
      <c r="K155" s="626" t="s">
        <v>341</v>
      </c>
    </row>
    <row r="156" spans="1:11" ht="14.4" customHeight="1" thickBot="1" x14ac:dyDescent="0.35">
      <c r="A156" s="636" t="s">
        <v>483</v>
      </c>
      <c r="B156" s="620">
        <v>0</v>
      </c>
      <c r="C156" s="620">
        <v>4.9406564584124654E-324</v>
      </c>
      <c r="D156" s="621">
        <v>4.9406564584124654E-324</v>
      </c>
      <c r="E156" s="622" t="s">
        <v>335</v>
      </c>
      <c r="F156" s="620">
        <v>4.9406564584124654E-324</v>
      </c>
      <c r="G156" s="621">
        <v>0</v>
      </c>
      <c r="H156" s="623">
        <v>4.9406564584124654E-324</v>
      </c>
      <c r="I156" s="620">
        <v>32.13711</v>
      </c>
      <c r="J156" s="621">
        <v>32.13711</v>
      </c>
      <c r="K156" s="624" t="s">
        <v>341</v>
      </c>
    </row>
    <row r="157" spans="1:11" ht="14.4" customHeight="1" thickBot="1" x14ac:dyDescent="0.35">
      <c r="A157" s="637" t="s">
        <v>484</v>
      </c>
      <c r="B157" s="615">
        <v>0</v>
      </c>
      <c r="C157" s="615">
        <v>4.9406564584124654E-324</v>
      </c>
      <c r="D157" s="616">
        <v>4.9406564584124654E-324</v>
      </c>
      <c r="E157" s="625" t="s">
        <v>335</v>
      </c>
      <c r="F157" s="615">
        <v>4.9406564584124654E-324</v>
      </c>
      <c r="G157" s="616">
        <v>0</v>
      </c>
      <c r="H157" s="618">
        <v>4.9406564584124654E-324</v>
      </c>
      <c r="I157" s="615">
        <v>32.13711</v>
      </c>
      <c r="J157" s="616">
        <v>32.13711</v>
      </c>
      <c r="K157" s="626" t="s">
        <v>341</v>
      </c>
    </row>
    <row r="158" spans="1:11" ht="14.4" customHeight="1" thickBot="1" x14ac:dyDescent="0.35">
      <c r="A158" s="639" t="s">
        <v>485</v>
      </c>
      <c r="B158" s="615">
        <v>0</v>
      </c>
      <c r="C158" s="615">
        <v>23.15</v>
      </c>
      <c r="D158" s="616">
        <v>23.15</v>
      </c>
      <c r="E158" s="625" t="s">
        <v>335</v>
      </c>
      <c r="F158" s="615">
        <v>0</v>
      </c>
      <c r="G158" s="616">
        <v>0</v>
      </c>
      <c r="H158" s="618">
        <v>4.8</v>
      </c>
      <c r="I158" s="615">
        <v>32.78</v>
      </c>
      <c r="J158" s="616">
        <v>32.78</v>
      </c>
      <c r="K158" s="626" t="s">
        <v>335</v>
      </c>
    </row>
    <row r="159" spans="1:11" ht="14.4" customHeight="1" thickBot="1" x14ac:dyDescent="0.35">
      <c r="A159" s="637" t="s">
        <v>486</v>
      </c>
      <c r="B159" s="615">
        <v>0</v>
      </c>
      <c r="C159" s="615">
        <v>23.15</v>
      </c>
      <c r="D159" s="616">
        <v>23.15</v>
      </c>
      <c r="E159" s="625" t="s">
        <v>335</v>
      </c>
      <c r="F159" s="615">
        <v>0</v>
      </c>
      <c r="G159" s="616">
        <v>0</v>
      </c>
      <c r="H159" s="618">
        <v>4.8</v>
      </c>
      <c r="I159" s="615">
        <v>32.78</v>
      </c>
      <c r="J159" s="616">
        <v>32.78</v>
      </c>
      <c r="K159" s="626" t="s">
        <v>335</v>
      </c>
    </row>
    <row r="160" spans="1:11" ht="14.4" customHeight="1" thickBot="1" x14ac:dyDescent="0.35">
      <c r="A160" s="639" t="s">
        <v>487</v>
      </c>
      <c r="B160" s="615">
        <v>0</v>
      </c>
      <c r="C160" s="615">
        <v>5.0199999999999996</v>
      </c>
      <c r="D160" s="616">
        <v>5.0199999999999996</v>
      </c>
      <c r="E160" s="625" t="s">
        <v>335</v>
      </c>
      <c r="F160" s="615">
        <v>0</v>
      </c>
      <c r="G160" s="616">
        <v>0</v>
      </c>
      <c r="H160" s="618">
        <v>4.9406564584124654E-324</v>
      </c>
      <c r="I160" s="615">
        <v>5.434722104253712E-323</v>
      </c>
      <c r="J160" s="616">
        <v>5.434722104253712E-323</v>
      </c>
      <c r="K160" s="626" t="s">
        <v>335</v>
      </c>
    </row>
    <row r="161" spans="1:11" ht="14.4" customHeight="1" thickBot="1" x14ac:dyDescent="0.35">
      <c r="A161" s="637" t="s">
        <v>488</v>
      </c>
      <c r="B161" s="615">
        <v>0</v>
      </c>
      <c r="C161" s="615">
        <v>5.0199999999999996</v>
      </c>
      <c r="D161" s="616">
        <v>5.0199999999999996</v>
      </c>
      <c r="E161" s="625" t="s">
        <v>335</v>
      </c>
      <c r="F161" s="615">
        <v>0</v>
      </c>
      <c r="G161" s="616">
        <v>0</v>
      </c>
      <c r="H161" s="618">
        <v>4.9406564584124654E-324</v>
      </c>
      <c r="I161" s="615">
        <v>5.434722104253712E-323</v>
      </c>
      <c r="J161" s="616">
        <v>5.434722104253712E-323</v>
      </c>
      <c r="K161" s="626" t="s">
        <v>335</v>
      </c>
    </row>
    <row r="162" spans="1:11" ht="14.4" customHeight="1" thickBot="1" x14ac:dyDescent="0.35">
      <c r="A162" s="639" t="s">
        <v>489</v>
      </c>
      <c r="B162" s="615">
        <v>4.9406564584124654E-324</v>
      </c>
      <c r="C162" s="615">
        <v>4.9406564584124654E-324</v>
      </c>
      <c r="D162" s="616">
        <v>0</v>
      </c>
      <c r="E162" s="617">
        <v>1</v>
      </c>
      <c r="F162" s="615">
        <v>4.9406564584124654E-324</v>
      </c>
      <c r="G162" s="616">
        <v>0</v>
      </c>
      <c r="H162" s="618">
        <v>3.464</v>
      </c>
      <c r="I162" s="615">
        <v>96.036000000000001</v>
      </c>
      <c r="J162" s="616">
        <v>96.036000000000001</v>
      </c>
      <c r="K162" s="626" t="s">
        <v>341</v>
      </c>
    </row>
    <row r="163" spans="1:11" ht="14.4" customHeight="1" thickBot="1" x14ac:dyDescent="0.35">
      <c r="A163" s="637" t="s">
        <v>490</v>
      </c>
      <c r="B163" s="615">
        <v>4.9406564584124654E-324</v>
      </c>
      <c r="C163" s="615">
        <v>4.9406564584124654E-324</v>
      </c>
      <c r="D163" s="616">
        <v>0</v>
      </c>
      <c r="E163" s="617">
        <v>1</v>
      </c>
      <c r="F163" s="615">
        <v>4.9406564584124654E-324</v>
      </c>
      <c r="G163" s="616">
        <v>0</v>
      </c>
      <c r="H163" s="618">
        <v>3.464</v>
      </c>
      <c r="I163" s="615">
        <v>96.036000000000001</v>
      </c>
      <c r="J163" s="616">
        <v>96.036000000000001</v>
      </c>
      <c r="K163" s="626" t="s">
        <v>341</v>
      </c>
    </row>
    <row r="164" spans="1:11" ht="14.4" customHeight="1" thickBot="1" x14ac:dyDescent="0.35">
      <c r="A164" s="636" t="s">
        <v>491</v>
      </c>
      <c r="B164" s="620">
        <v>0</v>
      </c>
      <c r="C164" s="620">
        <v>11.86788</v>
      </c>
      <c r="D164" s="621">
        <v>11.86788</v>
      </c>
      <c r="E164" s="622" t="s">
        <v>335</v>
      </c>
      <c r="F164" s="620">
        <v>0</v>
      </c>
      <c r="G164" s="621">
        <v>0</v>
      </c>
      <c r="H164" s="623">
        <v>4.9406564584124654E-324</v>
      </c>
      <c r="I164" s="620">
        <v>5.434722104253712E-323</v>
      </c>
      <c r="J164" s="621">
        <v>5.434722104253712E-323</v>
      </c>
      <c r="K164" s="624" t="s">
        <v>335</v>
      </c>
    </row>
    <row r="165" spans="1:11" ht="14.4" customHeight="1" thickBot="1" x14ac:dyDescent="0.35">
      <c r="A165" s="637" t="s">
        <v>492</v>
      </c>
      <c r="B165" s="615">
        <v>0</v>
      </c>
      <c r="C165" s="615">
        <v>11.86788</v>
      </c>
      <c r="D165" s="616">
        <v>11.86788</v>
      </c>
      <c r="E165" s="625" t="s">
        <v>335</v>
      </c>
      <c r="F165" s="615">
        <v>0</v>
      </c>
      <c r="G165" s="616">
        <v>0</v>
      </c>
      <c r="H165" s="618">
        <v>4.9406564584124654E-324</v>
      </c>
      <c r="I165" s="615">
        <v>5.434722104253712E-323</v>
      </c>
      <c r="J165" s="616">
        <v>5.434722104253712E-323</v>
      </c>
      <c r="K165" s="626" t="s">
        <v>335</v>
      </c>
    </row>
    <row r="166" spans="1:11" ht="14.4" customHeight="1" thickBot="1" x14ac:dyDescent="0.35">
      <c r="A166" s="634" t="s">
        <v>493</v>
      </c>
      <c r="B166" s="615">
        <v>3122.9999999998299</v>
      </c>
      <c r="C166" s="615">
        <v>3520.93381</v>
      </c>
      <c r="D166" s="616">
        <v>397.93381000017399</v>
      </c>
      <c r="E166" s="617">
        <v>1.1274203682349999</v>
      </c>
      <c r="F166" s="615">
        <v>3080.97271459473</v>
      </c>
      <c r="G166" s="616">
        <v>2824.2249883784998</v>
      </c>
      <c r="H166" s="618">
        <v>346.36900000000003</v>
      </c>
      <c r="I166" s="615">
        <v>3067.6760399999998</v>
      </c>
      <c r="J166" s="616">
        <v>243.45105162149699</v>
      </c>
      <c r="K166" s="619">
        <v>0.99568426083999995</v>
      </c>
    </row>
    <row r="167" spans="1:11" ht="14.4" customHeight="1" thickBot="1" x14ac:dyDescent="0.35">
      <c r="A167" s="635" t="s">
        <v>494</v>
      </c>
      <c r="B167" s="615">
        <v>3122.9999999998299</v>
      </c>
      <c r="C167" s="615">
        <v>3130.4409999999998</v>
      </c>
      <c r="D167" s="616">
        <v>7.441000000172</v>
      </c>
      <c r="E167" s="617">
        <v>1.0023826448919999</v>
      </c>
      <c r="F167" s="615">
        <v>3031.97271459473</v>
      </c>
      <c r="G167" s="616">
        <v>2779.3083217118401</v>
      </c>
      <c r="H167" s="618">
        <v>254.36099999999999</v>
      </c>
      <c r="I167" s="615">
        <v>2802.95</v>
      </c>
      <c r="J167" s="616">
        <v>23.641678288163</v>
      </c>
      <c r="K167" s="619">
        <v>0.92446412413500001</v>
      </c>
    </row>
    <row r="168" spans="1:11" ht="14.4" customHeight="1" thickBot="1" x14ac:dyDescent="0.35">
      <c r="A168" s="636" t="s">
        <v>495</v>
      </c>
      <c r="B168" s="620">
        <v>3122.9999999998299</v>
      </c>
      <c r="C168" s="620">
        <v>2919.4119999999998</v>
      </c>
      <c r="D168" s="621">
        <v>-203.58799999982699</v>
      </c>
      <c r="E168" s="628">
        <v>0.93481011847499995</v>
      </c>
      <c r="F168" s="620">
        <v>3031.97271459473</v>
      </c>
      <c r="G168" s="621">
        <v>2779.3083217118401</v>
      </c>
      <c r="H168" s="623">
        <v>254.36099999999999</v>
      </c>
      <c r="I168" s="620">
        <v>2791.87</v>
      </c>
      <c r="J168" s="621">
        <v>12.561678288163</v>
      </c>
      <c r="K168" s="627">
        <v>0.92080973768600005</v>
      </c>
    </row>
    <row r="169" spans="1:11" ht="14.4" customHeight="1" thickBot="1" x14ac:dyDescent="0.35">
      <c r="A169" s="637" t="s">
        <v>496</v>
      </c>
      <c r="B169" s="615">
        <v>311.999999999983</v>
      </c>
      <c r="C169" s="615">
        <v>310.69900000000001</v>
      </c>
      <c r="D169" s="616">
        <v>-1.3009999999820001</v>
      </c>
      <c r="E169" s="617">
        <v>0.99583012820500005</v>
      </c>
      <c r="F169" s="615">
        <v>312.98756457935201</v>
      </c>
      <c r="G169" s="616">
        <v>286.90526753107298</v>
      </c>
      <c r="H169" s="618">
        <v>27.06</v>
      </c>
      <c r="I169" s="615">
        <v>288.99599999999998</v>
      </c>
      <c r="J169" s="616">
        <v>2.0907324689269999</v>
      </c>
      <c r="K169" s="619">
        <v>0.923346588508</v>
      </c>
    </row>
    <row r="170" spans="1:11" ht="14.4" customHeight="1" thickBot="1" x14ac:dyDescent="0.35">
      <c r="A170" s="637" t="s">
        <v>497</v>
      </c>
      <c r="B170" s="615">
        <v>645.99999999996498</v>
      </c>
      <c r="C170" s="615">
        <v>393.93</v>
      </c>
      <c r="D170" s="616">
        <v>-252.06999999996501</v>
      </c>
      <c r="E170" s="617">
        <v>0.60979876160900004</v>
      </c>
      <c r="F170" s="615">
        <v>535.99999999999</v>
      </c>
      <c r="G170" s="616">
        <v>491.33333333332399</v>
      </c>
      <c r="H170" s="618">
        <v>44.341000000000001</v>
      </c>
      <c r="I170" s="615">
        <v>490.98899999999998</v>
      </c>
      <c r="J170" s="616">
        <v>-0.34433333332400001</v>
      </c>
      <c r="K170" s="619">
        <v>0.91602425373100005</v>
      </c>
    </row>
    <row r="171" spans="1:11" ht="14.4" customHeight="1" thickBot="1" x14ac:dyDescent="0.35">
      <c r="A171" s="637" t="s">
        <v>498</v>
      </c>
      <c r="B171" s="615">
        <v>4.9406564584124654E-324</v>
      </c>
      <c r="C171" s="615">
        <v>2.0550000000000002</v>
      </c>
      <c r="D171" s="616">
        <v>2.0550000000000002</v>
      </c>
      <c r="E171" s="625" t="s">
        <v>341</v>
      </c>
      <c r="F171" s="615">
        <v>8.0000669316599993</v>
      </c>
      <c r="G171" s="616">
        <v>7.3333946873549998</v>
      </c>
      <c r="H171" s="618">
        <v>0.68500000000000005</v>
      </c>
      <c r="I171" s="615">
        <v>7.5350000000000001</v>
      </c>
      <c r="J171" s="616">
        <v>0.201605312644</v>
      </c>
      <c r="K171" s="619">
        <v>0.94186711990799998</v>
      </c>
    </row>
    <row r="172" spans="1:11" ht="14.4" customHeight="1" thickBot="1" x14ac:dyDescent="0.35">
      <c r="A172" s="637" t="s">
        <v>499</v>
      </c>
      <c r="B172" s="615">
        <v>1085.99999999994</v>
      </c>
      <c r="C172" s="615">
        <v>1177.5509999999999</v>
      </c>
      <c r="D172" s="616">
        <v>91.551000000059005</v>
      </c>
      <c r="E172" s="617">
        <v>1.0843011049719999</v>
      </c>
      <c r="F172" s="615">
        <v>1210.9850830837499</v>
      </c>
      <c r="G172" s="616">
        <v>1110.06965949343</v>
      </c>
      <c r="H172" s="618">
        <v>101.304</v>
      </c>
      <c r="I172" s="615">
        <v>1110.296</v>
      </c>
      <c r="J172" s="616">
        <v>0.22634050656499999</v>
      </c>
      <c r="K172" s="619">
        <v>0.91685357277199997</v>
      </c>
    </row>
    <row r="173" spans="1:11" ht="14.4" customHeight="1" thickBot="1" x14ac:dyDescent="0.35">
      <c r="A173" s="637" t="s">
        <v>500</v>
      </c>
      <c r="B173" s="615">
        <v>975.99999999994702</v>
      </c>
      <c r="C173" s="615">
        <v>931.8</v>
      </c>
      <c r="D173" s="616">
        <v>-44.199999999946002</v>
      </c>
      <c r="E173" s="617">
        <v>0.954713114754</v>
      </c>
      <c r="F173" s="615">
        <v>854.99999999998499</v>
      </c>
      <c r="G173" s="616">
        <v>783.74999999998602</v>
      </c>
      <c r="H173" s="618">
        <v>72.224000000000004</v>
      </c>
      <c r="I173" s="615">
        <v>797.08400000000097</v>
      </c>
      <c r="J173" s="616">
        <v>13.334000000014001</v>
      </c>
      <c r="K173" s="619">
        <v>0.93226198830399998</v>
      </c>
    </row>
    <row r="174" spans="1:11" ht="14.4" customHeight="1" thickBot="1" x14ac:dyDescent="0.35">
      <c r="A174" s="637" t="s">
        <v>501</v>
      </c>
      <c r="B174" s="615">
        <v>102.999999999994</v>
      </c>
      <c r="C174" s="615">
        <v>103.377</v>
      </c>
      <c r="D174" s="616">
        <v>0.377000000005</v>
      </c>
      <c r="E174" s="617">
        <v>1.003660194174</v>
      </c>
      <c r="F174" s="615">
        <v>108.999999999998</v>
      </c>
      <c r="G174" s="616">
        <v>99.916666666664</v>
      </c>
      <c r="H174" s="618">
        <v>8.7469999999999999</v>
      </c>
      <c r="I174" s="615">
        <v>96.97</v>
      </c>
      <c r="J174" s="616">
        <v>-2.946666666664</v>
      </c>
      <c r="K174" s="619">
        <v>0.88963302752200002</v>
      </c>
    </row>
    <row r="175" spans="1:11" ht="14.4" customHeight="1" thickBot="1" x14ac:dyDescent="0.35">
      <c r="A175" s="636" t="s">
        <v>502</v>
      </c>
      <c r="B175" s="620">
        <v>0</v>
      </c>
      <c r="C175" s="620">
        <v>211.029</v>
      </c>
      <c r="D175" s="621">
        <v>211.029</v>
      </c>
      <c r="E175" s="622" t="s">
        <v>335</v>
      </c>
      <c r="F175" s="620">
        <v>0</v>
      </c>
      <c r="G175" s="621">
        <v>0</v>
      </c>
      <c r="H175" s="623">
        <v>4.9406564584124654E-324</v>
      </c>
      <c r="I175" s="620">
        <v>11.08</v>
      </c>
      <c r="J175" s="621">
        <v>11.08</v>
      </c>
      <c r="K175" s="624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209.52500000000001</v>
      </c>
      <c r="D176" s="616">
        <v>209.52500000000001</v>
      </c>
      <c r="E176" s="625" t="s">
        <v>335</v>
      </c>
      <c r="F176" s="615">
        <v>0</v>
      </c>
      <c r="G176" s="616">
        <v>0</v>
      </c>
      <c r="H176" s="618">
        <v>4.9406564584124654E-324</v>
      </c>
      <c r="I176" s="615">
        <v>5.434722104253712E-323</v>
      </c>
      <c r="J176" s="616">
        <v>5.434722104253712E-323</v>
      </c>
      <c r="K176" s="626" t="s">
        <v>335</v>
      </c>
    </row>
    <row r="177" spans="1:11" ht="14.4" customHeight="1" thickBot="1" x14ac:dyDescent="0.35">
      <c r="A177" s="637" t="s">
        <v>504</v>
      </c>
      <c r="B177" s="615">
        <v>4.9406564584124654E-324</v>
      </c>
      <c r="C177" s="615">
        <v>1.504</v>
      </c>
      <c r="D177" s="616">
        <v>1.504</v>
      </c>
      <c r="E177" s="625" t="s">
        <v>341</v>
      </c>
      <c r="F177" s="615">
        <v>0</v>
      </c>
      <c r="G177" s="616">
        <v>0</v>
      </c>
      <c r="H177" s="618">
        <v>4.9406564584124654E-324</v>
      </c>
      <c r="I177" s="615">
        <v>11.08</v>
      </c>
      <c r="J177" s="616">
        <v>11.08</v>
      </c>
      <c r="K177" s="626" t="s">
        <v>335</v>
      </c>
    </row>
    <row r="178" spans="1:11" ht="14.4" customHeight="1" thickBot="1" x14ac:dyDescent="0.35">
      <c r="A178" s="635" t="s">
        <v>505</v>
      </c>
      <c r="B178" s="615">
        <v>4.9406564584124654E-324</v>
      </c>
      <c r="C178" s="615">
        <v>0.54800000000000004</v>
      </c>
      <c r="D178" s="616">
        <v>0.54800000000000004</v>
      </c>
      <c r="E178" s="625" t="s">
        <v>341</v>
      </c>
      <c r="F178" s="615">
        <v>0</v>
      </c>
      <c r="G178" s="616">
        <v>0</v>
      </c>
      <c r="H178" s="618">
        <v>4.9406564584124654E-324</v>
      </c>
      <c r="I178" s="615">
        <v>5.434722104253712E-323</v>
      </c>
      <c r="J178" s="616">
        <v>5.434722104253712E-323</v>
      </c>
      <c r="K178" s="626" t="s">
        <v>335</v>
      </c>
    </row>
    <row r="179" spans="1:11" ht="14.4" customHeight="1" thickBot="1" x14ac:dyDescent="0.35">
      <c r="A179" s="636" t="s">
        <v>506</v>
      </c>
      <c r="B179" s="620">
        <v>4.9406564584124654E-324</v>
      </c>
      <c r="C179" s="620">
        <v>0.54800000000000004</v>
      </c>
      <c r="D179" s="621">
        <v>0.54800000000000004</v>
      </c>
      <c r="E179" s="622" t="s">
        <v>341</v>
      </c>
      <c r="F179" s="620">
        <v>0</v>
      </c>
      <c r="G179" s="621">
        <v>0</v>
      </c>
      <c r="H179" s="623">
        <v>4.9406564584124654E-324</v>
      </c>
      <c r="I179" s="620">
        <v>5.434722104253712E-323</v>
      </c>
      <c r="J179" s="621">
        <v>5.434722104253712E-323</v>
      </c>
      <c r="K179" s="624" t="s">
        <v>335</v>
      </c>
    </row>
    <row r="180" spans="1:11" ht="14.4" customHeight="1" thickBot="1" x14ac:dyDescent="0.35">
      <c r="A180" s="637" t="s">
        <v>507</v>
      </c>
      <c r="B180" s="615">
        <v>4.9406564584124654E-324</v>
      </c>
      <c r="C180" s="615">
        <v>0.54800000000000004</v>
      </c>
      <c r="D180" s="616">
        <v>0.54800000000000004</v>
      </c>
      <c r="E180" s="625" t="s">
        <v>341</v>
      </c>
      <c r="F180" s="615">
        <v>0</v>
      </c>
      <c r="G180" s="616">
        <v>0</v>
      </c>
      <c r="H180" s="618">
        <v>4.9406564584124654E-324</v>
      </c>
      <c r="I180" s="615">
        <v>5.434722104253712E-323</v>
      </c>
      <c r="J180" s="616">
        <v>5.434722104253712E-323</v>
      </c>
      <c r="K180" s="626" t="s">
        <v>335</v>
      </c>
    </row>
    <row r="181" spans="1:11" ht="14.4" customHeight="1" thickBot="1" x14ac:dyDescent="0.35">
      <c r="A181" s="635" t="s">
        <v>508</v>
      </c>
      <c r="B181" s="615">
        <v>0</v>
      </c>
      <c r="C181" s="615">
        <v>389.94481000000201</v>
      </c>
      <c r="D181" s="616">
        <v>389.94481000000201</v>
      </c>
      <c r="E181" s="625" t="s">
        <v>335</v>
      </c>
      <c r="F181" s="615">
        <v>49</v>
      </c>
      <c r="G181" s="616">
        <v>44.916666666666003</v>
      </c>
      <c r="H181" s="618">
        <v>92.007999999999996</v>
      </c>
      <c r="I181" s="615">
        <v>264.72604000000001</v>
      </c>
      <c r="J181" s="616">
        <v>219.80937333333301</v>
      </c>
      <c r="K181" s="619">
        <v>5.4025722448969997</v>
      </c>
    </row>
    <row r="182" spans="1:11" ht="14.4" customHeight="1" thickBot="1" x14ac:dyDescent="0.35">
      <c r="A182" s="636" t="s">
        <v>509</v>
      </c>
      <c r="B182" s="620">
        <v>0</v>
      </c>
      <c r="C182" s="620">
        <v>359.69682000000199</v>
      </c>
      <c r="D182" s="621">
        <v>359.69682000000199</v>
      </c>
      <c r="E182" s="622" t="s">
        <v>335</v>
      </c>
      <c r="F182" s="620">
        <v>49</v>
      </c>
      <c r="G182" s="621">
        <v>44.916666666666003</v>
      </c>
      <c r="H182" s="623">
        <v>4.9406564584124654E-324</v>
      </c>
      <c r="I182" s="620">
        <v>49.186500000000002</v>
      </c>
      <c r="J182" s="621">
        <v>4.2698333333329996</v>
      </c>
      <c r="K182" s="627">
        <v>1.0038061224479999</v>
      </c>
    </row>
    <row r="183" spans="1:11" ht="14.4" customHeight="1" thickBot="1" x14ac:dyDescent="0.35">
      <c r="A183" s="637" t="s">
        <v>510</v>
      </c>
      <c r="B183" s="615">
        <v>0</v>
      </c>
      <c r="C183" s="615">
        <v>347.137020000002</v>
      </c>
      <c r="D183" s="616">
        <v>347.137020000002</v>
      </c>
      <c r="E183" s="625" t="s">
        <v>335</v>
      </c>
      <c r="F183" s="615">
        <v>49</v>
      </c>
      <c r="G183" s="616">
        <v>44.916666666666003</v>
      </c>
      <c r="H183" s="618">
        <v>4.9406564584124654E-324</v>
      </c>
      <c r="I183" s="615">
        <v>49.186500000000002</v>
      </c>
      <c r="J183" s="616">
        <v>4.2698333333329996</v>
      </c>
      <c r="K183" s="619">
        <v>1.0038061224479999</v>
      </c>
    </row>
    <row r="184" spans="1:11" ht="14.4" customHeight="1" thickBot="1" x14ac:dyDescent="0.35">
      <c r="A184" s="637" t="s">
        <v>511</v>
      </c>
      <c r="B184" s="615">
        <v>0</v>
      </c>
      <c r="C184" s="615">
        <v>12.559799999999999</v>
      </c>
      <c r="D184" s="616">
        <v>12.559799999999999</v>
      </c>
      <c r="E184" s="625" t="s">
        <v>335</v>
      </c>
      <c r="F184" s="615">
        <v>0</v>
      </c>
      <c r="G184" s="616">
        <v>0</v>
      </c>
      <c r="H184" s="618">
        <v>4.9406564584124654E-324</v>
      </c>
      <c r="I184" s="615">
        <v>5.434722104253712E-323</v>
      </c>
      <c r="J184" s="616">
        <v>5.434722104253712E-323</v>
      </c>
      <c r="K184" s="626" t="s">
        <v>335</v>
      </c>
    </row>
    <row r="185" spans="1:11" ht="14.4" customHeight="1" thickBot="1" x14ac:dyDescent="0.35">
      <c r="A185" s="636" t="s">
        <v>512</v>
      </c>
      <c r="B185" s="620">
        <v>0</v>
      </c>
      <c r="C185" s="620">
        <v>18.893999999999998</v>
      </c>
      <c r="D185" s="621">
        <v>18.893999999999998</v>
      </c>
      <c r="E185" s="622" t="s">
        <v>335</v>
      </c>
      <c r="F185" s="620">
        <v>0</v>
      </c>
      <c r="G185" s="621">
        <v>0</v>
      </c>
      <c r="H185" s="623">
        <v>4.9406564584124654E-324</v>
      </c>
      <c r="I185" s="620">
        <v>25.14085</v>
      </c>
      <c r="J185" s="621">
        <v>25.14085</v>
      </c>
      <c r="K185" s="624" t="s">
        <v>335</v>
      </c>
    </row>
    <row r="186" spans="1:11" ht="14.4" customHeight="1" thickBot="1" x14ac:dyDescent="0.35">
      <c r="A186" s="637" t="s">
        <v>513</v>
      </c>
      <c r="B186" s="615">
        <v>0</v>
      </c>
      <c r="C186" s="615">
        <v>9.99</v>
      </c>
      <c r="D186" s="616">
        <v>9.99</v>
      </c>
      <c r="E186" s="625" t="s">
        <v>335</v>
      </c>
      <c r="F186" s="615">
        <v>0</v>
      </c>
      <c r="G186" s="616">
        <v>0</v>
      </c>
      <c r="H186" s="618">
        <v>4.9406564584124654E-324</v>
      </c>
      <c r="I186" s="615">
        <v>8.0888500000000008</v>
      </c>
      <c r="J186" s="616">
        <v>8.0888500000000008</v>
      </c>
      <c r="K186" s="626" t="s">
        <v>335</v>
      </c>
    </row>
    <row r="187" spans="1:11" ht="14.4" customHeight="1" thickBot="1" x14ac:dyDescent="0.35">
      <c r="A187" s="637" t="s">
        <v>514</v>
      </c>
      <c r="B187" s="615">
        <v>0</v>
      </c>
      <c r="C187" s="615">
        <v>8.9039999999989998</v>
      </c>
      <c r="D187" s="616">
        <v>8.9039999999989998</v>
      </c>
      <c r="E187" s="625" t="s">
        <v>335</v>
      </c>
      <c r="F187" s="615">
        <v>0</v>
      </c>
      <c r="G187" s="616">
        <v>0</v>
      </c>
      <c r="H187" s="618">
        <v>4.9406564584124654E-324</v>
      </c>
      <c r="I187" s="615">
        <v>5.434722104253712E-323</v>
      </c>
      <c r="J187" s="616">
        <v>5.434722104253712E-323</v>
      </c>
      <c r="K187" s="626" t="s">
        <v>335</v>
      </c>
    </row>
    <row r="188" spans="1:11" ht="14.4" customHeight="1" thickBot="1" x14ac:dyDescent="0.35">
      <c r="A188" s="637" t="s">
        <v>515</v>
      </c>
      <c r="B188" s="615">
        <v>4.9406564584124654E-324</v>
      </c>
      <c r="C188" s="615">
        <v>4.9406564584124654E-324</v>
      </c>
      <c r="D188" s="616">
        <v>0</v>
      </c>
      <c r="E188" s="617">
        <v>1</v>
      </c>
      <c r="F188" s="615">
        <v>4.9406564584124654E-324</v>
      </c>
      <c r="G188" s="616">
        <v>0</v>
      </c>
      <c r="H188" s="618">
        <v>4.9406564584124654E-324</v>
      </c>
      <c r="I188" s="615">
        <v>17.052</v>
      </c>
      <c r="J188" s="616">
        <v>17.052</v>
      </c>
      <c r="K188" s="626" t="s">
        <v>341</v>
      </c>
    </row>
    <row r="189" spans="1:11" ht="14.4" customHeight="1" thickBot="1" x14ac:dyDescent="0.35">
      <c r="A189" s="636" t="s">
        <v>516</v>
      </c>
      <c r="B189" s="620">
        <v>4.9406564584124654E-324</v>
      </c>
      <c r="C189" s="620">
        <v>4.9406564584124654E-324</v>
      </c>
      <c r="D189" s="621">
        <v>0</v>
      </c>
      <c r="E189" s="628">
        <v>1</v>
      </c>
      <c r="F189" s="620">
        <v>4.9406564584124654E-324</v>
      </c>
      <c r="G189" s="621">
        <v>0</v>
      </c>
      <c r="H189" s="623">
        <v>4.9406564584124654E-324</v>
      </c>
      <c r="I189" s="620">
        <v>4.5999999999999996</v>
      </c>
      <c r="J189" s="621">
        <v>4.5999999999999996</v>
      </c>
      <c r="K189" s="624" t="s">
        <v>341</v>
      </c>
    </row>
    <row r="190" spans="1:11" ht="14.4" customHeight="1" thickBot="1" x14ac:dyDescent="0.35">
      <c r="A190" s="637" t="s">
        <v>517</v>
      </c>
      <c r="B190" s="615">
        <v>4.9406564584124654E-324</v>
      </c>
      <c r="C190" s="615">
        <v>4.9406564584124654E-324</v>
      </c>
      <c r="D190" s="616">
        <v>0</v>
      </c>
      <c r="E190" s="617">
        <v>1</v>
      </c>
      <c r="F190" s="615">
        <v>4.9406564584124654E-324</v>
      </c>
      <c r="G190" s="616">
        <v>0</v>
      </c>
      <c r="H190" s="618">
        <v>4.9406564584124654E-324</v>
      </c>
      <c r="I190" s="615">
        <v>4.5999999999999996</v>
      </c>
      <c r="J190" s="616">
        <v>4.5999999999999996</v>
      </c>
      <c r="K190" s="626" t="s">
        <v>341</v>
      </c>
    </row>
    <row r="191" spans="1:11" ht="14.4" customHeight="1" thickBot="1" x14ac:dyDescent="0.35">
      <c r="A191" s="636" t="s">
        <v>518</v>
      </c>
      <c r="B191" s="620">
        <v>0</v>
      </c>
      <c r="C191" s="620">
        <v>11.35399</v>
      </c>
      <c r="D191" s="621">
        <v>11.35399</v>
      </c>
      <c r="E191" s="622" t="s">
        <v>335</v>
      </c>
      <c r="F191" s="620">
        <v>0</v>
      </c>
      <c r="G191" s="621">
        <v>0</v>
      </c>
      <c r="H191" s="623">
        <v>10.108000000000001</v>
      </c>
      <c r="I191" s="620">
        <v>36.134999999999998</v>
      </c>
      <c r="J191" s="621">
        <v>36.134999999999998</v>
      </c>
      <c r="K191" s="624" t="s">
        <v>335</v>
      </c>
    </row>
    <row r="192" spans="1:11" ht="14.4" customHeight="1" thickBot="1" x14ac:dyDescent="0.35">
      <c r="A192" s="637" t="s">
        <v>519</v>
      </c>
      <c r="B192" s="615">
        <v>0</v>
      </c>
      <c r="C192" s="615">
        <v>11.35399</v>
      </c>
      <c r="D192" s="616">
        <v>11.35399</v>
      </c>
      <c r="E192" s="625" t="s">
        <v>335</v>
      </c>
      <c r="F192" s="615">
        <v>0</v>
      </c>
      <c r="G192" s="616">
        <v>0</v>
      </c>
      <c r="H192" s="618">
        <v>10.108000000000001</v>
      </c>
      <c r="I192" s="615">
        <v>26.536999999999999</v>
      </c>
      <c r="J192" s="616">
        <v>26.536999999999999</v>
      </c>
      <c r="K192" s="626" t="s">
        <v>335</v>
      </c>
    </row>
    <row r="193" spans="1:11" ht="14.4" customHeight="1" thickBot="1" x14ac:dyDescent="0.35">
      <c r="A193" s="637" t="s">
        <v>520</v>
      </c>
      <c r="B193" s="615">
        <v>4.9406564584124654E-324</v>
      </c>
      <c r="C193" s="615">
        <v>4.9406564584124654E-324</v>
      </c>
      <c r="D193" s="616">
        <v>0</v>
      </c>
      <c r="E193" s="617">
        <v>1</v>
      </c>
      <c r="F193" s="615">
        <v>4.9406564584124654E-324</v>
      </c>
      <c r="G193" s="616">
        <v>0</v>
      </c>
      <c r="H193" s="618">
        <v>4.9406564584124654E-324</v>
      </c>
      <c r="I193" s="615">
        <v>9.5980000000000008</v>
      </c>
      <c r="J193" s="616">
        <v>9.5980000000000008</v>
      </c>
      <c r="K193" s="626" t="s">
        <v>341</v>
      </c>
    </row>
    <row r="194" spans="1:11" ht="14.4" customHeight="1" thickBot="1" x14ac:dyDescent="0.35">
      <c r="A194" s="636" t="s">
        <v>521</v>
      </c>
      <c r="B194" s="620">
        <v>0</v>
      </c>
      <c r="C194" s="620">
        <v>4.9406564584124654E-324</v>
      </c>
      <c r="D194" s="621">
        <v>4.9406564584124654E-324</v>
      </c>
      <c r="E194" s="622" t="s">
        <v>335</v>
      </c>
      <c r="F194" s="620">
        <v>4.9406564584124654E-324</v>
      </c>
      <c r="G194" s="621">
        <v>0</v>
      </c>
      <c r="H194" s="623">
        <v>81.900000000000006</v>
      </c>
      <c r="I194" s="620">
        <v>149.66369</v>
      </c>
      <c r="J194" s="621">
        <v>149.66369</v>
      </c>
      <c r="K194" s="624" t="s">
        <v>341</v>
      </c>
    </row>
    <row r="195" spans="1:11" ht="14.4" customHeight="1" thickBot="1" x14ac:dyDescent="0.35">
      <c r="A195" s="637" t="s">
        <v>522</v>
      </c>
      <c r="B195" s="615">
        <v>0</v>
      </c>
      <c r="C195" s="615">
        <v>4.9406564584124654E-324</v>
      </c>
      <c r="D195" s="616">
        <v>4.9406564584124654E-324</v>
      </c>
      <c r="E195" s="625" t="s">
        <v>335</v>
      </c>
      <c r="F195" s="615">
        <v>4.9406564584124654E-324</v>
      </c>
      <c r="G195" s="616">
        <v>0</v>
      </c>
      <c r="H195" s="618">
        <v>81.900000000000006</v>
      </c>
      <c r="I195" s="615">
        <v>139.96789999999999</v>
      </c>
      <c r="J195" s="616">
        <v>139.96789999999999</v>
      </c>
      <c r="K195" s="626" t="s">
        <v>341</v>
      </c>
    </row>
    <row r="196" spans="1:11" ht="14.4" customHeight="1" thickBot="1" x14ac:dyDescent="0.35">
      <c r="A196" s="637" t="s">
        <v>523</v>
      </c>
      <c r="B196" s="615">
        <v>4.9406564584124654E-324</v>
      </c>
      <c r="C196" s="615">
        <v>4.9406564584124654E-324</v>
      </c>
      <c r="D196" s="616">
        <v>0</v>
      </c>
      <c r="E196" s="617">
        <v>1</v>
      </c>
      <c r="F196" s="615">
        <v>4.9406564584124654E-324</v>
      </c>
      <c r="G196" s="616">
        <v>0</v>
      </c>
      <c r="H196" s="618">
        <v>4.9406564584124654E-324</v>
      </c>
      <c r="I196" s="615">
        <v>3.8889999999999998</v>
      </c>
      <c r="J196" s="616">
        <v>3.8889999999999998</v>
      </c>
      <c r="K196" s="626" t="s">
        <v>341</v>
      </c>
    </row>
    <row r="197" spans="1:11" ht="14.4" customHeight="1" thickBot="1" x14ac:dyDescent="0.35">
      <c r="A197" s="637" t="s">
        <v>524</v>
      </c>
      <c r="B197" s="615">
        <v>4.9406564584124654E-324</v>
      </c>
      <c r="C197" s="615">
        <v>4.9406564584124654E-324</v>
      </c>
      <c r="D197" s="616">
        <v>0</v>
      </c>
      <c r="E197" s="617">
        <v>1</v>
      </c>
      <c r="F197" s="615">
        <v>4.9406564584124654E-324</v>
      </c>
      <c r="G197" s="616">
        <v>0</v>
      </c>
      <c r="H197" s="618">
        <v>4.9406564584124654E-324</v>
      </c>
      <c r="I197" s="615">
        <v>5.8067900000000003</v>
      </c>
      <c r="J197" s="616">
        <v>5.8067900000000003</v>
      </c>
      <c r="K197" s="626" t="s">
        <v>341</v>
      </c>
    </row>
    <row r="198" spans="1:11" ht="14.4" customHeight="1" thickBot="1" x14ac:dyDescent="0.35">
      <c r="A198" s="634" t="s">
        <v>525</v>
      </c>
      <c r="B198" s="615">
        <v>0</v>
      </c>
      <c r="C198" s="615">
        <v>0.29791000000000001</v>
      </c>
      <c r="D198" s="616">
        <v>0.29791000000000001</v>
      </c>
      <c r="E198" s="625" t="s">
        <v>335</v>
      </c>
      <c r="F198" s="615">
        <v>0</v>
      </c>
      <c r="G198" s="616">
        <v>0</v>
      </c>
      <c r="H198" s="618">
        <v>4.9406564584124654E-324</v>
      </c>
      <c r="I198" s="615">
        <v>0.42570000000000002</v>
      </c>
      <c r="J198" s="616">
        <v>0.42570000000000002</v>
      </c>
      <c r="K198" s="626" t="s">
        <v>335</v>
      </c>
    </row>
    <row r="199" spans="1:11" ht="14.4" customHeight="1" thickBot="1" x14ac:dyDescent="0.35">
      <c r="A199" s="635" t="s">
        <v>526</v>
      </c>
      <c r="B199" s="615">
        <v>0</v>
      </c>
      <c r="C199" s="615">
        <v>0.29791000000000001</v>
      </c>
      <c r="D199" s="616">
        <v>0.29791000000000001</v>
      </c>
      <c r="E199" s="625" t="s">
        <v>335</v>
      </c>
      <c r="F199" s="615">
        <v>0</v>
      </c>
      <c r="G199" s="616">
        <v>0</v>
      </c>
      <c r="H199" s="618">
        <v>4.9406564584124654E-324</v>
      </c>
      <c r="I199" s="615">
        <v>0.42570000000000002</v>
      </c>
      <c r="J199" s="616">
        <v>0.42570000000000002</v>
      </c>
      <c r="K199" s="626" t="s">
        <v>335</v>
      </c>
    </row>
    <row r="200" spans="1:11" ht="14.4" customHeight="1" thickBot="1" x14ac:dyDescent="0.35">
      <c r="A200" s="636" t="s">
        <v>527</v>
      </c>
      <c r="B200" s="620">
        <v>0</v>
      </c>
      <c r="C200" s="620">
        <v>0.29791000000000001</v>
      </c>
      <c r="D200" s="621">
        <v>0.29791000000000001</v>
      </c>
      <c r="E200" s="622" t="s">
        <v>335</v>
      </c>
      <c r="F200" s="620">
        <v>0</v>
      </c>
      <c r="G200" s="621">
        <v>0</v>
      </c>
      <c r="H200" s="623">
        <v>4.9406564584124654E-324</v>
      </c>
      <c r="I200" s="620">
        <v>0.42570000000000002</v>
      </c>
      <c r="J200" s="621">
        <v>0.42570000000000002</v>
      </c>
      <c r="K200" s="624" t="s">
        <v>335</v>
      </c>
    </row>
    <row r="201" spans="1:11" ht="14.4" customHeight="1" thickBot="1" x14ac:dyDescent="0.35">
      <c r="A201" s="637" t="s">
        <v>528</v>
      </c>
      <c r="B201" s="615">
        <v>0</v>
      </c>
      <c r="C201" s="615">
        <v>0.29791000000000001</v>
      </c>
      <c r="D201" s="616">
        <v>0.29791000000000001</v>
      </c>
      <c r="E201" s="625" t="s">
        <v>335</v>
      </c>
      <c r="F201" s="615">
        <v>0</v>
      </c>
      <c r="G201" s="616">
        <v>0</v>
      </c>
      <c r="H201" s="618">
        <v>4.9406564584124654E-324</v>
      </c>
      <c r="I201" s="615">
        <v>0.42570000000000002</v>
      </c>
      <c r="J201" s="616">
        <v>0.42570000000000002</v>
      </c>
      <c r="K201" s="626" t="s">
        <v>335</v>
      </c>
    </row>
    <row r="202" spans="1:11" ht="14.4" customHeight="1" thickBot="1" x14ac:dyDescent="0.35">
      <c r="A202" s="633" t="s">
        <v>529</v>
      </c>
      <c r="B202" s="615">
        <v>89506.294168434106</v>
      </c>
      <c r="C202" s="615">
        <v>83068.048330000005</v>
      </c>
      <c r="D202" s="616">
        <v>-6438.2458384341599</v>
      </c>
      <c r="E202" s="617">
        <v>0.92806935089499998</v>
      </c>
      <c r="F202" s="615">
        <v>97204.886959703406</v>
      </c>
      <c r="G202" s="616">
        <v>89104.479713061402</v>
      </c>
      <c r="H202" s="618">
        <v>10280.94148</v>
      </c>
      <c r="I202" s="615">
        <v>91026.826369999995</v>
      </c>
      <c r="J202" s="616">
        <v>1922.34665693855</v>
      </c>
      <c r="K202" s="619">
        <v>0.93644290134999997</v>
      </c>
    </row>
    <row r="203" spans="1:11" ht="14.4" customHeight="1" thickBot="1" x14ac:dyDescent="0.35">
      <c r="A203" s="634" t="s">
        <v>530</v>
      </c>
      <c r="B203" s="615">
        <v>88881.409500585694</v>
      </c>
      <c r="C203" s="615">
        <v>82558.121270000003</v>
      </c>
      <c r="D203" s="616">
        <v>-6323.2882305856801</v>
      </c>
      <c r="E203" s="617">
        <v>0.92885702121299996</v>
      </c>
      <c r="F203" s="615">
        <v>97100.702804444503</v>
      </c>
      <c r="G203" s="616">
        <v>89008.977570740797</v>
      </c>
      <c r="H203" s="618">
        <v>10276.73748</v>
      </c>
      <c r="I203" s="615">
        <v>90850.213600000003</v>
      </c>
      <c r="J203" s="616">
        <v>1841.23602925921</v>
      </c>
      <c r="K203" s="619">
        <v>0.93562879542599997</v>
      </c>
    </row>
    <row r="204" spans="1:11" ht="14.4" customHeight="1" thickBot="1" x14ac:dyDescent="0.35">
      <c r="A204" s="635" t="s">
        <v>531</v>
      </c>
      <c r="B204" s="615">
        <v>88881.409500585694</v>
      </c>
      <c r="C204" s="615">
        <v>82558.121270000003</v>
      </c>
      <c r="D204" s="616">
        <v>-6323.2882305856801</v>
      </c>
      <c r="E204" s="617">
        <v>0.92885702121299996</v>
      </c>
      <c r="F204" s="615">
        <v>97100.702804444503</v>
      </c>
      <c r="G204" s="616">
        <v>89008.977570740797</v>
      </c>
      <c r="H204" s="618">
        <v>10276.73748</v>
      </c>
      <c r="I204" s="615">
        <v>90850.213600000003</v>
      </c>
      <c r="J204" s="616">
        <v>1841.23602925921</v>
      </c>
      <c r="K204" s="619">
        <v>0.93562879542599997</v>
      </c>
    </row>
    <row r="205" spans="1:11" ht="14.4" customHeight="1" thickBot="1" x14ac:dyDescent="0.35">
      <c r="A205" s="636" t="s">
        <v>532</v>
      </c>
      <c r="B205" s="620">
        <v>206.35887429697701</v>
      </c>
      <c r="C205" s="620">
        <v>125.31048</v>
      </c>
      <c r="D205" s="621">
        <v>-81.048394296975999</v>
      </c>
      <c r="E205" s="628">
        <v>0.60724541373300001</v>
      </c>
      <c r="F205" s="620">
        <v>131.70287122877599</v>
      </c>
      <c r="G205" s="621">
        <v>120.727631959711</v>
      </c>
      <c r="H205" s="623">
        <v>9.4782499999999992</v>
      </c>
      <c r="I205" s="620">
        <v>182.54536999999999</v>
      </c>
      <c r="J205" s="621">
        <v>61.817738040287999</v>
      </c>
      <c r="K205" s="627">
        <v>1.3860394105060001</v>
      </c>
    </row>
    <row r="206" spans="1:11" ht="14.4" customHeight="1" thickBot="1" x14ac:dyDescent="0.35">
      <c r="A206" s="637" t="s">
        <v>533</v>
      </c>
      <c r="B206" s="615">
        <v>4.1264576317520003</v>
      </c>
      <c r="C206" s="615">
        <v>3.2127500000000002</v>
      </c>
      <c r="D206" s="616">
        <v>-0.91370763175199998</v>
      </c>
      <c r="E206" s="617">
        <v>0.77857336405800004</v>
      </c>
      <c r="F206" s="615">
        <v>3.6100797320589999</v>
      </c>
      <c r="G206" s="616">
        <v>3.3092397543879999</v>
      </c>
      <c r="H206" s="618">
        <v>4.9406564584124654E-324</v>
      </c>
      <c r="I206" s="615">
        <v>0.11983000000000001</v>
      </c>
      <c r="J206" s="616">
        <v>-3.189409754388</v>
      </c>
      <c r="K206" s="619">
        <v>3.3193172697999998E-2</v>
      </c>
    </row>
    <row r="207" spans="1:11" ht="14.4" customHeight="1" thickBot="1" x14ac:dyDescent="0.35">
      <c r="A207" s="637" t="s">
        <v>534</v>
      </c>
      <c r="B207" s="615">
        <v>4.9406564584124654E-324</v>
      </c>
      <c r="C207" s="615">
        <v>0.46200000000000002</v>
      </c>
      <c r="D207" s="616">
        <v>0.46200000000000002</v>
      </c>
      <c r="E207" s="625" t="s">
        <v>341</v>
      </c>
      <c r="F207" s="615">
        <v>0.49098892337799999</v>
      </c>
      <c r="G207" s="616">
        <v>0.45007317976299999</v>
      </c>
      <c r="H207" s="618">
        <v>4.9406564584124654E-324</v>
      </c>
      <c r="I207" s="615">
        <v>0.23400000000000001</v>
      </c>
      <c r="J207" s="616">
        <v>-0.216073179763</v>
      </c>
      <c r="K207" s="619">
        <v>0.47658916292699999</v>
      </c>
    </row>
    <row r="208" spans="1:11" ht="14.4" customHeight="1" thickBot="1" x14ac:dyDescent="0.35">
      <c r="A208" s="637" t="s">
        <v>535</v>
      </c>
      <c r="B208" s="615">
        <v>12.413087762484</v>
      </c>
      <c r="C208" s="615">
        <v>25.740159999999999</v>
      </c>
      <c r="D208" s="616">
        <v>13.327072237515001</v>
      </c>
      <c r="E208" s="617">
        <v>2.0736307107880001</v>
      </c>
      <c r="F208" s="615">
        <v>25.735459301378999</v>
      </c>
      <c r="G208" s="616">
        <v>23.590837692931</v>
      </c>
      <c r="H208" s="618">
        <v>2.7826</v>
      </c>
      <c r="I208" s="615">
        <v>24.348500000000001</v>
      </c>
      <c r="J208" s="616">
        <v>0.75766230706899995</v>
      </c>
      <c r="K208" s="619">
        <v>0.94610707020399998</v>
      </c>
    </row>
    <row r="209" spans="1:11" ht="14.4" customHeight="1" thickBot="1" x14ac:dyDescent="0.35">
      <c r="A209" s="637" t="s">
        <v>536</v>
      </c>
      <c r="B209" s="615">
        <v>142.722980153512</v>
      </c>
      <c r="C209" s="615">
        <v>10.43496</v>
      </c>
      <c r="D209" s="616">
        <v>-132.28802015351201</v>
      </c>
      <c r="E209" s="617">
        <v>7.3113383623999995E-2</v>
      </c>
      <c r="F209" s="615">
        <v>12.017773662186</v>
      </c>
      <c r="G209" s="616">
        <v>11.016292523671</v>
      </c>
      <c r="H209" s="618">
        <v>4.9406564584124654E-324</v>
      </c>
      <c r="I209" s="615">
        <v>100.67108</v>
      </c>
      <c r="J209" s="616">
        <v>89.654787476327996</v>
      </c>
      <c r="K209" s="619">
        <v>8.3768493923919998</v>
      </c>
    </row>
    <row r="210" spans="1:11" ht="14.4" customHeight="1" thickBot="1" x14ac:dyDescent="0.35">
      <c r="A210" s="637" t="s">
        <v>537</v>
      </c>
      <c r="B210" s="615">
        <v>46.193205375514999</v>
      </c>
      <c r="C210" s="615">
        <v>85.460610000000003</v>
      </c>
      <c r="D210" s="616">
        <v>39.267404624484001</v>
      </c>
      <c r="E210" s="617">
        <v>1.85006884249</v>
      </c>
      <c r="F210" s="615">
        <v>89.848569609771005</v>
      </c>
      <c r="G210" s="616">
        <v>82.361188808956996</v>
      </c>
      <c r="H210" s="618">
        <v>6.6956499999999997</v>
      </c>
      <c r="I210" s="615">
        <v>57.171959999999999</v>
      </c>
      <c r="J210" s="616">
        <v>-25.189228808957001</v>
      </c>
      <c r="K210" s="619">
        <v>0.63631463748700001</v>
      </c>
    </row>
    <row r="211" spans="1:11" ht="14.4" customHeight="1" thickBot="1" x14ac:dyDescent="0.35">
      <c r="A211" s="636" t="s">
        <v>538</v>
      </c>
      <c r="B211" s="620">
        <v>312.004360661303</v>
      </c>
      <c r="C211" s="620">
        <v>95.885310000000004</v>
      </c>
      <c r="D211" s="621">
        <v>-216.11905066130299</v>
      </c>
      <c r="E211" s="628">
        <v>0.30732041628099999</v>
      </c>
      <c r="F211" s="620">
        <v>0</v>
      </c>
      <c r="G211" s="621">
        <v>0</v>
      </c>
      <c r="H211" s="623">
        <v>41.61206</v>
      </c>
      <c r="I211" s="620">
        <v>360.96579000000003</v>
      </c>
      <c r="J211" s="621">
        <v>360.96579000000003</v>
      </c>
      <c r="K211" s="624" t="s">
        <v>335</v>
      </c>
    </row>
    <row r="212" spans="1:11" ht="14.4" customHeight="1" thickBot="1" x14ac:dyDescent="0.35">
      <c r="A212" s="637" t="s">
        <v>539</v>
      </c>
      <c r="B212" s="615">
        <v>312.004360661303</v>
      </c>
      <c r="C212" s="615">
        <v>90.416110000000003</v>
      </c>
      <c r="D212" s="616">
        <v>-221.58825066130299</v>
      </c>
      <c r="E212" s="617">
        <v>0.28979117409799998</v>
      </c>
      <c r="F212" s="615">
        <v>0</v>
      </c>
      <c r="G212" s="616">
        <v>0</v>
      </c>
      <c r="H212" s="618">
        <v>41.61206</v>
      </c>
      <c r="I212" s="615">
        <v>360.76339000000002</v>
      </c>
      <c r="J212" s="616">
        <v>360.76339000000002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5.4691999999999998</v>
      </c>
      <c r="D213" s="616">
        <v>5.4691999999999998</v>
      </c>
      <c r="E213" s="625" t="s">
        <v>335</v>
      </c>
      <c r="F213" s="615">
        <v>0</v>
      </c>
      <c r="G213" s="616">
        <v>0</v>
      </c>
      <c r="H213" s="618">
        <v>4.9406564584124654E-324</v>
      </c>
      <c r="I213" s="615">
        <v>0.2024</v>
      </c>
      <c r="J213" s="616">
        <v>0.2024</v>
      </c>
      <c r="K213" s="626" t="s">
        <v>335</v>
      </c>
    </row>
    <row r="214" spans="1:11" ht="14.4" customHeight="1" thickBot="1" x14ac:dyDescent="0.35">
      <c r="A214" s="636" t="s">
        <v>541</v>
      </c>
      <c r="B214" s="620">
        <v>583.04110746670301</v>
      </c>
      <c r="C214" s="620">
        <v>132.08920000000001</v>
      </c>
      <c r="D214" s="621">
        <v>-450.95190746670301</v>
      </c>
      <c r="E214" s="628">
        <v>0.22655212181100001</v>
      </c>
      <c r="F214" s="620">
        <v>9.9999332156909997</v>
      </c>
      <c r="G214" s="621">
        <v>9.166605447717</v>
      </c>
      <c r="H214" s="623">
        <v>4.9406564584124654E-324</v>
      </c>
      <c r="I214" s="620">
        <v>176.64814999999999</v>
      </c>
      <c r="J214" s="621">
        <v>167.481544552282</v>
      </c>
      <c r="K214" s="627">
        <v>17.664932974031998</v>
      </c>
    </row>
    <row r="215" spans="1:11" ht="14.4" customHeight="1" thickBot="1" x14ac:dyDescent="0.35">
      <c r="A215" s="637" t="s">
        <v>542</v>
      </c>
      <c r="B215" s="615">
        <v>24.999154306302</v>
      </c>
      <c r="C215" s="615">
        <v>23.079519999999999</v>
      </c>
      <c r="D215" s="616">
        <v>-1.919634306302</v>
      </c>
      <c r="E215" s="617">
        <v>0.92321203018300002</v>
      </c>
      <c r="F215" s="615">
        <v>9.9999332156909997</v>
      </c>
      <c r="G215" s="616">
        <v>9.166605447717</v>
      </c>
      <c r="H215" s="618">
        <v>4.9406564584124654E-324</v>
      </c>
      <c r="I215" s="615">
        <v>3.0632999999999999</v>
      </c>
      <c r="J215" s="616">
        <v>-6.1033054477170001</v>
      </c>
      <c r="K215" s="619">
        <v>0.30633204581700002</v>
      </c>
    </row>
    <row r="216" spans="1:11" ht="14.4" customHeight="1" thickBot="1" x14ac:dyDescent="0.35">
      <c r="A216" s="637" t="s">
        <v>543</v>
      </c>
      <c r="B216" s="615">
        <v>346.00000521030603</v>
      </c>
      <c r="C216" s="615">
        <v>100.47599</v>
      </c>
      <c r="D216" s="616">
        <v>-245.524015210306</v>
      </c>
      <c r="E216" s="617">
        <v>0.29039303030899999</v>
      </c>
      <c r="F216" s="615">
        <v>0</v>
      </c>
      <c r="G216" s="616">
        <v>0</v>
      </c>
      <c r="H216" s="618">
        <v>4.9406564584124654E-324</v>
      </c>
      <c r="I216" s="615">
        <v>5.434722104253712E-323</v>
      </c>
      <c r="J216" s="616">
        <v>5.434722104253712E-323</v>
      </c>
      <c r="K216" s="626" t="s">
        <v>335</v>
      </c>
    </row>
    <row r="217" spans="1:11" ht="14.4" customHeight="1" thickBot="1" x14ac:dyDescent="0.35">
      <c r="A217" s="637" t="s">
        <v>544</v>
      </c>
      <c r="B217" s="615">
        <v>212.041947950094</v>
      </c>
      <c r="C217" s="615">
        <v>8.53369</v>
      </c>
      <c r="D217" s="616">
        <v>-203.50825795009399</v>
      </c>
      <c r="E217" s="617">
        <v>4.0245291474000001E-2</v>
      </c>
      <c r="F217" s="615">
        <v>0</v>
      </c>
      <c r="G217" s="616">
        <v>0</v>
      </c>
      <c r="H217" s="618">
        <v>4.9406564584124654E-324</v>
      </c>
      <c r="I217" s="615">
        <v>173.58484999999999</v>
      </c>
      <c r="J217" s="616">
        <v>173.58484999999999</v>
      </c>
      <c r="K217" s="626" t="s">
        <v>335</v>
      </c>
    </row>
    <row r="218" spans="1:11" ht="14.4" customHeight="1" thickBot="1" x14ac:dyDescent="0.35">
      <c r="A218" s="636" t="s">
        <v>545</v>
      </c>
      <c r="B218" s="620">
        <v>0</v>
      </c>
      <c r="C218" s="620">
        <v>-1.92337</v>
      </c>
      <c r="D218" s="621">
        <v>-1.92337</v>
      </c>
      <c r="E218" s="622" t="s">
        <v>335</v>
      </c>
      <c r="F218" s="620">
        <v>0</v>
      </c>
      <c r="G218" s="621">
        <v>0</v>
      </c>
      <c r="H218" s="623">
        <v>4.9406564584124654E-324</v>
      </c>
      <c r="I218" s="620">
        <v>5.434722104253712E-323</v>
      </c>
      <c r="J218" s="621">
        <v>5.434722104253712E-323</v>
      </c>
      <c r="K218" s="624" t="s">
        <v>335</v>
      </c>
    </row>
    <row r="219" spans="1:11" ht="14.4" customHeight="1" thickBot="1" x14ac:dyDescent="0.35">
      <c r="A219" s="637" t="s">
        <v>546</v>
      </c>
      <c r="B219" s="615">
        <v>4.9406564584124654E-324</v>
      </c>
      <c r="C219" s="615">
        <v>-1.92337</v>
      </c>
      <c r="D219" s="616">
        <v>-1.92337</v>
      </c>
      <c r="E219" s="625" t="s">
        <v>341</v>
      </c>
      <c r="F219" s="615">
        <v>0</v>
      </c>
      <c r="G219" s="616">
        <v>0</v>
      </c>
      <c r="H219" s="618">
        <v>4.9406564584124654E-324</v>
      </c>
      <c r="I219" s="615">
        <v>5.434722104253712E-323</v>
      </c>
      <c r="J219" s="616">
        <v>5.434722104253712E-323</v>
      </c>
      <c r="K219" s="626" t="s">
        <v>335</v>
      </c>
    </row>
    <row r="220" spans="1:11" ht="14.4" customHeight="1" thickBot="1" x14ac:dyDescent="0.35">
      <c r="A220" s="636" t="s">
        <v>547</v>
      </c>
      <c r="B220" s="620">
        <v>87780.005158160697</v>
      </c>
      <c r="C220" s="620">
        <v>78062.253049999999</v>
      </c>
      <c r="D220" s="621">
        <v>-9717.7521081606792</v>
      </c>
      <c r="E220" s="628">
        <v>0.88929424086200004</v>
      </c>
      <c r="F220" s="620">
        <v>96959</v>
      </c>
      <c r="G220" s="621">
        <v>88879.083333333401</v>
      </c>
      <c r="H220" s="623">
        <v>8981.7900800000007</v>
      </c>
      <c r="I220" s="620">
        <v>85588.770480000007</v>
      </c>
      <c r="J220" s="621">
        <v>-3290.3128533333502</v>
      </c>
      <c r="K220" s="627">
        <v>0.88273157190100004</v>
      </c>
    </row>
    <row r="221" spans="1:11" ht="14.4" customHeight="1" thickBot="1" x14ac:dyDescent="0.35">
      <c r="A221" s="637" t="s">
        <v>548</v>
      </c>
      <c r="B221" s="615">
        <v>42130.002871436001</v>
      </c>
      <c r="C221" s="615">
        <v>34787.365819999999</v>
      </c>
      <c r="D221" s="616">
        <v>-7342.6370514360497</v>
      </c>
      <c r="E221" s="617">
        <v>0.82571477448399999</v>
      </c>
      <c r="F221" s="615">
        <v>45630</v>
      </c>
      <c r="G221" s="616">
        <v>41827.5</v>
      </c>
      <c r="H221" s="618">
        <v>3219.2084100000002</v>
      </c>
      <c r="I221" s="615">
        <v>38764.540070000003</v>
      </c>
      <c r="J221" s="616">
        <v>-3062.95993000003</v>
      </c>
      <c r="K221" s="619">
        <v>0.84954065461299999</v>
      </c>
    </row>
    <row r="222" spans="1:11" ht="14.4" customHeight="1" thickBot="1" x14ac:dyDescent="0.35">
      <c r="A222" s="637" t="s">
        <v>549</v>
      </c>
      <c r="B222" s="615">
        <v>45650.002286724601</v>
      </c>
      <c r="C222" s="615">
        <v>43274.88723</v>
      </c>
      <c r="D222" s="616">
        <v>-2375.11505672464</v>
      </c>
      <c r="E222" s="617">
        <v>0.94797119522999995</v>
      </c>
      <c r="F222" s="615">
        <v>51329</v>
      </c>
      <c r="G222" s="616">
        <v>47051.583333333299</v>
      </c>
      <c r="H222" s="618">
        <v>5762.5816699999996</v>
      </c>
      <c r="I222" s="615">
        <v>46824.230409999996</v>
      </c>
      <c r="J222" s="616">
        <v>-227.35292333333899</v>
      </c>
      <c r="K222" s="619">
        <v>0.91223733970999998</v>
      </c>
    </row>
    <row r="223" spans="1:11" ht="14.4" customHeight="1" thickBot="1" x14ac:dyDescent="0.35">
      <c r="A223" s="636" t="s">
        <v>550</v>
      </c>
      <c r="B223" s="620">
        <v>0</v>
      </c>
      <c r="C223" s="620">
        <v>4144.5065999999997</v>
      </c>
      <c r="D223" s="621">
        <v>4144.5065999999997</v>
      </c>
      <c r="E223" s="622" t="s">
        <v>335</v>
      </c>
      <c r="F223" s="620">
        <v>0</v>
      </c>
      <c r="G223" s="621">
        <v>0</v>
      </c>
      <c r="H223" s="623">
        <v>1243.85709</v>
      </c>
      <c r="I223" s="620">
        <v>4541.2838099999999</v>
      </c>
      <c r="J223" s="621">
        <v>4541.2838099999999</v>
      </c>
      <c r="K223" s="624" t="s">
        <v>335</v>
      </c>
    </row>
    <row r="224" spans="1:11" ht="14.4" customHeight="1" thickBot="1" x14ac:dyDescent="0.35">
      <c r="A224" s="637" t="s">
        <v>551</v>
      </c>
      <c r="B224" s="615">
        <v>4.9406564584124654E-324</v>
      </c>
      <c r="C224" s="615">
        <v>2652.8748399999999</v>
      </c>
      <c r="D224" s="616">
        <v>2652.8748399999999</v>
      </c>
      <c r="E224" s="625" t="s">
        <v>341</v>
      </c>
      <c r="F224" s="615">
        <v>0</v>
      </c>
      <c r="G224" s="616">
        <v>0</v>
      </c>
      <c r="H224" s="618">
        <v>4.9406564584124654E-324</v>
      </c>
      <c r="I224" s="615">
        <v>244.4444</v>
      </c>
      <c r="J224" s="616">
        <v>244.4444</v>
      </c>
      <c r="K224" s="626" t="s">
        <v>335</v>
      </c>
    </row>
    <row r="225" spans="1:11" ht="14.4" customHeight="1" thickBot="1" x14ac:dyDescent="0.35">
      <c r="A225" s="637" t="s">
        <v>552</v>
      </c>
      <c r="B225" s="615">
        <v>0</v>
      </c>
      <c r="C225" s="615">
        <v>1491.63176</v>
      </c>
      <c r="D225" s="616">
        <v>1491.63176</v>
      </c>
      <c r="E225" s="625" t="s">
        <v>335</v>
      </c>
      <c r="F225" s="615">
        <v>0</v>
      </c>
      <c r="G225" s="616">
        <v>0</v>
      </c>
      <c r="H225" s="618">
        <v>1243.85709</v>
      </c>
      <c r="I225" s="615">
        <v>4296.8394099999996</v>
      </c>
      <c r="J225" s="616">
        <v>4296.8394099999996</v>
      </c>
      <c r="K225" s="626" t="s">
        <v>335</v>
      </c>
    </row>
    <row r="226" spans="1:11" ht="14.4" customHeight="1" thickBot="1" x14ac:dyDescent="0.35">
      <c r="A226" s="634" t="s">
        <v>553</v>
      </c>
      <c r="B226" s="615">
        <v>525.88466784849197</v>
      </c>
      <c r="C226" s="615">
        <v>470.28505999999999</v>
      </c>
      <c r="D226" s="616">
        <v>-55.599607848491999</v>
      </c>
      <c r="E226" s="617">
        <v>0.89427414174999997</v>
      </c>
      <c r="F226" s="615">
        <v>58.184155258894997</v>
      </c>
      <c r="G226" s="616">
        <v>53.335475653986997</v>
      </c>
      <c r="H226" s="618">
        <v>4.2039999999999997</v>
      </c>
      <c r="I226" s="615">
        <v>130.18977000000001</v>
      </c>
      <c r="J226" s="616">
        <v>76.854294346011997</v>
      </c>
      <c r="K226" s="619">
        <v>2.2375467929489998</v>
      </c>
    </row>
    <row r="227" spans="1:11" ht="14.4" customHeight="1" thickBot="1" x14ac:dyDescent="0.35">
      <c r="A227" s="635" t="s">
        <v>554</v>
      </c>
      <c r="B227" s="615">
        <v>470.88235483644098</v>
      </c>
      <c r="C227" s="615">
        <v>319.68675999999999</v>
      </c>
      <c r="D227" s="616">
        <v>-151.19559483644099</v>
      </c>
      <c r="E227" s="617">
        <v>0.67891004348799999</v>
      </c>
      <c r="F227" s="615">
        <v>0</v>
      </c>
      <c r="G227" s="616">
        <v>0</v>
      </c>
      <c r="H227" s="618">
        <v>4.9406564584124654E-324</v>
      </c>
      <c r="I227" s="615">
        <v>6.5276399999999999</v>
      </c>
      <c r="J227" s="616">
        <v>6.5276399999999999</v>
      </c>
      <c r="K227" s="626" t="s">
        <v>335</v>
      </c>
    </row>
    <row r="228" spans="1:11" ht="14.4" customHeight="1" thickBot="1" x14ac:dyDescent="0.35">
      <c r="A228" s="636" t="s">
        <v>555</v>
      </c>
      <c r="B228" s="620">
        <v>0</v>
      </c>
      <c r="C228" s="620">
        <v>12.642899999999999</v>
      </c>
      <c r="D228" s="621">
        <v>12.642899999999999</v>
      </c>
      <c r="E228" s="622" t="s">
        <v>335</v>
      </c>
      <c r="F228" s="620">
        <v>0</v>
      </c>
      <c r="G228" s="621">
        <v>0</v>
      </c>
      <c r="H228" s="623">
        <v>4.9406564584124654E-324</v>
      </c>
      <c r="I228" s="620">
        <v>6.5276399999999999</v>
      </c>
      <c r="J228" s="621">
        <v>6.5276399999999999</v>
      </c>
      <c r="K228" s="624" t="s">
        <v>335</v>
      </c>
    </row>
    <row r="229" spans="1:11" ht="14.4" customHeight="1" thickBot="1" x14ac:dyDescent="0.35">
      <c r="A229" s="637" t="s">
        <v>556</v>
      </c>
      <c r="B229" s="615">
        <v>0</v>
      </c>
      <c r="C229" s="615">
        <v>12.642899999999999</v>
      </c>
      <c r="D229" s="616">
        <v>12.642899999999999</v>
      </c>
      <c r="E229" s="625" t="s">
        <v>335</v>
      </c>
      <c r="F229" s="615">
        <v>0</v>
      </c>
      <c r="G229" s="616">
        <v>0</v>
      </c>
      <c r="H229" s="618">
        <v>4.9406564584124654E-324</v>
      </c>
      <c r="I229" s="615">
        <v>6.5276399999999999</v>
      </c>
      <c r="J229" s="616">
        <v>6.5276399999999999</v>
      </c>
      <c r="K229" s="626" t="s">
        <v>335</v>
      </c>
    </row>
    <row r="230" spans="1:11" ht="14.4" customHeight="1" thickBot="1" x14ac:dyDescent="0.35">
      <c r="A230" s="636" t="s">
        <v>557</v>
      </c>
      <c r="B230" s="620">
        <v>470.88235483644098</v>
      </c>
      <c r="C230" s="620">
        <v>307.04386</v>
      </c>
      <c r="D230" s="621">
        <v>-163.83849483644099</v>
      </c>
      <c r="E230" s="628">
        <v>0.65206066196000001</v>
      </c>
      <c r="F230" s="620">
        <v>0</v>
      </c>
      <c r="G230" s="621">
        <v>0</v>
      </c>
      <c r="H230" s="623">
        <v>4.9406564584124654E-324</v>
      </c>
      <c r="I230" s="620">
        <v>5.434722104253712E-323</v>
      </c>
      <c r="J230" s="621">
        <v>5.434722104253712E-323</v>
      </c>
      <c r="K230" s="624" t="s">
        <v>335</v>
      </c>
    </row>
    <row r="231" spans="1:11" ht="14.4" customHeight="1" thickBot="1" x14ac:dyDescent="0.35">
      <c r="A231" s="637" t="s">
        <v>558</v>
      </c>
      <c r="B231" s="615">
        <v>0</v>
      </c>
      <c r="C231" s="615">
        <v>132.94356999999999</v>
      </c>
      <c r="D231" s="616">
        <v>132.94356999999999</v>
      </c>
      <c r="E231" s="625" t="s">
        <v>335</v>
      </c>
      <c r="F231" s="615">
        <v>0</v>
      </c>
      <c r="G231" s="616">
        <v>0</v>
      </c>
      <c r="H231" s="618">
        <v>4.9406564584124654E-324</v>
      </c>
      <c r="I231" s="615">
        <v>5.434722104253712E-323</v>
      </c>
      <c r="J231" s="616">
        <v>5.434722104253712E-323</v>
      </c>
      <c r="K231" s="626" t="s">
        <v>335</v>
      </c>
    </row>
    <row r="232" spans="1:11" ht="14.4" customHeight="1" thickBot="1" x14ac:dyDescent="0.35">
      <c r="A232" s="637" t="s">
        <v>559</v>
      </c>
      <c r="B232" s="615">
        <v>0</v>
      </c>
      <c r="C232" s="615">
        <v>23.733789999999999</v>
      </c>
      <c r="D232" s="616">
        <v>23.733789999999999</v>
      </c>
      <c r="E232" s="625" t="s">
        <v>335</v>
      </c>
      <c r="F232" s="615">
        <v>0</v>
      </c>
      <c r="G232" s="616">
        <v>0</v>
      </c>
      <c r="H232" s="618">
        <v>4.9406564584124654E-324</v>
      </c>
      <c r="I232" s="615">
        <v>5.434722104253712E-323</v>
      </c>
      <c r="J232" s="616">
        <v>5.434722104253712E-323</v>
      </c>
      <c r="K232" s="626" t="s">
        <v>335</v>
      </c>
    </row>
    <row r="233" spans="1:11" ht="14.4" customHeight="1" thickBot="1" x14ac:dyDescent="0.35">
      <c r="A233" s="637" t="s">
        <v>560</v>
      </c>
      <c r="B233" s="615">
        <v>0</v>
      </c>
      <c r="C233" s="615">
        <v>67.518330000000006</v>
      </c>
      <c r="D233" s="616">
        <v>67.518330000000006</v>
      </c>
      <c r="E233" s="625" t="s">
        <v>335</v>
      </c>
      <c r="F233" s="615">
        <v>0</v>
      </c>
      <c r="G233" s="616">
        <v>0</v>
      </c>
      <c r="H233" s="618">
        <v>4.9406564584124654E-324</v>
      </c>
      <c r="I233" s="615">
        <v>5.434722104253712E-323</v>
      </c>
      <c r="J233" s="616">
        <v>5.434722104253712E-323</v>
      </c>
      <c r="K233" s="626" t="s">
        <v>335</v>
      </c>
    </row>
    <row r="234" spans="1:11" ht="14.4" customHeight="1" thickBot="1" x14ac:dyDescent="0.35">
      <c r="A234" s="637" t="s">
        <v>561</v>
      </c>
      <c r="B234" s="615">
        <v>0</v>
      </c>
      <c r="C234" s="615">
        <v>82.848169999999996</v>
      </c>
      <c r="D234" s="616">
        <v>82.848169999999996</v>
      </c>
      <c r="E234" s="625" t="s">
        <v>335</v>
      </c>
      <c r="F234" s="615">
        <v>0</v>
      </c>
      <c r="G234" s="616">
        <v>0</v>
      </c>
      <c r="H234" s="618">
        <v>4.9406564584124654E-324</v>
      </c>
      <c r="I234" s="615">
        <v>5.434722104253712E-323</v>
      </c>
      <c r="J234" s="616">
        <v>5.434722104253712E-323</v>
      </c>
      <c r="K234" s="626" t="s">
        <v>335</v>
      </c>
    </row>
    <row r="235" spans="1:11" ht="14.4" customHeight="1" thickBot="1" x14ac:dyDescent="0.35">
      <c r="A235" s="640" t="s">
        <v>562</v>
      </c>
      <c r="B235" s="620">
        <v>55.002313012050998</v>
      </c>
      <c r="C235" s="620">
        <v>150.59829999999999</v>
      </c>
      <c r="D235" s="621">
        <v>95.595986987947995</v>
      </c>
      <c r="E235" s="628">
        <v>2.738035761641</v>
      </c>
      <c r="F235" s="620">
        <v>58.184155258894997</v>
      </c>
      <c r="G235" s="621">
        <v>53.335475653986997</v>
      </c>
      <c r="H235" s="623">
        <v>4.2039999999999997</v>
      </c>
      <c r="I235" s="620">
        <v>123.66213</v>
      </c>
      <c r="J235" s="621">
        <v>70.326654346012006</v>
      </c>
      <c r="K235" s="627">
        <v>2.1253574869260001</v>
      </c>
    </row>
    <row r="236" spans="1:11" ht="14.4" customHeight="1" thickBot="1" x14ac:dyDescent="0.35">
      <c r="A236" s="636" t="s">
        <v>563</v>
      </c>
      <c r="B236" s="620">
        <v>0</v>
      </c>
      <c r="C236" s="620">
        <v>-6.9999999999999999E-4</v>
      </c>
      <c r="D236" s="621">
        <v>-6.9999999999999999E-4</v>
      </c>
      <c r="E236" s="622" t="s">
        <v>335</v>
      </c>
      <c r="F236" s="620">
        <v>0</v>
      </c>
      <c r="G236" s="621">
        <v>0</v>
      </c>
      <c r="H236" s="623">
        <v>4.9406564584124654E-324</v>
      </c>
      <c r="I236" s="620">
        <v>9.6735000000000007</v>
      </c>
      <c r="J236" s="621">
        <v>9.6735000000000007</v>
      </c>
      <c r="K236" s="624" t="s">
        <v>335</v>
      </c>
    </row>
    <row r="237" spans="1:11" ht="14.4" customHeight="1" thickBot="1" x14ac:dyDescent="0.35">
      <c r="A237" s="637" t="s">
        <v>564</v>
      </c>
      <c r="B237" s="615">
        <v>0</v>
      </c>
      <c r="C237" s="615">
        <v>-6.9999999999999999E-4</v>
      </c>
      <c r="D237" s="616">
        <v>-6.9999999999999999E-4</v>
      </c>
      <c r="E237" s="625" t="s">
        <v>335</v>
      </c>
      <c r="F237" s="615">
        <v>0</v>
      </c>
      <c r="G237" s="616">
        <v>0</v>
      </c>
      <c r="H237" s="618">
        <v>4.9406564584124654E-324</v>
      </c>
      <c r="I237" s="615">
        <v>5.0000000000000001E-4</v>
      </c>
      <c r="J237" s="616">
        <v>5.0000000000000001E-4</v>
      </c>
      <c r="K237" s="626" t="s">
        <v>335</v>
      </c>
    </row>
    <row r="238" spans="1:11" ht="14.4" customHeight="1" thickBot="1" x14ac:dyDescent="0.35">
      <c r="A238" s="637" t="s">
        <v>565</v>
      </c>
      <c r="B238" s="615">
        <v>4.9406564584124654E-324</v>
      </c>
      <c r="C238" s="615">
        <v>4.9406564584124654E-324</v>
      </c>
      <c r="D238" s="616">
        <v>0</v>
      </c>
      <c r="E238" s="617">
        <v>1</v>
      </c>
      <c r="F238" s="615">
        <v>4.9406564584124654E-324</v>
      </c>
      <c r="G238" s="616">
        <v>0</v>
      </c>
      <c r="H238" s="618">
        <v>4.9406564584124654E-324</v>
      </c>
      <c r="I238" s="615">
        <v>9.673</v>
      </c>
      <c r="J238" s="616">
        <v>9.673</v>
      </c>
      <c r="K238" s="626" t="s">
        <v>341</v>
      </c>
    </row>
    <row r="239" spans="1:11" ht="14.4" customHeight="1" thickBot="1" x14ac:dyDescent="0.35">
      <c r="A239" s="636" t="s">
        <v>566</v>
      </c>
      <c r="B239" s="620">
        <v>55.002313012050998</v>
      </c>
      <c r="C239" s="620">
        <v>150.59899999999999</v>
      </c>
      <c r="D239" s="621">
        <v>95.596686987948004</v>
      </c>
      <c r="E239" s="628">
        <v>2.7380484883789999</v>
      </c>
      <c r="F239" s="620">
        <v>58.184155258894997</v>
      </c>
      <c r="G239" s="621">
        <v>53.335475653986997</v>
      </c>
      <c r="H239" s="623">
        <v>4.2039999999999997</v>
      </c>
      <c r="I239" s="620">
        <v>80.35163</v>
      </c>
      <c r="J239" s="621">
        <v>27.016154346012001</v>
      </c>
      <c r="K239" s="627">
        <v>1.380988168384</v>
      </c>
    </row>
    <row r="240" spans="1:11" ht="14.4" customHeight="1" thickBot="1" x14ac:dyDescent="0.35">
      <c r="A240" s="637" t="s">
        <v>567</v>
      </c>
      <c r="B240" s="615">
        <v>0</v>
      </c>
      <c r="C240" s="615">
        <v>0.46500000000000002</v>
      </c>
      <c r="D240" s="616">
        <v>0.46500000000000002</v>
      </c>
      <c r="E240" s="625" t="s">
        <v>335</v>
      </c>
      <c r="F240" s="615">
        <v>0</v>
      </c>
      <c r="G240" s="616">
        <v>0</v>
      </c>
      <c r="H240" s="618">
        <v>0.35399999999999998</v>
      </c>
      <c r="I240" s="615">
        <v>0.57999999999999996</v>
      </c>
      <c r="J240" s="616">
        <v>0.57999999999999996</v>
      </c>
      <c r="K240" s="626" t="s">
        <v>335</v>
      </c>
    </row>
    <row r="241" spans="1:11" ht="14.4" customHeight="1" thickBot="1" x14ac:dyDescent="0.35">
      <c r="A241" s="637" t="s">
        <v>568</v>
      </c>
      <c r="B241" s="615">
        <v>15.652210170768999</v>
      </c>
      <c r="C241" s="615">
        <v>53.7</v>
      </c>
      <c r="D241" s="616">
        <v>38.047789829229998</v>
      </c>
      <c r="E241" s="617">
        <v>3.4308253859429998</v>
      </c>
      <c r="F241" s="615">
        <v>18.782652204923</v>
      </c>
      <c r="G241" s="616">
        <v>17.217431187846</v>
      </c>
      <c r="H241" s="618">
        <v>3.85</v>
      </c>
      <c r="I241" s="615">
        <v>9.3996899999999997</v>
      </c>
      <c r="J241" s="616">
        <v>-7.8177411878459999</v>
      </c>
      <c r="K241" s="619">
        <v>0.50044529906799995</v>
      </c>
    </row>
    <row r="242" spans="1:11" ht="14.4" customHeight="1" thickBot="1" x14ac:dyDescent="0.35">
      <c r="A242" s="637" t="s">
        <v>569</v>
      </c>
      <c r="B242" s="615">
        <v>4.9406564584124654E-324</v>
      </c>
      <c r="C242" s="615">
        <v>2.9000000000000001E-2</v>
      </c>
      <c r="D242" s="616">
        <v>2.9000000000000001E-2</v>
      </c>
      <c r="E242" s="625" t="s">
        <v>341</v>
      </c>
      <c r="F242" s="615">
        <v>5.1400212690000002E-2</v>
      </c>
      <c r="G242" s="616">
        <v>4.7116861631999997E-2</v>
      </c>
      <c r="H242" s="618">
        <v>4.9406564584124654E-324</v>
      </c>
      <c r="I242" s="615">
        <v>5.434722104253712E-323</v>
      </c>
      <c r="J242" s="616">
        <v>-4.7116861631999997E-2</v>
      </c>
      <c r="K242" s="619">
        <v>1.0573004821002676E-321</v>
      </c>
    </row>
    <row r="243" spans="1:11" ht="14.4" customHeight="1" thickBot="1" x14ac:dyDescent="0.35">
      <c r="A243" s="637" t="s">
        <v>570</v>
      </c>
      <c r="B243" s="615">
        <v>39.350102841281</v>
      </c>
      <c r="C243" s="615">
        <v>96.405000000000001</v>
      </c>
      <c r="D243" s="616">
        <v>57.054897158717999</v>
      </c>
      <c r="E243" s="617">
        <v>2.4499300647019999</v>
      </c>
      <c r="F243" s="615">
        <v>39.350102841281</v>
      </c>
      <c r="G243" s="616">
        <v>36.070927604508</v>
      </c>
      <c r="H243" s="618">
        <v>4.9406564584124654E-324</v>
      </c>
      <c r="I243" s="615">
        <v>70.371939999999995</v>
      </c>
      <c r="J243" s="616">
        <v>34.301012395491</v>
      </c>
      <c r="K243" s="619">
        <v>1.788354665395</v>
      </c>
    </row>
    <row r="244" spans="1:11" ht="14.4" customHeight="1" thickBot="1" x14ac:dyDescent="0.35">
      <c r="A244" s="636" t="s">
        <v>571</v>
      </c>
      <c r="B244" s="620">
        <v>4.9406564584124654E-324</v>
      </c>
      <c r="C244" s="620">
        <v>4.9406564584124654E-324</v>
      </c>
      <c r="D244" s="621">
        <v>0</v>
      </c>
      <c r="E244" s="628">
        <v>1</v>
      </c>
      <c r="F244" s="620">
        <v>4.9406564584124654E-324</v>
      </c>
      <c r="G244" s="621">
        <v>0</v>
      </c>
      <c r="H244" s="623">
        <v>4.9406564584124654E-324</v>
      </c>
      <c r="I244" s="620">
        <v>33.637</v>
      </c>
      <c r="J244" s="621">
        <v>33.637</v>
      </c>
      <c r="K244" s="624" t="s">
        <v>341</v>
      </c>
    </row>
    <row r="245" spans="1:11" ht="14.4" customHeight="1" thickBot="1" x14ac:dyDescent="0.35">
      <c r="A245" s="637" t="s">
        <v>572</v>
      </c>
      <c r="B245" s="615">
        <v>4.9406564584124654E-324</v>
      </c>
      <c r="C245" s="615">
        <v>4.9406564584124654E-324</v>
      </c>
      <c r="D245" s="616">
        <v>0</v>
      </c>
      <c r="E245" s="617">
        <v>1</v>
      </c>
      <c r="F245" s="615">
        <v>4.9406564584124654E-324</v>
      </c>
      <c r="G245" s="616">
        <v>0</v>
      </c>
      <c r="H245" s="618">
        <v>4.9406564584124654E-324</v>
      </c>
      <c r="I245" s="615">
        <v>33.637</v>
      </c>
      <c r="J245" s="616">
        <v>33.637</v>
      </c>
      <c r="K245" s="626" t="s">
        <v>341</v>
      </c>
    </row>
    <row r="246" spans="1:11" ht="14.4" customHeight="1" thickBot="1" x14ac:dyDescent="0.35">
      <c r="A246" s="634" t="s">
        <v>573</v>
      </c>
      <c r="B246" s="615">
        <v>98.999999999999005</v>
      </c>
      <c r="C246" s="615">
        <v>39.642000000000003</v>
      </c>
      <c r="D246" s="616">
        <v>-59.357999999999002</v>
      </c>
      <c r="E246" s="617">
        <v>0.40042424242399999</v>
      </c>
      <c r="F246" s="615">
        <v>46</v>
      </c>
      <c r="G246" s="616">
        <v>42.166666666666003</v>
      </c>
      <c r="H246" s="618">
        <v>4.9406564584124654E-324</v>
      </c>
      <c r="I246" s="615">
        <v>46.423000000000002</v>
      </c>
      <c r="J246" s="616">
        <v>4.256333333333</v>
      </c>
      <c r="K246" s="619">
        <v>1.0091956521729999</v>
      </c>
    </row>
    <row r="247" spans="1:11" ht="14.4" customHeight="1" thickBot="1" x14ac:dyDescent="0.35">
      <c r="A247" s="640" t="s">
        <v>574</v>
      </c>
      <c r="B247" s="620">
        <v>98.999999999999005</v>
      </c>
      <c r="C247" s="620">
        <v>39.642000000000003</v>
      </c>
      <c r="D247" s="621">
        <v>-59.357999999999002</v>
      </c>
      <c r="E247" s="628">
        <v>0.40042424242399999</v>
      </c>
      <c r="F247" s="620">
        <v>46</v>
      </c>
      <c r="G247" s="621">
        <v>42.166666666666003</v>
      </c>
      <c r="H247" s="623">
        <v>4.9406564584124654E-324</v>
      </c>
      <c r="I247" s="620">
        <v>46.423000000000002</v>
      </c>
      <c r="J247" s="621">
        <v>4.256333333333</v>
      </c>
      <c r="K247" s="627">
        <v>1.0091956521729999</v>
      </c>
    </row>
    <row r="248" spans="1:11" ht="14.4" customHeight="1" thickBot="1" x14ac:dyDescent="0.35">
      <c r="A248" s="636" t="s">
        <v>575</v>
      </c>
      <c r="B248" s="620">
        <v>98.999999999999005</v>
      </c>
      <c r="C248" s="620">
        <v>39.642000000000003</v>
      </c>
      <c r="D248" s="621">
        <v>-59.357999999999002</v>
      </c>
      <c r="E248" s="628">
        <v>0.40042424242399999</v>
      </c>
      <c r="F248" s="620">
        <v>46</v>
      </c>
      <c r="G248" s="621">
        <v>42.166666666666003</v>
      </c>
      <c r="H248" s="623">
        <v>4.9406564584124654E-324</v>
      </c>
      <c r="I248" s="620">
        <v>46.423000000000002</v>
      </c>
      <c r="J248" s="621">
        <v>4.256333333333</v>
      </c>
      <c r="K248" s="627">
        <v>1.0091956521729999</v>
      </c>
    </row>
    <row r="249" spans="1:11" ht="14.4" customHeight="1" thickBot="1" x14ac:dyDescent="0.35">
      <c r="A249" s="637" t="s">
        <v>576</v>
      </c>
      <c r="B249" s="615">
        <v>98.999999999999005</v>
      </c>
      <c r="C249" s="615">
        <v>39.642000000000003</v>
      </c>
      <c r="D249" s="616">
        <v>-59.357999999999002</v>
      </c>
      <c r="E249" s="617">
        <v>0.40042424242399999</v>
      </c>
      <c r="F249" s="615">
        <v>46</v>
      </c>
      <c r="G249" s="616">
        <v>42.166666666666003</v>
      </c>
      <c r="H249" s="618">
        <v>4.9406564584124654E-324</v>
      </c>
      <c r="I249" s="615">
        <v>46.423000000000002</v>
      </c>
      <c r="J249" s="616">
        <v>4.256333333333</v>
      </c>
      <c r="K249" s="619">
        <v>1.0091956521729999</v>
      </c>
    </row>
    <row r="250" spans="1:11" ht="14.4" customHeight="1" thickBot="1" x14ac:dyDescent="0.35">
      <c r="A250" s="633" t="s">
        <v>577</v>
      </c>
      <c r="B250" s="615">
        <v>11755.0277620746</v>
      </c>
      <c r="C250" s="615">
        <v>12357.917020000001</v>
      </c>
      <c r="D250" s="616">
        <v>602.88925792537702</v>
      </c>
      <c r="E250" s="617">
        <v>1.0512877783129999</v>
      </c>
      <c r="F250" s="615">
        <v>11863.0212645308</v>
      </c>
      <c r="G250" s="616">
        <v>10874.4361591532</v>
      </c>
      <c r="H250" s="618">
        <v>1395.3646900000001</v>
      </c>
      <c r="I250" s="615">
        <v>13027.46624</v>
      </c>
      <c r="J250" s="616">
        <v>2153.0300808468</v>
      </c>
      <c r="K250" s="619">
        <v>1.0981575392559999</v>
      </c>
    </row>
    <row r="251" spans="1:11" ht="14.4" customHeight="1" thickBot="1" x14ac:dyDescent="0.35">
      <c r="A251" s="638" t="s">
        <v>578</v>
      </c>
      <c r="B251" s="620">
        <v>11755.0277620746</v>
      </c>
      <c r="C251" s="620">
        <v>12357.917020000001</v>
      </c>
      <c r="D251" s="621">
        <v>602.88925792537702</v>
      </c>
      <c r="E251" s="628">
        <v>1.0512877783129999</v>
      </c>
      <c r="F251" s="620">
        <v>11863.0212645308</v>
      </c>
      <c r="G251" s="621">
        <v>10874.4361591532</v>
      </c>
      <c r="H251" s="623">
        <v>1395.3646900000001</v>
      </c>
      <c r="I251" s="620">
        <v>13027.46624</v>
      </c>
      <c r="J251" s="621">
        <v>2153.0300808468</v>
      </c>
      <c r="K251" s="627">
        <v>1.0981575392559999</v>
      </c>
    </row>
    <row r="252" spans="1:11" ht="14.4" customHeight="1" thickBot="1" x14ac:dyDescent="0.35">
      <c r="A252" s="640" t="s">
        <v>54</v>
      </c>
      <c r="B252" s="620">
        <v>11755.0277620746</v>
      </c>
      <c r="C252" s="620">
        <v>12357.917020000001</v>
      </c>
      <c r="D252" s="621">
        <v>602.88925792537702</v>
      </c>
      <c r="E252" s="628">
        <v>1.0512877783129999</v>
      </c>
      <c r="F252" s="620">
        <v>11863.0212645308</v>
      </c>
      <c r="G252" s="621">
        <v>10874.4361591532</v>
      </c>
      <c r="H252" s="623">
        <v>1395.3646900000001</v>
      </c>
      <c r="I252" s="620">
        <v>13027.46624</v>
      </c>
      <c r="J252" s="621">
        <v>2153.0300808468</v>
      </c>
      <c r="K252" s="627">
        <v>1.0981575392559999</v>
      </c>
    </row>
    <row r="253" spans="1:11" ht="14.4" customHeight="1" thickBot="1" x14ac:dyDescent="0.35">
      <c r="A253" s="636" t="s">
        <v>579</v>
      </c>
      <c r="B253" s="620">
        <v>59.999999999998998</v>
      </c>
      <c r="C253" s="620">
        <v>119.17400000000001</v>
      </c>
      <c r="D253" s="621">
        <v>59.173999999999999</v>
      </c>
      <c r="E253" s="628">
        <v>1.986233333333</v>
      </c>
      <c r="F253" s="620">
        <v>92</v>
      </c>
      <c r="G253" s="621">
        <v>84.333333333333002</v>
      </c>
      <c r="H253" s="623">
        <v>9.8725000000000005</v>
      </c>
      <c r="I253" s="620">
        <v>112.1395</v>
      </c>
      <c r="J253" s="621">
        <v>27.806166666666002</v>
      </c>
      <c r="K253" s="627">
        <v>1.2189076086949999</v>
      </c>
    </row>
    <row r="254" spans="1:11" ht="14.4" customHeight="1" thickBot="1" x14ac:dyDescent="0.35">
      <c r="A254" s="637" t="s">
        <v>580</v>
      </c>
      <c r="B254" s="615">
        <v>59.999999999998998</v>
      </c>
      <c r="C254" s="615">
        <v>119.17400000000001</v>
      </c>
      <c r="D254" s="616">
        <v>59.173999999999999</v>
      </c>
      <c r="E254" s="617">
        <v>1.986233333333</v>
      </c>
      <c r="F254" s="615">
        <v>92</v>
      </c>
      <c r="G254" s="616">
        <v>84.333333333333002</v>
      </c>
      <c r="H254" s="618">
        <v>9.8725000000000005</v>
      </c>
      <c r="I254" s="615">
        <v>112.1395</v>
      </c>
      <c r="J254" s="616">
        <v>27.806166666666002</v>
      </c>
      <c r="K254" s="619">
        <v>1.2189076086949999</v>
      </c>
    </row>
    <row r="255" spans="1:11" ht="14.4" customHeight="1" thickBot="1" x14ac:dyDescent="0.35">
      <c r="A255" s="636" t="s">
        <v>581</v>
      </c>
      <c r="B255" s="620">
        <v>219.08529364698001</v>
      </c>
      <c r="C255" s="620">
        <v>138.80500000000001</v>
      </c>
      <c r="D255" s="621">
        <v>-80.280293646979999</v>
      </c>
      <c r="E255" s="628">
        <v>0.63356603124400002</v>
      </c>
      <c r="F255" s="620">
        <v>150.02126453076301</v>
      </c>
      <c r="G255" s="621">
        <v>137.51949248653199</v>
      </c>
      <c r="H255" s="623">
        <v>11.7171</v>
      </c>
      <c r="I255" s="620">
        <v>140.34832</v>
      </c>
      <c r="J255" s="621">
        <v>2.828827513467</v>
      </c>
      <c r="K255" s="627">
        <v>0.93552284363799998</v>
      </c>
    </row>
    <row r="256" spans="1:11" ht="14.4" customHeight="1" thickBot="1" x14ac:dyDescent="0.35">
      <c r="A256" s="637" t="s">
        <v>582</v>
      </c>
      <c r="B256" s="615">
        <v>219.08529364698001</v>
      </c>
      <c r="C256" s="615">
        <v>138.80500000000001</v>
      </c>
      <c r="D256" s="616">
        <v>-80.280293646979999</v>
      </c>
      <c r="E256" s="617">
        <v>0.63356603124400002</v>
      </c>
      <c r="F256" s="615">
        <v>150.02126453076301</v>
      </c>
      <c r="G256" s="616">
        <v>137.51949248653199</v>
      </c>
      <c r="H256" s="618">
        <v>11.7171</v>
      </c>
      <c r="I256" s="615">
        <v>140.34832</v>
      </c>
      <c r="J256" s="616">
        <v>2.828827513467</v>
      </c>
      <c r="K256" s="619">
        <v>0.93552284363799998</v>
      </c>
    </row>
    <row r="257" spans="1:11" ht="14.4" customHeight="1" thickBot="1" x14ac:dyDescent="0.35">
      <c r="A257" s="636" t="s">
        <v>583</v>
      </c>
      <c r="B257" s="620">
        <v>1906.9424684277701</v>
      </c>
      <c r="C257" s="620">
        <v>2050.5436</v>
      </c>
      <c r="D257" s="621">
        <v>143.601131572231</v>
      </c>
      <c r="E257" s="628">
        <v>1.0753043859210001</v>
      </c>
      <c r="F257" s="620">
        <v>2246</v>
      </c>
      <c r="G257" s="621">
        <v>2058.8333333333298</v>
      </c>
      <c r="H257" s="623">
        <v>214.72363000000001</v>
      </c>
      <c r="I257" s="620">
        <v>2304.0064900000002</v>
      </c>
      <c r="J257" s="621">
        <v>245.17315666666701</v>
      </c>
      <c r="K257" s="627">
        <v>1.0258265761350001</v>
      </c>
    </row>
    <row r="258" spans="1:11" ht="14.4" customHeight="1" thickBot="1" x14ac:dyDescent="0.35">
      <c r="A258" s="637" t="s">
        <v>584</v>
      </c>
      <c r="B258" s="615">
        <v>1906.9424684277701</v>
      </c>
      <c r="C258" s="615">
        <v>2050.5436</v>
      </c>
      <c r="D258" s="616">
        <v>143.601131572231</v>
      </c>
      <c r="E258" s="617">
        <v>1.0753043859210001</v>
      </c>
      <c r="F258" s="615">
        <v>2246</v>
      </c>
      <c r="G258" s="616">
        <v>2058.8333333333298</v>
      </c>
      <c r="H258" s="618">
        <v>214.72363000000001</v>
      </c>
      <c r="I258" s="615">
        <v>2304.0064900000002</v>
      </c>
      <c r="J258" s="616">
        <v>245.17315666666701</v>
      </c>
      <c r="K258" s="619">
        <v>1.0258265761350001</v>
      </c>
    </row>
    <row r="259" spans="1:11" ht="14.4" customHeight="1" thickBot="1" x14ac:dyDescent="0.35">
      <c r="A259" s="636" t="s">
        <v>585</v>
      </c>
      <c r="B259" s="620">
        <v>0</v>
      </c>
      <c r="C259" s="620">
        <v>22.015999999999998</v>
      </c>
      <c r="D259" s="621">
        <v>22.015999999999998</v>
      </c>
      <c r="E259" s="622" t="s">
        <v>335</v>
      </c>
      <c r="F259" s="620">
        <v>4.9406564584124654E-324</v>
      </c>
      <c r="G259" s="621">
        <v>0</v>
      </c>
      <c r="H259" s="623">
        <v>3.4220000000000002</v>
      </c>
      <c r="I259" s="620">
        <v>17.129000000000001</v>
      </c>
      <c r="J259" s="621">
        <v>17.129000000000001</v>
      </c>
      <c r="K259" s="624" t="s">
        <v>341</v>
      </c>
    </row>
    <row r="260" spans="1:11" ht="14.4" customHeight="1" thickBot="1" x14ac:dyDescent="0.35">
      <c r="A260" s="637" t="s">
        <v>586</v>
      </c>
      <c r="B260" s="615">
        <v>0</v>
      </c>
      <c r="C260" s="615">
        <v>22.015999999999998</v>
      </c>
      <c r="D260" s="616">
        <v>22.015999999999998</v>
      </c>
      <c r="E260" s="625" t="s">
        <v>335</v>
      </c>
      <c r="F260" s="615">
        <v>4.9406564584124654E-324</v>
      </c>
      <c r="G260" s="616">
        <v>0</v>
      </c>
      <c r="H260" s="618">
        <v>3.4220000000000002</v>
      </c>
      <c r="I260" s="615">
        <v>17.129000000000001</v>
      </c>
      <c r="J260" s="616">
        <v>17.129000000000001</v>
      </c>
      <c r="K260" s="626" t="s">
        <v>341</v>
      </c>
    </row>
    <row r="261" spans="1:11" ht="14.4" customHeight="1" thickBot="1" x14ac:dyDescent="0.35">
      <c r="A261" s="636" t="s">
        <v>587</v>
      </c>
      <c r="B261" s="620">
        <v>1425.99999999998</v>
      </c>
      <c r="C261" s="620">
        <v>1264.9639199999999</v>
      </c>
      <c r="D261" s="621">
        <v>-161.03607999998201</v>
      </c>
      <c r="E261" s="628">
        <v>0.88707147264999997</v>
      </c>
      <c r="F261" s="620">
        <v>1791</v>
      </c>
      <c r="G261" s="621">
        <v>1641.75</v>
      </c>
      <c r="H261" s="623">
        <v>128.47602000000001</v>
      </c>
      <c r="I261" s="620">
        <v>1386.81909</v>
      </c>
      <c r="J261" s="621">
        <v>-254.93091000000001</v>
      </c>
      <c r="K261" s="627">
        <v>0.77432668341699995</v>
      </c>
    </row>
    <row r="262" spans="1:11" ht="14.4" customHeight="1" thickBot="1" x14ac:dyDescent="0.35">
      <c r="A262" s="637" t="s">
        <v>588</v>
      </c>
      <c r="B262" s="615">
        <v>1424.99999999998</v>
      </c>
      <c r="C262" s="615">
        <v>1264.3896</v>
      </c>
      <c r="D262" s="616">
        <v>-160.61039999998201</v>
      </c>
      <c r="E262" s="617">
        <v>0.88729094736799996</v>
      </c>
      <c r="F262" s="615">
        <v>1758</v>
      </c>
      <c r="G262" s="616">
        <v>1611.5</v>
      </c>
      <c r="H262" s="618">
        <v>124.27059</v>
      </c>
      <c r="I262" s="615">
        <v>1354.8238799999999</v>
      </c>
      <c r="J262" s="616">
        <v>-256.67612000000003</v>
      </c>
      <c r="K262" s="619">
        <v>0.770662047781</v>
      </c>
    </row>
    <row r="263" spans="1:11" ht="14.4" customHeight="1" thickBot="1" x14ac:dyDescent="0.35">
      <c r="A263" s="637" t="s">
        <v>589</v>
      </c>
      <c r="B263" s="615">
        <v>0.99999999999900002</v>
      </c>
      <c r="C263" s="615">
        <v>0.57432000000000005</v>
      </c>
      <c r="D263" s="616">
        <v>-0.42567999999900002</v>
      </c>
      <c r="E263" s="617">
        <v>0.57432000000000005</v>
      </c>
      <c r="F263" s="615">
        <v>33</v>
      </c>
      <c r="G263" s="616">
        <v>30.25</v>
      </c>
      <c r="H263" s="618">
        <v>4.2054299999999998</v>
      </c>
      <c r="I263" s="615">
        <v>31.99521</v>
      </c>
      <c r="J263" s="616">
        <v>1.7452099999999999</v>
      </c>
      <c r="K263" s="619">
        <v>0.969551818181</v>
      </c>
    </row>
    <row r="264" spans="1:11" ht="14.4" customHeight="1" thickBot="1" x14ac:dyDescent="0.35">
      <c r="A264" s="636" t="s">
        <v>590</v>
      </c>
      <c r="B264" s="620">
        <v>0</v>
      </c>
      <c r="C264" s="620">
        <v>1455.20307</v>
      </c>
      <c r="D264" s="621">
        <v>1455.20307</v>
      </c>
      <c r="E264" s="622" t="s">
        <v>335</v>
      </c>
      <c r="F264" s="620">
        <v>4.9406564584124654E-324</v>
      </c>
      <c r="G264" s="621">
        <v>0</v>
      </c>
      <c r="H264" s="623">
        <v>141.95286999999999</v>
      </c>
      <c r="I264" s="620">
        <v>1683.5834600000001</v>
      </c>
      <c r="J264" s="621">
        <v>1683.5834600000001</v>
      </c>
      <c r="K264" s="624" t="s">
        <v>341</v>
      </c>
    </row>
    <row r="265" spans="1:11" ht="14.4" customHeight="1" thickBot="1" x14ac:dyDescent="0.35">
      <c r="A265" s="637" t="s">
        <v>591</v>
      </c>
      <c r="B265" s="615">
        <v>0</v>
      </c>
      <c r="C265" s="615">
        <v>1455.20307</v>
      </c>
      <c r="D265" s="616">
        <v>1455.20307</v>
      </c>
      <c r="E265" s="625" t="s">
        <v>335</v>
      </c>
      <c r="F265" s="615">
        <v>4.9406564584124654E-324</v>
      </c>
      <c r="G265" s="616">
        <v>0</v>
      </c>
      <c r="H265" s="618">
        <v>141.95286999999999</v>
      </c>
      <c r="I265" s="615">
        <v>1683.5834600000001</v>
      </c>
      <c r="J265" s="616">
        <v>1683.5834600000001</v>
      </c>
      <c r="K265" s="626" t="s">
        <v>341</v>
      </c>
    </row>
    <row r="266" spans="1:11" ht="14.4" customHeight="1" thickBot="1" x14ac:dyDescent="0.35">
      <c r="A266" s="636" t="s">
        <v>592</v>
      </c>
      <c r="B266" s="620">
        <v>8142.9999999999</v>
      </c>
      <c r="C266" s="620">
        <v>7307.2114300000003</v>
      </c>
      <c r="D266" s="621">
        <v>-835.78856999989603</v>
      </c>
      <c r="E266" s="628">
        <v>0.89736109910299999</v>
      </c>
      <c r="F266" s="620">
        <v>7584</v>
      </c>
      <c r="G266" s="621">
        <v>6952</v>
      </c>
      <c r="H266" s="623">
        <v>885.20056999999997</v>
      </c>
      <c r="I266" s="620">
        <v>7383.44038</v>
      </c>
      <c r="J266" s="621">
        <v>431.44038</v>
      </c>
      <c r="K266" s="627">
        <v>0.97355490242599996</v>
      </c>
    </row>
    <row r="267" spans="1:11" ht="14.4" customHeight="1" thickBot="1" x14ac:dyDescent="0.35">
      <c r="A267" s="637" t="s">
        <v>593</v>
      </c>
      <c r="B267" s="615">
        <v>8142.9999999999</v>
      </c>
      <c r="C267" s="615">
        <v>7307.2114300000003</v>
      </c>
      <c r="D267" s="616">
        <v>-835.78856999989603</v>
      </c>
      <c r="E267" s="617">
        <v>0.89736109910299999</v>
      </c>
      <c r="F267" s="615">
        <v>7584</v>
      </c>
      <c r="G267" s="616">
        <v>6952</v>
      </c>
      <c r="H267" s="618">
        <v>885.20056999999997</v>
      </c>
      <c r="I267" s="615">
        <v>7383.44038</v>
      </c>
      <c r="J267" s="616">
        <v>431.44038</v>
      </c>
      <c r="K267" s="619">
        <v>0.97355490242599996</v>
      </c>
    </row>
    <row r="268" spans="1:11" ht="14.4" customHeight="1" thickBot="1" x14ac:dyDescent="0.35">
      <c r="A268" s="641" t="s">
        <v>594</v>
      </c>
      <c r="B268" s="620">
        <v>0</v>
      </c>
      <c r="C268" s="620">
        <v>18.560490000000001</v>
      </c>
      <c r="D268" s="621">
        <v>18.560490000000001</v>
      </c>
      <c r="E268" s="622" t="s">
        <v>335</v>
      </c>
      <c r="F268" s="620">
        <v>4.9406564584124654E-324</v>
      </c>
      <c r="G268" s="621">
        <v>0</v>
      </c>
      <c r="H268" s="623">
        <v>0.52527000000000001</v>
      </c>
      <c r="I268" s="620">
        <v>11.59399</v>
      </c>
      <c r="J268" s="621">
        <v>11.59399</v>
      </c>
      <c r="K268" s="624" t="s">
        <v>341</v>
      </c>
    </row>
    <row r="269" spans="1:11" ht="14.4" customHeight="1" thickBot="1" x14ac:dyDescent="0.35">
      <c r="A269" s="638" t="s">
        <v>595</v>
      </c>
      <c r="B269" s="620">
        <v>0</v>
      </c>
      <c r="C269" s="620">
        <v>18.560490000000001</v>
      </c>
      <c r="D269" s="621">
        <v>18.560490000000001</v>
      </c>
      <c r="E269" s="622" t="s">
        <v>335</v>
      </c>
      <c r="F269" s="620">
        <v>4.9406564584124654E-324</v>
      </c>
      <c r="G269" s="621">
        <v>0</v>
      </c>
      <c r="H269" s="623">
        <v>0.52527000000000001</v>
      </c>
      <c r="I269" s="620">
        <v>11.59399</v>
      </c>
      <c r="J269" s="621">
        <v>11.59399</v>
      </c>
      <c r="K269" s="624" t="s">
        <v>341</v>
      </c>
    </row>
    <row r="270" spans="1:11" ht="14.4" customHeight="1" thickBot="1" x14ac:dyDescent="0.35">
      <c r="A270" s="640" t="s">
        <v>596</v>
      </c>
      <c r="B270" s="620">
        <v>0</v>
      </c>
      <c r="C270" s="620">
        <v>18.560490000000001</v>
      </c>
      <c r="D270" s="621">
        <v>18.560490000000001</v>
      </c>
      <c r="E270" s="622" t="s">
        <v>335</v>
      </c>
      <c r="F270" s="620">
        <v>4.9406564584124654E-324</v>
      </c>
      <c r="G270" s="621">
        <v>0</v>
      </c>
      <c r="H270" s="623">
        <v>0.52527000000000001</v>
      </c>
      <c r="I270" s="620">
        <v>11.59399</v>
      </c>
      <c r="J270" s="621">
        <v>11.59399</v>
      </c>
      <c r="K270" s="624" t="s">
        <v>341</v>
      </c>
    </row>
    <row r="271" spans="1:11" ht="14.4" customHeight="1" thickBot="1" x14ac:dyDescent="0.35">
      <c r="A271" s="636" t="s">
        <v>597</v>
      </c>
      <c r="B271" s="620">
        <v>0</v>
      </c>
      <c r="C271" s="620">
        <v>18.560490000000001</v>
      </c>
      <c r="D271" s="621">
        <v>18.560490000000001</v>
      </c>
      <c r="E271" s="622" t="s">
        <v>335</v>
      </c>
      <c r="F271" s="620">
        <v>4.9406564584124654E-324</v>
      </c>
      <c r="G271" s="621">
        <v>0</v>
      </c>
      <c r="H271" s="623">
        <v>0.52527000000000001</v>
      </c>
      <c r="I271" s="620">
        <v>11.59399</v>
      </c>
      <c r="J271" s="621">
        <v>11.59399</v>
      </c>
      <c r="K271" s="624" t="s">
        <v>341</v>
      </c>
    </row>
    <row r="272" spans="1:11" ht="14.4" customHeight="1" thickBot="1" x14ac:dyDescent="0.35">
      <c r="A272" s="637" t="s">
        <v>598</v>
      </c>
      <c r="B272" s="615">
        <v>0</v>
      </c>
      <c r="C272" s="615">
        <v>9.56799</v>
      </c>
      <c r="D272" s="616">
        <v>9.56799</v>
      </c>
      <c r="E272" s="625" t="s">
        <v>335</v>
      </c>
      <c r="F272" s="615">
        <v>4.9406564584124654E-324</v>
      </c>
      <c r="G272" s="616">
        <v>0</v>
      </c>
      <c r="H272" s="618">
        <v>0.52527000000000001</v>
      </c>
      <c r="I272" s="615">
        <v>8.6509900000000002</v>
      </c>
      <c r="J272" s="616">
        <v>8.6509900000000002</v>
      </c>
      <c r="K272" s="626" t="s">
        <v>341</v>
      </c>
    </row>
    <row r="273" spans="1:11" ht="14.4" customHeight="1" thickBot="1" x14ac:dyDescent="0.35">
      <c r="A273" s="637" t="s">
        <v>599</v>
      </c>
      <c r="B273" s="615">
        <v>4.9406564584124654E-324</v>
      </c>
      <c r="C273" s="615">
        <v>8.9924999999999997</v>
      </c>
      <c r="D273" s="616">
        <v>8.9924999999999997</v>
      </c>
      <c r="E273" s="625" t="s">
        <v>341</v>
      </c>
      <c r="F273" s="615">
        <v>4.9406564584124654E-324</v>
      </c>
      <c r="G273" s="616">
        <v>0</v>
      </c>
      <c r="H273" s="618">
        <v>4.9406564584124654E-324</v>
      </c>
      <c r="I273" s="615">
        <v>2.9430000000000001</v>
      </c>
      <c r="J273" s="616">
        <v>2.9430000000000001</v>
      </c>
      <c r="K273" s="626" t="s">
        <v>341</v>
      </c>
    </row>
    <row r="274" spans="1:11" ht="14.4" customHeight="1" thickBot="1" x14ac:dyDescent="0.35">
      <c r="A274" s="642"/>
      <c r="B274" s="615">
        <v>-22096.740812190299</v>
      </c>
      <c r="C274" s="615">
        <v>-37851.676220000103</v>
      </c>
      <c r="D274" s="616">
        <v>-15754.9354078098</v>
      </c>
      <c r="E274" s="617">
        <v>1.7129981539679999</v>
      </c>
      <c r="F274" s="615">
        <v>-20583.330932677301</v>
      </c>
      <c r="G274" s="616">
        <v>-18868.053354954201</v>
      </c>
      <c r="H274" s="618">
        <v>-3472.3995</v>
      </c>
      <c r="I274" s="615">
        <v>-24025.661929999998</v>
      </c>
      <c r="J274" s="616">
        <v>-5157.6085750458396</v>
      </c>
      <c r="K274" s="619">
        <v>1.167238772411</v>
      </c>
    </row>
    <row r="275" spans="1:11" ht="14.4" customHeight="1" thickBot="1" x14ac:dyDescent="0.35">
      <c r="A275" s="643" t="s">
        <v>66</v>
      </c>
      <c r="B275" s="629">
        <v>-22096.740812190299</v>
      </c>
      <c r="C275" s="629">
        <v>-37851.676220000103</v>
      </c>
      <c r="D275" s="630">
        <v>-15754.9354078097</v>
      </c>
      <c r="E275" s="631" t="s">
        <v>335</v>
      </c>
      <c r="F275" s="629">
        <v>-20583.330932677301</v>
      </c>
      <c r="G275" s="630">
        <v>-18868.053354954201</v>
      </c>
      <c r="H275" s="629">
        <v>-3472.3995</v>
      </c>
      <c r="I275" s="629">
        <v>-24025.661929999998</v>
      </c>
      <c r="J275" s="630">
        <v>-5157.6085750458396</v>
      </c>
      <c r="K275" s="632">
        <v>1.167238772411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600</v>
      </c>
      <c r="B5" s="645" t="s">
        <v>601</v>
      </c>
      <c r="C5" s="646" t="s">
        <v>602</v>
      </c>
      <c r="D5" s="646" t="s">
        <v>602</v>
      </c>
      <c r="E5" s="646"/>
      <c r="F5" s="646" t="s">
        <v>602</v>
      </c>
      <c r="G5" s="646" t="s">
        <v>602</v>
      </c>
      <c r="H5" s="646" t="s">
        <v>602</v>
      </c>
      <c r="I5" s="647" t="s">
        <v>602</v>
      </c>
      <c r="J5" s="648" t="s">
        <v>74</v>
      </c>
    </row>
    <row r="6" spans="1:10" ht="14.4" customHeight="1" x14ac:dyDescent="0.3">
      <c r="A6" s="644" t="s">
        <v>600</v>
      </c>
      <c r="B6" s="645" t="s">
        <v>346</v>
      </c>
      <c r="C6" s="646">
        <v>4501.7338800000007</v>
      </c>
      <c r="D6" s="646">
        <v>3629.6858699999984</v>
      </c>
      <c r="E6" s="646"/>
      <c r="F6" s="646">
        <v>3565.6160199999999</v>
      </c>
      <c r="G6" s="646">
        <v>4175.0161345279103</v>
      </c>
      <c r="H6" s="646">
        <v>-609.40011452791032</v>
      </c>
      <c r="I6" s="647">
        <v>0.85403646479636464</v>
      </c>
      <c r="J6" s="648" t="s">
        <v>1</v>
      </c>
    </row>
    <row r="7" spans="1:10" ht="14.4" customHeight="1" x14ac:dyDescent="0.3">
      <c r="A7" s="644" t="s">
        <v>600</v>
      </c>
      <c r="B7" s="645" t="s">
        <v>347</v>
      </c>
      <c r="C7" s="646">
        <v>1535.76352</v>
      </c>
      <c r="D7" s="646">
        <v>1194.3524699999989</v>
      </c>
      <c r="E7" s="646"/>
      <c r="F7" s="646">
        <v>1320.2637</v>
      </c>
      <c r="G7" s="646">
        <v>1275.6209272275369</v>
      </c>
      <c r="H7" s="646">
        <v>44.642772772463104</v>
      </c>
      <c r="I7" s="647">
        <v>1.0349968958799467</v>
      </c>
      <c r="J7" s="648" t="s">
        <v>1</v>
      </c>
    </row>
    <row r="8" spans="1:10" ht="14.4" customHeight="1" x14ac:dyDescent="0.3">
      <c r="A8" s="644" t="s">
        <v>600</v>
      </c>
      <c r="B8" s="645" t="s">
        <v>348</v>
      </c>
      <c r="C8" s="646">
        <v>336.80330000000004</v>
      </c>
      <c r="D8" s="646">
        <v>106.56798000000001</v>
      </c>
      <c r="E8" s="646"/>
      <c r="F8" s="646">
        <v>218.09841999999998</v>
      </c>
      <c r="G8" s="646">
        <v>124.66776132332683</v>
      </c>
      <c r="H8" s="646">
        <v>93.430658676673147</v>
      </c>
      <c r="I8" s="647">
        <v>1.7494372056169356</v>
      </c>
      <c r="J8" s="648" t="s">
        <v>1</v>
      </c>
    </row>
    <row r="9" spans="1:10" ht="14.4" customHeight="1" x14ac:dyDescent="0.3">
      <c r="A9" s="644" t="s">
        <v>600</v>
      </c>
      <c r="B9" s="645" t="s">
        <v>603</v>
      </c>
      <c r="C9" s="646">
        <v>0</v>
      </c>
      <c r="D9" s="646" t="s">
        <v>602</v>
      </c>
      <c r="E9" s="646"/>
      <c r="F9" s="646" t="s">
        <v>602</v>
      </c>
      <c r="G9" s="646" t="s">
        <v>602</v>
      </c>
      <c r="H9" s="646" t="s">
        <v>602</v>
      </c>
      <c r="I9" s="647" t="s">
        <v>602</v>
      </c>
      <c r="J9" s="648" t="s">
        <v>1</v>
      </c>
    </row>
    <row r="10" spans="1:10" ht="14.4" customHeight="1" x14ac:dyDescent="0.3">
      <c r="A10" s="644" t="s">
        <v>600</v>
      </c>
      <c r="B10" s="645" t="s">
        <v>349</v>
      </c>
      <c r="C10" s="646">
        <v>162.108</v>
      </c>
      <c r="D10" s="646">
        <v>40.013910000000003</v>
      </c>
      <c r="E10" s="646"/>
      <c r="F10" s="646">
        <v>239.41782000000001</v>
      </c>
      <c r="G10" s="646">
        <v>36.666666666665748</v>
      </c>
      <c r="H10" s="646">
        <v>202.75115333333426</v>
      </c>
      <c r="I10" s="647">
        <v>6.5295769090910731</v>
      </c>
      <c r="J10" s="648" t="s">
        <v>1</v>
      </c>
    </row>
    <row r="11" spans="1:10" ht="14.4" customHeight="1" x14ac:dyDescent="0.3">
      <c r="A11" s="644" t="s">
        <v>600</v>
      </c>
      <c r="B11" s="645" t="s">
        <v>350</v>
      </c>
      <c r="C11" s="646">
        <v>2583.0781200000001</v>
      </c>
      <c r="D11" s="646">
        <v>1702.4894399999982</v>
      </c>
      <c r="E11" s="646"/>
      <c r="F11" s="646">
        <v>1568.4606099999999</v>
      </c>
      <c r="G11" s="646">
        <v>1116.7935317423335</v>
      </c>
      <c r="H11" s="646">
        <v>451.66707825766639</v>
      </c>
      <c r="I11" s="647">
        <v>1.4044320327975135</v>
      </c>
      <c r="J11" s="648" t="s">
        <v>1</v>
      </c>
    </row>
    <row r="12" spans="1:10" ht="14.4" customHeight="1" x14ac:dyDescent="0.3">
      <c r="A12" s="644" t="s">
        <v>600</v>
      </c>
      <c r="B12" s="645" t="s">
        <v>351</v>
      </c>
      <c r="C12" s="646">
        <v>456.38529</v>
      </c>
      <c r="D12" s="646">
        <v>124.846639999999</v>
      </c>
      <c r="E12" s="646"/>
      <c r="F12" s="646">
        <v>295.54768999999999</v>
      </c>
      <c r="G12" s="646">
        <v>61.420830905798837</v>
      </c>
      <c r="H12" s="646">
        <v>234.12685909420117</v>
      </c>
      <c r="I12" s="647">
        <v>4.8118477988889738</v>
      </c>
      <c r="J12" s="648" t="s">
        <v>1</v>
      </c>
    </row>
    <row r="13" spans="1:10" ht="14.4" customHeight="1" x14ac:dyDescent="0.3">
      <c r="A13" s="644" t="s">
        <v>600</v>
      </c>
      <c r="B13" s="645" t="s">
        <v>352</v>
      </c>
      <c r="C13" s="646">
        <v>302.42096000000004</v>
      </c>
      <c r="D13" s="646">
        <v>280.30531999999801</v>
      </c>
      <c r="E13" s="646"/>
      <c r="F13" s="646">
        <v>292.70907</v>
      </c>
      <c r="G13" s="646">
        <v>269.26670128667922</v>
      </c>
      <c r="H13" s="646">
        <v>23.442368713320775</v>
      </c>
      <c r="I13" s="647">
        <v>1.0870600360211733</v>
      </c>
      <c r="J13" s="648" t="s">
        <v>1</v>
      </c>
    </row>
    <row r="14" spans="1:10" ht="14.4" customHeight="1" x14ac:dyDescent="0.3">
      <c r="A14" s="644" t="s">
        <v>600</v>
      </c>
      <c r="B14" s="645" t="s">
        <v>604</v>
      </c>
      <c r="C14" s="646">
        <v>9878.2930699999997</v>
      </c>
      <c r="D14" s="646">
        <v>7078.2616299999918</v>
      </c>
      <c r="E14" s="646"/>
      <c r="F14" s="646">
        <v>7500.1133300000001</v>
      </c>
      <c r="G14" s="646">
        <v>7059.4525536802521</v>
      </c>
      <c r="H14" s="646">
        <v>440.66077631974804</v>
      </c>
      <c r="I14" s="647">
        <v>1.062421380832147</v>
      </c>
      <c r="J14" s="648" t="s">
        <v>605</v>
      </c>
    </row>
    <row r="16" spans="1:10" ht="14.4" customHeight="1" x14ac:dyDescent="0.3">
      <c r="A16" s="644" t="s">
        <v>600</v>
      </c>
      <c r="B16" s="645" t="s">
        <v>601</v>
      </c>
      <c r="C16" s="646" t="s">
        <v>602</v>
      </c>
      <c r="D16" s="646" t="s">
        <v>602</v>
      </c>
      <c r="E16" s="646"/>
      <c r="F16" s="646" t="s">
        <v>602</v>
      </c>
      <c r="G16" s="646" t="s">
        <v>602</v>
      </c>
      <c r="H16" s="646" t="s">
        <v>602</v>
      </c>
      <c r="I16" s="647" t="s">
        <v>602</v>
      </c>
      <c r="J16" s="648" t="s">
        <v>74</v>
      </c>
    </row>
    <row r="17" spans="1:10" ht="14.4" customHeight="1" x14ac:dyDescent="0.3">
      <c r="A17" s="644" t="s">
        <v>606</v>
      </c>
      <c r="B17" s="645" t="s">
        <v>607</v>
      </c>
      <c r="C17" s="646" t="s">
        <v>602</v>
      </c>
      <c r="D17" s="646" t="s">
        <v>602</v>
      </c>
      <c r="E17" s="646"/>
      <c r="F17" s="646" t="s">
        <v>602</v>
      </c>
      <c r="G17" s="646" t="s">
        <v>602</v>
      </c>
      <c r="H17" s="646" t="s">
        <v>602</v>
      </c>
      <c r="I17" s="647" t="s">
        <v>602</v>
      </c>
      <c r="J17" s="648" t="s">
        <v>0</v>
      </c>
    </row>
    <row r="18" spans="1:10" ht="14.4" customHeight="1" x14ac:dyDescent="0.3">
      <c r="A18" s="644" t="s">
        <v>606</v>
      </c>
      <c r="B18" s="645" t="s">
        <v>346</v>
      </c>
      <c r="C18" s="646">
        <v>789.01004</v>
      </c>
      <c r="D18" s="646">
        <v>611.06384999999909</v>
      </c>
      <c r="E18" s="646"/>
      <c r="F18" s="646">
        <v>637.70790999999997</v>
      </c>
      <c r="G18" s="646">
        <v>711.41624114536626</v>
      </c>
      <c r="H18" s="646">
        <v>-73.708331145366287</v>
      </c>
      <c r="I18" s="647">
        <v>0.89639211634148619</v>
      </c>
      <c r="J18" s="648" t="s">
        <v>1</v>
      </c>
    </row>
    <row r="19" spans="1:10" ht="14.4" customHeight="1" x14ac:dyDescent="0.3">
      <c r="A19" s="644" t="s">
        <v>606</v>
      </c>
      <c r="B19" s="645" t="s">
        <v>347</v>
      </c>
      <c r="C19" s="646">
        <v>381.37440000000004</v>
      </c>
      <c r="D19" s="646">
        <v>292.00196999999997</v>
      </c>
      <c r="E19" s="646"/>
      <c r="F19" s="646">
        <v>340.61078000000003</v>
      </c>
      <c r="G19" s="646">
        <v>334.2640168819114</v>
      </c>
      <c r="H19" s="646">
        <v>6.3467631180886315</v>
      </c>
      <c r="I19" s="647">
        <v>1.0189872759182774</v>
      </c>
      <c r="J19" s="648" t="s">
        <v>1</v>
      </c>
    </row>
    <row r="20" spans="1:10" ht="14.4" customHeight="1" x14ac:dyDescent="0.3">
      <c r="A20" s="644" t="s">
        <v>606</v>
      </c>
      <c r="B20" s="645" t="s">
        <v>348</v>
      </c>
      <c r="C20" s="646">
        <v>37.012419999999999</v>
      </c>
      <c r="D20" s="646">
        <v>26.362679999999997</v>
      </c>
      <c r="E20" s="646"/>
      <c r="F20" s="646">
        <v>24.574560000000005</v>
      </c>
      <c r="G20" s="646">
        <v>34.833639193282416</v>
      </c>
      <c r="H20" s="646">
        <v>-10.25907919328241</v>
      </c>
      <c r="I20" s="647">
        <v>0.7054835661482981</v>
      </c>
      <c r="J20" s="648" t="s">
        <v>1</v>
      </c>
    </row>
    <row r="21" spans="1:10" ht="14.4" customHeight="1" x14ac:dyDescent="0.3">
      <c r="A21" s="644" t="s">
        <v>606</v>
      </c>
      <c r="B21" s="645" t="s">
        <v>349</v>
      </c>
      <c r="C21" s="646">
        <v>0</v>
      </c>
      <c r="D21" s="646" t="s">
        <v>602</v>
      </c>
      <c r="E21" s="646"/>
      <c r="F21" s="646" t="s">
        <v>602</v>
      </c>
      <c r="G21" s="646" t="s">
        <v>602</v>
      </c>
      <c r="H21" s="646" t="s">
        <v>602</v>
      </c>
      <c r="I21" s="647" t="s">
        <v>602</v>
      </c>
      <c r="J21" s="648" t="s">
        <v>1</v>
      </c>
    </row>
    <row r="22" spans="1:10" ht="14.4" customHeight="1" x14ac:dyDescent="0.3">
      <c r="A22" s="644" t="s">
        <v>606</v>
      </c>
      <c r="B22" s="645" t="s">
        <v>350</v>
      </c>
      <c r="C22" s="646">
        <v>379.23102</v>
      </c>
      <c r="D22" s="646">
        <v>331.18231000000003</v>
      </c>
      <c r="E22" s="646"/>
      <c r="F22" s="646">
        <v>307.25709000000001</v>
      </c>
      <c r="G22" s="646">
        <v>214.47938034269083</v>
      </c>
      <c r="H22" s="646">
        <v>92.777709657309174</v>
      </c>
      <c r="I22" s="647">
        <v>1.4325716976106087</v>
      </c>
      <c r="J22" s="648" t="s">
        <v>1</v>
      </c>
    </row>
    <row r="23" spans="1:10" ht="14.4" customHeight="1" x14ac:dyDescent="0.3">
      <c r="A23" s="644" t="s">
        <v>606</v>
      </c>
      <c r="B23" s="645" t="s">
        <v>351</v>
      </c>
      <c r="C23" s="646">
        <v>219.00935000000001</v>
      </c>
      <c r="D23" s="646">
        <v>22.744110000000003</v>
      </c>
      <c r="E23" s="646"/>
      <c r="F23" s="646">
        <v>54.859320000000004</v>
      </c>
      <c r="G23" s="646">
        <v>6.3227325932439165</v>
      </c>
      <c r="H23" s="646">
        <v>48.536587406756084</v>
      </c>
      <c r="I23" s="647">
        <v>8.6765206642803943</v>
      </c>
      <c r="J23" s="648" t="s">
        <v>1</v>
      </c>
    </row>
    <row r="24" spans="1:10" ht="14.4" customHeight="1" x14ac:dyDescent="0.3">
      <c r="A24" s="644" t="s">
        <v>606</v>
      </c>
      <c r="B24" s="645" t="s">
        <v>352</v>
      </c>
      <c r="C24" s="646">
        <v>84.864789999999999</v>
      </c>
      <c r="D24" s="646">
        <v>84.831659999999005</v>
      </c>
      <c r="E24" s="646"/>
      <c r="F24" s="646">
        <v>88.557309999999987</v>
      </c>
      <c r="G24" s="646">
        <v>81.847477469911993</v>
      </c>
      <c r="H24" s="646">
        <v>6.7098325300879935</v>
      </c>
      <c r="I24" s="647">
        <v>1.0819797107681737</v>
      </c>
      <c r="J24" s="648" t="s">
        <v>1</v>
      </c>
    </row>
    <row r="25" spans="1:10" ht="14.4" customHeight="1" x14ac:dyDescent="0.3">
      <c r="A25" s="644" t="s">
        <v>606</v>
      </c>
      <c r="B25" s="645" t="s">
        <v>608</v>
      </c>
      <c r="C25" s="646">
        <v>1890.5020200000001</v>
      </c>
      <c r="D25" s="646">
        <v>1368.1865799999982</v>
      </c>
      <c r="E25" s="646"/>
      <c r="F25" s="646">
        <v>1453.5669700000001</v>
      </c>
      <c r="G25" s="646">
        <v>1383.1634876264068</v>
      </c>
      <c r="H25" s="646">
        <v>70.403482373593306</v>
      </c>
      <c r="I25" s="647">
        <v>1.0509003331879516</v>
      </c>
      <c r="J25" s="648" t="s">
        <v>609</v>
      </c>
    </row>
    <row r="26" spans="1:10" ht="14.4" customHeight="1" x14ac:dyDescent="0.3">
      <c r="A26" s="644" t="s">
        <v>602</v>
      </c>
      <c r="B26" s="645" t="s">
        <v>602</v>
      </c>
      <c r="C26" s="646" t="s">
        <v>602</v>
      </c>
      <c r="D26" s="646" t="s">
        <v>602</v>
      </c>
      <c r="E26" s="646"/>
      <c r="F26" s="646" t="s">
        <v>602</v>
      </c>
      <c r="G26" s="646" t="s">
        <v>602</v>
      </c>
      <c r="H26" s="646" t="s">
        <v>602</v>
      </c>
      <c r="I26" s="647" t="s">
        <v>602</v>
      </c>
      <c r="J26" s="648" t="s">
        <v>610</v>
      </c>
    </row>
    <row r="27" spans="1:10" ht="14.4" customHeight="1" x14ac:dyDescent="0.3">
      <c r="A27" s="644" t="s">
        <v>611</v>
      </c>
      <c r="B27" s="645" t="s">
        <v>612</v>
      </c>
      <c r="C27" s="646" t="s">
        <v>602</v>
      </c>
      <c r="D27" s="646" t="s">
        <v>602</v>
      </c>
      <c r="E27" s="646"/>
      <c r="F27" s="646" t="s">
        <v>602</v>
      </c>
      <c r="G27" s="646" t="s">
        <v>602</v>
      </c>
      <c r="H27" s="646" t="s">
        <v>602</v>
      </c>
      <c r="I27" s="647" t="s">
        <v>602</v>
      </c>
      <c r="J27" s="648" t="s">
        <v>0</v>
      </c>
    </row>
    <row r="28" spans="1:10" ht="14.4" customHeight="1" x14ac:dyDescent="0.3">
      <c r="A28" s="644" t="s">
        <v>611</v>
      </c>
      <c r="B28" s="645" t="s">
        <v>346</v>
      </c>
      <c r="C28" s="646">
        <v>918.88430999999991</v>
      </c>
      <c r="D28" s="646">
        <v>814.49007999999901</v>
      </c>
      <c r="E28" s="646"/>
      <c r="F28" s="646">
        <v>741.59964000000002</v>
      </c>
      <c r="G28" s="646">
        <v>940.74941226672092</v>
      </c>
      <c r="H28" s="646">
        <v>-199.1497722667209</v>
      </c>
      <c r="I28" s="647">
        <v>0.78830731152212719</v>
      </c>
      <c r="J28" s="648" t="s">
        <v>1</v>
      </c>
    </row>
    <row r="29" spans="1:10" ht="14.4" customHeight="1" x14ac:dyDescent="0.3">
      <c r="A29" s="644" t="s">
        <v>611</v>
      </c>
      <c r="B29" s="645" t="s">
        <v>347</v>
      </c>
      <c r="C29" s="646">
        <v>176.25395000000003</v>
      </c>
      <c r="D29" s="646">
        <v>132.22441000000001</v>
      </c>
      <c r="E29" s="646"/>
      <c r="F29" s="646">
        <v>142.06716999999998</v>
      </c>
      <c r="G29" s="646">
        <v>138.97644215868507</v>
      </c>
      <c r="H29" s="646">
        <v>3.0907278413149015</v>
      </c>
      <c r="I29" s="647">
        <v>1.0222392212184124</v>
      </c>
      <c r="J29" s="648" t="s">
        <v>1</v>
      </c>
    </row>
    <row r="30" spans="1:10" ht="14.4" customHeight="1" x14ac:dyDescent="0.3">
      <c r="A30" s="644" t="s">
        <v>611</v>
      </c>
      <c r="B30" s="645" t="s">
        <v>348</v>
      </c>
      <c r="C30" s="646">
        <v>85.754559999999998</v>
      </c>
      <c r="D30" s="646">
        <v>21.203400000000002</v>
      </c>
      <c r="E30" s="646"/>
      <c r="F30" s="646">
        <v>30.851100000000002</v>
      </c>
      <c r="G30" s="646">
        <v>25.666892037155417</v>
      </c>
      <c r="H30" s="646">
        <v>5.1842079628445852</v>
      </c>
      <c r="I30" s="647">
        <v>1.2019803548999981</v>
      </c>
      <c r="J30" s="648" t="s">
        <v>1</v>
      </c>
    </row>
    <row r="31" spans="1:10" ht="14.4" customHeight="1" x14ac:dyDescent="0.3">
      <c r="A31" s="644" t="s">
        <v>611</v>
      </c>
      <c r="B31" s="645" t="s">
        <v>349</v>
      </c>
      <c r="C31" s="646">
        <v>162.108</v>
      </c>
      <c r="D31" s="646">
        <v>40.013910000000003</v>
      </c>
      <c r="E31" s="646"/>
      <c r="F31" s="646">
        <v>0</v>
      </c>
      <c r="G31" s="646">
        <v>36.666666666665748</v>
      </c>
      <c r="H31" s="646">
        <v>-36.666666666665748</v>
      </c>
      <c r="I31" s="647">
        <v>0</v>
      </c>
      <c r="J31" s="648" t="s">
        <v>1</v>
      </c>
    </row>
    <row r="32" spans="1:10" ht="14.4" customHeight="1" x14ac:dyDescent="0.3">
      <c r="A32" s="644" t="s">
        <v>611</v>
      </c>
      <c r="B32" s="645" t="s">
        <v>350</v>
      </c>
      <c r="C32" s="646">
        <v>749.04276000000004</v>
      </c>
      <c r="D32" s="646">
        <v>531.90814999999998</v>
      </c>
      <c r="E32" s="646"/>
      <c r="F32" s="646">
        <v>483.12179999999995</v>
      </c>
      <c r="G32" s="646">
        <v>333.63459164418623</v>
      </c>
      <c r="H32" s="646">
        <v>149.48720835581372</v>
      </c>
      <c r="I32" s="647">
        <v>1.4480566826692793</v>
      </c>
      <c r="J32" s="648" t="s">
        <v>1</v>
      </c>
    </row>
    <row r="33" spans="1:10" ht="14.4" customHeight="1" x14ac:dyDescent="0.3">
      <c r="A33" s="644" t="s">
        <v>611</v>
      </c>
      <c r="B33" s="645" t="s">
        <v>351</v>
      </c>
      <c r="C33" s="646">
        <v>100.49496000000001</v>
      </c>
      <c r="D33" s="646">
        <v>24.533789999998998</v>
      </c>
      <c r="E33" s="646"/>
      <c r="F33" s="646">
        <v>8.1364199999999993</v>
      </c>
      <c r="G33" s="646">
        <v>7.2259801065640836</v>
      </c>
      <c r="H33" s="646">
        <v>0.91043989343591569</v>
      </c>
      <c r="I33" s="647">
        <v>1.1259953501129725</v>
      </c>
      <c r="J33" s="648" t="s">
        <v>1</v>
      </c>
    </row>
    <row r="34" spans="1:10" ht="14.4" customHeight="1" x14ac:dyDescent="0.3">
      <c r="A34" s="644" t="s">
        <v>611</v>
      </c>
      <c r="B34" s="645" t="s">
        <v>352</v>
      </c>
      <c r="C34" s="646">
        <v>1.4683200000000001</v>
      </c>
      <c r="D34" s="646">
        <v>1.4812000000000001</v>
      </c>
      <c r="E34" s="646"/>
      <c r="F34" s="646">
        <v>1.1109</v>
      </c>
      <c r="G34" s="646">
        <v>1.2990041346810002</v>
      </c>
      <c r="H34" s="646">
        <v>-0.18810413468100018</v>
      </c>
      <c r="I34" s="647">
        <v>0.85519358279241087</v>
      </c>
      <c r="J34" s="648" t="s">
        <v>1</v>
      </c>
    </row>
    <row r="35" spans="1:10" ht="14.4" customHeight="1" x14ac:dyDescent="0.3">
      <c r="A35" s="644" t="s">
        <v>611</v>
      </c>
      <c r="B35" s="645" t="s">
        <v>613</v>
      </c>
      <c r="C35" s="646">
        <v>2194.00686</v>
      </c>
      <c r="D35" s="646">
        <v>1565.8549399999981</v>
      </c>
      <c r="E35" s="646"/>
      <c r="F35" s="646">
        <v>1406.8870299999999</v>
      </c>
      <c r="G35" s="646">
        <v>1484.2189890146583</v>
      </c>
      <c r="H35" s="646">
        <v>-77.331959014658423</v>
      </c>
      <c r="I35" s="647">
        <v>0.94789720412754086</v>
      </c>
      <c r="J35" s="648" t="s">
        <v>609</v>
      </c>
    </row>
    <row r="36" spans="1:10" ht="14.4" customHeight="1" x14ac:dyDescent="0.3">
      <c r="A36" s="644" t="s">
        <v>602</v>
      </c>
      <c r="B36" s="645" t="s">
        <v>602</v>
      </c>
      <c r="C36" s="646" t="s">
        <v>602</v>
      </c>
      <c r="D36" s="646" t="s">
        <v>602</v>
      </c>
      <c r="E36" s="646"/>
      <c r="F36" s="646" t="s">
        <v>602</v>
      </c>
      <c r="G36" s="646" t="s">
        <v>602</v>
      </c>
      <c r="H36" s="646" t="s">
        <v>602</v>
      </c>
      <c r="I36" s="647" t="s">
        <v>602</v>
      </c>
      <c r="J36" s="648" t="s">
        <v>610</v>
      </c>
    </row>
    <row r="37" spans="1:10" ht="14.4" customHeight="1" x14ac:dyDescent="0.3">
      <c r="A37" s="644" t="s">
        <v>614</v>
      </c>
      <c r="B37" s="645" t="s">
        <v>615</v>
      </c>
      <c r="C37" s="646" t="s">
        <v>602</v>
      </c>
      <c r="D37" s="646" t="s">
        <v>602</v>
      </c>
      <c r="E37" s="646"/>
      <c r="F37" s="646" t="s">
        <v>602</v>
      </c>
      <c r="G37" s="646" t="s">
        <v>602</v>
      </c>
      <c r="H37" s="646" t="s">
        <v>602</v>
      </c>
      <c r="I37" s="647" t="s">
        <v>602</v>
      </c>
      <c r="J37" s="648" t="s">
        <v>0</v>
      </c>
    </row>
    <row r="38" spans="1:10" ht="14.4" customHeight="1" x14ac:dyDescent="0.3">
      <c r="A38" s="644" t="s">
        <v>614</v>
      </c>
      <c r="B38" s="645" t="s">
        <v>346</v>
      </c>
      <c r="C38" s="646">
        <v>995.17212000000006</v>
      </c>
      <c r="D38" s="646">
        <v>830.92943000000014</v>
      </c>
      <c r="E38" s="646"/>
      <c r="F38" s="646">
        <v>809.7000700000001</v>
      </c>
      <c r="G38" s="646">
        <v>943.38972357323837</v>
      </c>
      <c r="H38" s="646">
        <v>-133.68965357323827</v>
      </c>
      <c r="I38" s="647">
        <v>0.85828799038973258</v>
      </c>
      <c r="J38" s="648" t="s">
        <v>1</v>
      </c>
    </row>
    <row r="39" spans="1:10" ht="14.4" customHeight="1" x14ac:dyDescent="0.3">
      <c r="A39" s="644" t="s">
        <v>614</v>
      </c>
      <c r="B39" s="645" t="s">
        <v>347</v>
      </c>
      <c r="C39" s="646">
        <v>154.94231999999997</v>
      </c>
      <c r="D39" s="646">
        <v>125.50169999999999</v>
      </c>
      <c r="E39" s="646"/>
      <c r="F39" s="646">
        <v>162.98865999999998</v>
      </c>
      <c r="G39" s="646">
        <v>123.79767215181944</v>
      </c>
      <c r="H39" s="646">
        <v>39.190987848180541</v>
      </c>
      <c r="I39" s="647">
        <v>1.3165728980761335</v>
      </c>
      <c r="J39" s="648" t="s">
        <v>1</v>
      </c>
    </row>
    <row r="40" spans="1:10" ht="14.4" customHeight="1" x14ac:dyDescent="0.3">
      <c r="A40" s="644" t="s">
        <v>614</v>
      </c>
      <c r="B40" s="645" t="s">
        <v>348</v>
      </c>
      <c r="C40" s="646">
        <v>58.8718</v>
      </c>
      <c r="D40" s="646">
        <v>19.590779999999999</v>
      </c>
      <c r="E40" s="646"/>
      <c r="F40" s="646">
        <v>32.524439999999998</v>
      </c>
      <c r="G40" s="646">
        <v>18.333494312254</v>
      </c>
      <c r="H40" s="646">
        <v>14.190945687745998</v>
      </c>
      <c r="I40" s="647">
        <v>1.7740447863373678</v>
      </c>
      <c r="J40" s="648" t="s">
        <v>1</v>
      </c>
    </row>
    <row r="41" spans="1:10" ht="14.4" customHeight="1" x14ac:dyDescent="0.3">
      <c r="A41" s="644" t="s">
        <v>614</v>
      </c>
      <c r="B41" s="645" t="s">
        <v>349</v>
      </c>
      <c r="C41" s="646" t="s">
        <v>602</v>
      </c>
      <c r="D41" s="646" t="s">
        <v>602</v>
      </c>
      <c r="E41" s="646"/>
      <c r="F41" s="646">
        <v>239.41782000000001</v>
      </c>
      <c r="G41" s="646">
        <v>0</v>
      </c>
      <c r="H41" s="646">
        <v>239.41782000000001</v>
      </c>
      <c r="I41" s="647" t="s">
        <v>602</v>
      </c>
      <c r="J41" s="648" t="s">
        <v>1</v>
      </c>
    </row>
    <row r="42" spans="1:10" ht="14.4" customHeight="1" x14ac:dyDescent="0.3">
      <c r="A42" s="644" t="s">
        <v>614</v>
      </c>
      <c r="B42" s="645" t="s">
        <v>350</v>
      </c>
      <c r="C42" s="646">
        <v>895.97982999999988</v>
      </c>
      <c r="D42" s="646">
        <v>523.97958000000006</v>
      </c>
      <c r="E42" s="646"/>
      <c r="F42" s="646">
        <v>460.55</v>
      </c>
      <c r="G42" s="646">
        <v>379.46880615945582</v>
      </c>
      <c r="H42" s="646">
        <v>81.081193840544188</v>
      </c>
      <c r="I42" s="647">
        <v>1.2136702477896779</v>
      </c>
      <c r="J42" s="648" t="s">
        <v>1</v>
      </c>
    </row>
    <row r="43" spans="1:10" ht="14.4" customHeight="1" x14ac:dyDescent="0.3">
      <c r="A43" s="644" t="s">
        <v>614</v>
      </c>
      <c r="B43" s="645" t="s">
        <v>351</v>
      </c>
      <c r="C43" s="646">
        <v>40.613500000000002</v>
      </c>
      <c r="D43" s="646">
        <v>36.881790000000002</v>
      </c>
      <c r="E43" s="646"/>
      <c r="F43" s="646">
        <v>35.349449999999997</v>
      </c>
      <c r="G43" s="646">
        <v>26.194177886296746</v>
      </c>
      <c r="H43" s="646">
        <v>9.1552721137032513</v>
      </c>
      <c r="I43" s="647">
        <v>1.349515535606588</v>
      </c>
      <c r="J43" s="648" t="s">
        <v>1</v>
      </c>
    </row>
    <row r="44" spans="1:10" ht="14.4" customHeight="1" x14ac:dyDescent="0.3">
      <c r="A44" s="644" t="s">
        <v>614</v>
      </c>
      <c r="B44" s="645" t="s">
        <v>352</v>
      </c>
      <c r="C44" s="646">
        <v>10.89697</v>
      </c>
      <c r="D44" s="646">
        <v>3.3326999999989995</v>
      </c>
      <c r="E44" s="646"/>
      <c r="F44" s="646">
        <v>4.0732999999999997</v>
      </c>
      <c r="G44" s="646">
        <v>2.9227593030322501</v>
      </c>
      <c r="H44" s="646">
        <v>1.1505406969677496</v>
      </c>
      <c r="I44" s="647">
        <v>1.3936488015876327</v>
      </c>
      <c r="J44" s="648" t="s">
        <v>1</v>
      </c>
    </row>
    <row r="45" spans="1:10" ht="14.4" customHeight="1" x14ac:dyDescent="0.3">
      <c r="A45" s="644" t="s">
        <v>614</v>
      </c>
      <c r="B45" s="645" t="s">
        <v>616</v>
      </c>
      <c r="C45" s="646">
        <v>2156.4765399999997</v>
      </c>
      <c r="D45" s="646">
        <v>1540.215979999999</v>
      </c>
      <c r="E45" s="646"/>
      <c r="F45" s="646">
        <v>1744.60374</v>
      </c>
      <c r="G45" s="646">
        <v>1494.1066333860967</v>
      </c>
      <c r="H45" s="646">
        <v>250.49710661390327</v>
      </c>
      <c r="I45" s="647">
        <v>1.1676567796544757</v>
      </c>
      <c r="J45" s="648" t="s">
        <v>609</v>
      </c>
    </row>
    <row r="46" spans="1:10" ht="14.4" customHeight="1" x14ac:dyDescent="0.3">
      <c r="A46" s="644" t="s">
        <v>602</v>
      </c>
      <c r="B46" s="645" t="s">
        <v>602</v>
      </c>
      <c r="C46" s="646" t="s">
        <v>602</v>
      </c>
      <c r="D46" s="646" t="s">
        <v>602</v>
      </c>
      <c r="E46" s="646"/>
      <c r="F46" s="646" t="s">
        <v>602</v>
      </c>
      <c r="G46" s="646" t="s">
        <v>602</v>
      </c>
      <c r="H46" s="646" t="s">
        <v>602</v>
      </c>
      <c r="I46" s="647" t="s">
        <v>602</v>
      </c>
      <c r="J46" s="648" t="s">
        <v>610</v>
      </c>
    </row>
    <row r="47" spans="1:10" ht="14.4" customHeight="1" x14ac:dyDescent="0.3">
      <c r="A47" s="644" t="s">
        <v>617</v>
      </c>
      <c r="B47" s="645" t="s">
        <v>618</v>
      </c>
      <c r="C47" s="646" t="s">
        <v>602</v>
      </c>
      <c r="D47" s="646" t="s">
        <v>602</v>
      </c>
      <c r="E47" s="646"/>
      <c r="F47" s="646" t="s">
        <v>602</v>
      </c>
      <c r="G47" s="646" t="s">
        <v>602</v>
      </c>
      <c r="H47" s="646" t="s">
        <v>602</v>
      </c>
      <c r="I47" s="647" t="s">
        <v>602</v>
      </c>
      <c r="J47" s="648" t="s">
        <v>0</v>
      </c>
    </row>
    <row r="48" spans="1:10" ht="14.4" customHeight="1" x14ac:dyDescent="0.3">
      <c r="A48" s="644" t="s">
        <v>617</v>
      </c>
      <c r="B48" s="645" t="s">
        <v>346</v>
      </c>
      <c r="C48" s="646">
        <v>41.357430000000001</v>
      </c>
      <c r="D48" s="646">
        <v>38.186370000000004</v>
      </c>
      <c r="E48" s="646"/>
      <c r="F48" s="646">
        <v>32.860109999999999</v>
      </c>
      <c r="G48" s="646">
        <v>38.921452005474499</v>
      </c>
      <c r="H48" s="646">
        <v>-6.0613420054745006</v>
      </c>
      <c r="I48" s="647">
        <v>0.84426732063793652</v>
      </c>
      <c r="J48" s="648" t="s">
        <v>1</v>
      </c>
    </row>
    <row r="49" spans="1:10" ht="14.4" customHeight="1" x14ac:dyDescent="0.3">
      <c r="A49" s="644" t="s">
        <v>617</v>
      </c>
      <c r="B49" s="645" t="s">
        <v>350</v>
      </c>
      <c r="C49" s="646">
        <v>0.74907000000000001</v>
      </c>
      <c r="D49" s="646">
        <v>0.35080999999899998</v>
      </c>
      <c r="E49" s="646"/>
      <c r="F49" s="646">
        <v>0</v>
      </c>
      <c r="G49" s="646">
        <v>0.32548569839041663</v>
      </c>
      <c r="H49" s="646">
        <v>-0.32548569839041663</v>
      </c>
      <c r="I49" s="647">
        <v>0</v>
      </c>
      <c r="J49" s="648" t="s">
        <v>1</v>
      </c>
    </row>
    <row r="50" spans="1:10" ht="14.4" customHeight="1" x14ac:dyDescent="0.3">
      <c r="A50" s="644" t="s">
        <v>617</v>
      </c>
      <c r="B50" s="645" t="s">
        <v>352</v>
      </c>
      <c r="C50" s="646">
        <v>28.04355</v>
      </c>
      <c r="D50" s="646">
        <v>30.029060000000001</v>
      </c>
      <c r="E50" s="646"/>
      <c r="F50" s="646">
        <v>31.394359999999999</v>
      </c>
      <c r="G50" s="646">
        <v>28.818843471124666</v>
      </c>
      <c r="H50" s="646">
        <v>2.5755165288753332</v>
      </c>
      <c r="I50" s="647">
        <v>1.0893691841400888</v>
      </c>
      <c r="J50" s="648" t="s">
        <v>1</v>
      </c>
    </row>
    <row r="51" spans="1:10" ht="14.4" customHeight="1" x14ac:dyDescent="0.3">
      <c r="A51" s="644" t="s">
        <v>617</v>
      </c>
      <c r="B51" s="645" t="s">
        <v>619</v>
      </c>
      <c r="C51" s="646">
        <v>70.150050000000007</v>
      </c>
      <c r="D51" s="646">
        <v>68.566239999998999</v>
      </c>
      <c r="E51" s="646"/>
      <c r="F51" s="646">
        <v>64.254469999999998</v>
      </c>
      <c r="G51" s="646">
        <v>68.065781174989581</v>
      </c>
      <c r="H51" s="646">
        <v>-3.8113111749895836</v>
      </c>
      <c r="I51" s="647">
        <v>0.94400547368741539</v>
      </c>
      <c r="J51" s="648" t="s">
        <v>609</v>
      </c>
    </row>
    <row r="52" spans="1:10" ht="14.4" customHeight="1" x14ac:dyDescent="0.3">
      <c r="A52" s="644" t="s">
        <v>602</v>
      </c>
      <c r="B52" s="645" t="s">
        <v>602</v>
      </c>
      <c r="C52" s="646" t="s">
        <v>602</v>
      </c>
      <c r="D52" s="646" t="s">
        <v>602</v>
      </c>
      <c r="E52" s="646"/>
      <c r="F52" s="646" t="s">
        <v>602</v>
      </c>
      <c r="G52" s="646" t="s">
        <v>602</v>
      </c>
      <c r="H52" s="646" t="s">
        <v>602</v>
      </c>
      <c r="I52" s="647" t="s">
        <v>602</v>
      </c>
      <c r="J52" s="648" t="s">
        <v>610</v>
      </c>
    </row>
    <row r="53" spans="1:10" ht="14.4" customHeight="1" x14ac:dyDescent="0.3">
      <c r="A53" s="644" t="s">
        <v>620</v>
      </c>
      <c r="B53" s="645" t="s">
        <v>621</v>
      </c>
      <c r="C53" s="646" t="s">
        <v>602</v>
      </c>
      <c r="D53" s="646" t="s">
        <v>602</v>
      </c>
      <c r="E53" s="646"/>
      <c r="F53" s="646" t="s">
        <v>602</v>
      </c>
      <c r="G53" s="646" t="s">
        <v>602</v>
      </c>
      <c r="H53" s="646" t="s">
        <v>602</v>
      </c>
      <c r="I53" s="647" t="s">
        <v>602</v>
      </c>
      <c r="J53" s="648" t="s">
        <v>0</v>
      </c>
    </row>
    <row r="54" spans="1:10" ht="14.4" customHeight="1" x14ac:dyDescent="0.3">
      <c r="A54" s="644" t="s">
        <v>620</v>
      </c>
      <c r="B54" s="645" t="s">
        <v>346</v>
      </c>
      <c r="C54" s="646">
        <v>1464.4020499999999</v>
      </c>
      <c r="D54" s="646">
        <v>1162.0056500000001</v>
      </c>
      <c r="E54" s="646"/>
      <c r="F54" s="646">
        <v>1152.92662</v>
      </c>
      <c r="G54" s="646">
        <v>1342.8799034755409</v>
      </c>
      <c r="H54" s="646">
        <v>-189.95328347554096</v>
      </c>
      <c r="I54" s="647">
        <v>0.8585478247280951</v>
      </c>
      <c r="J54" s="648" t="s">
        <v>1</v>
      </c>
    </row>
    <row r="55" spans="1:10" ht="14.4" customHeight="1" x14ac:dyDescent="0.3">
      <c r="A55" s="644" t="s">
        <v>620</v>
      </c>
      <c r="B55" s="645" t="s">
        <v>347</v>
      </c>
      <c r="C55" s="646">
        <v>823.19285000000002</v>
      </c>
      <c r="D55" s="646">
        <v>644.62438999999893</v>
      </c>
      <c r="E55" s="646"/>
      <c r="F55" s="646">
        <v>674.59709000000009</v>
      </c>
      <c r="G55" s="646">
        <v>678.58279603512108</v>
      </c>
      <c r="H55" s="646">
        <v>-3.9857060351209839</v>
      </c>
      <c r="I55" s="647">
        <v>0.99412642634265269</v>
      </c>
      <c r="J55" s="648" t="s">
        <v>1</v>
      </c>
    </row>
    <row r="56" spans="1:10" ht="14.4" customHeight="1" x14ac:dyDescent="0.3">
      <c r="A56" s="644" t="s">
        <v>620</v>
      </c>
      <c r="B56" s="645" t="s">
        <v>348</v>
      </c>
      <c r="C56" s="646">
        <v>155.16452000000001</v>
      </c>
      <c r="D56" s="646">
        <v>39.411120000000004</v>
      </c>
      <c r="E56" s="646"/>
      <c r="F56" s="646">
        <v>130.14831999999998</v>
      </c>
      <c r="G56" s="646">
        <v>45.833735780635003</v>
      </c>
      <c r="H56" s="646">
        <v>84.314584219364974</v>
      </c>
      <c r="I56" s="647">
        <v>2.839574775726406</v>
      </c>
      <c r="J56" s="648" t="s">
        <v>1</v>
      </c>
    </row>
    <row r="57" spans="1:10" ht="14.4" customHeight="1" x14ac:dyDescent="0.3">
      <c r="A57" s="644" t="s">
        <v>620</v>
      </c>
      <c r="B57" s="645" t="s">
        <v>349</v>
      </c>
      <c r="C57" s="646">
        <v>0</v>
      </c>
      <c r="D57" s="646" t="s">
        <v>602</v>
      </c>
      <c r="E57" s="646"/>
      <c r="F57" s="646" t="s">
        <v>602</v>
      </c>
      <c r="G57" s="646" t="s">
        <v>602</v>
      </c>
      <c r="H57" s="646" t="s">
        <v>602</v>
      </c>
      <c r="I57" s="647" t="s">
        <v>602</v>
      </c>
      <c r="J57" s="648" t="s">
        <v>1</v>
      </c>
    </row>
    <row r="58" spans="1:10" ht="14.4" customHeight="1" x14ac:dyDescent="0.3">
      <c r="A58" s="644" t="s">
        <v>620</v>
      </c>
      <c r="B58" s="645" t="s">
        <v>350</v>
      </c>
      <c r="C58" s="646">
        <v>557.74282000000005</v>
      </c>
      <c r="D58" s="646">
        <v>314.99304999999902</v>
      </c>
      <c r="E58" s="646"/>
      <c r="F58" s="646">
        <v>317.53172000000001</v>
      </c>
      <c r="G58" s="646">
        <v>188.81518098544566</v>
      </c>
      <c r="H58" s="646">
        <v>128.71653901455434</v>
      </c>
      <c r="I58" s="647">
        <v>1.6817065150310988</v>
      </c>
      <c r="J58" s="648" t="s">
        <v>1</v>
      </c>
    </row>
    <row r="59" spans="1:10" ht="14.4" customHeight="1" x14ac:dyDescent="0.3">
      <c r="A59" s="644" t="s">
        <v>620</v>
      </c>
      <c r="B59" s="645" t="s">
        <v>351</v>
      </c>
      <c r="C59" s="646">
        <v>96.188559999999995</v>
      </c>
      <c r="D59" s="646">
        <v>40.686949999999996</v>
      </c>
      <c r="E59" s="646"/>
      <c r="F59" s="646">
        <v>197.20249999999999</v>
      </c>
      <c r="G59" s="646">
        <v>21.677940319694084</v>
      </c>
      <c r="H59" s="646">
        <v>175.52455968030591</v>
      </c>
      <c r="I59" s="647">
        <v>9.0969205142079144</v>
      </c>
      <c r="J59" s="648" t="s">
        <v>1</v>
      </c>
    </row>
    <row r="60" spans="1:10" ht="14.4" customHeight="1" x14ac:dyDescent="0.3">
      <c r="A60" s="644" t="s">
        <v>620</v>
      </c>
      <c r="B60" s="645" t="s">
        <v>352</v>
      </c>
      <c r="C60" s="646">
        <v>177.14733000000001</v>
      </c>
      <c r="D60" s="646">
        <v>160.63069999999999</v>
      </c>
      <c r="E60" s="646"/>
      <c r="F60" s="646">
        <v>167.57319999999999</v>
      </c>
      <c r="G60" s="646">
        <v>154.37861690792934</v>
      </c>
      <c r="H60" s="646">
        <v>13.194583092070644</v>
      </c>
      <c r="I60" s="647">
        <v>1.0854689811085678</v>
      </c>
      <c r="J60" s="648" t="s">
        <v>1</v>
      </c>
    </row>
    <row r="61" spans="1:10" ht="14.4" customHeight="1" x14ac:dyDescent="0.3">
      <c r="A61" s="644" t="s">
        <v>620</v>
      </c>
      <c r="B61" s="645" t="s">
        <v>622</v>
      </c>
      <c r="C61" s="646">
        <v>3273.8381300000001</v>
      </c>
      <c r="D61" s="646">
        <v>2362.3518599999979</v>
      </c>
      <c r="E61" s="646"/>
      <c r="F61" s="646">
        <v>2639.9794499999998</v>
      </c>
      <c r="G61" s="646">
        <v>2432.1681735043662</v>
      </c>
      <c r="H61" s="646">
        <v>207.81127649563359</v>
      </c>
      <c r="I61" s="647">
        <v>1.085442807269454</v>
      </c>
      <c r="J61" s="648" t="s">
        <v>609</v>
      </c>
    </row>
    <row r="62" spans="1:10" ht="14.4" customHeight="1" x14ac:dyDescent="0.3">
      <c r="A62" s="644" t="s">
        <v>602</v>
      </c>
      <c r="B62" s="645" t="s">
        <v>602</v>
      </c>
      <c r="C62" s="646" t="s">
        <v>602</v>
      </c>
      <c r="D62" s="646" t="s">
        <v>602</v>
      </c>
      <c r="E62" s="646"/>
      <c r="F62" s="646" t="s">
        <v>602</v>
      </c>
      <c r="G62" s="646" t="s">
        <v>602</v>
      </c>
      <c r="H62" s="646" t="s">
        <v>602</v>
      </c>
      <c r="I62" s="647" t="s">
        <v>602</v>
      </c>
      <c r="J62" s="648" t="s">
        <v>610</v>
      </c>
    </row>
    <row r="63" spans="1:10" ht="14.4" customHeight="1" x14ac:dyDescent="0.3">
      <c r="A63" s="644" t="s">
        <v>623</v>
      </c>
      <c r="B63" s="645" t="s">
        <v>624</v>
      </c>
      <c r="C63" s="646" t="s">
        <v>602</v>
      </c>
      <c r="D63" s="646" t="s">
        <v>602</v>
      </c>
      <c r="E63" s="646"/>
      <c r="F63" s="646" t="s">
        <v>602</v>
      </c>
      <c r="G63" s="646" t="s">
        <v>602</v>
      </c>
      <c r="H63" s="646" t="s">
        <v>602</v>
      </c>
      <c r="I63" s="647" t="s">
        <v>602</v>
      </c>
      <c r="J63" s="648" t="s">
        <v>0</v>
      </c>
    </row>
    <row r="64" spans="1:10" ht="14.4" customHeight="1" x14ac:dyDescent="0.3">
      <c r="A64" s="644" t="s">
        <v>623</v>
      </c>
      <c r="B64" s="645" t="s">
        <v>346</v>
      </c>
      <c r="C64" s="646">
        <v>196.74272999999999</v>
      </c>
      <c r="D64" s="646">
        <v>142.01658</v>
      </c>
      <c r="E64" s="646"/>
      <c r="F64" s="646">
        <v>165.13523000000001</v>
      </c>
      <c r="G64" s="646">
        <v>166.88375113031324</v>
      </c>
      <c r="H64" s="646">
        <v>-1.748521130313236</v>
      </c>
      <c r="I64" s="647">
        <v>0.98952252020660847</v>
      </c>
      <c r="J64" s="648" t="s">
        <v>1</v>
      </c>
    </row>
    <row r="65" spans="1:10" ht="14.4" customHeight="1" x14ac:dyDescent="0.3">
      <c r="A65" s="644" t="s">
        <v>623</v>
      </c>
      <c r="B65" s="645" t="s">
        <v>603</v>
      </c>
      <c r="C65" s="646">
        <v>0</v>
      </c>
      <c r="D65" s="646" t="s">
        <v>602</v>
      </c>
      <c r="E65" s="646"/>
      <c r="F65" s="646" t="s">
        <v>602</v>
      </c>
      <c r="G65" s="646" t="s">
        <v>602</v>
      </c>
      <c r="H65" s="646" t="s">
        <v>602</v>
      </c>
      <c r="I65" s="647" t="s">
        <v>602</v>
      </c>
      <c r="J65" s="648" t="s">
        <v>1</v>
      </c>
    </row>
    <row r="66" spans="1:10" ht="14.4" customHeight="1" x14ac:dyDescent="0.3">
      <c r="A66" s="644" t="s">
        <v>623</v>
      </c>
      <c r="B66" s="645" t="s">
        <v>350</v>
      </c>
      <c r="C66" s="646">
        <v>0</v>
      </c>
      <c r="D66" s="646" t="s">
        <v>602</v>
      </c>
      <c r="E66" s="646"/>
      <c r="F66" s="646" t="s">
        <v>602</v>
      </c>
      <c r="G66" s="646" t="s">
        <v>602</v>
      </c>
      <c r="H66" s="646" t="s">
        <v>602</v>
      </c>
      <c r="I66" s="647" t="s">
        <v>602</v>
      </c>
      <c r="J66" s="648" t="s">
        <v>1</v>
      </c>
    </row>
    <row r="67" spans="1:10" ht="14.4" customHeight="1" x14ac:dyDescent="0.3">
      <c r="A67" s="644" t="s">
        <v>623</v>
      </c>
      <c r="B67" s="645" t="s">
        <v>625</v>
      </c>
      <c r="C67" s="646">
        <v>196.74272999999999</v>
      </c>
      <c r="D67" s="646">
        <v>142.01658</v>
      </c>
      <c r="E67" s="646"/>
      <c r="F67" s="646">
        <v>165.13523000000001</v>
      </c>
      <c r="G67" s="646">
        <v>166.88375113031324</v>
      </c>
      <c r="H67" s="646">
        <v>-1.748521130313236</v>
      </c>
      <c r="I67" s="647">
        <v>0.98952252020660847</v>
      </c>
      <c r="J67" s="648" t="s">
        <v>609</v>
      </c>
    </row>
    <row r="68" spans="1:10" ht="14.4" customHeight="1" x14ac:dyDescent="0.3">
      <c r="A68" s="644" t="s">
        <v>602</v>
      </c>
      <c r="B68" s="645" t="s">
        <v>602</v>
      </c>
      <c r="C68" s="646" t="s">
        <v>602</v>
      </c>
      <c r="D68" s="646" t="s">
        <v>602</v>
      </c>
      <c r="E68" s="646"/>
      <c r="F68" s="646" t="s">
        <v>602</v>
      </c>
      <c r="G68" s="646" t="s">
        <v>602</v>
      </c>
      <c r="H68" s="646" t="s">
        <v>602</v>
      </c>
      <c r="I68" s="647" t="s">
        <v>602</v>
      </c>
      <c r="J68" s="648" t="s">
        <v>610</v>
      </c>
    </row>
    <row r="69" spans="1:10" ht="14.4" customHeight="1" x14ac:dyDescent="0.3">
      <c r="A69" s="644" t="s">
        <v>626</v>
      </c>
      <c r="B69" s="645" t="s">
        <v>627</v>
      </c>
      <c r="C69" s="646" t="s">
        <v>602</v>
      </c>
      <c r="D69" s="646" t="s">
        <v>602</v>
      </c>
      <c r="E69" s="646"/>
      <c r="F69" s="646" t="s">
        <v>602</v>
      </c>
      <c r="G69" s="646" t="s">
        <v>602</v>
      </c>
      <c r="H69" s="646" t="s">
        <v>602</v>
      </c>
      <c r="I69" s="647" t="s">
        <v>602</v>
      </c>
      <c r="J69" s="648" t="s">
        <v>0</v>
      </c>
    </row>
    <row r="70" spans="1:10" ht="14.4" customHeight="1" x14ac:dyDescent="0.3">
      <c r="A70" s="644" t="s">
        <v>626</v>
      </c>
      <c r="B70" s="645" t="s">
        <v>346</v>
      </c>
      <c r="C70" s="646">
        <v>58.262369999999997</v>
      </c>
      <c r="D70" s="646">
        <v>0</v>
      </c>
      <c r="E70" s="646"/>
      <c r="F70" s="646" t="s">
        <v>602</v>
      </c>
      <c r="G70" s="646" t="s">
        <v>602</v>
      </c>
      <c r="H70" s="646" t="s">
        <v>602</v>
      </c>
      <c r="I70" s="647" t="s">
        <v>602</v>
      </c>
      <c r="J70" s="648" t="s">
        <v>1</v>
      </c>
    </row>
    <row r="71" spans="1:10" ht="14.4" customHeight="1" x14ac:dyDescent="0.3">
      <c r="A71" s="644" t="s">
        <v>626</v>
      </c>
      <c r="B71" s="645" t="s">
        <v>350</v>
      </c>
      <c r="C71" s="646">
        <v>0.25724000000000002</v>
      </c>
      <c r="D71" s="646">
        <v>0</v>
      </c>
      <c r="E71" s="646"/>
      <c r="F71" s="646" t="s">
        <v>602</v>
      </c>
      <c r="G71" s="646" t="s">
        <v>602</v>
      </c>
      <c r="H71" s="646" t="s">
        <v>602</v>
      </c>
      <c r="I71" s="647" t="s">
        <v>602</v>
      </c>
      <c r="J71" s="648" t="s">
        <v>1</v>
      </c>
    </row>
    <row r="72" spans="1:10" ht="14.4" customHeight="1" x14ac:dyDescent="0.3">
      <c r="A72" s="644" t="s">
        <v>626</v>
      </c>
      <c r="B72" s="645" t="s">
        <v>628</v>
      </c>
      <c r="C72" s="646">
        <v>58.51961</v>
      </c>
      <c r="D72" s="646">
        <v>0</v>
      </c>
      <c r="E72" s="646"/>
      <c r="F72" s="646" t="s">
        <v>602</v>
      </c>
      <c r="G72" s="646" t="s">
        <v>602</v>
      </c>
      <c r="H72" s="646" t="s">
        <v>602</v>
      </c>
      <c r="I72" s="647" t="s">
        <v>602</v>
      </c>
      <c r="J72" s="648" t="s">
        <v>609</v>
      </c>
    </row>
    <row r="73" spans="1:10" ht="14.4" customHeight="1" x14ac:dyDescent="0.3">
      <c r="A73" s="644" t="s">
        <v>602</v>
      </c>
      <c r="B73" s="645" t="s">
        <v>602</v>
      </c>
      <c r="C73" s="646" t="s">
        <v>602</v>
      </c>
      <c r="D73" s="646" t="s">
        <v>602</v>
      </c>
      <c r="E73" s="646"/>
      <c r="F73" s="646" t="s">
        <v>602</v>
      </c>
      <c r="G73" s="646" t="s">
        <v>602</v>
      </c>
      <c r="H73" s="646" t="s">
        <v>602</v>
      </c>
      <c r="I73" s="647" t="s">
        <v>602</v>
      </c>
      <c r="J73" s="648" t="s">
        <v>610</v>
      </c>
    </row>
    <row r="74" spans="1:10" ht="14.4" customHeight="1" x14ac:dyDescent="0.3">
      <c r="A74" s="644" t="s">
        <v>629</v>
      </c>
      <c r="B74" s="645" t="s">
        <v>630</v>
      </c>
      <c r="C74" s="646" t="s">
        <v>602</v>
      </c>
      <c r="D74" s="646" t="s">
        <v>602</v>
      </c>
      <c r="E74" s="646"/>
      <c r="F74" s="646" t="s">
        <v>602</v>
      </c>
      <c r="G74" s="646" t="s">
        <v>602</v>
      </c>
      <c r="H74" s="646" t="s">
        <v>602</v>
      </c>
      <c r="I74" s="647" t="s">
        <v>602</v>
      </c>
      <c r="J74" s="648" t="s">
        <v>0</v>
      </c>
    </row>
    <row r="75" spans="1:10" ht="14.4" customHeight="1" x14ac:dyDescent="0.3">
      <c r="A75" s="644" t="s">
        <v>629</v>
      </c>
      <c r="B75" s="645" t="s">
        <v>346</v>
      </c>
      <c r="C75" s="646">
        <v>37.902829999999994</v>
      </c>
      <c r="D75" s="646">
        <v>30.99391</v>
      </c>
      <c r="E75" s="646"/>
      <c r="F75" s="646">
        <v>25.686440000000001</v>
      </c>
      <c r="G75" s="646">
        <v>30.775650931255996</v>
      </c>
      <c r="H75" s="646">
        <v>-5.0892109312559946</v>
      </c>
      <c r="I75" s="647">
        <v>0.83463514898112678</v>
      </c>
      <c r="J75" s="648" t="s">
        <v>1</v>
      </c>
    </row>
    <row r="76" spans="1:10" ht="14.4" customHeight="1" x14ac:dyDescent="0.3">
      <c r="A76" s="644" t="s">
        <v>629</v>
      </c>
      <c r="B76" s="645" t="s">
        <v>350</v>
      </c>
      <c r="C76" s="646">
        <v>7.5380000000000003E-2</v>
      </c>
      <c r="D76" s="646">
        <v>7.5539999999999996E-2</v>
      </c>
      <c r="E76" s="646"/>
      <c r="F76" s="646">
        <v>0</v>
      </c>
      <c r="G76" s="646">
        <v>7.0086912164500012E-2</v>
      </c>
      <c r="H76" s="646">
        <v>-7.0086912164500012E-2</v>
      </c>
      <c r="I76" s="647">
        <v>0</v>
      </c>
      <c r="J76" s="648" t="s">
        <v>1</v>
      </c>
    </row>
    <row r="77" spans="1:10" ht="14.4" customHeight="1" x14ac:dyDescent="0.3">
      <c r="A77" s="644" t="s">
        <v>629</v>
      </c>
      <c r="B77" s="645" t="s">
        <v>351</v>
      </c>
      <c r="C77" s="646">
        <v>7.8920000000000004E-2</v>
      </c>
      <c r="D77" s="646">
        <v>0</v>
      </c>
      <c r="E77" s="646"/>
      <c r="F77" s="646" t="s">
        <v>602</v>
      </c>
      <c r="G77" s="646" t="s">
        <v>602</v>
      </c>
      <c r="H77" s="646" t="s">
        <v>602</v>
      </c>
      <c r="I77" s="647" t="s">
        <v>602</v>
      </c>
      <c r="J77" s="648" t="s">
        <v>1</v>
      </c>
    </row>
    <row r="78" spans="1:10" ht="14.4" customHeight="1" x14ac:dyDescent="0.3">
      <c r="A78" s="644" t="s">
        <v>629</v>
      </c>
      <c r="B78" s="645" t="s">
        <v>631</v>
      </c>
      <c r="C78" s="646">
        <v>38.057129999999994</v>
      </c>
      <c r="D78" s="646">
        <v>31.06945</v>
      </c>
      <c r="E78" s="646"/>
      <c r="F78" s="646">
        <v>25.686440000000001</v>
      </c>
      <c r="G78" s="646">
        <v>30.845737843420494</v>
      </c>
      <c r="H78" s="646">
        <v>-5.159297843420493</v>
      </c>
      <c r="I78" s="647">
        <v>0.8327387119215568</v>
      </c>
      <c r="J78" s="648" t="s">
        <v>609</v>
      </c>
    </row>
    <row r="79" spans="1:10" ht="14.4" customHeight="1" x14ac:dyDescent="0.3">
      <c r="A79" s="644" t="s">
        <v>602</v>
      </c>
      <c r="B79" s="645" t="s">
        <v>602</v>
      </c>
      <c r="C79" s="646" t="s">
        <v>602</v>
      </c>
      <c r="D79" s="646" t="s">
        <v>602</v>
      </c>
      <c r="E79" s="646"/>
      <c r="F79" s="646" t="s">
        <v>602</v>
      </c>
      <c r="G79" s="646" t="s">
        <v>602</v>
      </c>
      <c r="H79" s="646" t="s">
        <v>602</v>
      </c>
      <c r="I79" s="647" t="s">
        <v>602</v>
      </c>
      <c r="J79" s="648" t="s">
        <v>610</v>
      </c>
    </row>
    <row r="80" spans="1:10" ht="14.4" customHeight="1" x14ac:dyDescent="0.3">
      <c r="A80" s="644" t="s">
        <v>600</v>
      </c>
      <c r="B80" s="645" t="s">
        <v>604</v>
      </c>
      <c r="C80" s="646">
        <v>9878.2930700000015</v>
      </c>
      <c r="D80" s="646">
        <v>7078.2616299999936</v>
      </c>
      <c r="E80" s="646"/>
      <c r="F80" s="646">
        <v>7500.1133300000001</v>
      </c>
      <c r="G80" s="646">
        <v>7059.4525536802512</v>
      </c>
      <c r="H80" s="646">
        <v>440.66077631974895</v>
      </c>
      <c r="I80" s="647">
        <v>1.0624213808321472</v>
      </c>
      <c r="J80" s="648" t="s">
        <v>605</v>
      </c>
    </row>
  </sheetData>
  <mergeCells count="3">
    <mergeCell ref="F3:I3"/>
    <mergeCell ref="C4:D4"/>
    <mergeCell ref="A1:I1"/>
  </mergeCells>
  <conditionalFormatting sqref="F15 F81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80">
    <cfRule type="expression" dxfId="63" priority="5">
      <formula>$H16&gt;0</formula>
    </cfRule>
  </conditionalFormatting>
  <conditionalFormatting sqref="A16:A80">
    <cfRule type="expression" dxfId="62" priority="2">
      <formula>AND($J16&lt;&gt;"mezeraKL",$J16&lt;&gt;"")</formula>
    </cfRule>
  </conditionalFormatting>
  <conditionalFormatting sqref="I16:I80">
    <cfRule type="expression" dxfId="61" priority="6">
      <formula>$I16&gt;1</formula>
    </cfRule>
  </conditionalFormatting>
  <conditionalFormatting sqref="B16:B80">
    <cfRule type="expression" dxfId="60" priority="1">
      <formula>OR($J16="NS",$J16="SumaNS",$J16="Účet")</formula>
    </cfRule>
  </conditionalFormatting>
  <conditionalFormatting sqref="A16:D80 F16:I80">
    <cfRule type="expression" dxfId="59" priority="8">
      <formula>AND($J16&lt;&gt;"",$J16&lt;&gt;"mezeraKL")</formula>
    </cfRule>
  </conditionalFormatting>
  <conditionalFormatting sqref="B16:D80 F16:I80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80 F16:I80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195.87105664474035</v>
      </c>
      <c r="M3" s="207">
        <f>SUBTOTAL(9,M5:M1048576)</f>
        <v>36797.432333333316</v>
      </c>
      <c r="N3" s="208">
        <f>SUBTOTAL(9,N5:N1048576)</f>
        <v>7207551.9529433297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600</v>
      </c>
      <c r="B5" s="655" t="s">
        <v>3542</v>
      </c>
      <c r="C5" s="656" t="s">
        <v>606</v>
      </c>
      <c r="D5" s="657" t="s">
        <v>3543</v>
      </c>
      <c r="E5" s="656" t="s">
        <v>632</v>
      </c>
      <c r="F5" s="657" t="s">
        <v>3551</v>
      </c>
      <c r="G5" s="656"/>
      <c r="H5" s="656" t="s">
        <v>633</v>
      </c>
      <c r="I5" s="656" t="s">
        <v>634</v>
      </c>
      <c r="J5" s="656" t="s">
        <v>635</v>
      </c>
      <c r="K5" s="656" t="s">
        <v>636</v>
      </c>
      <c r="L5" s="658">
        <v>109.71000000000002</v>
      </c>
      <c r="M5" s="658">
        <v>1</v>
      </c>
      <c r="N5" s="659">
        <v>109.71000000000002</v>
      </c>
    </row>
    <row r="6" spans="1:14" ht="14.4" customHeight="1" x14ac:dyDescent="0.3">
      <c r="A6" s="660" t="s">
        <v>600</v>
      </c>
      <c r="B6" s="661" t="s">
        <v>3542</v>
      </c>
      <c r="C6" s="662" t="s">
        <v>606</v>
      </c>
      <c r="D6" s="663" t="s">
        <v>3543</v>
      </c>
      <c r="E6" s="662" t="s">
        <v>632</v>
      </c>
      <c r="F6" s="663" t="s">
        <v>3551</v>
      </c>
      <c r="G6" s="662"/>
      <c r="H6" s="662" t="s">
        <v>637</v>
      </c>
      <c r="I6" s="662" t="s">
        <v>638</v>
      </c>
      <c r="J6" s="662" t="s">
        <v>639</v>
      </c>
      <c r="K6" s="662" t="s">
        <v>640</v>
      </c>
      <c r="L6" s="664">
        <v>156.19999999999999</v>
      </c>
      <c r="M6" s="664">
        <v>2</v>
      </c>
      <c r="N6" s="665">
        <v>312.39999999999998</v>
      </c>
    </row>
    <row r="7" spans="1:14" ht="14.4" customHeight="1" x14ac:dyDescent="0.3">
      <c r="A7" s="660" t="s">
        <v>600</v>
      </c>
      <c r="B7" s="661" t="s">
        <v>3542</v>
      </c>
      <c r="C7" s="662" t="s">
        <v>606</v>
      </c>
      <c r="D7" s="663" t="s">
        <v>3543</v>
      </c>
      <c r="E7" s="662" t="s">
        <v>632</v>
      </c>
      <c r="F7" s="663" t="s">
        <v>3551</v>
      </c>
      <c r="G7" s="662"/>
      <c r="H7" s="662" t="s">
        <v>641</v>
      </c>
      <c r="I7" s="662" t="s">
        <v>642</v>
      </c>
      <c r="J7" s="662" t="s">
        <v>643</v>
      </c>
      <c r="K7" s="662" t="s">
        <v>644</v>
      </c>
      <c r="L7" s="664">
        <v>26.109999999999985</v>
      </c>
      <c r="M7" s="664">
        <v>1</v>
      </c>
      <c r="N7" s="665">
        <v>26.109999999999985</v>
      </c>
    </row>
    <row r="8" spans="1:14" ht="14.4" customHeight="1" x14ac:dyDescent="0.3">
      <c r="A8" s="660" t="s">
        <v>600</v>
      </c>
      <c r="B8" s="661" t="s">
        <v>3542</v>
      </c>
      <c r="C8" s="662" t="s">
        <v>606</v>
      </c>
      <c r="D8" s="663" t="s">
        <v>3543</v>
      </c>
      <c r="E8" s="662" t="s">
        <v>632</v>
      </c>
      <c r="F8" s="663" t="s">
        <v>3551</v>
      </c>
      <c r="G8" s="662"/>
      <c r="H8" s="662" t="s">
        <v>645</v>
      </c>
      <c r="I8" s="662" t="s">
        <v>645</v>
      </c>
      <c r="J8" s="662" t="s">
        <v>646</v>
      </c>
      <c r="K8" s="662" t="s">
        <v>647</v>
      </c>
      <c r="L8" s="664">
        <v>100.73000000000003</v>
      </c>
      <c r="M8" s="664">
        <v>1</v>
      </c>
      <c r="N8" s="665">
        <v>100.73000000000003</v>
      </c>
    </row>
    <row r="9" spans="1:14" ht="14.4" customHeight="1" x14ac:dyDescent="0.3">
      <c r="A9" s="660" t="s">
        <v>600</v>
      </c>
      <c r="B9" s="661" t="s">
        <v>3542</v>
      </c>
      <c r="C9" s="662" t="s">
        <v>606</v>
      </c>
      <c r="D9" s="663" t="s">
        <v>3543</v>
      </c>
      <c r="E9" s="662" t="s">
        <v>632</v>
      </c>
      <c r="F9" s="663" t="s">
        <v>3551</v>
      </c>
      <c r="G9" s="662" t="s">
        <v>648</v>
      </c>
      <c r="H9" s="662" t="s">
        <v>649</v>
      </c>
      <c r="I9" s="662" t="s">
        <v>649</v>
      </c>
      <c r="J9" s="662" t="s">
        <v>650</v>
      </c>
      <c r="K9" s="662" t="s">
        <v>651</v>
      </c>
      <c r="L9" s="664">
        <v>187.29354135350735</v>
      </c>
      <c r="M9" s="664">
        <v>250</v>
      </c>
      <c r="N9" s="665">
        <v>46823.385338376836</v>
      </c>
    </row>
    <row r="10" spans="1:14" ht="14.4" customHeight="1" x14ac:dyDescent="0.3">
      <c r="A10" s="660" t="s">
        <v>600</v>
      </c>
      <c r="B10" s="661" t="s">
        <v>3542</v>
      </c>
      <c r="C10" s="662" t="s">
        <v>606</v>
      </c>
      <c r="D10" s="663" t="s">
        <v>3543</v>
      </c>
      <c r="E10" s="662" t="s">
        <v>632</v>
      </c>
      <c r="F10" s="663" t="s">
        <v>3551</v>
      </c>
      <c r="G10" s="662" t="s">
        <v>648</v>
      </c>
      <c r="H10" s="662" t="s">
        <v>652</v>
      </c>
      <c r="I10" s="662" t="s">
        <v>652</v>
      </c>
      <c r="J10" s="662" t="s">
        <v>653</v>
      </c>
      <c r="K10" s="662" t="s">
        <v>654</v>
      </c>
      <c r="L10" s="664">
        <v>181.58990857517139</v>
      </c>
      <c r="M10" s="664">
        <v>61</v>
      </c>
      <c r="N10" s="665">
        <v>11076.984423085454</v>
      </c>
    </row>
    <row r="11" spans="1:14" ht="14.4" customHeight="1" x14ac:dyDescent="0.3">
      <c r="A11" s="660" t="s">
        <v>600</v>
      </c>
      <c r="B11" s="661" t="s">
        <v>3542</v>
      </c>
      <c r="C11" s="662" t="s">
        <v>606</v>
      </c>
      <c r="D11" s="663" t="s">
        <v>3543</v>
      </c>
      <c r="E11" s="662" t="s">
        <v>632</v>
      </c>
      <c r="F11" s="663" t="s">
        <v>3551</v>
      </c>
      <c r="G11" s="662" t="s">
        <v>648</v>
      </c>
      <c r="H11" s="662" t="s">
        <v>655</v>
      </c>
      <c r="I11" s="662" t="s">
        <v>655</v>
      </c>
      <c r="J11" s="662" t="s">
        <v>656</v>
      </c>
      <c r="K11" s="662" t="s">
        <v>654</v>
      </c>
      <c r="L11" s="664">
        <v>149.5</v>
      </c>
      <c r="M11" s="664">
        <v>1</v>
      </c>
      <c r="N11" s="665">
        <v>149.5</v>
      </c>
    </row>
    <row r="12" spans="1:14" ht="14.4" customHeight="1" x14ac:dyDescent="0.3">
      <c r="A12" s="660" t="s">
        <v>600</v>
      </c>
      <c r="B12" s="661" t="s">
        <v>3542</v>
      </c>
      <c r="C12" s="662" t="s">
        <v>606</v>
      </c>
      <c r="D12" s="663" t="s">
        <v>3543</v>
      </c>
      <c r="E12" s="662" t="s">
        <v>632</v>
      </c>
      <c r="F12" s="663" t="s">
        <v>3551</v>
      </c>
      <c r="G12" s="662" t="s">
        <v>648</v>
      </c>
      <c r="H12" s="662" t="s">
        <v>657</v>
      </c>
      <c r="I12" s="662" t="s">
        <v>657</v>
      </c>
      <c r="J12" s="662" t="s">
        <v>656</v>
      </c>
      <c r="K12" s="662" t="s">
        <v>658</v>
      </c>
      <c r="L12" s="664">
        <v>132.24992358300321</v>
      </c>
      <c r="M12" s="664">
        <v>14</v>
      </c>
      <c r="N12" s="665">
        <v>1851.4989301620449</v>
      </c>
    </row>
    <row r="13" spans="1:14" ht="14.4" customHeight="1" x14ac:dyDescent="0.3">
      <c r="A13" s="660" t="s">
        <v>600</v>
      </c>
      <c r="B13" s="661" t="s">
        <v>3542</v>
      </c>
      <c r="C13" s="662" t="s">
        <v>606</v>
      </c>
      <c r="D13" s="663" t="s">
        <v>3543</v>
      </c>
      <c r="E13" s="662" t="s">
        <v>632</v>
      </c>
      <c r="F13" s="663" t="s">
        <v>3551</v>
      </c>
      <c r="G13" s="662" t="s">
        <v>648</v>
      </c>
      <c r="H13" s="662" t="s">
        <v>659</v>
      </c>
      <c r="I13" s="662" t="s">
        <v>659</v>
      </c>
      <c r="J13" s="662" t="s">
        <v>650</v>
      </c>
      <c r="K13" s="662" t="s">
        <v>660</v>
      </c>
      <c r="L13" s="664">
        <v>97.179971238825416</v>
      </c>
      <c r="M13" s="664">
        <v>82</v>
      </c>
      <c r="N13" s="665">
        <v>7968.7576415836838</v>
      </c>
    </row>
    <row r="14" spans="1:14" ht="14.4" customHeight="1" x14ac:dyDescent="0.3">
      <c r="A14" s="660" t="s">
        <v>600</v>
      </c>
      <c r="B14" s="661" t="s">
        <v>3542</v>
      </c>
      <c r="C14" s="662" t="s">
        <v>606</v>
      </c>
      <c r="D14" s="663" t="s">
        <v>3543</v>
      </c>
      <c r="E14" s="662" t="s">
        <v>632</v>
      </c>
      <c r="F14" s="663" t="s">
        <v>3551</v>
      </c>
      <c r="G14" s="662" t="s">
        <v>648</v>
      </c>
      <c r="H14" s="662" t="s">
        <v>661</v>
      </c>
      <c r="I14" s="662" t="s">
        <v>661</v>
      </c>
      <c r="J14" s="662" t="s">
        <v>650</v>
      </c>
      <c r="K14" s="662" t="s">
        <v>662</v>
      </c>
      <c r="L14" s="664">
        <v>97.750090821992487</v>
      </c>
      <c r="M14" s="664">
        <v>31</v>
      </c>
      <c r="N14" s="665">
        <v>3030.2528154817669</v>
      </c>
    </row>
    <row r="15" spans="1:14" ht="14.4" customHeight="1" x14ac:dyDescent="0.3">
      <c r="A15" s="660" t="s">
        <v>600</v>
      </c>
      <c r="B15" s="661" t="s">
        <v>3542</v>
      </c>
      <c r="C15" s="662" t="s">
        <v>606</v>
      </c>
      <c r="D15" s="663" t="s">
        <v>3543</v>
      </c>
      <c r="E15" s="662" t="s">
        <v>632</v>
      </c>
      <c r="F15" s="663" t="s">
        <v>3551</v>
      </c>
      <c r="G15" s="662" t="s">
        <v>648</v>
      </c>
      <c r="H15" s="662" t="s">
        <v>663</v>
      </c>
      <c r="I15" s="662" t="s">
        <v>664</v>
      </c>
      <c r="J15" s="662" t="s">
        <v>665</v>
      </c>
      <c r="K15" s="662" t="s">
        <v>666</v>
      </c>
      <c r="L15" s="664">
        <v>40.14</v>
      </c>
      <c r="M15" s="664">
        <v>1</v>
      </c>
      <c r="N15" s="665">
        <v>40.14</v>
      </c>
    </row>
    <row r="16" spans="1:14" ht="14.4" customHeight="1" x14ac:dyDescent="0.3">
      <c r="A16" s="660" t="s">
        <v>600</v>
      </c>
      <c r="B16" s="661" t="s">
        <v>3542</v>
      </c>
      <c r="C16" s="662" t="s">
        <v>606</v>
      </c>
      <c r="D16" s="663" t="s">
        <v>3543</v>
      </c>
      <c r="E16" s="662" t="s">
        <v>632</v>
      </c>
      <c r="F16" s="663" t="s">
        <v>3551</v>
      </c>
      <c r="G16" s="662" t="s">
        <v>648</v>
      </c>
      <c r="H16" s="662" t="s">
        <v>667</v>
      </c>
      <c r="I16" s="662" t="s">
        <v>668</v>
      </c>
      <c r="J16" s="662" t="s">
        <v>669</v>
      </c>
      <c r="K16" s="662" t="s">
        <v>670</v>
      </c>
      <c r="L16" s="664">
        <v>53.749999999999979</v>
      </c>
      <c r="M16" s="664">
        <v>1</v>
      </c>
      <c r="N16" s="665">
        <v>53.749999999999979</v>
      </c>
    </row>
    <row r="17" spans="1:14" ht="14.4" customHeight="1" x14ac:dyDescent="0.3">
      <c r="A17" s="660" t="s">
        <v>600</v>
      </c>
      <c r="B17" s="661" t="s">
        <v>3542</v>
      </c>
      <c r="C17" s="662" t="s">
        <v>606</v>
      </c>
      <c r="D17" s="663" t="s">
        <v>3543</v>
      </c>
      <c r="E17" s="662" t="s">
        <v>632</v>
      </c>
      <c r="F17" s="663" t="s">
        <v>3551</v>
      </c>
      <c r="G17" s="662" t="s">
        <v>648</v>
      </c>
      <c r="H17" s="662" t="s">
        <v>671</v>
      </c>
      <c r="I17" s="662" t="s">
        <v>672</v>
      </c>
      <c r="J17" s="662" t="s">
        <v>673</v>
      </c>
      <c r="K17" s="662" t="s">
        <v>674</v>
      </c>
      <c r="L17" s="664">
        <v>88.421965647231261</v>
      </c>
      <c r="M17" s="664">
        <v>5</v>
      </c>
      <c r="N17" s="665">
        <v>442.10982823615632</v>
      </c>
    </row>
    <row r="18" spans="1:14" ht="14.4" customHeight="1" x14ac:dyDescent="0.3">
      <c r="A18" s="660" t="s">
        <v>600</v>
      </c>
      <c r="B18" s="661" t="s">
        <v>3542</v>
      </c>
      <c r="C18" s="662" t="s">
        <v>606</v>
      </c>
      <c r="D18" s="663" t="s">
        <v>3543</v>
      </c>
      <c r="E18" s="662" t="s">
        <v>632</v>
      </c>
      <c r="F18" s="663" t="s">
        <v>3551</v>
      </c>
      <c r="G18" s="662" t="s">
        <v>648</v>
      </c>
      <c r="H18" s="662" t="s">
        <v>675</v>
      </c>
      <c r="I18" s="662" t="s">
        <v>676</v>
      </c>
      <c r="J18" s="662" t="s">
        <v>677</v>
      </c>
      <c r="K18" s="662" t="s">
        <v>678</v>
      </c>
      <c r="L18" s="664">
        <v>101.67084380448672</v>
      </c>
      <c r="M18" s="664">
        <v>26</v>
      </c>
      <c r="N18" s="665">
        <v>2643.4419389166546</v>
      </c>
    </row>
    <row r="19" spans="1:14" ht="14.4" customHeight="1" x14ac:dyDescent="0.3">
      <c r="A19" s="660" t="s">
        <v>600</v>
      </c>
      <c r="B19" s="661" t="s">
        <v>3542</v>
      </c>
      <c r="C19" s="662" t="s">
        <v>606</v>
      </c>
      <c r="D19" s="663" t="s">
        <v>3543</v>
      </c>
      <c r="E19" s="662" t="s">
        <v>632</v>
      </c>
      <c r="F19" s="663" t="s">
        <v>3551</v>
      </c>
      <c r="G19" s="662" t="s">
        <v>648</v>
      </c>
      <c r="H19" s="662" t="s">
        <v>679</v>
      </c>
      <c r="I19" s="662" t="s">
        <v>680</v>
      </c>
      <c r="J19" s="662" t="s">
        <v>677</v>
      </c>
      <c r="K19" s="662" t="s">
        <v>681</v>
      </c>
      <c r="L19" s="664">
        <v>102.71400000000003</v>
      </c>
      <c r="M19" s="664">
        <v>5</v>
      </c>
      <c r="N19" s="665">
        <v>513.57000000000016</v>
      </c>
    </row>
    <row r="20" spans="1:14" ht="14.4" customHeight="1" x14ac:dyDescent="0.3">
      <c r="A20" s="660" t="s">
        <v>600</v>
      </c>
      <c r="B20" s="661" t="s">
        <v>3542</v>
      </c>
      <c r="C20" s="662" t="s">
        <v>606</v>
      </c>
      <c r="D20" s="663" t="s">
        <v>3543</v>
      </c>
      <c r="E20" s="662" t="s">
        <v>632</v>
      </c>
      <c r="F20" s="663" t="s">
        <v>3551</v>
      </c>
      <c r="G20" s="662" t="s">
        <v>648</v>
      </c>
      <c r="H20" s="662" t="s">
        <v>682</v>
      </c>
      <c r="I20" s="662" t="s">
        <v>683</v>
      </c>
      <c r="J20" s="662" t="s">
        <v>684</v>
      </c>
      <c r="K20" s="662" t="s">
        <v>685</v>
      </c>
      <c r="L20" s="664">
        <v>170.28501110740436</v>
      </c>
      <c r="M20" s="664">
        <v>10</v>
      </c>
      <c r="N20" s="665">
        <v>1702.8501110740435</v>
      </c>
    </row>
    <row r="21" spans="1:14" ht="14.4" customHeight="1" x14ac:dyDescent="0.3">
      <c r="A21" s="660" t="s">
        <v>600</v>
      </c>
      <c r="B21" s="661" t="s">
        <v>3542</v>
      </c>
      <c r="C21" s="662" t="s">
        <v>606</v>
      </c>
      <c r="D21" s="663" t="s">
        <v>3543</v>
      </c>
      <c r="E21" s="662" t="s">
        <v>632</v>
      </c>
      <c r="F21" s="663" t="s">
        <v>3551</v>
      </c>
      <c r="G21" s="662" t="s">
        <v>648</v>
      </c>
      <c r="H21" s="662" t="s">
        <v>686</v>
      </c>
      <c r="I21" s="662" t="s">
        <v>687</v>
      </c>
      <c r="J21" s="662" t="s">
        <v>688</v>
      </c>
      <c r="K21" s="662" t="s">
        <v>689</v>
      </c>
      <c r="L21" s="664">
        <v>67.578127595958364</v>
      </c>
      <c r="M21" s="664">
        <v>76</v>
      </c>
      <c r="N21" s="665">
        <v>5135.9376972928358</v>
      </c>
    </row>
    <row r="22" spans="1:14" ht="14.4" customHeight="1" x14ac:dyDescent="0.3">
      <c r="A22" s="660" t="s">
        <v>600</v>
      </c>
      <c r="B22" s="661" t="s">
        <v>3542</v>
      </c>
      <c r="C22" s="662" t="s">
        <v>606</v>
      </c>
      <c r="D22" s="663" t="s">
        <v>3543</v>
      </c>
      <c r="E22" s="662" t="s">
        <v>632</v>
      </c>
      <c r="F22" s="663" t="s">
        <v>3551</v>
      </c>
      <c r="G22" s="662" t="s">
        <v>648</v>
      </c>
      <c r="H22" s="662" t="s">
        <v>690</v>
      </c>
      <c r="I22" s="662" t="s">
        <v>691</v>
      </c>
      <c r="J22" s="662" t="s">
        <v>692</v>
      </c>
      <c r="K22" s="662" t="s">
        <v>693</v>
      </c>
      <c r="L22" s="664">
        <v>42.399954103470634</v>
      </c>
      <c r="M22" s="664">
        <v>2</v>
      </c>
      <c r="N22" s="665">
        <v>84.799908206941268</v>
      </c>
    </row>
    <row r="23" spans="1:14" ht="14.4" customHeight="1" x14ac:dyDescent="0.3">
      <c r="A23" s="660" t="s">
        <v>600</v>
      </c>
      <c r="B23" s="661" t="s">
        <v>3542</v>
      </c>
      <c r="C23" s="662" t="s">
        <v>606</v>
      </c>
      <c r="D23" s="663" t="s">
        <v>3543</v>
      </c>
      <c r="E23" s="662" t="s">
        <v>632</v>
      </c>
      <c r="F23" s="663" t="s">
        <v>3551</v>
      </c>
      <c r="G23" s="662" t="s">
        <v>648</v>
      </c>
      <c r="H23" s="662" t="s">
        <v>694</v>
      </c>
      <c r="I23" s="662" t="s">
        <v>695</v>
      </c>
      <c r="J23" s="662" t="s">
        <v>696</v>
      </c>
      <c r="K23" s="662" t="s">
        <v>697</v>
      </c>
      <c r="L23" s="664">
        <v>80.55111111111114</v>
      </c>
      <c r="M23" s="664">
        <v>9</v>
      </c>
      <c r="N23" s="665">
        <v>724.96000000000026</v>
      </c>
    </row>
    <row r="24" spans="1:14" ht="14.4" customHeight="1" x14ac:dyDescent="0.3">
      <c r="A24" s="660" t="s">
        <v>600</v>
      </c>
      <c r="B24" s="661" t="s">
        <v>3542</v>
      </c>
      <c r="C24" s="662" t="s">
        <v>606</v>
      </c>
      <c r="D24" s="663" t="s">
        <v>3543</v>
      </c>
      <c r="E24" s="662" t="s">
        <v>632</v>
      </c>
      <c r="F24" s="663" t="s">
        <v>3551</v>
      </c>
      <c r="G24" s="662" t="s">
        <v>648</v>
      </c>
      <c r="H24" s="662" t="s">
        <v>698</v>
      </c>
      <c r="I24" s="662" t="s">
        <v>699</v>
      </c>
      <c r="J24" s="662" t="s">
        <v>700</v>
      </c>
      <c r="K24" s="662" t="s">
        <v>701</v>
      </c>
      <c r="L24" s="664">
        <v>55.949888799752806</v>
      </c>
      <c r="M24" s="664">
        <v>6</v>
      </c>
      <c r="N24" s="665">
        <v>335.69933279851682</v>
      </c>
    </row>
    <row r="25" spans="1:14" ht="14.4" customHeight="1" x14ac:dyDescent="0.3">
      <c r="A25" s="660" t="s">
        <v>600</v>
      </c>
      <c r="B25" s="661" t="s">
        <v>3542</v>
      </c>
      <c r="C25" s="662" t="s">
        <v>606</v>
      </c>
      <c r="D25" s="663" t="s">
        <v>3543</v>
      </c>
      <c r="E25" s="662" t="s">
        <v>632</v>
      </c>
      <c r="F25" s="663" t="s">
        <v>3551</v>
      </c>
      <c r="G25" s="662" t="s">
        <v>648</v>
      </c>
      <c r="H25" s="662" t="s">
        <v>702</v>
      </c>
      <c r="I25" s="662" t="s">
        <v>703</v>
      </c>
      <c r="J25" s="662" t="s">
        <v>704</v>
      </c>
      <c r="K25" s="662" t="s">
        <v>701</v>
      </c>
      <c r="L25" s="664">
        <v>30.649965321876511</v>
      </c>
      <c r="M25" s="664">
        <v>4</v>
      </c>
      <c r="N25" s="665">
        <v>122.59986128750604</v>
      </c>
    </row>
    <row r="26" spans="1:14" ht="14.4" customHeight="1" x14ac:dyDescent="0.3">
      <c r="A26" s="660" t="s">
        <v>600</v>
      </c>
      <c r="B26" s="661" t="s">
        <v>3542</v>
      </c>
      <c r="C26" s="662" t="s">
        <v>606</v>
      </c>
      <c r="D26" s="663" t="s">
        <v>3543</v>
      </c>
      <c r="E26" s="662" t="s">
        <v>632</v>
      </c>
      <c r="F26" s="663" t="s">
        <v>3551</v>
      </c>
      <c r="G26" s="662" t="s">
        <v>648</v>
      </c>
      <c r="H26" s="662" t="s">
        <v>705</v>
      </c>
      <c r="I26" s="662" t="s">
        <v>706</v>
      </c>
      <c r="J26" s="662" t="s">
        <v>707</v>
      </c>
      <c r="K26" s="662" t="s">
        <v>708</v>
      </c>
      <c r="L26" s="664">
        <v>84.770245065743879</v>
      </c>
      <c r="M26" s="664">
        <v>14</v>
      </c>
      <c r="N26" s="665">
        <v>1186.7834309204143</v>
      </c>
    </row>
    <row r="27" spans="1:14" ht="14.4" customHeight="1" x14ac:dyDescent="0.3">
      <c r="A27" s="660" t="s">
        <v>600</v>
      </c>
      <c r="B27" s="661" t="s">
        <v>3542</v>
      </c>
      <c r="C27" s="662" t="s">
        <v>606</v>
      </c>
      <c r="D27" s="663" t="s">
        <v>3543</v>
      </c>
      <c r="E27" s="662" t="s">
        <v>632</v>
      </c>
      <c r="F27" s="663" t="s">
        <v>3551</v>
      </c>
      <c r="G27" s="662" t="s">
        <v>648</v>
      </c>
      <c r="H27" s="662" t="s">
        <v>709</v>
      </c>
      <c r="I27" s="662" t="s">
        <v>710</v>
      </c>
      <c r="J27" s="662" t="s">
        <v>711</v>
      </c>
      <c r="K27" s="662" t="s">
        <v>712</v>
      </c>
      <c r="L27" s="664">
        <v>28.818329088209552</v>
      </c>
      <c r="M27" s="664">
        <v>30</v>
      </c>
      <c r="N27" s="665">
        <v>864.54987264628653</v>
      </c>
    </row>
    <row r="28" spans="1:14" ht="14.4" customHeight="1" x14ac:dyDescent="0.3">
      <c r="A28" s="660" t="s">
        <v>600</v>
      </c>
      <c r="B28" s="661" t="s">
        <v>3542</v>
      </c>
      <c r="C28" s="662" t="s">
        <v>606</v>
      </c>
      <c r="D28" s="663" t="s">
        <v>3543</v>
      </c>
      <c r="E28" s="662" t="s">
        <v>632</v>
      </c>
      <c r="F28" s="663" t="s">
        <v>3551</v>
      </c>
      <c r="G28" s="662" t="s">
        <v>648</v>
      </c>
      <c r="H28" s="662" t="s">
        <v>713</v>
      </c>
      <c r="I28" s="662" t="s">
        <v>714</v>
      </c>
      <c r="J28" s="662" t="s">
        <v>715</v>
      </c>
      <c r="K28" s="662" t="s">
        <v>670</v>
      </c>
      <c r="L28" s="664">
        <v>42.033724587900473</v>
      </c>
      <c r="M28" s="664">
        <v>19</v>
      </c>
      <c r="N28" s="665">
        <v>798.64076717010903</v>
      </c>
    </row>
    <row r="29" spans="1:14" ht="14.4" customHeight="1" x14ac:dyDescent="0.3">
      <c r="A29" s="660" t="s">
        <v>600</v>
      </c>
      <c r="B29" s="661" t="s">
        <v>3542</v>
      </c>
      <c r="C29" s="662" t="s">
        <v>606</v>
      </c>
      <c r="D29" s="663" t="s">
        <v>3543</v>
      </c>
      <c r="E29" s="662" t="s">
        <v>632</v>
      </c>
      <c r="F29" s="663" t="s">
        <v>3551</v>
      </c>
      <c r="G29" s="662" t="s">
        <v>648</v>
      </c>
      <c r="H29" s="662" t="s">
        <v>716</v>
      </c>
      <c r="I29" s="662" t="s">
        <v>717</v>
      </c>
      <c r="J29" s="662" t="s">
        <v>715</v>
      </c>
      <c r="K29" s="662" t="s">
        <v>718</v>
      </c>
      <c r="L29" s="664">
        <v>81.211631781618564</v>
      </c>
      <c r="M29" s="664">
        <v>93</v>
      </c>
      <c r="N29" s="665">
        <v>7552.6817556905262</v>
      </c>
    </row>
    <row r="30" spans="1:14" ht="14.4" customHeight="1" x14ac:dyDescent="0.3">
      <c r="A30" s="660" t="s">
        <v>600</v>
      </c>
      <c r="B30" s="661" t="s">
        <v>3542</v>
      </c>
      <c r="C30" s="662" t="s">
        <v>606</v>
      </c>
      <c r="D30" s="663" t="s">
        <v>3543</v>
      </c>
      <c r="E30" s="662" t="s">
        <v>632</v>
      </c>
      <c r="F30" s="663" t="s">
        <v>3551</v>
      </c>
      <c r="G30" s="662" t="s">
        <v>648</v>
      </c>
      <c r="H30" s="662" t="s">
        <v>719</v>
      </c>
      <c r="I30" s="662" t="s">
        <v>720</v>
      </c>
      <c r="J30" s="662" t="s">
        <v>721</v>
      </c>
      <c r="K30" s="662" t="s">
        <v>722</v>
      </c>
      <c r="L30" s="664">
        <v>61.596666666666657</v>
      </c>
      <c r="M30" s="664">
        <v>3</v>
      </c>
      <c r="N30" s="665">
        <v>184.78999999999996</v>
      </c>
    </row>
    <row r="31" spans="1:14" ht="14.4" customHeight="1" x14ac:dyDescent="0.3">
      <c r="A31" s="660" t="s">
        <v>600</v>
      </c>
      <c r="B31" s="661" t="s">
        <v>3542</v>
      </c>
      <c r="C31" s="662" t="s">
        <v>606</v>
      </c>
      <c r="D31" s="663" t="s">
        <v>3543</v>
      </c>
      <c r="E31" s="662" t="s">
        <v>632</v>
      </c>
      <c r="F31" s="663" t="s">
        <v>3551</v>
      </c>
      <c r="G31" s="662" t="s">
        <v>648</v>
      </c>
      <c r="H31" s="662" t="s">
        <v>723</v>
      </c>
      <c r="I31" s="662" t="s">
        <v>724</v>
      </c>
      <c r="J31" s="662" t="s">
        <v>725</v>
      </c>
      <c r="K31" s="662" t="s">
        <v>726</v>
      </c>
      <c r="L31" s="664">
        <v>55.380031646900505</v>
      </c>
      <c r="M31" s="664">
        <v>8</v>
      </c>
      <c r="N31" s="665">
        <v>443.04025317520404</v>
      </c>
    </row>
    <row r="32" spans="1:14" ht="14.4" customHeight="1" x14ac:dyDescent="0.3">
      <c r="A32" s="660" t="s">
        <v>600</v>
      </c>
      <c r="B32" s="661" t="s">
        <v>3542</v>
      </c>
      <c r="C32" s="662" t="s">
        <v>606</v>
      </c>
      <c r="D32" s="663" t="s">
        <v>3543</v>
      </c>
      <c r="E32" s="662" t="s">
        <v>632</v>
      </c>
      <c r="F32" s="663" t="s">
        <v>3551</v>
      </c>
      <c r="G32" s="662" t="s">
        <v>648</v>
      </c>
      <c r="H32" s="662" t="s">
        <v>727</v>
      </c>
      <c r="I32" s="662" t="s">
        <v>728</v>
      </c>
      <c r="J32" s="662" t="s">
        <v>729</v>
      </c>
      <c r="K32" s="662" t="s">
        <v>666</v>
      </c>
      <c r="L32" s="664">
        <v>37.769999999999996</v>
      </c>
      <c r="M32" s="664">
        <v>1</v>
      </c>
      <c r="N32" s="665">
        <v>37.769999999999996</v>
      </c>
    </row>
    <row r="33" spans="1:14" ht="14.4" customHeight="1" x14ac:dyDescent="0.3">
      <c r="A33" s="660" t="s">
        <v>600</v>
      </c>
      <c r="B33" s="661" t="s">
        <v>3542</v>
      </c>
      <c r="C33" s="662" t="s">
        <v>606</v>
      </c>
      <c r="D33" s="663" t="s">
        <v>3543</v>
      </c>
      <c r="E33" s="662" t="s">
        <v>632</v>
      </c>
      <c r="F33" s="663" t="s">
        <v>3551</v>
      </c>
      <c r="G33" s="662" t="s">
        <v>648</v>
      </c>
      <c r="H33" s="662" t="s">
        <v>730</v>
      </c>
      <c r="I33" s="662" t="s">
        <v>731</v>
      </c>
      <c r="J33" s="662" t="s">
        <v>732</v>
      </c>
      <c r="K33" s="662" t="s">
        <v>701</v>
      </c>
      <c r="L33" s="664">
        <v>67.179230156514166</v>
      </c>
      <c r="M33" s="664">
        <v>53</v>
      </c>
      <c r="N33" s="665">
        <v>3560.4991982952511</v>
      </c>
    </row>
    <row r="34" spans="1:14" ht="14.4" customHeight="1" x14ac:dyDescent="0.3">
      <c r="A34" s="660" t="s">
        <v>600</v>
      </c>
      <c r="B34" s="661" t="s">
        <v>3542</v>
      </c>
      <c r="C34" s="662" t="s">
        <v>606</v>
      </c>
      <c r="D34" s="663" t="s">
        <v>3543</v>
      </c>
      <c r="E34" s="662" t="s">
        <v>632</v>
      </c>
      <c r="F34" s="663" t="s">
        <v>3551</v>
      </c>
      <c r="G34" s="662" t="s">
        <v>648</v>
      </c>
      <c r="H34" s="662" t="s">
        <v>733</v>
      </c>
      <c r="I34" s="662" t="s">
        <v>734</v>
      </c>
      <c r="J34" s="662" t="s">
        <v>735</v>
      </c>
      <c r="K34" s="662" t="s">
        <v>736</v>
      </c>
      <c r="L34" s="664">
        <v>59.199744020346891</v>
      </c>
      <c r="M34" s="664">
        <v>3</v>
      </c>
      <c r="N34" s="665">
        <v>177.59923206104068</v>
      </c>
    </row>
    <row r="35" spans="1:14" ht="14.4" customHeight="1" x14ac:dyDescent="0.3">
      <c r="A35" s="660" t="s">
        <v>600</v>
      </c>
      <c r="B35" s="661" t="s">
        <v>3542</v>
      </c>
      <c r="C35" s="662" t="s">
        <v>606</v>
      </c>
      <c r="D35" s="663" t="s">
        <v>3543</v>
      </c>
      <c r="E35" s="662" t="s">
        <v>632</v>
      </c>
      <c r="F35" s="663" t="s">
        <v>3551</v>
      </c>
      <c r="G35" s="662" t="s">
        <v>648</v>
      </c>
      <c r="H35" s="662" t="s">
        <v>737</v>
      </c>
      <c r="I35" s="662" t="s">
        <v>738</v>
      </c>
      <c r="J35" s="662" t="s">
        <v>739</v>
      </c>
      <c r="K35" s="662" t="s">
        <v>740</v>
      </c>
      <c r="L35" s="664">
        <v>60.35</v>
      </c>
      <c r="M35" s="664">
        <v>7</v>
      </c>
      <c r="N35" s="665">
        <v>422.45</v>
      </c>
    </row>
    <row r="36" spans="1:14" ht="14.4" customHeight="1" x14ac:dyDescent="0.3">
      <c r="A36" s="660" t="s">
        <v>600</v>
      </c>
      <c r="B36" s="661" t="s">
        <v>3542</v>
      </c>
      <c r="C36" s="662" t="s">
        <v>606</v>
      </c>
      <c r="D36" s="663" t="s">
        <v>3543</v>
      </c>
      <c r="E36" s="662" t="s">
        <v>632</v>
      </c>
      <c r="F36" s="663" t="s">
        <v>3551</v>
      </c>
      <c r="G36" s="662" t="s">
        <v>648</v>
      </c>
      <c r="H36" s="662" t="s">
        <v>741</v>
      </c>
      <c r="I36" s="662" t="s">
        <v>742</v>
      </c>
      <c r="J36" s="662" t="s">
        <v>743</v>
      </c>
      <c r="K36" s="662" t="s">
        <v>744</v>
      </c>
      <c r="L36" s="664">
        <v>112.285</v>
      </c>
      <c r="M36" s="664">
        <v>18</v>
      </c>
      <c r="N36" s="665">
        <v>2021.1299999999999</v>
      </c>
    </row>
    <row r="37" spans="1:14" ht="14.4" customHeight="1" x14ac:dyDescent="0.3">
      <c r="A37" s="660" t="s">
        <v>600</v>
      </c>
      <c r="B37" s="661" t="s">
        <v>3542</v>
      </c>
      <c r="C37" s="662" t="s">
        <v>606</v>
      </c>
      <c r="D37" s="663" t="s">
        <v>3543</v>
      </c>
      <c r="E37" s="662" t="s">
        <v>632</v>
      </c>
      <c r="F37" s="663" t="s">
        <v>3551</v>
      </c>
      <c r="G37" s="662" t="s">
        <v>648</v>
      </c>
      <c r="H37" s="662" t="s">
        <v>745</v>
      </c>
      <c r="I37" s="662" t="s">
        <v>746</v>
      </c>
      <c r="J37" s="662" t="s">
        <v>747</v>
      </c>
      <c r="K37" s="662" t="s">
        <v>748</v>
      </c>
      <c r="L37" s="664">
        <v>119.289793334165</v>
      </c>
      <c r="M37" s="664">
        <v>1</v>
      </c>
      <c r="N37" s="665">
        <v>119.289793334165</v>
      </c>
    </row>
    <row r="38" spans="1:14" ht="14.4" customHeight="1" x14ac:dyDescent="0.3">
      <c r="A38" s="660" t="s">
        <v>600</v>
      </c>
      <c r="B38" s="661" t="s">
        <v>3542</v>
      </c>
      <c r="C38" s="662" t="s">
        <v>606</v>
      </c>
      <c r="D38" s="663" t="s">
        <v>3543</v>
      </c>
      <c r="E38" s="662" t="s">
        <v>632</v>
      </c>
      <c r="F38" s="663" t="s">
        <v>3551</v>
      </c>
      <c r="G38" s="662" t="s">
        <v>648</v>
      </c>
      <c r="H38" s="662" t="s">
        <v>749</v>
      </c>
      <c r="I38" s="662" t="s">
        <v>750</v>
      </c>
      <c r="J38" s="662" t="s">
        <v>751</v>
      </c>
      <c r="K38" s="662" t="s">
        <v>752</v>
      </c>
      <c r="L38" s="664">
        <v>98.962317966618826</v>
      </c>
      <c r="M38" s="664">
        <v>10</v>
      </c>
      <c r="N38" s="665">
        <v>989.62317966618821</v>
      </c>
    </row>
    <row r="39" spans="1:14" ht="14.4" customHeight="1" x14ac:dyDescent="0.3">
      <c r="A39" s="660" t="s">
        <v>600</v>
      </c>
      <c r="B39" s="661" t="s">
        <v>3542</v>
      </c>
      <c r="C39" s="662" t="s">
        <v>606</v>
      </c>
      <c r="D39" s="663" t="s">
        <v>3543</v>
      </c>
      <c r="E39" s="662" t="s">
        <v>632</v>
      </c>
      <c r="F39" s="663" t="s">
        <v>3551</v>
      </c>
      <c r="G39" s="662" t="s">
        <v>648</v>
      </c>
      <c r="H39" s="662" t="s">
        <v>753</v>
      </c>
      <c r="I39" s="662" t="s">
        <v>754</v>
      </c>
      <c r="J39" s="662" t="s">
        <v>755</v>
      </c>
      <c r="K39" s="662" t="s">
        <v>756</v>
      </c>
      <c r="L39" s="664">
        <v>259.99988942920794</v>
      </c>
      <c r="M39" s="664">
        <v>106</v>
      </c>
      <c r="N39" s="665">
        <v>27559.988279496039</v>
      </c>
    </row>
    <row r="40" spans="1:14" ht="14.4" customHeight="1" x14ac:dyDescent="0.3">
      <c r="A40" s="660" t="s">
        <v>600</v>
      </c>
      <c r="B40" s="661" t="s">
        <v>3542</v>
      </c>
      <c r="C40" s="662" t="s">
        <v>606</v>
      </c>
      <c r="D40" s="663" t="s">
        <v>3543</v>
      </c>
      <c r="E40" s="662" t="s">
        <v>632</v>
      </c>
      <c r="F40" s="663" t="s">
        <v>3551</v>
      </c>
      <c r="G40" s="662" t="s">
        <v>648</v>
      </c>
      <c r="H40" s="662" t="s">
        <v>757</v>
      </c>
      <c r="I40" s="662" t="s">
        <v>758</v>
      </c>
      <c r="J40" s="662" t="s">
        <v>759</v>
      </c>
      <c r="K40" s="662" t="s">
        <v>756</v>
      </c>
      <c r="L40" s="664">
        <v>344.39</v>
      </c>
      <c r="M40" s="664">
        <v>5</v>
      </c>
      <c r="N40" s="665">
        <v>1721.95</v>
      </c>
    </row>
    <row r="41" spans="1:14" ht="14.4" customHeight="1" x14ac:dyDescent="0.3">
      <c r="A41" s="660" t="s">
        <v>600</v>
      </c>
      <c r="B41" s="661" t="s">
        <v>3542</v>
      </c>
      <c r="C41" s="662" t="s">
        <v>606</v>
      </c>
      <c r="D41" s="663" t="s">
        <v>3543</v>
      </c>
      <c r="E41" s="662" t="s">
        <v>632</v>
      </c>
      <c r="F41" s="663" t="s">
        <v>3551</v>
      </c>
      <c r="G41" s="662" t="s">
        <v>648</v>
      </c>
      <c r="H41" s="662" t="s">
        <v>760</v>
      </c>
      <c r="I41" s="662" t="s">
        <v>761</v>
      </c>
      <c r="J41" s="662" t="s">
        <v>762</v>
      </c>
      <c r="K41" s="662" t="s">
        <v>763</v>
      </c>
      <c r="L41" s="664">
        <v>274.03470584176966</v>
      </c>
      <c r="M41" s="664">
        <v>2</v>
      </c>
      <c r="N41" s="665">
        <v>548.06941168353933</v>
      </c>
    </row>
    <row r="42" spans="1:14" ht="14.4" customHeight="1" x14ac:dyDescent="0.3">
      <c r="A42" s="660" t="s">
        <v>600</v>
      </c>
      <c r="B42" s="661" t="s">
        <v>3542</v>
      </c>
      <c r="C42" s="662" t="s">
        <v>606</v>
      </c>
      <c r="D42" s="663" t="s">
        <v>3543</v>
      </c>
      <c r="E42" s="662" t="s">
        <v>632</v>
      </c>
      <c r="F42" s="663" t="s">
        <v>3551</v>
      </c>
      <c r="G42" s="662" t="s">
        <v>648</v>
      </c>
      <c r="H42" s="662" t="s">
        <v>764</v>
      </c>
      <c r="I42" s="662" t="s">
        <v>765</v>
      </c>
      <c r="J42" s="662" t="s">
        <v>766</v>
      </c>
      <c r="K42" s="662" t="s">
        <v>767</v>
      </c>
      <c r="L42" s="664">
        <v>484.68896399621536</v>
      </c>
      <c r="M42" s="664">
        <v>1</v>
      </c>
      <c r="N42" s="665">
        <v>484.68896399621536</v>
      </c>
    </row>
    <row r="43" spans="1:14" ht="14.4" customHeight="1" x14ac:dyDescent="0.3">
      <c r="A43" s="660" t="s">
        <v>600</v>
      </c>
      <c r="B43" s="661" t="s">
        <v>3542</v>
      </c>
      <c r="C43" s="662" t="s">
        <v>606</v>
      </c>
      <c r="D43" s="663" t="s">
        <v>3543</v>
      </c>
      <c r="E43" s="662" t="s">
        <v>632</v>
      </c>
      <c r="F43" s="663" t="s">
        <v>3551</v>
      </c>
      <c r="G43" s="662" t="s">
        <v>648</v>
      </c>
      <c r="H43" s="662" t="s">
        <v>768</v>
      </c>
      <c r="I43" s="662" t="s">
        <v>769</v>
      </c>
      <c r="J43" s="662" t="s">
        <v>770</v>
      </c>
      <c r="K43" s="662" t="s">
        <v>771</v>
      </c>
      <c r="L43" s="664">
        <v>41.451543434330638</v>
      </c>
      <c r="M43" s="664">
        <v>13</v>
      </c>
      <c r="N43" s="665">
        <v>538.87006464629826</v>
      </c>
    </row>
    <row r="44" spans="1:14" ht="14.4" customHeight="1" x14ac:dyDescent="0.3">
      <c r="A44" s="660" t="s">
        <v>600</v>
      </c>
      <c r="B44" s="661" t="s">
        <v>3542</v>
      </c>
      <c r="C44" s="662" t="s">
        <v>606</v>
      </c>
      <c r="D44" s="663" t="s">
        <v>3543</v>
      </c>
      <c r="E44" s="662" t="s">
        <v>632</v>
      </c>
      <c r="F44" s="663" t="s">
        <v>3551</v>
      </c>
      <c r="G44" s="662" t="s">
        <v>648</v>
      </c>
      <c r="H44" s="662" t="s">
        <v>772</v>
      </c>
      <c r="I44" s="662" t="s">
        <v>773</v>
      </c>
      <c r="J44" s="662" t="s">
        <v>774</v>
      </c>
      <c r="K44" s="662" t="s">
        <v>775</v>
      </c>
      <c r="L44" s="664">
        <v>94.574999999999974</v>
      </c>
      <c r="M44" s="664">
        <v>2</v>
      </c>
      <c r="N44" s="665">
        <v>189.14999999999995</v>
      </c>
    </row>
    <row r="45" spans="1:14" ht="14.4" customHeight="1" x14ac:dyDescent="0.3">
      <c r="A45" s="660" t="s">
        <v>600</v>
      </c>
      <c r="B45" s="661" t="s">
        <v>3542</v>
      </c>
      <c r="C45" s="662" t="s">
        <v>606</v>
      </c>
      <c r="D45" s="663" t="s">
        <v>3543</v>
      </c>
      <c r="E45" s="662" t="s">
        <v>632</v>
      </c>
      <c r="F45" s="663" t="s">
        <v>3551</v>
      </c>
      <c r="G45" s="662" t="s">
        <v>648</v>
      </c>
      <c r="H45" s="662" t="s">
        <v>776</v>
      </c>
      <c r="I45" s="662" t="s">
        <v>777</v>
      </c>
      <c r="J45" s="662" t="s">
        <v>778</v>
      </c>
      <c r="K45" s="662" t="s">
        <v>779</v>
      </c>
      <c r="L45" s="664">
        <v>102.74979720786108</v>
      </c>
      <c r="M45" s="664">
        <v>1</v>
      </c>
      <c r="N45" s="665">
        <v>102.74979720786108</v>
      </c>
    </row>
    <row r="46" spans="1:14" ht="14.4" customHeight="1" x14ac:dyDescent="0.3">
      <c r="A46" s="660" t="s">
        <v>600</v>
      </c>
      <c r="B46" s="661" t="s">
        <v>3542</v>
      </c>
      <c r="C46" s="662" t="s">
        <v>606</v>
      </c>
      <c r="D46" s="663" t="s">
        <v>3543</v>
      </c>
      <c r="E46" s="662" t="s">
        <v>632</v>
      </c>
      <c r="F46" s="663" t="s">
        <v>3551</v>
      </c>
      <c r="G46" s="662" t="s">
        <v>648</v>
      </c>
      <c r="H46" s="662" t="s">
        <v>780</v>
      </c>
      <c r="I46" s="662" t="s">
        <v>780</v>
      </c>
      <c r="J46" s="662" t="s">
        <v>781</v>
      </c>
      <c r="K46" s="662" t="s">
        <v>782</v>
      </c>
      <c r="L46" s="664">
        <v>38.20162892086578</v>
      </c>
      <c r="M46" s="664">
        <v>110</v>
      </c>
      <c r="N46" s="665">
        <v>4202.179181295236</v>
      </c>
    </row>
    <row r="47" spans="1:14" ht="14.4" customHeight="1" x14ac:dyDescent="0.3">
      <c r="A47" s="660" t="s">
        <v>600</v>
      </c>
      <c r="B47" s="661" t="s">
        <v>3542</v>
      </c>
      <c r="C47" s="662" t="s">
        <v>606</v>
      </c>
      <c r="D47" s="663" t="s">
        <v>3543</v>
      </c>
      <c r="E47" s="662" t="s">
        <v>632</v>
      </c>
      <c r="F47" s="663" t="s">
        <v>3551</v>
      </c>
      <c r="G47" s="662" t="s">
        <v>648</v>
      </c>
      <c r="H47" s="662" t="s">
        <v>783</v>
      </c>
      <c r="I47" s="662" t="s">
        <v>784</v>
      </c>
      <c r="J47" s="662" t="s">
        <v>785</v>
      </c>
      <c r="K47" s="662" t="s">
        <v>786</v>
      </c>
      <c r="L47" s="664">
        <v>237.33148173376583</v>
      </c>
      <c r="M47" s="664">
        <v>27</v>
      </c>
      <c r="N47" s="665">
        <v>6407.9500068116777</v>
      </c>
    </row>
    <row r="48" spans="1:14" ht="14.4" customHeight="1" x14ac:dyDescent="0.3">
      <c r="A48" s="660" t="s">
        <v>600</v>
      </c>
      <c r="B48" s="661" t="s">
        <v>3542</v>
      </c>
      <c r="C48" s="662" t="s">
        <v>606</v>
      </c>
      <c r="D48" s="663" t="s">
        <v>3543</v>
      </c>
      <c r="E48" s="662" t="s">
        <v>632</v>
      </c>
      <c r="F48" s="663" t="s">
        <v>3551</v>
      </c>
      <c r="G48" s="662" t="s">
        <v>648</v>
      </c>
      <c r="H48" s="662" t="s">
        <v>787</v>
      </c>
      <c r="I48" s="662" t="s">
        <v>788</v>
      </c>
      <c r="J48" s="662" t="s">
        <v>729</v>
      </c>
      <c r="K48" s="662" t="s">
        <v>789</v>
      </c>
      <c r="L48" s="664">
        <v>165.199482714189</v>
      </c>
      <c r="M48" s="664">
        <v>1</v>
      </c>
      <c r="N48" s="665">
        <v>165.199482714189</v>
      </c>
    </row>
    <row r="49" spans="1:14" ht="14.4" customHeight="1" x14ac:dyDescent="0.3">
      <c r="A49" s="660" t="s">
        <v>600</v>
      </c>
      <c r="B49" s="661" t="s">
        <v>3542</v>
      </c>
      <c r="C49" s="662" t="s">
        <v>606</v>
      </c>
      <c r="D49" s="663" t="s">
        <v>3543</v>
      </c>
      <c r="E49" s="662" t="s">
        <v>632</v>
      </c>
      <c r="F49" s="663" t="s">
        <v>3551</v>
      </c>
      <c r="G49" s="662" t="s">
        <v>648</v>
      </c>
      <c r="H49" s="662" t="s">
        <v>790</v>
      </c>
      <c r="I49" s="662" t="s">
        <v>791</v>
      </c>
      <c r="J49" s="662" t="s">
        <v>792</v>
      </c>
      <c r="K49" s="662" t="s">
        <v>793</v>
      </c>
      <c r="L49" s="664">
        <v>55.359909558399892</v>
      </c>
      <c r="M49" s="664">
        <v>1</v>
      </c>
      <c r="N49" s="665">
        <v>55.359909558399892</v>
      </c>
    </row>
    <row r="50" spans="1:14" ht="14.4" customHeight="1" x14ac:dyDescent="0.3">
      <c r="A50" s="660" t="s">
        <v>600</v>
      </c>
      <c r="B50" s="661" t="s">
        <v>3542</v>
      </c>
      <c r="C50" s="662" t="s">
        <v>606</v>
      </c>
      <c r="D50" s="663" t="s">
        <v>3543</v>
      </c>
      <c r="E50" s="662" t="s">
        <v>632</v>
      </c>
      <c r="F50" s="663" t="s">
        <v>3551</v>
      </c>
      <c r="G50" s="662" t="s">
        <v>648</v>
      </c>
      <c r="H50" s="662" t="s">
        <v>794</v>
      </c>
      <c r="I50" s="662" t="s">
        <v>795</v>
      </c>
      <c r="J50" s="662" t="s">
        <v>796</v>
      </c>
      <c r="K50" s="662" t="s">
        <v>797</v>
      </c>
      <c r="L50" s="664">
        <v>221.65</v>
      </c>
      <c r="M50" s="664">
        <v>1</v>
      </c>
      <c r="N50" s="665">
        <v>221.65</v>
      </c>
    </row>
    <row r="51" spans="1:14" ht="14.4" customHeight="1" x14ac:dyDescent="0.3">
      <c r="A51" s="660" t="s">
        <v>600</v>
      </c>
      <c r="B51" s="661" t="s">
        <v>3542</v>
      </c>
      <c r="C51" s="662" t="s">
        <v>606</v>
      </c>
      <c r="D51" s="663" t="s">
        <v>3543</v>
      </c>
      <c r="E51" s="662" t="s">
        <v>632</v>
      </c>
      <c r="F51" s="663" t="s">
        <v>3551</v>
      </c>
      <c r="G51" s="662" t="s">
        <v>648</v>
      </c>
      <c r="H51" s="662" t="s">
        <v>798</v>
      </c>
      <c r="I51" s="662" t="s">
        <v>799</v>
      </c>
      <c r="J51" s="662" t="s">
        <v>800</v>
      </c>
      <c r="K51" s="662" t="s">
        <v>801</v>
      </c>
      <c r="L51" s="664">
        <v>117.81482776604179</v>
      </c>
      <c r="M51" s="664">
        <v>2</v>
      </c>
      <c r="N51" s="665">
        <v>235.62965553208358</v>
      </c>
    </row>
    <row r="52" spans="1:14" ht="14.4" customHeight="1" x14ac:dyDescent="0.3">
      <c r="A52" s="660" t="s">
        <v>600</v>
      </c>
      <c r="B52" s="661" t="s">
        <v>3542</v>
      </c>
      <c r="C52" s="662" t="s">
        <v>606</v>
      </c>
      <c r="D52" s="663" t="s">
        <v>3543</v>
      </c>
      <c r="E52" s="662" t="s">
        <v>632</v>
      </c>
      <c r="F52" s="663" t="s">
        <v>3551</v>
      </c>
      <c r="G52" s="662" t="s">
        <v>648</v>
      </c>
      <c r="H52" s="662" t="s">
        <v>802</v>
      </c>
      <c r="I52" s="662" t="s">
        <v>803</v>
      </c>
      <c r="J52" s="662" t="s">
        <v>804</v>
      </c>
      <c r="K52" s="662" t="s">
        <v>805</v>
      </c>
      <c r="L52" s="664">
        <v>118.80986844822765</v>
      </c>
      <c r="M52" s="664">
        <v>3</v>
      </c>
      <c r="N52" s="665">
        <v>356.42960534468295</v>
      </c>
    </row>
    <row r="53" spans="1:14" ht="14.4" customHeight="1" x14ac:dyDescent="0.3">
      <c r="A53" s="660" t="s">
        <v>600</v>
      </c>
      <c r="B53" s="661" t="s">
        <v>3542</v>
      </c>
      <c r="C53" s="662" t="s">
        <v>606</v>
      </c>
      <c r="D53" s="663" t="s">
        <v>3543</v>
      </c>
      <c r="E53" s="662" t="s">
        <v>632</v>
      </c>
      <c r="F53" s="663" t="s">
        <v>3551</v>
      </c>
      <c r="G53" s="662" t="s">
        <v>648</v>
      </c>
      <c r="H53" s="662" t="s">
        <v>806</v>
      </c>
      <c r="I53" s="662" t="s">
        <v>807</v>
      </c>
      <c r="J53" s="662" t="s">
        <v>808</v>
      </c>
      <c r="K53" s="662" t="s">
        <v>809</v>
      </c>
      <c r="L53" s="664">
        <v>47.582404979562625</v>
      </c>
      <c r="M53" s="664">
        <v>4</v>
      </c>
      <c r="N53" s="665">
        <v>190.3296199182505</v>
      </c>
    </row>
    <row r="54" spans="1:14" ht="14.4" customHeight="1" x14ac:dyDescent="0.3">
      <c r="A54" s="660" t="s">
        <v>600</v>
      </c>
      <c r="B54" s="661" t="s">
        <v>3542</v>
      </c>
      <c r="C54" s="662" t="s">
        <v>606</v>
      </c>
      <c r="D54" s="663" t="s">
        <v>3543</v>
      </c>
      <c r="E54" s="662" t="s">
        <v>632</v>
      </c>
      <c r="F54" s="663" t="s">
        <v>3551</v>
      </c>
      <c r="G54" s="662" t="s">
        <v>648</v>
      </c>
      <c r="H54" s="662" t="s">
        <v>810</v>
      </c>
      <c r="I54" s="662" t="s">
        <v>811</v>
      </c>
      <c r="J54" s="662" t="s">
        <v>812</v>
      </c>
      <c r="K54" s="662" t="s">
        <v>813</v>
      </c>
      <c r="L54" s="664">
        <v>85.84999999999998</v>
      </c>
      <c r="M54" s="664">
        <v>3</v>
      </c>
      <c r="N54" s="665">
        <v>257.54999999999995</v>
      </c>
    </row>
    <row r="55" spans="1:14" ht="14.4" customHeight="1" x14ac:dyDescent="0.3">
      <c r="A55" s="660" t="s">
        <v>600</v>
      </c>
      <c r="B55" s="661" t="s">
        <v>3542</v>
      </c>
      <c r="C55" s="662" t="s">
        <v>606</v>
      </c>
      <c r="D55" s="663" t="s">
        <v>3543</v>
      </c>
      <c r="E55" s="662" t="s">
        <v>632</v>
      </c>
      <c r="F55" s="663" t="s">
        <v>3551</v>
      </c>
      <c r="G55" s="662" t="s">
        <v>648</v>
      </c>
      <c r="H55" s="662" t="s">
        <v>814</v>
      </c>
      <c r="I55" s="662" t="s">
        <v>815</v>
      </c>
      <c r="J55" s="662" t="s">
        <v>816</v>
      </c>
      <c r="K55" s="662" t="s">
        <v>817</v>
      </c>
      <c r="L55" s="664">
        <v>44.970000000000006</v>
      </c>
      <c r="M55" s="664">
        <v>1</v>
      </c>
      <c r="N55" s="665">
        <v>44.970000000000006</v>
      </c>
    </row>
    <row r="56" spans="1:14" ht="14.4" customHeight="1" x14ac:dyDescent="0.3">
      <c r="A56" s="660" t="s">
        <v>600</v>
      </c>
      <c r="B56" s="661" t="s">
        <v>3542</v>
      </c>
      <c r="C56" s="662" t="s">
        <v>606</v>
      </c>
      <c r="D56" s="663" t="s">
        <v>3543</v>
      </c>
      <c r="E56" s="662" t="s">
        <v>632</v>
      </c>
      <c r="F56" s="663" t="s">
        <v>3551</v>
      </c>
      <c r="G56" s="662" t="s">
        <v>648</v>
      </c>
      <c r="H56" s="662" t="s">
        <v>818</v>
      </c>
      <c r="I56" s="662" t="s">
        <v>819</v>
      </c>
      <c r="J56" s="662" t="s">
        <v>820</v>
      </c>
      <c r="K56" s="662" t="s">
        <v>821</v>
      </c>
      <c r="L56" s="664">
        <v>108.70955858455352</v>
      </c>
      <c r="M56" s="664">
        <v>2</v>
      </c>
      <c r="N56" s="665">
        <v>217.41911716910704</v>
      </c>
    </row>
    <row r="57" spans="1:14" ht="14.4" customHeight="1" x14ac:dyDescent="0.3">
      <c r="A57" s="660" t="s">
        <v>600</v>
      </c>
      <c r="B57" s="661" t="s">
        <v>3542</v>
      </c>
      <c r="C57" s="662" t="s">
        <v>606</v>
      </c>
      <c r="D57" s="663" t="s">
        <v>3543</v>
      </c>
      <c r="E57" s="662" t="s">
        <v>632</v>
      </c>
      <c r="F57" s="663" t="s">
        <v>3551</v>
      </c>
      <c r="G57" s="662" t="s">
        <v>648</v>
      </c>
      <c r="H57" s="662" t="s">
        <v>822</v>
      </c>
      <c r="I57" s="662" t="s">
        <v>823</v>
      </c>
      <c r="J57" s="662" t="s">
        <v>824</v>
      </c>
      <c r="K57" s="662" t="s">
        <v>825</v>
      </c>
      <c r="L57" s="664">
        <v>104.18016014696029</v>
      </c>
      <c r="M57" s="664">
        <v>1</v>
      </c>
      <c r="N57" s="665">
        <v>104.18016014696029</v>
      </c>
    </row>
    <row r="58" spans="1:14" ht="14.4" customHeight="1" x14ac:dyDescent="0.3">
      <c r="A58" s="660" t="s">
        <v>600</v>
      </c>
      <c r="B58" s="661" t="s">
        <v>3542</v>
      </c>
      <c r="C58" s="662" t="s">
        <v>606</v>
      </c>
      <c r="D58" s="663" t="s">
        <v>3543</v>
      </c>
      <c r="E58" s="662" t="s">
        <v>632</v>
      </c>
      <c r="F58" s="663" t="s">
        <v>3551</v>
      </c>
      <c r="G58" s="662" t="s">
        <v>648</v>
      </c>
      <c r="H58" s="662" t="s">
        <v>826</v>
      </c>
      <c r="I58" s="662" t="s">
        <v>827</v>
      </c>
      <c r="J58" s="662" t="s">
        <v>828</v>
      </c>
      <c r="K58" s="662" t="s">
        <v>829</v>
      </c>
      <c r="L58" s="664">
        <v>339.70355220845312</v>
      </c>
      <c r="M58" s="664">
        <v>8</v>
      </c>
      <c r="N58" s="665">
        <v>2717.6284176676249</v>
      </c>
    </row>
    <row r="59" spans="1:14" ht="14.4" customHeight="1" x14ac:dyDescent="0.3">
      <c r="A59" s="660" t="s">
        <v>600</v>
      </c>
      <c r="B59" s="661" t="s">
        <v>3542</v>
      </c>
      <c r="C59" s="662" t="s">
        <v>606</v>
      </c>
      <c r="D59" s="663" t="s">
        <v>3543</v>
      </c>
      <c r="E59" s="662" t="s">
        <v>632</v>
      </c>
      <c r="F59" s="663" t="s">
        <v>3551</v>
      </c>
      <c r="G59" s="662" t="s">
        <v>648</v>
      </c>
      <c r="H59" s="662" t="s">
        <v>830</v>
      </c>
      <c r="I59" s="662" t="s">
        <v>831</v>
      </c>
      <c r="J59" s="662" t="s">
        <v>832</v>
      </c>
      <c r="K59" s="662" t="s">
        <v>829</v>
      </c>
      <c r="L59" s="664">
        <v>339.78752384865857</v>
      </c>
      <c r="M59" s="664">
        <v>4</v>
      </c>
      <c r="N59" s="665">
        <v>1359.1500953946343</v>
      </c>
    </row>
    <row r="60" spans="1:14" ht="14.4" customHeight="1" x14ac:dyDescent="0.3">
      <c r="A60" s="660" t="s">
        <v>600</v>
      </c>
      <c r="B60" s="661" t="s">
        <v>3542</v>
      </c>
      <c r="C60" s="662" t="s">
        <v>606</v>
      </c>
      <c r="D60" s="663" t="s">
        <v>3543</v>
      </c>
      <c r="E60" s="662" t="s">
        <v>632</v>
      </c>
      <c r="F60" s="663" t="s">
        <v>3551</v>
      </c>
      <c r="G60" s="662" t="s">
        <v>648</v>
      </c>
      <c r="H60" s="662" t="s">
        <v>833</v>
      </c>
      <c r="I60" s="662" t="s">
        <v>834</v>
      </c>
      <c r="J60" s="662" t="s">
        <v>835</v>
      </c>
      <c r="K60" s="662" t="s">
        <v>836</v>
      </c>
      <c r="L60" s="664">
        <v>76.919917269658185</v>
      </c>
      <c r="M60" s="664">
        <v>14</v>
      </c>
      <c r="N60" s="665">
        <v>1076.8788417752146</v>
      </c>
    </row>
    <row r="61" spans="1:14" ht="14.4" customHeight="1" x14ac:dyDescent="0.3">
      <c r="A61" s="660" t="s">
        <v>600</v>
      </c>
      <c r="B61" s="661" t="s">
        <v>3542</v>
      </c>
      <c r="C61" s="662" t="s">
        <v>606</v>
      </c>
      <c r="D61" s="663" t="s">
        <v>3543</v>
      </c>
      <c r="E61" s="662" t="s">
        <v>632</v>
      </c>
      <c r="F61" s="663" t="s">
        <v>3551</v>
      </c>
      <c r="G61" s="662" t="s">
        <v>648</v>
      </c>
      <c r="H61" s="662" t="s">
        <v>837</v>
      </c>
      <c r="I61" s="662" t="s">
        <v>838</v>
      </c>
      <c r="J61" s="662" t="s">
        <v>839</v>
      </c>
      <c r="K61" s="662" t="s">
        <v>840</v>
      </c>
      <c r="L61" s="664">
        <v>70.860000000000014</v>
      </c>
      <c r="M61" s="664">
        <v>1</v>
      </c>
      <c r="N61" s="665">
        <v>70.860000000000014</v>
      </c>
    </row>
    <row r="62" spans="1:14" ht="14.4" customHeight="1" x14ac:dyDescent="0.3">
      <c r="A62" s="660" t="s">
        <v>600</v>
      </c>
      <c r="B62" s="661" t="s">
        <v>3542</v>
      </c>
      <c r="C62" s="662" t="s">
        <v>606</v>
      </c>
      <c r="D62" s="663" t="s">
        <v>3543</v>
      </c>
      <c r="E62" s="662" t="s">
        <v>632</v>
      </c>
      <c r="F62" s="663" t="s">
        <v>3551</v>
      </c>
      <c r="G62" s="662" t="s">
        <v>648</v>
      </c>
      <c r="H62" s="662" t="s">
        <v>841</v>
      </c>
      <c r="I62" s="662" t="s">
        <v>842</v>
      </c>
      <c r="J62" s="662" t="s">
        <v>843</v>
      </c>
      <c r="K62" s="662" t="s">
        <v>844</v>
      </c>
      <c r="L62" s="664">
        <v>331.0275305633117</v>
      </c>
      <c r="M62" s="664">
        <v>1</v>
      </c>
      <c r="N62" s="665">
        <v>331.0275305633117</v>
      </c>
    </row>
    <row r="63" spans="1:14" ht="14.4" customHeight="1" x14ac:dyDescent="0.3">
      <c r="A63" s="660" t="s">
        <v>600</v>
      </c>
      <c r="B63" s="661" t="s">
        <v>3542</v>
      </c>
      <c r="C63" s="662" t="s">
        <v>606</v>
      </c>
      <c r="D63" s="663" t="s">
        <v>3543</v>
      </c>
      <c r="E63" s="662" t="s">
        <v>632</v>
      </c>
      <c r="F63" s="663" t="s">
        <v>3551</v>
      </c>
      <c r="G63" s="662" t="s">
        <v>648</v>
      </c>
      <c r="H63" s="662" t="s">
        <v>845</v>
      </c>
      <c r="I63" s="662" t="s">
        <v>846</v>
      </c>
      <c r="J63" s="662" t="s">
        <v>847</v>
      </c>
      <c r="K63" s="662" t="s">
        <v>848</v>
      </c>
      <c r="L63" s="664">
        <v>192.46</v>
      </c>
      <c r="M63" s="664">
        <v>1</v>
      </c>
      <c r="N63" s="665">
        <v>192.46</v>
      </c>
    </row>
    <row r="64" spans="1:14" ht="14.4" customHeight="1" x14ac:dyDescent="0.3">
      <c r="A64" s="660" t="s">
        <v>600</v>
      </c>
      <c r="B64" s="661" t="s">
        <v>3542</v>
      </c>
      <c r="C64" s="662" t="s">
        <v>606</v>
      </c>
      <c r="D64" s="663" t="s">
        <v>3543</v>
      </c>
      <c r="E64" s="662" t="s">
        <v>632</v>
      </c>
      <c r="F64" s="663" t="s">
        <v>3551</v>
      </c>
      <c r="G64" s="662" t="s">
        <v>648</v>
      </c>
      <c r="H64" s="662" t="s">
        <v>849</v>
      </c>
      <c r="I64" s="662" t="s">
        <v>850</v>
      </c>
      <c r="J64" s="662" t="s">
        <v>851</v>
      </c>
      <c r="K64" s="662" t="s">
        <v>852</v>
      </c>
      <c r="L64" s="664">
        <v>45.999946871051471</v>
      </c>
      <c r="M64" s="664">
        <v>3</v>
      </c>
      <c r="N64" s="665">
        <v>137.99984061315442</v>
      </c>
    </row>
    <row r="65" spans="1:14" ht="14.4" customHeight="1" x14ac:dyDescent="0.3">
      <c r="A65" s="660" t="s">
        <v>600</v>
      </c>
      <c r="B65" s="661" t="s">
        <v>3542</v>
      </c>
      <c r="C65" s="662" t="s">
        <v>606</v>
      </c>
      <c r="D65" s="663" t="s">
        <v>3543</v>
      </c>
      <c r="E65" s="662" t="s">
        <v>632</v>
      </c>
      <c r="F65" s="663" t="s">
        <v>3551</v>
      </c>
      <c r="G65" s="662" t="s">
        <v>648</v>
      </c>
      <c r="H65" s="662" t="s">
        <v>853</v>
      </c>
      <c r="I65" s="662" t="s">
        <v>854</v>
      </c>
      <c r="J65" s="662" t="s">
        <v>739</v>
      </c>
      <c r="K65" s="662" t="s">
        <v>855</v>
      </c>
      <c r="L65" s="664">
        <v>22.504346018473441</v>
      </c>
      <c r="M65" s="664">
        <v>191</v>
      </c>
      <c r="N65" s="665">
        <v>4298.3300895284274</v>
      </c>
    </row>
    <row r="66" spans="1:14" ht="14.4" customHeight="1" x14ac:dyDescent="0.3">
      <c r="A66" s="660" t="s">
        <v>600</v>
      </c>
      <c r="B66" s="661" t="s">
        <v>3542</v>
      </c>
      <c r="C66" s="662" t="s">
        <v>606</v>
      </c>
      <c r="D66" s="663" t="s">
        <v>3543</v>
      </c>
      <c r="E66" s="662" t="s">
        <v>632</v>
      </c>
      <c r="F66" s="663" t="s">
        <v>3551</v>
      </c>
      <c r="G66" s="662" t="s">
        <v>648</v>
      </c>
      <c r="H66" s="662" t="s">
        <v>856</v>
      </c>
      <c r="I66" s="662" t="s">
        <v>857</v>
      </c>
      <c r="J66" s="662" t="s">
        <v>858</v>
      </c>
      <c r="K66" s="662" t="s">
        <v>859</v>
      </c>
      <c r="L66" s="664">
        <v>61.741096503838698</v>
      </c>
      <c r="M66" s="664">
        <v>19</v>
      </c>
      <c r="N66" s="665">
        <v>1173.0808335729353</v>
      </c>
    </row>
    <row r="67" spans="1:14" ht="14.4" customHeight="1" x14ac:dyDescent="0.3">
      <c r="A67" s="660" t="s">
        <v>600</v>
      </c>
      <c r="B67" s="661" t="s">
        <v>3542</v>
      </c>
      <c r="C67" s="662" t="s">
        <v>606</v>
      </c>
      <c r="D67" s="663" t="s">
        <v>3543</v>
      </c>
      <c r="E67" s="662" t="s">
        <v>632</v>
      </c>
      <c r="F67" s="663" t="s">
        <v>3551</v>
      </c>
      <c r="G67" s="662" t="s">
        <v>648</v>
      </c>
      <c r="H67" s="662" t="s">
        <v>860</v>
      </c>
      <c r="I67" s="662" t="s">
        <v>861</v>
      </c>
      <c r="J67" s="662" t="s">
        <v>862</v>
      </c>
      <c r="K67" s="662" t="s">
        <v>863</v>
      </c>
      <c r="L67" s="664">
        <v>77.112728445569843</v>
      </c>
      <c r="M67" s="664">
        <v>20</v>
      </c>
      <c r="N67" s="665">
        <v>1542.2545689113967</v>
      </c>
    </row>
    <row r="68" spans="1:14" ht="14.4" customHeight="1" x14ac:dyDescent="0.3">
      <c r="A68" s="660" t="s">
        <v>600</v>
      </c>
      <c r="B68" s="661" t="s">
        <v>3542</v>
      </c>
      <c r="C68" s="662" t="s">
        <v>606</v>
      </c>
      <c r="D68" s="663" t="s">
        <v>3543</v>
      </c>
      <c r="E68" s="662" t="s">
        <v>632</v>
      </c>
      <c r="F68" s="663" t="s">
        <v>3551</v>
      </c>
      <c r="G68" s="662" t="s">
        <v>648</v>
      </c>
      <c r="H68" s="662" t="s">
        <v>864</v>
      </c>
      <c r="I68" s="662" t="s">
        <v>865</v>
      </c>
      <c r="J68" s="662" t="s">
        <v>866</v>
      </c>
      <c r="K68" s="662" t="s">
        <v>867</v>
      </c>
      <c r="L68" s="664">
        <v>1127.81</v>
      </c>
      <c r="M68" s="664">
        <v>1</v>
      </c>
      <c r="N68" s="665">
        <v>1127.81</v>
      </c>
    </row>
    <row r="69" spans="1:14" ht="14.4" customHeight="1" x14ac:dyDescent="0.3">
      <c r="A69" s="660" t="s">
        <v>600</v>
      </c>
      <c r="B69" s="661" t="s">
        <v>3542</v>
      </c>
      <c r="C69" s="662" t="s">
        <v>606</v>
      </c>
      <c r="D69" s="663" t="s">
        <v>3543</v>
      </c>
      <c r="E69" s="662" t="s">
        <v>632</v>
      </c>
      <c r="F69" s="663" t="s">
        <v>3551</v>
      </c>
      <c r="G69" s="662" t="s">
        <v>648</v>
      </c>
      <c r="H69" s="662" t="s">
        <v>868</v>
      </c>
      <c r="I69" s="662" t="s">
        <v>869</v>
      </c>
      <c r="J69" s="662" t="s">
        <v>870</v>
      </c>
      <c r="K69" s="662" t="s">
        <v>871</v>
      </c>
      <c r="L69" s="664">
        <v>67.870431874323117</v>
      </c>
      <c r="M69" s="664">
        <v>1</v>
      </c>
      <c r="N69" s="665">
        <v>67.870431874323117</v>
      </c>
    </row>
    <row r="70" spans="1:14" ht="14.4" customHeight="1" x14ac:dyDescent="0.3">
      <c r="A70" s="660" t="s">
        <v>600</v>
      </c>
      <c r="B70" s="661" t="s">
        <v>3542</v>
      </c>
      <c r="C70" s="662" t="s">
        <v>606</v>
      </c>
      <c r="D70" s="663" t="s">
        <v>3543</v>
      </c>
      <c r="E70" s="662" t="s">
        <v>632</v>
      </c>
      <c r="F70" s="663" t="s">
        <v>3551</v>
      </c>
      <c r="G70" s="662" t="s">
        <v>648</v>
      </c>
      <c r="H70" s="662" t="s">
        <v>872</v>
      </c>
      <c r="I70" s="662" t="s">
        <v>873</v>
      </c>
      <c r="J70" s="662" t="s">
        <v>874</v>
      </c>
      <c r="K70" s="662" t="s">
        <v>875</v>
      </c>
      <c r="L70" s="664">
        <v>100.30999999999997</v>
      </c>
      <c r="M70" s="664">
        <v>1</v>
      </c>
      <c r="N70" s="665">
        <v>100.30999999999997</v>
      </c>
    </row>
    <row r="71" spans="1:14" ht="14.4" customHeight="1" x14ac:dyDescent="0.3">
      <c r="A71" s="660" t="s">
        <v>600</v>
      </c>
      <c r="B71" s="661" t="s">
        <v>3542</v>
      </c>
      <c r="C71" s="662" t="s">
        <v>606</v>
      </c>
      <c r="D71" s="663" t="s">
        <v>3543</v>
      </c>
      <c r="E71" s="662" t="s">
        <v>632</v>
      </c>
      <c r="F71" s="663" t="s">
        <v>3551</v>
      </c>
      <c r="G71" s="662" t="s">
        <v>648</v>
      </c>
      <c r="H71" s="662" t="s">
        <v>876</v>
      </c>
      <c r="I71" s="662" t="s">
        <v>877</v>
      </c>
      <c r="J71" s="662" t="s">
        <v>878</v>
      </c>
      <c r="K71" s="662" t="s">
        <v>879</v>
      </c>
      <c r="L71" s="664">
        <v>134.23015836676987</v>
      </c>
      <c r="M71" s="664">
        <v>1</v>
      </c>
      <c r="N71" s="665">
        <v>134.23015836676987</v>
      </c>
    </row>
    <row r="72" spans="1:14" ht="14.4" customHeight="1" x14ac:dyDescent="0.3">
      <c r="A72" s="660" t="s">
        <v>600</v>
      </c>
      <c r="B72" s="661" t="s">
        <v>3542</v>
      </c>
      <c r="C72" s="662" t="s">
        <v>606</v>
      </c>
      <c r="D72" s="663" t="s">
        <v>3543</v>
      </c>
      <c r="E72" s="662" t="s">
        <v>632</v>
      </c>
      <c r="F72" s="663" t="s">
        <v>3551</v>
      </c>
      <c r="G72" s="662" t="s">
        <v>648</v>
      </c>
      <c r="H72" s="662" t="s">
        <v>880</v>
      </c>
      <c r="I72" s="662" t="s">
        <v>881</v>
      </c>
      <c r="J72" s="662" t="s">
        <v>882</v>
      </c>
      <c r="K72" s="662" t="s">
        <v>883</v>
      </c>
      <c r="L72" s="664">
        <v>161.81905769230769</v>
      </c>
      <c r="M72" s="664">
        <v>26</v>
      </c>
      <c r="N72" s="665">
        <v>4207.2955000000002</v>
      </c>
    </row>
    <row r="73" spans="1:14" ht="14.4" customHeight="1" x14ac:dyDescent="0.3">
      <c r="A73" s="660" t="s">
        <v>600</v>
      </c>
      <c r="B73" s="661" t="s">
        <v>3542</v>
      </c>
      <c r="C73" s="662" t="s">
        <v>606</v>
      </c>
      <c r="D73" s="663" t="s">
        <v>3543</v>
      </c>
      <c r="E73" s="662" t="s">
        <v>632</v>
      </c>
      <c r="F73" s="663" t="s">
        <v>3551</v>
      </c>
      <c r="G73" s="662" t="s">
        <v>648</v>
      </c>
      <c r="H73" s="662" t="s">
        <v>884</v>
      </c>
      <c r="I73" s="662" t="s">
        <v>885</v>
      </c>
      <c r="J73" s="662" t="s">
        <v>886</v>
      </c>
      <c r="K73" s="662" t="s">
        <v>887</v>
      </c>
      <c r="L73" s="664">
        <v>223.46999999999989</v>
      </c>
      <c r="M73" s="664">
        <v>1</v>
      </c>
      <c r="N73" s="665">
        <v>223.46999999999989</v>
      </c>
    </row>
    <row r="74" spans="1:14" ht="14.4" customHeight="1" x14ac:dyDescent="0.3">
      <c r="A74" s="660" t="s">
        <v>600</v>
      </c>
      <c r="B74" s="661" t="s">
        <v>3542</v>
      </c>
      <c r="C74" s="662" t="s">
        <v>606</v>
      </c>
      <c r="D74" s="663" t="s">
        <v>3543</v>
      </c>
      <c r="E74" s="662" t="s">
        <v>632</v>
      </c>
      <c r="F74" s="663" t="s">
        <v>3551</v>
      </c>
      <c r="G74" s="662" t="s">
        <v>648</v>
      </c>
      <c r="H74" s="662" t="s">
        <v>888</v>
      </c>
      <c r="I74" s="662" t="s">
        <v>889</v>
      </c>
      <c r="J74" s="662" t="s">
        <v>890</v>
      </c>
      <c r="K74" s="662" t="s">
        <v>891</v>
      </c>
      <c r="L74" s="664">
        <v>87.65000000000002</v>
      </c>
      <c r="M74" s="664">
        <v>1</v>
      </c>
      <c r="N74" s="665">
        <v>87.65000000000002</v>
      </c>
    </row>
    <row r="75" spans="1:14" ht="14.4" customHeight="1" x14ac:dyDescent="0.3">
      <c r="A75" s="660" t="s">
        <v>600</v>
      </c>
      <c r="B75" s="661" t="s">
        <v>3542</v>
      </c>
      <c r="C75" s="662" t="s">
        <v>606</v>
      </c>
      <c r="D75" s="663" t="s">
        <v>3543</v>
      </c>
      <c r="E75" s="662" t="s">
        <v>632</v>
      </c>
      <c r="F75" s="663" t="s">
        <v>3551</v>
      </c>
      <c r="G75" s="662" t="s">
        <v>648</v>
      </c>
      <c r="H75" s="662" t="s">
        <v>892</v>
      </c>
      <c r="I75" s="662" t="s">
        <v>893</v>
      </c>
      <c r="J75" s="662" t="s">
        <v>894</v>
      </c>
      <c r="K75" s="662" t="s">
        <v>895</v>
      </c>
      <c r="L75" s="664">
        <v>130.75999999999993</v>
      </c>
      <c r="M75" s="664">
        <v>2</v>
      </c>
      <c r="N75" s="665">
        <v>261.51999999999987</v>
      </c>
    </row>
    <row r="76" spans="1:14" ht="14.4" customHeight="1" x14ac:dyDescent="0.3">
      <c r="A76" s="660" t="s">
        <v>600</v>
      </c>
      <c r="B76" s="661" t="s">
        <v>3542</v>
      </c>
      <c r="C76" s="662" t="s">
        <v>606</v>
      </c>
      <c r="D76" s="663" t="s">
        <v>3543</v>
      </c>
      <c r="E76" s="662" t="s">
        <v>632</v>
      </c>
      <c r="F76" s="663" t="s">
        <v>3551</v>
      </c>
      <c r="G76" s="662" t="s">
        <v>648</v>
      </c>
      <c r="H76" s="662" t="s">
        <v>896</v>
      </c>
      <c r="I76" s="662" t="s">
        <v>897</v>
      </c>
      <c r="J76" s="662" t="s">
        <v>898</v>
      </c>
      <c r="K76" s="662" t="s">
        <v>899</v>
      </c>
      <c r="L76" s="664">
        <v>92.850117418249681</v>
      </c>
      <c r="M76" s="664">
        <v>1</v>
      </c>
      <c r="N76" s="665">
        <v>92.850117418249681</v>
      </c>
    </row>
    <row r="77" spans="1:14" ht="14.4" customHeight="1" x14ac:dyDescent="0.3">
      <c r="A77" s="660" t="s">
        <v>600</v>
      </c>
      <c r="B77" s="661" t="s">
        <v>3542</v>
      </c>
      <c r="C77" s="662" t="s">
        <v>606</v>
      </c>
      <c r="D77" s="663" t="s">
        <v>3543</v>
      </c>
      <c r="E77" s="662" t="s">
        <v>632</v>
      </c>
      <c r="F77" s="663" t="s">
        <v>3551</v>
      </c>
      <c r="G77" s="662" t="s">
        <v>648</v>
      </c>
      <c r="H77" s="662" t="s">
        <v>900</v>
      </c>
      <c r="I77" s="662" t="s">
        <v>901</v>
      </c>
      <c r="J77" s="662" t="s">
        <v>902</v>
      </c>
      <c r="K77" s="662" t="s">
        <v>903</v>
      </c>
      <c r="L77" s="664">
        <v>108.60993028267899</v>
      </c>
      <c r="M77" s="664">
        <v>1</v>
      </c>
      <c r="N77" s="665">
        <v>108.60993028267899</v>
      </c>
    </row>
    <row r="78" spans="1:14" ht="14.4" customHeight="1" x14ac:dyDescent="0.3">
      <c r="A78" s="660" t="s">
        <v>600</v>
      </c>
      <c r="B78" s="661" t="s">
        <v>3542</v>
      </c>
      <c r="C78" s="662" t="s">
        <v>606</v>
      </c>
      <c r="D78" s="663" t="s">
        <v>3543</v>
      </c>
      <c r="E78" s="662" t="s">
        <v>632</v>
      </c>
      <c r="F78" s="663" t="s">
        <v>3551</v>
      </c>
      <c r="G78" s="662" t="s">
        <v>648</v>
      </c>
      <c r="H78" s="662" t="s">
        <v>904</v>
      </c>
      <c r="I78" s="662" t="s">
        <v>905</v>
      </c>
      <c r="J78" s="662" t="s">
        <v>906</v>
      </c>
      <c r="K78" s="662" t="s">
        <v>907</v>
      </c>
      <c r="L78" s="664">
        <v>167.74851721723317</v>
      </c>
      <c r="M78" s="664">
        <v>7</v>
      </c>
      <c r="N78" s="665">
        <v>1174.2396205206321</v>
      </c>
    </row>
    <row r="79" spans="1:14" ht="14.4" customHeight="1" x14ac:dyDescent="0.3">
      <c r="A79" s="660" t="s">
        <v>600</v>
      </c>
      <c r="B79" s="661" t="s">
        <v>3542</v>
      </c>
      <c r="C79" s="662" t="s">
        <v>606</v>
      </c>
      <c r="D79" s="663" t="s">
        <v>3543</v>
      </c>
      <c r="E79" s="662" t="s">
        <v>632</v>
      </c>
      <c r="F79" s="663" t="s">
        <v>3551</v>
      </c>
      <c r="G79" s="662" t="s">
        <v>648</v>
      </c>
      <c r="H79" s="662" t="s">
        <v>908</v>
      </c>
      <c r="I79" s="662" t="s">
        <v>909</v>
      </c>
      <c r="J79" s="662" t="s">
        <v>910</v>
      </c>
      <c r="K79" s="662" t="s">
        <v>911</v>
      </c>
      <c r="L79" s="664">
        <v>22.300000000000004</v>
      </c>
      <c r="M79" s="664">
        <v>4</v>
      </c>
      <c r="N79" s="665">
        <v>89.200000000000017</v>
      </c>
    </row>
    <row r="80" spans="1:14" ht="14.4" customHeight="1" x14ac:dyDescent="0.3">
      <c r="A80" s="660" t="s">
        <v>600</v>
      </c>
      <c r="B80" s="661" t="s">
        <v>3542</v>
      </c>
      <c r="C80" s="662" t="s">
        <v>606</v>
      </c>
      <c r="D80" s="663" t="s">
        <v>3543</v>
      </c>
      <c r="E80" s="662" t="s">
        <v>632</v>
      </c>
      <c r="F80" s="663" t="s">
        <v>3551</v>
      </c>
      <c r="G80" s="662" t="s">
        <v>648</v>
      </c>
      <c r="H80" s="662" t="s">
        <v>912</v>
      </c>
      <c r="I80" s="662" t="s">
        <v>913</v>
      </c>
      <c r="J80" s="662" t="s">
        <v>914</v>
      </c>
      <c r="K80" s="662" t="s">
        <v>915</v>
      </c>
      <c r="L80" s="664">
        <v>66.770023956124149</v>
      </c>
      <c r="M80" s="664">
        <v>6</v>
      </c>
      <c r="N80" s="665">
        <v>400.62014373674492</v>
      </c>
    </row>
    <row r="81" spans="1:14" ht="14.4" customHeight="1" x14ac:dyDescent="0.3">
      <c r="A81" s="660" t="s">
        <v>600</v>
      </c>
      <c r="B81" s="661" t="s">
        <v>3542</v>
      </c>
      <c r="C81" s="662" t="s">
        <v>606</v>
      </c>
      <c r="D81" s="663" t="s">
        <v>3543</v>
      </c>
      <c r="E81" s="662" t="s">
        <v>632</v>
      </c>
      <c r="F81" s="663" t="s">
        <v>3551</v>
      </c>
      <c r="G81" s="662" t="s">
        <v>648</v>
      </c>
      <c r="H81" s="662" t="s">
        <v>916</v>
      </c>
      <c r="I81" s="662" t="s">
        <v>917</v>
      </c>
      <c r="J81" s="662" t="s">
        <v>918</v>
      </c>
      <c r="K81" s="662" t="s">
        <v>919</v>
      </c>
      <c r="L81" s="664">
        <v>73.589999999999989</v>
      </c>
      <c r="M81" s="664">
        <v>1</v>
      </c>
      <c r="N81" s="665">
        <v>73.589999999999989</v>
      </c>
    </row>
    <row r="82" spans="1:14" ht="14.4" customHeight="1" x14ac:dyDescent="0.3">
      <c r="A82" s="660" t="s">
        <v>600</v>
      </c>
      <c r="B82" s="661" t="s">
        <v>3542</v>
      </c>
      <c r="C82" s="662" t="s">
        <v>606</v>
      </c>
      <c r="D82" s="663" t="s">
        <v>3543</v>
      </c>
      <c r="E82" s="662" t="s">
        <v>632</v>
      </c>
      <c r="F82" s="663" t="s">
        <v>3551</v>
      </c>
      <c r="G82" s="662" t="s">
        <v>648</v>
      </c>
      <c r="H82" s="662" t="s">
        <v>920</v>
      </c>
      <c r="I82" s="662" t="s">
        <v>921</v>
      </c>
      <c r="J82" s="662" t="s">
        <v>922</v>
      </c>
      <c r="K82" s="662" t="s">
        <v>923</v>
      </c>
      <c r="L82" s="664">
        <v>0</v>
      </c>
      <c r="M82" s="664">
        <v>0</v>
      </c>
      <c r="N82" s="665">
        <v>0</v>
      </c>
    </row>
    <row r="83" spans="1:14" ht="14.4" customHeight="1" x14ac:dyDescent="0.3">
      <c r="A83" s="660" t="s">
        <v>600</v>
      </c>
      <c r="B83" s="661" t="s">
        <v>3542</v>
      </c>
      <c r="C83" s="662" t="s">
        <v>606</v>
      </c>
      <c r="D83" s="663" t="s">
        <v>3543</v>
      </c>
      <c r="E83" s="662" t="s">
        <v>632</v>
      </c>
      <c r="F83" s="663" t="s">
        <v>3551</v>
      </c>
      <c r="G83" s="662" t="s">
        <v>648</v>
      </c>
      <c r="H83" s="662" t="s">
        <v>924</v>
      </c>
      <c r="I83" s="662" t="s">
        <v>925</v>
      </c>
      <c r="J83" s="662" t="s">
        <v>926</v>
      </c>
      <c r="K83" s="662" t="s">
        <v>927</v>
      </c>
      <c r="L83" s="664">
        <v>120.54941096758232</v>
      </c>
      <c r="M83" s="664">
        <v>3</v>
      </c>
      <c r="N83" s="665">
        <v>361.64823290274694</v>
      </c>
    </row>
    <row r="84" spans="1:14" ht="14.4" customHeight="1" x14ac:dyDescent="0.3">
      <c r="A84" s="660" t="s">
        <v>600</v>
      </c>
      <c r="B84" s="661" t="s">
        <v>3542</v>
      </c>
      <c r="C84" s="662" t="s">
        <v>606</v>
      </c>
      <c r="D84" s="663" t="s">
        <v>3543</v>
      </c>
      <c r="E84" s="662" t="s">
        <v>632</v>
      </c>
      <c r="F84" s="663" t="s">
        <v>3551</v>
      </c>
      <c r="G84" s="662" t="s">
        <v>648</v>
      </c>
      <c r="H84" s="662" t="s">
        <v>928</v>
      </c>
      <c r="I84" s="662" t="s">
        <v>929</v>
      </c>
      <c r="J84" s="662" t="s">
        <v>930</v>
      </c>
      <c r="K84" s="662" t="s">
        <v>931</v>
      </c>
      <c r="L84" s="664">
        <v>126.93568579976986</v>
      </c>
      <c r="M84" s="664">
        <v>16</v>
      </c>
      <c r="N84" s="665">
        <v>2030.9709727963177</v>
      </c>
    </row>
    <row r="85" spans="1:14" ht="14.4" customHeight="1" x14ac:dyDescent="0.3">
      <c r="A85" s="660" t="s">
        <v>600</v>
      </c>
      <c r="B85" s="661" t="s">
        <v>3542</v>
      </c>
      <c r="C85" s="662" t="s">
        <v>606</v>
      </c>
      <c r="D85" s="663" t="s">
        <v>3543</v>
      </c>
      <c r="E85" s="662" t="s">
        <v>632</v>
      </c>
      <c r="F85" s="663" t="s">
        <v>3551</v>
      </c>
      <c r="G85" s="662" t="s">
        <v>648</v>
      </c>
      <c r="H85" s="662" t="s">
        <v>932</v>
      </c>
      <c r="I85" s="662" t="s">
        <v>933</v>
      </c>
      <c r="J85" s="662" t="s">
        <v>930</v>
      </c>
      <c r="K85" s="662" t="s">
        <v>934</v>
      </c>
      <c r="L85" s="664">
        <v>144.78000600641533</v>
      </c>
      <c r="M85" s="664">
        <v>10</v>
      </c>
      <c r="N85" s="665">
        <v>1447.8000600641533</v>
      </c>
    </row>
    <row r="86" spans="1:14" ht="14.4" customHeight="1" x14ac:dyDescent="0.3">
      <c r="A86" s="660" t="s">
        <v>600</v>
      </c>
      <c r="B86" s="661" t="s">
        <v>3542</v>
      </c>
      <c r="C86" s="662" t="s">
        <v>606</v>
      </c>
      <c r="D86" s="663" t="s">
        <v>3543</v>
      </c>
      <c r="E86" s="662" t="s">
        <v>632</v>
      </c>
      <c r="F86" s="663" t="s">
        <v>3551</v>
      </c>
      <c r="G86" s="662" t="s">
        <v>648</v>
      </c>
      <c r="H86" s="662" t="s">
        <v>935</v>
      </c>
      <c r="I86" s="662" t="s">
        <v>936</v>
      </c>
      <c r="J86" s="662" t="s">
        <v>937</v>
      </c>
      <c r="K86" s="662" t="s">
        <v>938</v>
      </c>
      <c r="L86" s="664">
        <v>73.459390057617455</v>
      </c>
      <c r="M86" s="664">
        <v>31</v>
      </c>
      <c r="N86" s="665">
        <v>2277.2410917861412</v>
      </c>
    </row>
    <row r="87" spans="1:14" ht="14.4" customHeight="1" x14ac:dyDescent="0.3">
      <c r="A87" s="660" t="s">
        <v>600</v>
      </c>
      <c r="B87" s="661" t="s">
        <v>3542</v>
      </c>
      <c r="C87" s="662" t="s">
        <v>606</v>
      </c>
      <c r="D87" s="663" t="s">
        <v>3543</v>
      </c>
      <c r="E87" s="662" t="s">
        <v>632</v>
      </c>
      <c r="F87" s="663" t="s">
        <v>3551</v>
      </c>
      <c r="G87" s="662" t="s">
        <v>648</v>
      </c>
      <c r="H87" s="662" t="s">
        <v>939</v>
      </c>
      <c r="I87" s="662" t="s">
        <v>940</v>
      </c>
      <c r="J87" s="662" t="s">
        <v>941</v>
      </c>
      <c r="K87" s="662" t="s">
        <v>942</v>
      </c>
      <c r="L87" s="664">
        <v>47.033683599762426</v>
      </c>
      <c r="M87" s="664">
        <v>19</v>
      </c>
      <c r="N87" s="665">
        <v>893.63998839548606</v>
      </c>
    </row>
    <row r="88" spans="1:14" ht="14.4" customHeight="1" x14ac:dyDescent="0.3">
      <c r="A88" s="660" t="s">
        <v>600</v>
      </c>
      <c r="B88" s="661" t="s">
        <v>3542</v>
      </c>
      <c r="C88" s="662" t="s">
        <v>606</v>
      </c>
      <c r="D88" s="663" t="s">
        <v>3543</v>
      </c>
      <c r="E88" s="662" t="s">
        <v>632</v>
      </c>
      <c r="F88" s="663" t="s">
        <v>3551</v>
      </c>
      <c r="G88" s="662" t="s">
        <v>648</v>
      </c>
      <c r="H88" s="662" t="s">
        <v>943</v>
      </c>
      <c r="I88" s="662" t="s">
        <v>944</v>
      </c>
      <c r="J88" s="662" t="s">
        <v>945</v>
      </c>
      <c r="K88" s="662" t="s">
        <v>946</v>
      </c>
      <c r="L88" s="664">
        <v>92.479993945088609</v>
      </c>
      <c r="M88" s="664">
        <v>6</v>
      </c>
      <c r="N88" s="665">
        <v>554.87996367053165</v>
      </c>
    </row>
    <row r="89" spans="1:14" ht="14.4" customHeight="1" x14ac:dyDescent="0.3">
      <c r="A89" s="660" t="s">
        <v>600</v>
      </c>
      <c r="B89" s="661" t="s">
        <v>3542</v>
      </c>
      <c r="C89" s="662" t="s">
        <v>606</v>
      </c>
      <c r="D89" s="663" t="s">
        <v>3543</v>
      </c>
      <c r="E89" s="662" t="s">
        <v>632</v>
      </c>
      <c r="F89" s="663" t="s">
        <v>3551</v>
      </c>
      <c r="G89" s="662" t="s">
        <v>648</v>
      </c>
      <c r="H89" s="662" t="s">
        <v>947</v>
      </c>
      <c r="I89" s="662" t="s">
        <v>948</v>
      </c>
      <c r="J89" s="662" t="s">
        <v>949</v>
      </c>
      <c r="K89" s="662" t="s">
        <v>950</v>
      </c>
      <c r="L89" s="664">
        <v>49.713208297141605</v>
      </c>
      <c r="M89" s="664">
        <v>9</v>
      </c>
      <c r="N89" s="665">
        <v>447.41887467427443</v>
      </c>
    </row>
    <row r="90" spans="1:14" ht="14.4" customHeight="1" x14ac:dyDescent="0.3">
      <c r="A90" s="660" t="s">
        <v>600</v>
      </c>
      <c r="B90" s="661" t="s">
        <v>3542</v>
      </c>
      <c r="C90" s="662" t="s">
        <v>606</v>
      </c>
      <c r="D90" s="663" t="s">
        <v>3543</v>
      </c>
      <c r="E90" s="662" t="s">
        <v>632</v>
      </c>
      <c r="F90" s="663" t="s">
        <v>3551</v>
      </c>
      <c r="G90" s="662" t="s">
        <v>648</v>
      </c>
      <c r="H90" s="662" t="s">
        <v>951</v>
      </c>
      <c r="I90" s="662" t="s">
        <v>952</v>
      </c>
      <c r="J90" s="662" t="s">
        <v>953</v>
      </c>
      <c r="K90" s="662" t="s">
        <v>954</v>
      </c>
      <c r="L90" s="664">
        <v>41.897549262201061</v>
      </c>
      <c r="M90" s="664">
        <v>49</v>
      </c>
      <c r="N90" s="665">
        <v>2052.979913847852</v>
      </c>
    </row>
    <row r="91" spans="1:14" ht="14.4" customHeight="1" x14ac:dyDescent="0.3">
      <c r="A91" s="660" t="s">
        <v>600</v>
      </c>
      <c r="B91" s="661" t="s">
        <v>3542</v>
      </c>
      <c r="C91" s="662" t="s">
        <v>606</v>
      </c>
      <c r="D91" s="663" t="s">
        <v>3543</v>
      </c>
      <c r="E91" s="662" t="s">
        <v>632</v>
      </c>
      <c r="F91" s="663" t="s">
        <v>3551</v>
      </c>
      <c r="G91" s="662" t="s">
        <v>648</v>
      </c>
      <c r="H91" s="662" t="s">
        <v>955</v>
      </c>
      <c r="I91" s="662" t="s">
        <v>956</v>
      </c>
      <c r="J91" s="662" t="s">
        <v>953</v>
      </c>
      <c r="K91" s="662" t="s">
        <v>957</v>
      </c>
      <c r="L91" s="664">
        <v>292.49693364678558</v>
      </c>
      <c r="M91" s="664">
        <v>21</v>
      </c>
      <c r="N91" s="665">
        <v>6142.4356065824968</v>
      </c>
    </row>
    <row r="92" spans="1:14" ht="14.4" customHeight="1" x14ac:dyDescent="0.3">
      <c r="A92" s="660" t="s">
        <v>600</v>
      </c>
      <c r="B92" s="661" t="s">
        <v>3542</v>
      </c>
      <c r="C92" s="662" t="s">
        <v>606</v>
      </c>
      <c r="D92" s="663" t="s">
        <v>3543</v>
      </c>
      <c r="E92" s="662" t="s">
        <v>632</v>
      </c>
      <c r="F92" s="663" t="s">
        <v>3551</v>
      </c>
      <c r="G92" s="662" t="s">
        <v>648</v>
      </c>
      <c r="H92" s="662" t="s">
        <v>958</v>
      </c>
      <c r="I92" s="662" t="s">
        <v>959</v>
      </c>
      <c r="J92" s="662" t="s">
        <v>960</v>
      </c>
      <c r="K92" s="662" t="s">
        <v>961</v>
      </c>
      <c r="L92" s="664">
        <v>392.8900000000001</v>
      </c>
      <c r="M92" s="664">
        <v>2</v>
      </c>
      <c r="N92" s="665">
        <v>785.7800000000002</v>
      </c>
    </row>
    <row r="93" spans="1:14" ht="14.4" customHeight="1" x14ac:dyDescent="0.3">
      <c r="A93" s="660" t="s">
        <v>600</v>
      </c>
      <c r="B93" s="661" t="s">
        <v>3542</v>
      </c>
      <c r="C93" s="662" t="s">
        <v>606</v>
      </c>
      <c r="D93" s="663" t="s">
        <v>3543</v>
      </c>
      <c r="E93" s="662" t="s">
        <v>632</v>
      </c>
      <c r="F93" s="663" t="s">
        <v>3551</v>
      </c>
      <c r="G93" s="662" t="s">
        <v>648</v>
      </c>
      <c r="H93" s="662" t="s">
        <v>962</v>
      </c>
      <c r="I93" s="662" t="s">
        <v>963</v>
      </c>
      <c r="J93" s="662" t="s">
        <v>964</v>
      </c>
      <c r="K93" s="662" t="s">
        <v>965</v>
      </c>
      <c r="L93" s="664">
        <v>91.569960339528649</v>
      </c>
      <c r="M93" s="664">
        <v>4</v>
      </c>
      <c r="N93" s="665">
        <v>366.2798413581146</v>
      </c>
    </row>
    <row r="94" spans="1:14" ht="14.4" customHeight="1" x14ac:dyDescent="0.3">
      <c r="A94" s="660" t="s">
        <v>600</v>
      </c>
      <c r="B94" s="661" t="s">
        <v>3542</v>
      </c>
      <c r="C94" s="662" t="s">
        <v>606</v>
      </c>
      <c r="D94" s="663" t="s">
        <v>3543</v>
      </c>
      <c r="E94" s="662" t="s">
        <v>632</v>
      </c>
      <c r="F94" s="663" t="s">
        <v>3551</v>
      </c>
      <c r="G94" s="662" t="s">
        <v>648</v>
      </c>
      <c r="H94" s="662" t="s">
        <v>966</v>
      </c>
      <c r="I94" s="662" t="s">
        <v>967</v>
      </c>
      <c r="J94" s="662" t="s">
        <v>968</v>
      </c>
      <c r="K94" s="662" t="s">
        <v>969</v>
      </c>
      <c r="L94" s="664">
        <v>41.16</v>
      </c>
      <c r="M94" s="664">
        <v>1</v>
      </c>
      <c r="N94" s="665">
        <v>41.16</v>
      </c>
    </row>
    <row r="95" spans="1:14" ht="14.4" customHeight="1" x14ac:dyDescent="0.3">
      <c r="A95" s="660" t="s">
        <v>600</v>
      </c>
      <c r="B95" s="661" t="s">
        <v>3542</v>
      </c>
      <c r="C95" s="662" t="s">
        <v>606</v>
      </c>
      <c r="D95" s="663" t="s">
        <v>3543</v>
      </c>
      <c r="E95" s="662" t="s">
        <v>632</v>
      </c>
      <c r="F95" s="663" t="s">
        <v>3551</v>
      </c>
      <c r="G95" s="662" t="s">
        <v>648</v>
      </c>
      <c r="H95" s="662" t="s">
        <v>970</v>
      </c>
      <c r="I95" s="662" t="s">
        <v>971</v>
      </c>
      <c r="J95" s="662" t="s">
        <v>972</v>
      </c>
      <c r="K95" s="662" t="s">
        <v>973</v>
      </c>
      <c r="L95" s="664">
        <v>56.220161616974799</v>
      </c>
      <c r="M95" s="664">
        <v>1</v>
      </c>
      <c r="N95" s="665">
        <v>56.220161616974799</v>
      </c>
    </row>
    <row r="96" spans="1:14" ht="14.4" customHeight="1" x14ac:dyDescent="0.3">
      <c r="A96" s="660" t="s">
        <v>600</v>
      </c>
      <c r="B96" s="661" t="s">
        <v>3542</v>
      </c>
      <c r="C96" s="662" t="s">
        <v>606</v>
      </c>
      <c r="D96" s="663" t="s">
        <v>3543</v>
      </c>
      <c r="E96" s="662" t="s">
        <v>632</v>
      </c>
      <c r="F96" s="663" t="s">
        <v>3551</v>
      </c>
      <c r="G96" s="662" t="s">
        <v>648</v>
      </c>
      <c r="H96" s="662" t="s">
        <v>974</v>
      </c>
      <c r="I96" s="662" t="s">
        <v>975</v>
      </c>
      <c r="J96" s="662" t="s">
        <v>976</v>
      </c>
      <c r="K96" s="662" t="s">
        <v>977</v>
      </c>
      <c r="L96" s="664">
        <v>37.92</v>
      </c>
      <c r="M96" s="664">
        <v>1</v>
      </c>
      <c r="N96" s="665">
        <v>37.92</v>
      </c>
    </row>
    <row r="97" spans="1:14" ht="14.4" customHeight="1" x14ac:dyDescent="0.3">
      <c r="A97" s="660" t="s">
        <v>600</v>
      </c>
      <c r="B97" s="661" t="s">
        <v>3542</v>
      </c>
      <c r="C97" s="662" t="s">
        <v>606</v>
      </c>
      <c r="D97" s="663" t="s">
        <v>3543</v>
      </c>
      <c r="E97" s="662" t="s">
        <v>632</v>
      </c>
      <c r="F97" s="663" t="s">
        <v>3551</v>
      </c>
      <c r="G97" s="662" t="s">
        <v>648</v>
      </c>
      <c r="H97" s="662" t="s">
        <v>978</v>
      </c>
      <c r="I97" s="662" t="s">
        <v>979</v>
      </c>
      <c r="J97" s="662" t="s">
        <v>980</v>
      </c>
      <c r="K97" s="662" t="s">
        <v>981</v>
      </c>
      <c r="L97" s="664">
        <v>57.031989330824544</v>
      </c>
      <c r="M97" s="664">
        <v>5</v>
      </c>
      <c r="N97" s="665">
        <v>285.15994665412273</v>
      </c>
    </row>
    <row r="98" spans="1:14" ht="14.4" customHeight="1" x14ac:dyDescent="0.3">
      <c r="A98" s="660" t="s">
        <v>600</v>
      </c>
      <c r="B98" s="661" t="s">
        <v>3542</v>
      </c>
      <c r="C98" s="662" t="s">
        <v>606</v>
      </c>
      <c r="D98" s="663" t="s">
        <v>3543</v>
      </c>
      <c r="E98" s="662" t="s">
        <v>632</v>
      </c>
      <c r="F98" s="663" t="s">
        <v>3551</v>
      </c>
      <c r="G98" s="662" t="s">
        <v>648</v>
      </c>
      <c r="H98" s="662" t="s">
        <v>982</v>
      </c>
      <c r="I98" s="662" t="s">
        <v>983</v>
      </c>
      <c r="J98" s="662" t="s">
        <v>984</v>
      </c>
      <c r="K98" s="662" t="s">
        <v>985</v>
      </c>
      <c r="L98" s="664">
        <v>27.520281987790057</v>
      </c>
      <c r="M98" s="664">
        <v>1</v>
      </c>
      <c r="N98" s="665">
        <v>27.520281987790057</v>
      </c>
    </row>
    <row r="99" spans="1:14" ht="14.4" customHeight="1" x14ac:dyDescent="0.3">
      <c r="A99" s="660" t="s">
        <v>600</v>
      </c>
      <c r="B99" s="661" t="s">
        <v>3542</v>
      </c>
      <c r="C99" s="662" t="s">
        <v>606</v>
      </c>
      <c r="D99" s="663" t="s">
        <v>3543</v>
      </c>
      <c r="E99" s="662" t="s">
        <v>632</v>
      </c>
      <c r="F99" s="663" t="s">
        <v>3551</v>
      </c>
      <c r="G99" s="662" t="s">
        <v>648</v>
      </c>
      <c r="H99" s="662" t="s">
        <v>986</v>
      </c>
      <c r="I99" s="662" t="s">
        <v>987</v>
      </c>
      <c r="J99" s="662" t="s">
        <v>988</v>
      </c>
      <c r="K99" s="662" t="s">
        <v>989</v>
      </c>
      <c r="L99" s="664">
        <v>151.59673124208754</v>
      </c>
      <c r="M99" s="664">
        <v>3</v>
      </c>
      <c r="N99" s="665">
        <v>454.7901937262626</v>
      </c>
    </row>
    <row r="100" spans="1:14" ht="14.4" customHeight="1" x14ac:dyDescent="0.3">
      <c r="A100" s="660" t="s">
        <v>600</v>
      </c>
      <c r="B100" s="661" t="s">
        <v>3542</v>
      </c>
      <c r="C100" s="662" t="s">
        <v>606</v>
      </c>
      <c r="D100" s="663" t="s">
        <v>3543</v>
      </c>
      <c r="E100" s="662" t="s">
        <v>632</v>
      </c>
      <c r="F100" s="663" t="s">
        <v>3551</v>
      </c>
      <c r="G100" s="662" t="s">
        <v>648</v>
      </c>
      <c r="H100" s="662" t="s">
        <v>990</v>
      </c>
      <c r="I100" s="662" t="s">
        <v>237</v>
      </c>
      <c r="J100" s="662" t="s">
        <v>991</v>
      </c>
      <c r="K100" s="662" t="s">
        <v>992</v>
      </c>
      <c r="L100" s="664">
        <v>181.05638020119483</v>
      </c>
      <c r="M100" s="664">
        <v>1</v>
      </c>
      <c r="N100" s="665">
        <v>181.05638020119483</v>
      </c>
    </row>
    <row r="101" spans="1:14" ht="14.4" customHeight="1" x14ac:dyDescent="0.3">
      <c r="A101" s="660" t="s">
        <v>600</v>
      </c>
      <c r="B101" s="661" t="s">
        <v>3542</v>
      </c>
      <c r="C101" s="662" t="s">
        <v>606</v>
      </c>
      <c r="D101" s="663" t="s">
        <v>3543</v>
      </c>
      <c r="E101" s="662" t="s">
        <v>632</v>
      </c>
      <c r="F101" s="663" t="s">
        <v>3551</v>
      </c>
      <c r="G101" s="662" t="s">
        <v>648</v>
      </c>
      <c r="H101" s="662" t="s">
        <v>993</v>
      </c>
      <c r="I101" s="662" t="s">
        <v>237</v>
      </c>
      <c r="J101" s="662" t="s">
        <v>994</v>
      </c>
      <c r="K101" s="662"/>
      <c r="L101" s="664">
        <v>276.90929431813777</v>
      </c>
      <c r="M101" s="664">
        <v>2</v>
      </c>
      <c r="N101" s="665">
        <v>553.81858863627554</v>
      </c>
    </row>
    <row r="102" spans="1:14" ht="14.4" customHeight="1" x14ac:dyDescent="0.3">
      <c r="A102" s="660" t="s">
        <v>600</v>
      </c>
      <c r="B102" s="661" t="s">
        <v>3542</v>
      </c>
      <c r="C102" s="662" t="s">
        <v>606</v>
      </c>
      <c r="D102" s="663" t="s">
        <v>3543</v>
      </c>
      <c r="E102" s="662" t="s">
        <v>632</v>
      </c>
      <c r="F102" s="663" t="s">
        <v>3551</v>
      </c>
      <c r="G102" s="662" t="s">
        <v>648</v>
      </c>
      <c r="H102" s="662" t="s">
        <v>995</v>
      </c>
      <c r="I102" s="662" t="s">
        <v>237</v>
      </c>
      <c r="J102" s="662" t="s">
        <v>996</v>
      </c>
      <c r="K102" s="662"/>
      <c r="L102" s="664">
        <v>36.020007178204409</v>
      </c>
      <c r="M102" s="664">
        <v>2</v>
      </c>
      <c r="N102" s="665">
        <v>72.040014356408818</v>
      </c>
    </row>
    <row r="103" spans="1:14" ht="14.4" customHeight="1" x14ac:dyDescent="0.3">
      <c r="A103" s="660" t="s">
        <v>600</v>
      </c>
      <c r="B103" s="661" t="s">
        <v>3542</v>
      </c>
      <c r="C103" s="662" t="s">
        <v>606</v>
      </c>
      <c r="D103" s="663" t="s">
        <v>3543</v>
      </c>
      <c r="E103" s="662" t="s">
        <v>632</v>
      </c>
      <c r="F103" s="663" t="s">
        <v>3551</v>
      </c>
      <c r="G103" s="662" t="s">
        <v>648</v>
      </c>
      <c r="H103" s="662" t="s">
        <v>997</v>
      </c>
      <c r="I103" s="662" t="s">
        <v>237</v>
      </c>
      <c r="J103" s="662" t="s">
        <v>998</v>
      </c>
      <c r="K103" s="662"/>
      <c r="L103" s="664">
        <v>201.22046294103694</v>
      </c>
      <c r="M103" s="664">
        <v>4</v>
      </c>
      <c r="N103" s="665">
        <v>804.88185176414777</v>
      </c>
    </row>
    <row r="104" spans="1:14" ht="14.4" customHeight="1" x14ac:dyDescent="0.3">
      <c r="A104" s="660" t="s">
        <v>600</v>
      </c>
      <c r="B104" s="661" t="s">
        <v>3542</v>
      </c>
      <c r="C104" s="662" t="s">
        <v>606</v>
      </c>
      <c r="D104" s="663" t="s">
        <v>3543</v>
      </c>
      <c r="E104" s="662" t="s">
        <v>632</v>
      </c>
      <c r="F104" s="663" t="s">
        <v>3551</v>
      </c>
      <c r="G104" s="662" t="s">
        <v>648</v>
      </c>
      <c r="H104" s="662" t="s">
        <v>999</v>
      </c>
      <c r="I104" s="662" t="s">
        <v>237</v>
      </c>
      <c r="J104" s="662" t="s">
        <v>1000</v>
      </c>
      <c r="K104" s="662"/>
      <c r="L104" s="664">
        <v>147.22190881266337</v>
      </c>
      <c r="M104" s="664">
        <v>5</v>
      </c>
      <c r="N104" s="665">
        <v>736.10954406331689</v>
      </c>
    </row>
    <row r="105" spans="1:14" ht="14.4" customHeight="1" x14ac:dyDescent="0.3">
      <c r="A105" s="660" t="s">
        <v>600</v>
      </c>
      <c r="B105" s="661" t="s">
        <v>3542</v>
      </c>
      <c r="C105" s="662" t="s">
        <v>606</v>
      </c>
      <c r="D105" s="663" t="s">
        <v>3543</v>
      </c>
      <c r="E105" s="662" t="s">
        <v>632</v>
      </c>
      <c r="F105" s="663" t="s">
        <v>3551</v>
      </c>
      <c r="G105" s="662" t="s">
        <v>648</v>
      </c>
      <c r="H105" s="662" t="s">
        <v>1001</v>
      </c>
      <c r="I105" s="662" t="s">
        <v>237</v>
      </c>
      <c r="J105" s="662" t="s">
        <v>1002</v>
      </c>
      <c r="K105" s="662"/>
      <c r="L105" s="664">
        <v>100.68022271198242</v>
      </c>
      <c r="M105" s="664">
        <v>6</v>
      </c>
      <c r="N105" s="665">
        <v>604.08133627189454</v>
      </c>
    </row>
    <row r="106" spans="1:14" ht="14.4" customHeight="1" x14ac:dyDescent="0.3">
      <c r="A106" s="660" t="s">
        <v>600</v>
      </c>
      <c r="B106" s="661" t="s">
        <v>3542</v>
      </c>
      <c r="C106" s="662" t="s">
        <v>606</v>
      </c>
      <c r="D106" s="663" t="s">
        <v>3543</v>
      </c>
      <c r="E106" s="662" t="s">
        <v>632</v>
      </c>
      <c r="F106" s="663" t="s">
        <v>3551</v>
      </c>
      <c r="G106" s="662" t="s">
        <v>648</v>
      </c>
      <c r="H106" s="662" t="s">
        <v>1003</v>
      </c>
      <c r="I106" s="662" t="s">
        <v>1004</v>
      </c>
      <c r="J106" s="662" t="s">
        <v>1005</v>
      </c>
      <c r="K106" s="662" t="s">
        <v>1006</v>
      </c>
      <c r="L106" s="664">
        <v>25.98500000000001</v>
      </c>
      <c r="M106" s="664">
        <v>6</v>
      </c>
      <c r="N106" s="665">
        <v>155.91000000000005</v>
      </c>
    </row>
    <row r="107" spans="1:14" ht="14.4" customHeight="1" x14ac:dyDescent="0.3">
      <c r="A107" s="660" t="s">
        <v>600</v>
      </c>
      <c r="B107" s="661" t="s">
        <v>3542</v>
      </c>
      <c r="C107" s="662" t="s">
        <v>606</v>
      </c>
      <c r="D107" s="663" t="s">
        <v>3543</v>
      </c>
      <c r="E107" s="662" t="s">
        <v>632</v>
      </c>
      <c r="F107" s="663" t="s">
        <v>3551</v>
      </c>
      <c r="G107" s="662" t="s">
        <v>648</v>
      </c>
      <c r="H107" s="662" t="s">
        <v>1007</v>
      </c>
      <c r="I107" s="662" t="s">
        <v>1008</v>
      </c>
      <c r="J107" s="662" t="s">
        <v>1009</v>
      </c>
      <c r="K107" s="662" t="s">
        <v>1010</v>
      </c>
      <c r="L107" s="664">
        <v>88.269999999999982</v>
      </c>
      <c r="M107" s="664">
        <v>1</v>
      </c>
      <c r="N107" s="665">
        <v>88.269999999999982</v>
      </c>
    </row>
    <row r="108" spans="1:14" ht="14.4" customHeight="1" x14ac:dyDescent="0.3">
      <c r="A108" s="660" t="s">
        <v>600</v>
      </c>
      <c r="B108" s="661" t="s">
        <v>3542</v>
      </c>
      <c r="C108" s="662" t="s">
        <v>606</v>
      </c>
      <c r="D108" s="663" t="s">
        <v>3543</v>
      </c>
      <c r="E108" s="662" t="s">
        <v>632</v>
      </c>
      <c r="F108" s="663" t="s">
        <v>3551</v>
      </c>
      <c r="G108" s="662" t="s">
        <v>648</v>
      </c>
      <c r="H108" s="662" t="s">
        <v>1011</v>
      </c>
      <c r="I108" s="662" t="s">
        <v>1012</v>
      </c>
      <c r="J108" s="662" t="s">
        <v>984</v>
      </c>
      <c r="K108" s="662" t="s">
        <v>1013</v>
      </c>
      <c r="L108" s="664">
        <v>59.460185055102166</v>
      </c>
      <c r="M108" s="664">
        <v>1</v>
      </c>
      <c r="N108" s="665">
        <v>59.460185055102166</v>
      </c>
    </row>
    <row r="109" spans="1:14" ht="14.4" customHeight="1" x14ac:dyDescent="0.3">
      <c r="A109" s="660" t="s">
        <v>600</v>
      </c>
      <c r="B109" s="661" t="s">
        <v>3542</v>
      </c>
      <c r="C109" s="662" t="s">
        <v>606</v>
      </c>
      <c r="D109" s="663" t="s">
        <v>3543</v>
      </c>
      <c r="E109" s="662" t="s">
        <v>632</v>
      </c>
      <c r="F109" s="663" t="s">
        <v>3551</v>
      </c>
      <c r="G109" s="662" t="s">
        <v>648</v>
      </c>
      <c r="H109" s="662" t="s">
        <v>1014</v>
      </c>
      <c r="I109" s="662" t="s">
        <v>1015</v>
      </c>
      <c r="J109" s="662" t="s">
        <v>1016</v>
      </c>
      <c r="K109" s="662" t="s">
        <v>1017</v>
      </c>
      <c r="L109" s="664">
        <v>64.245631715532397</v>
      </c>
      <c r="M109" s="664">
        <v>21</v>
      </c>
      <c r="N109" s="665">
        <v>1349.1582660261804</v>
      </c>
    </row>
    <row r="110" spans="1:14" ht="14.4" customHeight="1" x14ac:dyDescent="0.3">
      <c r="A110" s="660" t="s">
        <v>600</v>
      </c>
      <c r="B110" s="661" t="s">
        <v>3542</v>
      </c>
      <c r="C110" s="662" t="s">
        <v>606</v>
      </c>
      <c r="D110" s="663" t="s">
        <v>3543</v>
      </c>
      <c r="E110" s="662" t="s">
        <v>632</v>
      </c>
      <c r="F110" s="663" t="s">
        <v>3551</v>
      </c>
      <c r="G110" s="662" t="s">
        <v>648</v>
      </c>
      <c r="H110" s="662" t="s">
        <v>1018</v>
      </c>
      <c r="I110" s="662" t="s">
        <v>1019</v>
      </c>
      <c r="J110" s="662" t="s">
        <v>1020</v>
      </c>
      <c r="K110" s="662" t="s">
        <v>1021</v>
      </c>
      <c r="L110" s="664">
        <v>118.20443459824524</v>
      </c>
      <c r="M110" s="664">
        <v>7</v>
      </c>
      <c r="N110" s="665">
        <v>827.43104218771668</v>
      </c>
    </row>
    <row r="111" spans="1:14" ht="14.4" customHeight="1" x14ac:dyDescent="0.3">
      <c r="A111" s="660" t="s">
        <v>600</v>
      </c>
      <c r="B111" s="661" t="s">
        <v>3542</v>
      </c>
      <c r="C111" s="662" t="s">
        <v>606</v>
      </c>
      <c r="D111" s="663" t="s">
        <v>3543</v>
      </c>
      <c r="E111" s="662" t="s">
        <v>632</v>
      </c>
      <c r="F111" s="663" t="s">
        <v>3551</v>
      </c>
      <c r="G111" s="662" t="s">
        <v>648</v>
      </c>
      <c r="H111" s="662" t="s">
        <v>1022</v>
      </c>
      <c r="I111" s="662" t="s">
        <v>1023</v>
      </c>
      <c r="J111" s="662" t="s">
        <v>1024</v>
      </c>
      <c r="K111" s="662" t="s">
        <v>1025</v>
      </c>
      <c r="L111" s="664">
        <v>34.849850506280646</v>
      </c>
      <c r="M111" s="664">
        <v>1</v>
      </c>
      <c r="N111" s="665">
        <v>34.849850506280646</v>
      </c>
    </row>
    <row r="112" spans="1:14" ht="14.4" customHeight="1" x14ac:dyDescent="0.3">
      <c r="A112" s="660" t="s">
        <v>600</v>
      </c>
      <c r="B112" s="661" t="s">
        <v>3542</v>
      </c>
      <c r="C112" s="662" t="s">
        <v>606</v>
      </c>
      <c r="D112" s="663" t="s">
        <v>3543</v>
      </c>
      <c r="E112" s="662" t="s">
        <v>632</v>
      </c>
      <c r="F112" s="663" t="s">
        <v>3551</v>
      </c>
      <c r="G112" s="662" t="s">
        <v>648</v>
      </c>
      <c r="H112" s="662" t="s">
        <v>1026</v>
      </c>
      <c r="I112" s="662" t="s">
        <v>237</v>
      </c>
      <c r="J112" s="662" t="s">
        <v>1027</v>
      </c>
      <c r="K112" s="662" t="s">
        <v>1028</v>
      </c>
      <c r="L112" s="664">
        <v>43.480000000000011</v>
      </c>
      <c r="M112" s="664">
        <v>1</v>
      </c>
      <c r="N112" s="665">
        <v>43.480000000000011</v>
      </c>
    </row>
    <row r="113" spans="1:14" ht="14.4" customHeight="1" x14ac:dyDescent="0.3">
      <c r="A113" s="660" t="s">
        <v>600</v>
      </c>
      <c r="B113" s="661" t="s">
        <v>3542</v>
      </c>
      <c r="C113" s="662" t="s">
        <v>606</v>
      </c>
      <c r="D113" s="663" t="s">
        <v>3543</v>
      </c>
      <c r="E113" s="662" t="s">
        <v>632</v>
      </c>
      <c r="F113" s="663" t="s">
        <v>3551</v>
      </c>
      <c r="G113" s="662" t="s">
        <v>648</v>
      </c>
      <c r="H113" s="662" t="s">
        <v>1029</v>
      </c>
      <c r="I113" s="662" t="s">
        <v>1030</v>
      </c>
      <c r="J113" s="662" t="s">
        <v>1031</v>
      </c>
      <c r="K113" s="662" t="s">
        <v>1032</v>
      </c>
      <c r="L113" s="664">
        <v>122.15999999999994</v>
      </c>
      <c r="M113" s="664">
        <v>1</v>
      </c>
      <c r="N113" s="665">
        <v>122.15999999999994</v>
      </c>
    </row>
    <row r="114" spans="1:14" ht="14.4" customHeight="1" x14ac:dyDescent="0.3">
      <c r="A114" s="660" t="s">
        <v>600</v>
      </c>
      <c r="B114" s="661" t="s">
        <v>3542</v>
      </c>
      <c r="C114" s="662" t="s">
        <v>606</v>
      </c>
      <c r="D114" s="663" t="s">
        <v>3543</v>
      </c>
      <c r="E114" s="662" t="s">
        <v>632</v>
      </c>
      <c r="F114" s="663" t="s">
        <v>3551</v>
      </c>
      <c r="G114" s="662" t="s">
        <v>648</v>
      </c>
      <c r="H114" s="662" t="s">
        <v>1033</v>
      </c>
      <c r="I114" s="662" t="s">
        <v>1034</v>
      </c>
      <c r="J114" s="662" t="s">
        <v>1035</v>
      </c>
      <c r="K114" s="662" t="s">
        <v>1036</v>
      </c>
      <c r="L114" s="664">
        <v>42.419999982081727</v>
      </c>
      <c r="M114" s="664">
        <v>43</v>
      </c>
      <c r="N114" s="665">
        <v>1824.0599992295142</v>
      </c>
    </row>
    <row r="115" spans="1:14" ht="14.4" customHeight="1" x14ac:dyDescent="0.3">
      <c r="A115" s="660" t="s">
        <v>600</v>
      </c>
      <c r="B115" s="661" t="s">
        <v>3542</v>
      </c>
      <c r="C115" s="662" t="s">
        <v>606</v>
      </c>
      <c r="D115" s="663" t="s">
        <v>3543</v>
      </c>
      <c r="E115" s="662" t="s">
        <v>632</v>
      </c>
      <c r="F115" s="663" t="s">
        <v>3551</v>
      </c>
      <c r="G115" s="662" t="s">
        <v>648</v>
      </c>
      <c r="H115" s="662" t="s">
        <v>1037</v>
      </c>
      <c r="I115" s="662" t="s">
        <v>1038</v>
      </c>
      <c r="J115" s="662" t="s">
        <v>1039</v>
      </c>
      <c r="K115" s="662" t="s">
        <v>1040</v>
      </c>
      <c r="L115" s="664">
        <v>71.716682320666749</v>
      </c>
      <c r="M115" s="664">
        <v>3</v>
      </c>
      <c r="N115" s="665">
        <v>215.15004696200026</v>
      </c>
    </row>
    <row r="116" spans="1:14" ht="14.4" customHeight="1" x14ac:dyDescent="0.3">
      <c r="A116" s="660" t="s">
        <v>600</v>
      </c>
      <c r="B116" s="661" t="s">
        <v>3542</v>
      </c>
      <c r="C116" s="662" t="s">
        <v>606</v>
      </c>
      <c r="D116" s="663" t="s">
        <v>3543</v>
      </c>
      <c r="E116" s="662" t="s">
        <v>632</v>
      </c>
      <c r="F116" s="663" t="s">
        <v>3551</v>
      </c>
      <c r="G116" s="662" t="s">
        <v>648</v>
      </c>
      <c r="H116" s="662" t="s">
        <v>1041</v>
      </c>
      <c r="I116" s="662" t="s">
        <v>1042</v>
      </c>
      <c r="J116" s="662" t="s">
        <v>1043</v>
      </c>
      <c r="K116" s="662" t="s">
        <v>1044</v>
      </c>
      <c r="L116" s="664">
        <v>66.721249999999998</v>
      </c>
      <c r="M116" s="664">
        <v>2</v>
      </c>
      <c r="N116" s="665">
        <v>133.4425</v>
      </c>
    </row>
    <row r="117" spans="1:14" ht="14.4" customHeight="1" x14ac:dyDescent="0.3">
      <c r="A117" s="660" t="s">
        <v>600</v>
      </c>
      <c r="B117" s="661" t="s">
        <v>3542</v>
      </c>
      <c r="C117" s="662" t="s">
        <v>606</v>
      </c>
      <c r="D117" s="663" t="s">
        <v>3543</v>
      </c>
      <c r="E117" s="662" t="s">
        <v>632</v>
      </c>
      <c r="F117" s="663" t="s">
        <v>3551</v>
      </c>
      <c r="G117" s="662" t="s">
        <v>648</v>
      </c>
      <c r="H117" s="662" t="s">
        <v>1045</v>
      </c>
      <c r="I117" s="662" t="s">
        <v>1046</v>
      </c>
      <c r="J117" s="662" t="s">
        <v>835</v>
      </c>
      <c r="K117" s="662" t="s">
        <v>1047</v>
      </c>
      <c r="L117" s="664">
        <v>61.379975212243593</v>
      </c>
      <c r="M117" s="664">
        <v>16</v>
      </c>
      <c r="N117" s="665">
        <v>982.07960339589749</v>
      </c>
    </row>
    <row r="118" spans="1:14" ht="14.4" customHeight="1" x14ac:dyDescent="0.3">
      <c r="A118" s="660" t="s">
        <v>600</v>
      </c>
      <c r="B118" s="661" t="s">
        <v>3542</v>
      </c>
      <c r="C118" s="662" t="s">
        <v>606</v>
      </c>
      <c r="D118" s="663" t="s">
        <v>3543</v>
      </c>
      <c r="E118" s="662" t="s">
        <v>632</v>
      </c>
      <c r="F118" s="663" t="s">
        <v>3551</v>
      </c>
      <c r="G118" s="662" t="s">
        <v>648</v>
      </c>
      <c r="H118" s="662" t="s">
        <v>1048</v>
      </c>
      <c r="I118" s="662" t="s">
        <v>1049</v>
      </c>
      <c r="J118" s="662" t="s">
        <v>1050</v>
      </c>
      <c r="K118" s="662" t="s">
        <v>1051</v>
      </c>
      <c r="L118" s="664">
        <v>19.079999999999991</v>
      </c>
      <c r="M118" s="664">
        <v>2</v>
      </c>
      <c r="N118" s="665">
        <v>38.159999999999982</v>
      </c>
    </row>
    <row r="119" spans="1:14" ht="14.4" customHeight="1" x14ac:dyDescent="0.3">
      <c r="A119" s="660" t="s">
        <v>600</v>
      </c>
      <c r="B119" s="661" t="s">
        <v>3542</v>
      </c>
      <c r="C119" s="662" t="s">
        <v>606</v>
      </c>
      <c r="D119" s="663" t="s">
        <v>3543</v>
      </c>
      <c r="E119" s="662" t="s">
        <v>632</v>
      </c>
      <c r="F119" s="663" t="s">
        <v>3551</v>
      </c>
      <c r="G119" s="662" t="s">
        <v>648</v>
      </c>
      <c r="H119" s="662" t="s">
        <v>1052</v>
      </c>
      <c r="I119" s="662" t="s">
        <v>1053</v>
      </c>
      <c r="J119" s="662" t="s">
        <v>1054</v>
      </c>
      <c r="K119" s="662" t="s">
        <v>1055</v>
      </c>
      <c r="L119" s="664">
        <v>150.83067864849482</v>
      </c>
      <c r="M119" s="664">
        <v>5</v>
      </c>
      <c r="N119" s="665">
        <v>754.15339324247418</v>
      </c>
    </row>
    <row r="120" spans="1:14" ht="14.4" customHeight="1" x14ac:dyDescent="0.3">
      <c r="A120" s="660" t="s">
        <v>600</v>
      </c>
      <c r="B120" s="661" t="s">
        <v>3542</v>
      </c>
      <c r="C120" s="662" t="s">
        <v>606</v>
      </c>
      <c r="D120" s="663" t="s">
        <v>3543</v>
      </c>
      <c r="E120" s="662" t="s">
        <v>632</v>
      </c>
      <c r="F120" s="663" t="s">
        <v>3551</v>
      </c>
      <c r="G120" s="662" t="s">
        <v>648</v>
      </c>
      <c r="H120" s="662" t="s">
        <v>1056</v>
      </c>
      <c r="I120" s="662" t="s">
        <v>1057</v>
      </c>
      <c r="J120" s="662" t="s">
        <v>1054</v>
      </c>
      <c r="K120" s="662" t="s">
        <v>1058</v>
      </c>
      <c r="L120" s="664">
        <v>36.249999999999993</v>
      </c>
      <c r="M120" s="664">
        <v>3</v>
      </c>
      <c r="N120" s="665">
        <v>108.74999999999999</v>
      </c>
    </row>
    <row r="121" spans="1:14" ht="14.4" customHeight="1" x14ac:dyDescent="0.3">
      <c r="A121" s="660" t="s">
        <v>600</v>
      </c>
      <c r="B121" s="661" t="s">
        <v>3542</v>
      </c>
      <c r="C121" s="662" t="s">
        <v>606</v>
      </c>
      <c r="D121" s="663" t="s">
        <v>3543</v>
      </c>
      <c r="E121" s="662" t="s">
        <v>632</v>
      </c>
      <c r="F121" s="663" t="s">
        <v>3551</v>
      </c>
      <c r="G121" s="662" t="s">
        <v>648</v>
      </c>
      <c r="H121" s="662" t="s">
        <v>1059</v>
      </c>
      <c r="I121" s="662" t="s">
        <v>1060</v>
      </c>
      <c r="J121" s="662" t="s">
        <v>1061</v>
      </c>
      <c r="K121" s="662" t="s">
        <v>1062</v>
      </c>
      <c r="L121" s="664">
        <v>64.594999999999999</v>
      </c>
      <c r="M121" s="664">
        <v>2</v>
      </c>
      <c r="N121" s="665">
        <v>129.19</v>
      </c>
    </row>
    <row r="122" spans="1:14" ht="14.4" customHeight="1" x14ac:dyDescent="0.3">
      <c r="A122" s="660" t="s">
        <v>600</v>
      </c>
      <c r="B122" s="661" t="s">
        <v>3542</v>
      </c>
      <c r="C122" s="662" t="s">
        <v>606</v>
      </c>
      <c r="D122" s="663" t="s">
        <v>3543</v>
      </c>
      <c r="E122" s="662" t="s">
        <v>632</v>
      </c>
      <c r="F122" s="663" t="s">
        <v>3551</v>
      </c>
      <c r="G122" s="662" t="s">
        <v>648</v>
      </c>
      <c r="H122" s="662" t="s">
        <v>1063</v>
      </c>
      <c r="I122" s="662" t="s">
        <v>1064</v>
      </c>
      <c r="J122" s="662" t="s">
        <v>1065</v>
      </c>
      <c r="K122" s="662" t="s">
        <v>1066</v>
      </c>
      <c r="L122" s="664">
        <v>198.43999999999997</v>
      </c>
      <c r="M122" s="664">
        <v>1</v>
      </c>
      <c r="N122" s="665">
        <v>198.43999999999997</v>
      </c>
    </row>
    <row r="123" spans="1:14" ht="14.4" customHeight="1" x14ac:dyDescent="0.3">
      <c r="A123" s="660" t="s">
        <v>600</v>
      </c>
      <c r="B123" s="661" t="s">
        <v>3542</v>
      </c>
      <c r="C123" s="662" t="s">
        <v>606</v>
      </c>
      <c r="D123" s="663" t="s">
        <v>3543</v>
      </c>
      <c r="E123" s="662" t="s">
        <v>632</v>
      </c>
      <c r="F123" s="663" t="s">
        <v>3551</v>
      </c>
      <c r="G123" s="662" t="s">
        <v>648</v>
      </c>
      <c r="H123" s="662" t="s">
        <v>1067</v>
      </c>
      <c r="I123" s="662" t="s">
        <v>1068</v>
      </c>
      <c r="J123" s="662" t="s">
        <v>1050</v>
      </c>
      <c r="K123" s="662" t="s">
        <v>1069</v>
      </c>
      <c r="L123" s="664">
        <v>28.13000000000001</v>
      </c>
      <c r="M123" s="664">
        <v>2</v>
      </c>
      <c r="N123" s="665">
        <v>56.260000000000019</v>
      </c>
    </row>
    <row r="124" spans="1:14" ht="14.4" customHeight="1" x14ac:dyDescent="0.3">
      <c r="A124" s="660" t="s">
        <v>600</v>
      </c>
      <c r="B124" s="661" t="s">
        <v>3542</v>
      </c>
      <c r="C124" s="662" t="s">
        <v>606</v>
      </c>
      <c r="D124" s="663" t="s">
        <v>3543</v>
      </c>
      <c r="E124" s="662" t="s">
        <v>632</v>
      </c>
      <c r="F124" s="663" t="s">
        <v>3551</v>
      </c>
      <c r="G124" s="662" t="s">
        <v>648</v>
      </c>
      <c r="H124" s="662" t="s">
        <v>1070</v>
      </c>
      <c r="I124" s="662" t="s">
        <v>1071</v>
      </c>
      <c r="J124" s="662" t="s">
        <v>1072</v>
      </c>
      <c r="K124" s="662" t="s">
        <v>1073</v>
      </c>
      <c r="L124" s="664">
        <v>274.08999999999997</v>
      </c>
      <c r="M124" s="664">
        <v>1</v>
      </c>
      <c r="N124" s="665">
        <v>274.08999999999997</v>
      </c>
    </row>
    <row r="125" spans="1:14" ht="14.4" customHeight="1" x14ac:dyDescent="0.3">
      <c r="A125" s="660" t="s">
        <v>600</v>
      </c>
      <c r="B125" s="661" t="s">
        <v>3542</v>
      </c>
      <c r="C125" s="662" t="s">
        <v>606</v>
      </c>
      <c r="D125" s="663" t="s">
        <v>3543</v>
      </c>
      <c r="E125" s="662" t="s">
        <v>632</v>
      </c>
      <c r="F125" s="663" t="s">
        <v>3551</v>
      </c>
      <c r="G125" s="662" t="s">
        <v>648</v>
      </c>
      <c r="H125" s="662" t="s">
        <v>1074</v>
      </c>
      <c r="I125" s="662" t="s">
        <v>1075</v>
      </c>
      <c r="J125" s="662" t="s">
        <v>1076</v>
      </c>
      <c r="K125" s="662" t="s">
        <v>1066</v>
      </c>
      <c r="L125" s="664">
        <v>122.45</v>
      </c>
      <c r="M125" s="664">
        <v>1</v>
      </c>
      <c r="N125" s="665">
        <v>122.45</v>
      </c>
    </row>
    <row r="126" spans="1:14" ht="14.4" customHeight="1" x14ac:dyDescent="0.3">
      <c r="A126" s="660" t="s">
        <v>600</v>
      </c>
      <c r="B126" s="661" t="s">
        <v>3542</v>
      </c>
      <c r="C126" s="662" t="s">
        <v>606</v>
      </c>
      <c r="D126" s="663" t="s">
        <v>3543</v>
      </c>
      <c r="E126" s="662" t="s">
        <v>632</v>
      </c>
      <c r="F126" s="663" t="s">
        <v>3551</v>
      </c>
      <c r="G126" s="662" t="s">
        <v>648</v>
      </c>
      <c r="H126" s="662" t="s">
        <v>1077</v>
      </c>
      <c r="I126" s="662" t="s">
        <v>1078</v>
      </c>
      <c r="J126" s="662" t="s">
        <v>1079</v>
      </c>
      <c r="K126" s="662" t="s">
        <v>1080</v>
      </c>
      <c r="L126" s="664">
        <v>218.17809119725359</v>
      </c>
      <c r="M126" s="664">
        <v>1</v>
      </c>
      <c r="N126" s="665">
        <v>218.17809119725359</v>
      </c>
    </row>
    <row r="127" spans="1:14" ht="14.4" customHeight="1" x14ac:dyDescent="0.3">
      <c r="A127" s="660" t="s">
        <v>600</v>
      </c>
      <c r="B127" s="661" t="s">
        <v>3542</v>
      </c>
      <c r="C127" s="662" t="s">
        <v>606</v>
      </c>
      <c r="D127" s="663" t="s">
        <v>3543</v>
      </c>
      <c r="E127" s="662" t="s">
        <v>632</v>
      </c>
      <c r="F127" s="663" t="s">
        <v>3551</v>
      </c>
      <c r="G127" s="662" t="s">
        <v>648</v>
      </c>
      <c r="H127" s="662" t="s">
        <v>1081</v>
      </c>
      <c r="I127" s="662" t="s">
        <v>237</v>
      </c>
      <c r="J127" s="662" t="s">
        <v>1082</v>
      </c>
      <c r="K127" s="662"/>
      <c r="L127" s="664">
        <v>193.09473720292081</v>
      </c>
      <c r="M127" s="664">
        <v>17</v>
      </c>
      <c r="N127" s="665">
        <v>3282.6105324496539</v>
      </c>
    </row>
    <row r="128" spans="1:14" ht="14.4" customHeight="1" x14ac:dyDescent="0.3">
      <c r="A128" s="660" t="s">
        <v>600</v>
      </c>
      <c r="B128" s="661" t="s">
        <v>3542</v>
      </c>
      <c r="C128" s="662" t="s">
        <v>606</v>
      </c>
      <c r="D128" s="663" t="s">
        <v>3543</v>
      </c>
      <c r="E128" s="662" t="s">
        <v>632</v>
      </c>
      <c r="F128" s="663" t="s">
        <v>3551</v>
      </c>
      <c r="G128" s="662" t="s">
        <v>648</v>
      </c>
      <c r="H128" s="662" t="s">
        <v>1083</v>
      </c>
      <c r="I128" s="662" t="s">
        <v>237</v>
      </c>
      <c r="J128" s="662" t="s">
        <v>1084</v>
      </c>
      <c r="K128" s="662"/>
      <c r="L128" s="664">
        <v>163.30598797204976</v>
      </c>
      <c r="M128" s="664">
        <v>5</v>
      </c>
      <c r="N128" s="665">
        <v>816.52993986024876</v>
      </c>
    </row>
    <row r="129" spans="1:14" ht="14.4" customHeight="1" x14ac:dyDescent="0.3">
      <c r="A129" s="660" t="s">
        <v>600</v>
      </c>
      <c r="B129" s="661" t="s">
        <v>3542</v>
      </c>
      <c r="C129" s="662" t="s">
        <v>606</v>
      </c>
      <c r="D129" s="663" t="s">
        <v>3543</v>
      </c>
      <c r="E129" s="662" t="s">
        <v>632</v>
      </c>
      <c r="F129" s="663" t="s">
        <v>3551</v>
      </c>
      <c r="G129" s="662" t="s">
        <v>648</v>
      </c>
      <c r="H129" s="662" t="s">
        <v>1085</v>
      </c>
      <c r="I129" s="662" t="s">
        <v>237</v>
      </c>
      <c r="J129" s="662" t="s">
        <v>1086</v>
      </c>
      <c r="K129" s="662"/>
      <c r="L129" s="664">
        <v>99.74</v>
      </c>
      <c r="M129" s="664">
        <v>2</v>
      </c>
      <c r="N129" s="665">
        <v>199.48</v>
      </c>
    </row>
    <row r="130" spans="1:14" ht="14.4" customHeight="1" x14ac:dyDescent="0.3">
      <c r="A130" s="660" t="s">
        <v>600</v>
      </c>
      <c r="B130" s="661" t="s">
        <v>3542</v>
      </c>
      <c r="C130" s="662" t="s">
        <v>606</v>
      </c>
      <c r="D130" s="663" t="s">
        <v>3543</v>
      </c>
      <c r="E130" s="662" t="s">
        <v>632</v>
      </c>
      <c r="F130" s="663" t="s">
        <v>3551</v>
      </c>
      <c r="G130" s="662" t="s">
        <v>648</v>
      </c>
      <c r="H130" s="662" t="s">
        <v>1087</v>
      </c>
      <c r="I130" s="662" t="s">
        <v>1087</v>
      </c>
      <c r="J130" s="662" t="s">
        <v>1088</v>
      </c>
      <c r="K130" s="662" t="s">
        <v>1089</v>
      </c>
      <c r="L130" s="664">
        <v>103.9</v>
      </c>
      <c r="M130" s="664">
        <v>1</v>
      </c>
      <c r="N130" s="665">
        <v>103.9</v>
      </c>
    </row>
    <row r="131" spans="1:14" ht="14.4" customHeight="1" x14ac:dyDescent="0.3">
      <c r="A131" s="660" t="s">
        <v>600</v>
      </c>
      <c r="B131" s="661" t="s">
        <v>3542</v>
      </c>
      <c r="C131" s="662" t="s">
        <v>606</v>
      </c>
      <c r="D131" s="663" t="s">
        <v>3543</v>
      </c>
      <c r="E131" s="662" t="s">
        <v>632</v>
      </c>
      <c r="F131" s="663" t="s">
        <v>3551</v>
      </c>
      <c r="G131" s="662" t="s">
        <v>648</v>
      </c>
      <c r="H131" s="662" t="s">
        <v>1090</v>
      </c>
      <c r="I131" s="662" t="s">
        <v>1091</v>
      </c>
      <c r="J131" s="662" t="s">
        <v>696</v>
      </c>
      <c r="K131" s="662" t="s">
        <v>1092</v>
      </c>
      <c r="L131" s="664">
        <v>43.808997198497458</v>
      </c>
      <c r="M131" s="664">
        <v>31</v>
      </c>
      <c r="N131" s="665">
        <v>1358.0789131534211</v>
      </c>
    </row>
    <row r="132" spans="1:14" ht="14.4" customHeight="1" x14ac:dyDescent="0.3">
      <c r="A132" s="660" t="s">
        <v>600</v>
      </c>
      <c r="B132" s="661" t="s">
        <v>3542</v>
      </c>
      <c r="C132" s="662" t="s">
        <v>606</v>
      </c>
      <c r="D132" s="663" t="s">
        <v>3543</v>
      </c>
      <c r="E132" s="662" t="s">
        <v>632</v>
      </c>
      <c r="F132" s="663" t="s">
        <v>3551</v>
      </c>
      <c r="G132" s="662" t="s">
        <v>648</v>
      </c>
      <c r="H132" s="662" t="s">
        <v>1093</v>
      </c>
      <c r="I132" s="662" t="s">
        <v>1094</v>
      </c>
      <c r="J132" s="662" t="s">
        <v>1095</v>
      </c>
      <c r="K132" s="662" t="s">
        <v>678</v>
      </c>
      <c r="L132" s="664">
        <v>56.1</v>
      </c>
      <c r="M132" s="664">
        <v>1</v>
      </c>
      <c r="N132" s="665">
        <v>56.1</v>
      </c>
    </row>
    <row r="133" spans="1:14" ht="14.4" customHeight="1" x14ac:dyDescent="0.3">
      <c r="A133" s="660" t="s">
        <v>600</v>
      </c>
      <c r="B133" s="661" t="s">
        <v>3542</v>
      </c>
      <c r="C133" s="662" t="s">
        <v>606</v>
      </c>
      <c r="D133" s="663" t="s">
        <v>3543</v>
      </c>
      <c r="E133" s="662" t="s">
        <v>632</v>
      </c>
      <c r="F133" s="663" t="s">
        <v>3551</v>
      </c>
      <c r="G133" s="662" t="s">
        <v>648</v>
      </c>
      <c r="H133" s="662" t="s">
        <v>1096</v>
      </c>
      <c r="I133" s="662" t="s">
        <v>1097</v>
      </c>
      <c r="J133" s="662" t="s">
        <v>1098</v>
      </c>
      <c r="K133" s="662" t="s">
        <v>674</v>
      </c>
      <c r="L133" s="664">
        <v>124.64</v>
      </c>
      <c r="M133" s="664">
        <v>4</v>
      </c>
      <c r="N133" s="665">
        <v>498.56</v>
      </c>
    </row>
    <row r="134" spans="1:14" ht="14.4" customHeight="1" x14ac:dyDescent="0.3">
      <c r="A134" s="660" t="s">
        <v>600</v>
      </c>
      <c r="B134" s="661" t="s">
        <v>3542</v>
      </c>
      <c r="C134" s="662" t="s">
        <v>606</v>
      </c>
      <c r="D134" s="663" t="s">
        <v>3543</v>
      </c>
      <c r="E134" s="662" t="s">
        <v>632</v>
      </c>
      <c r="F134" s="663" t="s">
        <v>3551</v>
      </c>
      <c r="G134" s="662" t="s">
        <v>648</v>
      </c>
      <c r="H134" s="662" t="s">
        <v>1099</v>
      </c>
      <c r="I134" s="662" t="s">
        <v>1100</v>
      </c>
      <c r="J134" s="662" t="s">
        <v>1101</v>
      </c>
      <c r="K134" s="662" t="s">
        <v>1102</v>
      </c>
      <c r="L134" s="664">
        <v>63.213766552772178</v>
      </c>
      <c r="M134" s="664">
        <v>19</v>
      </c>
      <c r="N134" s="665">
        <v>1201.0615645026714</v>
      </c>
    </row>
    <row r="135" spans="1:14" ht="14.4" customHeight="1" x14ac:dyDescent="0.3">
      <c r="A135" s="660" t="s">
        <v>600</v>
      </c>
      <c r="B135" s="661" t="s">
        <v>3542</v>
      </c>
      <c r="C135" s="662" t="s">
        <v>606</v>
      </c>
      <c r="D135" s="663" t="s">
        <v>3543</v>
      </c>
      <c r="E135" s="662" t="s">
        <v>632</v>
      </c>
      <c r="F135" s="663" t="s">
        <v>3551</v>
      </c>
      <c r="G135" s="662" t="s">
        <v>648</v>
      </c>
      <c r="H135" s="662" t="s">
        <v>1103</v>
      </c>
      <c r="I135" s="662" t="s">
        <v>1104</v>
      </c>
      <c r="J135" s="662" t="s">
        <v>1105</v>
      </c>
      <c r="K135" s="662" t="s">
        <v>1106</v>
      </c>
      <c r="L135" s="664">
        <v>112.38000000000002</v>
      </c>
      <c r="M135" s="664">
        <v>2</v>
      </c>
      <c r="N135" s="665">
        <v>224.76000000000005</v>
      </c>
    </row>
    <row r="136" spans="1:14" ht="14.4" customHeight="1" x14ac:dyDescent="0.3">
      <c r="A136" s="660" t="s">
        <v>600</v>
      </c>
      <c r="B136" s="661" t="s">
        <v>3542</v>
      </c>
      <c r="C136" s="662" t="s">
        <v>606</v>
      </c>
      <c r="D136" s="663" t="s">
        <v>3543</v>
      </c>
      <c r="E136" s="662" t="s">
        <v>632</v>
      </c>
      <c r="F136" s="663" t="s">
        <v>3551</v>
      </c>
      <c r="G136" s="662" t="s">
        <v>648</v>
      </c>
      <c r="H136" s="662" t="s">
        <v>1107</v>
      </c>
      <c r="I136" s="662" t="s">
        <v>1108</v>
      </c>
      <c r="J136" s="662" t="s">
        <v>1109</v>
      </c>
      <c r="K136" s="662" t="s">
        <v>1110</v>
      </c>
      <c r="L136" s="664">
        <v>696.81902740082614</v>
      </c>
      <c r="M136" s="664">
        <v>1</v>
      </c>
      <c r="N136" s="665">
        <v>696.81902740082614</v>
      </c>
    </row>
    <row r="137" spans="1:14" ht="14.4" customHeight="1" x14ac:dyDescent="0.3">
      <c r="A137" s="660" t="s">
        <v>600</v>
      </c>
      <c r="B137" s="661" t="s">
        <v>3542</v>
      </c>
      <c r="C137" s="662" t="s">
        <v>606</v>
      </c>
      <c r="D137" s="663" t="s">
        <v>3543</v>
      </c>
      <c r="E137" s="662" t="s">
        <v>632</v>
      </c>
      <c r="F137" s="663" t="s">
        <v>3551</v>
      </c>
      <c r="G137" s="662" t="s">
        <v>648</v>
      </c>
      <c r="H137" s="662" t="s">
        <v>1111</v>
      </c>
      <c r="I137" s="662" t="s">
        <v>1112</v>
      </c>
      <c r="J137" s="662" t="s">
        <v>1113</v>
      </c>
      <c r="K137" s="662" t="s">
        <v>1114</v>
      </c>
      <c r="L137" s="664">
        <v>1665.1931315723293</v>
      </c>
      <c r="M137" s="664">
        <v>8</v>
      </c>
      <c r="N137" s="665">
        <v>13321.545052578635</v>
      </c>
    </row>
    <row r="138" spans="1:14" ht="14.4" customHeight="1" x14ac:dyDescent="0.3">
      <c r="A138" s="660" t="s">
        <v>600</v>
      </c>
      <c r="B138" s="661" t="s">
        <v>3542</v>
      </c>
      <c r="C138" s="662" t="s">
        <v>606</v>
      </c>
      <c r="D138" s="663" t="s">
        <v>3543</v>
      </c>
      <c r="E138" s="662" t="s">
        <v>632</v>
      </c>
      <c r="F138" s="663" t="s">
        <v>3551</v>
      </c>
      <c r="G138" s="662" t="s">
        <v>648</v>
      </c>
      <c r="H138" s="662" t="s">
        <v>1115</v>
      </c>
      <c r="I138" s="662" t="s">
        <v>1116</v>
      </c>
      <c r="J138" s="662" t="s">
        <v>1117</v>
      </c>
      <c r="K138" s="662" t="s">
        <v>1118</v>
      </c>
      <c r="L138" s="664">
        <v>79.795000000000016</v>
      </c>
      <c r="M138" s="664">
        <v>2</v>
      </c>
      <c r="N138" s="665">
        <v>159.59000000000003</v>
      </c>
    </row>
    <row r="139" spans="1:14" ht="14.4" customHeight="1" x14ac:dyDescent="0.3">
      <c r="A139" s="660" t="s">
        <v>600</v>
      </c>
      <c r="B139" s="661" t="s">
        <v>3542</v>
      </c>
      <c r="C139" s="662" t="s">
        <v>606</v>
      </c>
      <c r="D139" s="663" t="s">
        <v>3543</v>
      </c>
      <c r="E139" s="662" t="s">
        <v>632</v>
      </c>
      <c r="F139" s="663" t="s">
        <v>3551</v>
      </c>
      <c r="G139" s="662" t="s">
        <v>648</v>
      </c>
      <c r="H139" s="662" t="s">
        <v>1119</v>
      </c>
      <c r="I139" s="662" t="s">
        <v>1120</v>
      </c>
      <c r="J139" s="662" t="s">
        <v>1121</v>
      </c>
      <c r="K139" s="662" t="s">
        <v>1122</v>
      </c>
      <c r="L139" s="664">
        <v>132.0794160226969</v>
      </c>
      <c r="M139" s="664">
        <v>1</v>
      </c>
      <c r="N139" s="665">
        <v>132.0794160226969</v>
      </c>
    </row>
    <row r="140" spans="1:14" ht="14.4" customHeight="1" x14ac:dyDescent="0.3">
      <c r="A140" s="660" t="s">
        <v>600</v>
      </c>
      <c r="B140" s="661" t="s">
        <v>3542</v>
      </c>
      <c r="C140" s="662" t="s">
        <v>606</v>
      </c>
      <c r="D140" s="663" t="s">
        <v>3543</v>
      </c>
      <c r="E140" s="662" t="s">
        <v>632</v>
      </c>
      <c r="F140" s="663" t="s">
        <v>3551</v>
      </c>
      <c r="G140" s="662" t="s">
        <v>648</v>
      </c>
      <c r="H140" s="662" t="s">
        <v>1123</v>
      </c>
      <c r="I140" s="662" t="s">
        <v>1123</v>
      </c>
      <c r="J140" s="662" t="s">
        <v>1124</v>
      </c>
      <c r="K140" s="662" t="s">
        <v>1125</v>
      </c>
      <c r="L140" s="664">
        <v>32.200000000000003</v>
      </c>
      <c r="M140" s="664">
        <v>1</v>
      </c>
      <c r="N140" s="665">
        <v>32.200000000000003</v>
      </c>
    </row>
    <row r="141" spans="1:14" ht="14.4" customHeight="1" x14ac:dyDescent="0.3">
      <c r="A141" s="660" t="s">
        <v>600</v>
      </c>
      <c r="B141" s="661" t="s">
        <v>3542</v>
      </c>
      <c r="C141" s="662" t="s">
        <v>606</v>
      </c>
      <c r="D141" s="663" t="s">
        <v>3543</v>
      </c>
      <c r="E141" s="662" t="s">
        <v>632</v>
      </c>
      <c r="F141" s="663" t="s">
        <v>3551</v>
      </c>
      <c r="G141" s="662" t="s">
        <v>648</v>
      </c>
      <c r="H141" s="662" t="s">
        <v>1126</v>
      </c>
      <c r="I141" s="662" t="s">
        <v>1127</v>
      </c>
      <c r="J141" s="662" t="s">
        <v>1128</v>
      </c>
      <c r="K141" s="662" t="s">
        <v>1129</v>
      </c>
      <c r="L141" s="664">
        <v>1713.5</v>
      </c>
      <c r="M141" s="664">
        <v>2</v>
      </c>
      <c r="N141" s="665">
        <v>3427</v>
      </c>
    </row>
    <row r="142" spans="1:14" ht="14.4" customHeight="1" x14ac:dyDescent="0.3">
      <c r="A142" s="660" t="s">
        <v>600</v>
      </c>
      <c r="B142" s="661" t="s">
        <v>3542</v>
      </c>
      <c r="C142" s="662" t="s">
        <v>606</v>
      </c>
      <c r="D142" s="663" t="s">
        <v>3543</v>
      </c>
      <c r="E142" s="662" t="s">
        <v>632</v>
      </c>
      <c r="F142" s="663" t="s">
        <v>3551</v>
      </c>
      <c r="G142" s="662" t="s">
        <v>648</v>
      </c>
      <c r="H142" s="662" t="s">
        <v>1130</v>
      </c>
      <c r="I142" s="662" t="s">
        <v>1131</v>
      </c>
      <c r="J142" s="662" t="s">
        <v>1132</v>
      </c>
      <c r="K142" s="662" t="s">
        <v>1133</v>
      </c>
      <c r="L142" s="664">
        <v>145.42976021724144</v>
      </c>
      <c r="M142" s="664">
        <v>2</v>
      </c>
      <c r="N142" s="665">
        <v>290.85952043448287</v>
      </c>
    </row>
    <row r="143" spans="1:14" ht="14.4" customHeight="1" x14ac:dyDescent="0.3">
      <c r="A143" s="660" t="s">
        <v>600</v>
      </c>
      <c r="B143" s="661" t="s">
        <v>3542</v>
      </c>
      <c r="C143" s="662" t="s">
        <v>606</v>
      </c>
      <c r="D143" s="663" t="s">
        <v>3543</v>
      </c>
      <c r="E143" s="662" t="s">
        <v>632</v>
      </c>
      <c r="F143" s="663" t="s">
        <v>3551</v>
      </c>
      <c r="G143" s="662" t="s">
        <v>648</v>
      </c>
      <c r="H143" s="662" t="s">
        <v>1134</v>
      </c>
      <c r="I143" s="662" t="s">
        <v>1135</v>
      </c>
      <c r="J143" s="662" t="s">
        <v>739</v>
      </c>
      <c r="K143" s="662" t="s">
        <v>1136</v>
      </c>
      <c r="L143" s="664">
        <v>60.350037129517368</v>
      </c>
      <c r="M143" s="664">
        <v>216</v>
      </c>
      <c r="N143" s="665">
        <v>13035.608019975751</v>
      </c>
    </row>
    <row r="144" spans="1:14" ht="14.4" customHeight="1" x14ac:dyDescent="0.3">
      <c r="A144" s="660" t="s">
        <v>600</v>
      </c>
      <c r="B144" s="661" t="s">
        <v>3542</v>
      </c>
      <c r="C144" s="662" t="s">
        <v>606</v>
      </c>
      <c r="D144" s="663" t="s">
        <v>3543</v>
      </c>
      <c r="E144" s="662" t="s">
        <v>632</v>
      </c>
      <c r="F144" s="663" t="s">
        <v>3551</v>
      </c>
      <c r="G144" s="662" t="s">
        <v>648</v>
      </c>
      <c r="H144" s="662" t="s">
        <v>1137</v>
      </c>
      <c r="I144" s="662" t="s">
        <v>1138</v>
      </c>
      <c r="J144" s="662" t="s">
        <v>1139</v>
      </c>
      <c r="K144" s="662" t="s">
        <v>1140</v>
      </c>
      <c r="L144" s="664">
        <v>95.73</v>
      </c>
      <c r="M144" s="664">
        <v>1</v>
      </c>
      <c r="N144" s="665">
        <v>95.73</v>
      </c>
    </row>
    <row r="145" spans="1:14" ht="14.4" customHeight="1" x14ac:dyDescent="0.3">
      <c r="A145" s="660" t="s">
        <v>600</v>
      </c>
      <c r="B145" s="661" t="s">
        <v>3542</v>
      </c>
      <c r="C145" s="662" t="s">
        <v>606</v>
      </c>
      <c r="D145" s="663" t="s">
        <v>3543</v>
      </c>
      <c r="E145" s="662" t="s">
        <v>632</v>
      </c>
      <c r="F145" s="663" t="s">
        <v>3551</v>
      </c>
      <c r="G145" s="662" t="s">
        <v>648</v>
      </c>
      <c r="H145" s="662" t="s">
        <v>1141</v>
      </c>
      <c r="I145" s="662" t="s">
        <v>1142</v>
      </c>
      <c r="J145" s="662" t="s">
        <v>1143</v>
      </c>
      <c r="K145" s="662" t="s">
        <v>1144</v>
      </c>
      <c r="L145" s="664">
        <v>66.129999999999981</v>
      </c>
      <c r="M145" s="664">
        <v>2</v>
      </c>
      <c r="N145" s="665">
        <v>132.25999999999996</v>
      </c>
    </row>
    <row r="146" spans="1:14" ht="14.4" customHeight="1" x14ac:dyDescent="0.3">
      <c r="A146" s="660" t="s">
        <v>600</v>
      </c>
      <c r="B146" s="661" t="s">
        <v>3542</v>
      </c>
      <c r="C146" s="662" t="s">
        <v>606</v>
      </c>
      <c r="D146" s="663" t="s">
        <v>3543</v>
      </c>
      <c r="E146" s="662" t="s">
        <v>632</v>
      </c>
      <c r="F146" s="663" t="s">
        <v>3551</v>
      </c>
      <c r="G146" s="662" t="s">
        <v>648</v>
      </c>
      <c r="H146" s="662" t="s">
        <v>1145</v>
      </c>
      <c r="I146" s="662" t="s">
        <v>1146</v>
      </c>
      <c r="J146" s="662" t="s">
        <v>1147</v>
      </c>
      <c r="K146" s="662" t="s">
        <v>1148</v>
      </c>
      <c r="L146" s="664">
        <v>701.04072284231108</v>
      </c>
      <c r="M146" s="664">
        <v>2</v>
      </c>
      <c r="N146" s="665">
        <v>1402.0814456846222</v>
      </c>
    </row>
    <row r="147" spans="1:14" ht="14.4" customHeight="1" x14ac:dyDescent="0.3">
      <c r="A147" s="660" t="s">
        <v>600</v>
      </c>
      <c r="B147" s="661" t="s">
        <v>3542</v>
      </c>
      <c r="C147" s="662" t="s">
        <v>606</v>
      </c>
      <c r="D147" s="663" t="s">
        <v>3543</v>
      </c>
      <c r="E147" s="662" t="s">
        <v>632</v>
      </c>
      <c r="F147" s="663" t="s">
        <v>3551</v>
      </c>
      <c r="G147" s="662" t="s">
        <v>648</v>
      </c>
      <c r="H147" s="662" t="s">
        <v>1149</v>
      </c>
      <c r="I147" s="662" t="s">
        <v>1150</v>
      </c>
      <c r="J147" s="662" t="s">
        <v>1151</v>
      </c>
      <c r="K147" s="662" t="s">
        <v>1152</v>
      </c>
      <c r="L147" s="664">
        <v>67.45743474050019</v>
      </c>
      <c r="M147" s="664">
        <v>3</v>
      </c>
      <c r="N147" s="665">
        <v>202.37230422150057</v>
      </c>
    </row>
    <row r="148" spans="1:14" ht="14.4" customHeight="1" x14ac:dyDescent="0.3">
      <c r="A148" s="660" t="s">
        <v>600</v>
      </c>
      <c r="B148" s="661" t="s">
        <v>3542</v>
      </c>
      <c r="C148" s="662" t="s">
        <v>606</v>
      </c>
      <c r="D148" s="663" t="s">
        <v>3543</v>
      </c>
      <c r="E148" s="662" t="s">
        <v>632</v>
      </c>
      <c r="F148" s="663" t="s">
        <v>3551</v>
      </c>
      <c r="G148" s="662" t="s">
        <v>648</v>
      </c>
      <c r="H148" s="662" t="s">
        <v>1153</v>
      </c>
      <c r="I148" s="662" t="s">
        <v>1154</v>
      </c>
      <c r="J148" s="662" t="s">
        <v>1155</v>
      </c>
      <c r="K148" s="662" t="s">
        <v>1156</v>
      </c>
      <c r="L148" s="664">
        <v>343.15</v>
      </c>
      <c r="M148" s="664">
        <v>1</v>
      </c>
      <c r="N148" s="665">
        <v>343.15</v>
      </c>
    </row>
    <row r="149" spans="1:14" ht="14.4" customHeight="1" x14ac:dyDescent="0.3">
      <c r="A149" s="660" t="s">
        <v>600</v>
      </c>
      <c r="B149" s="661" t="s">
        <v>3542</v>
      </c>
      <c r="C149" s="662" t="s">
        <v>606</v>
      </c>
      <c r="D149" s="663" t="s">
        <v>3543</v>
      </c>
      <c r="E149" s="662" t="s">
        <v>632</v>
      </c>
      <c r="F149" s="663" t="s">
        <v>3551</v>
      </c>
      <c r="G149" s="662" t="s">
        <v>648</v>
      </c>
      <c r="H149" s="662" t="s">
        <v>1157</v>
      </c>
      <c r="I149" s="662" t="s">
        <v>1158</v>
      </c>
      <c r="J149" s="662" t="s">
        <v>1159</v>
      </c>
      <c r="K149" s="662" t="s">
        <v>1160</v>
      </c>
      <c r="L149" s="664">
        <v>21.898194977456573</v>
      </c>
      <c r="M149" s="664">
        <v>157</v>
      </c>
      <c r="N149" s="665">
        <v>3438.0166114606818</v>
      </c>
    </row>
    <row r="150" spans="1:14" ht="14.4" customHeight="1" x14ac:dyDescent="0.3">
      <c r="A150" s="660" t="s">
        <v>600</v>
      </c>
      <c r="B150" s="661" t="s">
        <v>3542</v>
      </c>
      <c r="C150" s="662" t="s">
        <v>606</v>
      </c>
      <c r="D150" s="663" t="s">
        <v>3543</v>
      </c>
      <c r="E150" s="662" t="s">
        <v>632</v>
      </c>
      <c r="F150" s="663" t="s">
        <v>3551</v>
      </c>
      <c r="G150" s="662" t="s">
        <v>648</v>
      </c>
      <c r="H150" s="662" t="s">
        <v>1161</v>
      </c>
      <c r="I150" s="662" t="s">
        <v>1162</v>
      </c>
      <c r="J150" s="662" t="s">
        <v>926</v>
      </c>
      <c r="K150" s="662" t="s">
        <v>1163</v>
      </c>
      <c r="L150" s="664">
        <v>74.389752729646673</v>
      </c>
      <c r="M150" s="664">
        <v>1</v>
      </c>
      <c r="N150" s="665">
        <v>74.389752729646673</v>
      </c>
    </row>
    <row r="151" spans="1:14" ht="14.4" customHeight="1" x14ac:dyDescent="0.3">
      <c r="A151" s="660" t="s">
        <v>600</v>
      </c>
      <c r="B151" s="661" t="s">
        <v>3542</v>
      </c>
      <c r="C151" s="662" t="s">
        <v>606</v>
      </c>
      <c r="D151" s="663" t="s">
        <v>3543</v>
      </c>
      <c r="E151" s="662" t="s">
        <v>632</v>
      </c>
      <c r="F151" s="663" t="s">
        <v>3551</v>
      </c>
      <c r="G151" s="662" t="s">
        <v>648</v>
      </c>
      <c r="H151" s="662" t="s">
        <v>1164</v>
      </c>
      <c r="I151" s="662" t="s">
        <v>1165</v>
      </c>
      <c r="J151" s="662" t="s">
        <v>1166</v>
      </c>
      <c r="K151" s="662" t="s">
        <v>1167</v>
      </c>
      <c r="L151" s="664">
        <v>71.576728316293625</v>
      </c>
      <c r="M151" s="664">
        <v>3</v>
      </c>
      <c r="N151" s="665">
        <v>214.73018494888089</v>
      </c>
    </row>
    <row r="152" spans="1:14" ht="14.4" customHeight="1" x14ac:dyDescent="0.3">
      <c r="A152" s="660" t="s">
        <v>600</v>
      </c>
      <c r="B152" s="661" t="s">
        <v>3542</v>
      </c>
      <c r="C152" s="662" t="s">
        <v>606</v>
      </c>
      <c r="D152" s="663" t="s">
        <v>3543</v>
      </c>
      <c r="E152" s="662" t="s">
        <v>632</v>
      </c>
      <c r="F152" s="663" t="s">
        <v>3551</v>
      </c>
      <c r="G152" s="662" t="s">
        <v>648</v>
      </c>
      <c r="H152" s="662" t="s">
        <v>1168</v>
      </c>
      <c r="I152" s="662" t="s">
        <v>1169</v>
      </c>
      <c r="J152" s="662" t="s">
        <v>1170</v>
      </c>
      <c r="K152" s="662" t="s">
        <v>1171</v>
      </c>
      <c r="L152" s="664">
        <v>43.966938151686989</v>
      </c>
      <c r="M152" s="664">
        <v>138</v>
      </c>
      <c r="N152" s="665">
        <v>6067.4374649328047</v>
      </c>
    </row>
    <row r="153" spans="1:14" ht="14.4" customHeight="1" x14ac:dyDescent="0.3">
      <c r="A153" s="660" t="s">
        <v>600</v>
      </c>
      <c r="B153" s="661" t="s">
        <v>3542</v>
      </c>
      <c r="C153" s="662" t="s">
        <v>606</v>
      </c>
      <c r="D153" s="663" t="s">
        <v>3543</v>
      </c>
      <c r="E153" s="662" t="s">
        <v>632</v>
      </c>
      <c r="F153" s="663" t="s">
        <v>3551</v>
      </c>
      <c r="G153" s="662" t="s">
        <v>648</v>
      </c>
      <c r="H153" s="662" t="s">
        <v>1172</v>
      </c>
      <c r="I153" s="662" t="s">
        <v>1173</v>
      </c>
      <c r="J153" s="662" t="s">
        <v>1174</v>
      </c>
      <c r="K153" s="662" t="s">
        <v>1175</v>
      </c>
      <c r="L153" s="664">
        <v>37.449229375328699</v>
      </c>
      <c r="M153" s="664">
        <v>14</v>
      </c>
      <c r="N153" s="665">
        <v>524.28921125460181</v>
      </c>
    </row>
    <row r="154" spans="1:14" ht="14.4" customHeight="1" x14ac:dyDescent="0.3">
      <c r="A154" s="660" t="s">
        <v>600</v>
      </c>
      <c r="B154" s="661" t="s">
        <v>3542</v>
      </c>
      <c r="C154" s="662" t="s">
        <v>606</v>
      </c>
      <c r="D154" s="663" t="s">
        <v>3543</v>
      </c>
      <c r="E154" s="662" t="s">
        <v>632</v>
      </c>
      <c r="F154" s="663" t="s">
        <v>3551</v>
      </c>
      <c r="G154" s="662" t="s">
        <v>648</v>
      </c>
      <c r="H154" s="662" t="s">
        <v>1176</v>
      </c>
      <c r="I154" s="662" t="s">
        <v>1177</v>
      </c>
      <c r="J154" s="662" t="s">
        <v>1174</v>
      </c>
      <c r="K154" s="662" t="s">
        <v>1178</v>
      </c>
      <c r="L154" s="664">
        <v>67.6684042586445</v>
      </c>
      <c r="M154" s="664">
        <v>7</v>
      </c>
      <c r="N154" s="665">
        <v>473.6788298105115</v>
      </c>
    </row>
    <row r="155" spans="1:14" ht="14.4" customHeight="1" x14ac:dyDescent="0.3">
      <c r="A155" s="660" t="s">
        <v>600</v>
      </c>
      <c r="B155" s="661" t="s">
        <v>3542</v>
      </c>
      <c r="C155" s="662" t="s">
        <v>606</v>
      </c>
      <c r="D155" s="663" t="s">
        <v>3543</v>
      </c>
      <c r="E155" s="662" t="s">
        <v>632</v>
      </c>
      <c r="F155" s="663" t="s">
        <v>3551</v>
      </c>
      <c r="G155" s="662" t="s">
        <v>648</v>
      </c>
      <c r="H155" s="662" t="s">
        <v>1179</v>
      </c>
      <c r="I155" s="662" t="s">
        <v>1180</v>
      </c>
      <c r="J155" s="662" t="s">
        <v>1181</v>
      </c>
      <c r="K155" s="662" t="s">
        <v>1182</v>
      </c>
      <c r="L155" s="664">
        <v>54.075628826357374</v>
      </c>
      <c r="M155" s="664">
        <v>9</v>
      </c>
      <c r="N155" s="665">
        <v>486.68065943721638</v>
      </c>
    </row>
    <row r="156" spans="1:14" ht="14.4" customHeight="1" x14ac:dyDescent="0.3">
      <c r="A156" s="660" t="s">
        <v>600</v>
      </c>
      <c r="B156" s="661" t="s">
        <v>3542</v>
      </c>
      <c r="C156" s="662" t="s">
        <v>606</v>
      </c>
      <c r="D156" s="663" t="s">
        <v>3543</v>
      </c>
      <c r="E156" s="662" t="s">
        <v>632</v>
      </c>
      <c r="F156" s="663" t="s">
        <v>3551</v>
      </c>
      <c r="G156" s="662" t="s">
        <v>648</v>
      </c>
      <c r="H156" s="662" t="s">
        <v>1183</v>
      </c>
      <c r="I156" s="662" t="s">
        <v>1184</v>
      </c>
      <c r="J156" s="662" t="s">
        <v>1185</v>
      </c>
      <c r="K156" s="662" t="s">
        <v>1186</v>
      </c>
      <c r="L156" s="664">
        <v>27.159875376828456</v>
      </c>
      <c r="M156" s="664">
        <v>2</v>
      </c>
      <c r="N156" s="665">
        <v>54.319750753656912</v>
      </c>
    </row>
    <row r="157" spans="1:14" ht="14.4" customHeight="1" x14ac:dyDescent="0.3">
      <c r="A157" s="660" t="s">
        <v>600</v>
      </c>
      <c r="B157" s="661" t="s">
        <v>3542</v>
      </c>
      <c r="C157" s="662" t="s">
        <v>606</v>
      </c>
      <c r="D157" s="663" t="s">
        <v>3543</v>
      </c>
      <c r="E157" s="662" t="s">
        <v>632</v>
      </c>
      <c r="F157" s="663" t="s">
        <v>3551</v>
      </c>
      <c r="G157" s="662" t="s">
        <v>648</v>
      </c>
      <c r="H157" s="662" t="s">
        <v>1187</v>
      </c>
      <c r="I157" s="662" t="s">
        <v>1188</v>
      </c>
      <c r="J157" s="662" t="s">
        <v>1189</v>
      </c>
      <c r="K157" s="662" t="s">
        <v>969</v>
      </c>
      <c r="L157" s="664">
        <v>160.9425</v>
      </c>
      <c r="M157" s="664">
        <v>1</v>
      </c>
      <c r="N157" s="665">
        <v>160.9425</v>
      </c>
    </row>
    <row r="158" spans="1:14" ht="14.4" customHeight="1" x14ac:dyDescent="0.3">
      <c r="A158" s="660" t="s">
        <v>600</v>
      </c>
      <c r="B158" s="661" t="s">
        <v>3542</v>
      </c>
      <c r="C158" s="662" t="s">
        <v>606</v>
      </c>
      <c r="D158" s="663" t="s">
        <v>3543</v>
      </c>
      <c r="E158" s="662" t="s">
        <v>632</v>
      </c>
      <c r="F158" s="663" t="s">
        <v>3551</v>
      </c>
      <c r="G158" s="662" t="s">
        <v>648</v>
      </c>
      <c r="H158" s="662" t="s">
        <v>1190</v>
      </c>
      <c r="I158" s="662" t="s">
        <v>1191</v>
      </c>
      <c r="J158" s="662" t="s">
        <v>1124</v>
      </c>
      <c r="K158" s="662" t="s">
        <v>1066</v>
      </c>
      <c r="L158" s="664">
        <v>103.08359466089337</v>
      </c>
      <c r="M158" s="664">
        <v>3</v>
      </c>
      <c r="N158" s="665">
        <v>309.2507839826801</v>
      </c>
    </row>
    <row r="159" spans="1:14" ht="14.4" customHeight="1" x14ac:dyDescent="0.3">
      <c r="A159" s="660" t="s">
        <v>600</v>
      </c>
      <c r="B159" s="661" t="s">
        <v>3542</v>
      </c>
      <c r="C159" s="662" t="s">
        <v>606</v>
      </c>
      <c r="D159" s="663" t="s">
        <v>3543</v>
      </c>
      <c r="E159" s="662" t="s">
        <v>632</v>
      </c>
      <c r="F159" s="663" t="s">
        <v>3551</v>
      </c>
      <c r="G159" s="662" t="s">
        <v>648</v>
      </c>
      <c r="H159" s="662" t="s">
        <v>1192</v>
      </c>
      <c r="I159" s="662" t="s">
        <v>1193</v>
      </c>
      <c r="J159" s="662" t="s">
        <v>1124</v>
      </c>
      <c r="K159" s="662" t="s">
        <v>1194</v>
      </c>
      <c r="L159" s="664">
        <v>71.689999999999941</v>
      </c>
      <c r="M159" s="664">
        <v>1</v>
      </c>
      <c r="N159" s="665">
        <v>71.689999999999941</v>
      </c>
    </row>
    <row r="160" spans="1:14" ht="14.4" customHeight="1" x14ac:dyDescent="0.3">
      <c r="A160" s="660" t="s">
        <v>600</v>
      </c>
      <c r="B160" s="661" t="s">
        <v>3542</v>
      </c>
      <c r="C160" s="662" t="s">
        <v>606</v>
      </c>
      <c r="D160" s="663" t="s">
        <v>3543</v>
      </c>
      <c r="E160" s="662" t="s">
        <v>632</v>
      </c>
      <c r="F160" s="663" t="s">
        <v>3551</v>
      </c>
      <c r="G160" s="662" t="s">
        <v>648</v>
      </c>
      <c r="H160" s="662" t="s">
        <v>1195</v>
      </c>
      <c r="I160" s="662" t="s">
        <v>1196</v>
      </c>
      <c r="J160" s="662" t="s">
        <v>1197</v>
      </c>
      <c r="K160" s="662" t="s">
        <v>1198</v>
      </c>
      <c r="L160" s="664">
        <v>785.97</v>
      </c>
      <c r="M160" s="664">
        <v>1</v>
      </c>
      <c r="N160" s="665">
        <v>785.97</v>
      </c>
    </row>
    <row r="161" spans="1:14" ht="14.4" customHeight="1" x14ac:dyDescent="0.3">
      <c r="A161" s="660" t="s">
        <v>600</v>
      </c>
      <c r="B161" s="661" t="s">
        <v>3542</v>
      </c>
      <c r="C161" s="662" t="s">
        <v>606</v>
      </c>
      <c r="D161" s="663" t="s">
        <v>3543</v>
      </c>
      <c r="E161" s="662" t="s">
        <v>632</v>
      </c>
      <c r="F161" s="663" t="s">
        <v>3551</v>
      </c>
      <c r="G161" s="662" t="s">
        <v>648</v>
      </c>
      <c r="H161" s="662" t="s">
        <v>1199</v>
      </c>
      <c r="I161" s="662" t="s">
        <v>237</v>
      </c>
      <c r="J161" s="662" t="s">
        <v>1200</v>
      </c>
      <c r="K161" s="662"/>
      <c r="L161" s="664">
        <v>74.448798489165782</v>
      </c>
      <c r="M161" s="664">
        <v>5</v>
      </c>
      <c r="N161" s="665">
        <v>372.24399244582889</v>
      </c>
    </row>
    <row r="162" spans="1:14" ht="14.4" customHeight="1" x14ac:dyDescent="0.3">
      <c r="A162" s="660" t="s">
        <v>600</v>
      </c>
      <c r="B162" s="661" t="s">
        <v>3542</v>
      </c>
      <c r="C162" s="662" t="s">
        <v>606</v>
      </c>
      <c r="D162" s="663" t="s">
        <v>3543</v>
      </c>
      <c r="E162" s="662" t="s">
        <v>632</v>
      </c>
      <c r="F162" s="663" t="s">
        <v>3551</v>
      </c>
      <c r="G162" s="662" t="s">
        <v>648</v>
      </c>
      <c r="H162" s="662" t="s">
        <v>1201</v>
      </c>
      <c r="I162" s="662" t="s">
        <v>1202</v>
      </c>
      <c r="J162" s="662" t="s">
        <v>684</v>
      </c>
      <c r="K162" s="662" t="s">
        <v>1203</v>
      </c>
      <c r="L162" s="664">
        <v>50.082149567495286</v>
      </c>
      <c r="M162" s="664">
        <v>27</v>
      </c>
      <c r="N162" s="665">
        <v>1352.2180383223726</v>
      </c>
    </row>
    <row r="163" spans="1:14" ht="14.4" customHeight="1" x14ac:dyDescent="0.3">
      <c r="A163" s="660" t="s">
        <v>600</v>
      </c>
      <c r="B163" s="661" t="s">
        <v>3542</v>
      </c>
      <c r="C163" s="662" t="s">
        <v>606</v>
      </c>
      <c r="D163" s="663" t="s">
        <v>3543</v>
      </c>
      <c r="E163" s="662" t="s">
        <v>632</v>
      </c>
      <c r="F163" s="663" t="s">
        <v>3551</v>
      </c>
      <c r="G163" s="662" t="s">
        <v>648</v>
      </c>
      <c r="H163" s="662" t="s">
        <v>1204</v>
      </c>
      <c r="I163" s="662" t="s">
        <v>1205</v>
      </c>
      <c r="J163" s="662" t="s">
        <v>721</v>
      </c>
      <c r="K163" s="662" t="s">
        <v>1206</v>
      </c>
      <c r="L163" s="664">
        <v>147.91970450670462</v>
      </c>
      <c r="M163" s="664">
        <v>2</v>
      </c>
      <c r="N163" s="665">
        <v>295.83940901340924</v>
      </c>
    </row>
    <row r="164" spans="1:14" ht="14.4" customHeight="1" x14ac:dyDescent="0.3">
      <c r="A164" s="660" t="s">
        <v>600</v>
      </c>
      <c r="B164" s="661" t="s">
        <v>3542</v>
      </c>
      <c r="C164" s="662" t="s">
        <v>606</v>
      </c>
      <c r="D164" s="663" t="s">
        <v>3543</v>
      </c>
      <c r="E164" s="662" t="s">
        <v>632</v>
      </c>
      <c r="F164" s="663" t="s">
        <v>3551</v>
      </c>
      <c r="G164" s="662" t="s">
        <v>648</v>
      </c>
      <c r="H164" s="662" t="s">
        <v>1207</v>
      </c>
      <c r="I164" s="662" t="s">
        <v>1208</v>
      </c>
      <c r="J164" s="662" t="s">
        <v>1209</v>
      </c>
      <c r="K164" s="662" t="s">
        <v>1210</v>
      </c>
      <c r="L164" s="664">
        <v>253.16999999999987</v>
      </c>
      <c r="M164" s="664">
        <v>1</v>
      </c>
      <c r="N164" s="665">
        <v>253.16999999999987</v>
      </c>
    </row>
    <row r="165" spans="1:14" ht="14.4" customHeight="1" x14ac:dyDescent="0.3">
      <c r="A165" s="660" t="s">
        <v>600</v>
      </c>
      <c r="B165" s="661" t="s">
        <v>3542</v>
      </c>
      <c r="C165" s="662" t="s">
        <v>606</v>
      </c>
      <c r="D165" s="663" t="s">
        <v>3543</v>
      </c>
      <c r="E165" s="662" t="s">
        <v>632</v>
      </c>
      <c r="F165" s="663" t="s">
        <v>3551</v>
      </c>
      <c r="G165" s="662" t="s">
        <v>648</v>
      </c>
      <c r="H165" s="662" t="s">
        <v>1211</v>
      </c>
      <c r="I165" s="662" t="s">
        <v>237</v>
      </c>
      <c r="J165" s="662" t="s">
        <v>1212</v>
      </c>
      <c r="K165" s="662"/>
      <c r="L165" s="664">
        <v>73.732574945311896</v>
      </c>
      <c r="M165" s="664">
        <v>5</v>
      </c>
      <c r="N165" s="665">
        <v>368.66287472655949</v>
      </c>
    </row>
    <row r="166" spans="1:14" ht="14.4" customHeight="1" x14ac:dyDescent="0.3">
      <c r="A166" s="660" t="s">
        <v>600</v>
      </c>
      <c r="B166" s="661" t="s">
        <v>3542</v>
      </c>
      <c r="C166" s="662" t="s">
        <v>606</v>
      </c>
      <c r="D166" s="663" t="s">
        <v>3543</v>
      </c>
      <c r="E166" s="662" t="s">
        <v>632</v>
      </c>
      <c r="F166" s="663" t="s">
        <v>3551</v>
      </c>
      <c r="G166" s="662" t="s">
        <v>648</v>
      </c>
      <c r="H166" s="662" t="s">
        <v>1213</v>
      </c>
      <c r="I166" s="662" t="s">
        <v>1213</v>
      </c>
      <c r="J166" s="662" t="s">
        <v>1214</v>
      </c>
      <c r="K166" s="662" t="s">
        <v>1215</v>
      </c>
      <c r="L166" s="664">
        <v>266.70157888441338</v>
      </c>
      <c r="M166" s="664">
        <v>2</v>
      </c>
      <c r="N166" s="665">
        <v>533.40315776882676</v>
      </c>
    </row>
    <row r="167" spans="1:14" ht="14.4" customHeight="1" x14ac:dyDescent="0.3">
      <c r="A167" s="660" t="s">
        <v>600</v>
      </c>
      <c r="B167" s="661" t="s">
        <v>3542</v>
      </c>
      <c r="C167" s="662" t="s">
        <v>606</v>
      </c>
      <c r="D167" s="663" t="s">
        <v>3543</v>
      </c>
      <c r="E167" s="662" t="s">
        <v>632</v>
      </c>
      <c r="F167" s="663" t="s">
        <v>3551</v>
      </c>
      <c r="G167" s="662" t="s">
        <v>648</v>
      </c>
      <c r="H167" s="662" t="s">
        <v>1216</v>
      </c>
      <c r="I167" s="662" t="s">
        <v>1217</v>
      </c>
      <c r="J167" s="662" t="s">
        <v>1218</v>
      </c>
      <c r="K167" s="662" t="s">
        <v>1219</v>
      </c>
      <c r="L167" s="664">
        <v>266.57</v>
      </c>
      <c r="M167" s="664">
        <v>7</v>
      </c>
      <c r="N167" s="665">
        <v>1865.9899999999998</v>
      </c>
    </row>
    <row r="168" spans="1:14" ht="14.4" customHeight="1" x14ac:dyDescent="0.3">
      <c r="A168" s="660" t="s">
        <v>600</v>
      </c>
      <c r="B168" s="661" t="s">
        <v>3542</v>
      </c>
      <c r="C168" s="662" t="s">
        <v>606</v>
      </c>
      <c r="D168" s="663" t="s">
        <v>3543</v>
      </c>
      <c r="E168" s="662" t="s">
        <v>632</v>
      </c>
      <c r="F168" s="663" t="s">
        <v>3551</v>
      </c>
      <c r="G168" s="662" t="s">
        <v>648</v>
      </c>
      <c r="H168" s="662" t="s">
        <v>1220</v>
      </c>
      <c r="I168" s="662" t="s">
        <v>1221</v>
      </c>
      <c r="J168" s="662" t="s">
        <v>1222</v>
      </c>
      <c r="K168" s="662" t="s">
        <v>1223</v>
      </c>
      <c r="L168" s="664">
        <v>389.29000000000013</v>
      </c>
      <c r="M168" s="664">
        <v>2</v>
      </c>
      <c r="N168" s="665">
        <v>778.58000000000027</v>
      </c>
    </row>
    <row r="169" spans="1:14" ht="14.4" customHeight="1" x14ac:dyDescent="0.3">
      <c r="A169" s="660" t="s">
        <v>600</v>
      </c>
      <c r="B169" s="661" t="s">
        <v>3542</v>
      </c>
      <c r="C169" s="662" t="s">
        <v>606</v>
      </c>
      <c r="D169" s="663" t="s">
        <v>3543</v>
      </c>
      <c r="E169" s="662" t="s">
        <v>632</v>
      </c>
      <c r="F169" s="663" t="s">
        <v>3551</v>
      </c>
      <c r="G169" s="662" t="s">
        <v>648</v>
      </c>
      <c r="H169" s="662" t="s">
        <v>1224</v>
      </c>
      <c r="I169" s="662" t="s">
        <v>1225</v>
      </c>
      <c r="J169" s="662" t="s">
        <v>1226</v>
      </c>
      <c r="K169" s="662" t="s">
        <v>1227</v>
      </c>
      <c r="L169" s="664">
        <v>1078.5597241489249</v>
      </c>
      <c r="M169" s="664">
        <v>-1</v>
      </c>
      <c r="N169" s="665">
        <v>-1078.5597241489249</v>
      </c>
    </row>
    <row r="170" spans="1:14" ht="14.4" customHeight="1" x14ac:dyDescent="0.3">
      <c r="A170" s="660" t="s">
        <v>600</v>
      </c>
      <c r="B170" s="661" t="s">
        <v>3542</v>
      </c>
      <c r="C170" s="662" t="s">
        <v>606</v>
      </c>
      <c r="D170" s="663" t="s">
        <v>3543</v>
      </c>
      <c r="E170" s="662" t="s">
        <v>632</v>
      </c>
      <c r="F170" s="663" t="s">
        <v>3551</v>
      </c>
      <c r="G170" s="662" t="s">
        <v>648</v>
      </c>
      <c r="H170" s="662" t="s">
        <v>1228</v>
      </c>
      <c r="I170" s="662" t="s">
        <v>1229</v>
      </c>
      <c r="J170" s="662" t="s">
        <v>1170</v>
      </c>
      <c r="K170" s="662" t="s">
        <v>1230</v>
      </c>
      <c r="L170" s="664">
        <v>89.639984324120149</v>
      </c>
      <c r="M170" s="664">
        <v>32</v>
      </c>
      <c r="N170" s="665">
        <v>2868.4794983718448</v>
      </c>
    </row>
    <row r="171" spans="1:14" ht="14.4" customHeight="1" x14ac:dyDescent="0.3">
      <c r="A171" s="660" t="s">
        <v>600</v>
      </c>
      <c r="B171" s="661" t="s">
        <v>3542</v>
      </c>
      <c r="C171" s="662" t="s">
        <v>606</v>
      </c>
      <c r="D171" s="663" t="s">
        <v>3543</v>
      </c>
      <c r="E171" s="662" t="s">
        <v>632</v>
      </c>
      <c r="F171" s="663" t="s">
        <v>3551</v>
      </c>
      <c r="G171" s="662" t="s">
        <v>648</v>
      </c>
      <c r="H171" s="662" t="s">
        <v>1231</v>
      </c>
      <c r="I171" s="662" t="s">
        <v>1232</v>
      </c>
      <c r="J171" s="662" t="s">
        <v>1233</v>
      </c>
      <c r="K171" s="662" t="s">
        <v>1234</v>
      </c>
      <c r="L171" s="664">
        <v>128.45818644161952</v>
      </c>
      <c r="M171" s="664">
        <v>5</v>
      </c>
      <c r="N171" s="665">
        <v>642.29093220809762</v>
      </c>
    </row>
    <row r="172" spans="1:14" ht="14.4" customHeight="1" x14ac:dyDescent="0.3">
      <c r="A172" s="660" t="s">
        <v>600</v>
      </c>
      <c r="B172" s="661" t="s">
        <v>3542</v>
      </c>
      <c r="C172" s="662" t="s">
        <v>606</v>
      </c>
      <c r="D172" s="663" t="s">
        <v>3543</v>
      </c>
      <c r="E172" s="662" t="s">
        <v>632</v>
      </c>
      <c r="F172" s="663" t="s">
        <v>3551</v>
      </c>
      <c r="G172" s="662" t="s">
        <v>648</v>
      </c>
      <c r="H172" s="662" t="s">
        <v>1235</v>
      </c>
      <c r="I172" s="662" t="s">
        <v>1235</v>
      </c>
      <c r="J172" s="662" t="s">
        <v>1236</v>
      </c>
      <c r="K172" s="662" t="s">
        <v>1237</v>
      </c>
      <c r="L172" s="664">
        <v>142.59998187557801</v>
      </c>
      <c r="M172" s="664">
        <v>2</v>
      </c>
      <c r="N172" s="665">
        <v>285.19996375115602</v>
      </c>
    </row>
    <row r="173" spans="1:14" ht="14.4" customHeight="1" x14ac:dyDescent="0.3">
      <c r="A173" s="660" t="s">
        <v>600</v>
      </c>
      <c r="B173" s="661" t="s">
        <v>3542</v>
      </c>
      <c r="C173" s="662" t="s">
        <v>606</v>
      </c>
      <c r="D173" s="663" t="s">
        <v>3543</v>
      </c>
      <c r="E173" s="662" t="s">
        <v>632</v>
      </c>
      <c r="F173" s="663" t="s">
        <v>3551</v>
      </c>
      <c r="G173" s="662" t="s">
        <v>648</v>
      </c>
      <c r="H173" s="662" t="s">
        <v>1238</v>
      </c>
      <c r="I173" s="662" t="s">
        <v>1239</v>
      </c>
      <c r="J173" s="662" t="s">
        <v>1240</v>
      </c>
      <c r="K173" s="662" t="s">
        <v>1241</v>
      </c>
      <c r="L173" s="664">
        <v>29.049955024550918</v>
      </c>
      <c r="M173" s="664">
        <v>4</v>
      </c>
      <c r="N173" s="665">
        <v>116.19982009820367</v>
      </c>
    </row>
    <row r="174" spans="1:14" ht="14.4" customHeight="1" x14ac:dyDescent="0.3">
      <c r="A174" s="660" t="s">
        <v>600</v>
      </c>
      <c r="B174" s="661" t="s">
        <v>3542</v>
      </c>
      <c r="C174" s="662" t="s">
        <v>606</v>
      </c>
      <c r="D174" s="663" t="s">
        <v>3543</v>
      </c>
      <c r="E174" s="662" t="s">
        <v>632</v>
      </c>
      <c r="F174" s="663" t="s">
        <v>3551</v>
      </c>
      <c r="G174" s="662" t="s">
        <v>648</v>
      </c>
      <c r="H174" s="662" t="s">
        <v>1242</v>
      </c>
      <c r="I174" s="662" t="s">
        <v>1243</v>
      </c>
      <c r="J174" s="662" t="s">
        <v>1244</v>
      </c>
      <c r="K174" s="662" t="s">
        <v>1245</v>
      </c>
      <c r="L174" s="664">
        <v>41.890000000000008</v>
      </c>
      <c r="M174" s="664">
        <v>1</v>
      </c>
      <c r="N174" s="665">
        <v>41.890000000000008</v>
      </c>
    </row>
    <row r="175" spans="1:14" ht="14.4" customHeight="1" x14ac:dyDescent="0.3">
      <c r="A175" s="660" t="s">
        <v>600</v>
      </c>
      <c r="B175" s="661" t="s">
        <v>3542</v>
      </c>
      <c r="C175" s="662" t="s">
        <v>606</v>
      </c>
      <c r="D175" s="663" t="s">
        <v>3543</v>
      </c>
      <c r="E175" s="662" t="s">
        <v>632</v>
      </c>
      <c r="F175" s="663" t="s">
        <v>3551</v>
      </c>
      <c r="G175" s="662" t="s">
        <v>648</v>
      </c>
      <c r="H175" s="662" t="s">
        <v>1246</v>
      </c>
      <c r="I175" s="662" t="s">
        <v>1247</v>
      </c>
      <c r="J175" s="662" t="s">
        <v>1248</v>
      </c>
      <c r="K175" s="662" t="s">
        <v>1249</v>
      </c>
      <c r="L175" s="664">
        <v>109.10300283665416</v>
      </c>
      <c r="M175" s="664">
        <v>47</v>
      </c>
      <c r="N175" s="665">
        <v>5127.841133322745</v>
      </c>
    </row>
    <row r="176" spans="1:14" ht="14.4" customHeight="1" x14ac:dyDescent="0.3">
      <c r="A176" s="660" t="s">
        <v>600</v>
      </c>
      <c r="B176" s="661" t="s">
        <v>3542</v>
      </c>
      <c r="C176" s="662" t="s">
        <v>606</v>
      </c>
      <c r="D176" s="663" t="s">
        <v>3543</v>
      </c>
      <c r="E176" s="662" t="s">
        <v>632</v>
      </c>
      <c r="F176" s="663" t="s">
        <v>3551</v>
      </c>
      <c r="G176" s="662" t="s">
        <v>648</v>
      </c>
      <c r="H176" s="662" t="s">
        <v>1250</v>
      </c>
      <c r="I176" s="662" t="s">
        <v>1251</v>
      </c>
      <c r="J176" s="662" t="s">
        <v>1252</v>
      </c>
      <c r="K176" s="662" t="s">
        <v>1253</v>
      </c>
      <c r="L176" s="664">
        <v>814.47815798520014</v>
      </c>
      <c r="M176" s="664">
        <v>2</v>
      </c>
      <c r="N176" s="665">
        <v>1628.9563159704003</v>
      </c>
    </row>
    <row r="177" spans="1:14" ht="14.4" customHeight="1" x14ac:dyDescent="0.3">
      <c r="A177" s="660" t="s">
        <v>600</v>
      </c>
      <c r="B177" s="661" t="s">
        <v>3542</v>
      </c>
      <c r="C177" s="662" t="s">
        <v>606</v>
      </c>
      <c r="D177" s="663" t="s">
        <v>3543</v>
      </c>
      <c r="E177" s="662" t="s">
        <v>632</v>
      </c>
      <c r="F177" s="663" t="s">
        <v>3551</v>
      </c>
      <c r="G177" s="662" t="s">
        <v>648</v>
      </c>
      <c r="H177" s="662" t="s">
        <v>1254</v>
      </c>
      <c r="I177" s="662" t="s">
        <v>1255</v>
      </c>
      <c r="J177" s="662" t="s">
        <v>1256</v>
      </c>
      <c r="K177" s="662" t="s">
        <v>1257</v>
      </c>
      <c r="L177" s="664">
        <v>49.68</v>
      </c>
      <c r="M177" s="664">
        <v>1</v>
      </c>
      <c r="N177" s="665">
        <v>49.68</v>
      </c>
    </row>
    <row r="178" spans="1:14" ht="14.4" customHeight="1" x14ac:dyDescent="0.3">
      <c r="A178" s="660" t="s">
        <v>600</v>
      </c>
      <c r="B178" s="661" t="s">
        <v>3542</v>
      </c>
      <c r="C178" s="662" t="s">
        <v>606</v>
      </c>
      <c r="D178" s="663" t="s">
        <v>3543</v>
      </c>
      <c r="E178" s="662" t="s">
        <v>632</v>
      </c>
      <c r="F178" s="663" t="s">
        <v>3551</v>
      </c>
      <c r="G178" s="662" t="s">
        <v>648</v>
      </c>
      <c r="H178" s="662" t="s">
        <v>1258</v>
      </c>
      <c r="I178" s="662" t="s">
        <v>1259</v>
      </c>
      <c r="J178" s="662" t="s">
        <v>1260</v>
      </c>
      <c r="K178" s="662" t="s">
        <v>1261</v>
      </c>
      <c r="L178" s="664">
        <v>59.960949629761032</v>
      </c>
      <c r="M178" s="664">
        <v>51</v>
      </c>
      <c r="N178" s="665">
        <v>3058.0084311178125</v>
      </c>
    </row>
    <row r="179" spans="1:14" ht="14.4" customHeight="1" x14ac:dyDescent="0.3">
      <c r="A179" s="660" t="s">
        <v>600</v>
      </c>
      <c r="B179" s="661" t="s">
        <v>3542</v>
      </c>
      <c r="C179" s="662" t="s">
        <v>606</v>
      </c>
      <c r="D179" s="663" t="s">
        <v>3543</v>
      </c>
      <c r="E179" s="662" t="s">
        <v>632</v>
      </c>
      <c r="F179" s="663" t="s">
        <v>3551</v>
      </c>
      <c r="G179" s="662" t="s">
        <v>648</v>
      </c>
      <c r="H179" s="662" t="s">
        <v>1262</v>
      </c>
      <c r="I179" s="662" t="s">
        <v>1263</v>
      </c>
      <c r="J179" s="662" t="s">
        <v>1264</v>
      </c>
      <c r="K179" s="662" t="s">
        <v>1265</v>
      </c>
      <c r="L179" s="664">
        <v>111.58269807102708</v>
      </c>
      <c r="M179" s="664">
        <v>24</v>
      </c>
      <c r="N179" s="665">
        <v>2677.9847537046498</v>
      </c>
    </row>
    <row r="180" spans="1:14" ht="14.4" customHeight="1" x14ac:dyDescent="0.3">
      <c r="A180" s="660" t="s">
        <v>600</v>
      </c>
      <c r="B180" s="661" t="s">
        <v>3542</v>
      </c>
      <c r="C180" s="662" t="s">
        <v>606</v>
      </c>
      <c r="D180" s="663" t="s">
        <v>3543</v>
      </c>
      <c r="E180" s="662" t="s">
        <v>632</v>
      </c>
      <c r="F180" s="663" t="s">
        <v>3551</v>
      </c>
      <c r="G180" s="662" t="s">
        <v>648</v>
      </c>
      <c r="H180" s="662" t="s">
        <v>1266</v>
      </c>
      <c r="I180" s="662" t="s">
        <v>1267</v>
      </c>
      <c r="J180" s="662" t="s">
        <v>1268</v>
      </c>
      <c r="K180" s="662" t="s">
        <v>1269</v>
      </c>
      <c r="L180" s="664">
        <v>723.39189266188748</v>
      </c>
      <c r="M180" s="664">
        <v>7</v>
      </c>
      <c r="N180" s="665">
        <v>5063.7432486332127</v>
      </c>
    </row>
    <row r="181" spans="1:14" ht="14.4" customHeight="1" x14ac:dyDescent="0.3">
      <c r="A181" s="660" t="s">
        <v>600</v>
      </c>
      <c r="B181" s="661" t="s">
        <v>3542</v>
      </c>
      <c r="C181" s="662" t="s">
        <v>606</v>
      </c>
      <c r="D181" s="663" t="s">
        <v>3543</v>
      </c>
      <c r="E181" s="662" t="s">
        <v>632</v>
      </c>
      <c r="F181" s="663" t="s">
        <v>3551</v>
      </c>
      <c r="G181" s="662" t="s">
        <v>648</v>
      </c>
      <c r="H181" s="662" t="s">
        <v>1270</v>
      </c>
      <c r="I181" s="662" t="s">
        <v>1271</v>
      </c>
      <c r="J181" s="662" t="s">
        <v>1272</v>
      </c>
      <c r="K181" s="662" t="s">
        <v>1273</v>
      </c>
      <c r="L181" s="664">
        <v>42.4</v>
      </c>
      <c r="M181" s="664">
        <v>2</v>
      </c>
      <c r="N181" s="665">
        <v>84.8</v>
      </c>
    </row>
    <row r="182" spans="1:14" ht="14.4" customHeight="1" x14ac:dyDescent="0.3">
      <c r="A182" s="660" t="s">
        <v>600</v>
      </c>
      <c r="B182" s="661" t="s">
        <v>3542</v>
      </c>
      <c r="C182" s="662" t="s">
        <v>606</v>
      </c>
      <c r="D182" s="663" t="s">
        <v>3543</v>
      </c>
      <c r="E182" s="662" t="s">
        <v>632</v>
      </c>
      <c r="F182" s="663" t="s">
        <v>3551</v>
      </c>
      <c r="G182" s="662" t="s">
        <v>648</v>
      </c>
      <c r="H182" s="662" t="s">
        <v>1274</v>
      </c>
      <c r="I182" s="662" t="s">
        <v>237</v>
      </c>
      <c r="J182" s="662" t="s">
        <v>1275</v>
      </c>
      <c r="K182" s="662"/>
      <c r="L182" s="664">
        <v>147.49979412419543</v>
      </c>
      <c r="M182" s="664">
        <v>1</v>
      </c>
      <c r="N182" s="665">
        <v>147.49979412419543</v>
      </c>
    </row>
    <row r="183" spans="1:14" ht="14.4" customHeight="1" x14ac:dyDescent="0.3">
      <c r="A183" s="660" t="s">
        <v>600</v>
      </c>
      <c r="B183" s="661" t="s">
        <v>3542</v>
      </c>
      <c r="C183" s="662" t="s">
        <v>606</v>
      </c>
      <c r="D183" s="663" t="s">
        <v>3543</v>
      </c>
      <c r="E183" s="662" t="s">
        <v>632</v>
      </c>
      <c r="F183" s="663" t="s">
        <v>3551</v>
      </c>
      <c r="G183" s="662" t="s">
        <v>648</v>
      </c>
      <c r="H183" s="662" t="s">
        <v>1276</v>
      </c>
      <c r="I183" s="662" t="s">
        <v>1277</v>
      </c>
      <c r="J183" s="662" t="s">
        <v>1278</v>
      </c>
      <c r="K183" s="662" t="s">
        <v>1279</v>
      </c>
      <c r="L183" s="664">
        <v>888.41</v>
      </c>
      <c r="M183" s="664">
        <v>1</v>
      </c>
      <c r="N183" s="665">
        <v>888.41</v>
      </c>
    </row>
    <row r="184" spans="1:14" ht="14.4" customHeight="1" x14ac:dyDescent="0.3">
      <c r="A184" s="660" t="s">
        <v>600</v>
      </c>
      <c r="B184" s="661" t="s">
        <v>3542</v>
      </c>
      <c r="C184" s="662" t="s">
        <v>606</v>
      </c>
      <c r="D184" s="663" t="s">
        <v>3543</v>
      </c>
      <c r="E184" s="662" t="s">
        <v>632</v>
      </c>
      <c r="F184" s="663" t="s">
        <v>3551</v>
      </c>
      <c r="G184" s="662" t="s">
        <v>648</v>
      </c>
      <c r="H184" s="662" t="s">
        <v>1280</v>
      </c>
      <c r="I184" s="662" t="s">
        <v>1281</v>
      </c>
      <c r="J184" s="662" t="s">
        <v>1282</v>
      </c>
      <c r="K184" s="662" t="s">
        <v>1283</v>
      </c>
      <c r="L184" s="664">
        <v>117.73939778873651</v>
      </c>
      <c r="M184" s="664">
        <v>178</v>
      </c>
      <c r="N184" s="665">
        <v>20957.6128063951</v>
      </c>
    </row>
    <row r="185" spans="1:14" ht="14.4" customHeight="1" x14ac:dyDescent="0.3">
      <c r="A185" s="660" t="s">
        <v>600</v>
      </c>
      <c r="B185" s="661" t="s">
        <v>3542</v>
      </c>
      <c r="C185" s="662" t="s">
        <v>606</v>
      </c>
      <c r="D185" s="663" t="s">
        <v>3543</v>
      </c>
      <c r="E185" s="662" t="s">
        <v>632</v>
      </c>
      <c r="F185" s="663" t="s">
        <v>3551</v>
      </c>
      <c r="G185" s="662" t="s">
        <v>648</v>
      </c>
      <c r="H185" s="662" t="s">
        <v>1284</v>
      </c>
      <c r="I185" s="662" t="s">
        <v>1285</v>
      </c>
      <c r="J185" s="662" t="s">
        <v>1286</v>
      </c>
      <c r="K185" s="662" t="s">
        <v>1287</v>
      </c>
      <c r="L185" s="664">
        <v>127.17999999999994</v>
      </c>
      <c r="M185" s="664">
        <v>2</v>
      </c>
      <c r="N185" s="665">
        <v>254.35999999999987</v>
      </c>
    </row>
    <row r="186" spans="1:14" ht="14.4" customHeight="1" x14ac:dyDescent="0.3">
      <c r="A186" s="660" t="s">
        <v>600</v>
      </c>
      <c r="B186" s="661" t="s">
        <v>3542</v>
      </c>
      <c r="C186" s="662" t="s">
        <v>606</v>
      </c>
      <c r="D186" s="663" t="s">
        <v>3543</v>
      </c>
      <c r="E186" s="662" t="s">
        <v>632</v>
      </c>
      <c r="F186" s="663" t="s">
        <v>3551</v>
      </c>
      <c r="G186" s="662" t="s">
        <v>648</v>
      </c>
      <c r="H186" s="662" t="s">
        <v>1288</v>
      </c>
      <c r="I186" s="662" t="s">
        <v>1289</v>
      </c>
      <c r="J186" s="662" t="s">
        <v>1290</v>
      </c>
      <c r="K186" s="662" t="s">
        <v>1291</v>
      </c>
      <c r="L186" s="664">
        <v>38.940000000000005</v>
      </c>
      <c r="M186" s="664">
        <v>47</v>
      </c>
      <c r="N186" s="665">
        <v>1830.18</v>
      </c>
    </row>
    <row r="187" spans="1:14" ht="14.4" customHeight="1" x14ac:dyDescent="0.3">
      <c r="A187" s="660" t="s">
        <v>600</v>
      </c>
      <c r="B187" s="661" t="s">
        <v>3542</v>
      </c>
      <c r="C187" s="662" t="s">
        <v>606</v>
      </c>
      <c r="D187" s="663" t="s">
        <v>3543</v>
      </c>
      <c r="E187" s="662" t="s">
        <v>632</v>
      </c>
      <c r="F187" s="663" t="s">
        <v>3551</v>
      </c>
      <c r="G187" s="662" t="s">
        <v>648</v>
      </c>
      <c r="H187" s="662" t="s">
        <v>1292</v>
      </c>
      <c r="I187" s="662" t="s">
        <v>1293</v>
      </c>
      <c r="J187" s="662" t="s">
        <v>1294</v>
      </c>
      <c r="K187" s="662" t="s">
        <v>1295</v>
      </c>
      <c r="L187" s="664">
        <v>80.790000000000006</v>
      </c>
      <c r="M187" s="664">
        <v>1</v>
      </c>
      <c r="N187" s="665">
        <v>80.790000000000006</v>
      </c>
    </row>
    <row r="188" spans="1:14" ht="14.4" customHeight="1" x14ac:dyDescent="0.3">
      <c r="A188" s="660" t="s">
        <v>600</v>
      </c>
      <c r="B188" s="661" t="s">
        <v>3542</v>
      </c>
      <c r="C188" s="662" t="s">
        <v>606</v>
      </c>
      <c r="D188" s="663" t="s">
        <v>3543</v>
      </c>
      <c r="E188" s="662" t="s">
        <v>632</v>
      </c>
      <c r="F188" s="663" t="s">
        <v>3551</v>
      </c>
      <c r="G188" s="662" t="s">
        <v>648</v>
      </c>
      <c r="H188" s="662" t="s">
        <v>1296</v>
      </c>
      <c r="I188" s="662" t="s">
        <v>1297</v>
      </c>
      <c r="J188" s="662" t="s">
        <v>1298</v>
      </c>
      <c r="K188" s="662" t="s">
        <v>1299</v>
      </c>
      <c r="L188" s="664">
        <v>1031.4805920712329</v>
      </c>
      <c r="M188" s="664">
        <v>4</v>
      </c>
      <c r="N188" s="665">
        <v>4125.9223682849315</v>
      </c>
    </row>
    <row r="189" spans="1:14" ht="14.4" customHeight="1" x14ac:dyDescent="0.3">
      <c r="A189" s="660" t="s">
        <v>600</v>
      </c>
      <c r="B189" s="661" t="s">
        <v>3542</v>
      </c>
      <c r="C189" s="662" t="s">
        <v>606</v>
      </c>
      <c r="D189" s="663" t="s">
        <v>3543</v>
      </c>
      <c r="E189" s="662" t="s">
        <v>632</v>
      </c>
      <c r="F189" s="663" t="s">
        <v>3551</v>
      </c>
      <c r="G189" s="662" t="s">
        <v>648</v>
      </c>
      <c r="H189" s="662" t="s">
        <v>1300</v>
      </c>
      <c r="I189" s="662" t="s">
        <v>1300</v>
      </c>
      <c r="J189" s="662" t="s">
        <v>1301</v>
      </c>
      <c r="K189" s="662" t="s">
        <v>1302</v>
      </c>
      <c r="L189" s="664">
        <v>96.19000000000004</v>
      </c>
      <c r="M189" s="664">
        <v>1</v>
      </c>
      <c r="N189" s="665">
        <v>96.19000000000004</v>
      </c>
    </row>
    <row r="190" spans="1:14" ht="14.4" customHeight="1" x14ac:dyDescent="0.3">
      <c r="A190" s="660" t="s">
        <v>600</v>
      </c>
      <c r="B190" s="661" t="s">
        <v>3542</v>
      </c>
      <c r="C190" s="662" t="s">
        <v>606</v>
      </c>
      <c r="D190" s="663" t="s">
        <v>3543</v>
      </c>
      <c r="E190" s="662" t="s">
        <v>632</v>
      </c>
      <c r="F190" s="663" t="s">
        <v>3551</v>
      </c>
      <c r="G190" s="662" t="s">
        <v>648</v>
      </c>
      <c r="H190" s="662" t="s">
        <v>1303</v>
      </c>
      <c r="I190" s="662" t="s">
        <v>1304</v>
      </c>
      <c r="J190" s="662" t="s">
        <v>1305</v>
      </c>
      <c r="K190" s="662" t="s">
        <v>1306</v>
      </c>
      <c r="L190" s="664">
        <v>399.48</v>
      </c>
      <c r="M190" s="664">
        <v>4</v>
      </c>
      <c r="N190" s="665">
        <v>1597.92</v>
      </c>
    </row>
    <row r="191" spans="1:14" ht="14.4" customHeight="1" x14ac:dyDescent="0.3">
      <c r="A191" s="660" t="s">
        <v>600</v>
      </c>
      <c r="B191" s="661" t="s">
        <v>3542</v>
      </c>
      <c r="C191" s="662" t="s">
        <v>606</v>
      </c>
      <c r="D191" s="663" t="s">
        <v>3543</v>
      </c>
      <c r="E191" s="662" t="s">
        <v>632</v>
      </c>
      <c r="F191" s="663" t="s">
        <v>3551</v>
      </c>
      <c r="G191" s="662" t="s">
        <v>648</v>
      </c>
      <c r="H191" s="662" t="s">
        <v>1307</v>
      </c>
      <c r="I191" s="662" t="s">
        <v>1308</v>
      </c>
      <c r="J191" s="662" t="s">
        <v>1309</v>
      </c>
      <c r="K191" s="662" t="s">
        <v>1310</v>
      </c>
      <c r="L191" s="664">
        <v>124.24499999999998</v>
      </c>
      <c r="M191" s="664">
        <v>2</v>
      </c>
      <c r="N191" s="665">
        <v>248.48999999999995</v>
      </c>
    </row>
    <row r="192" spans="1:14" ht="14.4" customHeight="1" x14ac:dyDescent="0.3">
      <c r="A192" s="660" t="s">
        <v>600</v>
      </c>
      <c r="B192" s="661" t="s">
        <v>3542</v>
      </c>
      <c r="C192" s="662" t="s">
        <v>606</v>
      </c>
      <c r="D192" s="663" t="s">
        <v>3543</v>
      </c>
      <c r="E192" s="662" t="s">
        <v>632</v>
      </c>
      <c r="F192" s="663" t="s">
        <v>3551</v>
      </c>
      <c r="G192" s="662" t="s">
        <v>648</v>
      </c>
      <c r="H192" s="662" t="s">
        <v>1311</v>
      </c>
      <c r="I192" s="662" t="s">
        <v>1312</v>
      </c>
      <c r="J192" s="662" t="s">
        <v>1313</v>
      </c>
      <c r="K192" s="662" t="s">
        <v>1314</v>
      </c>
      <c r="L192" s="664">
        <v>104.31</v>
      </c>
      <c r="M192" s="664">
        <v>1</v>
      </c>
      <c r="N192" s="665">
        <v>104.31</v>
      </c>
    </row>
    <row r="193" spans="1:14" ht="14.4" customHeight="1" x14ac:dyDescent="0.3">
      <c r="A193" s="660" t="s">
        <v>600</v>
      </c>
      <c r="B193" s="661" t="s">
        <v>3542</v>
      </c>
      <c r="C193" s="662" t="s">
        <v>606</v>
      </c>
      <c r="D193" s="663" t="s">
        <v>3543</v>
      </c>
      <c r="E193" s="662" t="s">
        <v>632</v>
      </c>
      <c r="F193" s="663" t="s">
        <v>3551</v>
      </c>
      <c r="G193" s="662" t="s">
        <v>648</v>
      </c>
      <c r="H193" s="662" t="s">
        <v>1315</v>
      </c>
      <c r="I193" s="662" t="s">
        <v>1316</v>
      </c>
      <c r="J193" s="662" t="s">
        <v>792</v>
      </c>
      <c r="K193" s="662" t="s">
        <v>1317</v>
      </c>
      <c r="L193" s="664">
        <v>39.486666666666679</v>
      </c>
      <c r="M193" s="664">
        <v>3</v>
      </c>
      <c r="N193" s="665">
        <v>118.46000000000004</v>
      </c>
    </row>
    <row r="194" spans="1:14" ht="14.4" customHeight="1" x14ac:dyDescent="0.3">
      <c r="A194" s="660" t="s">
        <v>600</v>
      </c>
      <c r="B194" s="661" t="s">
        <v>3542</v>
      </c>
      <c r="C194" s="662" t="s">
        <v>606</v>
      </c>
      <c r="D194" s="663" t="s">
        <v>3543</v>
      </c>
      <c r="E194" s="662" t="s">
        <v>632</v>
      </c>
      <c r="F194" s="663" t="s">
        <v>3551</v>
      </c>
      <c r="G194" s="662" t="s">
        <v>648</v>
      </c>
      <c r="H194" s="662" t="s">
        <v>1318</v>
      </c>
      <c r="I194" s="662" t="s">
        <v>237</v>
      </c>
      <c r="J194" s="662" t="s">
        <v>1319</v>
      </c>
      <c r="K194" s="662"/>
      <c r="L194" s="664">
        <v>280.48509971522202</v>
      </c>
      <c r="M194" s="664">
        <v>11</v>
      </c>
      <c r="N194" s="665">
        <v>3085.3360968674419</v>
      </c>
    </row>
    <row r="195" spans="1:14" ht="14.4" customHeight="1" x14ac:dyDescent="0.3">
      <c r="A195" s="660" t="s">
        <v>600</v>
      </c>
      <c r="B195" s="661" t="s">
        <v>3542</v>
      </c>
      <c r="C195" s="662" t="s">
        <v>606</v>
      </c>
      <c r="D195" s="663" t="s">
        <v>3543</v>
      </c>
      <c r="E195" s="662" t="s">
        <v>632</v>
      </c>
      <c r="F195" s="663" t="s">
        <v>3551</v>
      </c>
      <c r="G195" s="662" t="s">
        <v>648</v>
      </c>
      <c r="H195" s="662" t="s">
        <v>1320</v>
      </c>
      <c r="I195" s="662" t="s">
        <v>1321</v>
      </c>
      <c r="J195" s="662" t="s">
        <v>1322</v>
      </c>
      <c r="K195" s="662" t="s">
        <v>1323</v>
      </c>
      <c r="L195" s="664">
        <v>113.37949870270573</v>
      </c>
      <c r="M195" s="664">
        <v>1</v>
      </c>
      <c r="N195" s="665">
        <v>113.37949870270573</v>
      </c>
    </row>
    <row r="196" spans="1:14" ht="14.4" customHeight="1" x14ac:dyDescent="0.3">
      <c r="A196" s="660" t="s">
        <v>600</v>
      </c>
      <c r="B196" s="661" t="s">
        <v>3542</v>
      </c>
      <c r="C196" s="662" t="s">
        <v>606</v>
      </c>
      <c r="D196" s="663" t="s">
        <v>3543</v>
      </c>
      <c r="E196" s="662" t="s">
        <v>632</v>
      </c>
      <c r="F196" s="663" t="s">
        <v>3551</v>
      </c>
      <c r="G196" s="662" t="s">
        <v>648</v>
      </c>
      <c r="H196" s="662" t="s">
        <v>1324</v>
      </c>
      <c r="I196" s="662" t="s">
        <v>1325</v>
      </c>
      <c r="J196" s="662" t="s">
        <v>1326</v>
      </c>
      <c r="K196" s="662" t="s">
        <v>1327</v>
      </c>
      <c r="L196" s="664">
        <v>374.13500000000005</v>
      </c>
      <c r="M196" s="664">
        <v>2</v>
      </c>
      <c r="N196" s="665">
        <v>748.2700000000001</v>
      </c>
    </row>
    <row r="197" spans="1:14" ht="14.4" customHeight="1" x14ac:dyDescent="0.3">
      <c r="A197" s="660" t="s">
        <v>600</v>
      </c>
      <c r="B197" s="661" t="s">
        <v>3542</v>
      </c>
      <c r="C197" s="662" t="s">
        <v>606</v>
      </c>
      <c r="D197" s="663" t="s">
        <v>3543</v>
      </c>
      <c r="E197" s="662" t="s">
        <v>632</v>
      </c>
      <c r="F197" s="663" t="s">
        <v>3551</v>
      </c>
      <c r="G197" s="662" t="s">
        <v>648</v>
      </c>
      <c r="H197" s="662" t="s">
        <v>1328</v>
      </c>
      <c r="I197" s="662" t="s">
        <v>1329</v>
      </c>
      <c r="J197" s="662" t="s">
        <v>1330</v>
      </c>
      <c r="K197" s="662" t="s">
        <v>1331</v>
      </c>
      <c r="L197" s="664">
        <v>236.74</v>
      </c>
      <c r="M197" s="664">
        <v>1</v>
      </c>
      <c r="N197" s="665">
        <v>236.74</v>
      </c>
    </row>
    <row r="198" spans="1:14" ht="14.4" customHeight="1" x14ac:dyDescent="0.3">
      <c r="A198" s="660" t="s">
        <v>600</v>
      </c>
      <c r="B198" s="661" t="s">
        <v>3542</v>
      </c>
      <c r="C198" s="662" t="s">
        <v>606</v>
      </c>
      <c r="D198" s="663" t="s">
        <v>3543</v>
      </c>
      <c r="E198" s="662" t="s">
        <v>632</v>
      </c>
      <c r="F198" s="663" t="s">
        <v>3551</v>
      </c>
      <c r="G198" s="662" t="s">
        <v>648</v>
      </c>
      <c r="H198" s="662" t="s">
        <v>1332</v>
      </c>
      <c r="I198" s="662" t="s">
        <v>1333</v>
      </c>
      <c r="J198" s="662" t="s">
        <v>1334</v>
      </c>
      <c r="K198" s="662" t="s">
        <v>1335</v>
      </c>
      <c r="L198" s="664">
        <v>60.460138986465026</v>
      </c>
      <c r="M198" s="664">
        <v>4</v>
      </c>
      <c r="N198" s="665">
        <v>241.8405559458601</v>
      </c>
    </row>
    <row r="199" spans="1:14" ht="14.4" customHeight="1" x14ac:dyDescent="0.3">
      <c r="A199" s="660" t="s">
        <v>600</v>
      </c>
      <c r="B199" s="661" t="s">
        <v>3542</v>
      </c>
      <c r="C199" s="662" t="s">
        <v>606</v>
      </c>
      <c r="D199" s="663" t="s">
        <v>3543</v>
      </c>
      <c r="E199" s="662" t="s">
        <v>632</v>
      </c>
      <c r="F199" s="663" t="s">
        <v>3551</v>
      </c>
      <c r="G199" s="662" t="s">
        <v>648</v>
      </c>
      <c r="H199" s="662" t="s">
        <v>1336</v>
      </c>
      <c r="I199" s="662" t="s">
        <v>1337</v>
      </c>
      <c r="J199" s="662" t="s">
        <v>1101</v>
      </c>
      <c r="K199" s="662" t="s">
        <v>1338</v>
      </c>
      <c r="L199" s="664">
        <v>68.53</v>
      </c>
      <c r="M199" s="664">
        <v>2</v>
      </c>
      <c r="N199" s="665">
        <v>137.06</v>
      </c>
    </row>
    <row r="200" spans="1:14" ht="14.4" customHeight="1" x14ac:dyDescent="0.3">
      <c r="A200" s="660" t="s">
        <v>600</v>
      </c>
      <c r="B200" s="661" t="s">
        <v>3542</v>
      </c>
      <c r="C200" s="662" t="s">
        <v>606</v>
      </c>
      <c r="D200" s="663" t="s">
        <v>3543</v>
      </c>
      <c r="E200" s="662" t="s">
        <v>632</v>
      </c>
      <c r="F200" s="663" t="s">
        <v>3551</v>
      </c>
      <c r="G200" s="662" t="s">
        <v>648</v>
      </c>
      <c r="H200" s="662" t="s">
        <v>1339</v>
      </c>
      <c r="I200" s="662" t="s">
        <v>237</v>
      </c>
      <c r="J200" s="662" t="s">
        <v>1340</v>
      </c>
      <c r="K200" s="662"/>
      <c r="L200" s="664">
        <v>82.624485796855794</v>
      </c>
      <c r="M200" s="664">
        <v>1</v>
      </c>
      <c r="N200" s="665">
        <v>82.624485796855794</v>
      </c>
    </row>
    <row r="201" spans="1:14" ht="14.4" customHeight="1" x14ac:dyDescent="0.3">
      <c r="A201" s="660" t="s">
        <v>600</v>
      </c>
      <c r="B201" s="661" t="s">
        <v>3542</v>
      </c>
      <c r="C201" s="662" t="s">
        <v>606</v>
      </c>
      <c r="D201" s="663" t="s">
        <v>3543</v>
      </c>
      <c r="E201" s="662" t="s">
        <v>632</v>
      </c>
      <c r="F201" s="663" t="s">
        <v>3551</v>
      </c>
      <c r="G201" s="662" t="s">
        <v>648</v>
      </c>
      <c r="H201" s="662" t="s">
        <v>1341</v>
      </c>
      <c r="I201" s="662" t="s">
        <v>1342</v>
      </c>
      <c r="J201" s="662" t="s">
        <v>1343</v>
      </c>
      <c r="K201" s="662" t="s">
        <v>1344</v>
      </c>
      <c r="L201" s="664">
        <v>1249.51</v>
      </c>
      <c r="M201" s="664">
        <v>1</v>
      </c>
      <c r="N201" s="665">
        <v>1249.51</v>
      </c>
    </row>
    <row r="202" spans="1:14" ht="14.4" customHeight="1" x14ac:dyDescent="0.3">
      <c r="A202" s="660" t="s">
        <v>600</v>
      </c>
      <c r="B202" s="661" t="s">
        <v>3542</v>
      </c>
      <c r="C202" s="662" t="s">
        <v>606</v>
      </c>
      <c r="D202" s="663" t="s">
        <v>3543</v>
      </c>
      <c r="E202" s="662" t="s">
        <v>632</v>
      </c>
      <c r="F202" s="663" t="s">
        <v>3551</v>
      </c>
      <c r="G202" s="662" t="s">
        <v>648</v>
      </c>
      <c r="H202" s="662" t="s">
        <v>1345</v>
      </c>
      <c r="I202" s="662" t="s">
        <v>1345</v>
      </c>
      <c r="J202" s="662" t="s">
        <v>1346</v>
      </c>
      <c r="K202" s="662" t="s">
        <v>1347</v>
      </c>
      <c r="L202" s="664">
        <v>1378.85</v>
      </c>
      <c r="M202" s="664">
        <v>1</v>
      </c>
      <c r="N202" s="665">
        <v>1378.85</v>
      </c>
    </row>
    <row r="203" spans="1:14" ht="14.4" customHeight="1" x14ac:dyDescent="0.3">
      <c r="A203" s="660" t="s">
        <v>600</v>
      </c>
      <c r="B203" s="661" t="s">
        <v>3542</v>
      </c>
      <c r="C203" s="662" t="s">
        <v>606</v>
      </c>
      <c r="D203" s="663" t="s">
        <v>3543</v>
      </c>
      <c r="E203" s="662" t="s">
        <v>632</v>
      </c>
      <c r="F203" s="663" t="s">
        <v>3551</v>
      </c>
      <c r="G203" s="662" t="s">
        <v>648</v>
      </c>
      <c r="H203" s="662" t="s">
        <v>1348</v>
      </c>
      <c r="I203" s="662" t="s">
        <v>1349</v>
      </c>
      <c r="J203" s="662" t="s">
        <v>1350</v>
      </c>
      <c r="K203" s="662" t="s">
        <v>1351</v>
      </c>
      <c r="L203" s="664">
        <v>124.43000000000004</v>
      </c>
      <c r="M203" s="664">
        <v>1</v>
      </c>
      <c r="N203" s="665">
        <v>124.43000000000004</v>
      </c>
    </row>
    <row r="204" spans="1:14" ht="14.4" customHeight="1" x14ac:dyDescent="0.3">
      <c r="A204" s="660" t="s">
        <v>600</v>
      </c>
      <c r="B204" s="661" t="s">
        <v>3542</v>
      </c>
      <c r="C204" s="662" t="s">
        <v>606</v>
      </c>
      <c r="D204" s="663" t="s">
        <v>3543</v>
      </c>
      <c r="E204" s="662" t="s">
        <v>632</v>
      </c>
      <c r="F204" s="663" t="s">
        <v>3551</v>
      </c>
      <c r="G204" s="662" t="s">
        <v>648</v>
      </c>
      <c r="H204" s="662" t="s">
        <v>1352</v>
      </c>
      <c r="I204" s="662" t="s">
        <v>237</v>
      </c>
      <c r="J204" s="662" t="s">
        <v>1353</v>
      </c>
      <c r="K204" s="662" t="s">
        <v>1354</v>
      </c>
      <c r="L204" s="664">
        <v>81.649921707039042</v>
      </c>
      <c r="M204" s="664">
        <v>6</v>
      </c>
      <c r="N204" s="665">
        <v>489.89953024223428</v>
      </c>
    </row>
    <row r="205" spans="1:14" ht="14.4" customHeight="1" x14ac:dyDescent="0.3">
      <c r="A205" s="660" t="s">
        <v>600</v>
      </c>
      <c r="B205" s="661" t="s">
        <v>3542</v>
      </c>
      <c r="C205" s="662" t="s">
        <v>606</v>
      </c>
      <c r="D205" s="663" t="s">
        <v>3543</v>
      </c>
      <c r="E205" s="662" t="s">
        <v>632</v>
      </c>
      <c r="F205" s="663" t="s">
        <v>3551</v>
      </c>
      <c r="G205" s="662" t="s">
        <v>648</v>
      </c>
      <c r="H205" s="662" t="s">
        <v>1355</v>
      </c>
      <c r="I205" s="662" t="s">
        <v>237</v>
      </c>
      <c r="J205" s="662" t="s">
        <v>1356</v>
      </c>
      <c r="K205" s="662"/>
      <c r="L205" s="664">
        <v>98.952419935763729</v>
      </c>
      <c r="M205" s="664">
        <v>2</v>
      </c>
      <c r="N205" s="665">
        <v>197.90483987152746</v>
      </c>
    </row>
    <row r="206" spans="1:14" ht="14.4" customHeight="1" x14ac:dyDescent="0.3">
      <c r="A206" s="660" t="s">
        <v>600</v>
      </c>
      <c r="B206" s="661" t="s">
        <v>3542</v>
      </c>
      <c r="C206" s="662" t="s">
        <v>606</v>
      </c>
      <c r="D206" s="663" t="s">
        <v>3543</v>
      </c>
      <c r="E206" s="662" t="s">
        <v>632</v>
      </c>
      <c r="F206" s="663" t="s">
        <v>3551</v>
      </c>
      <c r="G206" s="662" t="s">
        <v>648</v>
      </c>
      <c r="H206" s="662" t="s">
        <v>1357</v>
      </c>
      <c r="I206" s="662" t="s">
        <v>237</v>
      </c>
      <c r="J206" s="662" t="s">
        <v>1358</v>
      </c>
      <c r="K206" s="662"/>
      <c r="L206" s="664">
        <v>126.79063973247074</v>
      </c>
      <c r="M206" s="664">
        <v>1</v>
      </c>
      <c r="N206" s="665">
        <v>126.79063973247074</v>
      </c>
    </row>
    <row r="207" spans="1:14" ht="14.4" customHeight="1" x14ac:dyDescent="0.3">
      <c r="A207" s="660" t="s">
        <v>600</v>
      </c>
      <c r="B207" s="661" t="s">
        <v>3542</v>
      </c>
      <c r="C207" s="662" t="s">
        <v>606</v>
      </c>
      <c r="D207" s="663" t="s">
        <v>3543</v>
      </c>
      <c r="E207" s="662" t="s">
        <v>632</v>
      </c>
      <c r="F207" s="663" t="s">
        <v>3551</v>
      </c>
      <c r="G207" s="662" t="s">
        <v>648</v>
      </c>
      <c r="H207" s="662" t="s">
        <v>1359</v>
      </c>
      <c r="I207" s="662" t="s">
        <v>1360</v>
      </c>
      <c r="J207" s="662" t="s">
        <v>1361</v>
      </c>
      <c r="K207" s="662" t="s">
        <v>1362</v>
      </c>
      <c r="L207" s="664">
        <v>4862.9500000000007</v>
      </c>
      <c r="M207" s="664">
        <v>1</v>
      </c>
      <c r="N207" s="665">
        <v>4862.9500000000007</v>
      </c>
    </row>
    <row r="208" spans="1:14" ht="14.4" customHeight="1" x14ac:dyDescent="0.3">
      <c r="A208" s="660" t="s">
        <v>600</v>
      </c>
      <c r="B208" s="661" t="s">
        <v>3542</v>
      </c>
      <c r="C208" s="662" t="s">
        <v>606</v>
      </c>
      <c r="D208" s="663" t="s">
        <v>3543</v>
      </c>
      <c r="E208" s="662" t="s">
        <v>632</v>
      </c>
      <c r="F208" s="663" t="s">
        <v>3551</v>
      </c>
      <c r="G208" s="662" t="s">
        <v>648</v>
      </c>
      <c r="H208" s="662" t="s">
        <v>1363</v>
      </c>
      <c r="I208" s="662" t="s">
        <v>1364</v>
      </c>
      <c r="J208" s="662" t="s">
        <v>1365</v>
      </c>
      <c r="K208" s="662" t="s">
        <v>1171</v>
      </c>
      <c r="L208" s="664">
        <v>33.980983606557373</v>
      </c>
      <c r="M208" s="664">
        <v>61</v>
      </c>
      <c r="N208" s="665">
        <v>2072.8399999999997</v>
      </c>
    </row>
    <row r="209" spans="1:14" ht="14.4" customHeight="1" x14ac:dyDescent="0.3">
      <c r="A209" s="660" t="s">
        <v>600</v>
      </c>
      <c r="B209" s="661" t="s">
        <v>3542</v>
      </c>
      <c r="C209" s="662" t="s">
        <v>606</v>
      </c>
      <c r="D209" s="663" t="s">
        <v>3543</v>
      </c>
      <c r="E209" s="662" t="s">
        <v>632</v>
      </c>
      <c r="F209" s="663" t="s">
        <v>3551</v>
      </c>
      <c r="G209" s="662" t="s">
        <v>648</v>
      </c>
      <c r="H209" s="662" t="s">
        <v>1366</v>
      </c>
      <c r="I209" s="662" t="s">
        <v>1367</v>
      </c>
      <c r="J209" s="662" t="s">
        <v>1368</v>
      </c>
      <c r="K209" s="662" t="s">
        <v>848</v>
      </c>
      <c r="L209" s="664">
        <v>69.780122043013691</v>
      </c>
      <c r="M209" s="664">
        <v>2</v>
      </c>
      <c r="N209" s="665">
        <v>139.56024408602738</v>
      </c>
    </row>
    <row r="210" spans="1:14" ht="14.4" customHeight="1" x14ac:dyDescent="0.3">
      <c r="A210" s="660" t="s">
        <v>600</v>
      </c>
      <c r="B210" s="661" t="s">
        <v>3542</v>
      </c>
      <c r="C210" s="662" t="s">
        <v>606</v>
      </c>
      <c r="D210" s="663" t="s">
        <v>3543</v>
      </c>
      <c r="E210" s="662" t="s">
        <v>632</v>
      </c>
      <c r="F210" s="663" t="s">
        <v>3551</v>
      </c>
      <c r="G210" s="662" t="s">
        <v>648</v>
      </c>
      <c r="H210" s="662" t="s">
        <v>1369</v>
      </c>
      <c r="I210" s="662" t="s">
        <v>1370</v>
      </c>
      <c r="J210" s="662" t="s">
        <v>1371</v>
      </c>
      <c r="K210" s="662" t="s">
        <v>1372</v>
      </c>
      <c r="L210" s="664">
        <v>72.059964850362519</v>
      </c>
      <c r="M210" s="664">
        <v>5</v>
      </c>
      <c r="N210" s="665">
        <v>360.29982425181259</v>
      </c>
    </row>
    <row r="211" spans="1:14" ht="14.4" customHeight="1" x14ac:dyDescent="0.3">
      <c r="A211" s="660" t="s">
        <v>600</v>
      </c>
      <c r="B211" s="661" t="s">
        <v>3542</v>
      </c>
      <c r="C211" s="662" t="s">
        <v>606</v>
      </c>
      <c r="D211" s="663" t="s">
        <v>3543</v>
      </c>
      <c r="E211" s="662" t="s">
        <v>632</v>
      </c>
      <c r="F211" s="663" t="s">
        <v>3551</v>
      </c>
      <c r="G211" s="662" t="s">
        <v>648</v>
      </c>
      <c r="H211" s="662" t="s">
        <v>1373</v>
      </c>
      <c r="I211" s="662" t="s">
        <v>1374</v>
      </c>
      <c r="J211" s="662" t="s">
        <v>1375</v>
      </c>
      <c r="K211" s="662" t="s">
        <v>1376</v>
      </c>
      <c r="L211" s="664">
        <v>185.25483269860652</v>
      </c>
      <c r="M211" s="664">
        <v>6</v>
      </c>
      <c r="N211" s="665">
        <v>1111.5289961916392</v>
      </c>
    </row>
    <row r="212" spans="1:14" ht="14.4" customHeight="1" x14ac:dyDescent="0.3">
      <c r="A212" s="660" t="s">
        <v>600</v>
      </c>
      <c r="B212" s="661" t="s">
        <v>3542</v>
      </c>
      <c r="C212" s="662" t="s">
        <v>606</v>
      </c>
      <c r="D212" s="663" t="s">
        <v>3543</v>
      </c>
      <c r="E212" s="662" t="s">
        <v>632</v>
      </c>
      <c r="F212" s="663" t="s">
        <v>3551</v>
      </c>
      <c r="G212" s="662" t="s">
        <v>648</v>
      </c>
      <c r="H212" s="662" t="s">
        <v>1377</v>
      </c>
      <c r="I212" s="662" t="s">
        <v>1378</v>
      </c>
      <c r="J212" s="662" t="s">
        <v>1379</v>
      </c>
      <c r="K212" s="662" t="s">
        <v>1380</v>
      </c>
      <c r="L212" s="664">
        <v>339.9399621196464</v>
      </c>
      <c r="M212" s="664">
        <v>4</v>
      </c>
      <c r="N212" s="665">
        <v>1359.7598484785856</v>
      </c>
    </row>
    <row r="213" spans="1:14" ht="14.4" customHeight="1" x14ac:dyDescent="0.3">
      <c r="A213" s="660" t="s">
        <v>600</v>
      </c>
      <c r="B213" s="661" t="s">
        <v>3542</v>
      </c>
      <c r="C213" s="662" t="s">
        <v>606</v>
      </c>
      <c r="D213" s="663" t="s">
        <v>3543</v>
      </c>
      <c r="E213" s="662" t="s">
        <v>632</v>
      </c>
      <c r="F213" s="663" t="s">
        <v>3551</v>
      </c>
      <c r="G213" s="662" t="s">
        <v>648</v>
      </c>
      <c r="H213" s="662" t="s">
        <v>1381</v>
      </c>
      <c r="I213" s="662" t="s">
        <v>237</v>
      </c>
      <c r="J213" s="662" t="s">
        <v>1382</v>
      </c>
      <c r="K213" s="662"/>
      <c r="L213" s="664">
        <v>392.84373800845151</v>
      </c>
      <c r="M213" s="664">
        <v>2</v>
      </c>
      <c r="N213" s="665">
        <v>785.68747601690302</v>
      </c>
    </row>
    <row r="214" spans="1:14" ht="14.4" customHeight="1" x14ac:dyDescent="0.3">
      <c r="A214" s="660" t="s">
        <v>600</v>
      </c>
      <c r="B214" s="661" t="s">
        <v>3542</v>
      </c>
      <c r="C214" s="662" t="s">
        <v>606</v>
      </c>
      <c r="D214" s="663" t="s">
        <v>3543</v>
      </c>
      <c r="E214" s="662" t="s">
        <v>632</v>
      </c>
      <c r="F214" s="663" t="s">
        <v>3551</v>
      </c>
      <c r="G214" s="662" t="s">
        <v>648</v>
      </c>
      <c r="H214" s="662" t="s">
        <v>1383</v>
      </c>
      <c r="I214" s="662" t="s">
        <v>1384</v>
      </c>
      <c r="J214" s="662" t="s">
        <v>1385</v>
      </c>
      <c r="K214" s="662"/>
      <c r="L214" s="664">
        <v>264.47710481991129</v>
      </c>
      <c r="M214" s="664">
        <v>3</v>
      </c>
      <c r="N214" s="665">
        <v>793.43131445973381</v>
      </c>
    </row>
    <row r="215" spans="1:14" ht="14.4" customHeight="1" x14ac:dyDescent="0.3">
      <c r="A215" s="660" t="s">
        <v>600</v>
      </c>
      <c r="B215" s="661" t="s">
        <v>3542</v>
      </c>
      <c r="C215" s="662" t="s">
        <v>606</v>
      </c>
      <c r="D215" s="663" t="s">
        <v>3543</v>
      </c>
      <c r="E215" s="662" t="s">
        <v>632</v>
      </c>
      <c r="F215" s="663" t="s">
        <v>3551</v>
      </c>
      <c r="G215" s="662" t="s">
        <v>648</v>
      </c>
      <c r="H215" s="662" t="s">
        <v>1386</v>
      </c>
      <c r="I215" s="662" t="s">
        <v>237</v>
      </c>
      <c r="J215" s="662" t="s">
        <v>1387</v>
      </c>
      <c r="K215" s="662"/>
      <c r="L215" s="664">
        <v>89.663271043800293</v>
      </c>
      <c r="M215" s="664">
        <v>8</v>
      </c>
      <c r="N215" s="665">
        <v>717.30616835040234</v>
      </c>
    </row>
    <row r="216" spans="1:14" ht="14.4" customHeight="1" x14ac:dyDescent="0.3">
      <c r="A216" s="660" t="s">
        <v>600</v>
      </c>
      <c r="B216" s="661" t="s">
        <v>3542</v>
      </c>
      <c r="C216" s="662" t="s">
        <v>606</v>
      </c>
      <c r="D216" s="663" t="s">
        <v>3543</v>
      </c>
      <c r="E216" s="662" t="s">
        <v>632</v>
      </c>
      <c r="F216" s="663" t="s">
        <v>3551</v>
      </c>
      <c r="G216" s="662" t="s">
        <v>648</v>
      </c>
      <c r="H216" s="662" t="s">
        <v>1388</v>
      </c>
      <c r="I216" s="662" t="s">
        <v>237</v>
      </c>
      <c r="J216" s="662" t="s">
        <v>1389</v>
      </c>
      <c r="K216" s="662"/>
      <c r="L216" s="664">
        <v>103.90495832519514</v>
      </c>
      <c r="M216" s="664">
        <v>1</v>
      </c>
      <c r="N216" s="665">
        <v>103.90495832519514</v>
      </c>
    </row>
    <row r="217" spans="1:14" ht="14.4" customHeight="1" x14ac:dyDescent="0.3">
      <c r="A217" s="660" t="s">
        <v>600</v>
      </c>
      <c r="B217" s="661" t="s">
        <v>3542</v>
      </c>
      <c r="C217" s="662" t="s">
        <v>606</v>
      </c>
      <c r="D217" s="663" t="s">
        <v>3543</v>
      </c>
      <c r="E217" s="662" t="s">
        <v>632</v>
      </c>
      <c r="F217" s="663" t="s">
        <v>3551</v>
      </c>
      <c r="G217" s="662" t="s">
        <v>648</v>
      </c>
      <c r="H217" s="662" t="s">
        <v>1390</v>
      </c>
      <c r="I217" s="662" t="s">
        <v>237</v>
      </c>
      <c r="J217" s="662" t="s">
        <v>1391</v>
      </c>
      <c r="K217" s="662"/>
      <c r="L217" s="664">
        <v>38.264465184875533</v>
      </c>
      <c r="M217" s="664">
        <v>35</v>
      </c>
      <c r="N217" s="665">
        <v>1339.2562814706437</v>
      </c>
    </row>
    <row r="218" spans="1:14" ht="14.4" customHeight="1" x14ac:dyDescent="0.3">
      <c r="A218" s="660" t="s">
        <v>600</v>
      </c>
      <c r="B218" s="661" t="s">
        <v>3542</v>
      </c>
      <c r="C218" s="662" t="s">
        <v>606</v>
      </c>
      <c r="D218" s="663" t="s">
        <v>3543</v>
      </c>
      <c r="E218" s="662" t="s">
        <v>632</v>
      </c>
      <c r="F218" s="663" t="s">
        <v>3551</v>
      </c>
      <c r="G218" s="662" t="s">
        <v>648</v>
      </c>
      <c r="H218" s="662" t="s">
        <v>1392</v>
      </c>
      <c r="I218" s="662" t="s">
        <v>237</v>
      </c>
      <c r="J218" s="662" t="s">
        <v>1393</v>
      </c>
      <c r="K218" s="662"/>
      <c r="L218" s="664">
        <v>84.923383701871046</v>
      </c>
      <c r="M218" s="664">
        <v>10</v>
      </c>
      <c r="N218" s="665">
        <v>849.23383701871046</v>
      </c>
    </row>
    <row r="219" spans="1:14" ht="14.4" customHeight="1" x14ac:dyDescent="0.3">
      <c r="A219" s="660" t="s">
        <v>600</v>
      </c>
      <c r="B219" s="661" t="s">
        <v>3542</v>
      </c>
      <c r="C219" s="662" t="s">
        <v>606</v>
      </c>
      <c r="D219" s="663" t="s">
        <v>3543</v>
      </c>
      <c r="E219" s="662" t="s">
        <v>632</v>
      </c>
      <c r="F219" s="663" t="s">
        <v>3551</v>
      </c>
      <c r="G219" s="662" t="s">
        <v>648</v>
      </c>
      <c r="H219" s="662" t="s">
        <v>1394</v>
      </c>
      <c r="I219" s="662" t="s">
        <v>237</v>
      </c>
      <c r="J219" s="662" t="s">
        <v>1395</v>
      </c>
      <c r="K219" s="662"/>
      <c r="L219" s="664">
        <v>598.12044372433002</v>
      </c>
      <c r="M219" s="664">
        <v>13</v>
      </c>
      <c r="N219" s="665">
        <v>7775.5657684162907</v>
      </c>
    </row>
    <row r="220" spans="1:14" ht="14.4" customHeight="1" x14ac:dyDescent="0.3">
      <c r="A220" s="660" t="s">
        <v>600</v>
      </c>
      <c r="B220" s="661" t="s">
        <v>3542</v>
      </c>
      <c r="C220" s="662" t="s">
        <v>606</v>
      </c>
      <c r="D220" s="663" t="s">
        <v>3543</v>
      </c>
      <c r="E220" s="662" t="s">
        <v>632</v>
      </c>
      <c r="F220" s="663" t="s">
        <v>3551</v>
      </c>
      <c r="G220" s="662" t="s">
        <v>648</v>
      </c>
      <c r="H220" s="662" t="s">
        <v>1396</v>
      </c>
      <c r="I220" s="662" t="s">
        <v>237</v>
      </c>
      <c r="J220" s="662" t="s">
        <v>1397</v>
      </c>
      <c r="K220" s="662"/>
      <c r="L220" s="664">
        <v>103.2434260658937</v>
      </c>
      <c r="M220" s="664">
        <v>30</v>
      </c>
      <c r="N220" s="665">
        <v>3097.3027819768108</v>
      </c>
    </row>
    <row r="221" spans="1:14" ht="14.4" customHeight="1" x14ac:dyDescent="0.3">
      <c r="A221" s="660" t="s">
        <v>600</v>
      </c>
      <c r="B221" s="661" t="s">
        <v>3542</v>
      </c>
      <c r="C221" s="662" t="s">
        <v>606</v>
      </c>
      <c r="D221" s="663" t="s">
        <v>3543</v>
      </c>
      <c r="E221" s="662" t="s">
        <v>632</v>
      </c>
      <c r="F221" s="663" t="s">
        <v>3551</v>
      </c>
      <c r="G221" s="662" t="s">
        <v>648</v>
      </c>
      <c r="H221" s="662" t="s">
        <v>1398</v>
      </c>
      <c r="I221" s="662" t="s">
        <v>1399</v>
      </c>
      <c r="J221" s="662" t="s">
        <v>1400</v>
      </c>
      <c r="K221" s="662" t="s">
        <v>1401</v>
      </c>
      <c r="L221" s="664">
        <v>291.5</v>
      </c>
      <c r="M221" s="664">
        <v>1</v>
      </c>
      <c r="N221" s="665">
        <v>291.5</v>
      </c>
    </row>
    <row r="222" spans="1:14" ht="14.4" customHeight="1" x14ac:dyDescent="0.3">
      <c r="A222" s="660" t="s">
        <v>600</v>
      </c>
      <c r="B222" s="661" t="s">
        <v>3542</v>
      </c>
      <c r="C222" s="662" t="s">
        <v>606</v>
      </c>
      <c r="D222" s="663" t="s">
        <v>3543</v>
      </c>
      <c r="E222" s="662" t="s">
        <v>632</v>
      </c>
      <c r="F222" s="663" t="s">
        <v>3551</v>
      </c>
      <c r="G222" s="662" t="s">
        <v>648</v>
      </c>
      <c r="H222" s="662" t="s">
        <v>1402</v>
      </c>
      <c r="I222" s="662" t="s">
        <v>1403</v>
      </c>
      <c r="J222" s="662" t="s">
        <v>1404</v>
      </c>
      <c r="K222" s="662" t="s">
        <v>1405</v>
      </c>
      <c r="L222" s="664">
        <v>94.2</v>
      </c>
      <c r="M222" s="664">
        <v>1</v>
      </c>
      <c r="N222" s="665">
        <v>94.2</v>
      </c>
    </row>
    <row r="223" spans="1:14" ht="14.4" customHeight="1" x14ac:dyDescent="0.3">
      <c r="A223" s="660" t="s">
        <v>600</v>
      </c>
      <c r="B223" s="661" t="s">
        <v>3542</v>
      </c>
      <c r="C223" s="662" t="s">
        <v>606</v>
      </c>
      <c r="D223" s="663" t="s">
        <v>3543</v>
      </c>
      <c r="E223" s="662" t="s">
        <v>632</v>
      </c>
      <c r="F223" s="663" t="s">
        <v>3551</v>
      </c>
      <c r="G223" s="662" t="s">
        <v>648</v>
      </c>
      <c r="H223" s="662" t="s">
        <v>1406</v>
      </c>
      <c r="I223" s="662" t="s">
        <v>1407</v>
      </c>
      <c r="J223" s="662" t="s">
        <v>1408</v>
      </c>
      <c r="K223" s="662" t="s">
        <v>1409</v>
      </c>
      <c r="L223" s="664">
        <v>192.07935671968451</v>
      </c>
      <c r="M223" s="664">
        <v>1</v>
      </c>
      <c r="N223" s="665">
        <v>192.07935671968451</v>
      </c>
    </row>
    <row r="224" spans="1:14" ht="14.4" customHeight="1" x14ac:dyDescent="0.3">
      <c r="A224" s="660" t="s">
        <v>600</v>
      </c>
      <c r="B224" s="661" t="s">
        <v>3542</v>
      </c>
      <c r="C224" s="662" t="s">
        <v>606</v>
      </c>
      <c r="D224" s="663" t="s">
        <v>3543</v>
      </c>
      <c r="E224" s="662" t="s">
        <v>632</v>
      </c>
      <c r="F224" s="663" t="s">
        <v>3551</v>
      </c>
      <c r="G224" s="662" t="s">
        <v>648</v>
      </c>
      <c r="H224" s="662" t="s">
        <v>1410</v>
      </c>
      <c r="I224" s="662" t="s">
        <v>1411</v>
      </c>
      <c r="J224" s="662" t="s">
        <v>1412</v>
      </c>
      <c r="K224" s="662" t="s">
        <v>1413</v>
      </c>
      <c r="L224" s="664">
        <v>2225.769397328404</v>
      </c>
      <c r="M224" s="664">
        <v>8</v>
      </c>
      <c r="N224" s="665">
        <v>17806.155178627232</v>
      </c>
    </row>
    <row r="225" spans="1:14" ht="14.4" customHeight="1" x14ac:dyDescent="0.3">
      <c r="A225" s="660" t="s">
        <v>600</v>
      </c>
      <c r="B225" s="661" t="s">
        <v>3542</v>
      </c>
      <c r="C225" s="662" t="s">
        <v>606</v>
      </c>
      <c r="D225" s="663" t="s">
        <v>3543</v>
      </c>
      <c r="E225" s="662" t="s">
        <v>632</v>
      </c>
      <c r="F225" s="663" t="s">
        <v>3551</v>
      </c>
      <c r="G225" s="662" t="s">
        <v>648</v>
      </c>
      <c r="H225" s="662" t="s">
        <v>1414</v>
      </c>
      <c r="I225" s="662" t="s">
        <v>1415</v>
      </c>
      <c r="J225" s="662" t="s">
        <v>1416</v>
      </c>
      <c r="K225" s="662" t="s">
        <v>1417</v>
      </c>
      <c r="L225" s="664">
        <v>2300</v>
      </c>
      <c r="M225" s="664">
        <v>1</v>
      </c>
      <c r="N225" s="665">
        <v>2300</v>
      </c>
    </row>
    <row r="226" spans="1:14" ht="14.4" customHeight="1" x14ac:dyDescent="0.3">
      <c r="A226" s="660" t="s">
        <v>600</v>
      </c>
      <c r="B226" s="661" t="s">
        <v>3542</v>
      </c>
      <c r="C226" s="662" t="s">
        <v>606</v>
      </c>
      <c r="D226" s="663" t="s">
        <v>3543</v>
      </c>
      <c r="E226" s="662" t="s">
        <v>632</v>
      </c>
      <c r="F226" s="663" t="s">
        <v>3551</v>
      </c>
      <c r="G226" s="662" t="s">
        <v>648</v>
      </c>
      <c r="H226" s="662" t="s">
        <v>1418</v>
      </c>
      <c r="I226" s="662" t="s">
        <v>1418</v>
      </c>
      <c r="J226" s="662" t="s">
        <v>1419</v>
      </c>
      <c r="K226" s="662" t="s">
        <v>654</v>
      </c>
      <c r="L226" s="664">
        <v>382.60999999999996</v>
      </c>
      <c r="M226" s="664">
        <v>3</v>
      </c>
      <c r="N226" s="665">
        <v>1147.83</v>
      </c>
    </row>
    <row r="227" spans="1:14" ht="14.4" customHeight="1" x14ac:dyDescent="0.3">
      <c r="A227" s="660" t="s">
        <v>600</v>
      </c>
      <c r="B227" s="661" t="s">
        <v>3542</v>
      </c>
      <c r="C227" s="662" t="s">
        <v>606</v>
      </c>
      <c r="D227" s="663" t="s">
        <v>3543</v>
      </c>
      <c r="E227" s="662" t="s">
        <v>632</v>
      </c>
      <c r="F227" s="663" t="s">
        <v>3551</v>
      </c>
      <c r="G227" s="662" t="s">
        <v>648</v>
      </c>
      <c r="H227" s="662" t="s">
        <v>1420</v>
      </c>
      <c r="I227" s="662" t="s">
        <v>1421</v>
      </c>
      <c r="J227" s="662" t="s">
        <v>1185</v>
      </c>
      <c r="K227" s="662" t="s">
        <v>1422</v>
      </c>
      <c r="L227" s="664">
        <v>149.9</v>
      </c>
      <c r="M227" s="664">
        <v>1</v>
      </c>
      <c r="N227" s="665">
        <v>149.9</v>
      </c>
    </row>
    <row r="228" spans="1:14" ht="14.4" customHeight="1" x14ac:dyDescent="0.3">
      <c r="A228" s="660" t="s">
        <v>600</v>
      </c>
      <c r="B228" s="661" t="s">
        <v>3542</v>
      </c>
      <c r="C228" s="662" t="s">
        <v>606</v>
      </c>
      <c r="D228" s="663" t="s">
        <v>3543</v>
      </c>
      <c r="E228" s="662" t="s">
        <v>632</v>
      </c>
      <c r="F228" s="663" t="s">
        <v>3551</v>
      </c>
      <c r="G228" s="662" t="s">
        <v>648</v>
      </c>
      <c r="H228" s="662" t="s">
        <v>1423</v>
      </c>
      <c r="I228" s="662" t="s">
        <v>1424</v>
      </c>
      <c r="J228" s="662" t="s">
        <v>1425</v>
      </c>
      <c r="K228" s="662" t="s">
        <v>1426</v>
      </c>
      <c r="L228" s="664">
        <v>131.57970225465002</v>
      </c>
      <c r="M228" s="664">
        <v>1</v>
      </c>
      <c r="N228" s="665">
        <v>131.57970225465002</v>
      </c>
    </row>
    <row r="229" spans="1:14" ht="14.4" customHeight="1" x14ac:dyDescent="0.3">
      <c r="A229" s="660" t="s">
        <v>600</v>
      </c>
      <c r="B229" s="661" t="s">
        <v>3542</v>
      </c>
      <c r="C229" s="662" t="s">
        <v>606</v>
      </c>
      <c r="D229" s="663" t="s">
        <v>3543</v>
      </c>
      <c r="E229" s="662" t="s">
        <v>632</v>
      </c>
      <c r="F229" s="663" t="s">
        <v>3551</v>
      </c>
      <c r="G229" s="662" t="s">
        <v>648</v>
      </c>
      <c r="H229" s="662" t="s">
        <v>1427</v>
      </c>
      <c r="I229" s="662" t="s">
        <v>237</v>
      </c>
      <c r="J229" s="662" t="s">
        <v>1428</v>
      </c>
      <c r="K229" s="662"/>
      <c r="L229" s="664">
        <v>439.76302600991096</v>
      </c>
      <c r="M229" s="664">
        <v>1</v>
      </c>
      <c r="N229" s="665">
        <v>439.76302600991096</v>
      </c>
    </row>
    <row r="230" spans="1:14" ht="14.4" customHeight="1" x14ac:dyDescent="0.3">
      <c r="A230" s="660" t="s">
        <v>600</v>
      </c>
      <c r="B230" s="661" t="s">
        <v>3542</v>
      </c>
      <c r="C230" s="662" t="s">
        <v>606</v>
      </c>
      <c r="D230" s="663" t="s">
        <v>3543</v>
      </c>
      <c r="E230" s="662" t="s">
        <v>632</v>
      </c>
      <c r="F230" s="663" t="s">
        <v>3551</v>
      </c>
      <c r="G230" s="662" t="s">
        <v>648</v>
      </c>
      <c r="H230" s="662" t="s">
        <v>1429</v>
      </c>
      <c r="I230" s="662" t="s">
        <v>1430</v>
      </c>
      <c r="J230" s="662" t="s">
        <v>1431</v>
      </c>
      <c r="K230" s="662" t="s">
        <v>1432</v>
      </c>
      <c r="L230" s="664">
        <v>128.5</v>
      </c>
      <c r="M230" s="664">
        <v>2</v>
      </c>
      <c r="N230" s="665">
        <v>257</v>
      </c>
    </row>
    <row r="231" spans="1:14" ht="14.4" customHeight="1" x14ac:dyDescent="0.3">
      <c r="A231" s="660" t="s">
        <v>600</v>
      </c>
      <c r="B231" s="661" t="s">
        <v>3542</v>
      </c>
      <c r="C231" s="662" t="s">
        <v>606</v>
      </c>
      <c r="D231" s="663" t="s">
        <v>3543</v>
      </c>
      <c r="E231" s="662" t="s">
        <v>632</v>
      </c>
      <c r="F231" s="663" t="s">
        <v>3551</v>
      </c>
      <c r="G231" s="662" t="s">
        <v>648</v>
      </c>
      <c r="H231" s="662" t="s">
        <v>1433</v>
      </c>
      <c r="I231" s="662" t="s">
        <v>1434</v>
      </c>
      <c r="J231" s="662" t="s">
        <v>1435</v>
      </c>
      <c r="K231" s="662" t="s">
        <v>1436</v>
      </c>
      <c r="L231" s="664">
        <v>84.970335679849413</v>
      </c>
      <c r="M231" s="664">
        <v>3</v>
      </c>
      <c r="N231" s="665">
        <v>254.91100703954825</v>
      </c>
    </row>
    <row r="232" spans="1:14" ht="14.4" customHeight="1" x14ac:dyDescent="0.3">
      <c r="A232" s="660" t="s">
        <v>600</v>
      </c>
      <c r="B232" s="661" t="s">
        <v>3542</v>
      </c>
      <c r="C232" s="662" t="s">
        <v>606</v>
      </c>
      <c r="D232" s="663" t="s">
        <v>3543</v>
      </c>
      <c r="E232" s="662" t="s">
        <v>632</v>
      </c>
      <c r="F232" s="663" t="s">
        <v>3551</v>
      </c>
      <c r="G232" s="662" t="s">
        <v>648</v>
      </c>
      <c r="H232" s="662" t="s">
        <v>1437</v>
      </c>
      <c r="I232" s="662" t="s">
        <v>1438</v>
      </c>
      <c r="J232" s="662" t="s">
        <v>1439</v>
      </c>
      <c r="K232" s="662"/>
      <c r="L232" s="664">
        <v>98.131119826892686</v>
      </c>
      <c r="M232" s="664">
        <v>2</v>
      </c>
      <c r="N232" s="665">
        <v>196.26223965378537</v>
      </c>
    </row>
    <row r="233" spans="1:14" ht="14.4" customHeight="1" x14ac:dyDescent="0.3">
      <c r="A233" s="660" t="s">
        <v>600</v>
      </c>
      <c r="B233" s="661" t="s">
        <v>3542</v>
      </c>
      <c r="C233" s="662" t="s">
        <v>606</v>
      </c>
      <c r="D233" s="663" t="s">
        <v>3543</v>
      </c>
      <c r="E233" s="662" t="s">
        <v>632</v>
      </c>
      <c r="F233" s="663" t="s">
        <v>3551</v>
      </c>
      <c r="G233" s="662" t="s">
        <v>648</v>
      </c>
      <c r="H233" s="662" t="s">
        <v>1440</v>
      </c>
      <c r="I233" s="662" t="s">
        <v>237</v>
      </c>
      <c r="J233" s="662" t="s">
        <v>1441</v>
      </c>
      <c r="K233" s="662"/>
      <c r="L233" s="664">
        <v>72.635885201672679</v>
      </c>
      <c r="M233" s="664">
        <v>14</v>
      </c>
      <c r="N233" s="665">
        <v>1016.9023928234175</v>
      </c>
    </row>
    <row r="234" spans="1:14" ht="14.4" customHeight="1" x14ac:dyDescent="0.3">
      <c r="A234" s="660" t="s">
        <v>600</v>
      </c>
      <c r="B234" s="661" t="s">
        <v>3542</v>
      </c>
      <c r="C234" s="662" t="s">
        <v>606</v>
      </c>
      <c r="D234" s="663" t="s">
        <v>3543</v>
      </c>
      <c r="E234" s="662" t="s">
        <v>632</v>
      </c>
      <c r="F234" s="663" t="s">
        <v>3551</v>
      </c>
      <c r="G234" s="662" t="s">
        <v>648</v>
      </c>
      <c r="H234" s="662" t="s">
        <v>1442</v>
      </c>
      <c r="I234" s="662" t="s">
        <v>1443</v>
      </c>
      <c r="J234" s="662" t="s">
        <v>1444</v>
      </c>
      <c r="K234" s="662"/>
      <c r="L234" s="664">
        <v>296.572</v>
      </c>
      <c r="M234" s="664">
        <v>5</v>
      </c>
      <c r="N234" s="665">
        <v>1482.86</v>
      </c>
    </row>
    <row r="235" spans="1:14" ht="14.4" customHeight="1" x14ac:dyDescent="0.3">
      <c r="A235" s="660" t="s">
        <v>600</v>
      </c>
      <c r="B235" s="661" t="s">
        <v>3542</v>
      </c>
      <c r="C235" s="662" t="s">
        <v>606</v>
      </c>
      <c r="D235" s="663" t="s">
        <v>3543</v>
      </c>
      <c r="E235" s="662" t="s">
        <v>632</v>
      </c>
      <c r="F235" s="663" t="s">
        <v>3551</v>
      </c>
      <c r="G235" s="662" t="s">
        <v>648</v>
      </c>
      <c r="H235" s="662" t="s">
        <v>1445</v>
      </c>
      <c r="I235" s="662" t="s">
        <v>1445</v>
      </c>
      <c r="J235" s="662" t="s">
        <v>1446</v>
      </c>
      <c r="K235" s="662" t="s">
        <v>1447</v>
      </c>
      <c r="L235" s="664">
        <v>75.469776781293064</v>
      </c>
      <c r="M235" s="664">
        <v>2</v>
      </c>
      <c r="N235" s="665">
        <v>150.93955356258613</v>
      </c>
    </row>
    <row r="236" spans="1:14" ht="14.4" customHeight="1" x14ac:dyDescent="0.3">
      <c r="A236" s="660" t="s">
        <v>600</v>
      </c>
      <c r="B236" s="661" t="s">
        <v>3542</v>
      </c>
      <c r="C236" s="662" t="s">
        <v>606</v>
      </c>
      <c r="D236" s="663" t="s">
        <v>3543</v>
      </c>
      <c r="E236" s="662" t="s">
        <v>632</v>
      </c>
      <c r="F236" s="663" t="s">
        <v>3551</v>
      </c>
      <c r="G236" s="662" t="s">
        <v>648</v>
      </c>
      <c r="H236" s="662" t="s">
        <v>1448</v>
      </c>
      <c r="I236" s="662" t="s">
        <v>1449</v>
      </c>
      <c r="J236" s="662" t="s">
        <v>1450</v>
      </c>
      <c r="K236" s="662" t="s">
        <v>1451</v>
      </c>
      <c r="L236" s="664">
        <v>496.09</v>
      </c>
      <c r="M236" s="664">
        <v>1</v>
      </c>
      <c r="N236" s="665">
        <v>496.09</v>
      </c>
    </row>
    <row r="237" spans="1:14" ht="14.4" customHeight="1" x14ac:dyDescent="0.3">
      <c r="A237" s="660" t="s">
        <v>600</v>
      </c>
      <c r="B237" s="661" t="s">
        <v>3542</v>
      </c>
      <c r="C237" s="662" t="s">
        <v>606</v>
      </c>
      <c r="D237" s="663" t="s">
        <v>3543</v>
      </c>
      <c r="E237" s="662" t="s">
        <v>632</v>
      </c>
      <c r="F237" s="663" t="s">
        <v>3551</v>
      </c>
      <c r="G237" s="662" t="s">
        <v>648</v>
      </c>
      <c r="H237" s="662" t="s">
        <v>1452</v>
      </c>
      <c r="I237" s="662" t="s">
        <v>1453</v>
      </c>
      <c r="J237" s="662" t="s">
        <v>1454</v>
      </c>
      <c r="K237" s="662" t="s">
        <v>1455</v>
      </c>
      <c r="L237" s="664">
        <v>205.05967343569182</v>
      </c>
      <c r="M237" s="664">
        <v>2</v>
      </c>
      <c r="N237" s="665">
        <v>410.11934687138364</v>
      </c>
    </row>
    <row r="238" spans="1:14" ht="14.4" customHeight="1" x14ac:dyDescent="0.3">
      <c r="A238" s="660" t="s">
        <v>600</v>
      </c>
      <c r="B238" s="661" t="s">
        <v>3542</v>
      </c>
      <c r="C238" s="662" t="s">
        <v>606</v>
      </c>
      <c r="D238" s="663" t="s">
        <v>3543</v>
      </c>
      <c r="E238" s="662" t="s">
        <v>632</v>
      </c>
      <c r="F238" s="663" t="s">
        <v>3551</v>
      </c>
      <c r="G238" s="662" t="s">
        <v>648</v>
      </c>
      <c r="H238" s="662" t="s">
        <v>1456</v>
      </c>
      <c r="I238" s="662" t="s">
        <v>1457</v>
      </c>
      <c r="J238" s="662" t="s">
        <v>1458</v>
      </c>
      <c r="K238" s="662" t="s">
        <v>1459</v>
      </c>
      <c r="L238" s="664">
        <v>55.370000000000005</v>
      </c>
      <c r="M238" s="664">
        <v>2</v>
      </c>
      <c r="N238" s="665">
        <v>110.74000000000001</v>
      </c>
    </row>
    <row r="239" spans="1:14" ht="14.4" customHeight="1" x14ac:dyDescent="0.3">
      <c r="A239" s="660" t="s">
        <v>600</v>
      </c>
      <c r="B239" s="661" t="s">
        <v>3542</v>
      </c>
      <c r="C239" s="662" t="s">
        <v>606</v>
      </c>
      <c r="D239" s="663" t="s">
        <v>3543</v>
      </c>
      <c r="E239" s="662" t="s">
        <v>632</v>
      </c>
      <c r="F239" s="663" t="s">
        <v>3551</v>
      </c>
      <c r="G239" s="662" t="s">
        <v>648</v>
      </c>
      <c r="H239" s="662" t="s">
        <v>1460</v>
      </c>
      <c r="I239" s="662" t="s">
        <v>1460</v>
      </c>
      <c r="J239" s="662" t="s">
        <v>1461</v>
      </c>
      <c r="K239" s="662" t="s">
        <v>1462</v>
      </c>
      <c r="L239" s="664">
        <v>56.68</v>
      </c>
      <c r="M239" s="664">
        <v>1</v>
      </c>
      <c r="N239" s="665">
        <v>56.68</v>
      </c>
    </row>
    <row r="240" spans="1:14" ht="14.4" customHeight="1" x14ac:dyDescent="0.3">
      <c r="A240" s="660" t="s">
        <v>600</v>
      </c>
      <c r="B240" s="661" t="s">
        <v>3542</v>
      </c>
      <c r="C240" s="662" t="s">
        <v>606</v>
      </c>
      <c r="D240" s="663" t="s">
        <v>3543</v>
      </c>
      <c r="E240" s="662" t="s">
        <v>632</v>
      </c>
      <c r="F240" s="663" t="s">
        <v>3551</v>
      </c>
      <c r="G240" s="662" t="s">
        <v>648</v>
      </c>
      <c r="H240" s="662" t="s">
        <v>1463</v>
      </c>
      <c r="I240" s="662" t="s">
        <v>1464</v>
      </c>
      <c r="J240" s="662" t="s">
        <v>1465</v>
      </c>
      <c r="K240" s="662" t="s">
        <v>1466</v>
      </c>
      <c r="L240" s="664">
        <v>3357</v>
      </c>
      <c r="M240" s="664">
        <v>1</v>
      </c>
      <c r="N240" s="665">
        <v>3357</v>
      </c>
    </row>
    <row r="241" spans="1:14" ht="14.4" customHeight="1" x14ac:dyDescent="0.3">
      <c r="A241" s="660" t="s">
        <v>600</v>
      </c>
      <c r="B241" s="661" t="s">
        <v>3542</v>
      </c>
      <c r="C241" s="662" t="s">
        <v>606</v>
      </c>
      <c r="D241" s="663" t="s">
        <v>3543</v>
      </c>
      <c r="E241" s="662" t="s">
        <v>632</v>
      </c>
      <c r="F241" s="663" t="s">
        <v>3551</v>
      </c>
      <c r="G241" s="662" t="s">
        <v>648</v>
      </c>
      <c r="H241" s="662" t="s">
        <v>1467</v>
      </c>
      <c r="I241" s="662" t="s">
        <v>1468</v>
      </c>
      <c r="J241" s="662" t="s">
        <v>1469</v>
      </c>
      <c r="K241" s="662" t="s">
        <v>1470</v>
      </c>
      <c r="L241" s="664">
        <v>67.739999999999966</v>
      </c>
      <c r="M241" s="664">
        <v>1</v>
      </c>
      <c r="N241" s="665">
        <v>67.739999999999966</v>
      </c>
    </row>
    <row r="242" spans="1:14" ht="14.4" customHeight="1" x14ac:dyDescent="0.3">
      <c r="A242" s="660" t="s">
        <v>600</v>
      </c>
      <c r="B242" s="661" t="s">
        <v>3542</v>
      </c>
      <c r="C242" s="662" t="s">
        <v>606</v>
      </c>
      <c r="D242" s="663" t="s">
        <v>3543</v>
      </c>
      <c r="E242" s="662" t="s">
        <v>632</v>
      </c>
      <c r="F242" s="663" t="s">
        <v>3551</v>
      </c>
      <c r="G242" s="662" t="s">
        <v>648</v>
      </c>
      <c r="H242" s="662" t="s">
        <v>1471</v>
      </c>
      <c r="I242" s="662" t="s">
        <v>1472</v>
      </c>
      <c r="J242" s="662" t="s">
        <v>1473</v>
      </c>
      <c r="K242" s="662" t="s">
        <v>1474</v>
      </c>
      <c r="L242" s="664">
        <v>32.96</v>
      </c>
      <c r="M242" s="664">
        <v>2</v>
      </c>
      <c r="N242" s="665">
        <v>65.92</v>
      </c>
    </row>
    <row r="243" spans="1:14" ht="14.4" customHeight="1" x14ac:dyDescent="0.3">
      <c r="A243" s="660" t="s">
        <v>600</v>
      </c>
      <c r="B243" s="661" t="s">
        <v>3542</v>
      </c>
      <c r="C243" s="662" t="s">
        <v>606</v>
      </c>
      <c r="D243" s="663" t="s">
        <v>3543</v>
      </c>
      <c r="E243" s="662" t="s">
        <v>632</v>
      </c>
      <c r="F243" s="663" t="s">
        <v>3551</v>
      </c>
      <c r="G243" s="662" t="s">
        <v>648</v>
      </c>
      <c r="H243" s="662" t="s">
        <v>1475</v>
      </c>
      <c r="I243" s="662" t="s">
        <v>1475</v>
      </c>
      <c r="J243" s="662" t="s">
        <v>1476</v>
      </c>
      <c r="K243" s="662" t="s">
        <v>1477</v>
      </c>
      <c r="L243" s="664">
        <v>702.51999999999987</v>
      </c>
      <c r="M243" s="664">
        <v>1</v>
      </c>
      <c r="N243" s="665">
        <v>702.51999999999987</v>
      </c>
    </row>
    <row r="244" spans="1:14" ht="14.4" customHeight="1" x14ac:dyDescent="0.3">
      <c r="A244" s="660" t="s">
        <v>600</v>
      </c>
      <c r="B244" s="661" t="s">
        <v>3542</v>
      </c>
      <c r="C244" s="662" t="s">
        <v>606</v>
      </c>
      <c r="D244" s="663" t="s">
        <v>3543</v>
      </c>
      <c r="E244" s="662" t="s">
        <v>632</v>
      </c>
      <c r="F244" s="663" t="s">
        <v>3551</v>
      </c>
      <c r="G244" s="662" t="s">
        <v>648</v>
      </c>
      <c r="H244" s="662" t="s">
        <v>1478</v>
      </c>
      <c r="I244" s="662" t="s">
        <v>1479</v>
      </c>
      <c r="J244" s="662" t="s">
        <v>1480</v>
      </c>
      <c r="K244" s="662" t="s">
        <v>1481</v>
      </c>
      <c r="L244" s="664">
        <v>177.13729166666667</v>
      </c>
      <c r="M244" s="664">
        <v>8</v>
      </c>
      <c r="N244" s="665">
        <v>1417.0983333333334</v>
      </c>
    </row>
    <row r="245" spans="1:14" ht="14.4" customHeight="1" x14ac:dyDescent="0.3">
      <c r="A245" s="660" t="s">
        <v>600</v>
      </c>
      <c r="B245" s="661" t="s">
        <v>3542</v>
      </c>
      <c r="C245" s="662" t="s">
        <v>606</v>
      </c>
      <c r="D245" s="663" t="s">
        <v>3543</v>
      </c>
      <c r="E245" s="662" t="s">
        <v>632</v>
      </c>
      <c r="F245" s="663" t="s">
        <v>3551</v>
      </c>
      <c r="G245" s="662" t="s">
        <v>648</v>
      </c>
      <c r="H245" s="662" t="s">
        <v>1482</v>
      </c>
      <c r="I245" s="662" t="s">
        <v>237</v>
      </c>
      <c r="J245" s="662" t="s">
        <v>1483</v>
      </c>
      <c r="K245" s="662"/>
      <c r="L245" s="664">
        <v>265.74</v>
      </c>
      <c r="M245" s="664">
        <v>1</v>
      </c>
      <c r="N245" s="665">
        <v>265.74</v>
      </c>
    </row>
    <row r="246" spans="1:14" ht="14.4" customHeight="1" x14ac:dyDescent="0.3">
      <c r="A246" s="660" t="s">
        <v>600</v>
      </c>
      <c r="B246" s="661" t="s">
        <v>3542</v>
      </c>
      <c r="C246" s="662" t="s">
        <v>606</v>
      </c>
      <c r="D246" s="663" t="s">
        <v>3543</v>
      </c>
      <c r="E246" s="662" t="s">
        <v>632</v>
      </c>
      <c r="F246" s="663" t="s">
        <v>3551</v>
      </c>
      <c r="G246" s="662" t="s">
        <v>648</v>
      </c>
      <c r="H246" s="662" t="s">
        <v>1484</v>
      </c>
      <c r="I246" s="662" t="s">
        <v>1484</v>
      </c>
      <c r="J246" s="662" t="s">
        <v>851</v>
      </c>
      <c r="K246" s="662" t="s">
        <v>1485</v>
      </c>
      <c r="L246" s="664">
        <v>95.384007895048583</v>
      </c>
      <c r="M246" s="664">
        <v>5</v>
      </c>
      <c r="N246" s="665">
        <v>476.9200394752429</v>
      </c>
    </row>
    <row r="247" spans="1:14" ht="14.4" customHeight="1" x14ac:dyDescent="0.3">
      <c r="A247" s="660" t="s">
        <v>600</v>
      </c>
      <c r="B247" s="661" t="s">
        <v>3542</v>
      </c>
      <c r="C247" s="662" t="s">
        <v>606</v>
      </c>
      <c r="D247" s="663" t="s">
        <v>3543</v>
      </c>
      <c r="E247" s="662" t="s">
        <v>632</v>
      </c>
      <c r="F247" s="663" t="s">
        <v>3551</v>
      </c>
      <c r="G247" s="662" t="s">
        <v>648</v>
      </c>
      <c r="H247" s="662" t="s">
        <v>1486</v>
      </c>
      <c r="I247" s="662" t="s">
        <v>1487</v>
      </c>
      <c r="J247" s="662" t="s">
        <v>1488</v>
      </c>
      <c r="K247" s="662"/>
      <c r="L247" s="664">
        <v>1191.24</v>
      </c>
      <c r="M247" s="664">
        <v>1</v>
      </c>
      <c r="N247" s="665">
        <v>1191.24</v>
      </c>
    </row>
    <row r="248" spans="1:14" ht="14.4" customHeight="1" x14ac:dyDescent="0.3">
      <c r="A248" s="660" t="s">
        <v>600</v>
      </c>
      <c r="B248" s="661" t="s">
        <v>3542</v>
      </c>
      <c r="C248" s="662" t="s">
        <v>606</v>
      </c>
      <c r="D248" s="663" t="s">
        <v>3543</v>
      </c>
      <c r="E248" s="662" t="s">
        <v>632</v>
      </c>
      <c r="F248" s="663" t="s">
        <v>3551</v>
      </c>
      <c r="G248" s="662" t="s">
        <v>648</v>
      </c>
      <c r="H248" s="662" t="s">
        <v>1489</v>
      </c>
      <c r="I248" s="662" t="s">
        <v>237</v>
      </c>
      <c r="J248" s="662" t="s">
        <v>1490</v>
      </c>
      <c r="K248" s="662"/>
      <c r="L248" s="664">
        <v>147.499</v>
      </c>
      <c r="M248" s="664">
        <v>1</v>
      </c>
      <c r="N248" s="665">
        <v>147.499</v>
      </c>
    </row>
    <row r="249" spans="1:14" ht="14.4" customHeight="1" x14ac:dyDescent="0.3">
      <c r="A249" s="660" t="s">
        <v>600</v>
      </c>
      <c r="B249" s="661" t="s">
        <v>3542</v>
      </c>
      <c r="C249" s="662" t="s">
        <v>606</v>
      </c>
      <c r="D249" s="663" t="s">
        <v>3543</v>
      </c>
      <c r="E249" s="662" t="s">
        <v>632</v>
      </c>
      <c r="F249" s="663" t="s">
        <v>3551</v>
      </c>
      <c r="G249" s="662" t="s">
        <v>648</v>
      </c>
      <c r="H249" s="662" t="s">
        <v>1491</v>
      </c>
      <c r="I249" s="662" t="s">
        <v>1491</v>
      </c>
      <c r="J249" s="662" t="s">
        <v>1492</v>
      </c>
      <c r="K249" s="662" t="s">
        <v>1493</v>
      </c>
      <c r="L249" s="664">
        <v>162.54009663741181</v>
      </c>
      <c r="M249" s="664">
        <v>1</v>
      </c>
      <c r="N249" s="665">
        <v>162.54009663741181</v>
      </c>
    </row>
    <row r="250" spans="1:14" ht="14.4" customHeight="1" x14ac:dyDescent="0.3">
      <c r="A250" s="660" t="s">
        <v>600</v>
      </c>
      <c r="B250" s="661" t="s">
        <v>3542</v>
      </c>
      <c r="C250" s="662" t="s">
        <v>606</v>
      </c>
      <c r="D250" s="663" t="s">
        <v>3543</v>
      </c>
      <c r="E250" s="662" t="s">
        <v>632</v>
      </c>
      <c r="F250" s="663" t="s">
        <v>3551</v>
      </c>
      <c r="G250" s="662" t="s">
        <v>648</v>
      </c>
      <c r="H250" s="662" t="s">
        <v>1494</v>
      </c>
      <c r="I250" s="662" t="s">
        <v>237</v>
      </c>
      <c r="J250" s="662" t="s">
        <v>1495</v>
      </c>
      <c r="K250" s="662"/>
      <c r="L250" s="664">
        <v>36.569972211954529</v>
      </c>
      <c r="M250" s="664">
        <v>2</v>
      </c>
      <c r="N250" s="665">
        <v>73.139944423909057</v>
      </c>
    </row>
    <row r="251" spans="1:14" ht="14.4" customHeight="1" x14ac:dyDescent="0.3">
      <c r="A251" s="660" t="s">
        <v>600</v>
      </c>
      <c r="B251" s="661" t="s">
        <v>3542</v>
      </c>
      <c r="C251" s="662" t="s">
        <v>606</v>
      </c>
      <c r="D251" s="663" t="s">
        <v>3543</v>
      </c>
      <c r="E251" s="662" t="s">
        <v>632</v>
      </c>
      <c r="F251" s="663" t="s">
        <v>3551</v>
      </c>
      <c r="G251" s="662" t="s">
        <v>648</v>
      </c>
      <c r="H251" s="662" t="s">
        <v>1496</v>
      </c>
      <c r="I251" s="662" t="s">
        <v>237</v>
      </c>
      <c r="J251" s="662" t="s">
        <v>1497</v>
      </c>
      <c r="K251" s="662"/>
      <c r="L251" s="664">
        <v>34.028434876351668</v>
      </c>
      <c r="M251" s="664">
        <v>13</v>
      </c>
      <c r="N251" s="665">
        <v>442.36965339257165</v>
      </c>
    </row>
    <row r="252" spans="1:14" ht="14.4" customHeight="1" x14ac:dyDescent="0.3">
      <c r="A252" s="660" t="s">
        <v>600</v>
      </c>
      <c r="B252" s="661" t="s">
        <v>3542</v>
      </c>
      <c r="C252" s="662" t="s">
        <v>606</v>
      </c>
      <c r="D252" s="663" t="s">
        <v>3543</v>
      </c>
      <c r="E252" s="662" t="s">
        <v>632</v>
      </c>
      <c r="F252" s="663" t="s">
        <v>3551</v>
      </c>
      <c r="G252" s="662" t="s">
        <v>648</v>
      </c>
      <c r="H252" s="662" t="s">
        <v>1498</v>
      </c>
      <c r="I252" s="662" t="s">
        <v>237</v>
      </c>
      <c r="J252" s="662" t="s">
        <v>1499</v>
      </c>
      <c r="K252" s="662" t="s">
        <v>1500</v>
      </c>
      <c r="L252" s="664">
        <v>12.95</v>
      </c>
      <c r="M252" s="664">
        <v>30</v>
      </c>
      <c r="N252" s="665">
        <v>388.5</v>
      </c>
    </row>
    <row r="253" spans="1:14" ht="14.4" customHeight="1" x14ac:dyDescent="0.3">
      <c r="A253" s="660" t="s">
        <v>600</v>
      </c>
      <c r="B253" s="661" t="s">
        <v>3542</v>
      </c>
      <c r="C253" s="662" t="s">
        <v>606</v>
      </c>
      <c r="D253" s="663" t="s">
        <v>3543</v>
      </c>
      <c r="E253" s="662" t="s">
        <v>632</v>
      </c>
      <c r="F253" s="663" t="s">
        <v>3551</v>
      </c>
      <c r="G253" s="662" t="s">
        <v>648</v>
      </c>
      <c r="H253" s="662" t="s">
        <v>1501</v>
      </c>
      <c r="I253" s="662" t="s">
        <v>1501</v>
      </c>
      <c r="J253" s="662" t="s">
        <v>1502</v>
      </c>
      <c r="K253" s="662" t="s">
        <v>1503</v>
      </c>
      <c r="L253" s="664">
        <v>150.60000000000005</v>
      </c>
      <c r="M253" s="664">
        <v>1</v>
      </c>
      <c r="N253" s="665">
        <v>150.60000000000005</v>
      </c>
    </row>
    <row r="254" spans="1:14" ht="14.4" customHeight="1" x14ac:dyDescent="0.3">
      <c r="A254" s="660" t="s">
        <v>600</v>
      </c>
      <c r="B254" s="661" t="s">
        <v>3542</v>
      </c>
      <c r="C254" s="662" t="s">
        <v>606</v>
      </c>
      <c r="D254" s="663" t="s">
        <v>3543</v>
      </c>
      <c r="E254" s="662" t="s">
        <v>632</v>
      </c>
      <c r="F254" s="663" t="s">
        <v>3551</v>
      </c>
      <c r="G254" s="662" t="s">
        <v>648</v>
      </c>
      <c r="H254" s="662" t="s">
        <v>1504</v>
      </c>
      <c r="I254" s="662" t="s">
        <v>1504</v>
      </c>
      <c r="J254" s="662" t="s">
        <v>1505</v>
      </c>
      <c r="K254" s="662" t="s">
        <v>965</v>
      </c>
      <c r="L254" s="664">
        <v>43.875383955707314</v>
      </c>
      <c r="M254" s="664">
        <v>13</v>
      </c>
      <c r="N254" s="665">
        <v>570.37999142419505</v>
      </c>
    </row>
    <row r="255" spans="1:14" ht="14.4" customHeight="1" x14ac:dyDescent="0.3">
      <c r="A255" s="660" t="s">
        <v>600</v>
      </c>
      <c r="B255" s="661" t="s">
        <v>3542</v>
      </c>
      <c r="C255" s="662" t="s">
        <v>606</v>
      </c>
      <c r="D255" s="663" t="s">
        <v>3543</v>
      </c>
      <c r="E255" s="662" t="s">
        <v>632</v>
      </c>
      <c r="F255" s="663" t="s">
        <v>3551</v>
      </c>
      <c r="G255" s="662" t="s">
        <v>648</v>
      </c>
      <c r="H255" s="662" t="s">
        <v>1506</v>
      </c>
      <c r="I255" s="662" t="s">
        <v>1506</v>
      </c>
      <c r="J255" s="662" t="s">
        <v>1505</v>
      </c>
      <c r="K255" s="662" t="s">
        <v>1507</v>
      </c>
      <c r="L255" s="664">
        <v>115</v>
      </c>
      <c r="M255" s="664">
        <v>1</v>
      </c>
      <c r="N255" s="665">
        <v>115</v>
      </c>
    </row>
    <row r="256" spans="1:14" ht="14.4" customHeight="1" x14ac:dyDescent="0.3">
      <c r="A256" s="660" t="s">
        <v>600</v>
      </c>
      <c r="B256" s="661" t="s">
        <v>3542</v>
      </c>
      <c r="C256" s="662" t="s">
        <v>606</v>
      </c>
      <c r="D256" s="663" t="s">
        <v>3543</v>
      </c>
      <c r="E256" s="662" t="s">
        <v>632</v>
      </c>
      <c r="F256" s="663" t="s">
        <v>3551</v>
      </c>
      <c r="G256" s="662" t="s">
        <v>648</v>
      </c>
      <c r="H256" s="662" t="s">
        <v>1508</v>
      </c>
      <c r="I256" s="662" t="s">
        <v>1509</v>
      </c>
      <c r="J256" s="662" t="s">
        <v>1510</v>
      </c>
      <c r="K256" s="662" t="s">
        <v>1511</v>
      </c>
      <c r="L256" s="664">
        <v>8.9698893321269946</v>
      </c>
      <c r="M256" s="664">
        <v>480</v>
      </c>
      <c r="N256" s="665">
        <v>4305.5468794209573</v>
      </c>
    </row>
    <row r="257" spans="1:14" ht="14.4" customHeight="1" x14ac:dyDescent="0.3">
      <c r="A257" s="660" t="s">
        <v>600</v>
      </c>
      <c r="B257" s="661" t="s">
        <v>3542</v>
      </c>
      <c r="C257" s="662" t="s">
        <v>606</v>
      </c>
      <c r="D257" s="663" t="s">
        <v>3543</v>
      </c>
      <c r="E257" s="662" t="s">
        <v>632</v>
      </c>
      <c r="F257" s="663" t="s">
        <v>3551</v>
      </c>
      <c r="G257" s="662" t="s">
        <v>648</v>
      </c>
      <c r="H257" s="662" t="s">
        <v>1512</v>
      </c>
      <c r="I257" s="662" t="s">
        <v>237</v>
      </c>
      <c r="J257" s="662" t="s">
        <v>1513</v>
      </c>
      <c r="K257" s="662" t="s">
        <v>1514</v>
      </c>
      <c r="L257" s="664">
        <v>49.997291666666662</v>
      </c>
      <c r="M257" s="664">
        <v>2</v>
      </c>
      <c r="N257" s="665">
        <v>99.994583333333324</v>
      </c>
    </row>
    <row r="258" spans="1:14" ht="14.4" customHeight="1" x14ac:dyDescent="0.3">
      <c r="A258" s="660" t="s">
        <v>600</v>
      </c>
      <c r="B258" s="661" t="s">
        <v>3542</v>
      </c>
      <c r="C258" s="662" t="s">
        <v>606</v>
      </c>
      <c r="D258" s="663" t="s">
        <v>3543</v>
      </c>
      <c r="E258" s="662" t="s">
        <v>632</v>
      </c>
      <c r="F258" s="663" t="s">
        <v>3551</v>
      </c>
      <c r="G258" s="662" t="s">
        <v>648</v>
      </c>
      <c r="H258" s="662" t="s">
        <v>1515</v>
      </c>
      <c r="I258" s="662" t="s">
        <v>1516</v>
      </c>
      <c r="J258" s="662" t="s">
        <v>1517</v>
      </c>
      <c r="K258" s="662" t="s">
        <v>1518</v>
      </c>
      <c r="L258" s="664">
        <v>4862.95</v>
      </c>
      <c r="M258" s="664">
        <v>1</v>
      </c>
      <c r="N258" s="665">
        <v>4862.95</v>
      </c>
    </row>
    <row r="259" spans="1:14" ht="14.4" customHeight="1" x14ac:dyDescent="0.3">
      <c r="A259" s="660" t="s">
        <v>600</v>
      </c>
      <c r="B259" s="661" t="s">
        <v>3542</v>
      </c>
      <c r="C259" s="662" t="s">
        <v>606</v>
      </c>
      <c r="D259" s="663" t="s">
        <v>3543</v>
      </c>
      <c r="E259" s="662" t="s">
        <v>632</v>
      </c>
      <c r="F259" s="663" t="s">
        <v>3551</v>
      </c>
      <c r="G259" s="662" t="s">
        <v>1519</v>
      </c>
      <c r="H259" s="662" t="s">
        <v>1520</v>
      </c>
      <c r="I259" s="662" t="s">
        <v>1520</v>
      </c>
      <c r="J259" s="662" t="s">
        <v>1521</v>
      </c>
      <c r="K259" s="662" t="s">
        <v>1522</v>
      </c>
      <c r="L259" s="664">
        <v>128.18778798984746</v>
      </c>
      <c r="M259" s="664">
        <v>27</v>
      </c>
      <c r="N259" s="665">
        <v>3461.0702757258819</v>
      </c>
    </row>
    <row r="260" spans="1:14" ht="14.4" customHeight="1" x14ac:dyDescent="0.3">
      <c r="A260" s="660" t="s">
        <v>600</v>
      </c>
      <c r="B260" s="661" t="s">
        <v>3542</v>
      </c>
      <c r="C260" s="662" t="s">
        <v>606</v>
      </c>
      <c r="D260" s="663" t="s">
        <v>3543</v>
      </c>
      <c r="E260" s="662" t="s">
        <v>632</v>
      </c>
      <c r="F260" s="663" t="s">
        <v>3551</v>
      </c>
      <c r="G260" s="662" t="s">
        <v>1519</v>
      </c>
      <c r="H260" s="662" t="s">
        <v>1523</v>
      </c>
      <c r="I260" s="662" t="s">
        <v>1523</v>
      </c>
      <c r="J260" s="662" t="s">
        <v>1524</v>
      </c>
      <c r="K260" s="662" t="s">
        <v>1525</v>
      </c>
      <c r="L260" s="664">
        <v>8.1500359633749202</v>
      </c>
      <c r="M260" s="664">
        <v>1</v>
      </c>
      <c r="N260" s="665">
        <v>8.1500359633749202</v>
      </c>
    </row>
    <row r="261" spans="1:14" ht="14.4" customHeight="1" x14ac:dyDescent="0.3">
      <c r="A261" s="660" t="s">
        <v>600</v>
      </c>
      <c r="B261" s="661" t="s">
        <v>3542</v>
      </c>
      <c r="C261" s="662" t="s">
        <v>606</v>
      </c>
      <c r="D261" s="663" t="s">
        <v>3543</v>
      </c>
      <c r="E261" s="662" t="s">
        <v>632</v>
      </c>
      <c r="F261" s="663" t="s">
        <v>3551</v>
      </c>
      <c r="G261" s="662" t="s">
        <v>1519</v>
      </c>
      <c r="H261" s="662" t="s">
        <v>1526</v>
      </c>
      <c r="I261" s="662" t="s">
        <v>1526</v>
      </c>
      <c r="J261" s="662" t="s">
        <v>1527</v>
      </c>
      <c r="K261" s="662" t="s">
        <v>1528</v>
      </c>
      <c r="L261" s="664">
        <v>12.600120679060542</v>
      </c>
      <c r="M261" s="664">
        <v>1</v>
      </c>
      <c r="N261" s="665">
        <v>12.600120679060542</v>
      </c>
    </row>
    <row r="262" spans="1:14" ht="14.4" customHeight="1" x14ac:dyDescent="0.3">
      <c r="A262" s="660" t="s">
        <v>600</v>
      </c>
      <c r="B262" s="661" t="s">
        <v>3542</v>
      </c>
      <c r="C262" s="662" t="s">
        <v>606</v>
      </c>
      <c r="D262" s="663" t="s">
        <v>3543</v>
      </c>
      <c r="E262" s="662" t="s">
        <v>632</v>
      </c>
      <c r="F262" s="663" t="s">
        <v>3551</v>
      </c>
      <c r="G262" s="662" t="s">
        <v>1519</v>
      </c>
      <c r="H262" s="662" t="s">
        <v>1529</v>
      </c>
      <c r="I262" s="662" t="s">
        <v>1530</v>
      </c>
      <c r="J262" s="662" t="s">
        <v>1531</v>
      </c>
      <c r="K262" s="662" t="s">
        <v>1532</v>
      </c>
      <c r="L262" s="664">
        <v>36.351707144950367</v>
      </c>
      <c r="M262" s="664">
        <v>32</v>
      </c>
      <c r="N262" s="665">
        <v>1163.2546286384118</v>
      </c>
    </row>
    <row r="263" spans="1:14" ht="14.4" customHeight="1" x14ac:dyDescent="0.3">
      <c r="A263" s="660" t="s">
        <v>600</v>
      </c>
      <c r="B263" s="661" t="s">
        <v>3542</v>
      </c>
      <c r="C263" s="662" t="s">
        <v>606</v>
      </c>
      <c r="D263" s="663" t="s">
        <v>3543</v>
      </c>
      <c r="E263" s="662" t="s">
        <v>632</v>
      </c>
      <c r="F263" s="663" t="s">
        <v>3551</v>
      </c>
      <c r="G263" s="662" t="s">
        <v>1519</v>
      </c>
      <c r="H263" s="662" t="s">
        <v>1533</v>
      </c>
      <c r="I263" s="662" t="s">
        <v>1534</v>
      </c>
      <c r="J263" s="662" t="s">
        <v>1535</v>
      </c>
      <c r="K263" s="662" t="s">
        <v>1536</v>
      </c>
      <c r="L263" s="664">
        <v>122.09081180297687</v>
      </c>
      <c r="M263" s="664">
        <v>2</v>
      </c>
      <c r="N263" s="665">
        <v>244.18162360595375</v>
      </c>
    </row>
    <row r="264" spans="1:14" ht="14.4" customHeight="1" x14ac:dyDescent="0.3">
      <c r="A264" s="660" t="s">
        <v>600</v>
      </c>
      <c r="B264" s="661" t="s">
        <v>3542</v>
      </c>
      <c r="C264" s="662" t="s">
        <v>606</v>
      </c>
      <c r="D264" s="663" t="s">
        <v>3543</v>
      </c>
      <c r="E264" s="662" t="s">
        <v>632</v>
      </c>
      <c r="F264" s="663" t="s">
        <v>3551</v>
      </c>
      <c r="G264" s="662" t="s">
        <v>1519</v>
      </c>
      <c r="H264" s="662" t="s">
        <v>1537</v>
      </c>
      <c r="I264" s="662" t="s">
        <v>1538</v>
      </c>
      <c r="J264" s="662" t="s">
        <v>1539</v>
      </c>
      <c r="K264" s="662" t="s">
        <v>1540</v>
      </c>
      <c r="L264" s="664">
        <v>47.330000000000005</v>
      </c>
      <c r="M264" s="664">
        <v>1</v>
      </c>
      <c r="N264" s="665">
        <v>47.330000000000005</v>
      </c>
    </row>
    <row r="265" spans="1:14" ht="14.4" customHeight="1" x14ac:dyDescent="0.3">
      <c r="A265" s="660" t="s">
        <v>600</v>
      </c>
      <c r="B265" s="661" t="s">
        <v>3542</v>
      </c>
      <c r="C265" s="662" t="s">
        <v>606</v>
      </c>
      <c r="D265" s="663" t="s">
        <v>3543</v>
      </c>
      <c r="E265" s="662" t="s">
        <v>632</v>
      </c>
      <c r="F265" s="663" t="s">
        <v>3551</v>
      </c>
      <c r="G265" s="662" t="s">
        <v>1519</v>
      </c>
      <c r="H265" s="662" t="s">
        <v>1541</v>
      </c>
      <c r="I265" s="662" t="s">
        <v>1542</v>
      </c>
      <c r="J265" s="662" t="s">
        <v>1539</v>
      </c>
      <c r="K265" s="662" t="s">
        <v>1543</v>
      </c>
      <c r="L265" s="664">
        <v>94.66996439835782</v>
      </c>
      <c r="M265" s="664">
        <v>5</v>
      </c>
      <c r="N265" s="665">
        <v>473.3498219917891</v>
      </c>
    </row>
    <row r="266" spans="1:14" ht="14.4" customHeight="1" x14ac:dyDescent="0.3">
      <c r="A266" s="660" t="s">
        <v>600</v>
      </c>
      <c r="B266" s="661" t="s">
        <v>3542</v>
      </c>
      <c r="C266" s="662" t="s">
        <v>606</v>
      </c>
      <c r="D266" s="663" t="s">
        <v>3543</v>
      </c>
      <c r="E266" s="662" t="s">
        <v>632</v>
      </c>
      <c r="F266" s="663" t="s">
        <v>3551</v>
      </c>
      <c r="G266" s="662" t="s">
        <v>1519</v>
      </c>
      <c r="H266" s="662" t="s">
        <v>1544</v>
      </c>
      <c r="I266" s="662" t="s">
        <v>1545</v>
      </c>
      <c r="J266" s="662" t="s">
        <v>1546</v>
      </c>
      <c r="K266" s="662" t="s">
        <v>1066</v>
      </c>
      <c r="L266" s="664">
        <v>49.660000000000011</v>
      </c>
      <c r="M266" s="664">
        <v>1</v>
      </c>
      <c r="N266" s="665">
        <v>49.660000000000011</v>
      </c>
    </row>
    <row r="267" spans="1:14" ht="14.4" customHeight="1" x14ac:dyDescent="0.3">
      <c r="A267" s="660" t="s">
        <v>600</v>
      </c>
      <c r="B267" s="661" t="s">
        <v>3542</v>
      </c>
      <c r="C267" s="662" t="s">
        <v>606</v>
      </c>
      <c r="D267" s="663" t="s">
        <v>3543</v>
      </c>
      <c r="E267" s="662" t="s">
        <v>632</v>
      </c>
      <c r="F267" s="663" t="s">
        <v>3551</v>
      </c>
      <c r="G267" s="662" t="s">
        <v>1519</v>
      </c>
      <c r="H267" s="662" t="s">
        <v>1547</v>
      </c>
      <c r="I267" s="662" t="s">
        <v>1548</v>
      </c>
      <c r="J267" s="662" t="s">
        <v>1549</v>
      </c>
      <c r="K267" s="662" t="s">
        <v>1062</v>
      </c>
      <c r="L267" s="664">
        <v>75.799876165583669</v>
      </c>
      <c r="M267" s="664">
        <v>1</v>
      </c>
      <c r="N267" s="665">
        <v>75.799876165583669</v>
      </c>
    </row>
    <row r="268" spans="1:14" ht="14.4" customHeight="1" x14ac:dyDescent="0.3">
      <c r="A268" s="660" t="s">
        <v>600</v>
      </c>
      <c r="B268" s="661" t="s">
        <v>3542</v>
      </c>
      <c r="C268" s="662" t="s">
        <v>606</v>
      </c>
      <c r="D268" s="663" t="s">
        <v>3543</v>
      </c>
      <c r="E268" s="662" t="s">
        <v>632</v>
      </c>
      <c r="F268" s="663" t="s">
        <v>3551</v>
      </c>
      <c r="G268" s="662" t="s">
        <v>1519</v>
      </c>
      <c r="H268" s="662" t="s">
        <v>1550</v>
      </c>
      <c r="I268" s="662" t="s">
        <v>1551</v>
      </c>
      <c r="J268" s="662" t="s">
        <v>1552</v>
      </c>
      <c r="K268" s="662" t="s">
        <v>1553</v>
      </c>
      <c r="L268" s="664">
        <v>110.42</v>
      </c>
      <c r="M268" s="664">
        <v>1</v>
      </c>
      <c r="N268" s="665">
        <v>110.42</v>
      </c>
    </row>
    <row r="269" spans="1:14" ht="14.4" customHeight="1" x14ac:dyDescent="0.3">
      <c r="A269" s="660" t="s">
        <v>600</v>
      </c>
      <c r="B269" s="661" t="s">
        <v>3542</v>
      </c>
      <c r="C269" s="662" t="s">
        <v>606</v>
      </c>
      <c r="D269" s="663" t="s">
        <v>3543</v>
      </c>
      <c r="E269" s="662" t="s">
        <v>632</v>
      </c>
      <c r="F269" s="663" t="s">
        <v>3551</v>
      </c>
      <c r="G269" s="662" t="s">
        <v>1519</v>
      </c>
      <c r="H269" s="662" t="s">
        <v>1554</v>
      </c>
      <c r="I269" s="662" t="s">
        <v>1555</v>
      </c>
      <c r="J269" s="662" t="s">
        <v>1556</v>
      </c>
      <c r="K269" s="662" t="s">
        <v>1557</v>
      </c>
      <c r="L269" s="664">
        <v>329.13999999999987</v>
      </c>
      <c r="M269" s="664">
        <v>1</v>
      </c>
      <c r="N269" s="665">
        <v>329.13999999999987</v>
      </c>
    </row>
    <row r="270" spans="1:14" ht="14.4" customHeight="1" x14ac:dyDescent="0.3">
      <c r="A270" s="660" t="s">
        <v>600</v>
      </c>
      <c r="B270" s="661" t="s">
        <v>3542</v>
      </c>
      <c r="C270" s="662" t="s">
        <v>606</v>
      </c>
      <c r="D270" s="663" t="s">
        <v>3543</v>
      </c>
      <c r="E270" s="662" t="s">
        <v>632</v>
      </c>
      <c r="F270" s="663" t="s">
        <v>3551</v>
      </c>
      <c r="G270" s="662" t="s">
        <v>1519</v>
      </c>
      <c r="H270" s="662" t="s">
        <v>1558</v>
      </c>
      <c r="I270" s="662" t="s">
        <v>1559</v>
      </c>
      <c r="J270" s="662" t="s">
        <v>1560</v>
      </c>
      <c r="K270" s="662" t="s">
        <v>1066</v>
      </c>
      <c r="L270" s="664">
        <v>193.60999999999996</v>
      </c>
      <c r="M270" s="664">
        <v>1</v>
      </c>
      <c r="N270" s="665">
        <v>193.60999999999996</v>
      </c>
    </row>
    <row r="271" spans="1:14" ht="14.4" customHeight="1" x14ac:dyDescent="0.3">
      <c r="A271" s="660" t="s">
        <v>600</v>
      </c>
      <c r="B271" s="661" t="s">
        <v>3542</v>
      </c>
      <c r="C271" s="662" t="s">
        <v>606</v>
      </c>
      <c r="D271" s="663" t="s">
        <v>3543</v>
      </c>
      <c r="E271" s="662" t="s">
        <v>632</v>
      </c>
      <c r="F271" s="663" t="s">
        <v>3551</v>
      </c>
      <c r="G271" s="662" t="s">
        <v>1519</v>
      </c>
      <c r="H271" s="662" t="s">
        <v>1561</v>
      </c>
      <c r="I271" s="662" t="s">
        <v>1562</v>
      </c>
      <c r="J271" s="662" t="s">
        <v>1563</v>
      </c>
      <c r="K271" s="662" t="s">
        <v>1564</v>
      </c>
      <c r="L271" s="664">
        <v>492.1996078954615</v>
      </c>
      <c r="M271" s="664">
        <v>11</v>
      </c>
      <c r="N271" s="665">
        <v>5414.1956868500765</v>
      </c>
    </row>
    <row r="272" spans="1:14" ht="14.4" customHeight="1" x14ac:dyDescent="0.3">
      <c r="A272" s="660" t="s">
        <v>600</v>
      </c>
      <c r="B272" s="661" t="s">
        <v>3542</v>
      </c>
      <c r="C272" s="662" t="s">
        <v>606</v>
      </c>
      <c r="D272" s="663" t="s">
        <v>3543</v>
      </c>
      <c r="E272" s="662" t="s">
        <v>632</v>
      </c>
      <c r="F272" s="663" t="s">
        <v>3551</v>
      </c>
      <c r="G272" s="662" t="s">
        <v>1519</v>
      </c>
      <c r="H272" s="662" t="s">
        <v>1565</v>
      </c>
      <c r="I272" s="662" t="s">
        <v>1566</v>
      </c>
      <c r="J272" s="662" t="s">
        <v>1563</v>
      </c>
      <c r="K272" s="662" t="s">
        <v>1567</v>
      </c>
      <c r="L272" s="664">
        <v>943</v>
      </c>
      <c r="M272" s="664">
        <v>4</v>
      </c>
      <c r="N272" s="665">
        <v>3772</v>
      </c>
    </row>
    <row r="273" spans="1:14" ht="14.4" customHeight="1" x14ac:dyDescent="0.3">
      <c r="A273" s="660" t="s">
        <v>600</v>
      </c>
      <c r="B273" s="661" t="s">
        <v>3542</v>
      </c>
      <c r="C273" s="662" t="s">
        <v>606</v>
      </c>
      <c r="D273" s="663" t="s">
        <v>3543</v>
      </c>
      <c r="E273" s="662" t="s">
        <v>632</v>
      </c>
      <c r="F273" s="663" t="s">
        <v>3551</v>
      </c>
      <c r="G273" s="662" t="s">
        <v>1519</v>
      </c>
      <c r="H273" s="662" t="s">
        <v>1568</v>
      </c>
      <c r="I273" s="662" t="s">
        <v>1569</v>
      </c>
      <c r="J273" s="662" t="s">
        <v>1563</v>
      </c>
      <c r="K273" s="662" t="s">
        <v>1570</v>
      </c>
      <c r="L273" s="664">
        <v>1051.28</v>
      </c>
      <c r="M273" s="664">
        <v>1</v>
      </c>
      <c r="N273" s="665">
        <v>1051.28</v>
      </c>
    </row>
    <row r="274" spans="1:14" ht="14.4" customHeight="1" x14ac:dyDescent="0.3">
      <c r="A274" s="660" t="s">
        <v>600</v>
      </c>
      <c r="B274" s="661" t="s">
        <v>3542</v>
      </c>
      <c r="C274" s="662" t="s">
        <v>606</v>
      </c>
      <c r="D274" s="663" t="s">
        <v>3543</v>
      </c>
      <c r="E274" s="662" t="s">
        <v>632</v>
      </c>
      <c r="F274" s="663" t="s">
        <v>3551</v>
      </c>
      <c r="G274" s="662" t="s">
        <v>1519</v>
      </c>
      <c r="H274" s="662" t="s">
        <v>1571</v>
      </c>
      <c r="I274" s="662" t="s">
        <v>1572</v>
      </c>
      <c r="J274" s="662" t="s">
        <v>1573</v>
      </c>
      <c r="K274" s="662" t="s">
        <v>1574</v>
      </c>
      <c r="L274" s="664">
        <v>40.35</v>
      </c>
      <c r="M274" s="664">
        <v>2</v>
      </c>
      <c r="N274" s="665">
        <v>80.7</v>
      </c>
    </row>
    <row r="275" spans="1:14" ht="14.4" customHeight="1" x14ac:dyDescent="0.3">
      <c r="A275" s="660" t="s">
        <v>600</v>
      </c>
      <c r="B275" s="661" t="s">
        <v>3542</v>
      </c>
      <c r="C275" s="662" t="s">
        <v>606</v>
      </c>
      <c r="D275" s="663" t="s">
        <v>3543</v>
      </c>
      <c r="E275" s="662" t="s">
        <v>632</v>
      </c>
      <c r="F275" s="663" t="s">
        <v>3551</v>
      </c>
      <c r="G275" s="662" t="s">
        <v>1519</v>
      </c>
      <c r="H275" s="662" t="s">
        <v>1575</v>
      </c>
      <c r="I275" s="662" t="s">
        <v>1576</v>
      </c>
      <c r="J275" s="662" t="s">
        <v>1577</v>
      </c>
      <c r="K275" s="662" t="s">
        <v>1578</v>
      </c>
      <c r="L275" s="664">
        <v>61.42662296280637</v>
      </c>
      <c r="M275" s="664">
        <v>3</v>
      </c>
      <c r="N275" s="665">
        <v>184.27986888841912</v>
      </c>
    </row>
    <row r="276" spans="1:14" ht="14.4" customHeight="1" x14ac:dyDescent="0.3">
      <c r="A276" s="660" t="s">
        <v>600</v>
      </c>
      <c r="B276" s="661" t="s">
        <v>3542</v>
      </c>
      <c r="C276" s="662" t="s">
        <v>606</v>
      </c>
      <c r="D276" s="663" t="s">
        <v>3543</v>
      </c>
      <c r="E276" s="662" t="s">
        <v>632</v>
      </c>
      <c r="F276" s="663" t="s">
        <v>3551</v>
      </c>
      <c r="G276" s="662" t="s">
        <v>1519</v>
      </c>
      <c r="H276" s="662" t="s">
        <v>1579</v>
      </c>
      <c r="I276" s="662" t="s">
        <v>1580</v>
      </c>
      <c r="J276" s="662" t="s">
        <v>1581</v>
      </c>
      <c r="K276" s="662" t="s">
        <v>1582</v>
      </c>
      <c r="L276" s="664">
        <v>58.88</v>
      </c>
      <c r="M276" s="664">
        <v>1</v>
      </c>
      <c r="N276" s="665">
        <v>58.88</v>
      </c>
    </row>
    <row r="277" spans="1:14" ht="14.4" customHeight="1" x14ac:dyDescent="0.3">
      <c r="A277" s="660" t="s">
        <v>600</v>
      </c>
      <c r="B277" s="661" t="s">
        <v>3542</v>
      </c>
      <c r="C277" s="662" t="s">
        <v>606</v>
      </c>
      <c r="D277" s="663" t="s">
        <v>3543</v>
      </c>
      <c r="E277" s="662" t="s">
        <v>632</v>
      </c>
      <c r="F277" s="663" t="s">
        <v>3551</v>
      </c>
      <c r="G277" s="662" t="s">
        <v>1519</v>
      </c>
      <c r="H277" s="662" t="s">
        <v>1583</v>
      </c>
      <c r="I277" s="662" t="s">
        <v>1584</v>
      </c>
      <c r="J277" s="662" t="s">
        <v>1585</v>
      </c>
      <c r="K277" s="662" t="s">
        <v>1586</v>
      </c>
      <c r="L277" s="664">
        <v>48.940000000000033</v>
      </c>
      <c r="M277" s="664">
        <v>1</v>
      </c>
      <c r="N277" s="665">
        <v>48.940000000000033</v>
      </c>
    </row>
    <row r="278" spans="1:14" ht="14.4" customHeight="1" x14ac:dyDescent="0.3">
      <c r="A278" s="660" t="s">
        <v>600</v>
      </c>
      <c r="B278" s="661" t="s">
        <v>3542</v>
      </c>
      <c r="C278" s="662" t="s">
        <v>606</v>
      </c>
      <c r="D278" s="663" t="s">
        <v>3543</v>
      </c>
      <c r="E278" s="662" t="s">
        <v>632</v>
      </c>
      <c r="F278" s="663" t="s">
        <v>3551</v>
      </c>
      <c r="G278" s="662" t="s">
        <v>1519</v>
      </c>
      <c r="H278" s="662" t="s">
        <v>1587</v>
      </c>
      <c r="I278" s="662" t="s">
        <v>1588</v>
      </c>
      <c r="J278" s="662" t="s">
        <v>1589</v>
      </c>
      <c r="K278" s="662" t="s">
        <v>1590</v>
      </c>
      <c r="L278" s="664">
        <v>111.83290498378096</v>
      </c>
      <c r="M278" s="664">
        <v>7</v>
      </c>
      <c r="N278" s="665">
        <v>782.83033488646674</v>
      </c>
    </row>
    <row r="279" spans="1:14" ht="14.4" customHeight="1" x14ac:dyDescent="0.3">
      <c r="A279" s="660" t="s">
        <v>600</v>
      </c>
      <c r="B279" s="661" t="s">
        <v>3542</v>
      </c>
      <c r="C279" s="662" t="s">
        <v>606</v>
      </c>
      <c r="D279" s="663" t="s">
        <v>3543</v>
      </c>
      <c r="E279" s="662" t="s">
        <v>632</v>
      </c>
      <c r="F279" s="663" t="s">
        <v>3551</v>
      </c>
      <c r="G279" s="662" t="s">
        <v>1519</v>
      </c>
      <c r="H279" s="662" t="s">
        <v>1591</v>
      </c>
      <c r="I279" s="662" t="s">
        <v>1592</v>
      </c>
      <c r="J279" s="662" t="s">
        <v>1593</v>
      </c>
      <c r="K279" s="662" t="s">
        <v>1010</v>
      </c>
      <c r="L279" s="664">
        <v>45.568080399103188</v>
      </c>
      <c r="M279" s="664">
        <v>5</v>
      </c>
      <c r="N279" s="665">
        <v>227.84040199551595</v>
      </c>
    </row>
    <row r="280" spans="1:14" ht="14.4" customHeight="1" x14ac:dyDescent="0.3">
      <c r="A280" s="660" t="s">
        <v>600</v>
      </c>
      <c r="B280" s="661" t="s">
        <v>3542</v>
      </c>
      <c r="C280" s="662" t="s">
        <v>606</v>
      </c>
      <c r="D280" s="663" t="s">
        <v>3543</v>
      </c>
      <c r="E280" s="662" t="s">
        <v>632</v>
      </c>
      <c r="F280" s="663" t="s">
        <v>3551</v>
      </c>
      <c r="G280" s="662" t="s">
        <v>1519</v>
      </c>
      <c r="H280" s="662" t="s">
        <v>1594</v>
      </c>
      <c r="I280" s="662" t="s">
        <v>1595</v>
      </c>
      <c r="J280" s="662" t="s">
        <v>1596</v>
      </c>
      <c r="K280" s="662" t="s">
        <v>1597</v>
      </c>
      <c r="L280" s="664">
        <v>79.829998757450568</v>
      </c>
      <c r="M280" s="664">
        <v>6</v>
      </c>
      <c r="N280" s="665">
        <v>478.97999254470341</v>
      </c>
    </row>
    <row r="281" spans="1:14" ht="14.4" customHeight="1" x14ac:dyDescent="0.3">
      <c r="A281" s="660" t="s">
        <v>600</v>
      </c>
      <c r="B281" s="661" t="s">
        <v>3542</v>
      </c>
      <c r="C281" s="662" t="s">
        <v>606</v>
      </c>
      <c r="D281" s="663" t="s">
        <v>3543</v>
      </c>
      <c r="E281" s="662" t="s">
        <v>632</v>
      </c>
      <c r="F281" s="663" t="s">
        <v>3551</v>
      </c>
      <c r="G281" s="662" t="s">
        <v>1519</v>
      </c>
      <c r="H281" s="662" t="s">
        <v>1598</v>
      </c>
      <c r="I281" s="662" t="s">
        <v>1599</v>
      </c>
      <c r="J281" s="662" t="s">
        <v>1600</v>
      </c>
      <c r="K281" s="662" t="s">
        <v>1601</v>
      </c>
      <c r="L281" s="664">
        <v>3547.2107818200661</v>
      </c>
      <c r="M281" s="664">
        <v>40</v>
      </c>
      <c r="N281" s="665">
        <v>141888.43127280264</v>
      </c>
    </row>
    <row r="282" spans="1:14" ht="14.4" customHeight="1" x14ac:dyDescent="0.3">
      <c r="A282" s="660" t="s">
        <v>600</v>
      </c>
      <c r="B282" s="661" t="s">
        <v>3542</v>
      </c>
      <c r="C282" s="662" t="s">
        <v>606</v>
      </c>
      <c r="D282" s="663" t="s">
        <v>3543</v>
      </c>
      <c r="E282" s="662" t="s">
        <v>632</v>
      </c>
      <c r="F282" s="663" t="s">
        <v>3551</v>
      </c>
      <c r="G282" s="662" t="s">
        <v>1519</v>
      </c>
      <c r="H282" s="662" t="s">
        <v>1602</v>
      </c>
      <c r="I282" s="662" t="s">
        <v>1603</v>
      </c>
      <c r="J282" s="662" t="s">
        <v>1604</v>
      </c>
      <c r="K282" s="662" t="s">
        <v>1605</v>
      </c>
      <c r="L282" s="664">
        <v>68.267123200639062</v>
      </c>
      <c r="M282" s="664">
        <v>3</v>
      </c>
      <c r="N282" s="665">
        <v>204.8013696019172</v>
      </c>
    </row>
    <row r="283" spans="1:14" ht="14.4" customHeight="1" x14ac:dyDescent="0.3">
      <c r="A283" s="660" t="s">
        <v>600</v>
      </c>
      <c r="B283" s="661" t="s">
        <v>3542</v>
      </c>
      <c r="C283" s="662" t="s">
        <v>606</v>
      </c>
      <c r="D283" s="663" t="s">
        <v>3543</v>
      </c>
      <c r="E283" s="662" t="s">
        <v>632</v>
      </c>
      <c r="F283" s="663" t="s">
        <v>3551</v>
      </c>
      <c r="G283" s="662" t="s">
        <v>1519</v>
      </c>
      <c r="H283" s="662" t="s">
        <v>1606</v>
      </c>
      <c r="I283" s="662" t="s">
        <v>1607</v>
      </c>
      <c r="J283" s="662" t="s">
        <v>1608</v>
      </c>
      <c r="K283" s="662" t="s">
        <v>1609</v>
      </c>
      <c r="L283" s="664">
        <v>98.519957839668152</v>
      </c>
      <c r="M283" s="664">
        <v>3</v>
      </c>
      <c r="N283" s="665">
        <v>295.55987351900444</v>
      </c>
    </row>
    <row r="284" spans="1:14" ht="14.4" customHeight="1" x14ac:dyDescent="0.3">
      <c r="A284" s="660" t="s">
        <v>600</v>
      </c>
      <c r="B284" s="661" t="s">
        <v>3542</v>
      </c>
      <c r="C284" s="662" t="s">
        <v>606</v>
      </c>
      <c r="D284" s="663" t="s">
        <v>3543</v>
      </c>
      <c r="E284" s="662" t="s">
        <v>632</v>
      </c>
      <c r="F284" s="663" t="s">
        <v>3551</v>
      </c>
      <c r="G284" s="662" t="s">
        <v>1519</v>
      </c>
      <c r="H284" s="662" t="s">
        <v>1610</v>
      </c>
      <c r="I284" s="662" t="s">
        <v>1611</v>
      </c>
      <c r="J284" s="662" t="s">
        <v>1612</v>
      </c>
      <c r="K284" s="662" t="s">
        <v>1613</v>
      </c>
      <c r="L284" s="664">
        <v>44.180181114367841</v>
      </c>
      <c r="M284" s="664">
        <v>2</v>
      </c>
      <c r="N284" s="665">
        <v>88.360362228735681</v>
      </c>
    </row>
    <row r="285" spans="1:14" ht="14.4" customHeight="1" x14ac:dyDescent="0.3">
      <c r="A285" s="660" t="s">
        <v>600</v>
      </c>
      <c r="B285" s="661" t="s">
        <v>3542</v>
      </c>
      <c r="C285" s="662" t="s">
        <v>606</v>
      </c>
      <c r="D285" s="663" t="s">
        <v>3543</v>
      </c>
      <c r="E285" s="662" t="s">
        <v>632</v>
      </c>
      <c r="F285" s="663" t="s">
        <v>3551</v>
      </c>
      <c r="G285" s="662" t="s">
        <v>1519</v>
      </c>
      <c r="H285" s="662" t="s">
        <v>1614</v>
      </c>
      <c r="I285" s="662" t="s">
        <v>1615</v>
      </c>
      <c r="J285" s="662" t="s">
        <v>1616</v>
      </c>
      <c r="K285" s="662" t="s">
        <v>1617</v>
      </c>
      <c r="L285" s="664">
        <v>85.593378277383522</v>
      </c>
      <c r="M285" s="664">
        <v>3</v>
      </c>
      <c r="N285" s="665">
        <v>256.78013483215057</v>
      </c>
    </row>
    <row r="286" spans="1:14" ht="14.4" customHeight="1" x14ac:dyDescent="0.3">
      <c r="A286" s="660" t="s">
        <v>600</v>
      </c>
      <c r="B286" s="661" t="s">
        <v>3542</v>
      </c>
      <c r="C286" s="662" t="s">
        <v>606</v>
      </c>
      <c r="D286" s="663" t="s">
        <v>3543</v>
      </c>
      <c r="E286" s="662" t="s">
        <v>632</v>
      </c>
      <c r="F286" s="663" t="s">
        <v>3551</v>
      </c>
      <c r="G286" s="662" t="s">
        <v>1519</v>
      </c>
      <c r="H286" s="662" t="s">
        <v>1618</v>
      </c>
      <c r="I286" s="662" t="s">
        <v>1619</v>
      </c>
      <c r="J286" s="662" t="s">
        <v>1620</v>
      </c>
      <c r="K286" s="662" t="s">
        <v>1621</v>
      </c>
      <c r="L286" s="664">
        <v>99.21</v>
      </c>
      <c r="M286" s="664">
        <v>1</v>
      </c>
      <c r="N286" s="665">
        <v>99.21</v>
      </c>
    </row>
    <row r="287" spans="1:14" ht="14.4" customHeight="1" x14ac:dyDescent="0.3">
      <c r="A287" s="660" t="s">
        <v>600</v>
      </c>
      <c r="B287" s="661" t="s">
        <v>3542</v>
      </c>
      <c r="C287" s="662" t="s">
        <v>606</v>
      </c>
      <c r="D287" s="663" t="s">
        <v>3543</v>
      </c>
      <c r="E287" s="662" t="s">
        <v>632</v>
      </c>
      <c r="F287" s="663" t="s">
        <v>3551</v>
      </c>
      <c r="G287" s="662" t="s">
        <v>1519</v>
      </c>
      <c r="H287" s="662" t="s">
        <v>1622</v>
      </c>
      <c r="I287" s="662" t="s">
        <v>1623</v>
      </c>
      <c r="J287" s="662" t="s">
        <v>1624</v>
      </c>
      <c r="K287" s="662" t="s">
        <v>1625</v>
      </c>
      <c r="L287" s="664">
        <v>103.31999999999992</v>
      </c>
      <c r="M287" s="664">
        <v>1</v>
      </c>
      <c r="N287" s="665">
        <v>103.31999999999992</v>
      </c>
    </row>
    <row r="288" spans="1:14" ht="14.4" customHeight="1" x14ac:dyDescent="0.3">
      <c r="A288" s="660" t="s">
        <v>600</v>
      </c>
      <c r="B288" s="661" t="s">
        <v>3542</v>
      </c>
      <c r="C288" s="662" t="s">
        <v>606</v>
      </c>
      <c r="D288" s="663" t="s">
        <v>3543</v>
      </c>
      <c r="E288" s="662" t="s">
        <v>632</v>
      </c>
      <c r="F288" s="663" t="s">
        <v>3551</v>
      </c>
      <c r="G288" s="662" t="s">
        <v>1519</v>
      </c>
      <c r="H288" s="662" t="s">
        <v>1626</v>
      </c>
      <c r="I288" s="662" t="s">
        <v>1627</v>
      </c>
      <c r="J288" s="662" t="s">
        <v>1628</v>
      </c>
      <c r="K288" s="662" t="s">
        <v>1629</v>
      </c>
      <c r="L288" s="664">
        <v>337.8</v>
      </c>
      <c r="M288" s="664">
        <v>1</v>
      </c>
      <c r="N288" s="665">
        <v>337.8</v>
      </c>
    </row>
    <row r="289" spans="1:14" ht="14.4" customHeight="1" x14ac:dyDescent="0.3">
      <c r="A289" s="660" t="s">
        <v>600</v>
      </c>
      <c r="B289" s="661" t="s">
        <v>3542</v>
      </c>
      <c r="C289" s="662" t="s">
        <v>606</v>
      </c>
      <c r="D289" s="663" t="s">
        <v>3543</v>
      </c>
      <c r="E289" s="662" t="s">
        <v>632</v>
      </c>
      <c r="F289" s="663" t="s">
        <v>3551</v>
      </c>
      <c r="G289" s="662" t="s">
        <v>1519</v>
      </c>
      <c r="H289" s="662" t="s">
        <v>1630</v>
      </c>
      <c r="I289" s="662" t="s">
        <v>1631</v>
      </c>
      <c r="J289" s="662" t="s">
        <v>1632</v>
      </c>
      <c r="K289" s="662" t="s">
        <v>1633</v>
      </c>
      <c r="L289" s="664">
        <v>47.239841942816653</v>
      </c>
      <c r="M289" s="664">
        <v>1</v>
      </c>
      <c r="N289" s="665">
        <v>47.239841942816653</v>
      </c>
    </row>
    <row r="290" spans="1:14" ht="14.4" customHeight="1" x14ac:dyDescent="0.3">
      <c r="A290" s="660" t="s">
        <v>600</v>
      </c>
      <c r="B290" s="661" t="s">
        <v>3542</v>
      </c>
      <c r="C290" s="662" t="s">
        <v>606</v>
      </c>
      <c r="D290" s="663" t="s">
        <v>3543</v>
      </c>
      <c r="E290" s="662" t="s">
        <v>632</v>
      </c>
      <c r="F290" s="663" t="s">
        <v>3551</v>
      </c>
      <c r="G290" s="662" t="s">
        <v>1519</v>
      </c>
      <c r="H290" s="662" t="s">
        <v>1634</v>
      </c>
      <c r="I290" s="662" t="s">
        <v>1635</v>
      </c>
      <c r="J290" s="662" t="s">
        <v>1636</v>
      </c>
      <c r="K290" s="662" t="s">
        <v>1637</v>
      </c>
      <c r="L290" s="664">
        <v>98.070247478588001</v>
      </c>
      <c r="M290" s="664">
        <v>3</v>
      </c>
      <c r="N290" s="665">
        <v>294.21074243576402</v>
      </c>
    </row>
    <row r="291" spans="1:14" ht="14.4" customHeight="1" x14ac:dyDescent="0.3">
      <c r="A291" s="660" t="s">
        <v>600</v>
      </c>
      <c r="B291" s="661" t="s">
        <v>3542</v>
      </c>
      <c r="C291" s="662" t="s">
        <v>606</v>
      </c>
      <c r="D291" s="663" t="s">
        <v>3543</v>
      </c>
      <c r="E291" s="662" t="s">
        <v>632</v>
      </c>
      <c r="F291" s="663" t="s">
        <v>3551</v>
      </c>
      <c r="G291" s="662" t="s">
        <v>1519</v>
      </c>
      <c r="H291" s="662" t="s">
        <v>1638</v>
      </c>
      <c r="I291" s="662" t="s">
        <v>1639</v>
      </c>
      <c r="J291" s="662" t="s">
        <v>1640</v>
      </c>
      <c r="K291" s="662" t="s">
        <v>1417</v>
      </c>
      <c r="L291" s="664">
        <v>71.406411773529101</v>
      </c>
      <c r="M291" s="664">
        <v>16</v>
      </c>
      <c r="N291" s="665">
        <v>1142.5025883764656</v>
      </c>
    </row>
    <row r="292" spans="1:14" ht="14.4" customHeight="1" x14ac:dyDescent="0.3">
      <c r="A292" s="660" t="s">
        <v>600</v>
      </c>
      <c r="B292" s="661" t="s">
        <v>3542</v>
      </c>
      <c r="C292" s="662" t="s">
        <v>606</v>
      </c>
      <c r="D292" s="663" t="s">
        <v>3543</v>
      </c>
      <c r="E292" s="662" t="s">
        <v>632</v>
      </c>
      <c r="F292" s="663" t="s">
        <v>3551</v>
      </c>
      <c r="G292" s="662" t="s">
        <v>1519</v>
      </c>
      <c r="H292" s="662" t="s">
        <v>1641</v>
      </c>
      <c r="I292" s="662" t="s">
        <v>1642</v>
      </c>
      <c r="J292" s="662" t="s">
        <v>1643</v>
      </c>
      <c r="K292" s="662" t="s">
        <v>1644</v>
      </c>
      <c r="L292" s="664">
        <v>144.79</v>
      </c>
      <c r="M292" s="664">
        <v>1</v>
      </c>
      <c r="N292" s="665">
        <v>144.79</v>
      </c>
    </row>
    <row r="293" spans="1:14" ht="14.4" customHeight="1" x14ac:dyDescent="0.3">
      <c r="A293" s="660" t="s">
        <v>600</v>
      </c>
      <c r="B293" s="661" t="s">
        <v>3542</v>
      </c>
      <c r="C293" s="662" t="s">
        <v>606</v>
      </c>
      <c r="D293" s="663" t="s">
        <v>3543</v>
      </c>
      <c r="E293" s="662" t="s">
        <v>632</v>
      </c>
      <c r="F293" s="663" t="s">
        <v>3551</v>
      </c>
      <c r="G293" s="662" t="s">
        <v>1519</v>
      </c>
      <c r="H293" s="662" t="s">
        <v>1645</v>
      </c>
      <c r="I293" s="662" t="s">
        <v>1646</v>
      </c>
      <c r="J293" s="662" t="s">
        <v>1647</v>
      </c>
      <c r="K293" s="662" t="s">
        <v>1648</v>
      </c>
      <c r="L293" s="664">
        <v>73.073377431657491</v>
      </c>
      <c r="M293" s="664">
        <v>6</v>
      </c>
      <c r="N293" s="665">
        <v>438.44026458994495</v>
      </c>
    </row>
    <row r="294" spans="1:14" ht="14.4" customHeight="1" x14ac:dyDescent="0.3">
      <c r="A294" s="660" t="s">
        <v>600</v>
      </c>
      <c r="B294" s="661" t="s">
        <v>3542</v>
      </c>
      <c r="C294" s="662" t="s">
        <v>606</v>
      </c>
      <c r="D294" s="663" t="s">
        <v>3543</v>
      </c>
      <c r="E294" s="662" t="s">
        <v>632</v>
      </c>
      <c r="F294" s="663" t="s">
        <v>3551</v>
      </c>
      <c r="G294" s="662" t="s">
        <v>1519</v>
      </c>
      <c r="H294" s="662" t="s">
        <v>1649</v>
      </c>
      <c r="I294" s="662" t="s">
        <v>1650</v>
      </c>
      <c r="J294" s="662" t="s">
        <v>1651</v>
      </c>
      <c r="K294" s="662" t="s">
        <v>969</v>
      </c>
      <c r="L294" s="664">
        <v>98.900790591331457</v>
      </c>
      <c r="M294" s="664">
        <v>1</v>
      </c>
      <c r="N294" s="665">
        <v>98.900790591331457</v>
      </c>
    </row>
    <row r="295" spans="1:14" ht="14.4" customHeight="1" x14ac:dyDescent="0.3">
      <c r="A295" s="660" t="s">
        <v>600</v>
      </c>
      <c r="B295" s="661" t="s">
        <v>3542</v>
      </c>
      <c r="C295" s="662" t="s">
        <v>606</v>
      </c>
      <c r="D295" s="663" t="s">
        <v>3543</v>
      </c>
      <c r="E295" s="662" t="s">
        <v>632</v>
      </c>
      <c r="F295" s="663" t="s">
        <v>3551</v>
      </c>
      <c r="G295" s="662" t="s">
        <v>1519</v>
      </c>
      <c r="H295" s="662" t="s">
        <v>1652</v>
      </c>
      <c r="I295" s="662" t="s">
        <v>1653</v>
      </c>
      <c r="J295" s="662" t="s">
        <v>1654</v>
      </c>
      <c r="K295" s="662" t="s">
        <v>1655</v>
      </c>
      <c r="L295" s="664">
        <v>23.970003269365435</v>
      </c>
      <c r="M295" s="664">
        <v>2</v>
      </c>
      <c r="N295" s="665">
        <v>47.94000653873087</v>
      </c>
    </row>
    <row r="296" spans="1:14" ht="14.4" customHeight="1" x14ac:dyDescent="0.3">
      <c r="A296" s="660" t="s">
        <v>600</v>
      </c>
      <c r="B296" s="661" t="s">
        <v>3542</v>
      </c>
      <c r="C296" s="662" t="s">
        <v>606</v>
      </c>
      <c r="D296" s="663" t="s">
        <v>3543</v>
      </c>
      <c r="E296" s="662" t="s">
        <v>632</v>
      </c>
      <c r="F296" s="663" t="s">
        <v>3551</v>
      </c>
      <c r="G296" s="662" t="s">
        <v>1519</v>
      </c>
      <c r="H296" s="662" t="s">
        <v>1656</v>
      </c>
      <c r="I296" s="662" t="s">
        <v>1657</v>
      </c>
      <c r="J296" s="662" t="s">
        <v>1658</v>
      </c>
      <c r="K296" s="662" t="s">
        <v>1017</v>
      </c>
      <c r="L296" s="664">
        <v>63.956666666666671</v>
      </c>
      <c r="M296" s="664">
        <v>6</v>
      </c>
      <c r="N296" s="665">
        <v>383.74</v>
      </c>
    </row>
    <row r="297" spans="1:14" ht="14.4" customHeight="1" x14ac:dyDescent="0.3">
      <c r="A297" s="660" t="s">
        <v>600</v>
      </c>
      <c r="B297" s="661" t="s">
        <v>3542</v>
      </c>
      <c r="C297" s="662" t="s">
        <v>606</v>
      </c>
      <c r="D297" s="663" t="s">
        <v>3543</v>
      </c>
      <c r="E297" s="662" t="s">
        <v>632</v>
      </c>
      <c r="F297" s="663" t="s">
        <v>3551</v>
      </c>
      <c r="G297" s="662" t="s">
        <v>1519</v>
      </c>
      <c r="H297" s="662" t="s">
        <v>1659</v>
      </c>
      <c r="I297" s="662" t="s">
        <v>1660</v>
      </c>
      <c r="J297" s="662" t="s">
        <v>1661</v>
      </c>
      <c r="K297" s="662" t="s">
        <v>1413</v>
      </c>
      <c r="L297" s="664">
        <v>474.47096270844025</v>
      </c>
      <c r="M297" s="664">
        <v>8</v>
      </c>
      <c r="N297" s="665">
        <v>3795.767701667522</v>
      </c>
    </row>
    <row r="298" spans="1:14" ht="14.4" customHeight="1" x14ac:dyDescent="0.3">
      <c r="A298" s="660" t="s">
        <v>600</v>
      </c>
      <c r="B298" s="661" t="s">
        <v>3542</v>
      </c>
      <c r="C298" s="662" t="s">
        <v>606</v>
      </c>
      <c r="D298" s="663" t="s">
        <v>3543</v>
      </c>
      <c r="E298" s="662" t="s">
        <v>632</v>
      </c>
      <c r="F298" s="663" t="s">
        <v>3551</v>
      </c>
      <c r="G298" s="662" t="s">
        <v>1519</v>
      </c>
      <c r="H298" s="662" t="s">
        <v>1662</v>
      </c>
      <c r="I298" s="662" t="s">
        <v>1663</v>
      </c>
      <c r="J298" s="662" t="s">
        <v>1589</v>
      </c>
      <c r="K298" s="662" t="s">
        <v>1664</v>
      </c>
      <c r="L298" s="664">
        <v>77.619999999999962</v>
      </c>
      <c r="M298" s="664">
        <v>2</v>
      </c>
      <c r="N298" s="665">
        <v>155.23999999999992</v>
      </c>
    </row>
    <row r="299" spans="1:14" ht="14.4" customHeight="1" x14ac:dyDescent="0.3">
      <c r="A299" s="660" t="s">
        <v>600</v>
      </c>
      <c r="B299" s="661" t="s">
        <v>3542</v>
      </c>
      <c r="C299" s="662" t="s">
        <v>606</v>
      </c>
      <c r="D299" s="663" t="s">
        <v>3543</v>
      </c>
      <c r="E299" s="662" t="s">
        <v>632</v>
      </c>
      <c r="F299" s="663" t="s">
        <v>3551</v>
      </c>
      <c r="G299" s="662" t="s">
        <v>1519</v>
      </c>
      <c r="H299" s="662" t="s">
        <v>1665</v>
      </c>
      <c r="I299" s="662" t="s">
        <v>1666</v>
      </c>
      <c r="J299" s="662" t="s">
        <v>1667</v>
      </c>
      <c r="K299" s="662" t="s">
        <v>1668</v>
      </c>
      <c r="L299" s="664">
        <v>634.79000000000008</v>
      </c>
      <c r="M299" s="664">
        <v>1</v>
      </c>
      <c r="N299" s="665">
        <v>634.79000000000008</v>
      </c>
    </row>
    <row r="300" spans="1:14" ht="14.4" customHeight="1" x14ac:dyDescent="0.3">
      <c r="A300" s="660" t="s">
        <v>600</v>
      </c>
      <c r="B300" s="661" t="s">
        <v>3542</v>
      </c>
      <c r="C300" s="662" t="s">
        <v>606</v>
      </c>
      <c r="D300" s="663" t="s">
        <v>3543</v>
      </c>
      <c r="E300" s="662" t="s">
        <v>632</v>
      </c>
      <c r="F300" s="663" t="s">
        <v>3551</v>
      </c>
      <c r="G300" s="662" t="s">
        <v>1519</v>
      </c>
      <c r="H300" s="662" t="s">
        <v>1669</v>
      </c>
      <c r="I300" s="662" t="s">
        <v>1670</v>
      </c>
      <c r="J300" s="662" t="s">
        <v>1671</v>
      </c>
      <c r="K300" s="662" t="s">
        <v>1672</v>
      </c>
      <c r="L300" s="664">
        <v>70.934716966308031</v>
      </c>
      <c r="M300" s="664">
        <v>515</v>
      </c>
      <c r="N300" s="665">
        <v>36531.379237648638</v>
      </c>
    </row>
    <row r="301" spans="1:14" ht="14.4" customHeight="1" x14ac:dyDescent="0.3">
      <c r="A301" s="660" t="s">
        <v>600</v>
      </c>
      <c r="B301" s="661" t="s">
        <v>3542</v>
      </c>
      <c r="C301" s="662" t="s">
        <v>606</v>
      </c>
      <c r="D301" s="663" t="s">
        <v>3543</v>
      </c>
      <c r="E301" s="662" t="s">
        <v>632</v>
      </c>
      <c r="F301" s="663" t="s">
        <v>3551</v>
      </c>
      <c r="G301" s="662" t="s">
        <v>1519</v>
      </c>
      <c r="H301" s="662" t="s">
        <v>1673</v>
      </c>
      <c r="I301" s="662" t="s">
        <v>1673</v>
      </c>
      <c r="J301" s="662" t="s">
        <v>1674</v>
      </c>
      <c r="K301" s="662" t="s">
        <v>1675</v>
      </c>
      <c r="L301" s="664">
        <v>107.82993094987521</v>
      </c>
      <c r="M301" s="664">
        <v>2</v>
      </c>
      <c r="N301" s="665">
        <v>215.65986189975041</v>
      </c>
    </row>
    <row r="302" spans="1:14" ht="14.4" customHeight="1" x14ac:dyDescent="0.3">
      <c r="A302" s="660" t="s">
        <v>600</v>
      </c>
      <c r="B302" s="661" t="s">
        <v>3542</v>
      </c>
      <c r="C302" s="662" t="s">
        <v>606</v>
      </c>
      <c r="D302" s="663" t="s">
        <v>3543</v>
      </c>
      <c r="E302" s="662" t="s">
        <v>632</v>
      </c>
      <c r="F302" s="663" t="s">
        <v>3551</v>
      </c>
      <c r="G302" s="662" t="s">
        <v>1519</v>
      </c>
      <c r="H302" s="662" t="s">
        <v>1676</v>
      </c>
      <c r="I302" s="662" t="s">
        <v>1677</v>
      </c>
      <c r="J302" s="662" t="s">
        <v>1678</v>
      </c>
      <c r="K302" s="662" t="s">
        <v>1679</v>
      </c>
      <c r="L302" s="664">
        <v>151.63999999999993</v>
      </c>
      <c r="M302" s="664">
        <v>2</v>
      </c>
      <c r="N302" s="665">
        <v>303.27999999999986</v>
      </c>
    </row>
    <row r="303" spans="1:14" ht="14.4" customHeight="1" x14ac:dyDescent="0.3">
      <c r="A303" s="660" t="s">
        <v>600</v>
      </c>
      <c r="B303" s="661" t="s">
        <v>3542</v>
      </c>
      <c r="C303" s="662" t="s">
        <v>606</v>
      </c>
      <c r="D303" s="663" t="s">
        <v>3543</v>
      </c>
      <c r="E303" s="662" t="s">
        <v>632</v>
      </c>
      <c r="F303" s="663" t="s">
        <v>3551</v>
      </c>
      <c r="G303" s="662" t="s">
        <v>1519</v>
      </c>
      <c r="H303" s="662" t="s">
        <v>1680</v>
      </c>
      <c r="I303" s="662" t="s">
        <v>1681</v>
      </c>
      <c r="J303" s="662" t="s">
        <v>1643</v>
      </c>
      <c r="K303" s="662" t="s">
        <v>1682</v>
      </c>
      <c r="L303" s="664">
        <v>117.14</v>
      </c>
      <c r="M303" s="664">
        <v>1</v>
      </c>
      <c r="N303" s="665">
        <v>117.14</v>
      </c>
    </row>
    <row r="304" spans="1:14" ht="14.4" customHeight="1" x14ac:dyDescent="0.3">
      <c r="A304" s="660" t="s">
        <v>600</v>
      </c>
      <c r="B304" s="661" t="s">
        <v>3542</v>
      </c>
      <c r="C304" s="662" t="s">
        <v>606</v>
      </c>
      <c r="D304" s="663" t="s">
        <v>3543</v>
      </c>
      <c r="E304" s="662" t="s">
        <v>632</v>
      </c>
      <c r="F304" s="663" t="s">
        <v>3551</v>
      </c>
      <c r="G304" s="662" t="s">
        <v>1519</v>
      </c>
      <c r="H304" s="662" t="s">
        <v>1683</v>
      </c>
      <c r="I304" s="662" t="s">
        <v>1201</v>
      </c>
      <c r="J304" s="662" t="s">
        <v>1684</v>
      </c>
      <c r="K304" s="662" t="s">
        <v>1685</v>
      </c>
      <c r="L304" s="664">
        <v>103.16000000000004</v>
      </c>
      <c r="M304" s="664">
        <v>1</v>
      </c>
      <c r="N304" s="665">
        <v>103.16000000000004</v>
      </c>
    </row>
    <row r="305" spans="1:14" ht="14.4" customHeight="1" x14ac:dyDescent="0.3">
      <c r="A305" s="660" t="s">
        <v>600</v>
      </c>
      <c r="B305" s="661" t="s">
        <v>3542</v>
      </c>
      <c r="C305" s="662" t="s">
        <v>606</v>
      </c>
      <c r="D305" s="663" t="s">
        <v>3543</v>
      </c>
      <c r="E305" s="662" t="s">
        <v>632</v>
      </c>
      <c r="F305" s="663" t="s">
        <v>3551</v>
      </c>
      <c r="G305" s="662" t="s">
        <v>1519</v>
      </c>
      <c r="H305" s="662" t="s">
        <v>1686</v>
      </c>
      <c r="I305" s="662" t="s">
        <v>1687</v>
      </c>
      <c r="J305" s="662" t="s">
        <v>1688</v>
      </c>
      <c r="K305" s="662" t="s">
        <v>1689</v>
      </c>
      <c r="L305" s="664">
        <v>98.08</v>
      </c>
      <c r="M305" s="664">
        <v>1</v>
      </c>
      <c r="N305" s="665">
        <v>98.08</v>
      </c>
    </row>
    <row r="306" spans="1:14" ht="14.4" customHeight="1" x14ac:dyDescent="0.3">
      <c r="A306" s="660" t="s">
        <v>600</v>
      </c>
      <c r="B306" s="661" t="s">
        <v>3542</v>
      </c>
      <c r="C306" s="662" t="s">
        <v>606</v>
      </c>
      <c r="D306" s="663" t="s">
        <v>3543</v>
      </c>
      <c r="E306" s="662" t="s">
        <v>632</v>
      </c>
      <c r="F306" s="663" t="s">
        <v>3551</v>
      </c>
      <c r="G306" s="662" t="s">
        <v>1519</v>
      </c>
      <c r="H306" s="662" t="s">
        <v>1690</v>
      </c>
      <c r="I306" s="662" t="s">
        <v>1691</v>
      </c>
      <c r="J306" s="662" t="s">
        <v>1692</v>
      </c>
      <c r="K306" s="662" t="s">
        <v>1689</v>
      </c>
      <c r="L306" s="664">
        <v>10.350000000000001</v>
      </c>
      <c r="M306" s="664">
        <v>1</v>
      </c>
      <c r="N306" s="665">
        <v>10.350000000000001</v>
      </c>
    </row>
    <row r="307" spans="1:14" ht="14.4" customHeight="1" x14ac:dyDescent="0.3">
      <c r="A307" s="660" t="s">
        <v>600</v>
      </c>
      <c r="B307" s="661" t="s">
        <v>3542</v>
      </c>
      <c r="C307" s="662" t="s">
        <v>606</v>
      </c>
      <c r="D307" s="663" t="s">
        <v>3543</v>
      </c>
      <c r="E307" s="662" t="s">
        <v>632</v>
      </c>
      <c r="F307" s="663" t="s">
        <v>3551</v>
      </c>
      <c r="G307" s="662" t="s">
        <v>1519</v>
      </c>
      <c r="H307" s="662" t="s">
        <v>1693</v>
      </c>
      <c r="I307" s="662" t="s">
        <v>1694</v>
      </c>
      <c r="J307" s="662" t="s">
        <v>1695</v>
      </c>
      <c r="K307" s="662" t="s">
        <v>1462</v>
      </c>
      <c r="L307" s="664">
        <v>41.519999999999989</v>
      </c>
      <c r="M307" s="664">
        <v>1</v>
      </c>
      <c r="N307" s="665">
        <v>41.519999999999989</v>
      </c>
    </row>
    <row r="308" spans="1:14" ht="14.4" customHeight="1" x14ac:dyDescent="0.3">
      <c r="A308" s="660" t="s">
        <v>600</v>
      </c>
      <c r="B308" s="661" t="s">
        <v>3542</v>
      </c>
      <c r="C308" s="662" t="s">
        <v>606</v>
      </c>
      <c r="D308" s="663" t="s">
        <v>3543</v>
      </c>
      <c r="E308" s="662" t="s">
        <v>632</v>
      </c>
      <c r="F308" s="663" t="s">
        <v>3551</v>
      </c>
      <c r="G308" s="662" t="s">
        <v>1519</v>
      </c>
      <c r="H308" s="662" t="s">
        <v>1696</v>
      </c>
      <c r="I308" s="662" t="s">
        <v>1697</v>
      </c>
      <c r="J308" s="662" t="s">
        <v>1698</v>
      </c>
      <c r="K308" s="662" t="s">
        <v>1699</v>
      </c>
      <c r="L308" s="664">
        <v>236.47</v>
      </c>
      <c r="M308" s="664">
        <v>1</v>
      </c>
      <c r="N308" s="665">
        <v>236.47</v>
      </c>
    </row>
    <row r="309" spans="1:14" ht="14.4" customHeight="1" x14ac:dyDescent="0.3">
      <c r="A309" s="660" t="s">
        <v>600</v>
      </c>
      <c r="B309" s="661" t="s">
        <v>3542</v>
      </c>
      <c r="C309" s="662" t="s">
        <v>606</v>
      </c>
      <c r="D309" s="663" t="s">
        <v>3543</v>
      </c>
      <c r="E309" s="662" t="s">
        <v>632</v>
      </c>
      <c r="F309" s="663" t="s">
        <v>3551</v>
      </c>
      <c r="G309" s="662" t="s">
        <v>1519</v>
      </c>
      <c r="H309" s="662" t="s">
        <v>1700</v>
      </c>
      <c r="I309" s="662" t="s">
        <v>1701</v>
      </c>
      <c r="J309" s="662" t="s">
        <v>1563</v>
      </c>
      <c r="K309" s="662" t="s">
        <v>1702</v>
      </c>
      <c r="L309" s="664">
        <v>356.50000000000011</v>
      </c>
      <c r="M309" s="664">
        <v>9</v>
      </c>
      <c r="N309" s="665">
        <v>3208.5000000000009</v>
      </c>
    </row>
    <row r="310" spans="1:14" ht="14.4" customHeight="1" x14ac:dyDescent="0.3">
      <c r="A310" s="660" t="s">
        <v>600</v>
      </c>
      <c r="B310" s="661" t="s">
        <v>3542</v>
      </c>
      <c r="C310" s="662" t="s">
        <v>606</v>
      </c>
      <c r="D310" s="663" t="s">
        <v>3543</v>
      </c>
      <c r="E310" s="662" t="s">
        <v>632</v>
      </c>
      <c r="F310" s="663" t="s">
        <v>3551</v>
      </c>
      <c r="G310" s="662" t="s">
        <v>1519</v>
      </c>
      <c r="H310" s="662" t="s">
        <v>1703</v>
      </c>
      <c r="I310" s="662" t="s">
        <v>1704</v>
      </c>
      <c r="J310" s="662" t="s">
        <v>1563</v>
      </c>
      <c r="K310" s="662" t="s">
        <v>1705</v>
      </c>
      <c r="L310" s="664">
        <v>413.99979665146856</v>
      </c>
      <c r="M310" s="664">
        <v>70</v>
      </c>
      <c r="N310" s="665">
        <v>28979.9857656028</v>
      </c>
    </row>
    <row r="311" spans="1:14" ht="14.4" customHeight="1" x14ac:dyDescent="0.3">
      <c r="A311" s="660" t="s">
        <v>600</v>
      </c>
      <c r="B311" s="661" t="s">
        <v>3542</v>
      </c>
      <c r="C311" s="662" t="s">
        <v>606</v>
      </c>
      <c r="D311" s="663" t="s">
        <v>3543</v>
      </c>
      <c r="E311" s="662" t="s">
        <v>632</v>
      </c>
      <c r="F311" s="663" t="s">
        <v>3551</v>
      </c>
      <c r="G311" s="662" t="s">
        <v>1519</v>
      </c>
      <c r="H311" s="662" t="s">
        <v>1706</v>
      </c>
      <c r="I311" s="662" t="s">
        <v>1707</v>
      </c>
      <c r="J311" s="662" t="s">
        <v>1708</v>
      </c>
      <c r="K311" s="662" t="s">
        <v>1709</v>
      </c>
      <c r="L311" s="664">
        <v>1170.4638718305193</v>
      </c>
      <c r="M311" s="664">
        <v>1</v>
      </c>
      <c r="N311" s="665">
        <v>1170.4638718305193</v>
      </c>
    </row>
    <row r="312" spans="1:14" ht="14.4" customHeight="1" x14ac:dyDescent="0.3">
      <c r="A312" s="660" t="s">
        <v>600</v>
      </c>
      <c r="B312" s="661" t="s">
        <v>3542</v>
      </c>
      <c r="C312" s="662" t="s">
        <v>606</v>
      </c>
      <c r="D312" s="663" t="s">
        <v>3543</v>
      </c>
      <c r="E312" s="662" t="s">
        <v>632</v>
      </c>
      <c r="F312" s="663" t="s">
        <v>3551</v>
      </c>
      <c r="G312" s="662" t="s">
        <v>1519</v>
      </c>
      <c r="H312" s="662" t="s">
        <v>1710</v>
      </c>
      <c r="I312" s="662" t="s">
        <v>1711</v>
      </c>
      <c r="J312" s="662" t="s">
        <v>1632</v>
      </c>
      <c r="K312" s="662" t="s">
        <v>1712</v>
      </c>
      <c r="L312" s="664">
        <v>62.065028702092093</v>
      </c>
      <c r="M312" s="664">
        <v>2</v>
      </c>
      <c r="N312" s="665">
        <v>124.13005740418419</v>
      </c>
    </row>
    <row r="313" spans="1:14" ht="14.4" customHeight="1" x14ac:dyDescent="0.3">
      <c r="A313" s="660" t="s">
        <v>600</v>
      </c>
      <c r="B313" s="661" t="s">
        <v>3542</v>
      </c>
      <c r="C313" s="662" t="s">
        <v>606</v>
      </c>
      <c r="D313" s="663" t="s">
        <v>3543</v>
      </c>
      <c r="E313" s="662" t="s">
        <v>632</v>
      </c>
      <c r="F313" s="663" t="s">
        <v>3551</v>
      </c>
      <c r="G313" s="662" t="s">
        <v>1519</v>
      </c>
      <c r="H313" s="662" t="s">
        <v>1713</v>
      </c>
      <c r="I313" s="662" t="s">
        <v>1714</v>
      </c>
      <c r="J313" s="662" t="s">
        <v>1556</v>
      </c>
      <c r="K313" s="662" t="s">
        <v>1715</v>
      </c>
      <c r="L313" s="664">
        <v>132.91695915977451</v>
      </c>
      <c r="M313" s="664">
        <v>6</v>
      </c>
      <c r="N313" s="665">
        <v>797.50175495864698</v>
      </c>
    </row>
    <row r="314" spans="1:14" ht="14.4" customHeight="1" x14ac:dyDescent="0.3">
      <c r="A314" s="660" t="s">
        <v>600</v>
      </c>
      <c r="B314" s="661" t="s">
        <v>3542</v>
      </c>
      <c r="C314" s="662" t="s">
        <v>606</v>
      </c>
      <c r="D314" s="663" t="s">
        <v>3543</v>
      </c>
      <c r="E314" s="662" t="s">
        <v>632</v>
      </c>
      <c r="F314" s="663" t="s">
        <v>3551</v>
      </c>
      <c r="G314" s="662" t="s">
        <v>1519</v>
      </c>
      <c r="H314" s="662" t="s">
        <v>1716</v>
      </c>
      <c r="I314" s="662" t="s">
        <v>1717</v>
      </c>
      <c r="J314" s="662" t="s">
        <v>1718</v>
      </c>
      <c r="K314" s="662" t="s">
        <v>1719</v>
      </c>
      <c r="L314" s="664">
        <v>123.89974673014439</v>
      </c>
      <c r="M314" s="664">
        <v>2</v>
      </c>
      <c r="N314" s="665">
        <v>247.79949346028877</v>
      </c>
    </row>
    <row r="315" spans="1:14" ht="14.4" customHeight="1" x14ac:dyDescent="0.3">
      <c r="A315" s="660" t="s">
        <v>600</v>
      </c>
      <c r="B315" s="661" t="s">
        <v>3542</v>
      </c>
      <c r="C315" s="662" t="s">
        <v>606</v>
      </c>
      <c r="D315" s="663" t="s">
        <v>3543</v>
      </c>
      <c r="E315" s="662" t="s">
        <v>632</v>
      </c>
      <c r="F315" s="663" t="s">
        <v>3551</v>
      </c>
      <c r="G315" s="662" t="s">
        <v>1519</v>
      </c>
      <c r="H315" s="662" t="s">
        <v>1720</v>
      </c>
      <c r="I315" s="662" t="s">
        <v>1721</v>
      </c>
      <c r="J315" s="662" t="s">
        <v>1722</v>
      </c>
      <c r="K315" s="662" t="s">
        <v>1723</v>
      </c>
      <c r="L315" s="664">
        <v>217.01000000000005</v>
      </c>
      <c r="M315" s="664">
        <v>1</v>
      </c>
      <c r="N315" s="665">
        <v>217.01000000000005</v>
      </c>
    </row>
    <row r="316" spans="1:14" ht="14.4" customHeight="1" x14ac:dyDescent="0.3">
      <c r="A316" s="660" t="s">
        <v>600</v>
      </c>
      <c r="B316" s="661" t="s">
        <v>3542</v>
      </c>
      <c r="C316" s="662" t="s">
        <v>606</v>
      </c>
      <c r="D316" s="663" t="s">
        <v>3543</v>
      </c>
      <c r="E316" s="662" t="s">
        <v>632</v>
      </c>
      <c r="F316" s="663" t="s">
        <v>3551</v>
      </c>
      <c r="G316" s="662" t="s">
        <v>1519</v>
      </c>
      <c r="H316" s="662" t="s">
        <v>1724</v>
      </c>
      <c r="I316" s="662" t="s">
        <v>1724</v>
      </c>
      <c r="J316" s="662" t="s">
        <v>1725</v>
      </c>
      <c r="K316" s="662" t="s">
        <v>1726</v>
      </c>
      <c r="L316" s="664">
        <v>128.35002933909976</v>
      </c>
      <c r="M316" s="664">
        <v>13</v>
      </c>
      <c r="N316" s="665">
        <v>1668.550381408297</v>
      </c>
    </row>
    <row r="317" spans="1:14" ht="14.4" customHeight="1" x14ac:dyDescent="0.3">
      <c r="A317" s="660" t="s">
        <v>600</v>
      </c>
      <c r="B317" s="661" t="s">
        <v>3542</v>
      </c>
      <c r="C317" s="662" t="s">
        <v>606</v>
      </c>
      <c r="D317" s="663" t="s">
        <v>3543</v>
      </c>
      <c r="E317" s="662" t="s">
        <v>632</v>
      </c>
      <c r="F317" s="663" t="s">
        <v>3551</v>
      </c>
      <c r="G317" s="662" t="s">
        <v>1519</v>
      </c>
      <c r="H317" s="662" t="s">
        <v>1727</v>
      </c>
      <c r="I317" s="662" t="s">
        <v>1728</v>
      </c>
      <c r="J317" s="662" t="s">
        <v>1729</v>
      </c>
      <c r="K317" s="662" t="s">
        <v>1730</v>
      </c>
      <c r="L317" s="664">
        <v>550.61000000000013</v>
      </c>
      <c r="M317" s="664">
        <v>1</v>
      </c>
      <c r="N317" s="665">
        <v>550.61000000000013</v>
      </c>
    </row>
    <row r="318" spans="1:14" ht="14.4" customHeight="1" x14ac:dyDescent="0.3">
      <c r="A318" s="660" t="s">
        <v>600</v>
      </c>
      <c r="B318" s="661" t="s">
        <v>3542</v>
      </c>
      <c r="C318" s="662" t="s">
        <v>606</v>
      </c>
      <c r="D318" s="663" t="s">
        <v>3543</v>
      </c>
      <c r="E318" s="662" t="s">
        <v>632</v>
      </c>
      <c r="F318" s="663" t="s">
        <v>3551</v>
      </c>
      <c r="G318" s="662" t="s">
        <v>1519</v>
      </c>
      <c r="H318" s="662" t="s">
        <v>1731</v>
      </c>
      <c r="I318" s="662" t="s">
        <v>1732</v>
      </c>
      <c r="J318" s="662" t="s">
        <v>1733</v>
      </c>
      <c r="K318" s="662" t="s">
        <v>1734</v>
      </c>
      <c r="L318" s="664">
        <v>1437.5</v>
      </c>
      <c r="M318" s="664">
        <v>1</v>
      </c>
      <c r="N318" s="665">
        <v>1437.5</v>
      </c>
    </row>
    <row r="319" spans="1:14" ht="14.4" customHeight="1" x14ac:dyDescent="0.3">
      <c r="A319" s="660" t="s">
        <v>600</v>
      </c>
      <c r="B319" s="661" t="s">
        <v>3542</v>
      </c>
      <c r="C319" s="662" t="s">
        <v>606</v>
      </c>
      <c r="D319" s="663" t="s">
        <v>3543</v>
      </c>
      <c r="E319" s="662" t="s">
        <v>632</v>
      </c>
      <c r="F319" s="663" t="s">
        <v>3551</v>
      </c>
      <c r="G319" s="662" t="s">
        <v>1519</v>
      </c>
      <c r="H319" s="662" t="s">
        <v>1735</v>
      </c>
      <c r="I319" s="662" t="s">
        <v>1736</v>
      </c>
      <c r="J319" s="662" t="s">
        <v>1737</v>
      </c>
      <c r="K319" s="662" t="s">
        <v>1017</v>
      </c>
      <c r="L319" s="664">
        <v>118.43999999999996</v>
      </c>
      <c r="M319" s="664">
        <v>1</v>
      </c>
      <c r="N319" s="665">
        <v>118.43999999999996</v>
      </c>
    </row>
    <row r="320" spans="1:14" ht="14.4" customHeight="1" x14ac:dyDescent="0.3">
      <c r="A320" s="660" t="s">
        <v>600</v>
      </c>
      <c r="B320" s="661" t="s">
        <v>3542</v>
      </c>
      <c r="C320" s="662" t="s">
        <v>606</v>
      </c>
      <c r="D320" s="663" t="s">
        <v>3543</v>
      </c>
      <c r="E320" s="662" t="s">
        <v>632</v>
      </c>
      <c r="F320" s="663" t="s">
        <v>3551</v>
      </c>
      <c r="G320" s="662" t="s">
        <v>1519</v>
      </c>
      <c r="H320" s="662" t="s">
        <v>1738</v>
      </c>
      <c r="I320" s="662" t="s">
        <v>1739</v>
      </c>
      <c r="J320" s="662" t="s">
        <v>1740</v>
      </c>
      <c r="K320" s="662" t="s">
        <v>1741</v>
      </c>
      <c r="L320" s="664">
        <v>1030.3662233991899</v>
      </c>
      <c r="M320" s="664">
        <v>1</v>
      </c>
      <c r="N320" s="665">
        <v>1030.3662233991899</v>
      </c>
    </row>
    <row r="321" spans="1:14" ht="14.4" customHeight="1" x14ac:dyDescent="0.3">
      <c r="A321" s="660" t="s">
        <v>600</v>
      </c>
      <c r="B321" s="661" t="s">
        <v>3542</v>
      </c>
      <c r="C321" s="662" t="s">
        <v>606</v>
      </c>
      <c r="D321" s="663" t="s">
        <v>3543</v>
      </c>
      <c r="E321" s="662" t="s">
        <v>632</v>
      </c>
      <c r="F321" s="663" t="s">
        <v>3551</v>
      </c>
      <c r="G321" s="662" t="s">
        <v>1519</v>
      </c>
      <c r="H321" s="662" t="s">
        <v>1742</v>
      </c>
      <c r="I321" s="662" t="s">
        <v>1742</v>
      </c>
      <c r="J321" s="662" t="s">
        <v>1743</v>
      </c>
      <c r="K321" s="662" t="s">
        <v>1744</v>
      </c>
      <c r="L321" s="664">
        <v>55.1</v>
      </c>
      <c r="M321" s="664">
        <v>1</v>
      </c>
      <c r="N321" s="665">
        <v>55.1</v>
      </c>
    </row>
    <row r="322" spans="1:14" ht="14.4" customHeight="1" x14ac:dyDescent="0.3">
      <c r="A322" s="660" t="s">
        <v>600</v>
      </c>
      <c r="B322" s="661" t="s">
        <v>3542</v>
      </c>
      <c r="C322" s="662" t="s">
        <v>606</v>
      </c>
      <c r="D322" s="663" t="s">
        <v>3543</v>
      </c>
      <c r="E322" s="662" t="s">
        <v>632</v>
      </c>
      <c r="F322" s="663" t="s">
        <v>3551</v>
      </c>
      <c r="G322" s="662" t="s">
        <v>1519</v>
      </c>
      <c r="H322" s="662" t="s">
        <v>1745</v>
      </c>
      <c r="I322" s="662" t="s">
        <v>1745</v>
      </c>
      <c r="J322" s="662" t="s">
        <v>1746</v>
      </c>
      <c r="K322" s="662" t="s">
        <v>1747</v>
      </c>
      <c r="L322" s="664">
        <v>104.17000000000004</v>
      </c>
      <c r="M322" s="664">
        <v>1</v>
      </c>
      <c r="N322" s="665">
        <v>104.17000000000004</v>
      </c>
    </row>
    <row r="323" spans="1:14" ht="14.4" customHeight="1" x14ac:dyDescent="0.3">
      <c r="A323" s="660" t="s">
        <v>600</v>
      </c>
      <c r="B323" s="661" t="s">
        <v>3542</v>
      </c>
      <c r="C323" s="662" t="s">
        <v>606</v>
      </c>
      <c r="D323" s="663" t="s">
        <v>3543</v>
      </c>
      <c r="E323" s="662" t="s">
        <v>1748</v>
      </c>
      <c r="F323" s="663" t="s">
        <v>3552</v>
      </c>
      <c r="G323" s="662" t="s">
        <v>648</v>
      </c>
      <c r="H323" s="662" t="s">
        <v>1749</v>
      </c>
      <c r="I323" s="662" t="s">
        <v>1750</v>
      </c>
      <c r="J323" s="662" t="s">
        <v>1751</v>
      </c>
      <c r="K323" s="662" t="s">
        <v>1752</v>
      </c>
      <c r="L323" s="664">
        <v>323.98</v>
      </c>
      <c r="M323" s="664">
        <v>2</v>
      </c>
      <c r="N323" s="665">
        <v>647.96</v>
      </c>
    </row>
    <row r="324" spans="1:14" ht="14.4" customHeight="1" x14ac:dyDescent="0.3">
      <c r="A324" s="660" t="s">
        <v>600</v>
      </c>
      <c r="B324" s="661" t="s">
        <v>3542</v>
      </c>
      <c r="C324" s="662" t="s">
        <v>606</v>
      </c>
      <c r="D324" s="663" t="s">
        <v>3543</v>
      </c>
      <c r="E324" s="662" t="s">
        <v>1748</v>
      </c>
      <c r="F324" s="663" t="s">
        <v>3552</v>
      </c>
      <c r="G324" s="662" t="s">
        <v>648</v>
      </c>
      <c r="H324" s="662" t="s">
        <v>1753</v>
      </c>
      <c r="I324" s="662" t="s">
        <v>1754</v>
      </c>
      <c r="J324" s="662" t="s">
        <v>1755</v>
      </c>
      <c r="K324" s="662" t="s">
        <v>1756</v>
      </c>
      <c r="L324" s="664">
        <v>2021.0921381142091</v>
      </c>
      <c r="M324" s="664">
        <v>50.199999999999996</v>
      </c>
      <c r="N324" s="665">
        <v>101458.82533333328</v>
      </c>
    </row>
    <row r="325" spans="1:14" ht="14.4" customHeight="1" x14ac:dyDescent="0.3">
      <c r="A325" s="660" t="s">
        <v>600</v>
      </c>
      <c r="B325" s="661" t="s">
        <v>3542</v>
      </c>
      <c r="C325" s="662" t="s">
        <v>606</v>
      </c>
      <c r="D325" s="663" t="s">
        <v>3543</v>
      </c>
      <c r="E325" s="662" t="s">
        <v>1748</v>
      </c>
      <c r="F325" s="663" t="s">
        <v>3552</v>
      </c>
      <c r="G325" s="662" t="s">
        <v>648</v>
      </c>
      <c r="H325" s="662" t="s">
        <v>1757</v>
      </c>
      <c r="I325" s="662" t="s">
        <v>1758</v>
      </c>
      <c r="J325" s="662" t="s">
        <v>1759</v>
      </c>
      <c r="K325" s="662" t="s">
        <v>1756</v>
      </c>
      <c r="L325" s="664">
        <v>1875.420043859649</v>
      </c>
      <c r="M325" s="664">
        <v>45.6</v>
      </c>
      <c r="N325" s="665">
        <v>85519.153999999995</v>
      </c>
    </row>
    <row r="326" spans="1:14" ht="14.4" customHeight="1" x14ac:dyDescent="0.3">
      <c r="A326" s="660" t="s">
        <v>600</v>
      </c>
      <c r="B326" s="661" t="s">
        <v>3542</v>
      </c>
      <c r="C326" s="662" t="s">
        <v>606</v>
      </c>
      <c r="D326" s="663" t="s">
        <v>3543</v>
      </c>
      <c r="E326" s="662" t="s">
        <v>1748</v>
      </c>
      <c r="F326" s="663" t="s">
        <v>3552</v>
      </c>
      <c r="G326" s="662" t="s">
        <v>648</v>
      </c>
      <c r="H326" s="662" t="s">
        <v>1760</v>
      </c>
      <c r="I326" s="662" t="s">
        <v>1761</v>
      </c>
      <c r="J326" s="662" t="s">
        <v>1762</v>
      </c>
      <c r="K326" s="662" t="s">
        <v>1756</v>
      </c>
      <c r="L326" s="664">
        <v>2270.5454519756045</v>
      </c>
      <c r="M326" s="664">
        <v>11</v>
      </c>
      <c r="N326" s="665">
        <v>24975.99997173165</v>
      </c>
    </row>
    <row r="327" spans="1:14" ht="14.4" customHeight="1" x14ac:dyDescent="0.3">
      <c r="A327" s="660" t="s">
        <v>600</v>
      </c>
      <c r="B327" s="661" t="s">
        <v>3542</v>
      </c>
      <c r="C327" s="662" t="s">
        <v>606</v>
      </c>
      <c r="D327" s="663" t="s">
        <v>3543</v>
      </c>
      <c r="E327" s="662" t="s">
        <v>1748</v>
      </c>
      <c r="F327" s="663" t="s">
        <v>3552</v>
      </c>
      <c r="G327" s="662" t="s">
        <v>648</v>
      </c>
      <c r="H327" s="662" t="s">
        <v>1763</v>
      </c>
      <c r="I327" s="662" t="s">
        <v>1764</v>
      </c>
      <c r="J327" s="662" t="s">
        <v>1765</v>
      </c>
      <c r="K327" s="662" t="s">
        <v>1766</v>
      </c>
      <c r="L327" s="664">
        <v>1735.6600000000003</v>
      </c>
      <c r="M327" s="664">
        <v>5</v>
      </c>
      <c r="N327" s="665">
        <v>8678.3000000000011</v>
      </c>
    </row>
    <row r="328" spans="1:14" ht="14.4" customHeight="1" x14ac:dyDescent="0.3">
      <c r="A328" s="660" t="s">
        <v>600</v>
      </c>
      <c r="B328" s="661" t="s">
        <v>3542</v>
      </c>
      <c r="C328" s="662" t="s">
        <v>606</v>
      </c>
      <c r="D328" s="663" t="s">
        <v>3543</v>
      </c>
      <c r="E328" s="662" t="s">
        <v>1748</v>
      </c>
      <c r="F328" s="663" t="s">
        <v>3552</v>
      </c>
      <c r="G328" s="662" t="s">
        <v>648</v>
      </c>
      <c r="H328" s="662" t="s">
        <v>1767</v>
      </c>
      <c r="I328" s="662" t="s">
        <v>1768</v>
      </c>
      <c r="J328" s="662" t="s">
        <v>1769</v>
      </c>
      <c r="K328" s="662" t="s">
        <v>1766</v>
      </c>
      <c r="L328" s="664">
        <v>1389.89</v>
      </c>
      <c r="M328" s="664">
        <v>1</v>
      </c>
      <c r="N328" s="665">
        <v>1389.89</v>
      </c>
    </row>
    <row r="329" spans="1:14" ht="14.4" customHeight="1" x14ac:dyDescent="0.3">
      <c r="A329" s="660" t="s">
        <v>600</v>
      </c>
      <c r="B329" s="661" t="s">
        <v>3542</v>
      </c>
      <c r="C329" s="662" t="s">
        <v>606</v>
      </c>
      <c r="D329" s="663" t="s">
        <v>3543</v>
      </c>
      <c r="E329" s="662" t="s">
        <v>1748</v>
      </c>
      <c r="F329" s="663" t="s">
        <v>3552</v>
      </c>
      <c r="G329" s="662" t="s">
        <v>648</v>
      </c>
      <c r="H329" s="662" t="s">
        <v>1770</v>
      </c>
      <c r="I329" s="662" t="s">
        <v>1771</v>
      </c>
      <c r="J329" s="662" t="s">
        <v>1772</v>
      </c>
      <c r="K329" s="662" t="s">
        <v>1773</v>
      </c>
      <c r="L329" s="664">
        <v>1735.0700000000002</v>
      </c>
      <c r="M329" s="664">
        <v>1</v>
      </c>
      <c r="N329" s="665">
        <v>1735.0700000000002</v>
      </c>
    </row>
    <row r="330" spans="1:14" ht="14.4" customHeight="1" x14ac:dyDescent="0.3">
      <c r="A330" s="660" t="s">
        <v>600</v>
      </c>
      <c r="B330" s="661" t="s">
        <v>3542</v>
      </c>
      <c r="C330" s="662" t="s">
        <v>606</v>
      </c>
      <c r="D330" s="663" t="s">
        <v>3543</v>
      </c>
      <c r="E330" s="662" t="s">
        <v>1748</v>
      </c>
      <c r="F330" s="663" t="s">
        <v>3552</v>
      </c>
      <c r="G330" s="662" t="s">
        <v>648</v>
      </c>
      <c r="H330" s="662" t="s">
        <v>1774</v>
      </c>
      <c r="I330" s="662" t="s">
        <v>1775</v>
      </c>
      <c r="J330" s="662" t="s">
        <v>1772</v>
      </c>
      <c r="K330" s="662" t="s">
        <v>1776</v>
      </c>
      <c r="L330" s="664">
        <v>2156.25</v>
      </c>
      <c r="M330" s="664">
        <v>8</v>
      </c>
      <c r="N330" s="665">
        <v>17250</v>
      </c>
    </row>
    <row r="331" spans="1:14" ht="14.4" customHeight="1" x14ac:dyDescent="0.3">
      <c r="A331" s="660" t="s">
        <v>600</v>
      </c>
      <c r="B331" s="661" t="s">
        <v>3542</v>
      </c>
      <c r="C331" s="662" t="s">
        <v>606</v>
      </c>
      <c r="D331" s="663" t="s">
        <v>3543</v>
      </c>
      <c r="E331" s="662" t="s">
        <v>1748</v>
      </c>
      <c r="F331" s="663" t="s">
        <v>3552</v>
      </c>
      <c r="G331" s="662" t="s">
        <v>648</v>
      </c>
      <c r="H331" s="662" t="s">
        <v>1777</v>
      </c>
      <c r="I331" s="662" t="s">
        <v>1778</v>
      </c>
      <c r="J331" s="662" t="s">
        <v>1779</v>
      </c>
      <c r="K331" s="662" t="s">
        <v>1780</v>
      </c>
      <c r="L331" s="664">
        <v>2903.2900000000004</v>
      </c>
      <c r="M331" s="664">
        <v>10</v>
      </c>
      <c r="N331" s="665">
        <v>29032.900000000005</v>
      </c>
    </row>
    <row r="332" spans="1:14" ht="14.4" customHeight="1" x14ac:dyDescent="0.3">
      <c r="A332" s="660" t="s">
        <v>600</v>
      </c>
      <c r="B332" s="661" t="s">
        <v>3542</v>
      </c>
      <c r="C332" s="662" t="s">
        <v>606</v>
      </c>
      <c r="D332" s="663" t="s">
        <v>3543</v>
      </c>
      <c r="E332" s="662" t="s">
        <v>1748</v>
      </c>
      <c r="F332" s="663" t="s">
        <v>3552</v>
      </c>
      <c r="G332" s="662" t="s">
        <v>648</v>
      </c>
      <c r="H332" s="662" t="s">
        <v>1781</v>
      </c>
      <c r="I332" s="662" t="s">
        <v>1782</v>
      </c>
      <c r="J332" s="662" t="s">
        <v>1783</v>
      </c>
      <c r="K332" s="662" t="s">
        <v>1780</v>
      </c>
      <c r="L332" s="664">
        <v>2322.31</v>
      </c>
      <c r="M332" s="664">
        <v>1</v>
      </c>
      <c r="N332" s="665">
        <v>2322.31</v>
      </c>
    </row>
    <row r="333" spans="1:14" ht="14.4" customHeight="1" x14ac:dyDescent="0.3">
      <c r="A333" s="660" t="s">
        <v>600</v>
      </c>
      <c r="B333" s="661" t="s">
        <v>3542</v>
      </c>
      <c r="C333" s="662" t="s">
        <v>606</v>
      </c>
      <c r="D333" s="663" t="s">
        <v>3543</v>
      </c>
      <c r="E333" s="662" t="s">
        <v>1748</v>
      </c>
      <c r="F333" s="663" t="s">
        <v>3552</v>
      </c>
      <c r="G333" s="662" t="s">
        <v>648</v>
      </c>
      <c r="H333" s="662" t="s">
        <v>1784</v>
      </c>
      <c r="I333" s="662" t="s">
        <v>1785</v>
      </c>
      <c r="J333" s="662" t="s">
        <v>1755</v>
      </c>
      <c r="K333" s="662" t="s">
        <v>1786</v>
      </c>
      <c r="L333" s="664">
        <v>1280.1799999999998</v>
      </c>
      <c r="M333" s="664">
        <v>2</v>
      </c>
      <c r="N333" s="665">
        <v>2560.3599999999997</v>
      </c>
    </row>
    <row r="334" spans="1:14" ht="14.4" customHeight="1" x14ac:dyDescent="0.3">
      <c r="A334" s="660" t="s">
        <v>600</v>
      </c>
      <c r="B334" s="661" t="s">
        <v>3542</v>
      </c>
      <c r="C334" s="662" t="s">
        <v>606</v>
      </c>
      <c r="D334" s="663" t="s">
        <v>3543</v>
      </c>
      <c r="E334" s="662" t="s">
        <v>1748</v>
      </c>
      <c r="F334" s="663" t="s">
        <v>3552</v>
      </c>
      <c r="G334" s="662" t="s">
        <v>1519</v>
      </c>
      <c r="H334" s="662" t="s">
        <v>1787</v>
      </c>
      <c r="I334" s="662" t="s">
        <v>1787</v>
      </c>
      <c r="J334" s="662" t="s">
        <v>1788</v>
      </c>
      <c r="K334" s="662" t="s">
        <v>1789</v>
      </c>
      <c r="L334" s="664">
        <v>135.36000000000001</v>
      </c>
      <c r="M334" s="664">
        <v>1</v>
      </c>
      <c r="N334" s="665">
        <v>135.36000000000001</v>
      </c>
    </row>
    <row r="335" spans="1:14" ht="14.4" customHeight="1" x14ac:dyDescent="0.3">
      <c r="A335" s="660" t="s">
        <v>600</v>
      </c>
      <c r="B335" s="661" t="s">
        <v>3542</v>
      </c>
      <c r="C335" s="662" t="s">
        <v>606</v>
      </c>
      <c r="D335" s="663" t="s">
        <v>3543</v>
      </c>
      <c r="E335" s="662" t="s">
        <v>1748</v>
      </c>
      <c r="F335" s="663" t="s">
        <v>3552</v>
      </c>
      <c r="G335" s="662" t="s">
        <v>1519</v>
      </c>
      <c r="H335" s="662" t="s">
        <v>1790</v>
      </c>
      <c r="I335" s="662" t="s">
        <v>1790</v>
      </c>
      <c r="J335" s="662" t="s">
        <v>1791</v>
      </c>
      <c r="K335" s="662" t="s">
        <v>1792</v>
      </c>
      <c r="L335" s="664">
        <v>71.94</v>
      </c>
      <c r="M335" s="664">
        <v>21</v>
      </c>
      <c r="N335" s="665">
        <v>1510.74</v>
      </c>
    </row>
    <row r="336" spans="1:14" ht="14.4" customHeight="1" x14ac:dyDescent="0.3">
      <c r="A336" s="660" t="s">
        <v>600</v>
      </c>
      <c r="B336" s="661" t="s">
        <v>3542</v>
      </c>
      <c r="C336" s="662" t="s">
        <v>606</v>
      </c>
      <c r="D336" s="663" t="s">
        <v>3543</v>
      </c>
      <c r="E336" s="662" t="s">
        <v>1748</v>
      </c>
      <c r="F336" s="663" t="s">
        <v>3552</v>
      </c>
      <c r="G336" s="662" t="s">
        <v>1519</v>
      </c>
      <c r="H336" s="662" t="s">
        <v>1793</v>
      </c>
      <c r="I336" s="662" t="s">
        <v>1794</v>
      </c>
      <c r="J336" s="662" t="s">
        <v>1795</v>
      </c>
      <c r="K336" s="662" t="s">
        <v>1796</v>
      </c>
      <c r="L336" s="664">
        <v>206.99972217277997</v>
      </c>
      <c r="M336" s="664">
        <v>123</v>
      </c>
      <c r="N336" s="665">
        <v>25460.965827251937</v>
      </c>
    </row>
    <row r="337" spans="1:14" ht="14.4" customHeight="1" x14ac:dyDescent="0.3">
      <c r="A337" s="660" t="s">
        <v>600</v>
      </c>
      <c r="B337" s="661" t="s">
        <v>3542</v>
      </c>
      <c r="C337" s="662" t="s">
        <v>606</v>
      </c>
      <c r="D337" s="663" t="s">
        <v>3543</v>
      </c>
      <c r="E337" s="662" t="s">
        <v>1748</v>
      </c>
      <c r="F337" s="663" t="s">
        <v>3552</v>
      </c>
      <c r="G337" s="662" t="s">
        <v>1519</v>
      </c>
      <c r="H337" s="662" t="s">
        <v>1797</v>
      </c>
      <c r="I337" s="662" t="s">
        <v>1798</v>
      </c>
      <c r="J337" s="662" t="s">
        <v>1799</v>
      </c>
      <c r="K337" s="662" t="s">
        <v>1800</v>
      </c>
      <c r="L337" s="664">
        <v>198.26000000000002</v>
      </c>
      <c r="M337" s="664">
        <v>2</v>
      </c>
      <c r="N337" s="665">
        <v>396.52000000000004</v>
      </c>
    </row>
    <row r="338" spans="1:14" ht="14.4" customHeight="1" x14ac:dyDescent="0.3">
      <c r="A338" s="660" t="s">
        <v>600</v>
      </c>
      <c r="B338" s="661" t="s">
        <v>3542</v>
      </c>
      <c r="C338" s="662" t="s">
        <v>606</v>
      </c>
      <c r="D338" s="663" t="s">
        <v>3543</v>
      </c>
      <c r="E338" s="662" t="s">
        <v>1748</v>
      </c>
      <c r="F338" s="663" t="s">
        <v>3552</v>
      </c>
      <c r="G338" s="662" t="s">
        <v>1519</v>
      </c>
      <c r="H338" s="662" t="s">
        <v>1801</v>
      </c>
      <c r="I338" s="662" t="s">
        <v>1801</v>
      </c>
      <c r="J338" s="662" t="s">
        <v>1791</v>
      </c>
      <c r="K338" s="662" t="s">
        <v>1802</v>
      </c>
      <c r="L338" s="664">
        <v>183.36983279130939</v>
      </c>
      <c r="M338" s="664">
        <v>200</v>
      </c>
      <c r="N338" s="665">
        <v>36673.966558261876</v>
      </c>
    </row>
    <row r="339" spans="1:14" ht="14.4" customHeight="1" x14ac:dyDescent="0.3">
      <c r="A339" s="660" t="s">
        <v>600</v>
      </c>
      <c r="B339" s="661" t="s">
        <v>3542</v>
      </c>
      <c r="C339" s="662" t="s">
        <v>606</v>
      </c>
      <c r="D339" s="663" t="s">
        <v>3543</v>
      </c>
      <c r="E339" s="662" t="s">
        <v>1748</v>
      </c>
      <c r="F339" s="663" t="s">
        <v>3552</v>
      </c>
      <c r="G339" s="662" t="s">
        <v>1519</v>
      </c>
      <c r="H339" s="662" t="s">
        <v>1803</v>
      </c>
      <c r="I339" s="662" t="s">
        <v>1804</v>
      </c>
      <c r="J339" s="662" t="s">
        <v>1805</v>
      </c>
      <c r="K339" s="662" t="s">
        <v>1789</v>
      </c>
      <c r="L339" s="664">
        <v>123.20994456087895</v>
      </c>
      <c r="M339" s="664">
        <v>1</v>
      </c>
      <c r="N339" s="665">
        <v>123.20994456087895</v>
      </c>
    </row>
    <row r="340" spans="1:14" ht="14.4" customHeight="1" x14ac:dyDescent="0.3">
      <c r="A340" s="660" t="s">
        <v>600</v>
      </c>
      <c r="B340" s="661" t="s">
        <v>3542</v>
      </c>
      <c r="C340" s="662" t="s">
        <v>606</v>
      </c>
      <c r="D340" s="663" t="s">
        <v>3543</v>
      </c>
      <c r="E340" s="662" t="s">
        <v>1748</v>
      </c>
      <c r="F340" s="663" t="s">
        <v>3552</v>
      </c>
      <c r="G340" s="662" t="s">
        <v>1519</v>
      </c>
      <c r="H340" s="662" t="s">
        <v>1806</v>
      </c>
      <c r="I340" s="662" t="s">
        <v>1807</v>
      </c>
      <c r="J340" s="662" t="s">
        <v>1808</v>
      </c>
      <c r="K340" s="662" t="s">
        <v>1789</v>
      </c>
      <c r="L340" s="664">
        <v>123.21</v>
      </c>
      <c r="M340" s="664">
        <v>1</v>
      </c>
      <c r="N340" s="665">
        <v>123.21</v>
      </c>
    </row>
    <row r="341" spans="1:14" ht="14.4" customHeight="1" x14ac:dyDescent="0.3">
      <c r="A341" s="660" t="s">
        <v>600</v>
      </c>
      <c r="B341" s="661" t="s">
        <v>3542</v>
      </c>
      <c r="C341" s="662" t="s">
        <v>606</v>
      </c>
      <c r="D341" s="663" t="s">
        <v>3543</v>
      </c>
      <c r="E341" s="662" t="s">
        <v>1748</v>
      </c>
      <c r="F341" s="663" t="s">
        <v>3552</v>
      </c>
      <c r="G341" s="662" t="s">
        <v>1519</v>
      </c>
      <c r="H341" s="662" t="s">
        <v>1809</v>
      </c>
      <c r="I341" s="662" t="s">
        <v>1810</v>
      </c>
      <c r="J341" s="662" t="s">
        <v>1811</v>
      </c>
      <c r="K341" s="662" t="s">
        <v>1789</v>
      </c>
      <c r="L341" s="664">
        <v>123.20993407506823</v>
      </c>
      <c r="M341" s="664">
        <v>4</v>
      </c>
      <c r="N341" s="665">
        <v>492.83973630027293</v>
      </c>
    </row>
    <row r="342" spans="1:14" ht="14.4" customHeight="1" x14ac:dyDescent="0.3">
      <c r="A342" s="660" t="s">
        <v>600</v>
      </c>
      <c r="B342" s="661" t="s">
        <v>3542</v>
      </c>
      <c r="C342" s="662" t="s">
        <v>606</v>
      </c>
      <c r="D342" s="663" t="s">
        <v>3543</v>
      </c>
      <c r="E342" s="662" t="s">
        <v>1748</v>
      </c>
      <c r="F342" s="663" t="s">
        <v>3552</v>
      </c>
      <c r="G342" s="662" t="s">
        <v>1519</v>
      </c>
      <c r="H342" s="662" t="s">
        <v>1812</v>
      </c>
      <c r="I342" s="662" t="s">
        <v>1813</v>
      </c>
      <c r="J342" s="662" t="s">
        <v>1814</v>
      </c>
      <c r="K342" s="662" t="s">
        <v>1789</v>
      </c>
      <c r="L342" s="664">
        <v>123.21000000000002</v>
      </c>
      <c r="M342" s="664">
        <v>1</v>
      </c>
      <c r="N342" s="665">
        <v>123.21000000000002</v>
      </c>
    </row>
    <row r="343" spans="1:14" ht="14.4" customHeight="1" x14ac:dyDescent="0.3">
      <c r="A343" s="660" t="s">
        <v>600</v>
      </c>
      <c r="B343" s="661" t="s">
        <v>3542</v>
      </c>
      <c r="C343" s="662" t="s">
        <v>606</v>
      </c>
      <c r="D343" s="663" t="s">
        <v>3543</v>
      </c>
      <c r="E343" s="662" t="s">
        <v>1815</v>
      </c>
      <c r="F343" s="663" t="s">
        <v>3553</v>
      </c>
      <c r="G343" s="662"/>
      <c r="H343" s="662" t="s">
        <v>1816</v>
      </c>
      <c r="I343" s="662" t="s">
        <v>1817</v>
      </c>
      <c r="J343" s="662" t="s">
        <v>1818</v>
      </c>
      <c r="K343" s="662" t="s">
        <v>1819</v>
      </c>
      <c r="L343" s="664">
        <v>648.84999999999991</v>
      </c>
      <c r="M343" s="664">
        <v>0.84</v>
      </c>
      <c r="N343" s="665">
        <v>545.03399999999988</v>
      </c>
    </row>
    <row r="344" spans="1:14" ht="14.4" customHeight="1" x14ac:dyDescent="0.3">
      <c r="A344" s="660" t="s">
        <v>600</v>
      </c>
      <c r="B344" s="661" t="s">
        <v>3542</v>
      </c>
      <c r="C344" s="662" t="s">
        <v>606</v>
      </c>
      <c r="D344" s="663" t="s">
        <v>3543</v>
      </c>
      <c r="E344" s="662" t="s">
        <v>1815</v>
      </c>
      <c r="F344" s="663" t="s">
        <v>3553</v>
      </c>
      <c r="G344" s="662"/>
      <c r="H344" s="662" t="s">
        <v>1820</v>
      </c>
      <c r="I344" s="662" t="s">
        <v>1821</v>
      </c>
      <c r="J344" s="662" t="s">
        <v>1822</v>
      </c>
      <c r="K344" s="662" t="s">
        <v>1823</v>
      </c>
      <c r="L344" s="664">
        <v>46.230000000000004</v>
      </c>
      <c r="M344" s="664">
        <v>2</v>
      </c>
      <c r="N344" s="665">
        <v>92.460000000000008</v>
      </c>
    </row>
    <row r="345" spans="1:14" ht="14.4" customHeight="1" x14ac:dyDescent="0.3">
      <c r="A345" s="660" t="s">
        <v>600</v>
      </c>
      <c r="B345" s="661" t="s">
        <v>3542</v>
      </c>
      <c r="C345" s="662" t="s">
        <v>606</v>
      </c>
      <c r="D345" s="663" t="s">
        <v>3543</v>
      </c>
      <c r="E345" s="662" t="s">
        <v>1815</v>
      </c>
      <c r="F345" s="663" t="s">
        <v>3553</v>
      </c>
      <c r="G345" s="662"/>
      <c r="H345" s="662" t="s">
        <v>1824</v>
      </c>
      <c r="I345" s="662" t="s">
        <v>1825</v>
      </c>
      <c r="J345" s="662" t="s">
        <v>1826</v>
      </c>
      <c r="K345" s="662" t="s">
        <v>1827</v>
      </c>
      <c r="L345" s="664">
        <v>276</v>
      </c>
      <c r="M345" s="664">
        <v>0.3</v>
      </c>
      <c r="N345" s="665">
        <v>82.8</v>
      </c>
    </row>
    <row r="346" spans="1:14" ht="14.4" customHeight="1" x14ac:dyDescent="0.3">
      <c r="A346" s="660" t="s">
        <v>600</v>
      </c>
      <c r="B346" s="661" t="s">
        <v>3542</v>
      </c>
      <c r="C346" s="662" t="s">
        <v>606</v>
      </c>
      <c r="D346" s="663" t="s">
        <v>3543</v>
      </c>
      <c r="E346" s="662" t="s">
        <v>1815</v>
      </c>
      <c r="F346" s="663" t="s">
        <v>3553</v>
      </c>
      <c r="G346" s="662"/>
      <c r="H346" s="662" t="s">
        <v>1828</v>
      </c>
      <c r="I346" s="662" t="s">
        <v>1829</v>
      </c>
      <c r="J346" s="662" t="s">
        <v>1822</v>
      </c>
      <c r="K346" s="662" t="s">
        <v>1830</v>
      </c>
      <c r="L346" s="664">
        <v>77.430000000000007</v>
      </c>
      <c r="M346" s="664">
        <v>1</v>
      </c>
      <c r="N346" s="665">
        <v>77.430000000000007</v>
      </c>
    </row>
    <row r="347" spans="1:14" ht="14.4" customHeight="1" x14ac:dyDescent="0.3">
      <c r="A347" s="660" t="s">
        <v>600</v>
      </c>
      <c r="B347" s="661" t="s">
        <v>3542</v>
      </c>
      <c r="C347" s="662" t="s">
        <v>606</v>
      </c>
      <c r="D347" s="663" t="s">
        <v>3543</v>
      </c>
      <c r="E347" s="662" t="s">
        <v>1815</v>
      </c>
      <c r="F347" s="663" t="s">
        <v>3553</v>
      </c>
      <c r="G347" s="662"/>
      <c r="H347" s="662" t="s">
        <v>1831</v>
      </c>
      <c r="I347" s="662" t="s">
        <v>1831</v>
      </c>
      <c r="J347" s="662" t="s">
        <v>1832</v>
      </c>
      <c r="K347" s="662" t="s">
        <v>1833</v>
      </c>
      <c r="L347" s="664">
        <v>219.51789327057983</v>
      </c>
      <c r="M347" s="664">
        <v>3.899999999999999</v>
      </c>
      <c r="N347" s="665">
        <v>856.1197837552611</v>
      </c>
    </row>
    <row r="348" spans="1:14" ht="14.4" customHeight="1" x14ac:dyDescent="0.3">
      <c r="A348" s="660" t="s">
        <v>600</v>
      </c>
      <c r="B348" s="661" t="s">
        <v>3542</v>
      </c>
      <c r="C348" s="662" t="s">
        <v>606</v>
      </c>
      <c r="D348" s="663" t="s">
        <v>3543</v>
      </c>
      <c r="E348" s="662" t="s">
        <v>1815</v>
      </c>
      <c r="F348" s="663" t="s">
        <v>3553</v>
      </c>
      <c r="G348" s="662" t="s">
        <v>648</v>
      </c>
      <c r="H348" s="662" t="s">
        <v>1834</v>
      </c>
      <c r="I348" s="662" t="s">
        <v>1835</v>
      </c>
      <c r="J348" s="662" t="s">
        <v>1836</v>
      </c>
      <c r="K348" s="662" t="s">
        <v>1837</v>
      </c>
      <c r="L348" s="664">
        <v>39.350000000000009</v>
      </c>
      <c r="M348" s="664">
        <v>2</v>
      </c>
      <c r="N348" s="665">
        <v>78.700000000000017</v>
      </c>
    </row>
    <row r="349" spans="1:14" ht="14.4" customHeight="1" x14ac:dyDescent="0.3">
      <c r="A349" s="660" t="s">
        <v>600</v>
      </c>
      <c r="B349" s="661" t="s">
        <v>3542</v>
      </c>
      <c r="C349" s="662" t="s">
        <v>606</v>
      </c>
      <c r="D349" s="663" t="s">
        <v>3543</v>
      </c>
      <c r="E349" s="662" t="s">
        <v>1815</v>
      </c>
      <c r="F349" s="663" t="s">
        <v>3553</v>
      </c>
      <c r="G349" s="662" t="s">
        <v>648</v>
      </c>
      <c r="H349" s="662" t="s">
        <v>1838</v>
      </c>
      <c r="I349" s="662" t="s">
        <v>1839</v>
      </c>
      <c r="J349" s="662" t="s">
        <v>1840</v>
      </c>
      <c r="K349" s="662" t="s">
        <v>1841</v>
      </c>
      <c r="L349" s="664">
        <v>160.33113276679745</v>
      </c>
      <c r="M349" s="664">
        <v>16</v>
      </c>
      <c r="N349" s="665">
        <v>2565.2981242687592</v>
      </c>
    </row>
    <row r="350" spans="1:14" ht="14.4" customHeight="1" x14ac:dyDescent="0.3">
      <c r="A350" s="660" t="s">
        <v>600</v>
      </c>
      <c r="B350" s="661" t="s">
        <v>3542</v>
      </c>
      <c r="C350" s="662" t="s">
        <v>606</v>
      </c>
      <c r="D350" s="663" t="s">
        <v>3543</v>
      </c>
      <c r="E350" s="662" t="s">
        <v>1815</v>
      </c>
      <c r="F350" s="663" t="s">
        <v>3553</v>
      </c>
      <c r="G350" s="662" t="s">
        <v>648</v>
      </c>
      <c r="H350" s="662" t="s">
        <v>1842</v>
      </c>
      <c r="I350" s="662" t="s">
        <v>1843</v>
      </c>
      <c r="J350" s="662" t="s">
        <v>1844</v>
      </c>
      <c r="K350" s="662" t="s">
        <v>1845</v>
      </c>
      <c r="L350" s="664">
        <v>33.410000000000004</v>
      </c>
      <c r="M350" s="664">
        <v>13</v>
      </c>
      <c r="N350" s="665">
        <v>434.33000000000004</v>
      </c>
    </row>
    <row r="351" spans="1:14" ht="14.4" customHeight="1" x14ac:dyDescent="0.3">
      <c r="A351" s="660" t="s">
        <v>600</v>
      </c>
      <c r="B351" s="661" t="s">
        <v>3542</v>
      </c>
      <c r="C351" s="662" t="s">
        <v>606</v>
      </c>
      <c r="D351" s="663" t="s">
        <v>3543</v>
      </c>
      <c r="E351" s="662" t="s">
        <v>1815</v>
      </c>
      <c r="F351" s="663" t="s">
        <v>3553</v>
      </c>
      <c r="G351" s="662" t="s">
        <v>648</v>
      </c>
      <c r="H351" s="662" t="s">
        <v>1846</v>
      </c>
      <c r="I351" s="662" t="s">
        <v>1847</v>
      </c>
      <c r="J351" s="662" t="s">
        <v>1848</v>
      </c>
      <c r="K351" s="662" t="s">
        <v>1849</v>
      </c>
      <c r="L351" s="664">
        <v>428.73121689216151</v>
      </c>
      <c r="M351" s="664">
        <v>6</v>
      </c>
      <c r="N351" s="665">
        <v>2572.3873013529692</v>
      </c>
    </row>
    <row r="352" spans="1:14" ht="14.4" customHeight="1" x14ac:dyDescent="0.3">
      <c r="A352" s="660" t="s">
        <v>600</v>
      </c>
      <c r="B352" s="661" t="s">
        <v>3542</v>
      </c>
      <c r="C352" s="662" t="s">
        <v>606</v>
      </c>
      <c r="D352" s="663" t="s">
        <v>3543</v>
      </c>
      <c r="E352" s="662" t="s">
        <v>1815</v>
      </c>
      <c r="F352" s="663" t="s">
        <v>3553</v>
      </c>
      <c r="G352" s="662" t="s">
        <v>648</v>
      </c>
      <c r="H352" s="662" t="s">
        <v>1850</v>
      </c>
      <c r="I352" s="662" t="s">
        <v>1851</v>
      </c>
      <c r="J352" s="662" t="s">
        <v>1852</v>
      </c>
      <c r="K352" s="662" t="s">
        <v>1853</v>
      </c>
      <c r="L352" s="664">
        <v>1106.3085686083764</v>
      </c>
      <c r="M352" s="664">
        <v>27.839299999999994</v>
      </c>
      <c r="N352" s="665">
        <v>30798.856134059166</v>
      </c>
    </row>
    <row r="353" spans="1:14" ht="14.4" customHeight="1" x14ac:dyDescent="0.3">
      <c r="A353" s="660" t="s">
        <v>600</v>
      </c>
      <c r="B353" s="661" t="s">
        <v>3542</v>
      </c>
      <c r="C353" s="662" t="s">
        <v>606</v>
      </c>
      <c r="D353" s="663" t="s">
        <v>3543</v>
      </c>
      <c r="E353" s="662" t="s">
        <v>1815</v>
      </c>
      <c r="F353" s="663" t="s">
        <v>3553</v>
      </c>
      <c r="G353" s="662" t="s">
        <v>648</v>
      </c>
      <c r="H353" s="662" t="s">
        <v>1854</v>
      </c>
      <c r="I353" s="662" t="s">
        <v>1855</v>
      </c>
      <c r="J353" s="662" t="s">
        <v>1856</v>
      </c>
      <c r="K353" s="662" t="s">
        <v>1857</v>
      </c>
      <c r="L353" s="664">
        <v>641.99021152708042</v>
      </c>
      <c r="M353" s="664">
        <v>11.2</v>
      </c>
      <c r="N353" s="665">
        <v>7190.2903691033007</v>
      </c>
    </row>
    <row r="354" spans="1:14" ht="14.4" customHeight="1" x14ac:dyDescent="0.3">
      <c r="A354" s="660" t="s">
        <v>600</v>
      </c>
      <c r="B354" s="661" t="s">
        <v>3542</v>
      </c>
      <c r="C354" s="662" t="s">
        <v>606</v>
      </c>
      <c r="D354" s="663" t="s">
        <v>3543</v>
      </c>
      <c r="E354" s="662" t="s">
        <v>1815</v>
      </c>
      <c r="F354" s="663" t="s">
        <v>3553</v>
      </c>
      <c r="G354" s="662" t="s">
        <v>648</v>
      </c>
      <c r="H354" s="662" t="s">
        <v>1858</v>
      </c>
      <c r="I354" s="662" t="s">
        <v>1858</v>
      </c>
      <c r="J354" s="662" t="s">
        <v>1859</v>
      </c>
      <c r="K354" s="662" t="s">
        <v>1860</v>
      </c>
      <c r="L354" s="664">
        <v>610.94794127710441</v>
      </c>
      <c r="M354" s="664">
        <v>4.5</v>
      </c>
      <c r="N354" s="665">
        <v>2749.2657357469698</v>
      </c>
    </row>
    <row r="355" spans="1:14" ht="14.4" customHeight="1" x14ac:dyDescent="0.3">
      <c r="A355" s="660" t="s">
        <v>600</v>
      </c>
      <c r="B355" s="661" t="s">
        <v>3542</v>
      </c>
      <c r="C355" s="662" t="s">
        <v>606</v>
      </c>
      <c r="D355" s="663" t="s">
        <v>3543</v>
      </c>
      <c r="E355" s="662" t="s">
        <v>1815</v>
      </c>
      <c r="F355" s="663" t="s">
        <v>3553</v>
      </c>
      <c r="G355" s="662" t="s">
        <v>648</v>
      </c>
      <c r="H355" s="662" t="s">
        <v>1861</v>
      </c>
      <c r="I355" s="662" t="s">
        <v>1862</v>
      </c>
      <c r="J355" s="662" t="s">
        <v>1863</v>
      </c>
      <c r="K355" s="662" t="s">
        <v>1864</v>
      </c>
      <c r="L355" s="664">
        <v>89.078635704082458</v>
      </c>
      <c r="M355" s="664">
        <v>346.19999999999993</v>
      </c>
      <c r="N355" s="665">
        <v>30839.02368075334</v>
      </c>
    </row>
    <row r="356" spans="1:14" ht="14.4" customHeight="1" x14ac:dyDescent="0.3">
      <c r="A356" s="660" t="s">
        <v>600</v>
      </c>
      <c r="B356" s="661" t="s">
        <v>3542</v>
      </c>
      <c r="C356" s="662" t="s">
        <v>606</v>
      </c>
      <c r="D356" s="663" t="s">
        <v>3543</v>
      </c>
      <c r="E356" s="662" t="s">
        <v>1815</v>
      </c>
      <c r="F356" s="663" t="s">
        <v>3553</v>
      </c>
      <c r="G356" s="662" t="s">
        <v>648</v>
      </c>
      <c r="H356" s="662" t="s">
        <v>1865</v>
      </c>
      <c r="I356" s="662" t="s">
        <v>1866</v>
      </c>
      <c r="J356" s="662" t="s">
        <v>1867</v>
      </c>
      <c r="K356" s="662" t="s">
        <v>1827</v>
      </c>
      <c r="L356" s="664">
        <v>2932.4642581479843</v>
      </c>
      <c r="M356" s="664">
        <v>20.399999999999999</v>
      </c>
      <c r="N356" s="665">
        <v>59822.270866218874</v>
      </c>
    </row>
    <row r="357" spans="1:14" ht="14.4" customHeight="1" x14ac:dyDescent="0.3">
      <c r="A357" s="660" t="s">
        <v>600</v>
      </c>
      <c r="B357" s="661" t="s">
        <v>3542</v>
      </c>
      <c r="C357" s="662" t="s">
        <v>606</v>
      </c>
      <c r="D357" s="663" t="s">
        <v>3543</v>
      </c>
      <c r="E357" s="662" t="s">
        <v>1815</v>
      </c>
      <c r="F357" s="663" t="s">
        <v>3553</v>
      </c>
      <c r="G357" s="662" t="s">
        <v>648</v>
      </c>
      <c r="H357" s="662" t="s">
        <v>1868</v>
      </c>
      <c r="I357" s="662" t="s">
        <v>1869</v>
      </c>
      <c r="J357" s="662" t="s">
        <v>1870</v>
      </c>
      <c r="K357" s="662" t="s">
        <v>1871</v>
      </c>
      <c r="L357" s="664">
        <v>81.099999999999994</v>
      </c>
      <c r="M357" s="664">
        <v>102</v>
      </c>
      <c r="N357" s="665">
        <v>8272.1999999999989</v>
      </c>
    </row>
    <row r="358" spans="1:14" ht="14.4" customHeight="1" x14ac:dyDescent="0.3">
      <c r="A358" s="660" t="s">
        <v>600</v>
      </c>
      <c r="B358" s="661" t="s">
        <v>3542</v>
      </c>
      <c r="C358" s="662" t="s">
        <v>606</v>
      </c>
      <c r="D358" s="663" t="s">
        <v>3543</v>
      </c>
      <c r="E358" s="662" t="s">
        <v>1815</v>
      </c>
      <c r="F358" s="663" t="s">
        <v>3553</v>
      </c>
      <c r="G358" s="662" t="s">
        <v>648</v>
      </c>
      <c r="H358" s="662" t="s">
        <v>1872</v>
      </c>
      <c r="I358" s="662" t="s">
        <v>1873</v>
      </c>
      <c r="J358" s="662" t="s">
        <v>1874</v>
      </c>
      <c r="K358" s="662" t="s">
        <v>1875</v>
      </c>
      <c r="L358" s="664">
        <v>677.69829689144717</v>
      </c>
      <c r="M358" s="664">
        <v>13.599999999999994</v>
      </c>
      <c r="N358" s="665">
        <v>9216.6968377236772</v>
      </c>
    </row>
    <row r="359" spans="1:14" ht="14.4" customHeight="1" x14ac:dyDescent="0.3">
      <c r="A359" s="660" t="s">
        <v>600</v>
      </c>
      <c r="B359" s="661" t="s">
        <v>3542</v>
      </c>
      <c r="C359" s="662" t="s">
        <v>606</v>
      </c>
      <c r="D359" s="663" t="s">
        <v>3543</v>
      </c>
      <c r="E359" s="662" t="s">
        <v>1815</v>
      </c>
      <c r="F359" s="663" t="s">
        <v>3553</v>
      </c>
      <c r="G359" s="662" t="s">
        <v>648</v>
      </c>
      <c r="H359" s="662" t="s">
        <v>1876</v>
      </c>
      <c r="I359" s="662" t="s">
        <v>1877</v>
      </c>
      <c r="J359" s="662" t="s">
        <v>1878</v>
      </c>
      <c r="K359" s="662" t="s">
        <v>1879</v>
      </c>
      <c r="L359" s="664">
        <v>605.26812640187438</v>
      </c>
      <c r="M359" s="664">
        <v>5.0000000000000009</v>
      </c>
      <c r="N359" s="665">
        <v>3026.3406320093723</v>
      </c>
    </row>
    <row r="360" spans="1:14" ht="14.4" customHeight="1" x14ac:dyDescent="0.3">
      <c r="A360" s="660" t="s">
        <v>600</v>
      </c>
      <c r="B360" s="661" t="s">
        <v>3542</v>
      </c>
      <c r="C360" s="662" t="s">
        <v>606</v>
      </c>
      <c r="D360" s="663" t="s">
        <v>3543</v>
      </c>
      <c r="E360" s="662" t="s">
        <v>1815</v>
      </c>
      <c r="F360" s="663" t="s">
        <v>3553</v>
      </c>
      <c r="G360" s="662" t="s">
        <v>648</v>
      </c>
      <c r="H360" s="662" t="s">
        <v>1880</v>
      </c>
      <c r="I360" s="662" t="s">
        <v>1881</v>
      </c>
      <c r="J360" s="662" t="s">
        <v>1882</v>
      </c>
      <c r="K360" s="662" t="s">
        <v>1883</v>
      </c>
      <c r="L360" s="664">
        <v>517.49981996466659</v>
      </c>
      <c r="M360" s="664">
        <v>15.699999999999998</v>
      </c>
      <c r="N360" s="665">
        <v>8124.7471734452638</v>
      </c>
    </row>
    <row r="361" spans="1:14" ht="14.4" customHeight="1" x14ac:dyDescent="0.3">
      <c r="A361" s="660" t="s">
        <v>600</v>
      </c>
      <c r="B361" s="661" t="s">
        <v>3542</v>
      </c>
      <c r="C361" s="662" t="s">
        <v>606</v>
      </c>
      <c r="D361" s="663" t="s">
        <v>3543</v>
      </c>
      <c r="E361" s="662" t="s">
        <v>1815</v>
      </c>
      <c r="F361" s="663" t="s">
        <v>3553</v>
      </c>
      <c r="G361" s="662" t="s">
        <v>648</v>
      </c>
      <c r="H361" s="662" t="s">
        <v>1884</v>
      </c>
      <c r="I361" s="662" t="s">
        <v>1885</v>
      </c>
      <c r="J361" s="662" t="s">
        <v>1886</v>
      </c>
      <c r="K361" s="662" t="s">
        <v>1887</v>
      </c>
      <c r="L361" s="664">
        <v>115.30999999999999</v>
      </c>
      <c r="M361" s="664">
        <v>1</v>
      </c>
      <c r="N361" s="665">
        <v>115.30999999999999</v>
      </c>
    </row>
    <row r="362" spans="1:14" ht="14.4" customHeight="1" x14ac:dyDescent="0.3">
      <c r="A362" s="660" t="s">
        <v>600</v>
      </c>
      <c r="B362" s="661" t="s">
        <v>3542</v>
      </c>
      <c r="C362" s="662" t="s">
        <v>606</v>
      </c>
      <c r="D362" s="663" t="s">
        <v>3543</v>
      </c>
      <c r="E362" s="662" t="s">
        <v>1815</v>
      </c>
      <c r="F362" s="663" t="s">
        <v>3553</v>
      </c>
      <c r="G362" s="662" t="s">
        <v>648</v>
      </c>
      <c r="H362" s="662" t="s">
        <v>1888</v>
      </c>
      <c r="I362" s="662" t="s">
        <v>1888</v>
      </c>
      <c r="J362" s="662" t="s">
        <v>1889</v>
      </c>
      <c r="K362" s="662" t="s">
        <v>1890</v>
      </c>
      <c r="L362" s="664">
        <v>814.63</v>
      </c>
      <c r="M362" s="664">
        <v>4.8999999999999995</v>
      </c>
      <c r="N362" s="665">
        <v>3991.6869999999994</v>
      </c>
    </row>
    <row r="363" spans="1:14" ht="14.4" customHeight="1" x14ac:dyDescent="0.3">
      <c r="A363" s="660" t="s">
        <v>600</v>
      </c>
      <c r="B363" s="661" t="s">
        <v>3542</v>
      </c>
      <c r="C363" s="662" t="s">
        <v>606</v>
      </c>
      <c r="D363" s="663" t="s">
        <v>3543</v>
      </c>
      <c r="E363" s="662" t="s">
        <v>1815</v>
      </c>
      <c r="F363" s="663" t="s">
        <v>3553</v>
      </c>
      <c r="G363" s="662" t="s">
        <v>648</v>
      </c>
      <c r="H363" s="662" t="s">
        <v>1891</v>
      </c>
      <c r="I363" s="662" t="s">
        <v>1892</v>
      </c>
      <c r="J363" s="662" t="s">
        <v>1893</v>
      </c>
      <c r="K363" s="662" t="s">
        <v>1894</v>
      </c>
      <c r="L363" s="664">
        <v>1440.94996516285</v>
      </c>
      <c r="M363" s="664">
        <v>1.2</v>
      </c>
      <c r="N363" s="665">
        <v>1729.1399581954199</v>
      </c>
    </row>
    <row r="364" spans="1:14" ht="14.4" customHeight="1" x14ac:dyDescent="0.3">
      <c r="A364" s="660" t="s">
        <v>600</v>
      </c>
      <c r="B364" s="661" t="s">
        <v>3542</v>
      </c>
      <c r="C364" s="662" t="s">
        <v>606</v>
      </c>
      <c r="D364" s="663" t="s">
        <v>3543</v>
      </c>
      <c r="E364" s="662" t="s">
        <v>1815</v>
      </c>
      <c r="F364" s="663" t="s">
        <v>3553</v>
      </c>
      <c r="G364" s="662" t="s">
        <v>648</v>
      </c>
      <c r="H364" s="662" t="s">
        <v>1895</v>
      </c>
      <c r="I364" s="662" t="s">
        <v>1895</v>
      </c>
      <c r="J364" s="662" t="s">
        <v>1896</v>
      </c>
      <c r="K364" s="662" t="s">
        <v>1897</v>
      </c>
      <c r="L364" s="664">
        <v>1495.0006406277826</v>
      </c>
      <c r="M364" s="664">
        <v>4.2</v>
      </c>
      <c r="N364" s="665">
        <v>6279.0026906366875</v>
      </c>
    </row>
    <row r="365" spans="1:14" ht="14.4" customHeight="1" x14ac:dyDescent="0.3">
      <c r="A365" s="660" t="s">
        <v>600</v>
      </c>
      <c r="B365" s="661" t="s">
        <v>3542</v>
      </c>
      <c r="C365" s="662" t="s">
        <v>606</v>
      </c>
      <c r="D365" s="663" t="s">
        <v>3543</v>
      </c>
      <c r="E365" s="662" t="s">
        <v>1815</v>
      </c>
      <c r="F365" s="663" t="s">
        <v>3553</v>
      </c>
      <c r="G365" s="662" t="s">
        <v>648</v>
      </c>
      <c r="H365" s="662" t="s">
        <v>1898</v>
      </c>
      <c r="I365" s="662" t="s">
        <v>1898</v>
      </c>
      <c r="J365" s="662" t="s">
        <v>1899</v>
      </c>
      <c r="K365" s="662" t="s">
        <v>1900</v>
      </c>
      <c r="L365" s="664">
        <v>1079.0999999999999</v>
      </c>
      <c r="M365" s="664">
        <v>1</v>
      </c>
      <c r="N365" s="665">
        <v>1079.0999999999999</v>
      </c>
    </row>
    <row r="366" spans="1:14" ht="14.4" customHeight="1" x14ac:dyDescent="0.3">
      <c r="A366" s="660" t="s">
        <v>600</v>
      </c>
      <c r="B366" s="661" t="s">
        <v>3542</v>
      </c>
      <c r="C366" s="662" t="s">
        <v>606</v>
      </c>
      <c r="D366" s="663" t="s">
        <v>3543</v>
      </c>
      <c r="E366" s="662" t="s">
        <v>1815</v>
      </c>
      <c r="F366" s="663" t="s">
        <v>3553</v>
      </c>
      <c r="G366" s="662" t="s">
        <v>648</v>
      </c>
      <c r="H366" s="662" t="s">
        <v>1901</v>
      </c>
      <c r="I366" s="662" t="s">
        <v>1902</v>
      </c>
      <c r="J366" s="662" t="s">
        <v>1903</v>
      </c>
      <c r="K366" s="662" t="s">
        <v>1904</v>
      </c>
      <c r="L366" s="664">
        <v>82.832453333333333</v>
      </c>
      <c r="M366" s="664">
        <v>30</v>
      </c>
      <c r="N366" s="665">
        <v>2484.9735999999998</v>
      </c>
    </row>
    <row r="367" spans="1:14" ht="14.4" customHeight="1" x14ac:dyDescent="0.3">
      <c r="A367" s="660" t="s">
        <v>600</v>
      </c>
      <c r="B367" s="661" t="s">
        <v>3542</v>
      </c>
      <c r="C367" s="662" t="s">
        <v>606</v>
      </c>
      <c r="D367" s="663" t="s">
        <v>3543</v>
      </c>
      <c r="E367" s="662" t="s">
        <v>1815</v>
      </c>
      <c r="F367" s="663" t="s">
        <v>3553</v>
      </c>
      <c r="G367" s="662" t="s">
        <v>648</v>
      </c>
      <c r="H367" s="662" t="s">
        <v>1905</v>
      </c>
      <c r="I367" s="662" t="s">
        <v>1906</v>
      </c>
      <c r="J367" s="662" t="s">
        <v>1907</v>
      </c>
      <c r="K367" s="662" t="s">
        <v>1908</v>
      </c>
      <c r="L367" s="664">
        <v>246.13589762970705</v>
      </c>
      <c r="M367" s="664">
        <v>19</v>
      </c>
      <c r="N367" s="665">
        <v>4676.5820549644341</v>
      </c>
    </row>
    <row r="368" spans="1:14" ht="14.4" customHeight="1" x14ac:dyDescent="0.3">
      <c r="A368" s="660" t="s">
        <v>600</v>
      </c>
      <c r="B368" s="661" t="s">
        <v>3542</v>
      </c>
      <c r="C368" s="662" t="s">
        <v>606</v>
      </c>
      <c r="D368" s="663" t="s">
        <v>3543</v>
      </c>
      <c r="E368" s="662" t="s">
        <v>1815</v>
      </c>
      <c r="F368" s="663" t="s">
        <v>3553</v>
      </c>
      <c r="G368" s="662" t="s">
        <v>648</v>
      </c>
      <c r="H368" s="662" t="s">
        <v>1909</v>
      </c>
      <c r="I368" s="662" t="s">
        <v>1910</v>
      </c>
      <c r="J368" s="662" t="s">
        <v>1874</v>
      </c>
      <c r="K368" s="662" t="s">
        <v>1911</v>
      </c>
      <c r="L368" s="664">
        <v>119.91</v>
      </c>
      <c r="M368" s="664">
        <v>1</v>
      </c>
      <c r="N368" s="665">
        <v>119.91</v>
      </c>
    </row>
    <row r="369" spans="1:14" ht="14.4" customHeight="1" x14ac:dyDescent="0.3">
      <c r="A369" s="660" t="s">
        <v>600</v>
      </c>
      <c r="B369" s="661" t="s">
        <v>3542</v>
      </c>
      <c r="C369" s="662" t="s">
        <v>606</v>
      </c>
      <c r="D369" s="663" t="s">
        <v>3543</v>
      </c>
      <c r="E369" s="662" t="s">
        <v>1815</v>
      </c>
      <c r="F369" s="663" t="s">
        <v>3553</v>
      </c>
      <c r="G369" s="662" t="s">
        <v>648</v>
      </c>
      <c r="H369" s="662" t="s">
        <v>1912</v>
      </c>
      <c r="I369" s="662" t="s">
        <v>1912</v>
      </c>
      <c r="J369" s="662" t="s">
        <v>1913</v>
      </c>
      <c r="K369" s="662" t="s">
        <v>1914</v>
      </c>
      <c r="L369" s="664">
        <v>2165.0179310344829</v>
      </c>
      <c r="M369" s="664">
        <v>2.8999999999999995</v>
      </c>
      <c r="N369" s="665">
        <v>6278.5519999999997</v>
      </c>
    </row>
    <row r="370" spans="1:14" ht="14.4" customHeight="1" x14ac:dyDescent="0.3">
      <c r="A370" s="660" t="s">
        <v>600</v>
      </c>
      <c r="B370" s="661" t="s">
        <v>3542</v>
      </c>
      <c r="C370" s="662" t="s">
        <v>606</v>
      </c>
      <c r="D370" s="663" t="s">
        <v>3543</v>
      </c>
      <c r="E370" s="662" t="s">
        <v>1815</v>
      </c>
      <c r="F370" s="663" t="s">
        <v>3553</v>
      </c>
      <c r="G370" s="662" t="s">
        <v>648</v>
      </c>
      <c r="H370" s="662" t="s">
        <v>1915</v>
      </c>
      <c r="I370" s="662" t="s">
        <v>1916</v>
      </c>
      <c r="J370" s="662" t="s">
        <v>1917</v>
      </c>
      <c r="K370" s="662" t="s">
        <v>1894</v>
      </c>
      <c r="L370" s="664">
        <v>819.94749999999988</v>
      </c>
      <c r="M370" s="664">
        <v>0.7</v>
      </c>
      <c r="N370" s="665">
        <v>573.9632499999999</v>
      </c>
    </row>
    <row r="371" spans="1:14" ht="14.4" customHeight="1" x14ac:dyDescent="0.3">
      <c r="A371" s="660" t="s">
        <v>600</v>
      </c>
      <c r="B371" s="661" t="s">
        <v>3542</v>
      </c>
      <c r="C371" s="662" t="s">
        <v>606</v>
      </c>
      <c r="D371" s="663" t="s">
        <v>3543</v>
      </c>
      <c r="E371" s="662" t="s">
        <v>1815</v>
      </c>
      <c r="F371" s="663" t="s">
        <v>3553</v>
      </c>
      <c r="G371" s="662" t="s">
        <v>648</v>
      </c>
      <c r="H371" s="662" t="s">
        <v>1918</v>
      </c>
      <c r="I371" s="662" t="s">
        <v>1919</v>
      </c>
      <c r="J371" s="662" t="s">
        <v>1920</v>
      </c>
      <c r="K371" s="662" t="s">
        <v>1921</v>
      </c>
      <c r="L371" s="664">
        <v>211.83</v>
      </c>
      <c r="M371" s="664">
        <v>1</v>
      </c>
      <c r="N371" s="665">
        <v>211.83</v>
      </c>
    </row>
    <row r="372" spans="1:14" ht="14.4" customHeight="1" x14ac:dyDescent="0.3">
      <c r="A372" s="660" t="s">
        <v>600</v>
      </c>
      <c r="B372" s="661" t="s">
        <v>3542</v>
      </c>
      <c r="C372" s="662" t="s">
        <v>606</v>
      </c>
      <c r="D372" s="663" t="s">
        <v>3543</v>
      </c>
      <c r="E372" s="662" t="s">
        <v>1815</v>
      </c>
      <c r="F372" s="663" t="s">
        <v>3553</v>
      </c>
      <c r="G372" s="662" t="s">
        <v>648</v>
      </c>
      <c r="H372" s="662" t="s">
        <v>1922</v>
      </c>
      <c r="I372" s="662" t="s">
        <v>1923</v>
      </c>
      <c r="J372" s="662" t="s">
        <v>1924</v>
      </c>
      <c r="K372" s="662" t="s">
        <v>1925</v>
      </c>
      <c r="L372" s="664">
        <v>835.85199374777335</v>
      </c>
      <c r="M372" s="664">
        <v>9.1</v>
      </c>
      <c r="N372" s="665">
        <v>7606.2531431047373</v>
      </c>
    </row>
    <row r="373" spans="1:14" ht="14.4" customHeight="1" x14ac:dyDescent="0.3">
      <c r="A373" s="660" t="s">
        <v>600</v>
      </c>
      <c r="B373" s="661" t="s">
        <v>3542</v>
      </c>
      <c r="C373" s="662" t="s">
        <v>606</v>
      </c>
      <c r="D373" s="663" t="s">
        <v>3543</v>
      </c>
      <c r="E373" s="662" t="s">
        <v>1815</v>
      </c>
      <c r="F373" s="663" t="s">
        <v>3553</v>
      </c>
      <c r="G373" s="662" t="s">
        <v>648</v>
      </c>
      <c r="H373" s="662" t="s">
        <v>1926</v>
      </c>
      <c r="I373" s="662" t="s">
        <v>1926</v>
      </c>
      <c r="J373" s="662" t="s">
        <v>1927</v>
      </c>
      <c r="K373" s="662" t="s">
        <v>1928</v>
      </c>
      <c r="L373" s="664">
        <v>920</v>
      </c>
      <c r="M373" s="664">
        <v>2.4</v>
      </c>
      <c r="N373" s="665">
        <v>2208</v>
      </c>
    </row>
    <row r="374" spans="1:14" ht="14.4" customHeight="1" x14ac:dyDescent="0.3">
      <c r="A374" s="660" t="s">
        <v>600</v>
      </c>
      <c r="B374" s="661" t="s">
        <v>3542</v>
      </c>
      <c r="C374" s="662" t="s">
        <v>606</v>
      </c>
      <c r="D374" s="663" t="s">
        <v>3543</v>
      </c>
      <c r="E374" s="662" t="s">
        <v>1815</v>
      </c>
      <c r="F374" s="663" t="s">
        <v>3553</v>
      </c>
      <c r="G374" s="662" t="s">
        <v>648</v>
      </c>
      <c r="H374" s="662" t="s">
        <v>1929</v>
      </c>
      <c r="I374" s="662" t="s">
        <v>1929</v>
      </c>
      <c r="J374" s="662" t="s">
        <v>1930</v>
      </c>
      <c r="K374" s="662" t="s">
        <v>1931</v>
      </c>
      <c r="L374" s="664">
        <v>1167.2500000000002</v>
      </c>
      <c r="M374" s="664">
        <v>7.1999999999999993</v>
      </c>
      <c r="N374" s="665">
        <v>8404.2000000000007</v>
      </c>
    </row>
    <row r="375" spans="1:14" ht="14.4" customHeight="1" x14ac:dyDescent="0.3">
      <c r="A375" s="660" t="s">
        <v>600</v>
      </c>
      <c r="B375" s="661" t="s">
        <v>3542</v>
      </c>
      <c r="C375" s="662" t="s">
        <v>606</v>
      </c>
      <c r="D375" s="663" t="s">
        <v>3543</v>
      </c>
      <c r="E375" s="662" t="s">
        <v>1815</v>
      </c>
      <c r="F375" s="663" t="s">
        <v>3553</v>
      </c>
      <c r="G375" s="662" t="s">
        <v>648</v>
      </c>
      <c r="H375" s="662" t="s">
        <v>1932</v>
      </c>
      <c r="I375" s="662" t="s">
        <v>1932</v>
      </c>
      <c r="J375" s="662" t="s">
        <v>1933</v>
      </c>
      <c r="K375" s="662" t="s">
        <v>1934</v>
      </c>
      <c r="L375" s="664">
        <v>168.50392793753286</v>
      </c>
      <c r="M375" s="664">
        <v>35.6</v>
      </c>
      <c r="N375" s="665">
        <v>5998.7398345761703</v>
      </c>
    </row>
    <row r="376" spans="1:14" ht="14.4" customHeight="1" x14ac:dyDescent="0.3">
      <c r="A376" s="660" t="s">
        <v>600</v>
      </c>
      <c r="B376" s="661" t="s">
        <v>3542</v>
      </c>
      <c r="C376" s="662" t="s">
        <v>606</v>
      </c>
      <c r="D376" s="663" t="s">
        <v>3543</v>
      </c>
      <c r="E376" s="662" t="s">
        <v>1815</v>
      </c>
      <c r="F376" s="663" t="s">
        <v>3553</v>
      </c>
      <c r="G376" s="662" t="s">
        <v>648</v>
      </c>
      <c r="H376" s="662" t="s">
        <v>1935</v>
      </c>
      <c r="I376" s="662" t="s">
        <v>1935</v>
      </c>
      <c r="J376" s="662" t="s">
        <v>1936</v>
      </c>
      <c r="K376" s="662" t="s">
        <v>1937</v>
      </c>
      <c r="L376" s="664">
        <v>30.869999999999997</v>
      </c>
      <c r="M376" s="664">
        <v>38</v>
      </c>
      <c r="N376" s="665">
        <v>1173.06</v>
      </c>
    </row>
    <row r="377" spans="1:14" ht="14.4" customHeight="1" x14ac:dyDescent="0.3">
      <c r="A377" s="660" t="s">
        <v>600</v>
      </c>
      <c r="B377" s="661" t="s">
        <v>3542</v>
      </c>
      <c r="C377" s="662" t="s">
        <v>606</v>
      </c>
      <c r="D377" s="663" t="s">
        <v>3543</v>
      </c>
      <c r="E377" s="662" t="s">
        <v>1815</v>
      </c>
      <c r="F377" s="663" t="s">
        <v>3553</v>
      </c>
      <c r="G377" s="662" t="s">
        <v>1519</v>
      </c>
      <c r="H377" s="662" t="s">
        <v>1938</v>
      </c>
      <c r="I377" s="662" t="s">
        <v>1939</v>
      </c>
      <c r="J377" s="662" t="s">
        <v>1940</v>
      </c>
      <c r="K377" s="662" t="s">
        <v>1941</v>
      </c>
      <c r="L377" s="664">
        <v>88.59992104338599</v>
      </c>
      <c r="M377" s="664">
        <v>81</v>
      </c>
      <c r="N377" s="665">
        <v>7176.5936045142653</v>
      </c>
    </row>
    <row r="378" spans="1:14" ht="14.4" customHeight="1" x14ac:dyDescent="0.3">
      <c r="A378" s="660" t="s">
        <v>600</v>
      </c>
      <c r="B378" s="661" t="s">
        <v>3542</v>
      </c>
      <c r="C378" s="662" t="s">
        <v>606</v>
      </c>
      <c r="D378" s="663" t="s">
        <v>3543</v>
      </c>
      <c r="E378" s="662" t="s">
        <v>1815</v>
      </c>
      <c r="F378" s="663" t="s">
        <v>3553</v>
      </c>
      <c r="G378" s="662" t="s">
        <v>1519</v>
      </c>
      <c r="H378" s="662" t="s">
        <v>1942</v>
      </c>
      <c r="I378" s="662" t="s">
        <v>1943</v>
      </c>
      <c r="J378" s="662" t="s">
        <v>1944</v>
      </c>
      <c r="K378" s="662" t="s">
        <v>1945</v>
      </c>
      <c r="L378" s="664">
        <v>45.832943919118271</v>
      </c>
      <c r="M378" s="664">
        <v>148</v>
      </c>
      <c r="N378" s="665">
        <v>6783.2757000295042</v>
      </c>
    </row>
    <row r="379" spans="1:14" ht="14.4" customHeight="1" x14ac:dyDescent="0.3">
      <c r="A379" s="660" t="s">
        <v>600</v>
      </c>
      <c r="B379" s="661" t="s">
        <v>3542</v>
      </c>
      <c r="C379" s="662" t="s">
        <v>606</v>
      </c>
      <c r="D379" s="663" t="s">
        <v>3543</v>
      </c>
      <c r="E379" s="662" t="s">
        <v>1815</v>
      </c>
      <c r="F379" s="663" t="s">
        <v>3553</v>
      </c>
      <c r="G379" s="662" t="s">
        <v>1519</v>
      </c>
      <c r="H379" s="662" t="s">
        <v>1946</v>
      </c>
      <c r="I379" s="662" t="s">
        <v>1947</v>
      </c>
      <c r="J379" s="662" t="s">
        <v>1948</v>
      </c>
      <c r="K379" s="662" t="s">
        <v>1949</v>
      </c>
      <c r="L379" s="664">
        <v>138.35980084362629</v>
      </c>
      <c r="M379" s="664">
        <v>2</v>
      </c>
      <c r="N379" s="665">
        <v>276.71960168725258</v>
      </c>
    </row>
    <row r="380" spans="1:14" ht="14.4" customHeight="1" x14ac:dyDescent="0.3">
      <c r="A380" s="660" t="s">
        <v>600</v>
      </c>
      <c r="B380" s="661" t="s">
        <v>3542</v>
      </c>
      <c r="C380" s="662" t="s">
        <v>606</v>
      </c>
      <c r="D380" s="663" t="s">
        <v>3543</v>
      </c>
      <c r="E380" s="662" t="s">
        <v>1815</v>
      </c>
      <c r="F380" s="663" t="s">
        <v>3553</v>
      </c>
      <c r="G380" s="662" t="s">
        <v>1519</v>
      </c>
      <c r="H380" s="662" t="s">
        <v>1950</v>
      </c>
      <c r="I380" s="662" t="s">
        <v>1951</v>
      </c>
      <c r="J380" s="662" t="s">
        <v>1952</v>
      </c>
      <c r="K380" s="662" t="s">
        <v>1953</v>
      </c>
      <c r="L380" s="664">
        <v>153.59</v>
      </c>
      <c r="M380" s="664">
        <v>1</v>
      </c>
      <c r="N380" s="665">
        <v>153.59</v>
      </c>
    </row>
    <row r="381" spans="1:14" ht="14.4" customHeight="1" x14ac:dyDescent="0.3">
      <c r="A381" s="660" t="s">
        <v>600</v>
      </c>
      <c r="B381" s="661" t="s">
        <v>3542</v>
      </c>
      <c r="C381" s="662" t="s">
        <v>606</v>
      </c>
      <c r="D381" s="663" t="s">
        <v>3543</v>
      </c>
      <c r="E381" s="662" t="s">
        <v>1815</v>
      </c>
      <c r="F381" s="663" t="s">
        <v>3553</v>
      </c>
      <c r="G381" s="662" t="s">
        <v>1519</v>
      </c>
      <c r="H381" s="662" t="s">
        <v>1954</v>
      </c>
      <c r="I381" s="662" t="s">
        <v>1955</v>
      </c>
      <c r="J381" s="662" t="s">
        <v>1956</v>
      </c>
      <c r="K381" s="662" t="s">
        <v>1957</v>
      </c>
      <c r="L381" s="664">
        <v>55.55</v>
      </c>
      <c r="M381" s="664">
        <v>2</v>
      </c>
      <c r="N381" s="665">
        <v>111.1</v>
      </c>
    </row>
    <row r="382" spans="1:14" ht="14.4" customHeight="1" x14ac:dyDescent="0.3">
      <c r="A382" s="660" t="s">
        <v>600</v>
      </c>
      <c r="B382" s="661" t="s">
        <v>3542</v>
      </c>
      <c r="C382" s="662" t="s">
        <v>606</v>
      </c>
      <c r="D382" s="663" t="s">
        <v>3543</v>
      </c>
      <c r="E382" s="662" t="s">
        <v>1815</v>
      </c>
      <c r="F382" s="663" t="s">
        <v>3553</v>
      </c>
      <c r="G382" s="662" t="s">
        <v>1519</v>
      </c>
      <c r="H382" s="662" t="s">
        <v>1958</v>
      </c>
      <c r="I382" s="662" t="s">
        <v>1959</v>
      </c>
      <c r="J382" s="662" t="s">
        <v>1960</v>
      </c>
      <c r="K382" s="662" t="s">
        <v>1961</v>
      </c>
      <c r="L382" s="664">
        <v>261.05000000000007</v>
      </c>
      <c r="M382" s="664">
        <v>21</v>
      </c>
      <c r="N382" s="665">
        <v>5482.0500000000011</v>
      </c>
    </row>
    <row r="383" spans="1:14" ht="14.4" customHeight="1" x14ac:dyDescent="0.3">
      <c r="A383" s="660" t="s">
        <v>600</v>
      </c>
      <c r="B383" s="661" t="s">
        <v>3542</v>
      </c>
      <c r="C383" s="662" t="s">
        <v>606</v>
      </c>
      <c r="D383" s="663" t="s">
        <v>3543</v>
      </c>
      <c r="E383" s="662" t="s">
        <v>1815</v>
      </c>
      <c r="F383" s="663" t="s">
        <v>3553</v>
      </c>
      <c r="G383" s="662" t="s">
        <v>1519</v>
      </c>
      <c r="H383" s="662" t="s">
        <v>1962</v>
      </c>
      <c r="I383" s="662" t="s">
        <v>1963</v>
      </c>
      <c r="J383" s="662" t="s">
        <v>1964</v>
      </c>
      <c r="K383" s="662" t="s">
        <v>1827</v>
      </c>
      <c r="L383" s="664">
        <v>206.99995135926582</v>
      </c>
      <c r="M383" s="664">
        <v>93.999999999999687</v>
      </c>
      <c r="N383" s="665">
        <v>19457.995427770922</v>
      </c>
    </row>
    <row r="384" spans="1:14" ht="14.4" customHeight="1" x14ac:dyDescent="0.3">
      <c r="A384" s="660" t="s">
        <v>600</v>
      </c>
      <c r="B384" s="661" t="s">
        <v>3542</v>
      </c>
      <c r="C384" s="662" t="s">
        <v>606</v>
      </c>
      <c r="D384" s="663" t="s">
        <v>3543</v>
      </c>
      <c r="E384" s="662" t="s">
        <v>1815</v>
      </c>
      <c r="F384" s="663" t="s">
        <v>3553</v>
      </c>
      <c r="G384" s="662" t="s">
        <v>1519</v>
      </c>
      <c r="H384" s="662" t="s">
        <v>1965</v>
      </c>
      <c r="I384" s="662" t="s">
        <v>1966</v>
      </c>
      <c r="J384" s="662" t="s">
        <v>1967</v>
      </c>
      <c r="K384" s="662" t="s">
        <v>1968</v>
      </c>
      <c r="L384" s="664">
        <v>75.22</v>
      </c>
      <c r="M384" s="664">
        <v>42</v>
      </c>
      <c r="N384" s="665">
        <v>3159.24</v>
      </c>
    </row>
    <row r="385" spans="1:14" ht="14.4" customHeight="1" x14ac:dyDescent="0.3">
      <c r="A385" s="660" t="s">
        <v>600</v>
      </c>
      <c r="B385" s="661" t="s">
        <v>3542</v>
      </c>
      <c r="C385" s="662" t="s">
        <v>606</v>
      </c>
      <c r="D385" s="663" t="s">
        <v>3543</v>
      </c>
      <c r="E385" s="662" t="s">
        <v>1815</v>
      </c>
      <c r="F385" s="663" t="s">
        <v>3553</v>
      </c>
      <c r="G385" s="662" t="s">
        <v>1519</v>
      </c>
      <c r="H385" s="662" t="s">
        <v>1969</v>
      </c>
      <c r="I385" s="662" t="s">
        <v>1970</v>
      </c>
      <c r="J385" s="662" t="s">
        <v>1971</v>
      </c>
      <c r="K385" s="662" t="s">
        <v>1972</v>
      </c>
      <c r="L385" s="664">
        <v>104.41997674398922</v>
      </c>
      <c r="M385" s="664">
        <v>2</v>
      </c>
      <c r="N385" s="665">
        <v>208.83995348797845</v>
      </c>
    </row>
    <row r="386" spans="1:14" ht="14.4" customHeight="1" x14ac:dyDescent="0.3">
      <c r="A386" s="660" t="s">
        <v>600</v>
      </c>
      <c r="B386" s="661" t="s">
        <v>3542</v>
      </c>
      <c r="C386" s="662" t="s">
        <v>606</v>
      </c>
      <c r="D386" s="663" t="s">
        <v>3543</v>
      </c>
      <c r="E386" s="662" t="s">
        <v>1815</v>
      </c>
      <c r="F386" s="663" t="s">
        <v>3553</v>
      </c>
      <c r="G386" s="662" t="s">
        <v>1519</v>
      </c>
      <c r="H386" s="662" t="s">
        <v>1973</v>
      </c>
      <c r="I386" s="662" t="s">
        <v>1974</v>
      </c>
      <c r="J386" s="662" t="s">
        <v>1975</v>
      </c>
      <c r="K386" s="662" t="s">
        <v>1976</v>
      </c>
      <c r="L386" s="664">
        <v>54.430011510390841</v>
      </c>
      <c r="M386" s="664">
        <v>92</v>
      </c>
      <c r="N386" s="665">
        <v>5007.5610589559574</v>
      </c>
    </row>
    <row r="387" spans="1:14" ht="14.4" customHeight="1" x14ac:dyDescent="0.3">
      <c r="A387" s="660" t="s">
        <v>600</v>
      </c>
      <c r="B387" s="661" t="s">
        <v>3542</v>
      </c>
      <c r="C387" s="662" t="s">
        <v>606</v>
      </c>
      <c r="D387" s="663" t="s">
        <v>3543</v>
      </c>
      <c r="E387" s="662" t="s">
        <v>1815</v>
      </c>
      <c r="F387" s="663" t="s">
        <v>3553</v>
      </c>
      <c r="G387" s="662" t="s">
        <v>1519</v>
      </c>
      <c r="H387" s="662" t="s">
        <v>1977</v>
      </c>
      <c r="I387" s="662" t="s">
        <v>1978</v>
      </c>
      <c r="J387" s="662" t="s">
        <v>1940</v>
      </c>
      <c r="K387" s="662" t="s">
        <v>1979</v>
      </c>
      <c r="L387" s="664">
        <v>74</v>
      </c>
      <c r="M387" s="664">
        <v>30</v>
      </c>
      <c r="N387" s="665">
        <v>2220</v>
      </c>
    </row>
    <row r="388" spans="1:14" ht="14.4" customHeight="1" x14ac:dyDescent="0.3">
      <c r="A388" s="660" t="s">
        <v>600</v>
      </c>
      <c r="B388" s="661" t="s">
        <v>3542</v>
      </c>
      <c r="C388" s="662" t="s">
        <v>606</v>
      </c>
      <c r="D388" s="663" t="s">
        <v>3543</v>
      </c>
      <c r="E388" s="662" t="s">
        <v>1815</v>
      </c>
      <c r="F388" s="663" t="s">
        <v>3553</v>
      </c>
      <c r="G388" s="662" t="s">
        <v>1519</v>
      </c>
      <c r="H388" s="662" t="s">
        <v>1980</v>
      </c>
      <c r="I388" s="662" t="s">
        <v>1981</v>
      </c>
      <c r="J388" s="662" t="s">
        <v>1982</v>
      </c>
      <c r="K388" s="662" t="s">
        <v>1983</v>
      </c>
      <c r="L388" s="664">
        <v>12592.477158422318</v>
      </c>
      <c r="M388" s="664">
        <v>3.4</v>
      </c>
      <c r="N388" s="665">
        <v>42814.422338635879</v>
      </c>
    </row>
    <row r="389" spans="1:14" ht="14.4" customHeight="1" x14ac:dyDescent="0.3">
      <c r="A389" s="660" t="s">
        <v>600</v>
      </c>
      <c r="B389" s="661" t="s">
        <v>3542</v>
      </c>
      <c r="C389" s="662" t="s">
        <v>606</v>
      </c>
      <c r="D389" s="663" t="s">
        <v>3543</v>
      </c>
      <c r="E389" s="662" t="s">
        <v>1815</v>
      </c>
      <c r="F389" s="663" t="s">
        <v>3553</v>
      </c>
      <c r="G389" s="662" t="s">
        <v>1519</v>
      </c>
      <c r="H389" s="662" t="s">
        <v>1984</v>
      </c>
      <c r="I389" s="662" t="s">
        <v>1985</v>
      </c>
      <c r="J389" s="662" t="s">
        <v>1986</v>
      </c>
      <c r="K389" s="662" t="s">
        <v>1987</v>
      </c>
      <c r="L389" s="664">
        <v>120</v>
      </c>
      <c r="M389" s="664">
        <v>2</v>
      </c>
      <c r="N389" s="665">
        <v>240</v>
      </c>
    </row>
    <row r="390" spans="1:14" ht="14.4" customHeight="1" x14ac:dyDescent="0.3">
      <c r="A390" s="660" t="s">
        <v>600</v>
      </c>
      <c r="B390" s="661" t="s">
        <v>3542</v>
      </c>
      <c r="C390" s="662" t="s">
        <v>606</v>
      </c>
      <c r="D390" s="663" t="s">
        <v>3543</v>
      </c>
      <c r="E390" s="662" t="s">
        <v>1815</v>
      </c>
      <c r="F390" s="663" t="s">
        <v>3553</v>
      </c>
      <c r="G390" s="662" t="s">
        <v>1519</v>
      </c>
      <c r="H390" s="662" t="s">
        <v>1988</v>
      </c>
      <c r="I390" s="662" t="s">
        <v>1989</v>
      </c>
      <c r="J390" s="662" t="s">
        <v>1990</v>
      </c>
      <c r="K390" s="662" t="s">
        <v>1991</v>
      </c>
      <c r="L390" s="664">
        <v>70.73</v>
      </c>
      <c r="M390" s="664">
        <v>2</v>
      </c>
      <c r="N390" s="665">
        <v>141.46</v>
      </c>
    </row>
    <row r="391" spans="1:14" ht="14.4" customHeight="1" x14ac:dyDescent="0.3">
      <c r="A391" s="660" t="s">
        <v>600</v>
      </c>
      <c r="B391" s="661" t="s">
        <v>3542</v>
      </c>
      <c r="C391" s="662" t="s">
        <v>606</v>
      </c>
      <c r="D391" s="663" t="s">
        <v>3543</v>
      </c>
      <c r="E391" s="662" t="s">
        <v>1992</v>
      </c>
      <c r="F391" s="663" t="s">
        <v>3554</v>
      </c>
      <c r="G391" s="662" t="s">
        <v>648</v>
      </c>
      <c r="H391" s="662" t="s">
        <v>1993</v>
      </c>
      <c r="I391" s="662" t="s">
        <v>1994</v>
      </c>
      <c r="J391" s="662" t="s">
        <v>1995</v>
      </c>
      <c r="K391" s="662" t="s">
        <v>1996</v>
      </c>
      <c r="L391" s="664">
        <v>279.3</v>
      </c>
      <c r="M391" s="664">
        <v>1</v>
      </c>
      <c r="N391" s="665">
        <v>279.3</v>
      </c>
    </row>
    <row r="392" spans="1:14" ht="14.4" customHeight="1" x14ac:dyDescent="0.3">
      <c r="A392" s="660" t="s">
        <v>600</v>
      </c>
      <c r="B392" s="661" t="s">
        <v>3542</v>
      </c>
      <c r="C392" s="662" t="s">
        <v>606</v>
      </c>
      <c r="D392" s="663" t="s">
        <v>3543</v>
      </c>
      <c r="E392" s="662" t="s">
        <v>1992</v>
      </c>
      <c r="F392" s="663" t="s">
        <v>3554</v>
      </c>
      <c r="G392" s="662" t="s">
        <v>1519</v>
      </c>
      <c r="H392" s="662" t="s">
        <v>1997</v>
      </c>
      <c r="I392" s="662" t="s">
        <v>1998</v>
      </c>
      <c r="J392" s="662" t="s">
        <v>1999</v>
      </c>
      <c r="K392" s="662"/>
      <c r="L392" s="664">
        <v>31.589999584887437</v>
      </c>
      <c r="M392" s="664">
        <v>171</v>
      </c>
      <c r="N392" s="665">
        <v>5401.8899290157515</v>
      </c>
    </row>
    <row r="393" spans="1:14" ht="14.4" customHeight="1" x14ac:dyDescent="0.3">
      <c r="A393" s="660" t="s">
        <v>600</v>
      </c>
      <c r="B393" s="661" t="s">
        <v>3542</v>
      </c>
      <c r="C393" s="662" t="s">
        <v>606</v>
      </c>
      <c r="D393" s="663" t="s">
        <v>3543</v>
      </c>
      <c r="E393" s="662" t="s">
        <v>1992</v>
      </c>
      <c r="F393" s="663" t="s">
        <v>3554</v>
      </c>
      <c r="G393" s="662" t="s">
        <v>1519</v>
      </c>
      <c r="H393" s="662" t="s">
        <v>2000</v>
      </c>
      <c r="I393" s="662" t="s">
        <v>2001</v>
      </c>
      <c r="J393" s="662" t="s">
        <v>2002</v>
      </c>
      <c r="K393" s="662" t="s">
        <v>2003</v>
      </c>
      <c r="L393" s="664">
        <v>1834.9099999999999</v>
      </c>
      <c r="M393" s="664">
        <v>3</v>
      </c>
      <c r="N393" s="665">
        <v>5504.73</v>
      </c>
    </row>
    <row r="394" spans="1:14" ht="14.4" customHeight="1" x14ac:dyDescent="0.3">
      <c r="A394" s="660" t="s">
        <v>600</v>
      </c>
      <c r="B394" s="661" t="s">
        <v>3542</v>
      </c>
      <c r="C394" s="662" t="s">
        <v>606</v>
      </c>
      <c r="D394" s="663" t="s">
        <v>3543</v>
      </c>
      <c r="E394" s="662" t="s">
        <v>1992</v>
      </c>
      <c r="F394" s="663" t="s">
        <v>3554</v>
      </c>
      <c r="G394" s="662" t="s">
        <v>1519</v>
      </c>
      <c r="H394" s="662" t="s">
        <v>2004</v>
      </c>
      <c r="I394" s="662" t="s">
        <v>2005</v>
      </c>
      <c r="J394" s="662" t="s">
        <v>2002</v>
      </c>
      <c r="K394" s="662" t="s">
        <v>2006</v>
      </c>
      <c r="L394" s="664">
        <v>458.67</v>
      </c>
      <c r="M394" s="664">
        <v>1</v>
      </c>
      <c r="N394" s="665">
        <v>458.67</v>
      </c>
    </row>
    <row r="395" spans="1:14" ht="14.4" customHeight="1" x14ac:dyDescent="0.3">
      <c r="A395" s="660" t="s">
        <v>600</v>
      </c>
      <c r="B395" s="661" t="s">
        <v>3542</v>
      </c>
      <c r="C395" s="662" t="s">
        <v>606</v>
      </c>
      <c r="D395" s="663" t="s">
        <v>3543</v>
      </c>
      <c r="E395" s="662" t="s">
        <v>1992</v>
      </c>
      <c r="F395" s="663" t="s">
        <v>3554</v>
      </c>
      <c r="G395" s="662" t="s">
        <v>1519</v>
      </c>
      <c r="H395" s="662" t="s">
        <v>2007</v>
      </c>
      <c r="I395" s="662" t="s">
        <v>2008</v>
      </c>
      <c r="J395" s="662" t="s">
        <v>2009</v>
      </c>
      <c r="K395" s="662" t="s">
        <v>2010</v>
      </c>
      <c r="L395" s="664">
        <v>14404.910000000002</v>
      </c>
      <c r="M395" s="664">
        <v>3</v>
      </c>
      <c r="N395" s="665">
        <v>43214.73</v>
      </c>
    </row>
    <row r="396" spans="1:14" ht="14.4" customHeight="1" x14ac:dyDescent="0.3">
      <c r="A396" s="660" t="s">
        <v>600</v>
      </c>
      <c r="B396" s="661" t="s">
        <v>3542</v>
      </c>
      <c r="C396" s="662" t="s">
        <v>606</v>
      </c>
      <c r="D396" s="663" t="s">
        <v>3543</v>
      </c>
      <c r="E396" s="662" t="s">
        <v>2011</v>
      </c>
      <c r="F396" s="663" t="s">
        <v>3555</v>
      </c>
      <c r="G396" s="662"/>
      <c r="H396" s="662"/>
      <c r="I396" s="662" t="s">
        <v>2012</v>
      </c>
      <c r="J396" s="662" t="s">
        <v>2013</v>
      </c>
      <c r="K396" s="662"/>
      <c r="L396" s="664">
        <v>3842.04</v>
      </c>
      <c r="M396" s="664">
        <v>2</v>
      </c>
      <c r="N396" s="665">
        <v>7684.08</v>
      </c>
    </row>
    <row r="397" spans="1:14" ht="14.4" customHeight="1" x14ac:dyDescent="0.3">
      <c r="A397" s="660" t="s">
        <v>600</v>
      </c>
      <c r="B397" s="661" t="s">
        <v>3542</v>
      </c>
      <c r="C397" s="662" t="s">
        <v>606</v>
      </c>
      <c r="D397" s="663" t="s">
        <v>3543</v>
      </c>
      <c r="E397" s="662" t="s">
        <v>2011</v>
      </c>
      <c r="F397" s="663" t="s">
        <v>3555</v>
      </c>
      <c r="G397" s="662"/>
      <c r="H397" s="662"/>
      <c r="I397" s="662" t="s">
        <v>2014</v>
      </c>
      <c r="J397" s="662" t="s">
        <v>2015</v>
      </c>
      <c r="K397" s="662"/>
      <c r="L397" s="664">
        <v>1407.54</v>
      </c>
      <c r="M397" s="664">
        <v>12</v>
      </c>
      <c r="N397" s="665">
        <v>16890.48</v>
      </c>
    </row>
    <row r="398" spans="1:14" ht="14.4" customHeight="1" x14ac:dyDescent="0.3">
      <c r="A398" s="660" t="s">
        <v>600</v>
      </c>
      <c r="B398" s="661" t="s">
        <v>3542</v>
      </c>
      <c r="C398" s="662" t="s">
        <v>611</v>
      </c>
      <c r="D398" s="663" t="s">
        <v>3544</v>
      </c>
      <c r="E398" s="662" t="s">
        <v>632</v>
      </c>
      <c r="F398" s="663" t="s">
        <v>3551</v>
      </c>
      <c r="G398" s="662"/>
      <c r="H398" s="662" t="s">
        <v>2016</v>
      </c>
      <c r="I398" s="662" t="s">
        <v>2017</v>
      </c>
      <c r="J398" s="662" t="s">
        <v>2018</v>
      </c>
      <c r="K398" s="662" t="s">
        <v>2019</v>
      </c>
      <c r="L398" s="664">
        <v>100.8797843733896</v>
      </c>
      <c r="M398" s="664">
        <v>1</v>
      </c>
      <c r="N398" s="665">
        <v>100.8797843733896</v>
      </c>
    </row>
    <row r="399" spans="1:14" ht="14.4" customHeight="1" x14ac:dyDescent="0.3">
      <c r="A399" s="660" t="s">
        <v>600</v>
      </c>
      <c r="B399" s="661" t="s">
        <v>3542</v>
      </c>
      <c r="C399" s="662" t="s">
        <v>611</v>
      </c>
      <c r="D399" s="663" t="s">
        <v>3544</v>
      </c>
      <c r="E399" s="662" t="s">
        <v>632</v>
      </c>
      <c r="F399" s="663" t="s">
        <v>3551</v>
      </c>
      <c r="G399" s="662"/>
      <c r="H399" s="662" t="s">
        <v>2020</v>
      </c>
      <c r="I399" s="662" t="s">
        <v>2020</v>
      </c>
      <c r="J399" s="662" t="s">
        <v>2021</v>
      </c>
      <c r="K399" s="662" t="s">
        <v>2022</v>
      </c>
      <c r="L399" s="664">
        <v>64.729999999999976</v>
      </c>
      <c r="M399" s="664">
        <v>1</v>
      </c>
      <c r="N399" s="665">
        <v>64.729999999999976</v>
      </c>
    </row>
    <row r="400" spans="1:14" ht="14.4" customHeight="1" x14ac:dyDescent="0.3">
      <c r="A400" s="660" t="s">
        <v>600</v>
      </c>
      <c r="B400" s="661" t="s">
        <v>3542</v>
      </c>
      <c r="C400" s="662" t="s">
        <v>611</v>
      </c>
      <c r="D400" s="663" t="s">
        <v>3544</v>
      </c>
      <c r="E400" s="662" t="s">
        <v>632</v>
      </c>
      <c r="F400" s="663" t="s">
        <v>3551</v>
      </c>
      <c r="G400" s="662"/>
      <c r="H400" s="662" t="s">
        <v>2023</v>
      </c>
      <c r="I400" s="662" t="s">
        <v>2023</v>
      </c>
      <c r="J400" s="662" t="s">
        <v>2024</v>
      </c>
      <c r="K400" s="662" t="s">
        <v>2025</v>
      </c>
      <c r="L400" s="664">
        <v>82.420156073962971</v>
      </c>
      <c r="M400" s="664">
        <v>1</v>
      </c>
      <c r="N400" s="665">
        <v>82.420156073962971</v>
      </c>
    </row>
    <row r="401" spans="1:14" ht="14.4" customHeight="1" x14ac:dyDescent="0.3">
      <c r="A401" s="660" t="s">
        <v>600</v>
      </c>
      <c r="B401" s="661" t="s">
        <v>3542</v>
      </c>
      <c r="C401" s="662" t="s">
        <v>611</v>
      </c>
      <c r="D401" s="663" t="s">
        <v>3544</v>
      </c>
      <c r="E401" s="662" t="s">
        <v>632</v>
      </c>
      <c r="F401" s="663" t="s">
        <v>3551</v>
      </c>
      <c r="G401" s="662" t="s">
        <v>648</v>
      </c>
      <c r="H401" s="662" t="s">
        <v>649</v>
      </c>
      <c r="I401" s="662" t="s">
        <v>649</v>
      </c>
      <c r="J401" s="662" t="s">
        <v>650</v>
      </c>
      <c r="K401" s="662" t="s">
        <v>651</v>
      </c>
      <c r="L401" s="664">
        <v>182.12220062430299</v>
      </c>
      <c r="M401" s="664">
        <v>371.75</v>
      </c>
      <c r="N401" s="665">
        <v>67703.928082084632</v>
      </c>
    </row>
    <row r="402" spans="1:14" ht="14.4" customHeight="1" x14ac:dyDescent="0.3">
      <c r="A402" s="660" t="s">
        <v>600</v>
      </c>
      <c r="B402" s="661" t="s">
        <v>3542</v>
      </c>
      <c r="C402" s="662" t="s">
        <v>611</v>
      </c>
      <c r="D402" s="663" t="s">
        <v>3544</v>
      </c>
      <c r="E402" s="662" t="s">
        <v>632</v>
      </c>
      <c r="F402" s="663" t="s">
        <v>3551</v>
      </c>
      <c r="G402" s="662" t="s">
        <v>648</v>
      </c>
      <c r="H402" s="662" t="s">
        <v>652</v>
      </c>
      <c r="I402" s="662" t="s">
        <v>652</v>
      </c>
      <c r="J402" s="662" t="s">
        <v>653</v>
      </c>
      <c r="K402" s="662" t="s">
        <v>654</v>
      </c>
      <c r="L402" s="664">
        <v>181.58992032979216</v>
      </c>
      <c r="M402" s="664">
        <v>70</v>
      </c>
      <c r="N402" s="665">
        <v>12711.294423085452</v>
      </c>
    </row>
    <row r="403" spans="1:14" ht="14.4" customHeight="1" x14ac:dyDescent="0.3">
      <c r="A403" s="660" t="s">
        <v>600</v>
      </c>
      <c r="B403" s="661" t="s">
        <v>3542</v>
      </c>
      <c r="C403" s="662" t="s">
        <v>611</v>
      </c>
      <c r="D403" s="663" t="s">
        <v>3544</v>
      </c>
      <c r="E403" s="662" t="s">
        <v>632</v>
      </c>
      <c r="F403" s="663" t="s">
        <v>3551</v>
      </c>
      <c r="G403" s="662" t="s">
        <v>648</v>
      </c>
      <c r="H403" s="662" t="s">
        <v>657</v>
      </c>
      <c r="I403" s="662" t="s">
        <v>657</v>
      </c>
      <c r="J403" s="662" t="s">
        <v>656</v>
      </c>
      <c r="K403" s="662" t="s">
        <v>658</v>
      </c>
      <c r="L403" s="664">
        <v>133.03266201080299</v>
      </c>
      <c r="M403" s="664">
        <v>30</v>
      </c>
      <c r="N403" s="665">
        <v>3990.9798603240897</v>
      </c>
    </row>
    <row r="404" spans="1:14" ht="14.4" customHeight="1" x14ac:dyDescent="0.3">
      <c r="A404" s="660" t="s">
        <v>600</v>
      </c>
      <c r="B404" s="661" t="s">
        <v>3542</v>
      </c>
      <c r="C404" s="662" t="s">
        <v>611</v>
      </c>
      <c r="D404" s="663" t="s">
        <v>3544</v>
      </c>
      <c r="E404" s="662" t="s">
        <v>632</v>
      </c>
      <c r="F404" s="663" t="s">
        <v>3551</v>
      </c>
      <c r="G404" s="662" t="s">
        <v>648</v>
      </c>
      <c r="H404" s="662" t="s">
        <v>659</v>
      </c>
      <c r="I404" s="662" t="s">
        <v>659</v>
      </c>
      <c r="J404" s="662" t="s">
        <v>650</v>
      </c>
      <c r="K404" s="662" t="s">
        <v>660</v>
      </c>
      <c r="L404" s="664">
        <v>97.179933461951862</v>
      </c>
      <c r="M404" s="664">
        <v>67</v>
      </c>
      <c r="N404" s="665">
        <v>6511.0555419507746</v>
      </c>
    </row>
    <row r="405" spans="1:14" ht="14.4" customHeight="1" x14ac:dyDescent="0.3">
      <c r="A405" s="660" t="s">
        <v>600</v>
      </c>
      <c r="B405" s="661" t="s">
        <v>3542</v>
      </c>
      <c r="C405" s="662" t="s">
        <v>611</v>
      </c>
      <c r="D405" s="663" t="s">
        <v>3544</v>
      </c>
      <c r="E405" s="662" t="s">
        <v>632</v>
      </c>
      <c r="F405" s="663" t="s">
        <v>3551</v>
      </c>
      <c r="G405" s="662" t="s">
        <v>648</v>
      </c>
      <c r="H405" s="662" t="s">
        <v>661</v>
      </c>
      <c r="I405" s="662" t="s">
        <v>661</v>
      </c>
      <c r="J405" s="662" t="s">
        <v>650</v>
      </c>
      <c r="K405" s="662" t="s">
        <v>662</v>
      </c>
      <c r="L405" s="664">
        <v>97.75</v>
      </c>
      <c r="M405" s="664">
        <v>21</v>
      </c>
      <c r="N405" s="665">
        <v>2052.75</v>
      </c>
    </row>
    <row r="406" spans="1:14" ht="14.4" customHeight="1" x14ac:dyDescent="0.3">
      <c r="A406" s="660" t="s">
        <v>600</v>
      </c>
      <c r="B406" s="661" t="s">
        <v>3542</v>
      </c>
      <c r="C406" s="662" t="s">
        <v>611</v>
      </c>
      <c r="D406" s="663" t="s">
        <v>3544</v>
      </c>
      <c r="E406" s="662" t="s">
        <v>632</v>
      </c>
      <c r="F406" s="663" t="s">
        <v>3551</v>
      </c>
      <c r="G406" s="662" t="s">
        <v>648</v>
      </c>
      <c r="H406" s="662" t="s">
        <v>667</v>
      </c>
      <c r="I406" s="662" t="s">
        <v>668</v>
      </c>
      <c r="J406" s="662" t="s">
        <v>669</v>
      </c>
      <c r="K406" s="662" t="s">
        <v>670</v>
      </c>
      <c r="L406" s="664">
        <v>53.75</v>
      </c>
      <c r="M406" s="664">
        <v>3</v>
      </c>
      <c r="N406" s="665">
        <v>161.25</v>
      </c>
    </row>
    <row r="407" spans="1:14" ht="14.4" customHeight="1" x14ac:dyDescent="0.3">
      <c r="A407" s="660" t="s">
        <v>600</v>
      </c>
      <c r="B407" s="661" t="s">
        <v>3542</v>
      </c>
      <c r="C407" s="662" t="s">
        <v>611</v>
      </c>
      <c r="D407" s="663" t="s">
        <v>3544</v>
      </c>
      <c r="E407" s="662" t="s">
        <v>632</v>
      </c>
      <c r="F407" s="663" t="s">
        <v>3551</v>
      </c>
      <c r="G407" s="662" t="s">
        <v>648</v>
      </c>
      <c r="H407" s="662" t="s">
        <v>671</v>
      </c>
      <c r="I407" s="662" t="s">
        <v>672</v>
      </c>
      <c r="J407" s="662" t="s">
        <v>673</v>
      </c>
      <c r="K407" s="662" t="s">
        <v>674</v>
      </c>
      <c r="L407" s="664">
        <v>89.70595986778595</v>
      </c>
      <c r="M407" s="664">
        <v>5</v>
      </c>
      <c r="N407" s="665">
        <v>448.52979933892976</v>
      </c>
    </row>
    <row r="408" spans="1:14" ht="14.4" customHeight="1" x14ac:dyDescent="0.3">
      <c r="A408" s="660" t="s">
        <v>600</v>
      </c>
      <c r="B408" s="661" t="s">
        <v>3542</v>
      </c>
      <c r="C408" s="662" t="s">
        <v>611</v>
      </c>
      <c r="D408" s="663" t="s">
        <v>3544</v>
      </c>
      <c r="E408" s="662" t="s">
        <v>632</v>
      </c>
      <c r="F408" s="663" t="s">
        <v>3551</v>
      </c>
      <c r="G408" s="662" t="s">
        <v>648</v>
      </c>
      <c r="H408" s="662" t="s">
        <v>675</v>
      </c>
      <c r="I408" s="662" t="s">
        <v>676</v>
      </c>
      <c r="J408" s="662" t="s">
        <v>677</v>
      </c>
      <c r="K408" s="662" t="s">
        <v>678</v>
      </c>
      <c r="L408" s="664">
        <v>101.05484425244003</v>
      </c>
      <c r="M408" s="664">
        <v>23</v>
      </c>
      <c r="N408" s="665">
        <v>2324.2614178061208</v>
      </c>
    </row>
    <row r="409" spans="1:14" ht="14.4" customHeight="1" x14ac:dyDescent="0.3">
      <c r="A409" s="660" t="s">
        <v>600</v>
      </c>
      <c r="B409" s="661" t="s">
        <v>3542</v>
      </c>
      <c r="C409" s="662" t="s">
        <v>611</v>
      </c>
      <c r="D409" s="663" t="s">
        <v>3544</v>
      </c>
      <c r="E409" s="662" t="s">
        <v>632</v>
      </c>
      <c r="F409" s="663" t="s">
        <v>3551</v>
      </c>
      <c r="G409" s="662" t="s">
        <v>648</v>
      </c>
      <c r="H409" s="662" t="s">
        <v>679</v>
      </c>
      <c r="I409" s="662" t="s">
        <v>680</v>
      </c>
      <c r="J409" s="662" t="s">
        <v>677</v>
      </c>
      <c r="K409" s="662" t="s">
        <v>681</v>
      </c>
      <c r="L409" s="664">
        <v>105.33999999999999</v>
      </c>
      <c r="M409" s="664">
        <v>4</v>
      </c>
      <c r="N409" s="665">
        <v>421.35999999999996</v>
      </c>
    </row>
    <row r="410" spans="1:14" ht="14.4" customHeight="1" x14ac:dyDescent="0.3">
      <c r="A410" s="660" t="s">
        <v>600</v>
      </c>
      <c r="B410" s="661" t="s">
        <v>3542</v>
      </c>
      <c r="C410" s="662" t="s">
        <v>611</v>
      </c>
      <c r="D410" s="663" t="s">
        <v>3544</v>
      </c>
      <c r="E410" s="662" t="s">
        <v>632</v>
      </c>
      <c r="F410" s="663" t="s">
        <v>3551</v>
      </c>
      <c r="G410" s="662" t="s">
        <v>648</v>
      </c>
      <c r="H410" s="662" t="s">
        <v>682</v>
      </c>
      <c r="I410" s="662" t="s">
        <v>683</v>
      </c>
      <c r="J410" s="662" t="s">
        <v>684</v>
      </c>
      <c r="K410" s="662" t="s">
        <v>685</v>
      </c>
      <c r="L410" s="664">
        <v>170.31799999999998</v>
      </c>
      <c r="M410" s="664">
        <v>5</v>
      </c>
      <c r="N410" s="665">
        <v>851.58999999999992</v>
      </c>
    </row>
    <row r="411" spans="1:14" ht="14.4" customHeight="1" x14ac:dyDescent="0.3">
      <c r="A411" s="660" t="s">
        <v>600</v>
      </c>
      <c r="B411" s="661" t="s">
        <v>3542</v>
      </c>
      <c r="C411" s="662" t="s">
        <v>611</v>
      </c>
      <c r="D411" s="663" t="s">
        <v>3544</v>
      </c>
      <c r="E411" s="662" t="s">
        <v>632</v>
      </c>
      <c r="F411" s="663" t="s">
        <v>3551</v>
      </c>
      <c r="G411" s="662" t="s">
        <v>648</v>
      </c>
      <c r="H411" s="662" t="s">
        <v>686</v>
      </c>
      <c r="I411" s="662" t="s">
        <v>687</v>
      </c>
      <c r="J411" s="662" t="s">
        <v>688</v>
      </c>
      <c r="K411" s="662" t="s">
        <v>689</v>
      </c>
      <c r="L411" s="664">
        <v>67.685621965704826</v>
      </c>
      <c r="M411" s="664">
        <v>32</v>
      </c>
      <c r="N411" s="665">
        <v>2165.9399029025544</v>
      </c>
    </row>
    <row r="412" spans="1:14" ht="14.4" customHeight="1" x14ac:dyDescent="0.3">
      <c r="A412" s="660" t="s">
        <v>600</v>
      </c>
      <c r="B412" s="661" t="s">
        <v>3542</v>
      </c>
      <c r="C412" s="662" t="s">
        <v>611</v>
      </c>
      <c r="D412" s="663" t="s">
        <v>3544</v>
      </c>
      <c r="E412" s="662" t="s">
        <v>632</v>
      </c>
      <c r="F412" s="663" t="s">
        <v>3551</v>
      </c>
      <c r="G412" s="662" t="s">
        <v>648</v>
      </c>
      <c r="H412" s="662" t="s">
        <v>690</v>
      </c>
      <c r="I412" s="662" t="s">
        <v>691</v>
      </c>
      <c r="J412" s="662" t="s">
        <v>692</v>
      </c>
      <c r="K412" s="662" t="s">
        <v>693</v>
      </c>
      <c r="L412" s="664">
        <v>42.40000833043149</v>
      </c>
      <c r="M412" s="664">
        <v>2</v>
      </c>
      <c r="N412" s="665">
        <v>84.80001666086298</v>
      </c>
    </row>
    <row r="413" spans="1:14" ht="14.4" customHeight="1" x14ac:dyDescent="0.3">
      <c r="A413" s="660" t="s">
        <v>600</v>
      </c>
      <c r="B413" s="661" t="s">
        <v>3542</v>
      </c>
      <c r="C413" s="662" t="s">
        <v>611</v>
      </c>
      <c r="D413" s="663" t="s">
        <v>3544</v>
      </c>
      <c r="E413" s="662" t="s">
        <v>632</v>
      </c>
      <c r="F413" s="663" t="s">
        <v>3551</v>
      </c>
      <c r="G413" s="662" t="s">
        <v>648</v>
      </c>
      <c r="H413" s="662" t="s">
        <v>694</v>
      </c>
      <c r="I413" s="662" t="s">
        <v>695</v>
      </c>
      <c r="J413" s="662" t="s">
        <v>696</v>
      </c>
      <c r="K413" s="662" t="s">
        <v>697</v>
      </c>
      <c r="L413" s="664">
        <v>79.807588904551665</v>
      </c>
      <c r="M413" s="664">
        <v>24</v>
      </c>
      <c r="N413" s="665">
        <v>1915.38213370924</v>
      </c>
    </row>
    <row r="414" spans="1:14" ht="14.4" customHeight="1" x14ac:dyDescent="0.3">
      <c r="A414" s="660" t="s">
        <v>600</v>
      </c>
      <c r="B414" s="661" t="s">
        <v>3542</v>
      </c>
      <c r="C414" s="662" t="s">
        <v>611</v>
      </c>
      <c r="D414" s="663" t="s">
        <v>3544</v>
      </c>
      <c r="E414" s="662" t="s">
        <v>632</v>
      </c>
      <c r="F414" s="663" t="s">
        <v>3551</v>
      </c>
      <c r="G414" s="662" t="s">
        <v>648</v>
      </c>
      <c r="H414" s="662" t="s">
        <v>698</v>
      </c>
      <c r="I414" s="662" t="s">
        <v>699</v>
      </c>
      <c r="J414" s="662" t="s">
        <v>700</v>
      </c>
      <c r="K414" s="662" t="s">
        <v>701</v>
      </c>
      <c r="L414" s="664">
        <v>56.101833299907284</v>
      </c>
      <c r="M414" s="664">
        <v>16</v>
      </c>
      <c r="N414" s="665">
        <v>897.62933279851654</v>
      </c>
    </row>
    <row r="415" spans="1:14" ht="14.4" customHeight="1" x14ac:dyDescent="0.3">
      <c r="A415" s="660" t="s">
        <v>600</v>
      </c>
      <c r="B415" s="661" t="s">
        <v>3542</v>
      </c>
      <c r="C415" s="662" t="s">
        <v>611</v>
      </c>
      <c r="D415" s="663" t="s">
        <v>3544</v>
      </c>
      <c r="E415" s="662" t="s">
        <v>632</v>
      </c>
      <c r="F415" s="663" t="s">
        <v>3551</v>
      </c>
      <c r="G415" s="662" t="s">
        <v>648</v>
      </c>
      <c r="H415" s="662" t="s">
        <v>2026</v>
      </c>
      <c r="I415" s="662" t="s">
        <v>2027</v>
      </c>
      <c r="J415" s="662" t="s">
        <v>2028</v>
      </c>
      <c r="K415" s="662" t="s">
        <v>2029</v>
      </c>
      <c r="L415" s="664">
        <v>64.91</v>
      </c>
      <c r="M415" s="664">
        <v>2</v>
      </c>
      <c r="N415" s="665">
        <v>129.82</v>
      </c>
    </row>
    <row r="416" spans="1:14" ht="14.4" customHeight="1" x14ac:dyDescent="0.3">
      <c r="A416" s="660" t="s">
        <v>600</v>
      </c>
      <c r="B416" s="661" t="s">
        <v>3542</v>
      </c>
      <c r="C416" s="662" t="s">
        <v>611</v>
      </c>
      <c r="D416" s="663" t="s">
        <v>3544</v>
      </c>
      <c r="E416" s="662" t="s">
        <v>632</v>
      </c>
      <c r="F416" s="663" t="s">
        <v>3551</v>
      </c>
      <c r="G416" s="662" t="s">
        <v>648</v>
      </c>
      <c r="H416" s="662" t="s">
        <v>702</v>
      </c>
      <c r="I416" s="662" t="s">
        <v>703</v>
      </c>
      <c r="J416" s="662" t="s">
        <v>704</v>
      </c>
      <c r="K416" s="662" t="s">
        <v>701</v>
      </c>
      <c r="L416" s="664">
        <v>30.679906928052112</v>
      </c>
      <c r="M416" s="664">
        <v>2</v>
      </c>
      <c r="N416" s="665">
        <v>61.359813856104225</v>
      </c>
    </row>
    <row r="417" spans="1:14" ht="14.4" customHeight="1" x14ac:dyDescent="0.3">
      <c r="A417" s="660" t="s">
        <v>600</v>
      </c>
      <c r="B417" s="661" t="s">
        <v>3542</v>
      </c>
      <c r="C417" s="662" t="s">
        <v>611</v>
      </c>
      <c r="D417" s="663" t="s">
        <v>3544</v>
      </c>
      <c r="E417" s="662" t="s">
        <v>632</v>
      </c>
      <c r="F417" s="663" t="s">
        <v>3551</v>
      </c>
      <c r="G417" s="662" t="s">
        <v>648</v>
      </c>
      <c r="H417" s="662" t="s">
        <v>705</v>
      </c>
      <c r="I417" s="662" t="s">
        <v>706</v>
      </c>
      <c r="J417" s="662" t="s">
        <v>707</v>
      </c>
      <c r="K417" s="662" t="s">
        <v>708</v>
      </c>
      <c r="L417" s="664">
        <v>83.443044558481603</v>
      </c>
      <c r="M417" s="664">
        <v>17</v>
      </c>
      <c r="N417" s="665">
        <v>1418.5317574941873</v>
      </c>
    </row>
    <row r="418" spans="1:14" ht="14.4" customHeight="1" x14ac:dyDescent="0.3">
      <c r="A418" s="660" t="s">
        <v>600</v>
      </c>
      <c r="B418" s="661" t="s">
        <v>3542</v>
      </c>
      <c r="C418" s="662" t="s">
        <v>611</v>
      </c>
      <c r="D418" s="663" t="s">
        <v>3544</v>
      </c>
      <c r="E418" s="662" t="s">
        <v>632</v>
      </c>
      <c r="F418" s="663" t="s">
        <v>3551</v>
      </c>
      <c r="G418" s="662" t="s">
        <v>648</v>
      </c>
      <c r="H418" s="662" t="s">
        <v>2030</v>
      </c>
      <c r="I418" s="662" t="s">
        <v>2031</v>
      </c>
      <c r="J418" s="662" t="s">
        <v>2032</v>
      </c>
      <c r="K418" s="662" t="s">
        <v>2033</v>
      </c>
      <c r="L418" s="664">
        <v>137.23018832551699</v>
      </c>
      <c r="M418" s="664">
        <v>3</v>
      </c>
      <c r="N418" s="665">
        <v>411.690564976551</v>
      </c>
    </row>
    <row r="419" spans="1:14" ht="14.4" customHeight="1" x14ac:dyDescent="0.3">
      <c r="A419" s="660" t="s">
        <v>600</v>
      </c>
      <c r="B419" s="661" t="s">
        <v>3542</v>
      </c>
      <c r="C419" s="662" t="s">
        <v>611</v>
      </c>
      <c r="D419" s="663" t="s">
        <v>3544</v>
      </c>
      <c r="E419" s="662" t="s">
        <v>632</v>
      </c>
      <c r="F419" s="663" t="s">
        <v>3551</v>
      </c>
      <c r="G419" s="662" t="s">
        <v>648</v>
      </c>
      <c r="H419" s="662" t="s">
        <v>2034</v>
      </c>
      <c r="I419" s="662" t="s">
        <v>2035</v>
      </c>
      <c r="J419" s="662" t="s">
        <v>2036</v>
      </c>
      <c r="K419" s="662" t="s">
        <v>2037</v>
      </c>
      <c r="L419" s="664">
        <v>133.74999999999994</v>
      </c>
      <c r="M419" s="664">
        <v>1</v>
      </c>
      <c r="N419" s="665">
        <v>133.74999999999994</v>
      </c>
    </row>
    <row r="420" spans="1:14" ht="14.4" customHeight="1" x14ac:dyDescent="0.3">
      <c r="A420" s="660" t="s">
        <v>600</v>
      </c>
      <c r="B420" s="661" t="s">
        <v>3542</v>
      </c>
      <c r="C420" s="662" t="s">
        <v>611</v>
      </c>
      <c r="D420" s="663" t="s">
        <v>3544</v>
      </c>
      <c r="E420" s="662" t="s">
        <v>632</v>
      </c>
      <c r="F420" s="663" t="s">
        <v>3551</v>
      </c>
      <c r="G420" s="662" t="s">
        <v>648</v>
      </c>
      <c r="H420" s="662" t="s">
        <v>2038</v>
      </c>
      <c r="I420" s="662" t="s">
        <v>2039</v>
      </c>
      <c r="J420" s="662" t="s">
        <v>2040</v>
      </c>
      <c r="K420" s="662" t="s">
        <v>2041</v>
      </c>
      <c r="L420" s="664">
        <v>67.840359194660905</v>
      </c>
      <c r="M420" s="664">
        <v>2</v>
      </c>
      <c r="N420" s="665">
        <v>135.68071838932181</v>
      </c>
    </row>
    <row r="421" spans="1:14" ht="14.4" customHeight="1" x14ac:dyDescent="0.3">
      <c r="A421" s="660" t="s">
        <v>600</v>
      </c>
      <c r="B421" s="661" t="s">
        <v>3542</v>
      </c>
      <c r="C421" s="662" t="s">
        <v>611</v>
      </c>
      <c r="D421" s="663" t="s">
        <v>3544</v>
      </c>
      <c r="E421" s="662" t="s">
        <v>632</v>
      </c>
      <c r="F421" s="663" t="s">
        <v>3551</v>
      </c>
      <c r="G421" s="662" t="s">
        <v>648</v>
      </c>
      <c r="H421" s="662" t="s">
        <v>709</v>
      </c>
      <c r="I421" s="662" t="s">
        <v>710</v>
      </c>
      <c r="J421" s="662" t="s">
        <v>711</v>
      </c>
      <c r="K421" s="662" t="s">
        <v>712</v>
      </c>
      <c r="L421" s="664">
        <v>28.856146175266684</v>
      </c>
      <c r="M421" s="664">
        <v>39</v>
      </c>
      <c r="N421" s="665">
        <v>1125.3897008354006</v>
      </c>
    </row>
    <row r="422" spans="1:14" ht="14.4" customHeight="1" x14ac:dyDescent="0.3">
      <c r="A422" s="660" t="s">
        <v>600</v>
      </c>
      <c r="B422" s="661" t="s">
        <v>3542</v>
      </c>
      <c r="C422" s="662" t="s">
        <v>611</v>
      </c>
      <c r="D422" s="663" t="s">
        <v>3544</v>
      </c>
      <c r="E422" s="662" t="s">
        <v>632</v>
      </c>
      <c r="F422" s="663" t="s">
        <v>3551</v>
      </c>
      <c r="G422" s="662" t="s">
        <v>648</v>
      </c>
      <c r="H422" s="662" t="s">
        <v>2042</v>
      </c>
      <c r="I422" s="662" t="s">
        <v>2043</v>
      </c>
      <c r="J422" s="662" t="s">
        <v>2044</v>
      </c>
      <c r="K422" s="662" t="s">
        <v>2045</v>
      </c>
      <c r="L422" s="664">
        <v>80.726325675995156</v>
      </c>
      <c r="M422" s="664">
        <v>19</v>
      </c>
      <c r="N422" s="665">
        <v>1533.8001878439079</v>
      </c>
    </row>
    <row r="423" spans="1:14" ht="14.4" customHeight="1" x14ac:dyDescent="0.3">
      <c r="A423" s="660" t="s">
        <v>600</v>
      </c>
      <c r="B423" s="661" t="s">
        <v>3542</v>
      </c>
      <c r="C423" s="662" t="s">
        <v>611</v>
      </c>
      <c r="D423" s="663" t="s">
        <v>3544</v>
      </c>
      <c r="E423" s="662" t="s">
        <v>632</v>
      </c>
      <c r="F423" s="663" t="s">
        <v>3551</v>
      </c>
      <c r="G423" s="662" t="s">
        <v>648</v>
      </c>
      <c r="H423" s="662" t="s">
        <v>716</v>
      </c>
      <c r="I423" s="662" t="s">
        <v>717</v>
      </c>
      <c r="J423" s="662" t="s">
        <v>715</v>
      </c>
      <c r="K423" s="662" t="s">
        <v>718</v>
      </c>
      <c r="L423" s="664">
        <v>81.205660466582529</v>
      </c>
      <c r="M423" s="664">
        <v>96</v>
      </c>
      <c r="N423" s="665">
        <v>7795.7434047919232</v>
      </c>
    </row>
    <row r="424" spans="1:14" ht="14.4" customHeight="1" x14ac:dyDescent="0.3">
      <c r="A424" s="660" t="s">
        <v>600</v>
      </c>
      <c r="B424" s="661" t="s">
        <v>3542</v>
      </c>
      <c r="C424" s="662" t="s">
        <v>611</v>
      </c>
      <c r="D424" s="663" t="s">
        <v>3544</v>
      </c>
      <c r="E424" s="662" t="s">
        <v>632</v>
      </c>
      <c r="F424" s="663" t="s">
        <v>3551</v>
      </c>
      <c r="G424" s="662" t="s">
        <v>648</v>
      </c>
      <c r="H424" s="662" t="s">
        <v>719</v>
      </c>
      <c r="I424" s="662" t="s">
        <v>720</v>
      </c>
      <c r="J424" s="662" t="s">
        <v>721</v>
      </c>
      <c r="K424" s="662" t="s">
        <v>722</v>
      </c>
      <c r="L424" s="664">
        <v>62.02</v>
      </c>
      <c r="M424" s="664">
        <v>3</v>
      </c>
      <c r="N424" s="665">
        <v>186.06</v>
      </c>
    </row>
    <row r="425" spans="1:14" ht="14.4" customHeight="1" x14ac:dyDescent="0.3">
      <c r="A425" s="660" t="s">
        <v>600</v>
      </c>
      <c r="B425" s="661" t="s">
        <v>3542</v>
      </c>
      <c r="C425" s="662" t="s">
        <v>611</v>
      </c>
      <c r="D425" s="663" t="s">
        <v>3544</v>
      </c>
      <c r="E425" s="662" t="s">
        <v>632</v>
      </c>
      <c r="F425" s="663" t="s">
        <v>3551</v>
      </c>
      <c r="G425" s="662" t="s">
        <v>648</v>
      </c>
      <c r="H425" s="662" t="s">
        <v>2046</v>
      </c>
      <c r="I425" s="662" t="s">
        <v>2047</v>
      </c>
      <c r="J425" s="662" t="s">
        <v>725</v>
      </c>
      <c r="K425" s="662" t="s">
        <v>2048</v>
      </c>
      <c r="L425" s="664">
        <v>38.19</v>
      </c>
      <c r="M425" s="664">
        <v>1</v>
      </c>
      <c r="N425" s="665">
        <v>38.19</v>
      </c>
    </row>
    <row r="426" spans="1:14" ht="14.4" customHeight="1" x14ac:dyDescent="0.3">
      <c r="A426" s="660" t="s">
        <v>600</v>
      </c>
      <c r="B426" s="661" t="s">
        <v>3542</v>
      </c>
      <c r="C426" s="662" t="s">
        <v>611</v>
      </c>
      <c r="D426" s="663" t="s">
        <v>3544</v>
      </c>
      <c r="E426" s="662" t="s">
        <v>632</v>
      </c>
      <c r="F426" s="663" t="s">
        <v>3551</v>
      </c>
      <c r="G426" s="662" t="s">
        <v>648</v>
      </c>
      <c r="H426" s="662" t="s">
        <v>723</v>
      </c>
      <c r="I426" s="662" t="s">
        <v>724</v>
      </c>
      <c r="J426" s="662" t="s">
        <v>725</v>
      </c>
      <c r="K426" s="662" t="s">
        <v>726</v>
      </c>
      <c r="L426" s="664">
        <v>55.379913042379641</v>
      </c>
      <c r="M426" s="664">
        <v>5</v>
      </c>
      <c r="N426" s="665">
        <v>276.89956521189822</v>
      </c>
    </row>
    <row r="427" spans="1:14" ht="14.4" customHeight="1" x14ac:dyDescent="0.3">
      <c r="A427" s="660" t="s">
        <v>600</v>
      </c>
      <c r="B427" s="661" t="s">
        <v>3542</v>
      </c>
      <c r="C427" s="662" t="s">
        <v>611</v>
      </c>
      <c r="D427" s="663" t="s">
        <v>3544</v>
      </c>
      <c r="E427" s="662" t="s">
        <v>632</v>
      </c>
      <c r="F427" s="663" t="s">
        <v>3551</v>
      </c>
      <c r="G427" s="662" t="s">
        <v>648</v>
      </c>
      <c r="H427" s="662" t="s">
        <v>2049</v>
      </c>
      <c r="I427" s="662" t="s">
        <v>2050</v>
      </c>
      <c r="J427" s="662" t="s">
        <v>2051</v>
      </c>
      <c r="K427" s="662" t="s">
        <v>1451</v>
      </c>
      <c r="L427" s="664">
        <v>62.923333333333325</v>
      </c>
      <c r="M427" s="664">
        <v>3</v>
      </c>
      <c r="N427" s="665">
        <v>188.76999999999998</v>
      </c>
    </row>
    <row r="428" spans="1:14" ht="14.4" customHeight="1" x14ac:dyDescent="0.3">
      <c r="A428" s="660" t="s">
        <v>600</v>
      </c>
      <c r="B428" s="661" t="s">
        <v>3542</v>
      </c>
      <c r="C428" s="662" t="s">
        <v>611</v>
      </c>
      <c r="D428" s="663" t="s">
        <v>3544</v>
      </c>
      <c r="E428" s="662" t="s">
        <v>632</v>
      </c>
      <c r="F428" s="663" t="s">
        <v>3551</v>
      </c>
      <c r="G428" s="662" t="s">
        <v>648</v>
      </c>
      <c r="H428" s="662" t="s">
        <v>2052</v>
      </c>
      <c r="I428" s="662" t="s">
        <v>2053</v>
      </c>
      <c r="J428" s="662" t="s">
        <v>2054</v>
      </c>
      <c r="K428" s="662" t="s">
        <v>2055</v>
      </c>
      <c r="L428" s="664">
        <v>52.949986563752702</v>
      </c>
      <c r="M428" s="664">
        <v>3</v>
      </c>
      <c r="N428" s="665">
        <v>158.84995969125811</v>
      </c>
    </row>
    <row r="429" spans="1:14" ht="14.4" customHeight="1" x14ac:dyDescent="0.3">
      <c r="A429" s="660" t="s">
        <v>600</v>
      </c>
      <c r="B429" s="661" t="s">
        <v>3542</v>
      </c>
      <c r="C429" s="662" t="s">
        <v>611</v>
      </c>
      <c r="D429" s="663" t="s">
        <v>3544</v>
      </c>
      <c r="E429" s="662" t="s">
        <v>632</v>
      </c>
      <c r="F429" s="663" t="s">
        <v>3551</v>
      </c>
      <c r="G429" s="662" t="s">
        <v>648</v>
      </c>
      <c r="H429" s="662" t="s">
        <v>2056</v>
      </c>
      <c r="I429" s="662" t="s">
        <v>2057</v>
      </c>
      <c r="J429" s="662" t="s">
        <v>2058</v>
      </c>
      <c r="K429" s="662" t="s">
        <v>1633</v>
      </c>
      <c r="L429" s="664">
        <v>37.26</v>
      </c>
      <c r="M429" s="664">
        <v>1</v>
      </c>
      <c r="N429" s="665">
        <v>37.26</v>
      </c>
    </row>
    <row r="430" spans="1:14" ht="14.4" customHeight="1" x14ac:dyDescent="0.3">
      <c r="A430" s="660" t="s">
        <v>600</v>
      </c>
      <c r="B430" s="661" t="s">
        <v>3542</v>
      </c>
      <c r="C430" s="662" t="s">
        <v>611</v>
      </c>
      <c r="D430" s="663" t="s">
        <v>3544</v>
      </c>
      <c r="E430" s="662" t="s">
        <v>632</v>
      </c>
      <c r="F430" s="663" t="s">
        <v>3551</v>
      </c>
      <c r="G430" s="662" t="s">
        <v>648</v>
      </c>
      <c r="H430" s="662" t="s">
        <v>727</v>
      </c>
      <c r="I430" s="662" t="s">
        <v>728</v>
      </c>
      <c r="J430" s="662" t="s">
        <v>729</v>
      </c>
      <c r="K430" s="662" t="s">
        <v>666</v>
      </c>
      <c r="L430" s="664">
        <v>37.79657837589928</v>
      </c>
      <c r="M430" s="664">
        <v>6</v>
      </c>
      <c r="N430" s="665">
        <v>226.77947025539567</v>
      </c>
    </row>
    <row r="431" spans="1:14" ht="14.4" customHeight="1" x14ac:dyDescent="0.3">
      <c r="A431" s="660" t="s">
        <v>600</v>
      </c>
      <c r="B431" s="661" t="s">
        <v>3542</v>
      </c>
      <c r="C431" s="662" t="s">
        <v>611</v>
      </c>
      <c r="D431" s="663" t="s">
        <v>3544</v>
      </c>
      <c r="E431" s="662" t="s">
        <v>632</v>
      </c>
      <c r="F431" s="663" t="s">
        <v>3551</v>
      </c>
      <c r="G431" s="662" t="s">
        <v>648</v>
      </c>
      <c r="H431" s="662" t="s">
        <v>730</v>
      </c>
      <c r="I431" s="662" t="s">
        <v>731</v>
      </c>
      <c r="J431" s="662" t="s">
        <v>732</v>
      </c>
      <c r="K431" s="662" t="s">
        <v>701</v>
      </c>
      <c r="L431" s="664">
        <v>67.271150345697151</v>
      </c>
      <c r="M431" s="664">
        <v>50</v>
      </c>
      <c r="N431" s="665">
        <v>3363.5575172848576</v>
      </c>
    </row>
    <row r="432" spans="1:14" ht="14.4" customHeight="1" x14ac:dyDescent="0.3">
      <c r="A432" s="660" t="s">
        <v>600</v>
      </c>
      <c r="B432" s="661" t="s">
        <v>3542</v>
      </c>
      <c r="C432" s="662" t="s">
        <v>611</v>
      </c>
      <c r="D432" s="663" t="s">
        <v>3544</v>
      </c>
      <c r="E432" s="662" t="s">
        <v>632</v>
      </c>
      <c r="F432" s="663" t="s">
        <v>3551</v>
      </c>
      <c r="G432" s="662" t="s">
        <v>648</v>
      </c>
      <c r="H432" s="662" t="s">
        <v>733</v>
      </c>
      <c r="I432" s="662" t="s">
        <v>734</v>
      </c>
      <c r="J432" s="662" t="s">
        <v>735</v>
      </c>
      <c r="K432" s="662" t="s">
        <v>736</v>
      </c>
      <c r="L432" s="664">
        <v>59.239031539505639</v>
      </c>
      <c r="M432" s="664">
        <v>37</v>
      </c>
      <c r="N432" s="665">
        <v>2191.8441669617087</v>
      </c>
    </row>
    <row r="433" spans="1:14" ht="14.4" customHeight="1" x14ac:dyDescent="0.3">
      <c r="A433" s="660" t="s">
        <v>600</v>
      </c>
      <c r="B433" s="661" t="s">
        <v>3542</v>
      </c>
      <c r="C433" s="662" t="s">
        <v>611</v>
      </c>
      <c r="D433" s="663" t="s">
        <v>3544</v>
      </c>
      <c r="E433" s="662" t="s">
        <v>632</v>
      </c>
      <c r="F433" s="663" t="s">
        <v>3551</v>
      </c>
      <c r="G433" s="662" t="s">
        <v>648</v>
      </c>
      <c r="H433" s="662" t="s">
        <v>2059</v>
      </c>
      <c r="I433" s="662" t="s">
        <v>2060</v>
      </c>
      <c r="J433" s="662" t="s">
        <v>2061</v>
      </c>
      <c r="K433" s="662" t="s">
        <v>2062</v>
      </c>
      <c r="L433" s="664">
        <v>29.889784920052495</v>
      </c>
      <c r="M433" s="664">
        <v>3</v>
      </c>
      <c r="N433" s="665">
        <v>89.669354760157489</v>
      </c>
    </row>
    <row r="434" spans="1:14" ht="14.4" customHeight="1" x14ac:dyDescent="0.3">
      <c r="A434" s="660" t="s">
        <v>600</v>
      </c>
      <c r="B434" s="661" t="s">
        <v>3542</v>
      </c>
      <c r="C434" s="662" t="s">
        <v>611</v>
      </c>
      <c r="D434" s="663" t="s">
        <v>3544</v>
      </c>
      <c r="E434" s="662" t="s">
        <v>632</v>
      </c>
      <c r="F434" s="663" t="s">
        <v>3551</v>
      </c>
      <c r="G434" s="662" t="s">
        <v>648</v>
      </c>
      <c r="H434" s="662" t="s">
        <v>737</v>
      </c>
      <c r="I434" s="662" t="s">
        <v>738</v>
      </c>
      <c r="J434" s="662" t="s">
        <v>739</v>
      </c>
      <c r="K434" s="662" t="s">
        <v>740</v>
      </c>
      <c r="L434" s="664">
        <v>60.349999751681203</v>
      </c>
      <c r="M434" s="664">
        <v>3</v>
      </c>
      <c r="N434" s="665">
        <v>181.04999925504362</v>
      </c>
    </row>
    <row r="435" spans="1:14" ht="14.4" customHeight="1" x14ac:dyDescent="0.3">
      <c r="A435" s="660" t="s">
        <v>600</v>
      </c>
      <c r="B435" s="661" t="s">
        <v>3542</v>
      </c>
      <c r="C435" s="662" t="s">
        <v>611</v>
      </c>
      <c r="D435" s="663" t="s">
        <v>3544</v>
      </c>
      <c r="E435" s="662" t="s">
        <v>632</v>
      </c>
      <c r="F435" s="663" t="s">
        <v>3551</v>
      </c>
      <c r="G435" s="662" t="s">
        <v>648</v>
      </c>
      <c r="H435" s="662" t="s">
        <v>741</v>
      </c>
      <c r="I435" s="662" t="s">
        <v>742</v>
      </c>
      <c r="J435" s="662" t="s">
        <v>743</v>
      </c>
      <c r="K435" s="662" t="s">
        <v>744</v>
      </c>
      <c r="L435" s="664">
        <v>112.51363981475259</v>
      </c>
      <c r="M435" s="664">
        <v>16</v>
      </c>
      <c r="N435" s="665">
        <v>1800.2182370360415</v>
      </c>
    </row>
    <row r="436" spans="1:14" ht="14.4" customHeight="1" x14ac:dyDescent="0.3">
      <c r="A436" s="660" t="s">
        <v>600</v>
      </c>
      <c r="B436" s="661" t="s">
        <v>3542</v>
      </c>
      <c r="C436" s="662" t="s">
        <v>611</v>
      </c>
      <c r="D436" s="663" t="s">
        <v>3544</v>
      </c>
      <c r="E436" s="662" t="s">
        <v>632</v>
      </c>
      <c r="F436" s="663" t="s">
        <v>3551</v>
      </c>
      <c r="G436" s="662" t="s">
        <v>648</v>
      </c>
      <c r="H436" s="662" t="s">
        <v>2063</v>
      </c>
      <c r="I436" s="662" t="s">
        <v>2064</v>
      </c>
      <c r="J436" s="662" t="s">
        <v>941</v>
      </c>
      <c r="K436" s="662" t="s">
        <v>2065</v>
      </c>
      <c r="L436" s="664">
        <v>42.09</v>
      </c>
      <c r="M436" s="664">
        <v>6</v>
      </c>
      <c r="N436" s="665">
        <v>252.54000000000002</v>
      </c>
    </row>
    <row r="437" spans="1:14" ht="14.4" customHeight="1" x14ac:dyDescent="0.3">
      <c r="A437" s="660" t="s">
        <v>600</v>
      </c>
      <c r="B437" s="661" t="s">
        <v>3542</v>
      </c>
      <c r="C437" s="662" t="s">
        <v>611</v>
      </c>
      <c r="D437" s="663" t="s">
        <v>3544</v>
      </c>
      <c r="E437" s="662" t="s">
        <v>632</v>
      </c>
      <c r="F437" s="663" t="s">
        <v>3551</v>
      </c>
      <c r="G437" s="662" t="s">
        <v>648</v>
      </c>
      <c r="H437" s="662" t="s">
        <v>2066</v>
      </c>
      <c r="I437" s="662" t="s">
        <v>2067</v>
      </c>
      <c r="J437" s="662" t="s">
        <v>2068</v>
      </c>
      <c r="K437" s="662" t="s">
        <v>2069</v>
      </c>
      <c r="L437" s="664">
        <v>64.269999999999953</v>
      </c>
      <c r="M437" s="664">
        <v>1</v>
      </c>
      <c r="N437" s="665">
        <v>64.269999999999953</v>
      </c>
    </row>
    <row r="438" spans="1:14" ht="14.4" customHeight="1" x14ac:dyDescent="0.3">
      <c r="A438" s="660" t="s">
        <v>600</v>
      </c>
      <c r="B438" s="661" t="s">
        <v>3542</v>
      </c>
      <c r="C438" s="662" t="s">
        <v>611</v>
      </c>
      <c r="D438" s="663" t="s">
        <v>3544</v>
      </c>
      <c r="E438" s="662" t="s">
        <v>632</v>
      </c>
      <c r="F438" s="663" t="s">
        <v>3551</v>
      </c>
      <c r="G438" s="662" t="s">
        <v>648</v>
      </c>
      <c r="H438" s="662" t="s">
        <v>749</v>
      </c>
      <c r="I438" s="662" t="s">
        <v>750</v>
      </c>
      <c r="J438" s="662" t="s">
        <v>751</v>
      </c>
      <c r="K438" s="662" t="s">
        <v>752</v>
      </c>
      <c r="L438" s="664">
        <v>100.95032134453098</v>
      </c>
      <c r="M438" s="664">
        <v>4</v>
      </c>
      <c r="N438" s="665">
        <v>403.80128537812391</v>
      </c>
    </row>
    <row r="439" spans="1:14" ht="14.4" customHeight="1" x14ac:dyDescent="0.3">
      <c r="A439" s="660" t="s">
        <v>600</v>
      </c>
      <c r="B439" s="661" t="s">
        <v>3542</v>
      </c>
      <c r="C439" s="662" t="s">
        <v>611</v>
      </c>
      <c r="D439" s="663" t="s">
        <v>3544</v>
      </c>
      <c r="E439" s="662" t="s">
        <v>632</v>
      </c>
      <c r="F439" s="663" t="s">
        <v>3551</v>
      </c>
      <c r="G439" s="662" t="s">
        <v>648</v>
      </c>
      <c r="H439" s="662" t="s">
        <v>753</v>
      </c>
      <c r="I439" s="662" t="s">
        <v>754</v>
      </c>
      <c r="J439" s="662" t="s">
        <v>755</v>
      </c>
      <c r="K439" s="662" t="s">
        <v>756</v>
      </c>
      <c r="L439" s="664">
        <v>259.99986681245497</v>
      </c>
      <c r="M439" s="664">
        <v>132</v>
      </c>
      <c r="N439" s="665">
        <v>34319.982419244057</v>
      </c>
    </row>
    <row r="440" spans="1:14" ht="14.4" customHeight="1" x14ac:dyDescent="0.3">
      <c r="A440" s="660" t="s">
        <v>600</v>
      </c>
      <c r="B440" s="661" t="s">
        <v>3542</v>
      </c>
      <c r="C440" s="662" t="s">
        <v>611</v>
      </c>
      <c r="D440" s="663" t="s">
        <v>3544</v>
      </c>
      <c r="E440" s="662" t="s">
        <v>632</v>
      </c>
      <c r="F440" s="663" t="s">
        <v>3551</v>
      </c>
      <c r="G440" s="662" t="s">
        <v>648</v>
      </c>
      <c r="H440" s="662" t="s">
        <v>2070</v>
      </c>
      <c r="I440" s="662" t="s">
        <v>2071</v>
      </c>
      <c r="J440" s="662" t="s">
        <v>2072</v>
      </c>
      <c r="K440" s="662" t="s">
        <v>2073</v>
      </c>
      <c r="L440" s="664">
        <v>621.64094180262202</v>
      </c>
      <c r="M440" s="664">
        <v>6</v>
      </c>
      <c r="N440" s="665">
        <v>3729.8456508157319</v>
      </c>
    </row>
    <row r="441" spans="1:14" ht="14.4" customHeight="1" x14ac:dyDescent="0.3">
      <c r="A441" s="660" t="s">
        <v>600</v>
      </c>
      <c r="B441" s="661" t="s">
        <v>3542</v>
      </c>
      <c r="C441" s="662" t="s">
        <v>611</v>
      </c>
      <c r="D441" s="663" t="s">
        <v>3544</v>
      </c>
      <c r="E441" s="662" t="s">
        <v>632</v>
      </c>
      <c r="F441" s="663" t="s">
        <v>3551</v>
      </c>
      <c r="G441" s="662" t="s">
        <v>648</v>
      </c>
      <c r="H441" s="662" t="s">
        <v>760</v>
      </c>
      <c r="I441" s="662" t="s">
        <v>761</v>
      </c>
      <c r="J441" s="662" t="s">
        <v>762</v>
      </c>
      <c r="K441" s="662" t="s">
        <v>763</v>
      </c>
      <c r="L441" s="664">
        <v>291.23024940133001</v>
      </c>
      <c r="M441" s="664">
        <v>1</v>
      </c>
      <c r="N441" s="665">
        <v>291.23024940133001</v>
      </c>
    </row>
    <row r="442" spans="1:14" ht="14.4" customHeight="1" x14ac:dyDescent="0.3">
      <c r="A442" s="660" t="s">
        <v>600</v>
      </c>
      <c r="B442" s="661" t="s">
        <v>3542</v>
      </c>
      <c r="C442" s="662" t="s">
        <v>611</v>
      </c>
      <c r="D442" s="663" t="s">
        <v>3544</v>
      </c>
      <c r="E442" s="662" t="s">
        <v>632</v>
      </c>
      <c r="F442" s="663" t="s">
        <v>3551</v>
      </c>
      <c r="G442" s="662" t="s">
        <v>648</v>
      </c>
      <c r="H442" s="662" t="s">
        <v>2074</v>
      </c>
      <c r="I442" s="662" t="s">
        <v>2075</v>
      </c>
      <c r="J442" s="662" t="s">
        <v>2076</v>
      </c>
      <c r="K442" s="662" t="s">
        <v>2077</v>
      </c>
      <c r="L442" s="664">
        <v>364.05056149584556</v>
      </c>
      <c r="M442" s="664">
        <v>5</v>
      </c>
      <c r="N442" s="665">
        <v>1820.2528074792278</v>
      </c>
    </row>
    <row r="443" spans="1:14" ht="14.4" customHeight="1" x14ac:dyDescent="0.3">
      <c r="A443" s="660" t="s">
        <v>600</v>
      </c>
      <c r="B443" s="661" t="s">
        <v>3542</v>
      </c>
      <c r="C443" s="662" t="s">
        <v>611</v>
      </c>
      <c r="D443" s="663" t="s">
        <v>3544</v>
      </c>
      <c r="E443" s="662" t="s">
        <v>632</v>
      </c>
      <c r="F443" s="663" t="s">
        <v>3551</v>
      </c>
      <c r="G443" s="662" t="s">
        <v>648</v>
      </c>
      <c r="H443" s="662" t="s">
        <v>2078</v>
      </c>
      <c r="I443" s="662" t="s">
        <v>2079</v>
      </c>
      <c r="J443" s="662" t="s">
        <v>2080</v>
      </c>
      <c r="K443" s="662" t="s">
        <v>2081</v>
      </c>
      <c r="L443" s="664">
        <v>142.43</v>
      </c>
      <c r="M443" s="664">
        <v>1</v>
      </c>
      <c r="N443" s="665">
        <v>142.43</v>
      </c>
    </row>
    <row r="444" spans="1:14" ht="14.4" customHeight="1" x14ac:dyDescent="0.3">
      <c r="A444" s="660" t="s">
        <v>600</v>
      </c>
      <c r="B444" s="661" t="s">
        <v>3542</v>
      </c>
      <c r="C444" s="662" t="s">
        <v>611</v>
      </c>
      <c r="D444" s="663" t="s">
        <v>3544</v>
      </c>
      <c r="E444" s="662" t="s">
        <v>632</v>
      </c>
      <c r="F444" s="663" t="s">
        <v>3551</v>
      </c>
      <c r="G444" s="662" t="s">
        <v>648</v>
      </c>
      <c r="H444" s="662" t="s">
        <v>2082</v>
      </c>
      <c r="I444" s="662" t="s">
        <v>2083</v>
      </c>
      <c r="J444" s="662" t="s">
        <v>2084</v>
      </c>
      <c r="K444" s="662" t="s">
        <v>2085</v>
      </c>
      <c r="L444" s="664">
        <v>69.84</v>
      </c>
      <c r="M444" s="664">
        <v>1</v>
      </c>
      <c r="N444" s="665">
        <v>69.84</v>
      </c>
    </row>
    <row r="445" spans="1:14" ht="14.4" customHeight="1" x14ac:dyDescent="0.3">
      <c r="A445" s="660" t="s">
        <v>600</v>
      </c>
      <c r="B445" s="661" t="s">
        <v>3542</v>
      </c>
      <c r="C445" s="662" t="s">
        <v>611</v>
      </c>
      <c r="D445" s="663" t="s">
        <v>3544</v>
      </c>
      <c r="E445" s="662" t="s">
        <v>632</v>
      </c>
      <c r="F445" s="663" t="s">
        <v>3551</v>
      </c>
      <c r="G445" s="662" t="s">
        <v>648</v>
      </c>
      <c r="H445" s="662" t="s">
        <v>2086</v>
      </c>
      <c r="I445" s="662" t="s">
        <v>2087</v>
      </c>
      <c r="J445" s="662" t="s">
        <v>2088</v>
      </c>
      <c r="K445" s="662" t="s">
        <v>2089</v>
      </c>
      <c r="L445" s="664">
        <v>42.27</v>
      </c>
      <c r="M445" s="664">
        <v>1</v>
      </c>
      <c r="N445" s="665">
        <v>42.27</v>
      </c>
    </row>
    <row r="446" spans="1:14" ht="14.4" customHeight="1" x14ac:dyDescent="0.3">
      <c r="A446" s="660" t="s">
        <v>600</v>
      </c>
      <c r="B446" s="661" t="s">
        <v>3542</v>
      </c>
      <c r="C446" s="662" t="s">
        <v>611</v>
      </c>
      <c r="D446" s="663" t="s">
        <v>3544</v>
      </c>
      <c r="E446" s="662" t="s">
        <v>632</v>
      </c>
      <c r="F446" s="663" t="s">
        <v>3551</v>
      </c>
      <c r="G446" s="662" t="s">
        <v>648</v>
      </c>
      <c r="H446" s="662" t="s">
        <v>768</v>
      </c>
      <c r="I446" s="662" t="s">
        <v>769</v>
      </c>
      <c r="J446" s="662" t="s">
        <v>770</v>
      </c>
      <c r="K446" s="662" t="s">
        <v>771</v>
      </c>
      <c r="L446" s="664">
        <v>41.027583462378857</v>
      </c>
      <c r="M446" s="664">
        <v>8</v>
      </c>
      <c r="N446" s="665">
        <v>328.22066769903086</v>
      </c>
    </row>
    <row r="447" spans="1:14" ht="14.4" customHeight="1" x14ac:dyDescent="0.3">
      <c r="A447" s="660" t="s">
        <v>600</v>
      </c>
      <c r="B447" s="661" t="s">
        <v>3542</v>
      </c>
      <c r="C447" s="662" t="s">
        <v>611</v>
      </c>
      <c r="D447" s="663" t="s">
        <v>3544</v>
      </c>
      <c r="E447" s="662" t="s">
        <v>632</v>
      </c>
      <c r="F447" s="663" t="s">
        <v>3551</v>
      </c>
      <c r="G447" s="662" t="s">
        <v>648</v>
      </c>
      <c r="H447" s="662" t="s">
        <v>2090</v>
      </c>
      <c r="I447" s="662" t="s">
        <v>2091</v>
      </c>
      <c r="J447" s="662" t="s">
        <v>2092</v>
      </c>
      <c r="K447" s="662" t="s">
        <v>2093</v>
      </c>
      <c r="L447" s="664">
        <v>194.05</v>
      </c>
      <c r="M447" s="664">
        <v>1</v>
      </c>
      <c r="N447" s="665">
        <v>194.05</v>
      </c>
    </row>
    <row r="448" spans="1:14" ht="14.4" customHeight="1" x14ac:dyDescent="0.3">
      <c r="A448" s="660" t="s">
        <v>600</v>
      </c>
      <c r="B448" s="661" t="s">
        <v>3542</v>
      </c>
      <c r="C448" s="662" t="s">
        <v>611</v>
      </c>
      <c r="D448" s="663" t="s">
        <v>3544</v>
      </c>
      <c r="E448" s="662" t="s">
        <v>632</v>
      </c>
      <c r="F448" s="663" t="s">
        <v>3551</v>
      </c>
      <c r="G448" s="662" t="s">
        <v>648</v>
      </c>
      <c r="H448" s="662" t="s">
        <v>780</v>
      </c>
      <c r="I448" s="662" t="s">
        <v>780</v>
      </c>
      <c r="J448" s="662" t="s">
        <v>781</v>
      </c>
      <c r="K448" s="662" t="s">
        <v>782</v>
      </c>
      <c r="L448" s="664">
        <v>38.205984734948089</v>
      </c>
      <c r="M448" s="664">
        <v>100</v>
      </c>
      <c r="N448" s="665">
        <v>3820.5984734948088</v>
      </c>
    </row>
    <row r="449" spans="1:14" ht="14.4" customHeight="1" x14ac:dyDescent="0.3">
      <c r="A449" s="660" t="s">
        <v>600</v>
      </c>
      <c r="B449" s="661" t="s">
        <v>3542</v>
      </c>
      <c r="C449" s="662" t="s">
        <v>611</v>
      </c>
      <c r="D449" s="663" t="s">
        <v>3544</v>
      </c>
      <c r="E449" s="662" t="s">
        <v>632</v>
      </c>
      <c r="F449" s="663" t="s">
        <v>3551</v>
      </c>
      <c r="G449" s="662" t="s">
        <v>648</v>
      </c>
      <c r="H449" s="662" t="s">
        <v>2094</v>
      </c>
      <c r="I449" s="662" t="s">
        <v>2095</v>
      </c>
      <c r="J449" s="662" t="s">
        <v>785</v>
      </c>
      <c r="K449" s="662" t="s">
        <v>2096</v>
      </c>
      <c r="L449" s="664">
        <v>73.470934968700107</v>
      </c>
      <c r="M449" s="664">
        <v>66</v>
      </c>
      <c r="N449" s="665">
        <v>4849.0817079342069</v>
      </c>
    </row>
    <row r="450" spans="1:14" ht="14.4" customHeight="1" x14ac:dyDescent="0.3">
      <c r="A450" s="660" t="s">
        <v>600</v>
      </c>
      <c r="B450" s="661" t="s">
        <v>3542</v>
      </c>
      <c r="C450" s="662" t="s">
        <v>611</v>
      </c>
      <c r="D450" s="663" t="s">
        <v>3544</v>
      </c>
      <c r="E450" s="662" t="s">
        <v>632</v>
      </c>
      <c r="F450" s="663" t="s">
        <v>3551</v>
      </c>
      <c r="G450" s="662" t="s">
        <v>648</v>
      </c>
      <c r="H450" s="662" t="s">
        <v>783</v>
      </c>
      <c r="I450" s="662" t="s">
        <v>784</v>
      </c>
      <c r="J450" s="662" t="s">
        <v>785</v>
      </c>
      <c r="K450" s="662" t="s">
        <v>786</v>
      </c>
      <c r="L450" s="664">
        <v>238.09004271711225</v>
      </c>
      <c r="M450" s="664">
        <v>23</v>
      </c>
      <c r="N450" s="665">
        <v>5476.0709824935821</v>
      </c>
    </row>
    <row r="451" spans="1:14" ht="14.4" customHeight="1" x14ac:dyDescent="0.3">
      <c r="A451" s="660" t="s">
        <v>600</v>
      </c>
      <c r="B451" s="661" t="s">
        <v>3542</v>
      </c>
      <c r="C451" s="662" t="s">
        <v>611</v>
      </c>
      <c r="D451" s="663" t="s">
        <v>3544</v>
      </c>
      <c r="E451" s="662" t="s">
        <v>632</v>
      </c>
      <c r="F451" s="663" t="s">
        <v>3551</v>
      </c>
      <c r="G451" s="662" t="s">
        <v>648</v>
      </c>
      <c r="H451" s="662" t="s">
        <v>2097</v>
      </c>
      <c r="I451" s="662" t="s">
        <v>2098</v>
      </c>
      <c r="J451" s="662" t="s">
        <v>2099</v>
      </c>
      <c r="K451" s="662" t="s">
        <v>1073</v>
      </c>
      <c r="L451" s="664">
        <v>184.73750000000001</v>
      </c>
      <c r="M451" s="664">
        <v>2</v>
      </c>
      <c r="N451" s="665">
        <v>369.47500000000002</v>
      </c>
    </row>
    <row r="452" spans="1:14" ht="14.4" customHeight="1" x14ac:dyDescent="0.3">
      <c r="A452" s="660" t="s">
        <v>600</v>
      </c>
      <c r="B452" s="661" t="s">
        <v>3542</v>
      </c>
      <c r="C452" s="662" t="s">
        <v>611</v>
      </c>
      <c r="D452" s="663" t="s">
        <v>3544</v>
      </c>
      <c r="E452" s="662" t="s">
        <v>632</v>
      </c>
      <c r="F452" s="663" t="s">
        <v>3551</v>
      </c>
      <c r="G452" s="662" t="s">
        <v>648</v>
      </c>
      <c r="H452" s="662" t="s">
        <v>2100</v>
      </c>
      <c r="I452" s="662" t="s">
        <v>2101</v>
      </c>
      <c r="J452" s="662" t="s">
        <v>2102</v>
      </c>
      <c r="K452" s="662" t="s">
        <v>1073</v>
      </c>
      <c r="L452" s="664">
        <v>250.45000000000002</v>
      </c>
      <c r="M452" s="664">
        <v>1</v>
      </c>
      <c r="N452" s="665">
        <v>250.45000000000002</v>
      </c>
    </row>
    <row r="453" spans="1:14" ht="14.4" customHeight="1" x14ac:dyDescent="0.3">
      <c r="A453" s="660" t="s">
        <v>600</v>
      </c>
      <c r="B453" s="661" t="s">
        <v>3542</v>
      </c>
      <c r="C453" s="662" t="s">
        <v>611</v>
      </c>
      <c r="D453" s="663" t="s">
        <v>3544</v>
      </c>
      <c r="E453" s="662" t="s">
        <v>632</v>
      </c>
      <c r="F453" s="663" t="s">
        <v>3551</v>
      </c>
      <c r="G453" s="662" t="s">
        <v>648</v>
      </c>
      <c r="H453" s="662" t="s">
        <v>790</v>
      </c>
      <c r="I453" s="662" t="s">
        <v>791</v>
      </c>
      <c r="J453" s="662" t="s">
        <v>792</v>
      </c>
      <c r="K453" s="662" t="s">
        <v>793</v>
      </c>
      <c r="L453" s="664">
        <v>55.359999999999992</v>
      </c>
      <c r="M453" s="664">
        <v>2</v>
      </c>
      <c r="N453" s="665">
        <v>110.71999999999998</v>
      </c>
    </row>
    <row r="454" spans="1:14" ht="14.4" customHeight="1" x14ac:dyDescent="0.3">
      <c r="A454" s="660" t="s">
        <v>600</v>
      </c>
      <c r="B454" s="661" t="s">
        <v>3542</v>
      </c>
      <c r="C454" s="662" t="s">
        <v>611</v>
      </c>
      <c r="D454" s="663" t="s">
        <v>3544</v>
      </c>
      <c r="E454" s="662" t="s">
        <v>632</v>
      </c>
      <c r="F454" s="663" t="s">
        <v>3551</v>
      </c>
      <c r="G454" s="662" t="s">
        <v>648</v>
      </c>
      <c r="H454" s="662" t="s">
        <v>2103</v>
      </c>
      <c r="I454" s="662" t="s">
        <v>2104</v>
      </c>
      <c r="J454" s="662" t="s">
        <v>796</v>
      </c>
      <c r="K454" s="662" t="s">
        <v>2105</v>
      </c>
      <c r="L454" s="664">
        <v>77.290308922163831</v>
      </c>
      <c r="M454" s="664">
        <v>2</v>
      </c>
      <c r="N454" s="665">
        <v>154.58061784432766</v>
      </c>
    </row>
    <row r="455" spans="1:14" ht="14.4" customHeight="1" x14ac:dyDescent="0.3">
      <c r="A455" s="660" t="s">
        <v>600</v>
      </c>
      <c r="B455" s="661" t="s">
        <v>3542</v>
      </c>
      <c r="C455" s="662" t="s">
        <v>611</v>
      </c>
      <c r="D455" s="663" t="s">
        <v>3544</v>
      </c>
      <c r="E455" s="662" t="s">
        <v>632</v>
      </c>
      <c r="F455" s="663" t="s">
        <v>3551</v>
      </c>
      <c r="G455" s="662" t="s">
        <v>648</v>
      </c>
      <c r="H455" s="662" t="s">
        <v>798</v>
      </c>
      <c r="I455" s="662" t="s">
        <v>799</v>
      </c>
      <c r="J455" s="662" t="s">
        <v>800</v>
      </c>
      <c r="K455" s="662" t="s">
        <v>801</v>
      </c>
      <c r="L455" s="664">
        <v>117.85321851069455</v>
      </c>
      <c r="M455" s="664">
        <v>3</v>
      </c>
      <c r="N455" s="665">
        <v>353.55965553208364</v>
      </c>
    </row>
    <row r="456" spans="1:14" ht="14.4" customHeight="1" x14ac:dyDescent="0.3">
      <c r="A456" s="660" t="s">
        <v>600</v>
      </c>
      <c r="B456" s="661" t="s">
        <v>3542</v>
      </c>
      <c r="C456" s="662" t="s">
        <v>611</v>
      </c>
      <c r="D456" s="663" t="s">
        <v>3544</v>
      </c>
      <c r="E456" s="662" t="s">
        <v>632</v>
      </c>
      <c r="F456" s="663" t="s">
        <v>3551</v>
      </c>
      <c r="G456" s="662" t="s">
        <v>648</v>
      </c>
      <c r="H456" s="662" t="s">
        <v>810</v>
      </c>
      <c r="I456" s="662" t="s">
        <v>811</v>
      </c>
      <c r="J456" s="662" t="s">
        <v>812</v>
      </c>
      <c r="K456" s="662" t="s">
        <v>813</v>
      </c>
      <c r="L456" s="664">
        <v>85.69</v>
      </c>
      <c r="M456" s="664">
        <v>2</v>
      </c>
      <c r="N456" s="665">
        <v>171.38</v>
      </c>
    </row>
    <row r="457" spans="1:14" ht="14.4" customHeight="1" x14ac:dyDescent="0.3">
      <c r="A457" s="660" t="s">
        <v>600</v>
      </c>
      <c r="B457" s="661" t="s">
        <v>3542</v>
      </c>
      <c r="C457" s="662" t="s">
        <v>611</v>
      </c>
      <c r="D457" s="663" t="s">
        <v>3544</v>
      </c>
      <c r="E457" s="662" t="s">
        <v>632</v>
      </c>
      <c r="F457" s="663" t="s">
        <v>3551</v>
      </c>
      <c r="G457" s="662" t="s">
        <v>648</v>
      </c>
      <c r="H457" s="662" t="s">
        <v>2106</v>
      </c>
      <c r="I457" s="662" t="s">
        <v>2107</v>
      </c>
      <c r="J457" s="662" t="s">
        <v>2108</v>
      </c>
      <c r="K457" s="662" t="s">
        <v>2109</v>
      </c>
      <c r="L457" s="664">
        <v>123.30118093080674</v>
      </c>
      <c r="M457" s="664">
        <v>1</v>
      </c>
      <c r="N457" s="665">
        <v>123.30118093080674</v>
      </c>
    </row>
    <row r="458" spans="1:14" ht="14.4" customHeight="1" x14ac:dyDescent="0.3">
      <c r="A458" s="660" t="s">
        <v>600</v>
      </c>
      <c r="B458" s="661" t="s">
        <v>3542</v>
      </c>
      <c r="C458" s="662" t="s">
        <v>611</v>
      </c>
      <c r="D458" s="663" t="s">
        <v>3544</v>
      </c>
      <c r="E458" s="662" t="s">
        <v>632</v>
      </c>
      <c r="F458" s="663" t="s">
        <v>3551</v>
      </c>
      <c r="G458" s="662" t="s">
        <v>648</v>
      </c>
      <c r="H458" s="662" t="s">
        <v>814</v>
      </c>
      <c r="I458" s="662" t="s">
        <v>815</v>
      </c>
      <c r="J458" s="662" t="s">
        <v>816</v>
      </c>
      <c r="K458" s="662" t="s">
        <v>817</v>
      </c>
      <c r="L458" s="664">
        <v>45.391270183471157</v>
      </c>
      <c r="M458" s="664">
        <v>9</v>
      </c>
      <c r="N458" s="665">
        <v>408.52143165124039</v>
      </c>
    </row>
    <row r="459" spans="1:14" ht="14.4" customHeight="1" x14ac:dyDescent="0.3">
      <c r="A459" s="660" t="s">
        <v>600</v>
      </c>
      <c r="B459" s="661" t="s">
        <v>3542</v>
      </c>
      <c r="C459" s="662" t="s">
        <v>611</v>
      </c>
      <c r="D459" s="663" t="s">
        <v>3544</v>
      </c>
      <c r="E459" s="662" t="s">
        <v>632</v>
      </c>
      <c r="F459" s="663" t="s">
        <v>3551</v>
      </c>
      <c r="G459" s="662" t="s">
        <v>648</v>
      </c>
      <c r="H459" s="662" t="s">
        <v>2110</v>
      </c>
      <c r="I459" s="662" t="s">
        <v>2111</v>
      </c>
      <c r="J459" s="662" t="s">
        <v>2112</v>
      </c>
      <c r="K459" s="662" t="s">
        <v>2113</v>
      </c>
      <c r="L459" s="664">
        <v>101.37999999999997</v>
      </c>
      <c r="M459" s="664">
        <v>1</v>
      </c>
      <c r="N459" s="665">
        <v>101.37999999999997</v>
      </c>
    </row>
    <row r="460" spans="1:14" ht="14.4" customHeight="1" x14ac:dyDescent="0.3">
      <c r="A460" s="660" t="s">
        <v>600</v>
      </c>
      <c r="B460" s="661" t="s">
        <v>3542</v>
      </c>
      <c r="C460" s="662" t="s">
        <v>611</v>
      </c>
      <c r="D460" s="663" t="s">
        <v>3544</v>
      </c>
      <c r="E460" s="662" t="s">
        <v>632</v>
      </c>
      <c r="F460" s="663" t="s">
        <v>3551</v>
      </c>
      <c r="G460" s="662" t="s">
        <v>648</v>
      </c>
      <c r="H460" s="662" t="s">
        <v>826</v>
      </c>
      <c r="I460" s="662" t="s">
        <v>827</v>
      </c>
      <c r="J460" s="662" t="s">
        <v>828</v>
      </c>
      <c r="K460" s="662" t="s">
        <v>829</v>
      </c>
      <c r="L460" s="664">
        <v>339.9556865703226</v>
      </c>
      <c r="M460" s="664">
        <v>6</v>
      </c>
      <c r="N460" s="665">
        <v>2039.7341194219355</v>
      </c>
    </row>
    <row r="461" spans="1:14" ht="14.4" customHeight="1" x14ac:dyDescent="0.3">
      <c r="A461" s="660" t="s">
        <v>600</v>
      </c>
      <c r="B461" s="661" t="s">
        <v>3542</v>
      </c>
      <c r="C461" s="662" t="s">
        <v>611</v>
      </c>
      <c r="D461" s="663" t="s">
        <v>3544</v>
      </c>
      <c r="E461" s="662" t="s">
        <v>632</v>
      </c>
      <c r="F461" s="663" t="s">
        <v>3551</v>
      </c>
      <c r="G461" s="662" t="s">
        <v>648</v>
      </c>
      <c r="H461" s="662" t="s">
        <v>830</v>
      </c>
      <c r="I461" s="662" t="s">
        <v>831</v>
      </c>
      <c r="J461" s="662" t="s">
        <v>832</v>
      </c>
      <c r="K461" s="662" t="s">
        <v>829</v>
      </c>
      <c r="L461" s="664">
        <v>339.84333333333336</v>
      </c>
      <c r="M461" s="664">
        <v>3</v>
      </c>
      <c r="N461" s="665">
        <v>1019.5300000000001</v>
      </c>
    </row>
    <row r="462" spans="1:14" ht="14.4" customHeight="1" x14ac:dyDescent="0.3">
      <c r="A462" s="660" t="s">
        <v>600</v>
      </c>
      <c r="B462" s="661" t="s">
        <v>3542</v>
      </c>
      <c r="C462" s="662" t="s">
        <v>611</v>
      </c>
      <c r="D462" s="663" t="s">
        <v>3544</v>
      </c>
      <c r="E462" s="662" t="s">
        <v>632</v>
      </c>
      <c r="F462" s="663" t="s">
        <v>3551</v>
      </c>
      <c r="G462" s="662" t="s">
        <v>648</v>
      </c>
      <c r="H462" s="662" t="s">
        <v>2114</v>
      </c>
      <c r="I462" s="662" t="s">
        <v>2115</v>
      </c>
      <c r="J462" s="662" t="s">
        <v>2116</v>
      </c>
      <c r="K462" s="662" t="s">
        <v>2117</v>
      </c>
      <c r="L462" s="664">
        <v>54.369999999999983</v>
      </c>
      <c r="M462" s="664">
        <v>1</v>
      </c>
      <c r="N462" s="665">
        <v>54.369999999999983</v>
      </c>
    </row>
    <row r="463" spans="1:14" ht="14.4" customHeight="1" x14ac:dyDescent="0.3">
      <c r="A463" s="660" t="s">
        <v>600</v>
      </c>
      <c r="B463" s="661" t="s">
        <v>3542</v>
      </c>
      <c r="C463" s="662" t="s">
        <v>611</v>
      </c>
      <c r="D463" s="663" t="s">
        <v>3544</v>
      </c>
      <c r="E463" s="662" t="s">
        <v>632</v>
      </c>
      <c r="F463" s="663" t="s">
        <v>3551</v>
      </c>
      <c r="G463" s="662" t="s">
        <v>648</v>
      </c>
      <c r="H463" s="662" t="s">
        <v>2118</v>
      </c>
      <c r="I463" s="662" t="s">
        <v>2119</v>
      </c>
      <c r="J463" s="662" t="s">
        <v>2120</v>
      </c>
      <c r="K463" s="662" t="s">
        <v>2121</v>
      </c>
      <c r="L463" s="664">
        <v>21.369999999999994</v>
      </c>
      <c r="M463" s="664">
        <v>1</v>
      </c>
      <c r="N463" s="665">
        <v>21.369999999999994</v>
      </c>
    </row>
    <row r="464" spans="1:14" ht="14.4" customHeight="1" x14ac:dyDescent="0.3">
      <c r="A464" s="660" t="s">
        <v>600</v>
      </c>
      <c r="B464" s="661" t="s">
        <v>3542</v>
      </c>
      <c r="C464" s="662" t="s">
        <v>611</v>
      </c>
      <c r="D464" s="663" t="s">
        <v>3544</v>
      </c>
      <c r="E464" s="662" t="s">
        <v>632</v>
      </c>
      <c r="F464" s="663" t="s">
        <v>3551</v>
      </c>
      <c r="G464" s="662" t="s">
        <v>648</v>
      </c>
      <c r="H464" s="662" t="s">
        <v>849</v>
      </c>
      <c r="I464" s="662" t="s">
        <v>850</v>
      </c>
      <c r="J464" s="662" t="s">
        <v>851</v>
      </c>
      <c r="K464" s="662" t="s">
        <v>852</v>
      </c>
      <c r="L464" s="664">
        <v>0</v>
      </c>
      <c r="M464" s="664">
        <v>0</v>
      </c>
      <c r="N464" s="665">
        <v>0</v>
      </c>
    </row>
    <row r="465" spans="1:14" ht="14.4" customHeight="1" x14ac:dyDescent="0.3">
      <c r="A465" s="660" t="s">
        <v>600</v>
      </c>
      <c r="B465" s="661" t="s">
        <v>3542</v>
      </c>
      <c r="C465" s="662" t="s">
        <v>611</v>
      </c>
      <c r="D465" s="663" t="s">
        <v>3544</v>
      </c>
      <c r="E465" s="662" t="s">
        <v>632</v>
      </c>
      <c r="F465" s="663" t="s">
        <v>3551</v>
      </c>
      <c r="G465" s="662" t="s">
        <v>648</v>
      </c>
      <c r="H465" s="662" t="s">
        <v>2122</v>
      </c>
      <c r="I465" s="662" t="s">
        <v>2123</v>
      </c>
      <c r="J465" s="662" t="s">
        <v>2124</v>
      </c>
      <c r="K465" s="662" t="s">
        <v>2125</v>
      </c>
      <c r="L465" s="664">
        <v>87.058967107812776</v>
      </c>
      <c r="M465" s="664">
        <v>1</v>
      </c>
      <c r="N465" s="665">
        <v>87.058967107812776</v>
      </c>
    </row>
    <row r="466" spans="1:14" ht="14.4" customHeight="1" x14ac:dyDescent="0.3">
      <c r="A466" s="660" t="s">
        <v>600</v>
      </c>
      <c r="B466" s="661" t="s">
        <v>3542</v>
      </c>
      <c r="C466" s="662" t="s">
        <v>611</v>
      </c>
      <c r="D466" s="663" t="s">
        <v>3544</v>
      </c>
      <c r="E466" s="662" t="s">
        <v>632</v>
      </c>
      <c r="F466" s="663" t="s">
        <v>3551</v>
      </c>
      <c r="G466" s="662" t="s">
        <v>648</v>
      </c>
      <c r="H466" s="662" t="s">
        <v>853</v>
      </c>
      <c r="I466" s="662" t="s">
        <v>854</v>
      </c>
      <c r="J466" s="662" t="s">
        <v>739</v>
      </c>
      <c r="K466" s="662" t="s">
        <v>855</v>
      </c>
      <c r="L466" s="664">
        <v>22.533338551105725</v>
      </c>
      <c r="M466" s="664">
        <v>174</v>
      </c>
      <c r="N466" s="665">
        <v>3920.800907892396</v>
      </c>
    </row>
    <row r="467" spans="1:14" ht="14.4" customHeight="1" x14ac:dyDescent="0.3">
      <c r="A467" s="660" t="s">
        <v>600</v>
      </c>
      <c r="B467" s="661" t="s">
        <v>3542</v>
      </c>
      <c r="C467" s="662" t="s">
        <v>611</v>
      </c>
      <c r="D467" s="663" t="s">
        <v>3544</v>
      </c>
      <c r="E467" s="662" t="s">
        <v>632</v>
      </c>
      <c r="F467" s="663" t="s">
        <v>3551</v>
      </c>
      <c r="G467" s="662" t="s">
        <v>648</v>
      </c>
      <c r="H467" s="662" t="s">
        <v>2126</v>
      </c>
      <c r="I467" s="662" t="s">
        <v>2127</v>
      </c>
      <c r="J467" s="662" t="s">
        <v>2128</v>
      </c>
      <c r="K467" s="662" t="s">
        <v>2129</v>
      </c>
      <c r="L467" s="664">
        <v>75.59</v>
      </c>
      <c r="M467" s="664">
        <v>1</v>
      </c>
      <c r="N467" s="665">
        <v>75.59</v>
      </c>
    </row>
    <row r="468" spans="1:14" ht="14.4" customHeight="1" x14ac:dyDescent="0.3">
      <c r="A468" s="660" t="s">
        <v>600</v>
      </c>
      <c r="B468" s="661" t="s">
        <v>3542</v>
      </c>
      <c r="C468" s="662" t="s">
        <v>611</v>
      </c>
      <c r="D468" s="663" t="s">
        <v>3544</v>
      </c>
      <c r="E468" s="662" t="s">
        <v>632</v>
      </c>
      <c r="F468" s="663" t="s">
        <v>3551</v>
      </c>
      <c r="G468" s="662" t="s">
        <v>648</v>
      </c>
      <c r="H468" s="662" t="s">
        <v>856</v>
      </c>
      <c r="I468" s="662" t="s">
        <v>857</v>
      </c>
      <c r="J468" s="662" t="s">
        <v>858</v>
      </c>
      <c r="K468" s="662" t="s">
        <v>859</v>
      </c>
      <c r="L468" s="664">
        <v>62.032499999999999</v>
      </c>
      <c r="M468" s="664">
        <v>8</v>
      </c>
      <c r="N468" s="665">
        <v>496.26</v>
      </c>
    </row>
    <row r="469" spans="1:14" ht="14.4" customHeight="1" x14ac:dyDescent="0.3">
      <c r="A469" s="660" t="s">
        <v>600</v>
      </c>
      <c r="B469" s="661" t="s">
        <v>3542</v>
      </c>
      <c r="C469" s="662" t="s">
        <v>611</v>
      </c>
      <c r="D469" s="663" t="s">
        <v>3544</v>
      </c>
      <c r="E469" s="662" t="s">
        <v>632</v>
      </c>
      <c r="F469" s="663" t="s">
        <v>3551</v>
      </c>
      <c r="G469" s="662" t="s">
        <v>648</v>
      </c>
      <c r="H469" s="662" t="s">
        <v>860</v>
      </c>
      <c r="I469" s="662" t="s">
        <v>861</v>
      </c>
      <c r="J469" s="662" t="s">
        <v>862</v>
      </c>
      <c r="K469" s="662" t="s">
        <v>863</v>
      </c>
      <c r="L469" s="664">
        <v>76.999896226894577</v>
      </c>
      <c r="M469" s="664">
        <v>2</v>
      </c>
      <c r="N469" s="665">
        <v>153.99979245378915</v>
      </c>
    </row>
    <row r="470" spans="1:14" ht="14.4" customHeight="1" x14ac:dyDescent="0.3">
      <c r="A470" s="660" t="s">
        <v>600</v>
      </c>
      <c r="B470" s="661" t="s">
        <v>3542</v>
      </c>
      <c r="C470" s="662" t="s">
        <v>611</v>
      </c>
      <c r="D470" s="663" t="s">
        <v>3544</v>
      </c>
      <c r="E470" s="662" t="s">
        <v>632</v>
      </c>
      <c r="F470" s="663" t="s">
        <v>3551</v>
      </c>
      <c r="G470" s="662" t="s">
        <v>648</v>
      </c>
      <c r="H470" s="662" t="s">
        <v>868</v>
      </c>
      <c r="I470" s="662" t="s">
        <v>869</v>
      </c>
      <c r="J470" s="662" t="s">
        <v>870</v>
      </c>
      <c r="K470" s="662" t="s">
        <v>871</v>
      </c>
      <c r="L470" s="664">
        <v>67.750000000000028</v>
      </c>
      <c r="M470" s="664">
        <v>2</v>
      </c>
      <c r="N470" s="665">
        <v>135.50000000000006</v>
      </c>
    </row>
    <row r="471" spans="1:14" ht="14.4" customHeight="1" x14ac:dyDescent="0.3">
      <c r="A471" s="660" t="s">
        <v>600</v>
      </c>
      <c r="B471" s="661" t="s">
        <v>3542</v>
      </c>
      <c r="C471" s="662" t="s">
        <v>611</v>
      </c>
      <c r="D471" s="663" t="s">
        <v>3544</v>
      </c>
      <c r="E471" s="662" t="s">
        <v>632</v>
      </c>
      <c r="F471" s="663" t="s">
        <v>3551</v>
      </c>
      <c r="G471" s="662" t="s">
        <v>648</v>
      </c>
      <c r="H471" s="662" t="s">
        <v>2130</v>
      </c>
      <c r="I471" s="662" t="s">
        <v>2131</v>
      </c>
      <c r="J471" s="662" t="s">
        <v>2132</v>
      </c>
      <c r="K471" s="662" t="s">
        <v>2133</v>
      </c>
      <c r="L471" s="664">
        <v>83.809586653042984</v>
      </c>
      <c r="M471" s="664">
        <v>1</v>
      </c>
      <c r="N471" s="665">
        <v>83.809586653042984</v>
      </c>
    </row>
    <row r="472" spans="1:14" ht="14.4" customHeight="1" x14ac:dyDescent="0.3">
      <c r="A472" s="660" t="s">
        <v>600</v>
      </c>
      <c r="B472" s="661" t="s">
        <v>3542</v>
      </c>
      <c r="C472" s="662" t="s">
        <v>611</v>
      </c>
      <c r="D472" s="663" t="s">
        <v>3544</v>
      </c>
      <c r="E472" s="662" t="s">
        <v>632</v>
      </c>
      <c r="F472" s="663" t="s">
        <v>3551</v>
      </c>
      <c r="G472" s="662" t="s">
        <v>648</v>
      </c>
      <c r="H472" s="662" t="s">
        <v>880</v>
      </c>
      <c r="I472" s="662" t="s">
        <v>881</v>
      </c>
      <c r="J472" s="662" t="s">
        <v>882</v>
      </c>
      <c r="K472" s="662" t="s">
        <v>883</v>
      </c>
      <c r="L472" s="664">
        <v>161.81912499999999</v>
      </c>
      <c r="M472" s="664">
        <v>40</v>
      </c>
      <c r="N472" s="665">
        <v>6472.7649999999994</v>
      </c>
    </row>
    <row r="473" spans="1:14" ht="14.4" customHeight="1" x14ac:dyDescent="0.3">
      <c r="A473" s="660" t="s">
        <v>600</v>
      </c>
      <c r="B473" s="661" t="s">
        <v>3542</v>
      </c>
      <c r="C473" s="662" t="s">
        <v>611</v>
      </c>
      <c r="D473" s="663" t="s">
        <v>3544</v>
      </c>
      <c r="E473" s="662" t="s">
        <v>632</v>
      </c>
      <c r="F473" s="663" t="s">
        <v>3551</v>
      </c>
      <c r="G473" s="662" t="s">
        <v>648</v>
      </c>
      <c r="H473" s="662" t="s">
        <v>2134</v>
      </c>
      <c r="I473" s="662" t="s">
        <v>2135</v>
      </c>
      <c r="J473" s="662" t="s">
        <v>2136</v>
      </c>
      <c r="K473" s="662" t="s">
        <v>2137</v>
      </c>
      <c r="L473" s="664">
        <v>151.25014921298543</v>
      </c>
      <c r="M473" s="664">
        <v>1</v>
      </c>
      <c r="N473" s="665">
        <v>151.25014921298543</v>
      </c>
    </row>
    <row r="474" spans="1:14" ht="14.4" customHeight="1" x14ac:dyDescent="0.3">
      <c r="A474" s="660" t="s">
        <v>600</v>
      </c>
      <c r="B474" s="661" t="s">
        <v>3542</v>
      </c>
      <c r="C474" s="662" t="s">
        <v>611</v>
      </c>
      <c r="D474" s="663" t="s">
        <v>3544</v>
      </c>
      <c r="E474" s="662" t="s">
        <v>632</v>
      </c>
      <c r="F474" s="663" t="s">
        <v>3551</v>
      </c>
      <c r="G474" s="662" t="s">
        <v>648</v>
      </c>
      <c r="H474" s="662" t="s">
        <v>888</v>
      </c>
      <c r="I474" s="662" t="s">
        <v>889</v>
      </c>
      <c r="J474" s="662" t="s">
        <v>890</v>
      </c>
      <c r="K474" s="662" t="s">
        <v>891</v>
      </c>
      <c r="L474" s="664">
        <v>87.830418920919797</v>
      </c>
      <c r="M474" s="664">
        <v>1</v>
      </c>
      <c r="N474" s="665">
        <v>87.830418920919797</v>
      </c>
    </row>
    <row r="475" spans="1:14" ht="14.4" customHeight="1" x14ac:dyDescent="0.3">
      <c r="A475" s="660" t="s">
        <v>600</v>
      </c>
      <c r="B475" s="661" t="s">
        <v>3542</v>
      </c>
      <c r="C475" s="662" t="s">
        <v>611</v>
      </c>
      <c r="D475" s="663" t="s">
        <v>3544</v>
      </c>
      <c r="E475" s="662" t="s">
        <v>632</v>
      </c>
      <c r="F475" s="663" t="s">
        <v>3551</v>
      </c>
      <c r="G475" s="662" t="s">
        <v>648</v>
      </c>
      <c r="H475" s="662" t="s">
        <v>2138</v>
      </c>
      <c r="I475" s="662" t="s">
        <v>2139</v>
      </c>
      <c r="J475" s="662" t="s">
        <v>2140</v>
      </c>
      <c r="K475" s="662" t="s">
        <v>2141</v>
      </c>
      <c r="L475" s="664">
        <v>122.03</v>
      </c>
      <c r="M475" s="664">
        <v>2</v>
      </c>
      <c r="N475" s="665">
        <v>244.06</v>
      </c>
    </row>
    <row r="476" spans="1:14" ht="14.4" customHeight="1" x14ac:dyDescent="0.3">
      <c r="A476" s="660" t="s">
        <v>600</v>
      </c>
      <c r="B476" s="661" t="s">
        <v>3542</v>
      </c>
      <c r="C476" s="662" t="s">
        <v>611</v>
      </c>
      <c r="D476" s="663" t="s">
        <v>3544</v>
      </c>
      <c r="E476" s="662" t="s">
        <v>632</v>
      </c>
      <c r="F476" s="663" t="s">
        <v>3551</v>
      </c>
      <c r="G476" s="662" t="s">
        <v>648</v>
      </c>
      <c r="H476" s="662" t="s">
        <v>2142</v>
      </c>
      <c r="I476" s="662" t="s">
        <v>2143</v>
      </c>
      <c r="J476" s="662" t="s">
        <v>2144</v>
      </c>
      <c r="K476" s="662" t="s">
        <v>2145</v>
      </c>
      <c r="L476" s="664">
        <v>73.397483356446386</v>
      </c>
      <c r="M476" s="664">
        <v>4</v>
      </c>
      <c r="N476" s="665">
        <v>293.58993342578555</v>
      </c>
    </row>
    <row r="477" spans="1:14" ht="14.4" customHeight="1" x14ac:dyDescent="0.3">
      <c r="A477" s="660" t="s">
        <v>600</v>
      </c>
      <c r="B477" s="661" t="s">
        <v>3542</v>
      </c>
      <c r="C477" s="662" t="s">
        <v>611</v>
      </c>
      <c r="D477" s="663" t="s">
        <v>3544</v>
      </c>
      <c r="E477" s="662" t="s">
        <v>632</v>
      </c>
      <c r="F477" s="663" t="s">
        <v>3551</v>
      </c>
      <c r="G477" s="662" t="s">
        <v>648</v>
      </c>
      <c r="H477" s="662" t="s">
        <v>2146</v>
      </c>
      <c r="I477" s="662" t="s">
        <v>2147</v>
      </c>
      <c r="J477" s="662" t="s">
        <v>2148</v>
      </c>
      <c r="K477" s="662" t="s">
        <v>2149</v>
      </c>
      <c r="L477" s="664">
        <v>75.459951561835524</v>
      </c>
      <c r="M477" s="664">
        <v>1</v>
      </c>
      <c r="N477" s="665">
        <v>75.459951561835524</v>
      </c>
    </row>
    <row r="478" spans="1:14" ht="14.4" customHeight="1" x14ac:dyDescent="0.3">
      <c r="A478" s="660" t="s">
        <v>600</v>
      </c>
      <c r="B478" s="661" t="s">
        <v>3542</v>
      </c>
      <c r="C478" s="662" t="s">
        <v>611</v>
      </c>
      <c r="D478" s="663" t="s">
        <v>3544</v>
      </c>
      <c r="E478" s="662" t="s">
        <v>632</v>
      </c>
      <c r="F478" s="663" t="s">
        <v>3551</v>
      </c>
      <c r="G478" s="662" t="s">
        <v>648</v>
      </c>
      <c r="H478" s="662" t="s">
        <v>896</v>
      </c>
      <c r="I478" s="662" t="s">
        <v>897</v>
      </c>
      <c r="J478" s="662" t="s">
        <v>898</v>
      </c>
      <c r="K478" s="662" t="s">
        <v>899</v>
      </c>
      <c r="L478" s="664">
        <v>92.849999999999966</v>
      </c>
      <c r="M478" s="664">
        <v>1</v>
      </c>
      <c r="N478" s="665">
        <v>92.849999999999966</v>
      </c>
    </row>
    <row r="479" spans="1:14" ht="14.4" customHeight="1" x14ac:dyDescent="0.3">
      <c r="A479" s="660" t="s">
        <v>600</v>
      </c>
      <c r="B479" s="661" t="s">
        <v>3542</v>
      </c>
      <c r="C479" s="662" t="s">
        <v>611</v>
      </c>
      <c r="D479" s="663" t="s">
        <v>3544</v>
      </c>
      <c r="E479" s="662" t="s">
        <v>632</v>
      </c>
      <c r="F479" s="663" t="s">
        <v>3551</v>
      </c>
      <c r="G479" s="662" t="s">
        <v>648</v>
      </c>
      <c r="H479" s="662" t="s">
        <v>900</v>
      </c>
      <c r="I479" s="662" t="s">
        <v>901</v>
      </c>
      <c r="J479" s="662" t="s">
        <v>902</v>
      </c>
      <c r="K479" s="662" t="s">
        <v>903</v>
      </c>
      <c r="L479" s="664">
        <v>108.53991005065814</v>
      </c>
      <c r="M479" s="664">
        <v>3</v>
      </c>
      <c r="N479" s="665">
        <v>325.61973015197441</v>
      </c>
    </row>
    <row r="480" spans="1:14" ht="14.4" customHeight="1" x14ac:dyDescent="0.3">
      <c r="A480" s="660" t="s">
        <v>600</v>
      </c>
      <c r="B480" s="661" t="s">
        <v>3542</v>
      </c>
      <c r="C480" s="662" t="s">
        <v>611</v>
      </c>
      <c r="D480" s="663" t="s">
        <v>3544</v>
      </c>
      <c r="E480" s="662" t="s">
        <v>632</v>
      </c>
      <c r="F480" s="663" t="s">
        <v>3551</v>
      </c>
      <c r="G480" s="662" t="s">
        <v>648</v>
      </c>
      <c r="H480" s="662" t="s">
        <v>2150</v>
      </c>
      <c r="I480" s="662" t="s">
        <v>2151</v>
      </c>
      <c r="J480" s="662" t="s">
        <v>2152</v>
      </c>
      <c r="K480" s="662" t="s">
        <v>2153</v>
      </c>
      <c r="L480" s="664">
        <v>157.78999999999994</v>
      </c>
      <c r="M480" s="664">
        <v>1</v>
      </c>
      <c r="N480" s="665">
        <v>157.78999999999994</v>
      </c>
    </row>
    <row r="481" spans="1:14" ht="14.4" customHeight="1" x14ac:dyDescent="0.3">
      <c r="A481" s="660" t="s">
        <v>600</v>
      </c>
      <c r="B481" s="661" t="s">
        <v>3542</v>
      </c>
      <c r="C481" s="662" t="s">
        <v>611</v>
      </c>
      <c r="D481" s="663" t="s">
        <v>3544</v>
      </c>
      <c r="E481" s="662" t="s">
        <v>632</v>
      </c>
      <c r="F481" s="663" t="s">
        <v>3551</v>
      </c>
      <c r="G481" s="662" t="s">
        <v>648</v>
      </c>
      <c r="H481" s="662" t="s">
        <v>2154</v>
      </c>
      <c r="I481" s="662" t="s">
        <v>2155</v>
      </c>
      <c r="J481" s="662" t="s">
        <v>2156</v>
      </c>
      <c r="K481" s="662" t="s">
        <v>2157</v>
      </c>
      <c r="L481" s="664">
        <v>193.8</v>
      </c>
      <c r="M481" s="664">
        <v>1</v>
      </c>
      <c r="N481" s="665">
        <v>193.8</v>
      </c>
    </row>
    <row r="482" spans="1:14" ht="14.4" customHeight="1" x14ac:dyDescent="0.3">
      <c r="A482" s="660" t="s">
        <v>600</v>
      </c>
      <c r="B482" s="661" t="s">
        <v>3542</v>
      </c>
      <c r="C482" s="662" t="s">
        <v>611</v>
      </c>
      <c r="D482" s="663" t="s">
        <v>3544</v>
      </c>
      <c r="E482" s="662" t="s">
        <v>632</v>
      </c>
      <c r="F482" s="663" t="s">
        <v>3551</v>
      </c>
      <c r="G482" s="662" t="s">
        <v>648</v>
      </c>
      <c r="H482" s="662" t="s">
        <v>908</v>
      </c>
      <c r="I482" s="662" t="s">
        <v>909</v>
      </c>
      <c r="J482" s="662" t="s">
        <v>910</v>
      </c>
      <c r="K482" s="662" t="s">
        <v>911</v>
      </c>
      <c r="L482" s="664">
        <v>22.3</v>
      </c>
      <c r="M482" s="664">
        <v>3</v>
      </c>
      <c r="N482" s="665">
        <v>66.900000000000006</v>
      </c>
    </row>
    <row r="483" spans="1:14" ht="14.4" customHeight="1" x14ac:dyDescent="0.3">
      <c r="A483" s="660" t="s">
        <v>600</v>
      </c>
      <c r="B483" s="661" t="s">
        <v>3542</v>
      </c>
      <c r="C483" s="662" t="s">
        <v>611</v>
      </c>
      <c r="D483" s="663" t="s">
        <v>3544</v>
      </c>
      <c r="E483" s="662" t="s">
        <v>632</v>
      </c>
      <c r="F483" s="663" t="s">
        <v>3551</v>
      </c>
      <c r="G483" s="662" t="s">
        <v>648</v>
      </c>
      <c r="H483" s="662" t="s">
        <v>912</v>
      </c>
      <c r="I483" s="662" t="s">
        <v>913</v>
      </c>
      <c r="J483" s="662" t="s">
        <v>914</v>
      </c>
      <c r="K483" s="662" t="s">
        <v>915</v>
      </c>
      <c r="L483" s="664">
        <v>67.224615324187056</v>
      </c>
      <c r="M483" s="664">
        <v>13</v>
      </c>
      <c r="N483" s="665">
        <v>873.91999921443175</v>
      </c>
    </row>
    <row r="484" spans="1:14" ht="14.4" customHeight="1" x14ac:dyDescent="0.3">
      <c r="A484" s="660" t="s">
        <v>600</v>
      </c>
      <c r="B484" s="661" t="s">
        <v>3542</v>
      </c>
      <c r="C484" s="662" t="s">
        <v>611</v>
      </c>
      <c r="D484" s="663" t="s">
        <v>3544</v>
      </c>
      <c r="E484" s="662" t="s">
        <v>632</v>
      </c>
      <c r="F484" s="663" t="s">
        <v>3551</v>
      </c>
      <c r="G484" s="662" t="s">
        <v>648</v>
      </c>
      <c r="H484" s="662" t="s">
        <v>2158</v>
      </c>
      <c r="I484" s="662" t="s">
        <v>2158</v>
      </c>
      <c r="J484" s="662" t="s">
        <v>2159</v>
      </c>
      <c r="K484" s="662" t="s">
        <v>969</v>
      </c>
      <c r="L484" s="664">
        <v>154.50054043123001</v>
      </c>
      <c r="M484" s="664">
        <v>1</v>
      </c>
      <c r="N484" s="665">
        <v>154.50054043123001</v>
      </c>
    </row>
    <row r="485" spans="1:14" ht="14.4" customHeight="1" x14ac:dyDescent="0.3">
      <c r="A485" s="660" t="s">
        <v>600</v>
      </c>
      <c r="B485" s="661" t="s">
        <v>3542</v>
      </c>
      <c r="C485" s="662" t="s">
        <v>611</v>
      </c>
      <c r="D485" s="663" t="s">
        <v>3544</v>
      </c>
      <c r="E485" s="662" t="s">
        <v>632</v>
      </c>
      <c r="F485" s="663" t="s">
        <v>3551</v>
      </c>
      <c r="G485" s="662" t="s">
        <v>648</v>
      </c>
      <c r="H485" s="662" t="s">
        <v>2160</v>
      </c>
      <c r="I485" s="662" t="s">
        <v>2161</v>
      </c>
      <c r="J485" s="662" t="s">
        <v>2162</v>
      </c>
      <c r="K485" s="662" t="s">
        <v>2163</v>
      </c>
      <c r="L485" s="664">
        <v>134.62999999999997</v>
      </c>
      <c r="M485" s="664">
        <v>2</v>
      </c>
      <c r="N485" s="665">
        <v>269.25999999999993</v>
      </c>
    </row>
    <row r="486" spans="1:14" ht="14.4" customHeight="1" x14ac:dyDescent="0.3">
      <c r="A486" s="660" t="s">
        <v>600</v>
      </c>
      <c r="B486" s="661" t="s">
        <v>3542</v>
      </c>
      <c r="C486" s="662" t="s">
        <v>611</v>
      </c>
      <c r="D486" s="663" t="s">
        <v>3544</v>
      </c>
      <c r="E486" s="662" t="s">
        <v>632</v>
      </c>
      <c r="F486" s="663" t="s">
        <v>3551</v>
      </c>
      <c r="G486" s="662" t="s">
        <v>648</v>
      </c>
      <c r="H486" s="662" t="s">
        <v>2164</v>
      </c>
      <c r="I486" s="662" t="s">
        <v>2165</v>
      </c>
      <c r="J486" s="662" t="s">
        <v>2166</v>
      </c>
      <c r="K486" s="662" t="s">
        <v>2167</v>
      </c>
      <c r="L486" s="664">
        <v>105.59999999999997</v>
      </c>
      <c r="M486" s="664">
        <v>1</v>
      </c>
      <c r="N486" s="665">
        <v>105.59999999999997</v>
      </c>
    </row>
    <row r="487" spans="1:14" ht="14.4" customHeight="1" x14ac:dyDescent="0.3">
      <c r="A487" s="660" t="s">
        <v>600</v>
      </c>
      <c r="B487" s="661" t="s">
        <v>3542</v>
      </c>
      <c r="C487" s="662" t="s">
        <v>611</v>
      </c>
      <c r="D487" s="663" t="s">
        <v>3544</v>
      </c>
      <c r="E487" s="662" t="s">
        <v>632</v>
      </c>
      <c r="F487" s="663" t="s">
        <v>3551</v>
      </c>
      <c r="G487" s="662" t="s">
        <v>648</v>
      </c>
      <c r="H487" s="662" t="s">
        <v>924</v>
      </c>
      <c r="I487" s="662" t="s">
        <v>925</v>
      </c>
      <c r="J487" s="662" t="s">
        <v>926</v>
      </c>
      <c r="K487" s="662" t="s">
        <v>927</v>
      </c>
      <c r="L487" s="664">
        <v>122.04984507279444</v>
      </c>
      <c r="M487" s="664">
        <v>2</v>
      </c>
      <c r="N487" s="665">
        <v>244.09969014558888</v>
      </c>
    </row>
    <row r="488" spans="1:14" ht="14.4" customHeight="1" x14ac:dyDescent="0.3">
      <c r="A488" s="660" t="s">
        <v>600</v>
      </c>
      <c r="B488" s="661" t="s">
        <v>3542</v>
      </c>
      <c r="C488" s="662" t="s">
        <v>611</v>
      </c>
      <c r="D488" s="663" t="s">
        <v>3544</v>
      </c>
      <c r="E488" s="662" t="s">
        <v>632</v>
      </c>
      <c r="F488" s="663" t="s">
        <v>3551</v>
      </c>
      <c r="G488" s="662" t="s">
        <v>648</v>
      </c>
      <c r="H488" s="662" t="s">
        <v>928</v>
      </c>
      <c r="I488" s="662" t="s">
        <v>929</v>
      </c>
      <c r="J488" s="662" t="s">
        <v>930</v>
      </c>
      <c r="K488" s="662" t="s">
        <v>931</v>
      </c>
      <c r="L488" s="664">
        <v>128.88149123724676</v>
      </c>
      <c r="M488" s="664">
        <v>22</v>
      </c>
      <c r="N488" s="665">
        <v>2835.392807219429</v>
      </c>
    </row>
    <row r="489" spans="1:14" ht="14.4" customHeight="1" x14ac:dyDescent="0.3">
      <c r="A489" s="660" t="s">
        <v>600</v>
      </c>
      <c r="B489" s="661" t="s">
        <v>3542</v>
      </c>
      <c r="C489" s="662" t="s">
        <v>611</v>
      </c>
      <c r="D489" s="663" t="s">
        <v>3544</v>
      </c>
      <c r="E489" s="662" t="s">
        <v>632</v>
      </c>
      <c r="F489" s="663" t="s">
        <v>3551</v>
      </c>
      <c r="G489" s="662" t="s">
        <v>648</v>
      </c>
      <c r="H489" s="662" t="s">
        <v>2168</v>
      </c>
      <c r="I489" s="662" t="s">
        <v>2169</v>
      </c>
      <c r="J489" s="662" t="s">
        <v>2170</v>
      </c>
      <c r="K489" s="662" t="s">
        <v>2171</v>
      </c>
      <c r="L489" s="664">
        <v>81.080191570021242</v>
      </c>
      <c r="M489" s="664">
        <v>1</v>
      </c>
      <c r="N489" s="665">
        <v>81.080191570021242</v>
      </c>
    </row>
    <row r="490" spans="1:14" ht="14.4" customHeight="1" x14ac:dyDescent="0.3">
      <c r="A490" s="660" t="s">
        <v>600</v>
      </c>
      <c r="B490" s="661" t="s">
        <v>3542</v>
      </c>
      <c r="C490" s="662" t="s">
        <v>611</v>
      </c>
      <c r="D490" s="663" t="s">
        <v>3544</v>
      </c>
      <c r="E490" s="662" t="s">
        <v>632</v>
      </c>
      <c r="F490" s="663" t="s">
        <v>3551</v>
      </c>
      <c r="G490" s="662" t="s">
        <v>648</v>
      </c>
      <c r="H490" s="662" t="s">
        <v>939</v>
      </c>
      <c r="I490" s="662" t="s">
        <v>940</v>
      </c>
      <c r="J490" s="662" t="s">
        <v>941</v>
      </c>
      <c r="K490" s="662" t="s">
        <v>942</v>
      </c>
      <c r="L490" s="664">
        <v>46.903333333333322</v>
      </c>
      <c r="M490" s="664">
        <v>27</v>
      </c>
      <c r="N490" s="665">
        <v>1266.3899999999996</v>
      </c>
    </row>
    <row r="491" spans="1:14" ht="14.4" customHeight="1" x14ac:dyDescent="0.3">
      <c r="A491" s="660" t="s">
        <v>600</v>
      </c>
      <c r="B491" s="661" t="s">
        <v>3542</v>
      </c>
      <c r="C491" s="662" t="s">
        <v>611</v>
      </c>
      <c r="D491" s="663" t="s">
        <v>3544</v>
      </c>
      <c r="E491" s="662" t="s">
        <v>632</v>
      </c>
      <c r="F491" s="663" t="s">
        <v>3551</v>
      </c>
      <c r="G491" s="662" t="s">
        <v>648</v>
      </c>
      <c r="H491" s="662" t="s">
        <v>943</v>
      </c>
      <c r="I491" s="662" t="s">
        <v>944</v>
      </c>
      <c r="J491" s="662" t="s">
        <v>945</v>
      </c>
      <c r="K491" s="662" t="s">
        <v>946</v>
      </c>
      <c r="L491" s="664">
        <v>92.480000000000018</v>
      </c>
      <c r="M491" s="664">
        <v>1</v>
      </c>
      <c r="N491" s="665">
        <v>92.480000000000018</v>
      </c>
    </row>
    <row r="492" spans="1:14" ht="14.4" customHeight="1" x14ac:dyDescent="0.3">
      <c r="A492" s="660" t="s">
        <v>600</v>
      </c>
      <c r="B492" s="661" t="s">
        <v>3542</v>
      </c>
      <c r="C492" s="662" t="s">
        <v>611</v>
      </c>
      <c r="D492" s="663" t="s">
        <v>3544</v>
      </c>
      <c r="E492" s="662" t="s">
        <v>632</v>
      </c>
      <c r="F492" s="663" t="s">
        <v>3551</v>
      </c>
      <c r="G492" s="662" t="s">
        <v>648</v>
      </c>
      <c r="H492" s="662" t="s">
        <v>947</v>
      </c>
      <c r="I492" s="662" t="s">
        <v>948</v>
      </c>
      <c r="J492" s="662" t="s">
        <v>949</v>
      </c>
      <c r="K492" s="662" t="s">
        <v>950</v>
      </c>
      <c r="L492" s="664">
        <v>50.075458436829948</v>
      </c>
      <c r="M492" s="664">
        <v>13</v>
      </c>
      <c r="N492" s="665">
        <v>650.9809596787893</v>
      </c>
    </row>
    <row r="493" spans="1:14" ht="14.4" customHeight="1" x14ac:dyDescent="0.3">
      <c r="A493" s="660" t="s">
        <v>600</v>
      </c>
      <c r="B493" s="661" t="s">
        <v>3542</v>
      </c>
      <c r="C493" s="662" t="s">
        <v>611</v>
      </c>
      <c r="D493" s="663" t="s">
        <v>3544</v>
      </c>
      <c r="E493" s="662" t="s">
        <v>632</v>
      </c>
      <c r="F493" s="663" t="s">
        <v>3551</v>
      </c>
      <c r="G493" s="662" t="s">
        <v>648</v>
      </c>
      <c r="H493" s="662" t="s">
        <v>2172</v>
      </c>
      <c r="I493" s="662" t="s">
        <v>2172</v>
      </c>
      <c r="J493" s="662" t="s">
        <v>2068</v>
      </c>
      <c r="K493" s="662" t="s">
        <v>2173</v>
      </c>
      <c r="L493" s="664">
        <v>106.55667982957483</v>
      </c>
      <c r="M493" s="664">
        <v>9</v>
      </c>
      <c r="N493" s="665">
        <v>959.01011846617348</v>
      </c>
    </row>
    <row r="494" spans="1:14" ht="14.4" customHeight="1" x14ac:dyDescent="0.3">
      <c r="A494" s="660" t="s">
        <v>600</v>
      </c>
      <c r="B494" s="661" t="s">
        <v>3542</v>
      </c>
      <c r="C494" s="662" t="s">
        <v>611</v>
      </c>
      <c r="D494" s="663" t="s">
        <v>3544</v>
      </c>
      <c r="E494" s="662" t="s">
        <v>632</v>
      </c>
      <c r="F494" s="663" t="s">
        <v>3551</v>
      </c>
      <c r="G494" s="662" t="s">
        <v>648</v>
      </c>
      <c r="H494" s="662" t="s">
        <v>951</v>
      </c>
      <c r="I494" s="662" t="s">
        <v>952</v>
      </c>
      <c r="J494" s="662" t="s">
        <v>953</v>
      </c>
      <c r="K494" s="662" t="s">
        <v>954</v>
      </c>
      <c r="L494" s="664">
        <v>41.835532685909897</v>
      </c>
      <c r="M494" s="664">
        <v>49</v>
      </c>
      <c r="N494" s="665">
        <v>2049.9411016095851</v>
      </c>
    </row>
    <row r="495" spans="1:14" ht="14.4" customHeight="1" x14ac:dyDescent="0.3">
      <c r="A495" s="660" t="s">
        <v>600</v>
      </c>
      <c r="B495" s="661" t="s">
        <v>3542</v>
      </c>
      <c r="C495" s="662" t="s">
        <v>611</v>
      </c>
      <c r="D495" s="663" t="s">
        <v>3544</v>
      </c>
      <c r="E495" s="662" t="s">
        <v>632</v>
      </c>
      <c r="F495" s="663" t="s">
        <v>3551</v>
      </c>
      <c r="G495" s="662" t="s">
        <v>648</v>
      </c>
      <c r="H495" s="662" t="s">
        <v>955</v>
      </c>
      <c r="I495" s="662" t="s">
        <v>956</v>
      </c>
      <c r="J495" s="662" t="s">
        <v>953</v>
      </c>
      <c r="K495" s="662" t="s">
        <v>957</v>
      </c>
      <c r="L495" s="664">
        <v>292.51663986942367</v>
      </c>
      <c r="M495" s="664">
        <v>24</v>
      </c>
      <c r="N495" s="665">
        <v>7020.3993568661681</v>
      </c>
    </row>
    <row r="496" spans="1:14" ht="14.4" customHeight="1" x14ac:dyDescent="0.3">
      <c r="A496" s="660" t="s">
        <v>600</v>
      </c>
      <c r="B496" s="661" t="s">
        <v>3542</v>
      </c>
      <c r="C496" s="662" t="s">
        <v>611</v>
      </c>
      <c r="D496" s="663" t="s">
        <v>3544</v>
      </c>
      <c r="E496" s="662" t="s">
        <v>632</v>
      </c>
      <c r="F496" s="663" t="s">
        <v>3551</v>
      </c>
      <c r="G496" s="662" t="s">
        <v>648</v>
      </c>
      <c r="H496" s="662" t="s">
        <v>958</v>
      </c>
      <c r="I496" s="662" t="s">
        <v>959</v>
      </c>
      <c r="J496" s="662" t="s">
        <v>960</v>
      </c>
      <c r="K496" s="662" t="s">
        <v>961</v>
      </c>
      <c r="L496" s="664">
        <v>392.95168989930704</v>
      </c>
      <c r="M496" s="664">
        <v>25</v>
      </c>
      <c r="N496" s="665">
        <v>9823.7922474826755</v>
      </c>
    </row>
    <row r="497" spans="1:14" ht="14.4" customHeight="1" x14ac:dyDescent="0.3">
      <c r="A497" s="660" t="s">
        <v>600</v>
      </c>
      <c r="B497" s="661" t="s">
        <v>3542</v>
      </c>
      <c r="C497" s="662" t="s">
        <v>611</v>
      </c>
      <c r="D497" s="663" t="s">
        <v>3544</v>
      </c>
      <c r="E497" s="662" t="s">
        <v>632</v>
      </c>
      <c r="F497" s="663" t="s">
        <v>3551</v>
      </c>
      <c r="G497" s="662" t="s">
        <v>648</v>
      </c>
      <c r="H497" s="662" t="s">
        <v>2174</v>
      </c>
      <c r="I497" s="662" t="s">
        <v>2175</v>
      </c>
      <c r="J497" s="662" t="s">
        <v>2176</v>
      </c>
      <c r="K497" s="662" t="s">
        <v>2177</v>
      </c>
      <c r="L497" s="664">
        <v>121.64</v>
      </c>
      <c r="M497" s="664">
        <v>1</v>
      </c>
      <c r="N497" s="665">
        <v>121.64</v>
      </c>
    </row>
    <row r="498" spans="1:14" ht="14.4" customHeight="1" x14ac:dyDescent="0.3">
      <c r="A498" s="660" t="s">
        <v>600</v>
      </c>
      <c r="B498" s="661" t="s">
        <v>3542</v>
      </c>
      <c r="C498" s="662" t="s">
        <v>611</v>
      </c>
      <c r="D498" s="663" t="s">
        <v>3544</v>
      </c>
      <c r="E498" s="662" t="s">
        <v>632</v>
      </c>
      <c r="F498" s="663" t="s">
        <v>3551</v>
      </c>
      <c r="G498" s="662" t="s">
        <v>648</v>
      </c>
      <c r="H498" s="662" t="s">
        <v>962</v>
      </c>
      <c r="I498" s="662" t="s">
        <v>963</v>
      </c>
      <c r="J498" s="662" t="s">
        <v>964</v>
      </c>
      <c r="K498" s="662" t="s">
        <v>965</v>
      </c>
      <c r="L498" s="664">
        <v>91.518659314004253</v>
      </c>
      <c r="M498" s="664">
        <v>24</v>
      </c>
      <c r="N498" s="665">
        <v>2196.4478235361021</v>
      </c>
    </row>
    <row r="499" spans="1:14" ht="14.4" customHeight="1" x14ac:dyDescent="0.3">
      <c r="A499" s="660" t="s">
        <v>600</v>
      </c>
      <c r="B499" s="661" t="s">
        <v>3542</v>
      </c>
      <c r="C499" s="662" t="s">
        <v>611</v>
      </c>
      <c r="D499" s="663" t="s">
        <v>3544</v>
      </c>
      <c r="E499" s="662" t="s">
        <v>632</v>
      </c>
      <c r="F499" s="663" t="s">
        <v>3551</v>
      </c>
      <c r="G499" s="662" t="s">
        <v>648</v>
      </c>
      <c r="H499" s="662" t="s">
        <v>966</v>
      </c>
      <c r="I499" s="662" t="s">
        <v>967</v>
      </c>
      <c r="J499" s="662" t="s">
        <v>968</v>
      </c>
      <c r="K499" s="662" t="s">
        <v>969</v>
      </c>
      <c r="L499" s="664">
        <v>41.080000000000005</v>
      </c>
      <c r="M499" s="664">
        <v>1</v>
      </c>
      <c r="N499" s="665">
        <v>41.080000000000005</v>
      </c>
    </row>
    <row r="500" spans="1:14" ht="14.4" customHeight="1" x14ac:dyDescent="0.3">
      <c r="A500" s="660" t="s">
        <v>600</v>
      </c>
      <c r="B500" s="661" t="s">
        <v>3542</v>
      </c>
      <c r="C500" s="662" t="s">
        <v>611</v>
      </c>
      <c r="D500" s="663" t="s">
        <v>3544</v>
      </c>
      <c r="E500" s="662" t="s">
        <v>632</v>
      </c>
      <c r="F500" s="663" t="s">
        <v>3551</v>
      </c>
      <c r="G500" s="662" t="s">
        <v>648</v>
      </c>
      <c r="H500" s="662" t="s">
        <v>970</v>
      </c>
      <c r="I500" s="662" t="s">
        <v>971</v>
      </c>
      <c r="J500" s="662" t="s">
        <v>972</v>
      </c>
      <c r="K500" s="662" t="s">
        <v>973</v>
      </c>
      <c r="L500" s="664">
        <v>56.11</v>
      </c>
      <c r="M500" s="664">
        <v>2</v>
      </c>
      <c r="N500" s="665">
        <v>112.22</v>
      </c>
    </row>
    <row r="501" spans="1:14" ht="14.4" customHeight="1" x14ac:dyDescent="0.3">
      <c r="A501" s="660" t="s">
        <v>600</v>
      </c>
      <c r="B501" s="661" t="s">
        <v>3542</v>
      </c>
      <c r="C501" s="662" t="s">
        <v>611</v>
      </c>
      <c r="D501" s="663" t="s">
        <v>3544</v>
      </c>
      <c r="E501" s="662" t="s">
        <v>632</v>
      </c>
      <c r="F501" s="663" t="s">
        <v>3551</v>
      </c>
      <c r="G501" s="662" t="s">
        <v>648</v>
      </c>
      <c r="H501" s="662" t="s">
        <v>2178</v>
      </c>
      <c r="I501" s="662" t="s">
        <v>2179</v>
      </c>
      <c r="J501" s="662" t="s">
        <v>2180</v>
      </c>
      <c r="K501" s="662" t="s">
        <v>2181</v>
      </c>
      <c r="L501" s="664">
        <v>524.62000000000012</v>
      </c>
      <c r="M501" s="664">
        <v>1</v>
      </c>
      <c r="N501" s="665">
        <v>524.62000000000012</v>
      </c>
    </row>
    <row r="502" spans="1:14" ht="14.4" customHeight="1" x14ac:dyDescent="0.3">
      <c r="A502" s="660" t="s">
        <v>600</v>
      </c>
      <c r="B502" s="661" t="s">
        <v>3542</v>
      </c>
      <c r="C502" s="662" t="s">
        <v>611</v>
      </c>
      <c r="D502" s="663" t="s">
        <v>3544</v>
      </c>
      <c r="E502" s="662" t="s">
        <v>632</v>
      </c>
      <c r="F502" s="663" t="s">
        <v>3551</v>
      </c>
      <c r="G502" s="662" t="s">
        <v>648</v>
      </c>
      <c r="H502" s="662" t="s">
        <v>2182</v>
      </c>
      <c r="I502" s="662" t="s">
        <v>2183</v>
      </c>
      <c r="J502" s="662" t="s">
        <v>2184</v>
      </c>
      <c r="K502" s="662" t="s">
        <v>2185</v>
      </c>
      <c r="L502" s="664">
        <v>55.450000000000024</v>
      </c>
      <c r="M502" s="664">
        <v>1</v>
      </c>
      <c r="N502" s="665">
        <v>55.450000000000024</v>
      </c>
    </row>
    <row r="503" spans="1:14" ht="14.4" customHeight="1" x14ac:dyDescent="0.3">
      <c r="A503" s="660" t="s">
        <v>600</v>
      </c>
      <c r="B503" s="661" t="s">
        <v>3542</v>
      </c>
      <c r="C503" s="662" t="s">
        <v>611</v>
      </c>
      <c r="D503" s="663" t="s">
        <v>3544</v>
      </c>
      <c r="E503" s="662" t="s">
        <v>632</v>
      </c>
      <c r="F503" s="663" t="s">
        <v>3551</v>
      </c>
      <c r="G503" s="662" t="s">
        <v>648</v>
      </c>
      <c r="H503" s="662" t="s">
        <v>2186</v>
      </c>
      <c r="I503" s="662" t="s">
        <v>2187</v>
      </c>
      <c r="J503" s="662" t="s">
        <v>2188</v>
      </c>
      <c r="K503" s="662" t="s">
        <v>2189</v>
      </c>
      <c r="L503" s="664">
        <v>41.15000000000002</v>
      </c>
      <c r="M503" s="664">
        <v>2</v>
      </c>
      <c r="N503" s="665">
        <v>82.30000000000004</v>
      </c>
    </row>
    <row r="504" spans="1:14" ht="14.4" customHeight="1" x14ac:dyDescent="0.3">
      <c r="A504" s="660" t="s">
        <v>600</v>
      </c>
      <c r="B504" s="661" t="s">
        <v>3542</v>
      </c>
      <c r="C504" s="662" t="s">
        <v>611</v>
      </c>
      <c r="D504" s="663" t="s">
        <v>3544</v>
      </c>
      <c r="E504" s="662" t="s">
        <v>632</v>
      </c>
      <c r="F504" s="663" t="s">
        <v>3551</v>
      </c>
      <c r="G504" s="662" t="s">
        <v>648</v>
      </c>
      <c r="H504" s="662" t="s">
        <v>2190</v>
      </c>
      <c r="I504" s="662" t="s">
        <v>2191</v>
      </c>
      <c r="J504" s="662" t="s">
        <v>2192</v>
      </c>
      <c r="K504" s="662" t="s">
        <v>2193</v>
      </c>
      <c r="L504" s="664">
        <v>112.28256373159643</v>
      </c>
      <c r="M504" s="664">
        <v>40</v>
      </c>
      <c r="N504" s="665">
        <v>4491.3025492638571</v>
      </c>
    </row>
    <row r="505" spans="1:14" ht="14.4" customHeight="1" x14ac:dyDescent="0.3">
      <c r="A505" s="660" t="s">
        <v>600</v>
      </c>
      <c r="B505" s="661" t="s">
        <v>3542</v>
      </c>
      <c r="C505" s="662" t="s">
        <v>611</v>
      </c>
      <c r="D505" s="663" t="s">
        <v>3544</v>
      </c>
      <c r="E505" s="662" t="s">
        <v>632</v>
      </c>
      <c r="F505" s="663" t="s">
        <v>3551</v>
      </c>
      <c r="G505" s="662" t="s">
        <v>648</v>
      </c>
      <c r="H505" s="662" t="s">
        <v>2194</v>
      </c>
      <c r="I505" s="662" t="s">
        <v>2195</v>
      </c>
      <c r="J505" s="662" t="s">
        <v>2196</v>
      </c>
      <c r="K505" s="662" t="s">
        <v>2197</v>
      </c>
      <c r="L505" s="664">
        <v>39.090092359054402</v>
      </c>
      <c r="M505" s="664">
        <v>1</v>
      </c>
      <c r="N505" s="665">
        <v>39.090092359054402</v>
      </c>
    </row>
    <row r="506" spans="1:14" ht="14.4" customHeight="1" x14ac:dyDescent="0.3">
      <c r="A506" s="660" t="s">
        <v>600</v>
      </c>
      <c r="B506" s="661" t="s">
        <v>3542</v>
      </c>
      <c r="C506" s="662" t="s">
        <v>611</v>
      </c>
      <c r="D506" s="663" t="s">
        <v>3544</v>
      </c>
      <c r="E506" s="662" t="s">
        <v>632</v>
      </c>
      <c r="F506" s="663" t="s">
        <v>3551</v>
      </c>
      <c r="G506" s="662" t="s">
        <v>648</v>
      </c>
      <c r="H506" s="662" t="s">
        <v>2198</v>
      </c>
      <c r="I506" s="662" t="s">
        <v>2199</v>
      </c>
      <c r="J506" s="662" t="s">
        <v>2200</v>
      </c>
      <c r="K506" s="662" t="s">
        <v>2201</v>
      </c>
      <c r="L506" s="664">
        <v>160.53</v>
      </c>
      <c r="M506" s="664">
        <v>1</v>
      </c>
      <c r="N506" s="665">
        <v>160.53</v>
      </c>
    </row>
    <row r="507" spans="1:14" ht="14.4" customHeight="1" x14ac:dyDescent="0.3">
      <c r="A507" s="660" t="s">
        <v>600</v>
      </c>
      <c r="B507" s="661" t="s">
        <v>3542</v>
      </c>
      <c r="C507" s="662" t="s">
        <v>611</v>
      </c>
      <c r="D507" s="663" t="s">
        <v>3544</v>
      </c>
      <c r="E507" s="662" t="s">
        <v>632</v>
      </c>
      <c r="F507" s="663" t="s">
        <v>3551</v>
      </c>
      <c r="G507" s="662" t="s">
        <v>648</v>
      </c>
      <c r="H507" s="662" t="s">
        <v>2202</v>
      </c>
      <c r="I507" s="662" t="s">
        <v>2203</v>
      </c>
      <c r="J507" s="662" t="s">
        <v>2204</v>
      </c>
      <c r="K507" s="662" t="s">
        <v>2205</v>
      </c>
      <c r="L507" s="664">
        <v>127.64500000000001</v>
      </c>
      <c r="M507" s="664">
        <v>4</v>
      </c>
      <c r="N507" s="665">
        <v>510.58000000000004</v>
      </c>
    </row>
    <row r="508" spans="1:14" ht="14.4" customHeight="1" x14ac:dyDescent="0.3">
      <c r="A508" s="660" t="s">
        <v>600</v>
      </c>
      <c r="B508" s="661" t="s">
        <v>3542</v>
      </c>
      <c r="C508" s="662" t="s">
        <v>611</v>
      </c>
      <c r="D508" s="663" t="s">
        <v>3544</v>
      </c>
      <c r="E508" s="662" t="s">
        <v>632</v>
      </c>
      <c r="F508" s="663" t="s">
        <v>3551</v>
      </c>
      <c r="G508" s="662" t="s">
        <v>648</v>
      </c>
      <c r="H508" s="662" t="s">
        <v>2206</v>
      </c>
      <c r="I508" s="662" t="s">
        <v>2207</v>
      </c>
      <c r="J508" s="662" t="s">
        <v>762</v>
      </c>
      <c r="K508" s="662" t="s">
        <v>2208</v>
      </c>
      <c r="L508" s="664">
        <v>166.90999999999997</v>
      </c>
      <c r="M508" s="664">
        <v>1</v>
      </c>
      <c r="N508" s="665">
        <v>166.90999999999997</v>
      </c>
    </row>
    <row r="509" spans="1:14" ht="14.4" customHeight="1" x14ac:dyDescent="0.3">
      <c r="A509" s="660" t="s">
        <v>600</v>
      </c>
      <c r="B509" s="661" t="s">
        <v>3542</v>
      </c>
      <c r="C509" s="662" t="s">
        <v>611</v>
      </c>
      <c r="D509" s="663" t="s">
        <v>3544</v>
      </c>
      <c r="E509" s="662" t="s">
        <v>632</v>
      </c>
      <c r="F509" s="663" t="s">
        <v>3551</v>
      </c>
      <c r="G509" s="662" t="s">
        <v>648</v>
      </c>
      <c r="H509" s="662" t="s">
        <v>978</v>
      </c>
      <c r="I509" s="662" t="s">
        <v>979</v>
      </c>
      <c r="J509" s="662" t="s">
        <v>980</v>
      </c>
      <c r="K509" s="662" t="s">
        <v>981</v>
      </c>
      <c r="L509" s="664">
        <v>57.009698881956012</v>
      </c>
      <c r="M509" s="664">
        <v>6</v>
      </c>
      <c r="N509" s="665">
        <v>342.05819329173607</v>
      </c>
    </row>
    <row r="510" spans="1:14" ht="14.4" customHeight="1" x14ac:dyDescent="0.3">
      <c r="A510" s="660" t="s">
        <v>600</v>
      </c>
      <c r="B510" s="661" t="s">
        <v>3542</v>
      </c>
      <c r="C510" s="662" t="s">
        <v>611</v>
      </c>
      <c r="D510" s="663" t="s">
        <v>3544</v>
      </c>
      <c r="E510" s="662" t="s">
        <v>632</v>
      </c>
      <c r="F510" s="663" t="s">
        <v>3551</v>
      </c>
      <c r="G510" s="662" t="s">
        <v>648</v>
      </c>
      <c r="H510" s="662" t="s">
        <v>982</v>
      </c>
      <c r="I510" s="662" t="s">
        <v>983</v>
      </c>
      <c r="J510" s="662" t="s">
        <v>984</v>
      </c>
      <c r="K510" s="662" t="s">
        <v>985</v>
      </c>
      <c r="L510" s="664">
        <v>27.470000000000006</v>
      </c>
      <c r="M510" s="664">
        <v>1</v>
      </c>
      <c r="N510" s="665">
        <v>27.470000000000006</v>
      </c>
    </row>
    <row r="511" spans="1:14" ht="14.4" customHeight="1" x14ac:dyDescent="0.3">
      <c r="A511" s="660" t="s">
        <v>600</v>
      </c>
      <c r="B511" s="661" t="s">
        <v>3542</v>
      </c>
      <c r="C511" s="662" t="s">
        <v>611</v>
      </c>
      <c r="D511" s="663" t="s">
        <v>3544</v>
      </c>
      <c r="E511" s="662" t="s">
        <v>632</v>
      </c>
      <c r="F511" s="663" t="s">
        <v>3551</v>
      </c>
      <c r="G511" s="662" t="s">
        <v>648</v>
      </c>
      <c r="H511" s="662" t="s">
        <v>2209</v>
      </c>
      <c r="I511" s="662" t="s">
        <v>2210</v>
      </c>
      <c r="J511" s="662" t="s">
        <v>2211</v>
      </c>
      <c r="K511" s="662" t="s">
        <v>2212</v>
      </c>
      <c r="L511" s="664">
        <v>229.89999999999998</v>
      </c>
      <c r="M511" s="664">
        <v>2</v>
      </c>
      <c r="N511" s="665">
        <v>459.79999999999995</v>
      </c>
    </row>
    <row r="512" spans="1:14" ht="14.4" customHeight="1" x14ac:dyDescent="0.3">
      <c r="A512" s="660" t="s">
        <v>600</v>
      </c>
      <c r="B512" s="661" t="s">
        <v>3542</v>
      </c>
      <c r="C512" s="662" t="s">
        <v>611</v>
      </c>
      <c r="D512" s="663" t="s">
        <v>3544</v>
      </c>
      <c r="E512" s="662" t="s">
        <v>632</v>
      </c>
      <c r="F512" s="663" t="s">
        <v>3551</v>
      </c>
      <c r="G512" s="662" t="s">
        <v>648</v>
      </c>
      <c r="H512" s="662" t="s">
        <v>986</v>
      </c>
      <c r="I512" s="662" t="s">
        <v>987</v>
      </c>
      <c r="J512" s="662" t="s">
        <v>988</v>
      </c>
      <c r="K512" s="662" t="s">
        <v>989</v>
      </c>
      <c r="L512" s="664">
        <v>157.655</v>
      </c>
      <c r="M512" s="664">
        <v>2</v>
      </c>
      <c r="N512" s="665">
        <v>315.31</v>
      </c>
    </row>
    <row r="513" spans="1:14" ht="14.4" customHeight="1" x14ac:dyDescent="0.3">
      <c r="A513" s="660" t="s">
        <v>600</v>
      </c>
      <c r="B513" s="661" t="s">
        <v>3542</v>
      </c>
      <c r="C513" s="662" t="s">
        <v>611</v>
      </c>
      <c r="D513" s="663" t="s">
        <v>3544</v>
      </c>
      <c r="E513" s="662" t="s">
        <v>632</v>
      </c>
      <c r="F513" s="663" t="s">
        <v>3551</v>
      </c>
      <c r="G513" s="662" t="s">
        <v>648</v>
      </c>
      <c r="H513" s="662" t="s">
        <v>990</v>
      </c>
      <c r="I513" s="662" t="s">
        <v>237</v>
      </c>
      <c r="J513" s="662" t="s">
        <v>991</v>
      </c>
      <c r="K513" s="662" t="s">
        <v>992</v>
      </c>
      <c r="L513" s="664">
        <v>181.05609883735531</v>
      </c>
      <c r="M513" s="664">
        <v>2</v>
      </c>
      <c r="N513" s="665">
        <v>362.11219767471061</v>
      </c>
    </row>
    <row r="514" spans="1:14" ht="14.4" customHeight="1" x14ac:dyDescent="0.3">
      <c r="A514" s="660" t="s">
        <v>600</v>
      </c>
      <c r="B514" s="661" t="s">
        <v>3542</v>
      </c>
      <c r="C514" s="662" t="s">
        <v>611</v>
      </c>
      <c r="D514" s="663" t="s">
        <v>3544</v>
      </c>
      <c r="E514" s="662" t="s">
        <v>632</v>
      </c>
      <c r="F514" s="663" t="s">
        <v>3551</v>
      </c>
      <c r="G514" s="662" t="s">
        <v>648</v>
      </c>
      <c r="H514" s="662" t="s">
        <v>993</v>
      </c>
      <c r="I514" s="662" t="s">
        <v>237</v>
      </c>
      <c r="J514" s="662" t="s">
        <v>994</v>
      </c>
      <c r="K514" s="662"/>
      <c r="L514" s="664">
        <v>276.90901844451514</v>
      </c>
      <c r="M514" s="664">
        <v>2</v>
      </c>
      <c r="N514" s="665">
        <v>553.81803688903028</v>
      </c>
    </row>
    <row r="515" spans="1:14" ht="14.4" customHeight="1" x14ac:dyDescent="0.3">
      <c r="A515" s="660" t="s">
        <v>600</v>
      </c>
      <c r="B515" s="661" t="s">
        <v>3542</v>
      </c>
      <c r="C515" s="662" t="s">
        <v>611</v>
      </c>
      <c r="D515" s="663" t="s">
        <v>3544</v>
      </c>
      <c r="E515" s="662" t="s">
        <v>632</v>
      </c>
      <c r="F515" s="663" t="s">
        <v>3551</v>
      </c>
      <c r="G515" s="662" t="s">
        <v>648</v>
      </c>
      <c r="H515" s="662" t="s">
        <v>999</v>
      </c>
      <c r="I515" s="662" t="s">
        <v>237</v>
      </c>
      <c r="J515" s="662" t="s">
        <v>1000</v>
      </c>
      <c r="K515" s="662"/>
      <c r="L515" s="664">
        <v>147.50026334293852</v>
      </c>
      <c r="M515" s="664">
        <v>1</v>
      </c>
      <c r="N515" s="665">
        <v>147.50026334293852</v>
      </c>
    </row>
    <row r="516" spans="1:14" ht="14.4" customHeight="1" x14ac:dyDescent="0.3">
      <c r="A516" s="660" t="s">
        <v>600</v>
      </c>
      <c r="B516" s="661" t="s">
        <v>3542</v>
      </c>
      <c r="C516" s="662" t="s">
        <v>611</v>
      </c>
      <c r="D516" s="663" t="s">
        <v>3544</v>
      </c>
      <c r="E516" s="662" t="s">
        <v>632</v>
      </c>
      <c r="F516" s="663" t="s">
        <v>3551</v>
      </c>
      <c r="G516" s="662" t="s">
        <v>648</v>
      </c>
      <c r="H516" s="662" t="s">
        <v>1001</v>
      </c>
      <c r="I516" s="662" t="s">
        <v>237</v>
      </c>
      <c r="J516" s="662" t="s">
        <v>1002</v>
      </c>
      <c r="K516" s="662"/>
      <c r="L516" s="664">
        <v>99.765164217706996</v>
      </c>
      <c r="M516" s="664">
        <v>31</v>
      </c>
      <c r="N516" s="665">
        <v>3092.7200907489168</v>
      </c>
    </row>
    <row r="517" spans="1:14" ht="14.4" customHeight="1" x14ac:dyDescent="0.3">
      <c r="A517" s="660" t="s">
        <v>600</v>
      </c>
      <c r="B517" s="661" t="s">
        <v>3542</v>
      </c>
      <c r="C517" s="662" t="s">
        <v>611</v>
      </c>
      <c r="D517" s="663" t="s">
        <v>3544</v>
      </c>
      <c r="E517" s="662" t="s">
        <v>632</v>
      </c>
      <c r="F517" s="663" t="s">
        <v>3551</v>
      </c>
      <c r="G517" s="662" t="s">
        <v>648</v>
      </c>
      <c r="H517" s="662" t="s">
        <v>1003</v>
      </c>
      <c r="I517" s="662" t="s">
        <v>1004</v>
      </c>
      <c r="J517" s="662" t="s">
        <v>1005</v>
      </c>
      <c r="K517" s="662" t="s">
        <v>1006</v>
      </c>
      <c r="L517" s="664">
        <v>25.22972502337791</v>
      </c>
      <c r="M517" s="664">
        <v>3</v>
      </c>
      <c r="N517" s="665">
        <v>75.689175070133729</v>
      </c>
    </row>
    <row r="518" spans="1:14" ht="14.4" customHeight="1" x14ac:dyDescent="0.3">
      <c r="A518" s="660" t="s">
        <v>600</v>
      </c>
      <c r="B518" s="661" t="s">
        <v>3542</v>
      </c>
      <c r="C518" s="662" t="s">
        <v>611</v>
      </c>
      <c r="D518" s="663" t="s">
        <v>3544</v>
      </c>
      <c r="E518" s="662" t="s">
        <v>632</v>
      </c>
      <c r="F518" s="663" t="s">
        <v>3551</v>
      </c>
      <c r="G518" s="662" t="s">
        <v>648</v>
      </c>
      <c r="H518" s="662" t="s">
        <v>1007</v>
      </c>
      <c r="I518" s="662" t="s">
        <v>1008</v>
      </c>
      <c r="J518" s="662" t="s">
        <v>1009</v>
      </c>
      <c r="K518" s="662" t="s">
        <v>1010</v>
      </c>
      <c r="L518" s="664">
        <v>90.000382040254777</v>
      </c>
      <c r="M518" s="664">
        <v>4</v>
      </c>
      <c r="N518" s="665">
        <v>360.00152816101911</v>
      </c>
    </row>
    <row r="519" spans="1:14" ht="14.4" customHeight="1" x14ac:dyDescent="0.3">
      <c r="A519" s="660" t="s">
        <v>600</v>
      </c>
      <c r="B519" s="661" t="s">
        <v>3542</v>
      </c>
      <c r="C519" s="662" t="s">
        <v>611</v>
      </c>
      <c r="D519" s="663" t="s">
        <v>3544</v>
      </c>
      <c r="E519" s="662" t="s">
        <v>632</v>
      </c>
      <c r="F519" s="663" t="s">
        <v>3551</v>
      </c>
      <c r="G519" s="662" t="s">
        <v>648</v>
      </c>
      <c r="H519" s="662" t="s">
        <v>2213</v>
      </c>
      <c r="I519" s="662" t="s">
        <v>2214</v>
      </c>
      <c r="J519" s="662" t="s">
        <v>2215</v>
      </c>
      <c r="K519" s="662" t="s">
        <v>1689</v>
      </c>
      <c r="L519" s="664">
        <v>175.81</v>
      </c>
      <c r="M519" s="664">
        <v>1</v>
      </c>
      <c r="N519" s="665">
        <v>175.81</v>
      </c>
    </row>
    <row r="520" spans="1:14" ht="14.4" customHeight="1" x14ac:dyDescent="0.3">
      <c r="A520" s="660" t="s">
        <v>600</v>
      </c>
      <c r="B520" s="661" t="s">
        <v>3542</v>
      </c>
      <c r="C520" s="662" t="s">
        <v>611</v>
      </c>
      <c r="D520" s="663" t="s">
        <v>3544</v>
      </c>
      <c r="E520" s="662" t="s">
        <v>632</v>
      </c>
      <c r="F520" s="663" t="s">
        <v>3551</v>
      </c>
      <c r="G520" s="662" t="s">
        <v>648</v>
      </c>
      <c r="H520" s="662" t="s">
        <v>1011</v>
      </c>
      <c r="I520" s="662" t="s">
        <v>1012</v>
      </c>
      <c r="J520" s="662" t="s">
        <v>984</v>
      </c>
      <c r="K520" s="662" t="s">
        <v>1013</v>
      </c>
      <c r="L520" s="664">
        <v>59.340000000000025</v>
      </c>
      <c r="M520" s="664">
        <v>2</v>
      </c>
      <c r="N520" s="665">
        <v>118.68000000000005</v>
      </c>
    </row>
    <row r="521" spans="1:14" ht="14.4" customHeight="1" x14ac:dyDescent="0.3">
      <c r="A521" s="660" t="s">
        <v>600</v>
      </c>
      <c r="B521" s="661" t="s">
        <v>3542</v>
      </c>
      <c r="C521" s="662" t="s">
        <v>611</v>
      </c>
      <c r="D521" s="663" t="s">
        <v>3544</v>
      </c>
      <c r="E521" s="662" t="s">
        <v>632</v>
      </c>
      <c r="F521" s="663" t="s">
        <v>3551</v>
      </c>
      <c r="G521" s="662" t="s">
        <v>648</v>
      </c>
      <c r="H521" s="662" t="s">
        <v>1014</v>
      </c>
      <c r="I521" s="662" t="s">
        <v>1015</v>
      </c>
      <c r="J521" s="662" t="s">
        <v>1016</v>
      </c>
      <c r="K521" s="662" t="s">
        <v>1017</v>
      </c>
      <c r="L521" s="664">
        <v>64.360811960841417</v>
      </c>
      <c r="M521" s="664">
        <v>33</v>
      </c>
      <c r="N521" s="665">
        <v>2123.9067947077669</v>
      </c>
    </row>
    <row r="522" spans="1:14" ht="14.4" customHeight="1" x14ac:dyDescent="0.3">
      <c r="A522" s="660" t="s">
        <v>600</v>
      </c>
      <c r="B522" s="661" t="s">
        <v>3542</v>
      </c>
      <c r="C522" s="662" t="s">
        <v>611</v>
      </c>
      <c r="D522" s="663" t="s">
        <v>3544</v>
      </c>
      <c r="E522" s="662" t="s">
        <v>632</v>
      </c>
      <c r="F522" s="663" t="s">
        <v>3551</v>
      </c>
      <c r="G522" s="662" t="s">
        <v>648</v>
      </c>
      <c r="H522" s="662" t="s">
        <v>1018</v>
      </c>
      <c r="I522" s="662" t="s">
        <v>1019</v>
      </c>
      <c r="J522" s="662" t="s">
        <v>1020</v>
      </c>
      <c r="K522" s="662" t="s">
        <v>1021</v>
      </c>
      <c r="L522" s="664">
        <v>118.66155716850835</v>
      </c>
      <c r="M522" s="664">
        <v>21</v>
      </c>
      <c r="N522" s="665">
        <v>2491.8927005386754</v>
      </c>
    </row>
    <row r="523" spans="1:14" ht="14.4" customHeight="1" x14ac:dyDescent="0.3">
      <c r="A523" s="660" t="s">
        <v>600</v>
      </c>
      <c r="B523" s="661" t="s">
        <v>3542</v>
      </c>
      <c r="C523" s="662" t="s">
        <v>611</v>
      </c>
      <c r="D523" s="663" t="s">
        <v>3544</v>
      </c>
      <c r="E523" s="662" t="s">
        <v>632</v>
      </c>
      <c r="F523" s="663" t="s">
        <v>3551</v>
      </c>
      <c r="G523" s="662" t="s">
        <v>648</v>
      </c>
      <c r="H523" s="662" t="s">
        <v>2216</v>
      </c>
      <c r="I523" s="662" t="s">
        <v>2217</v>
      </c>
      <c r="J523" s="662" t="s">
        <v>2218</v>
      </c>
      <c r="K523" s="662" t="s">
        <v>2219</v>
      </c>
      <c r="L523" s="664">
        <v>25.159936068102994</v>
      </c>
      <c r="M523" s="664">
        <v>1</v>
      </c>
      <c r="N523" s="665">
        <v>25.159936068102994</v>
      </c>
    </row>
    <row r="524" spans="1:14" ht="14.4" customHeight="1" x14ac:dyDescent="0.3">
      <c r="A524" s="660" t="s">
        <v>600</v>
      </c>
      <c r="B524" s="661" t="s">
        <v>3542</v>
      </c>
      <c r="C524" s="662" t="s">
        <v>611</v>
      </c>
      <c r="D524" s="663" t="s">
        <v>3544</v>
      </c>
      <c r="E524" s="662" t="s">
        <v>632</v>
      </c>
      <c r="F524" s="663" t="s">
        <v>3551</v>
      </c>
      <c r="G524" s="662" t="s">
        <v>648</v>
      </c>
      <c r="H524" s="662" t="s">
        <v>1022</v>
      </c>
      <c r="I524" s="662" t="s">
        <v>1023</v>
      </c>
      <c r="J524" s="662" t="s">
        <v>1024</v>
      </c>
      <c r="K524" s="662" t="s">
        <v>1025</v>
      </c>
      <c r="L524" s="664">
        <v>34.909999999999997</v>
      </c>
      <c r="M524" s="664">
        <v>2</v>
      </c>
      <c r="N524" s="665">
        <v>69.819999999999993</v>
      </c>
    </row>
    <row r="525" spans="1:14" ht="14.4" customHeight="1" x14ac:dyDescent="0.3">
      <c r="A525" s="660" t="s">
        <v>600</v>
      </c>
      <c r="B525" s="661" t="s">
        <v>3542</v>
      </c>
      <c r="C525" s="662" t="s">
        <v>611</v>
      </c>
      <c r="D525" s="663" t="s">
        <v>3544</v>
      </c>
      <c r="E525" s="662" t="s">
        <v>632</v>
      </c>
      <c r="F525" s="663" t="s">
        <v>3551</v>
      </c>
      <c r="G525" s="662" t="s">
        <v>648</v>
      </c>
      <c r="H525" s="662" t="s">
        <v>2220</v>
      </c>
      <c r="I525" s="662" t="s">
        <v>2221</v>
      </c>
      <c r="J525" s="662" t="s">
        <v>2222</v>
      </c>
      <c r="K525" s="662" t="s">
        <v>2223</v>
      </c>
      <c r="L525" s="664">
        <v>89.930000000000035</v>
      </c>
      <c r="M525" s="664">
        <v>1</v>
      </c>
      <c r="N525" s="665">
        <v>89.930000000000035</v>
      </c>
    </row>
    <row r="526" spans="1:14" ht="14.4" customHeight="1" x14ac:dyDescent="0.3">
      <c r="A526" s="660" t="s">
        <v>600</v>
      </c>
      <c r="B526" s="661" t="s">
        <v>3542</v>
      </c>
      <c r="C526" s="662" t="s">
        <v>611</v>
      </c>
      <c r="D526" s="663" t="s">
        <v>3544</v>
      </c>
      <c r="E526" s="662" t="s">
        <v>632</v>
      </c>
      <c r="F526" s="663" t="s">
        <v>3551</v>
      </c>
      <c r="G526" s="662" t="s">
        <v>648</v>
      </c>
      <c r="H526" s="662" t="s">
        <v>2224</v>
      </c>
      <c r="I526" s="662" t="s">
        <v>2225</v>
      </c>
      <c r="J526" s="662" t="s">
        <v>2226</v>
      </c>
      <c r="K526" s="662" t="s">
        <v>1066</v>
      </c>
      <c r="L526" s="664">
        <v>121.20000000000003</v>
      </c>
      <c r="M526" s="664">
        <v>3</v>
      </c>
      <c r="N526" s="665">
        <v>363.60000000000008</v>
      </c>
    </row>
    <row r="527" spans="1:14" ht="14.4" customHeight="1" x14ac:dyDescent="0.3">
      <c r="A527" s="660" t="s">
        <v>600</v>
      </c>
      <c r="B527" s="661" t="s">
        <v>3542</v>
      </c>
      <c r="C527" s="662" t="s">
        <v>611</v>
      </c>
      <c r="D527" s="663" t="s">
        <v>3544</v>
      </c>
      <c r="E527" s="662" t="s">
        <v>632</v>
      </c>
      <c r="F527" s="663" t="s">
        <v>3551</v>
      </c>
      <c r="G527" s="662" t="s">
        <v>648</v>
      </c>
      <c r="H527" s="662" t="s">
        <v>1029</v>
      </c>
      <c r="I527" s="662" t="s">
        <v>1030</v>
      </c>
      <c r="J527" s="662" t="s">
        <v>1031</v>
      </c>
      <c r="K527" s="662" t="s">
        <v>1032</v>
      </c>
      <c r="L527" s="664">
        <v>122.04477781064801</v>
      </c>
      <c r="M527" s="664">
        <v>4</v>
      </c>
      <c r="N527" s="665">
        <v>488.17911124259206</v>
      </c>
    </row>
    <row r="528" spans="1:14" ht="14.4" customHeight="1" x14ac:dyDescent="0.3">
      <c r="A528" s="660" t="s">
        <v>600</v>
      </c>
      <c r="B528" s="661" t="s">
        <v>3542</v>
      </c>
      <c r="C528" s="662" t="s">
        <v>611</v>
      </c>
      <c r="D528" s="663" t="s">
        <v>3544</v>
      </c>
      <c r="E528" s="662" t="s">
        <v>632</v>
      </c>
      <c r="F528" s="663" t="s">
        <v>3551</v>
      </c>
      <c r="G528" s="662" t="s">
        <v>648</v>
      </c>
      <c r="H528" s="662" t="s">
        <v>2227</v>
      </c>
      <c r="I528" s="662" t="s">
        <v>2228</v>
      </c>
      <c r="J528" s="662" t="s">
        <v>2229</v>
      </c>
      <c r="K528" s="662" t="s">
        <v>2230</v>
      </c>
      <c r="L528" s="664">
        <v>37.623086383468383</v>
      </c>
      <c r="M528" s="664">
        <v>33</v>
      </c>
      <c r="N528" s="665">
        <v>1241.5618506544567</v>
      </c>
    </row>
    <row r="529" spans="1:14" ht="14.4" customHeight="1" x14ac:dyDescent="0.3">
      <c r="A529" s="660" t="s">
        <v>600</v>
      </c>
      <c r="B529" s="661" t="s">
        <v>3542</v>
      </c>
      <c r="C529" s="662" t="s">
        <v>611</v>
      </c>
      <c r="D529" s="663" t="s">
        <v>3544</v>
      </c>
      <c r="E529" s="662" t="s">
        <v>632</v>
      </c>
      <c r="F529" s="663" t="s">
        <v>3551</v>
      </c>
      <c r="G529" s="662" t="s">
        <v>648</v>
      </c>
      <c r="H529" s="662" t="s">
        <v>1033</v>
      </c>
      <c r="I529" s="662" t="s">
        <v>1034</v>
      </c>
      <c r="J529" s="662" t="s">
        <v>1035</v>
      </c>
      <c r="K529" s="662" t="s">
        <v>1036</v>
      </c>
      <c r="L529" s="664">
        <v>42.420149764044332</v>
      </c>
      <c r="M529" s="664">
        <v>10</v>
      </c>
      <c r="N529" s="665">
        <v>424.20149764044334</v>
      </c>
    </row>
    <row r="530" spans="1:14" ht="14.4" customHeight="1" x14ac:dyDescent="0.3">
      <c r="A530" s="660" t="s">
        <v>600</v>
      </c>
      <c r="B530" s="661" t="s">
        <v>3542</v>
      </c>
      <c r="C530" s="662" t="s">
        <v>611</v>
      </c>
      <c r="D530" s="663" t="s">
        <v>3544</v>
      </c>
      <c r="E530" s="662" t="s">
        <v>632</v>
      </c>
      <c r="F530" s="663" t="s">
        <v>3551</v>
      </c>
      <c r="G530" s="662" t="s">
        <v>648</v>
      </c>
      <c r="H530" s="662" t="s">
        <v>1037</v>
      </c>
      <c r="I530" s="662" t="s">
        <v>1038</v>
      </c>
      <c r="J530" s="662" t="s">
        <v>1039</v>
      </c>
      <c r="K530" s="662" t="s">
        <v>1040</v>
      </c>
      <c r="L530" s="664">
        <v>71.67</v>
      </c>
      <c r="M530" s="664">
        <v>1</v>
      </c>
      <c r="N530" s="665">
        <v>71.67</v>
      </c>
    </row>
    <row r="531" spans="1:14" ht="14.4" customHeight="1" x14ac:dyDescent="0.3">
      <c r="A531" s="660" t="s">
        <v>600</v>
      </c>
      <c r="B531" s="661" t="s">
        <v>3542</v>
      </c>
      <c r="C531" s="662" t="s">
        <v>611</v>
      </c>
      <c r="D531" s="663" t="s">
        <v>3544</v>
      </c>
      <c r="E531" s="662" t="s">
        <v>632</v>
      </c>
      <c r="F531" s="663" t="s">
        <v>3551</v>
      </c>
      <c r="G531" s="662" t="s">
        <v>648</v>
      </c>
      <c r="H531" s="662" t="s">
        <v>2231</v>
      </c>
      <c r="I531" s="662" t="s">
        <v>2232</v>
      </c>
      <c r="J531" s="662" t="s">
        <v>1043</v>
      </c>
      <c r="K531" s="662" t="s">
        <v>2233</v>
      </c>
      <c r="L531" s="664">
        <v>32.552500000000002</v>
      </c>
      <c r="M531" s="664">
        <v>4</v>
      </c>
      <c r="N531" s="665">
        <v>130.21</v>
      </c>
    </row>
    <row r="532" spans="1:14" ht="14.4" customHeight="1" x14ac:dyDescent="0.3">
      <c r="A532" s="660" t="s">
        <v>600</v>
      </c>
      <c r="B532" s="661" t="s">
        <v>3542</v>
      </c>
      <c r="C532" s="662" t="s">
        <v>611</v>
      </c>
      <c r="D532" s="663" t="s">
        <v>3544</v>
      </c>
      <c r="E532" s="662" t="s">
        <v>632</v>
      </c>
      <c r="F532" s="663" t="s">
        <v>3551</v>
      </c>
      <c r="G532" s="662" t="s">
        <v>648</v>
      </c>
      <c r="H532" s="662" t="s">
        <v>2234</v>
      </c>
      <c r="I532" s="662" t="s">
        <v>2235</v>
      </c>
      <c r="J532" s="662" t="s">
        <v>2236</v>
      </c>
      <c r="K532" s="662" t="s">
        <v>2237</v>
      </c>
      <c r="L532" s="664">
        <v>56.45</v>
      </c>
      <c r="M532" s="664">
        <v>1</v>
      </c>
      <c r="N532" s="665">
        <v>56.45</v>
      </c>
    </row>
    <row r="533" spans="1:14" ht="14.4" customHeight="1" x14ac:dyDescent="0.3">
      <c r="A533" s="660" t="s">
        <v>600</v>
      </c>
      <c r="B533" s="661" t="s">
        <v>3542</v>
      </c>
      <c r="C533" s="662" t="s">
        <v>611</v>
      </c>
      <c r="D533" s="663" t="s">
        <v>3544</v>
      </c>
      <c r="E533" s="662" t="s">
        <v>632</v>
      </c>
      <c r="F533" s="663" t="s">
        <v>3551</v>
      </c>
      <c r="G533" s="662" t="s">
        <v>648</v>
      </c>
      <c r="H533" s="662" t="s">
        <v>1045</v>
      </c>
      <c r="I533" s="662" t="s">
        <v>1046</v>
      </c>
      <c r="J533" s="662" t="s">
        <v>835</v>
      </c>
      <c r="K533" s="662" t="s">
        <v>1047</v>
      </c>
      <c r="L533" s="664">
        <v>61.38000000000001</v>
      </c>
      <c r="M533" s="664">
        <v>2</v>
      </c>
      <c r="N533" s="665">
        <v>122.76000000000002</v>
      </c>
    </row>
    <row r="534" spans="1:14" ht="14.4" customHeight="1" x14ac:dyDescent="0.3">
      <c r="A534" s="660" t="s">
        <v>600</v>
      </c>
      <c r="B534" s="661" t="s">
        <v>3542</v>
      </c>
      <c r="C534" s="662" t="s">
        <v>611</v>
      </c>
      <c r="D534" s="663" t="s">
        <v>3544</v>
      </c>
      <c r="E534" s="662" t="s">
        <v>632</v>
      </c>
      <c r="F534" s="663" t="s">
        <v>3551</v>
      </c>
      <c r="G534" s="662" t="s">
        <v>648</v>
      </c>
      <c r="H534" s="662" t="s">
        <v>2238</v>
      </c>
      <c r="I534" s="662" t="s">
        <v>2239</v>
      </c>
      <c r="J534" s="662" t="s">
        <v>2236</v>
      </c>
      <c r="K534" s="662" t="s">
        <v>2117</v>
      </c>
      <c r="L534" s="664">
        <v>26.83</v>
      </c>
      <c r="M534" s="664">
        <v>1</v>
      </c>
      <c r="N534" s="665">
        <v>26.83</v>
      </c>
    </row>
    <row r="535" spans="1:14" ht="14.4" customHeight="1" x14ac:dyDescent="0.3">
      <c r="A535" s="660" t="s">
        <v>600</v>
      </c>
      <c r="B535" s="661" t="s">
        <v>3542</v>
      </c>
      <c r="C535" s="662" t="s">
        <v>611</v>
      </c>
      <c r="D535" s="663" t="s">
        <v>3544</v>
      </c>
      <c r="E535" s="662" t="s">
        <v>632</v>
      </c>
      <c r="F535" s="663" t="s">
        <v>3551</v>
      </c>
      <c r="G535" s="662" t="s">
        <v>648</v>
      </c>
      <c r="H535" s="662" t="s">
        <v>1048</v>
      </c>
      <c r="I535" s="662" t="s">
        <v>1049</v>
      </c>
      <c r="J535" s="662" t="s">
        <v>1050</v>
      </c>
      <c r="K535" s="662" t="s">
        <v>1051</v>
      </c>
      <c r="L535" s="664">
        <v>19.084634841313196</v>
      </c>
      <c r="M535" s="664">
        <v>26</v>
      </c>
      <c r="N535" s="665">
        <v>496.20050587414312</v>
      </c>
    </row>
    <row r="536" spans="1:14" ht="14.4" customHeight="1" x14ac:dyDescent="0.3">
      <c r="A536" s="660" t="s">
        <v>600</v>
      </c>
      <c r="B536" s="661" t="s">
        <v>3542</v>
      </c>
      <c r="C536" s="662" t="s">
        <v>611</v>
      </c>
      <c r="D536" s="663" t="s">
        <v>3544</v>
      </c>
      <c r="E536" s="662" t="s">
        <v>632</v>
      </c>
      <c r="F536" s="663" t="s">
        <v>3551</v>
      </c>
      <c r="G536" s="662" t="s">
        <v>648</v>
      </c>
      <c r="H536" s="662" t="s">
        <v>2240</v>
      </c>
      <c r="I536" s="662" t="s">
        <v>2241</v>
      </c>
      <c r="J536" s="662" t="s">
        <v>2236</v>
      </c>
      <c r="K536" s="662" t="s">
        <v>2242</v>
      </c>
      <c r="L536" s="664">
        <v>27.470000000000013</v>
      </c>
      <c r="M536" s="664">
        <v>1</v>
      </c>
      <c r="N536" s="665">
        <v>27.470000000000013</v>
      </c>
    </row>
    <row r="537" spans="1:14" ht="14.4" customHeight="1" x14ac:dyDescent="0.3">
      <c r="A537" s="660" t="s">
        <v>600</v>
      </c>
      <c r="B537" s="661" t="s">
        <v>3542</v>
      </c>
      <c r="C537" s="662" t="s">
        <v>611</v>
      </c>
      <c r="D537" s="663" t="s">
        <v>3544</v>
      </c>
      <c r="E537" s="662" t="s">
        <v>632</v>
      </c>
      <c r="F537" s="663" t="s">
        <v>3551</v>
      </c>
      <c r="G537" s="662" t="s">
        <v>648</v>
      </c>
      <c r="H537" s="662" t="s">
        <v>1056</v>
      </c>
      <c r="I537" s="662" t="s">
        <v>1057</v>
      </c>
      <c r="J537" s="662" t="s">
        <v>1054</v>
      </c>
      <c r="K537" s="662" t="s">
        <v>1058</v>
      </c>
      <c r="L537" s="664">
        <v>36.278032419029174</v>
      </c>
      <c r="M537" s="664">
        <v>5</v>
      </c>
      <c r="N537" s="665">
        <v>181.39016209514585</v>
      </c>
    </row>
    <row r="538" spans="1:14" ht="14.4" customHeight="1" x14ac:dyDescent="0.3">
      <c r="A538" s="660" t="s">
        <v>600</v>
      </c>
      <c r="B538" s="661" t="s">
        <v>3542</v>
      </c>
      <c r="C538" s="662" t="s">
        <v>611</v>
      </c>
      <c r="D538" s="663" t="s">
        <v>3544</v>
      </c>
      <c r="E538" s="662" t="s">
        <v>632</v>
      </c>
      <c r="F538" s="663" t="s">
        <v>3551</v>
      </c>
      <c r="G538" s="662" t="s">
        <v>648</v>
      </c>
      <c r="H538" s="662" t="s">
        <v>1059</v>
      </c>
      <c r="I538" s="662" t="s">
        <v>1060</v>
      </c>
      <c r="J538" s="662" t="s">
        <v>1061</v>
      </c>
      <c r="K538" s="662" t="s">
        <v>1062</v>
      </c>
      <c r="L538" s="664">
        <v>64.539999999999978</v>
      </c>
      <c r="M538" s="664">
        <v>1</v>
      </c>
      <c r="N538" s="665">
        <v>64.539999999999978</v>
      </c>
    </row>
    <row r="539" spans="1:14" ht="14.4" customHeight="1" x14ac:dyDescent="0.3">
      <c r="A539" s="660" t="s">
        <v>600</v>
      </c>
      <c r="B539" s="661" t="s">
        <v>3542</v>
      </c>
      <c r="C539" s="662" t="s">
        <v>611</v>
      </c>
      <c r="D539" s="663" t="s">
        <v>3544</v>
      </c>
      <c r="E539" s="662" t="s">
        <v>632</v>
      </c>
      <c r="F539" s="663" t="s">
        <v>3551</v>
      </c>
      <c r="G539" s="662" t="s">
        <v>648</v>
      </c>
      <c r="H539" s="662" t="s">
        <v>1063</v>
      </c>
      <c r="I539" s="662" t="s">
        <v>1064</v>
      </c>
      <c r="J539" s="662" t="s">
        <v>1065</v>
      </c>
      <c r="K539" s="662" t="s">
        <v>1066</v>
      </c>
      <c r="L539" s="664">
        <v>198.05941419508287</v>
      </c>
      <c r="M539" s="664">
        <v>1</v>
      </c>
      <c r="N539" s="665">
        <v>198.05941419508287</v>
      </c>
    </row>
    <row r="540" spans="1:14" ht="14.4" customHeight="1" x14ac:dyDescent="0.3">
      <c r="A540" s="660" t="s">
        <v>600</v>
      </c>
      <c r="B540" s="661" t="s">
        <v>3542</v>
      </c>
      <c r="C540" s="662" t="s">
        <v>611</v>
      </c>
      <c r="D540" s="663" t="s">
        <v>3544</v>
      </c>
      <c r="E540" s="662" t="s">
        <v>632</v>
      </c>
      <c r="F540" s="663" t="s">
        <v>3551</v>
      </c>
      <c r="G540" s="662" t="s">
        <v>648</v>
      </c>
      <c r="H540" s="662" t="s">
        <v>2243</v>
      </c>
      <c r="I540" s="662" t="s">
        <v>2244</v>
      </c>
      <c r="J540" s="662" t="s">
        <v>2245</v>
      </c>
      <c r="K540" s="662" t="s">
        <v>2081</v>
      </c>
      <c r="L540" s="664">
        <v>102.87998936395128</v>
      </c>
      <c r="M540" s="664">
        <v>1</v>
      </c>
      <c r="N540" s="665">
        <v>102.87998936395128</v>
      </c>
    </row>
    <row r="541" spans="1:14" ht="14.4" customHeight="1" x14ac:dyDescent="0.3">
      <c r="A541" s="660" t="s">
        <v>600</v>
      </c>
      <c r="B541" s="661" t="s">
        <v>3542</v>
      </c>
      <c r="C541" s="662" t="s">
        <v>611</v>
      </c>
      <c r="D541" s="663" t="s">
        <v>3544</v>
      </c>
      <c r="E541" s="662" t="s">
        <v>632</v>
      </c>
      <c r="F541" s="663" t="s">
        <v>3551</v>
      </c>
      <c r="G541" s="662" t="s">
        <v>648</v>
      </c>
      <c r="H541" s="662" t="s">
        <v>1067</v>
      </c>
      <c r="I541" s="662" t="s">
        <v>1068</v>
      </c>
      <c r="J541" s="662" t="s">
        <v>1050</v>
      </c>
      <c r="K541" s="662" t="s">
        <v>1069</v>
      </c>
      <c r="L541" s="664">
        <v>28.100010904548995</v>
      </c>
      <c r="M541" s="664">
        <v>6</v>
      </c>
      <c r="N541" s="665">
        <v>168.60006542729397</v>
      </c>
    </row>
    <row r="542" spans="1:14" ht="14.4" customHeight="1" x14ac:dyDescent="0.3">
      <c r="A542" s="660" t="s">
        <v>600</v>
      </c>
      <c r="B542" s="661" t="s">
        <v>3542</v>
      </c>
      <c r="C542" s="662" t="s">
        <v>611</v>
      </c>
      <c r="D542" s="663" t="s">
        <v>3544</v>
      </c>
      <c r="E542" s="662" t="s">
        <v>632</v>
      </c>
      <c r="F542" s="663" t="s">
        <v>3551</v>
      </c>
      <c r="G542" s="662" t="s">
        <v>648</v>
      </c>
      <c r="H542" s="662" t="s">
        <v>2246</v>
      </c>
      <c r="I542" s="662" t="s">
        <v>2247</v>
      </c>
      <c r="J542" s="662" t="s">
        <v>2248</v>
      </c>
      <c r="K542" s="662" t="s">
        <v>2249</v>
      </c>
      <c r="L542" s="664">
        <v>234.67000000000004</v>
      </c>
      <c r="M542" s="664">
        <v>1</v>
      </c>
      <c r="N542" s="665">
        <v>234.67000000000004</v>
      </c>
    </row>
    <row r="543" spans="1:14" ht="14.4" customHeight="1" x14ac:dyDescent="0.3">
      <c r="A543" s="660" t="s">
        <v>600</v>
      </c>
      <c r="B543" s="661" t="s">
        <v>3542</v>
      </c>
      <c r="C543" s="662" t="s">
        <v>611</v>
      </c>
      <c r="D543" s="663" t="s">
        <v>3544</v>
      </c>
      <c r="E543" s="662" t="s">
        <v>632</v>
      </c>
      <c r="F543" s="663" t="s">
        <v>3551</v>
      </c>
      <c r="G543" s="662" t="s">
        <v>648</v>
      </c>
      <c r="H543" s="662" t="s">
        <v>1070</v>
      </c>
      <c r="I543" s="662" t="s">
        <v>1071</v>
      </c>
      <c r="J543" s="662" t="s">
        <v>1072</v>
      </c>
      <c r="K543" s="662" t="s">
        <v>1073</v>
      </c>
      <c r="L543" s="664">
        <v>274.08999999999997</v>
      </c>
      <c r="M543" s="664">
        <v>1</v>
      </c>
      <c r="N543" s="665">
        <v>274.08999999999997</v>
      </c>
    </row>
    <row r="544" spans="1:14" ht="14.4" customHeight="1" x14ac:dyDescent="0.3">
      <c r="A544" s="660" t="s">
        <v>600</v>
      </c>
      <c r="B544" s="661" t="s">
        <v>3542</v>
      </c>
      <c r="C544" s="662" t="s">
        <v>611</v>
      </c>
      <c r="D544" s="663" t="s">
        <v>3544</v>
      </c>
      <c r="E544" s="662" t="s">
        <v>632</v>
      </c>
      <c r="F544" s="663" t="s">
        <v>3551</v>
      </c>
      <c r="G544" s="662" t="s">
        <v>648</v>
      </c>
      <c r="H544" s="662" t="s">
        <v>1074</v>
      </c>
      <c r="I544" s="662" t="s">
        <v>1075</v>
      </c>
      <c r="J544" s="662" t="s">
        <v>1076</v>
      </c>
      <c r="K544" s="662" t="s">
        <v>1066</v>
      </c>
      <c r="L544" s="664">
        <v>122.45001670145172</v>
      </c>
      <c r="M544" s="664">
        <v>2</v>
      </c>
      <c r="N544" s="665">
        <v>244.90003340290343</v>
      </c>
    </row>
    <row r="545" spans="1:14" ht="14.4" customHeight="1" x14ac:dyDescent="0.3">
      <c r="A545" s="660" t="s">
        <v>600</v>
      </c>
      <c r="B545" s="661" t="s">
        <v>3542</v>
      </c>
      <c r="C545" s="662" t="s">
        <v>611</v>
      </c>
      <c r="D545" s="663" t="s">
        <v>3544</v>
      </c>
      <c r="E545" s="662" t="s">
        <v>632</v>
      </c>
      <c r="F545" s="663" t="s">
        <v>3551</v>
      </c>
      <c r="G545" s="662" t="s">
        <v>648</v>
      </c>
      <c r="H545" s="662" t="s">
        <v>1077</v>
      </c>
      <c r="I545" s="662" t="s">
        <v>1078</v>
      </c>
      <c r="J545" s="662" t="s">
        <v>1079</v>
      </c>
      <c r="K545" s="662" t="s">
        <v>1080</v>
      </c>
      <c r="L545" s="664">
        <v>213.43420833333334</v>
      </c>
      <c r="M545" s="664">
        <v>2</v>
      </c>
      <c r="N545" s="665">
        <v>426.86841666666669</v>
      </c>
    </row>
    <row r="546" spans="1:14" ht="14.4" customHeight="1" x14ac:dyDescent="0.3">
      <c r="A546" s="660" t="s">
        <v>600</v>
      </c>
      <c r="B546" s="661" t="s">
        <v>3542</v>
      </c>
      <c r="C546" s="662" t="s">
        <v>611</v>
      </c>
      <c r="D546" s="663" t="s">
        <v>3544</v>
      </c>
      <c r="E546" s="662" t="s">
        <v>632</v>
      </c>
      <c r="F546" s="663" t="s">
        <v>3551</v>
      </c>
      <c r="G546" s="662" t="s">
        <v>648</v>
      </c>
      <c r="H546" s="662" t="s">
        <v>2250</v>
      </c>
      <c r="I546" s="662" t="s">
        <v>2251</v>
      </c>
      <c r="J546" s="662" t="s">
        <v>2252</v>
      </c>
      <c r="K546" s="662"/>
      <c r="L546" s="664">
        <v>527.85</v>
      </c>
      <c r="M546" s="664">
        <v>1</v>
      </c>
      <c r="N546" s="665">
        <v>527.85</v>
      </c>
    </row>
    <row r="547" spans="1:14" ht="14.4" customHeight="1" x14ac:dyDescent="0.3">
      <c r="A547" s="660" t="s">
        <v>600</v>
      </c>
      <c r="B547" s="661" t="s">
        <v>3542</v>
      </c>
      <c r="C547" s="662" t="s">
        <v>611</v>
      </c>
      <c r="D547" s="663" t="s">
        <v>3544</v>
      </c>
      <c r="E547" s="662" t="s">
        <v>632</v>
      </c>
      <c r="F547" s="663" t="s">
        <v>3551</v>
      </c>
      <c r="G547" s="662" t="s">
        <v>648</v>
      </c>
      <c r="H547" s="662" t="s">
        <v>1081</v>
      </c>
      <c r="I547" s="662" t="s">
        <v>237</v>
      </c>
      <c r="J547" s="662" t="s">
        <v>1082</v>
      </c>
      <c r="K547" s="662"/>
      <c r="L547" s="664">
        <v>191.53523732079626</v>
      </c>
      <c r="M547" s="664">
        <v>55</v>
      </c>
      <c r="N547" s="665">
        <v>10534.438052643794</v>
      </c>
    </row>
    <row r="548" spans="1:14" ht="14.4" customHeight="1" x14ac:dyDescent="0.3">
      <c r="A548" s="660" t="s">
        <v>600</v>
      </c>
      <c r="B548" s="661" t="s">
        <v>3542</v>
      </c>
      <c r="C548" s="662" t="s">
        <v>611</v>
      </c>
      <c r="D548" s="663" t="s">
        <v>3544</v>
      </c>
      <c r="E548" s="662" t="s">
        <v>632</v>
      </c>
      <c r="F548" s="663" t="s">
        <v>3551</v>
      </c>
      <c r="G548" s="662" t="s">
        <v>648</v>
      </c>
      <c r="H548" s="662" t="s">
        <v>1083</v>
      </c>
      <c r="I548" s="662" t="s">
        <v>237</v>
      </c>
      <c r="J548" s="662" t="s">
        <v>1084</v>
      </c>
      <c r="K548" s="662"/>
      <c r="L548" s="664">
        <v>162.88997487997958</v>
      </c>
      <c r="M548" s="664">
        <v>4</v>
      </c>
      <c r="N548" s="665">
        <v>651.5598995199183</v>
      </c>
    </row>
    <row r="549" spans="1:14" ht="14.4" customHeight="1" x14ac:dyDescent="0.3">
      <c r="A549" s="660" t="s">
        <v>600</v>
      </c>
      <c r="B549" s="661" t="s">
        <v>3542</v>
      </c>
      <c r="C549" s="662" t="s">
        <v>611</v>
      </c>
      <c r="D549" s="663" t="s">
        <v>3544</v>
      </c>
      <c r="E549" s="662" t="s">
        <v>632</v>
      </c>
      <c r="F549" s="663" t="s">
        <v>3551</v>
      </c>
      <c r="G549" s="662" t="s">
        <v>648</v>
      </c>
      <c r="H549" s="662" t="s">
        <v>1085</v>
      </c>
      <c r="I549" s="662" t="s">
        <v>237</v>
      </c>
      <c r="J549" s="662" t="s">
        <v>1086</v>
      </c>
      <c r="K549" s="662"/>
      <c r="L549" s="664">
        <v>99.61511497211464</v>
      </c>
      <c r="M549" s="664">
        <v>22</v>
      </c>
      <c r="N549" s="665">
        <v>2191.5325293865221</v>
      </c>
    </row>
    <row r="550" spans="1:14" ht="14.4" customHeight="1" x14ac:dyDescent="0.3">
      <c r="A550" s="660" t="s">
        <v>600</v>
      </c>
      <c r="B550" s="661" t="s">
        <v>3542</v>
      </c>
      <c r="C550" s="662" t="s">
        <v>611</v>
      </c>
      <c r="D550" s="663" t="s">
        <v>3544</v>
      </c>
      <c r="E550" s="662" t="s">
        <v>632</v>
      </c>
      <c r="F550" s="663" t="s">
        <v>3551</v>
      </c>
      <c r="G550" s="662" t="s">
        <v>648</v>
      </c>
      <c r="H550" s="662" t="s">
        <v>1087</v>
      </c>
      <c r="I550" s="662" t="s">
        <v>1087</v>
      </c>
      <c r="J550" s="662" t="s">
        <v>1088</v>
      </c>
      <c r="K550" s="662" t="s">
        <v>1089</v>
      </c>
      <c r="L550" s="664">
        <v>103.9</v>
      </c>
      <c r="M550" s="664">
        <v>2</v>
      </c>
      <c r="N550" s="665">
        <v>207.8</v>
      </c>
    </row>
    <row r="551" spans="1:14" ht="14.4" customHeight="1" x14ac:dyDescent="0.3">
      <c r="A551" s="660" t="s">
        <v>600</v>
      </c>
      <c r="B551" s="661" t="s">
        <v>3542</v>
      </c>
      <c r="C551" s="662" t="s">
        <v>611</v>
      </c>
      <c r="D551" s="663" t="s">
        <v>3544</v>
      </c>
      <c r="E551" s="662" t="s">
        <v>632</v>
      </c>
      <c r="F551" s="663" t="s">
        <v>3551</v>
      </c>
      <c r="G551" s="662" t="s">
        <v>648</v>
      </c>
      <c r="H551" s="662" t="s">
        <v>1090</v>
      </c>
      <c r="I551" s="662" t="s">
        <v>1091</v>
      </c>
      <c r="J551" s="662" t="s">
        <v>696</v>
      </c>
      <c r="K551" s="662" t="s">
        <v>1092</v>
      </c>
      <c r="L551" s="664">
        <v>43.839103949400986</v>
      </c>
      <c r="M551" s="664">
        <v>114</v>
      </c>
      <c r="N551" s="665">
        <v>4997.6578502317125</v>
      </c>
    </row>
    <row r="552" spans="1:14" ht="14.4" customHeight="1" x14ac:dyDescent="0.3">
      <c r="A552" s="660" t="s">
        <v>600</v>
      </c>
      <c r="B552" s="661" t="s">
        <v>3542</v>
      </c>
      <c r="C552" s="662" t="s">
        <v>611</v>
      </c>
      <c r="D552" s="663" t="s">
        <v>3544</v>
      </c>
      <c r="E552" s="662" t="s">
        <v>632</v>
      </c>
      <c r="F552" s="663" t="s">
        <v>3551</v>
      </c>
      <c r="G552" s="662" t="s">
        <v>648</v>
      </c>
      <c r="H552" s="662" t="s">
        <v>1099</v>
      </c>
      <c r="I552" s="662" t="s">
        <v>1100</v>
      </c>
      <c r="J552" s="662" t="s">
        <v>1101</v>
      </c>
      <c r="K552" s="662" t="s">
        <v>1102</v>
      </c>
      <c r="L552" s="664">
        <v>61.913946021287153</v>
      </c>
      <c r="M552" s="664">
        <v>33</v>
      </c>
      <c r="N552" s="665">
        <v>2043.160218702476</v>
      </c>
    </row>
    <row r="553" spans="1:14" ht="14.4" customHeight="1" x14ac:dyDescent="0.3">
      <c r="A553" s="660" t="s">
        <v>600</v>
      </c>
      <c r="B553" s="661" t="s">
        <v>3542</v>
      </c>
      <c r="C553" s="662" t="s">
        <v>611</v>
      </c>
      <c r="D553" s="663" t="s">
        <v>3544</v>
      </c>
      <c r="E553" s="662" t="s">
        <v>632</v>
      </c>
      <c r="F553" s="663" t="s">
        <v>3551</v>
      </c>
      <c r="G553" s="662" t="s">
        <v>648</v>
      </c>
      <c r="H553" s="662" t="s">
        <v>1103</v>
      </c>
      <c r="I553" s="662" t="s">
        <v>1104</v>
      </c>
      <c r="J553" s="662" t="s">
        <v>1105</v>
      </c>
      <c r="K553" s="662" t="s">
        <v>1106</v>
      </c>
      <c r="L553" s="664">
        <v>112.37998838181225</v>
      </c>
      <c r="M553" s="664">
        <v>2</v>
      </c>
      <c r="N553" s="665">
        <v>224.75997676362451</v>
      </c>
    </row>
    <row r="554" spans="1:14" ht="14.4" customHeight="1" x14ac:dyDescent="0.3">
      <c r="A554" s="660" t="s">
        <v>600</v>
      </c>
      <c r="B554" s="661" t="s">
        <v>3542</v>
      </c>
      <c r="C554" s="662" t="s">
        <v>611</v>
      </c>
      <c r="D554" s="663" t="s">
        <v>3544</v>
      </c>
      <c r="E554" s="662" t="s">
        <v>632</v>
      </c>
      <c r="F554" s="663" t="s">
        <v>3551</v>
      </c>
      <c r="G554" s="662" t="s">
        <v>648</v>
      </c>
      <c r="H554" s="662" t="s">
        <v>1107</v>
      </c>
      <c r="I554" s="662" t="s">
        <v>1108</v>
      </c>
      <c r="J554" s="662" t="s">
        <v>1109</v>
      </c>
      <c r="K554" s="662" t="s">
        <v>1110</v>
      </c>
      <c r="L554" s="664">
        <v>706.99999999999977</v>
      </c>
      <c r="M554" s="664">
        <v>2</v>
      </c>
      <c r="N554" s="665">
        <v>1413.9999999999995</v>
      </c>
    </row>
    <row r="555" spans="1:14" ht="14.4" customHeight="1" x14ac:dyDescent="0.3">
      <c r="A555" s="660" t="s">
        <v>600</v>
      </c>
      <c r="B555" s="661" t="s">
        <v>3542</v>
      </c>
      <c r="C555" s="662" t="s">
        <v>611</v>
      </c>
      <c r="D555" s="663" t="s">
        <v>3544</v>
      </c>
      <c r="E555" s="662" t="s">
        <v>632</v>
      </c>
      <c r="F555" s="663" t="s">
        <v>3551</v>
      </c>
      <c r="G555" s="662" t="s">
        <v>648</v>
      </c>
      <c r="H555" s="662" t="s">
        <v>2253</v>
      </c>
      <c r="I555" s="662" t="s">
        <v>2254</v>
      </c>
      <c r="J555" s="662" t="s">
        <v>941</v>
      </c>
      <c r="K555" s="662" t="s">
        <v>2255</v>
      </c>
      <c r="L555" s="664">
        <v>74.930905203917234</v>
      </c>
      <c r="M555" s="664">
        <v>1</v>
      </c>
      <c r="N555" s="665">
        <v>74.930905203917234</v>
      </c>
    </row>
    <row r="556" spans="1:14" ht="14.4" customHeight="1" x14ac:dyDescent="0.3">
      <c r="A556" s="660" t="s">
        <v>600</v>
      </c>
      <c r="B556" s="661" t="s">
        <v>3542</v>
      </c>
      <c r="C556" s="662" t="s">
        <v>611</v>
      </c>
      <c r="D556" s="663" t="s">
        <v>3544</v>
      </c>
      <c r="E556" s="662" t="s">
        <v>632</v>
      </c>
      <c r="F556" s="663" t="s">
        <v>3551</v>
      </c>
      <c r="G556" s="662" t="s">
        <v>648</v>
      </c>
      <c r="H556" s="662" t="s">
        <v>1111</v>
      </c>
      <c r="I556" s="662" t="s">
        <v>1112</v>
      </c>
      <c r="J556" s="662" t="s">
        <v>1113</v>
      </c>
      <c r="K556" s="662" t="s">
        <v>1114</v>
      </c>
      <c r="L556" s="664">
        <v>1665.1895851318423</v>
      </c>
      <c r="M556" s="664">
        <v>5</v>
      </c>
      <c r="N556" s="665">
        <v>8325.9479256592113</v>
      </c>
    </row>
    <row r="557" spans="1:14" ht="14.4" customHeight="1" x14ac:dyDescent="0.3">
      <c r="A557" s="660" t="s">
        <v>600</v>
      </c>
      <c r="B557" s="661" t="s">
        <v>3542</v>
      </c>
      <c r="C557" s="662" t="s">
        <v>611</v>
      </c>
      <c r="D557" s="663" t="s">
        <v>3544</v>
      </c>
      <c r="E557" s="662" t="s">
        <v>632</v>
      </c>
      <c r="F557" s="663" t="s">
        <v>3551</v>
      </c>
      <c r="G557" s="662" t="s">
        <v>648</v>
      </c>
      <c r="H557" s="662" t="s">
        <v>2256</v>
      </c>
      <c r="I557" s="662" t="s">
        <v>2257</v>
      </c>
      <c r="J557" s="662" t="s">
        <v>1408</v>
      </c>
      <c r="K557" s="662" t="s">
        <v>2258</v>
      </c>
      <c r="L557" s="664">
        <v>119.74912713278501</v>
      </c>
      <c r="M557" s="664">
        <v>1</v>
      </c>
      <c r="N557" s="665">
        <v>119.74912713278501</v>
      </c>
    </row>
    <row r="558" spans="1:14" ht="14.4" customHeight="1" x14ac:dyDescent="0.3">
      <c r="A558" s="660" t="s">
        <v>600</v>
      </c>
      <c r="B558" s="661" t="s">
        <v>3542</v>
      </c>
      <c r="C558" s="662" t="s">
        <v>611</v>
      </c>
      <c r="D558" s="663" t="s">
        <v>3544</v>
      </c>
      <c r="E558" s="662" t="s">
        <v>632</v>
      </c>
      <c r="F558" s="663" t="s">
        <v>3551</v>
      </c>
      <c r="G558" s="662" t="s">
        <v>648</v>
      </c>
      <c r="H558" s="662" t="s">
        <v>2259</v>
      </c>
      <c r="I558" s="662" t="s">
        <v>2260</v>
      </c>
      <c r="J558" s="662" t="s">
        <v>2261</v>
      </c>
      <c r="K558" s="662" t="s">
        <v>2262</v>
      </c>
      <c r="L558" s="664">
        <v>78.67</v>
      </c>
      <c r="M558" s="664">
        <v>2</v>
      </c>
      <c r="N558" s="665">
        <v>157.34</v>
      </c>
    </row>
    <row r="559" spans="1:14" ht="14.4" customHeight="1" x14ac:dyDescent="0.3">
      <c r="A559" s="660" t="s">
        <v>600</v>
      </c>
      <c r="B559" s="661" t="s">
        <v>3542</v>
      </c>
      <c r="C559" s="662" t="s">
        <v>611</v>
      </c>
      <c r="D559" s="663" t="s">
        <v>3544</v>
      </c>
      <c r="E559" s="662" t="s">
        <v>632</v>
      </c>
      <c r="F559" s="663" t="s">
        <v>3551</v>
      </c>
      <c r="G559" s="662" t="s">
        <v>648</v>
      </c>
      <c r="H559" s="662" t="s">
        <v>1115</v>
      </c>
      <c r="I559" s="662" t="s">
        <v>1116</v>
      </c>
      <c r="J559" s="662" t="s">
        <v>1117</v>
      </c>
      <c r="K559" s="662" t="s">
        <v>1118</v>
      </c>
      <c r="L559" s="664">
        <v>82.830000000000013</v>
      </c>
      <c r="M559" s="664">
        <v>1</v>
      </c>
      <c r="N559" s="665">
        <v>82.830000000000013</v>
      </c>
    </row>
    <row r="560" spans="1:14" ht="14.4" customHeight="1" x14ac:dyDescent="0.3">
      <c r="A560" s="660" t="s">
        <v>600</v>
      </c>
      <c r="B560" s="661" t="s">
        <v>3542</v>
      </c>
      <c r="C560" s="662" t="s">
        <v>611</v>
      </c>
      <c r="D560" s="663" t="s">
        <v>3544</v>
      </c>
      <c r="E560" s="662" t="s">
        <v>632</v>
      </c>
      <c r="F560" s="663" t="s">
        <v>3551</v>
      </c>
      <c r="G560" s="662" t="s">
        <v>648</v>
      </c>
      <c r="H560" s="662" t="s">
        <v>2263</v>
      </c>
      <c r="I560" s="662" t="s">
        <v>2264</v>
      </c>
      <c r="J560" s="662" t="s">
        <v>2265</v>
      </c>
      <c r="K560" s="662" t="s">
        <v>1451</v>
      </c>
      <c r="L560" s="664">
        <v>42.290000000000013</v>
      </c>
      <c r="M560" s="664">
        <v>2</v>
      </c>
      <c r="N560" s="665">
        <v>84.580000000000027</v>
      </c>
    </row>
    <row r="561" spans="1:14" ht="14.4" customHeight="1" x14ac:dyDescent="0.3">
      <c r="A561" s="660" t="s">
        <v>600</v>
      </c>
      <c r="B561" s="661" t="s">
        <v>3542</v>
      </c>
      <c r="C561" s="662" t="s">
        <v>611</v>
      </c>
      <c r="D561" s="663" t="s">
        <v>3544</v>
      </c>
      <c r="E561" s="662" t="s">
        <v>632</v>
      </c>
      <c r="F561" s="663" t="s">
        <v>3551</v>
      </c>
      <c r="G561" s="662" t="s">
        <v>648</v>
      </c>
      <c r="H561" s="662" t="s">
        <v>2266</v>
      </c>
      <c r="I561" s="662" t="s">
        <v>2267</v>
      </c>
      <c r="J561" s="662" t="s">
        <v>2092</v>
      </c>
      <c r="K561" s="662" t="s">
        <v>2268</v>
      </c>
      <c r="L561" s="664">
        <v>259.99999999999994</v>
      </c>
      <c r="M561" s="664">
        <v>2</v>
      </c>
      <c r="N561" s="665">
        <v>519.99999999999989</v>
      </c>
    </row>
    <row r="562" spans="1:14" ht="14.4" customHeight="1" x14ac:dyDescent="0.3">
      <c r="A562" s="660" t="s">
        <v>600</v>
      </c>
      <c r="B562" s="661" t="s">
        <v>3542</v>
      </c>
      <c r="C562" s="662" t="s">
        <v>611</v>
      </c>
      <c r="D562" s="663" t="s">
        <v>3544</v>
      </c>
      <c r="E562" s="662" t="s">
        <v>632</v>
      </c>
      <c r="F562" s="663" t="s">
        <v>3551</v>
      </c>
      <c r="G562" s="662" t="s">
        <v>648</v>
      </c>
      <c r="H562" s="662" t="s">
        <v>2269</v>
      </c>
      <c r="I562" s="662" t="s">
        <v>2270</v>
      </c>
      <c r="J562" s="662" t="s">
        <v>2271</v>
      </c>
      <c r="K562" s="662" t="s">
        <v>2272</v>
      </c>
      <c r="L562" s="664">
        <v>265.56000000000012</v>
      </c>
      <c r="M562" s="664">
        <v>1</v>
      </c>
      <c r="N562" s="665">
        <v>265.56000000000012</v>
      </c>
    </row>
    <row r="563" spans="1:14" ht="14.4" customHeight="1" x14ac:dyDescent="0.3">
      <c r="A563" s="660" t="s">
        <v>600</v>
      </c>
      <c r="B563" s="661" t="s">
        <v>3542</v>
      </c>
      <c r="C563" s="662" t="s">
        <v>611</v>
      </c>
      <c r="D563" s="663" t="s">
        <v>3544</v>
      </c>
      <c r="E563" s="662" t="s">
        <v>632</v>
      </c>
      <c r="F563" s="663" t="s">
        <v>3551</v>
      </c>
      <c r="G563" s="662" t="s">
        <v>648</v>
      </c>
      <c r="H563" s="662" t="s">
        <v>2273</v>
      </c>
      <c r="I563" s="662" t="s">
        <v>2274</v>
      </c>
      <c r="J563" s="662" t="s">
        <v>2275</v>
      </c>
      <c r="K563" s="662" t="s">
        <v>2276</v>
      </c>
      <c r="L563" s="664">
        <v>56.720052414123067</v>
      </c>
      <c r="M563" s="664">
        <v>1</v>
      </c>
      <c r="N563" s="665">
        <v>56.720052414123067</v>
      </c>
    </row>
    <row r="564" spans="1:14" ht="14.4" customHeight="1" x14ac:dyDescent="0.3">
      <c r="A564" s="660" t="s">
        <v>600</v>
      </c>
      <c r="B564" s="661" t="s">
        <v>3542</v>
      </c>
      <c r="C564" s="662" t="s">
        <v>611</v>
      </c>
      <c r="D564" s="663" t="s">
        <v>3544</v>
      </c>
      <c r="E564" s="662" t="s">
        <v>632</v>
      </c>
      <c r="F564" s="663" t="s">
        <v>3551</v>
      </c>
      <c r="G564" s="662" t="s">
        <v>648</v>
      </c>
      <c r="H564" s="662" t="s">
        <v>1130</v>
      </c>
      <c r="I564" s="662" t="s">
        <v>1131</v>
      </c>
      <c r="J564" s="662" t="s">
        <v>1132</v>
      </c>
      <c r="K564" s="662" t="s">
        <v>1133</v>
      </c>
      <c r="L564" s="664">
        <v>145.33671501647095</v>
      </c>
      <c r="M564" s="664">
        <v>3</v>
      </c>
      <c r="N564" s="665">
        <v>436.01014504941281</v>
      </c>
    </row>
    <row r="565" spans="1:14" ht="14.4" customHeight="1" x14ac:dyDescent="0.3">
      <c r="A565" s="660" t="s">
        <v>600</v>
      </c>
      <c r="B565" s="661" t="s">
        <v>3542</v>
      </c>
      <c r="C565" s="662" t="s">
        <v>611</v>
      </c>
      <c r="D565" s="663" t="s">
        <v>3544</v>
      </c>
      <c r="E565" s="662" t="s">
        <v>632</v>
      </c>
      <c r="F565" s="663" t="s">
        <v>3551</v>
      </c>
      <c r="G565" s="662" t="s">
        <v>648</v>
      </c>
      <c r="H565" s="662" t="s">
        <v>2277</v>
      </c>
      <c r="I565" s="662" t="s">
        <v>2278</v>
      </c>
      <c r="J565" s="662" t="s">
        <v>2279</v>
      </c>
      <c r="K565" s="662" t="s">
        <v>2280</v>
      </c>
      <c r="L565" s="664">
        <v>138.68020144882627</v>
      </c>
      <c r="M565" s="664">
        <v>1</v>
      </c>
      <c r="N565" s="665">
        <v>138.68020144882627</v>
      </c>
    </row>
    <row r="566" spans="1:14" ht="14.4" customHeight="1" x14ac:dyDescent="0.3">
      <c r="A566" s="660" t="s">
        <v>600</v>
      </c>
      <c r="B566" s="661" t="s">
        <v>3542</v>
      </c>
      <c r="C566" s="662" t="s">
        <v>611</v>
      </c>
      <c r="D566" s="663" t="s">
        <v>3544</v>
      </c>
      <c r="E566" s="662" t="s">
        <v>632</v>
      </c>
      <c r="F566" s="663" t="s">
        <v>3551</v>
      </c>
      <c r="G566" s="662" t="s">
        <v>648</v>
      </c>
      <c r="H566" s="662" t="s">
        <v>1134</v>
      </c>
      <c r="I566" s="662" t="s">
        <v>1135</v>
      </c>
      <c r="J566" s="662" t="s">
        <v>739</v>
      </c>
      <c r="K566" s="662" t="s">
        <v>1136</v>
      </c>
      <c r="L566" s="664">
        <v>60.350105599971812</v>
      </c>
      <c r="M566" s="664">
        <v>370</v>
      </c>
      <c r="N566" s="665">
        <v>22329.539071989569</v>
      </c>
    </row>
    <row r="567" spans="1:14" ht="14.4" customHeight="1" x14ac:dyDescent="0.3">
      <c r="A567" s="660" t="s">
        <v>600</v>
      </c>
      <c r="B567" s="661" t="s">
        <v>3542</v>
      </c>
      <c r="C567" s="662" t="s">
        <v>611</v>
      </c>
      <c r="D567" s="663" t="s">
        <v>3544</v>
      </c>
      <c r="E567" s="662" t="s">
        <v>632</v>
      </c>
      <c r="F567" s="663" t="s">
        <v>3551</v>
      </c>
      <c r="G567" s="662" t="s">
        <v>648</v>
      </c>
      <c r="H567" s="662" t="s">
        <v>2281</v>
      </c>
      <c r="I567" s="662" t="s">
        <v>2282</v>
      </c>
      <c r="J567" s="662" t="s">
        <v>2283</v>
      </c>
      <c r="K567" s="662" t="s">
        <v>2284</v>
      </c>
      <c r="L567" s="664">
        <v>283.28000000000003</v>
      </c>
      <c r="M567" s="664">
        <v>1</v>
      </c>
      <c r="N567" s="665">
        <v>283.28000000000003</v>
      </c>
    </row>
    <row r="568" spans="1:14" ht="14.4" customHeight="1" x14ac:dyDescent="0.3">
      <c r="A568" s="660" t="s">
        <v>600</v>
      </c>
      <c r="B568" s="661" t="s">
        <v>3542</v>
      </c>
      <c r="C568" s="662" t="s">
        <v>611</v>
      </c>
      <c r="D568" s="663" t="s">
        <v>3544</v>
      </c>
      <c r="E568" s="662" t="s">
        <v>632</v>
      </c>
      <c r="F568" s="663" t="s">
        <v>3551</v>
      </c>
      <c r="G568" s="662" t="s">
        <v>648</v>
      </c>
      <c r="H568" s="662" t="s">
        <v>1145</v>
      </c>
      <c r="I568" s="662" t="s">
        <v>1146</v>
      </c>
      <c r="J568" s="662" t="s">
        <v>1147</v>
      </c>
      <c r="K568" s="662" t="s">
        <v>1148</v>
      </c>
      <c r="L568" s="664">
        <v>389.05</v>
      </c>
      <c r="M568" s="664">
        <v>1</v>
      </c>
      <c r="N568" s="665">
        <v>389.05</v>
      </c>
    </row>
    <row r="569" spans="1:14" ht="14.4" customHeight="1" x14ac:dyDescent="0.3">
      <c r="A569" s="660" t="s">
        <v>600</v>
      </c>
      <c r="B569" s="661" t="s">
        <v>3542</v>
      </c>
      <c r="C569" s="662" t="s">
        <v>611</v>
      </c>
      <c r="D569" s="663" t="s">
        <v>3544</v>
      </c>
      <c r="E569" s="662" t="s">
        <v>632</v>
      </c>
      <c r="F569" s="663" t="s">
        <v>3551</v>
      </c>
      <c r="G569" s="662" t="s">
        <v>648</v>
      </c>
      <c r="H569" s="662" t="s">
        <v>2285</v>
      </c>
      <c r="I569" s="662" t="s">
        <v>2286</v>
      </c>
      <c r="J569" s="662" t="s">
        <v>2287</v>
      </c>
      <c r="K569" s="662" t="s">
        <v>2288</v>
      </c>
      <c r="L569" s="664">
        <v>91.530107988604996</v>
      </c>
      <c r="M569" s="664">
        <v>1</v>
      </c>
      <c r="N569" s="665">
        <v>91.530107988604996</v>
      </c>
    </row>
    <row r="570" spans="1:14" ht="14.4" customHeight="1" x14ac:dyDescent="0.3">
      <c r="A570" s="660" t="s">
        <v>600</v>
      </c>
      <c r="B570" s="661" t="s">
        <v>3542</v>
      </c>
      <c r="C570" s="662" t="s">
        <v>611</v>
      </c>
      <c r="D570" s="663" t="s">
        <v>3544</v>
      </c>
      <c r="E570" s="662" t="s">
        <v>632</v>
      </c>
      <c r="F570" s="663" t="s">
        <v>3551</v>
      </c>
      <c r="G570" s="662" t="s">
        <v>648</v>
      </c>
      <c r="H570" s="662" t="s">
        <v>2289</v>
      </c>
      <c r="I570" s="662" t="s">
        <v>2290</v>
      </c>
      <c r="J570" s="662" t="s">
        <v>2291</v>
      </c>
      <c r="K570" s="662" t="s">
        <v>2292</v>
      </c>
      <c r="L570" s="664">
        <v>592.2010452765951</v>
      </c>
      <c r="M570" s="664">
        <v>5</v>
      </c>
      <c r="N570" s="665">
        <v>2961.0052263829757</v>
      </c>
    </row>
    <row r="571" spans="1:14" ht="14.4" customHeight="1" x14ac:dyDescent="0.3">
      <c r="A571" s="660" t="s">
        <v>600</v>
      </c>
      <c r="B571" s="661" t="s">
        <v>3542</v>
      </c>
      <c r="C571" s="662" t="s">
        <v>611</v>
      </c>
      <c r="D571" s="663" t="s">
        <v>3544</v>
      </c>
      <c r="E571" s="662" t="s">
        <v>632</v>
      </c>
      <c r="F571" s="663" t="s">
        <v>3551</v>
      </c>
      <c r="G571" s="662" t="s">
        <v>648</v>
      </c>
      <c r="H571" s="662" t="s">
        <v>1164</v>
      </c>
      <c r="I571" s="662" t="s">
        <v>1165</v>
      </c>
      <c r="J571" s="662" t="s">
        <v>1166</v>
      </c>
      <c r="K571" s="662" t="s">
        <v>1167</v>
      </c>
      <c r="L571" s="664">
        <v>71.919953958734538</v>
      </c>
      <c r="M571" s="664">
        <v>21</v>
      </c>
      <c r="N571" s="665">
        <v>1510.3190331334254</v>
      </c>
    </row>
    <row r="572" spans="1:14" ht="14.4" customHeight="1" x14ac:dyDescent="0.3">
      <c r="A572" s="660" t="s">
        <v>600</v>
      </c>
      <c r="B572" s="661" t="s">
        <v>3542</v>
      </c>
      <c r="C572" s="662" t="s">
        <v>611</v>
      </c>
      <c r="D572" s="663" t="s">
        <v>3544</v>
      </c>
      <c r="E572" s="662" t="s">
        <v>632</v>
      </c>
      <c r="F572" s="663" t="s">
        <v>3551</v>
      </c>
      <c r="G572" s="662" t="s">
        <v>648</v>
      </c>
      <c r="H572" s="662" t="s">
        <v>1168</v>
      </c>
      <c r="I572" s="662" t="s">
        <v>1169</v>
      </c>
      <c r="J572" s="662" t="s">
        <v>1170</v>
      </c>
      <c r="K572" s="662" t="s">
        <v>1171</v>
      </c>
      <c r="L572" s="664">
        <v>44.422372640111028</v>
      </c>
      <c r="M572" s="664">
        <v>17</v>
      </c>
      <c r="N572" s="665">
        <v>755.18033488188746</v>
      </c>
    </row>
    <row r="573" spans="1:14" ht="14.4" customHeight="1" x14ac:dyDescent="0.3">
      <c r="A573" s="660" t="s">
        <v>600</v>
      </c>
      <c r="B573" s="661" t="s">
        <v>3542</v>
      </c>
      <c r="C573" s="662" t="s">
        <v>611</v>
      </c>
      <c r="D573" s="663" t="s">
        <v>3544</v>
      </c>
      <c r="E573" s="662" t="s">
        <v>632</v>
      </c>
      <c r="F573" s="663" t="s">
        <v>3551</v>
      </c>
      <c r="G573" s="662" t="s">
        <v>648</v>
      </c>
      <c r="H573" s="662" t="s">
        <v>1172</v>
      </c>
      <c r="I573" s="662" t="s">
        <v>1173</v>
      </c>
      <c r="J573" s="662" t="s">
        <v>1174</v>
      </c>
      <c r="K573" s="662" t="s">
        <v>1175</v>
      </c>
      <c r="L573" s="664">
        <v>37.97999999999999</v>
      </c>
      <c r="M573" s="664">
        <v>2</v>
      </c>
      <c r="N573" s="665">
        <v>75.95999999999998</v>
      </c>
    </row>
    <row r="574" spans="1:14" ht="14.4" customHeight="1" x14ac:dyDescent="0.3">
      <c r="A574" s="660" t="s">
        <v>600</v>
      </c>
      <c r="B574" s="661" t="s">
        <v>3542</v>
      </c>
      <c r="C574" s="662" t="s">
        <v>611</v>
      </c>
      <c r="D574" s="663" t="s">
        <v>3544</v>
      </c>
      <c r="E574" s="662" t="s">
        <v>632</v>
      </c>
      <c r="F574" s="663" t="s">
        <v>3551</v>
      </c>
      <c r="G574" s="662" t="s">
        <v>648</v>
      </c>
      <c r="H574" s="662" t="s">
        <v>1176</v>
      </c>
      <c r="I574" s="662" t="s">
        <v>1177</v>
      </c>
      <c r="J574" s="662" t="s">
        <v>1174</v>
      </c>
      <c r="K574" s="662" t="s">
        <v>1178</v>
      </c>
      <c r="L574" s="664">
        <v>66.320000000000007</v>
      </c>
      <c r="M574" s="664">
        <v>1</v>
      </c>
      <c r="N574" s="665">
        <v>66.320000000000007</v>
      </c>
    </row>
    <row r="575" spans="1:14" ht="14.4" customHeight="1" x14ac:dyDescent="0.3">
      <c r="A575" s="660" t="s">
        <v>600</v>
      </c>
      <c r="B575" s="661" t="s">
        <v>3542</v>
      </c>
      <c r="C575" s="662" t="s">
        <v>611</v>
      </c>
      <c r="D575" s="663" t="s">
        <v>3544</v>
      </c>
      <c r="E575" s="662" t="s">
        <v>632</v>
      </c>
      <c r="F575" s="663" t="s">
        <v>3551</v>
      </c>
      <c r="G575" s="662" t="s">
        <v>648</v>
      </c>
      <c r="H575" s="662" t="s">
        <v>2293</v>
      </c>
      <c r="I575" s="662" t="s">
        <v>237</v>
      </c>
      <c r="J575" s="662" t="s">
        <v>2294</v>
      </c>
      <c r="K575" s="662"/>
      <c r="L575" s="664">
        <v>30.590000000000003</v>
      </c>
      <c r="M575" s="664">
        <v>1</v>
      </c>
      <c r="N575" s="665">
        <v>30.590000000000003</v>
      </c>
    </row>
    <row r="576" spans="1:14" ht="14.4" customHeight="1" x14ac:dyDescent="0.3">
      <c r="A576" s="660" t="s">
        <v>600</v>
      </c>
      <c r="B576" s="661" t="s">
        <v>3542</v>
      </c>
      <c r="C576" s="662" t="s">
        <v>611</v>
      </c>
      <c r="D576" s="663" t="s">
        <v>3544</v>
      </c>
      <c r="E576" s="662" t="s">
        <v>632</v>
      </c>
      <c r="F576" s="663" t="s">
        <v>3551</v>
      </c>
      <c r="G576" s="662" t="s">
        <v>648</v>
      </c>
      <c r="H576" s="662" t="s">
        <v>2295</v>
      </c>
      <c r="I576" s="662" t="s">
        <v>237</v>
      </c>
      <c r="J576" s="662" t="s">
        <v>2296</v>
      </c>
      <c r="K576" s="662"/>
      <c r="L576" s="664">
        <v>103.67990114223255</v>
      </c>
      <c r="M576" s="664">
        <v>3</v>
      </c>
      <c r="N576" s="665">
        <v>311.03970342669766</v>
      </c>
    </row>
    <row r="577" spans="1:14" ht="14.4" customHeight="1" x14ac:dyDescent="0.3">
      <c r="A577" s="660" t="s">
        <v>600</v>
      </c>
      <c r="B577" s="661" t="s">
        <v>3542</v>
      </c>
      <c r="C577" s="662" t="s">
        <v>611</v>
      </c>
      <c r="D577" s="663" t="s">
        <v>3544</v>
      </c>
      <c r="E577" s="662" t="s">
        <v>632</v>
      </c>
      <c r="F577" s="663" t="s">
        <v>3551</v>
      </c>
      <c r="G577" s="662" t="s">
        <v>648</v>
      </c>
      <c r="H577" s="662" t="s">
        <v>2297</v>
      </c>
      <c r="I577" s="662" t="s">
        <v>237</v>
      </c>
      <c r="J577" s="662" t="s">
        <v>2298</v>
      </c>
      <c r="K577" s="662"/>
      <c r="L577" s="664">
        <v>228.41088926350864</v>
      </c>
      <c r="M577" s="664">
        <v>1</v>
      </c>
      <c r="N577" s="665">
        <v>228.41088926350864</v>
      </c>
    </row>
    <row r="578" spans="1:14" ht="14.4" customHeight="1" x14ac:dyDescent="0.3">
      <c r="A578" s="660" t="s">
        <v>600</v>
      </c>
      <c r="B578" s="661" t="s">
        <v>3542</v>
      </c>
      <c r="C578" s="662" t="s">
        <v>611</v>
      </c>
      <c r="D578" s="663" t="s">
        <v>3544</v>
      </c>
      <c r="E578" s="662" t="s">
        <v>632</v>
      </c>
      <c r="F578" s="663" t="s">
        <v>3551</v>
      </c>
      <c r="G578" s="662" t="s">
        <v>648</v>
      </c>
      <c r="H578" s="662" t="s">
        <v>2299</v>
      </c>
      <c r="I578" s="662" t="s">
        <v>2300</v>
      </c>
      <c r="J578" s="662" t="s">
        <v>2301</v>
      </c>
      <c r="K578" s="662" t="s">
        <v>2077</v>
      </c>
      <c r="L578" s="664">
        <v>164.95671694456072</v>
      </c>
      <c r="M578" s="664">
        <v>14</v>
      </c>
      <c r="N578" s="665">
        <v>2309.3940372238503</v>
      </c>
    </row>
    <row r="579" spans="1:14" ht="14.4" customHeight="1" x14ac:dyDescent="0.3">
      <c r="A579" s="660" t="s">
        <v>600</v>
      </c>
      <c r="B579" s="661" t="s">
        <v>3542</v>
      </c>
      <c r="C579" s="662" t="s">
        <v>611</v>
      </c>
      <c r="D579" s="663" t="s">
        <v>3544</v>
      </c>
      <c r="E579" s="662" t="s">
        <v>632</v>
      </c>
      <c r="F579" s="663" t="s">
        <v>3551</v>
      </c>
      <c r="G579" s="662" t="s">
        <v>648</v>
      </c>
      <c r="H579" s="662" t="s">
        <v>2302</v>
      </c>
      <c r="I579" s="662" t="s">
        <v>2303</v>
      </c>
      <c r="J579" s="662" t="s">
        <v>2304</v>
      </c>
      <c r="K579" s="662" t="s">
        <v>2305</v>
      </c>
      <c r="L579" s="664">
        <v>178.43000000000004</v>
      </c>
      <c r="M579" s="664">
        <v>3</v>
      </c>
      <c r="N579" s="665">
        <v>535.29000000000008</v>
      </c>
    </row>
    <row r="580" spans="1:14" ht="14.4" customHeight="1" x14ac:dyDescent="0.3">
      <c r="A580" s="660" t="s">
        <v>600</v>
      </c>
      <c r="B580" s="661" t="s">
        <v>3542</v>
      </c>
      <c r="C580" s="662" t="s">
        <v>611</v>
      </c>
      <c r="D580" s="663" t="s">
        <v>3544</v>
      </c>
      <c r="E580" s="662" t="s">
        <v>632</v>
      </c>
      <c r="F580" s="663" t="s">
        <v>3551</v>
      </c>
      <c r="G580" s="662" t="s">
        <v>648</v>
      </c>
      <c r="H580" s="662" t="s">
        <v>2306</v>
      </c>
      <c r="I580" s="662" t="s">
        <v>237</v>
      </c>
      <c r="J580" s="662" t="s">
        <v>2307</v>
      </c>
      <c r="K580" s="662"/>
      <c r="L580" s="664">
        <v>64.650061211973494</v>
      </c>
      <c r="M580" s="664">
        <v>4</v>
      </c>
      <c r="N580" s="665">
        <v>258.60024484789398</v>
      </c>
    </row>
    <row r="581" spans="1:14" ht="14.4" customHeight="1" x14ac:dyDescent="0.3">
      <c r="A581" s="660" t="s">
        <v>600</v>
      </c>
      <c r="B581" s="661" t="s">
        <v>3542</v>
      </c>
      <c r="C581" s="662" t="s">
        <v>611</v>
      </c>
      <c r="D581" s="663" t="s">
        <v>3544</v>
      </c>
      <c r="E581" s="662" t="s">
        <v>632</v>
      </c>
      <c r="F581" s="663" t="s">
        <v>3551</v>
      </c>
      <c r="G581" s="662" t="s">
        <v>648</v>
      </c>
      <c r="H581" s="662" t="s">
        <v>1192</v>
      </c>
      <c r="I581" s="662" t="s">
        <v>1193</v>
      </c>
      <c r="J581" s="662" t="s">
        <v>1124</v>
      </c>
      <c r="K581" s="662" t="s">
        <v>1194</v>
      </c>
      <c r="L581" s="664">
        <v>78.970000000000013</v>
      </c>
      <c r="M581" s="664">
        <v>2</v>
      </c>
      <c r="N581" s="665">
        <v>157.94000000000003</v>
      </c>
    </row>
    <row r="582" spans="1:14" ht="14.4" customHeight="1" x14ac:dyDescent="0.3">
      <c r="A582" s="660" t="s">
        <v>600</v>
      </c>
      <c r="B582" s="661" t="s">
        <v>3542</v>
      </c>
      <c r="C582" s="662" t="s">
        <v>611</v>
      </c>
      <c r="D582" s="663" t="s">
        <v>3544</v>
      </c>
      <c r="E582" s="662" t="s">
        <v>632</v>
      </c>
      <c r="F582" s="663" t="s">
        <v>3551</v>
      </c>
      <c r="G582" s="662" t="s">
        <v>648</v>
      </c>
      <c r="H582" s="662" t="s">
        <v>2308</v>
      </c>
      <c r="I582" s="662" t="s">
        <v>2309</v>
      </c>
      <c r="J582" s="662" t="s">
        <v>2310</v>
      </c>
      <c r="K582" s="662" t="s">
        <v>2311</v>
      </c>
      <c r="L582" s="664">
        <v>49.928490734524139</v>
      </c>
      <c r="M582" s="664">
        <v>52</v>
      </c>
      <c r="N582" s="665">
        <v>2596.2815181952551</v>
      </c>
    </row>
    <row r="583" spans="1:14" ht="14.4" customHeight="1" x14ac:dyDescent="0.3">
      <c r="A583" s="660" t="s">
        <v>600</v>
      </c>
      <c r="B583" s="661" t="s">
        <v>3542</v>
      </c>
      <c r="C583" s="662" t="s">
        <v>611</v>
      </c>
      <c r="D583" s="663" t="s">
        <v>3544</v>
      </c>
      <c r="E583" s="662" t="s">
        <v>632</v>
      </c>
      <c r="F583" s="663" t="s">
        <v>3551</v>
      </c>
      <c r="G583" s="662" t="s">
        <v>648</v>
      </c>
      <c r="H583" s="662" t="s">
        <v>2312</v>
      </c>
      <c r="I583" s="662" t="s">
        <v>237</v>
      </c>
      <c r="J583" s="662" t="s">
        <v>2313</v>
      </c>
      <c r="K583" s="662"/>
      <c r="L583" s="664">
        <v>320.34420483588349</v>
      </c>
      <c r="M583" s="664">
        <v>1</v>
      </c>
      <c r="N583" s="665">
        <v>320.34420483588349</v>
      </c>
    </row>
    <row r="584" spans="1:14" ht="14.4" customHeight="1" x14ac:dyDescent="0.3">
      <c r="A584" s="660" t="s">
        <v>600</v>
      </c>
      <c r="B584" s="661" t="s">
        <v>3542</v>
      </c>
      <c r="C584" s="662" t="s">
        <v>611</v>
      </c>
      <c r="D584" s="663" t="s">
        <v>3544</v>
      </c>
      <c r="E584" s="662" t="s">
        <v>632</v>
      </c>
      <c r="F584" s="663" t="s">
        <v>3551</v>
      </c>
      <c r="G584" s="662" t="s">
        <v>648</v>
      </c>
      <c r="H584" s="662" t="s">
        <v>1201</v>
      </c>
      <c r="I584" s="662" t="s">
        <v>1202</v>
      </c>
      <c r="J584" s="662" t="s">
        <v>684</v>
      </c>
      <c r="K584" s="662" t="s">
        <v>1203</v>
      </c>
      <c r="L584" s="664">
        <v>50.332619611549454</v>
      </c>
      <c r="M584" s="664">
        <v>19</v>
      </c>
      <c r="N584" s="665">
        <v>956.31977261943962</v>
      </c>
    </row>
    <row r="585" spans="1:14" ht="14.4" customHeight="1" x14ac:dyDescent="0.3">
      <c r="A585" s="660" t="s">
        <v>600</v>
      </c>
      <c r="B585" s="661" t="s">
        <v>3542</v>
      </c>
      <c r="C585" s="662" t="s">
        <v>611</v>
      </c>
      <c r="D585" s="663" t="s">
        <v>3544</v>
      </c>
      <c r="E585" s="662" t="s">
        <v>632</v>
      </c>
      <c r="F585" s="663" t="s">
        <v>3551</v>
      </c>
      <c r="G585" s="662" t="s">
        <v>648</v>
      </c>
      <c r="H585" s="662" t="s">
        <v>1204</v>
      </c>
      <c r="I585" s="662" t="s">
        <v>1205</v>
      </c>
      <c r="J585" s="662" t="s">
        <v>721</v>
      </c>
      <c r="K585" s="662" t="s">
        <v>1206</v>
      </c>
      <c r="L585" s="664">
        <v>147.92000000000007</v>
      </c>
      <c r="M585" s="664">
        <v>1</v>
      </c>
      <c r="N585" s="665">
        <v>147.92000000000007</v>
      </c>
    </row>
    <row r="586" spans="1:14" ht="14.4" customHeight="1" x14ac:dyDescent="0.3">
      <c r="A586" s="660" t="s">
        <v>600</v>
      </c>
      <c r="B586" s="661" t="s">
        <v>3542</v>
      </c>
      <c r="C586" s="662" t="s">
        <v>611</v>
      </c>
      <c r="D586" s="663" t="s">
        <v>3544</v>
      </c>
      <c r="E586" s="662" t="s">
        <v>632</v>
      </c>
      <c r="F586" s="663" t="s">
        <v>3551</v>
      </c>
      <c r="G586" s="662" t="s">
        <v>648</v>
      </c>
      <c r="H586" s="662" t="s">
        <v>1213</v>
      </c>
      <c r="I586" s="662" t="s">
        <v>1213</v>
      </c>
      <c r="J586" s="662" t="s">
        <v>1214</v>
      </c>
      <c r="K586" s="662" t="s">
        <v>1215</v>
      </c>
      <c r="L586" s="664">
        <v>266.95999999999992</v>
      </c>
      <c r="M586" s="664">
        <v>1</v>
      </c>
      <c r="N586" s="665">
        <v>266.95999999999992</v>
      </c>
    </row>
    <row r="587" spans="1:14" ht="14.4" customHeight="1" x14ac:dyDescent="0.3">
      <c r="A587" s="660" t="s">
        <v>600</v>
      </c>
      <c r="B587" s="661" t="s">
        <v>3542</v>
      </c>
      <c r="C587" s="662" t="s">
        <v>611</v>
      </c>
      <c r="D587" s="663" t="s">
        <v>3544</v>
      </c>
      <c r="E587" s="662" t="s">
        <v>632</v>
      </c>
      <c r="F587" s="663" t="s">
        <v>3551</v>
      </c>
      <c r="G587" s="662" t="s">
        <v>648</v>
      </c>
      <c r="H587" s="662" t="s">
        <v>1216</v>
      </c>
      <c r="I587" s="662" t="s">
        <v>1217</v>
      </c>
      <c r="J587" s="662" t="s">
        <v>1218</v>
      </c>
      <c r="K587" s="662" t="s">
        <v>1219</v>
      </c>
      <c r="L587" s="664">
        <v>266.57</v>
      </c>
      <c r="M587" s="664">
        <v>1</v>
      </c>
      <c r="N587" s="665">
        <v>266.57</v>
      </c>
    </row>
    <row r="588" spans="1:14" ht="14.4" customHeight="1" x14ac:dyDescent="0.3">
      <c r="A588" s="660" t="s">
        <v>600</v>
      </c>
      <c r="B588" s="661" t="s">
        <v>3542</v>
      </c>
      <c r="C588" s="662" t="s">
        <v>611</v>
      </c>
      <c r="D588" s="663" t="s">
        <v>3544</v>
      </c>
      <c r="E588" s="662" t="s">
        <v>632</v>
      </c>
      <c r="F588" s="663" t="s">
        <v>3551</v>
      </c>
      <c r="G588" s="662" t="s">
        <v>648</v>
      </c>
      <c r="H588" s="662" t="s">
        <v>1220</v>
      </c>
      <c r="I588" s="662" t="s">
        <v>1221</v>
      </c>
      <c r="J588" s="662" t="s">
        <v>1222</v>
      </c>
      <c r="K588" s="662" t="s">
        <v>1223</v>
      </c>
      <c r="L588" s="664">
        <v>389.29000000000013</v>
      </c>
      <c r="M588" s="664">
        <v>6</v>
      </c>
      <c r="N588" s="665">
        <v>2335.7400000000007</v>
      </c>
    </row>
    <row r="589" spans="1:14" ht="14.4" customHeight="1" x14ac:dyDescent="0.3">
      <c r="A589" s="660" t="s">
        <v>600</v>
      </c>
      <c r="B589" s="661" t="s">
        <v>3542</v>
      </c>
      <c r="C589" s="662" t="s">
        <v>611</v>
      </c>
      <c r="D589" s="663" t="s">
        <v>3544</v>
      </c>
      <c r="E589" s="662" t="s">
        <v>632</v>
      </c>
      <c r="F589" s="663" t="s">
        <v>3551</v>
      </c>
      <c r="G589" s="662" t="s">
        <v>648</v>
      </c>
      <c r="H589" s="662" t="s">
        <v>2314</v>
      </c>
      <c r="I589" s="662" t="s">
        <v>2315</v>
      </c>
      <c r="J589" s="662" t="s">
        <v>2316</v>
      </c>
      <c r="K589" s="662" t="s">
        <v>2317</v>
      </c>
      <c r="L589" s="664">
        <v>75.589999999999989</v>
      </c>
      <c r="M589" s="664">
        <v>2</v>
      </c>
      <c r="N589" s="665">
        <v>151.17999999999998</v>
      </c>
    </row>
    <row r="590" spans="1:14" ht="14.4" customHeight="1" x14ac:dyDescent="0.3">
      <c r="A590" s="660" t="s">
        <v>600</v>
      </c>
      <c r="B590" s="661" t="s">
        <v>3542</v>
      </c>
      <c r="C590" s="662" t="s">
        <v>611</v>
      </c>
      <c r="D590" s="663" t="s">
        <v>3544</v>
      </c>
      <c r="E590" s="662" t="s">
        <v>632</v>
      </c>
      <c r="F590" s="663" t="s">
        <v>3551</v>
      </c>
      <c r="G590" s="662" t="s">
        <v>648</v>
      </c>
      <c r="H590" s="662" t="s">
        <v>1224</v>
      </c>
      <c r="I590" s="662" t="s">
        <v>1225</v>
      </c>
      <c r="J590" s="662" t="s">
        <v>1226</v>
      </c>
      <c r="K590" s="662" t="s">
        <v>1227</v>
      </c>
      <c r="L590" s="664">
        <v>1100.7299999999998</v>
      </c>
      <c r="M590" s="664">
        <v>1</v>
      </c>
      <c r="N590" s="665">
        <v>1100.7299999999998</v>
      </c>
    </row>
    <row r="591" spans="1:14" ht="14.4" customHeight="1" x14ac:dyDescent="0.3">
      <c r="A591" s="660" t="s">
        <v>600</v>
      </c>
      <c r="B591" s="661" t="s">
        <v>3542</v>
      </c>
      <c r="C591" s="662" t="s">
        <v>611</v>
      </c>
      <c r="D591" s="663" t="s">
        <v>3544</v>
      </c>
      <c r="E591" s="662" t="s">
        <v>632</v>
      </c>
      <c r="F591" s="663" t="s">
        <v>3551</v>
      </c>
      <c r="G591" s="662" t="s">
        <v>648</v>
      </c>
      <c r="H591" s="662" t="s">
        <v>1228</v>
      </c>
      <c r="I591" s="662" t="s">
        <v>1229</v>
      </c>
      <c r="J591" s="662" t="s">
        <v>1170</v>
      </c>
      <c r="K591" s="662" t="s">
        <v>1230</v>
      </c>
      <c r="L591" s="664">
        <v>89.639999999999986</v>
      </c>
      <c r="M591" s="664">
        <v>12</v>
      </c>
      <c r="N591" s="665">
        <v>1075.6799999999998</v>
      </c>
    </row>
    <row r="592" spans="1:14" ht="14.4" customHeight="1" x14ac:dyDescent="0.3">
      <c r="A592" s="660" t="s">
        <v>600</v>
      </c>
      <c r="B592" s="661" t="s">
        <v>3542</v>
      </c>
      <c r="C592" s="662" t="s">
        <v>611</v>
      </c>
      <c r="D592" s="663" t="s">
        <v>3544</v>
      </c>
      <c r="E592" s="662" t="s">
        <v>632</v>
      </c>
      <c r="F592" s="663" t="s">
        <v>3551</v>
      </c>
      <c r="G592" s="662" t="s">
        <v>648</v>
      </c>
      <c r="H592" s="662" t="s">
        <v>2318</v>
      </c>
      <c r="I592" s="662" t="s">
        <v>2319</v>
      </c>
      <c r="J592" s="662" t="s">
        <v>1170</v>
      </c>
      <c r="K592" s="662" t="s">
        <v>2320</v>
      </c>
      <c r="L592" s="664">
        <v>62.836666666666666</v>
      </c>
      <c r="M592" s="664">
        <v>3</v>
      </c>
      <c r="N592" s="665">
        <v>188.51</v>
      </c>
    </row>
    <row r="593" spans="1:14" ht="14.4" customHeight="1" x14ac:dyDescent="0.3">
      <c r="A593" s="660" t="s">
        <v>600</v>
      </c>
      <c r="B593" s="661" t="s">
        <v>3542</v>
      </c>
      <c r="C593" s="662" t="s">
        <v>611</v>
      </c>
      <c r="D593" s="663" t="s">
        <v>3544</v>
      </c>
      <c r="E593" s="662" t="s">
        <v>632</v>
      </c>
      <c r="F593" s="663" t="s">
        <v>3551</v>
      </c>
      <c r="G593" s="662" t="s">
        <v>648</v>
      </c>
      <c r="H593" s="662" t="s">
        <v>2321</v>
      </c>
      <c r="I593" s="662" t="s">
        <v>237</v>
      </c>
      <c r="J593" s="662" t="s">
        <v>2322</v>
      </c>
      <c r="K593" s="662"/>
      <c r="L593" s="664">
        <v>102.63389896289344</v>
      </c>
      <c r="M593" s="664">
        <v>2</v>
      </c>
      <c r="N593" s="665">
        <v>205.26779792578688</v>
      </c>
    </row>
    <row r="594" spans="1:14" ht="14.4" customHeight="1" x14ac:dyDescent="0.3">
      <c r="A594" s="660" t="s">
        <v>600</v>
      </c>
      <c r="B594" s="661" t="s">
        <v>3542</v>
      </c>
      <c r="C594" s="662" t="s">
        <v>611</v>
      </c>
      <c r="D594" s="663" t="s">
        <v>3544</v>
      </c>
      <c r="E594" s="662" t="s">
        <v>632</v>
      </c>
      <c r="F594" s="663" t="s">
        <v>3551</v>
      </c>
      <c r="G594" s="662" t="s">
        <v>648</v>
      </c>
      <c r="H594" s="662" t="s">
        <v>2323</v>
      </c>
      <c r="I594" s="662" t="s">
        <v>2324</v>
      </c>
      <c r="J594" s="662" t="s">
        <v>2136</v>
      </c>
      <c r="K594" s="662" t="s">
        <v>2325</v>
      </c>
      <c r="L594" s="664">
        <v>422.99</v>
      </c>
      <c r="M594" s="664">
        <v>4</v>
      </c>
      <c r="N594" s="665">
        <v>1691.96</v>
      </c>
    </row>
    <row r="595" spans="1:14" ht="14.4" customHeight="1" x14ac:dyDescent="0.3">
      <c r="A595" s="660" t="s">
        <v>600</v>
      </c>
      <c r="B595" s="661" t="s">
        <v>3542</v>
      </c>
      <c r="C595" s="662" t="s">
        <v>611</v>
      </c>
      <c r="D595" s="663" t="s">
        <v>3544</v>
      </c>
      <c r="E595" s="662" t="s">
        <v>632</v>
      </c>
      <c r="F595" s="663" t="s">
        <v>3551</v>
      </c>
      <c r="G595" s="662" t="s">
        <v>648</v>
      </c>
      <c r="H595" s="662" t="s">
        <v>1231</v>
      </c>
      <c r="I595" s="662" t="s">
        <v>1232</v>
      </c>
      <c r="J595" s="662" t="s">
        <v>1233</v>
      </c>
      <c r="K595" s="662" t="s">
        <v>1234</v>
      </c>
      <c r="L595" s="664">
        <v>128.64999999999998</v>
      </c>
      <c r="M595" s="664">
        <v>2</v>
      </c>
      <c r="N595" s="665">
        <v>257.29999999999995</v>
      </c>
    </row>
    <row r="596" spans="1:14" ht="14.4" customHeight="1" x14ac:dyDescent="0.3">
      <c r="A596" s="660" t="s">
        <v>600</v>
      </c>
      <c r="B596" s="661" t="s">
        <v>3542</v>
      </c>
      <c r="C596" s="662" t="s">
        <v>611</v>
      </c>
      <c r="D596" s="663" t="s">
        <v>3544</v>
      </c>
      <c r="E596" s="662" t="s">
        <v>632</v>
      </c>
      <c r="F596" s="663" t="s">
        <v>3551</v>
      </c>
      <c r="G596" s="662" t="s">
        <v>648</v>
      </c>
      <c r="H596" s="662" t="s">
        <v>2326</v>
      </c>
      <c r="I596" s="662" t="s">
        <v>237</v>
      </c>
      <c r="J596" s="662" t="s">
        <v>2327</v>
      </c>
      <c r="K596" s="662"/>
      <c r="L596" s="664">
        <v>55.266868805135907</v>
      </c>
      <c r="M596" s="664">
        <v>2</v>
      </c>
      <c r="N596" s="665">
        <v>110.53373761027181</v>
      </c>
    </row>
    <row r="597" spans="1:14" ht="14.4" customHeight="1" x14ac:dyDescent="0.3">
      <c r="A597" s="660" t="s">
        <v>600</v>
      </c>
      <c r="B597" s="661" t="s">
        <v>3542</v>
      </c>
      <c r="C597" s="662" t="s">
        <v>611</v>
      </c>
      <c r="D597" s="663" t="s">
        <v>3544</v>
      </c>
      <c r="E597" s="662" t="s">
        <v>632</v>
      </c>
      <c r="F597" s="663" t="s">
        <v>3551</v>
      </c>
      <c r="G597" s="662" t="s">
        <v>648</v>
      </c>
      <c r="H597" s="662" t="s">
        <v>1238</v>
      </c>
      <c r="I597" s="662" t="s">
        <v>1239</v>
      </c>
      <c r="J597" s="662" t="s">
        <v>1240</v>
      </c>
      <c r="K597" s="662" t="s">
        <v>1241</v>
      </c>
      <c r="L597" s="664">
        <v>28.95</v>
      </c>
      <c r="M597" s="664">
        <v>3</v>
      </c>
      <c r="N597" s="665">
        <v>86.85</v>
      </c>
    </row>
    <row r="598" spans="1:14" ht="14.4" customHeight="1" x14ac:dyDescent="0.3">
      <c r="A598" s="660" t="s">
        <v>600</v>
      </c>
      <c r="B598" s="661" t="s">
        <v>3542</v>
      </c>
      <c r="C598" s="662" t="s">
        <v>611</v>
      </c>
      <c r="D598" s="663" t="s">
        <v>3544</v>
      </c>
      <c r="E598" s="662" t="s">
        <v>632</v>
      </c>
      <c r="F598" s="663" t="s">
        <v>3551</v>
      </c>
      <c r="G598" s="662" t="s">
        <v>648</v>
      </c>
      <c r="H598" s="662" t="s">
        <v>2328</v>
      </c>
      <c r="I598" s="662" t="s">
        <v>2329</v>
      </c>
      <c r="J598" s="662" t="s">
        <v>2330</v>
      </c>
      <c r="K598" s="662" t="s">
        <v>2331</v>
      </c>
      <c r="L598" s="664">
        <v>25.55</v>
      </c>
      <c r="M598" s="664">
        <v>2</v>
      </c>
      <c r="N598" s="665">
        <v>51.1</v>
      </c>
    </row>
    <row r="599" spans="1:14" ht="14.4" customHeight="1" x14ac:dyDescent="0.3">
      <c r="A599" s="660" t="s">
        <v>600</v>
      </c>
      <c r="B599" s="661" t="s">
        <v>3542</v>
      </c>
      <c r="C599" s="662" t="s">
        <v>611</v>
      </c>
      <c r="D599" s="663" t="s">
        <v>3544</v>
      </c>
      <c r="E599" s="662" t="s">
        <v>632</v>
      </c>
      <c r="F599" s="663" t="s">
        <v>3551</v>
      </c>
      <c r="G599" s="662" t="s">
        <v>648</v>
      </c>
      <c r="H599" s="662" t="s">
        <v>2332</v>
      </c>
      <c r="I599" s="662" t="s">
        <v>2333</v>
      </c>
      <c r="J599" s="662" t="s">
        <v>2334</v>
      </c>
      <c r="K599" s="662" t="s">
        <v>2335</v>
      </c>
      <c r="L599" s="664">
        <v>306.01506031061223</v>
      </c>
      <c r="M599" s="664">
        <v>12</v>
      </c>
      <c r="N599" s="665">
        <v>3672.180723727347</v>
      </c>
    </row>
    <row r="600" spans="1:14" ht="14.4" customHeight="1" x14ac:dyDescent="0.3">
      <c r="A600" s="660" t="s">
        <v>600</v>
      </c>
      <c r="B600" s="661" t="s">
        <v>3542</v>
      </c>
      <c r="C600" s="662" t="s">
        <v>611</v>
      </c>
      <c r="D600" s="663" t="s">
        <v>3544</v>
      </c>
      <c r="E600" s="662" t="s">
        <v>632</v>
      </c>
      <c r="F600" s="663" t="s">
        <v>3551</v>
      </c>
      <c r="G600" s="662" t="s">
        <v>648</v>
      </c>
      <c r="H600" s="662" t="s">
        <v>2336</v>
      </c>
      <c r="I600" s="662" t="s">
        <v>2337</v>
      </c>
      <c r="J600" s="662" t="s">
        <v>2338</v>
      </c>
      <c r="K600" s="662" t="s">
        <v>2339</v>
      </c>
      <c r="L600" s="664">
        <v>188.97000000000003</v>
      </c>
      <c r="M600" s="664">
        <v>1</v>
      </c>
      <c r="N600" s="665">
        <v>188.97000000000003</v>
      </c>
    </row>
    <row r="601" spans="1:14" ht="14.4" customHeight="1" x14ac:dyDescent="0.3">
      <c r="A601" s="660" t="s">
        <v>600</v>
      </c>
      <c r="B601" s="661" t="s">
        <v>3542</v>
      </c>
      <c r="C601" s="662" t="s">
        <v>611</v>
      </c>
      <c r="D601" s="663" t="s">
        <v>3544</v>
      </c>
      <c r="E601" s="662" t="s">
        <v>632</v>
      </c>
      <c r="F601" s="663" t="s">
        <v>3551</v>
      </c>
      <c r="G601" s="662" t="s">
        <v>648</v>
      </c>
      <c r="H601" s="662" t="s">
        <v>1246</v>
      </c>
      <c r="I601" s="662" t="s">
        <v>1247</v>
      </c>
      <c r="J601" s="662" t="s">
        <v>1248</v>
      </c>
      <c r="K601" s="662" t="s">
        <v>1249</v>
      </c>
      <c r="L601" s="664">
        <v>108.71323471349577</v>
      </c>
      <c r="M601" s="664">
        <v>94</v>
      </c>
      <c r="N601" s="665">
        <v>10219.044063068603</v>
      </c>
    </row>
    <row r="602" spans="1:14" ht="14.4" customHeight="1" x14ac:dyDescent="0.3">
      <c r="A602" s="660" t="s">
        <v>600</v>
      </c>
      <c r="B602" s="661" t="s">
        <v>3542</v>
      </c>
      <c r="C602" s="662" t="s">
        <v>611</v>
      </c>
      <c r="D602" s="663" t="s">
        <v>3544</v>
      </c>
      <c r="E602" s="662" t="s">
        <v>632</v>
      </c>
      <c r="F602" s="663" t="s">
        <v>3551</v>
      </c>
      <c r="G602" s="662" t="s">
        <v>648</v>
      </c>
      <c r="H602" s="662" t="s">
        <v>2340</v>
      </c>
      <c r="I602" s="662" t="s">
        <v>2341</v>
      </c>
      <c r="J602" s="662" t="s">
        <v>2342</v>
      </c>
      <c r="K602" s="662" t="s">
        <v>2343</v>
      </c>
      <c r="L602" s="664">
        <v>423.86860225926068</v>
      </c>
      <c r="M602" s="664">
        <v>1</v>
      </c>
      <c r="N602" s="665">
        <v>423.86860225926068</v>
      </c>
    </row>
    <row r="603" spans="1:14" ht="14.4" customHeight="1" x14ac:dyDescent="0.3">
      <c r="A603" s="660" t="s">
        <v>600</v>
      </c>
      <c r="B603" s="661" t="s">
        <v>3542</v>
      </c>
      <c r="C603" s="662" t="s">
        <v>611</v>
      </c>
      <c r="D603" s="663" t="s">
        <v>3544</v>
      </c>
      <c r="E603" s="662" t="s">
        <v>632</v>
      </c>
      <c r="F603" s="663" t="s">
        <v>3551</v>
      </c>
      <c r="G603" s="662" t="s">
        <v>648</v>
      </c>
      <c r="H603" s="662" t="s">
        <v>2344</v>
      </c>
      <c r="I603" s="662" t="s">
        <v>2345</v>
      </c>
      <c r="J603" s="662" t="s">
        <v>2346</v>
      </c>
      <c r="K603" s="662" t="s">
        <v>763</v>
      </c>
      <c r="L603" s="664">
        <v>1165.0892544228627</v>
      </c>
      <c r="M603" s="664">
        <v>1</v>
      </c>
      <c r="N603" s="665">
        <v>1165.0892544228627</v>
      </c>
    </row>
    <row r="604" spans="1:14" ht="14.4" customHeight="1" x14ac:dyDescent="0.3">
      <c r="A604" s="660" t="s">
        <v>600</v>
      </c>
      <c r="B604" s="661" t="s">
        <v>3542</v>
      </c>
      <c r="C604" s="662" t="s">
        <v>611</v>
      </c>
      <c r="D604" s="663" t="s">
        <v>3544</v>
      </c>
      <c r="E604" s="662" t="s">
        <v>632</v>
      </c>
      <c r="F604" s="663" t="s">
        <v>3551</v>
      </c>
      <c r="G604" s="662" t="s">
        <v>648</v>
      </c>
      <c r="H604" s="662" t="s">
        <v>2347</v>
      </c>
      <c r="I604" s="662" t="s">
        <v>2347</v>
      </c>
      <c r="J604" s="662" t="s">
        <v>2348</v>
      </c>
      <c r="K604" s="662" t="s">
        <v>2349</v>
      </c>
      <c r="L604" s="664">
        <v>262.83249999999998</v>
      </c>
      <c r="M604" s="664">
        <v>4</v>
      </c>
      <c r="N604" s="665">
        <v>1051.33</v>
      </c>
    </row>
    <row r="605" spans="1:14" ht="14.4" customHeight="1" x14ac:dyDescent="0.3">
      <c r="A605" s="660" t="s">
        <v>600</v>
      </c>
      <c r="B605" s="661" t="s">
        <v>3542</v>
      </c>
      <c r="C605" s="662" t="s">
        <v>611</v>
      </c>
      <c r="D605" s="663" t="s">
        <v>3544</v>
      </c>
      <c r="E605" s="662" t="s">
        <v>632</v>
      </c>
      <c r="F605" s="663" t="s">
        <v>3551</v>
      </c>
      <c r="G605" s="662" t="s">
        <v>648</v>
      </c>
      <c r="H605" s="662" t="s">
        <v>2350</v>
      </c>
      <c r="I605" s="662" t="s">
        <v>2351</v>
      </c>
      <c r="J605" s="662" t="s">
        <v>2352</v>
      </c>
      <c r="K605" s="662" t="s">
        <v>2353</v>
      </c>
      <c r="L605" s="664">
        <v>49.940145751461323</v>
      </c>
      <c r="M605" s="664">
        <v>3</v>
      </c>
      <c r="N605" s="665">
        <v>149.82043725438396</v>
      </c>
    </row>
    <row r="606" spans="1:14" ht="14.4" customHeight="1" x14ac:dyDescent="0.3">
      <c r="A606" s="660" t="s">
        <v>600</v>
      </c>
      <c r="B606" s="661" t="s">
        <v>3542</v>
      </c>
      <c r="C606" s="662" t="s">
        <v>611</v>
      </c>
      <c r="D606" s="663" t="s">
        <v>3544</v>
      </c>
      <c r="E606" s="662" t="s">
        <v>632</v>
      </c>
      <c r="F606" s="663" t="s">
        <v>3551</v>
      </c>
      <c r="G606" s="662" t="s">
        <v>648</v>
      </c>
      <c r="H606" s="662" t="s">
        <v>1254</v>
      </c>
      <c r="I606" s="662" t="s">
        <v>1255</v>
      </c>
      <c r="J606" s="662" t="s">
        <v>1256</v>
      </c>
      <c r="K606" s="662" t="s">
        <v>1257</v>
      </c>
      <c r="L606" s="664">
        <v>49.679834865020098</v>
      </c>
      <c r="M606" s="664">
        <v>1</v>
      </c>
      <c r="N606" s="665">
        <v>49.679834865020098</v>
      </c>
    </row>
    <row r="607" spans="1:14" ht="14.4" customHeight="1" x14ac:dyDescent="0.3">
      <c r="A607" s="660" t="s">
        <v>600</v>
      </c>
      <c r="B607" s="661" t="s">
        <v>3542</v>
      </c>
      <c r="C607" s="662" t="s">
        <v>611</v>
      </c>
      <c r="D607" s="663" t="s">
        <v>3544</v>
      </c>
      <c r="E607" s="662" t="s">
        <v>632</v>
      </c>
      <c r="F607" s="663" t="s">
        <v>3551</v>
      </c>
      <c r="G607" s="662" t="s">
        <v>648</v>
      </c>
      <c r="H607" s="662" t="s">
        <v>1258</v>
      </c>
      <c r="I607" s="662" t="s">
        <v>1259</v>
      </c>
      <c r="J607" s="662" t="s">
        <v>1260</v>
      </c>
      <c r="K607" s="662" t="s">
        <v>1261</v>
      </c>
      <c r="L607" s="664">
        <v>59.670000000000009</v>
      </c>
      <c r="M607" s="664">
        <v>21</v>
      </c>
      <c r="N607" s="665">
        <v>1253.0700000000002</v>
      </c>
    </row>
    <row r="608" spans="1:14" ht="14.4" customHeight="1" x14ac:dyDescent="0.3">
      <c r="A608" s="660" t="s">
        <v>600</v>
      </c>
      <c r="B608" s="661" t="s">
        <v>3542</v>
      </c>
      <c r="C608" s="662" t="s">
        <v>611</v>
      </c>
      <c r="D608" s="663" t="s">
        <v>3544</v>
      </c>
      <c r="E608" s="662" t="s">
        <v>632</v>
      </c>
      <c r="F608" s="663" t="s">
        <v>3551</v>
      </c>
      <c r="G608" s="662" t="s">
        <v>648</v>
      </c>
      <c r="H608" s="662" t="s">
        <v>1262</v>
      </c>
      <c r="I608" s="662" t="s">
        <v>1263</v>
      </c>
      <c r="J608" s="662" t="s">
        <v>1264</v>
      </c>
      <c r="K608" s="662" t="s">
        <v>1265</v>
      </c>
      <c r="L608" s="664">
        <v>111.5820762057499</v>
      </c>
      <c r="M608" s="664">
        <v>73</v>
      </c>
      <c r="N608" s="665">
        <v>8145.4915630197429</v>
      </c>
    </row>
    <row r="609" spans="1:14" ht="14.4" customHeight="1" x14ac:dyDescent="0.3">
      <c r="A609" s="660" t="s">
        <v>600</v>
      </c>
      <c r="B609" s="661" t="s">
        <v>3542</v>
      </c>
      <c r="C609" s="662" t="s">
        <v>611</v>
      </c>
      <c r="D609" s="663" t="s">
        <v>3544</v>
      </c>
      <c r="E609" s="662" t="s">
        <v>632</v>
      </c>
      <c r="F609" s="663" t="s">
        <v>3551</v>
      </c>
      <c r="G609" s="662" t="s">
        <v>648</v>
      </c>
      <c r="H609" s="662" t="s">
        <v>2354</v>
      </c>
      <c r="I609" s="662" t="s">
        <v>2354</v>
      </c>
      <c r="J609" s="662" t="s">
        <v>2355</v>
      </c>
      <c r="K609" s="662" t="s">
        <v>2356</v>
      </c>
      <c r="L609" s="664">
        <v>546.25</v>
      </c>
      <c r="M609" s="664">
        <v>1</v>
      </c>
      <c r="N609" s="665">
        <v>546.25</v>
      </c>
    </row>
    <row r="610" spans="1:14" ht="14.4" customHeight="1" x14ac:dyDescent="0.3">
      <c r="A610" s="660" t="s">
        <v>600</v>
      </c>
      <c r="B610" s="661" t="s">
        <v>3542</v>
      </c>
      <c r="C610" s="662" t="s">
        <v>611</v>
      </c>
      <c r="D610" s="663" t="s">
        <v>3544</v>
      </c>
      <c r="E610" s="662" t="s">
        <v>632</v>
      </c>
      <c r="F610" s="663" t="s">
        <v>3551</v>
      </c>
      <c r="G610" s="662" t="s">
        <v>648</v>
      </c>
      <c r="H610" s="662" t="s">
        <v>2357</v>
      </c>
      <c r="I610" s="662" t="s">
        <v>2358</v>
      </c>
      <c r="J610" s="662" t="s">
        <v>2359</v>
      </c>
      <c r="K610" s="662" t="s">
        <v>2360</v>
      </c>
      <c r="L610" s="664">
        <v>41.34</v>
      </c>
      <c r="M610" s="664">
        <v>1</v>
      </c>
      <c r="N610" s="665">
        <v>41.34</v>
      </c>
    </row>
    <row r="611" spans="1:14" ht="14.4" customHeight="1" x14ac:dyDescent="0.3">
      <c r="A611" s="660" t="s">
        <v>600</v>
      </c>
      <c r="B611" s="661" t="s">
        <v>3542</v>
      </c>
      <c r="C611" s="662" t="s">
        <v>611</v>
      </c>
      <c r="D611" s="663" t="s">
        <v>3544</v>
      </c>
      <c r="E611" s="662" t="s">
        <v>632</v>
      </c>
      <c r="F611" s="663" t="s">
        <v>3551</v>
      </c>
      <c r="G611" s="662" t="s">
        <v>648</v>
      </c>
      <c r="H611" s="662" t="s">
        <v>1266</v>
      </c>
      <c r="I611" s="662" t="s">
        <v>1267</v>
      </c>
      <c r="J611" s="662" t="s">
        <v>1268</v>
      </c>
      <c r="K611" s="662" t="s">
        <v>1269</v>
      </c>
      <c r="L611" s="664">
        <v>724.03600000000006</v>
      </c>
      <c r="M611" s="664">
        <v>10</v>
      </c>
      <c r="N611" s="665">
        <v>7240.3600000000006</v>
      </c>
    </row>
    <row r="612" spans="1:14" ht="14.4" customHeight="1" x14ac:dyDescent="0.3">
      <c r="A612" s="660" t="s">
        <v>600</v>
      </c>
      <c r="B612" s="661" t="s">
        <v>3542</v>
      </c>
      <c r="C612" s="662" t="s">
        <v>611</v>
      </c>
      <c r="D612" s="663" t="s">
        <v>3544</v>
      </c>
      <c r="E612" s="662" t="s">
        <v>632</v>
      </c>
      <c r="F612" s="663" t="s">
        <v>3551</v>
      </c>
      <c r="G612" s="662" t="s">
        <v>648</v>
      </c>
      <c r="H612" s="662" t="s">
        <v>1274</v>
      </c>
      <c r="I612" s="662" t="s">
        <v>237</v>
      </c>
      <c r="J612" s="662" t="s">
        <v>1275</v>
      </c>
      <c r="K612" s="662"/>
      <c r="L612" s="664">
        <v>147.49979412419543</v>
      </c>
      <c r="M612" s="664">
        <v>1</v>
      </c>
      <c r="N612" s="665">
        <v>147.49979412419543</v>
      </c>
    </row>
    <row r="613" spans="1:14" ht="14.4" customHeight="1" x14ac:dyDescent="0.3">
      <c r="A613" s="660" t="s">
        <v>600</v>
      </c>
      <c r="B613" s="661" t="s">
        <v>3542</v>
      </c>
      <c r="C613" s="662" t="s">
        <v>611</v>
      </c>
      <c r="D613" s="663" t="s">
        <v>3544</v>
      </c>
      <c r="E613" s="662" t="s">
        <v>632</v>
      </c>
      <c r="F613" s="663" t="s">
        <v>3551</v>
      </c>
      <c r="G613" s="662" t="s">
        <v>648</v>
      </c>
      <c r="H613" s="662" t="s">
        <v>2361</v>
      </c>
      <c r="I613" s="662" t="s">
        <v>237</v>
      </c>
      <c r="J613" s="662" t="s">
        <v>2362</v>
      </c>
      <c r="K613" s="662"/>
      <c r="L613" s="664">
        <v>78.464253853219788</v>
      </c>
      <c r="M613" s="664">
        <v>5</v>
      </c>
      <c r="N613" s="665">
        <v>392.32126926609897</v>
      </c>
    </row>
    <row r="614" spans="1:14" ht="14.4" customHeight="1" x14ac:dyDescent="0.3">
      <c r="A614" s="660" t="s">
        <v>600</v>
      </c>
      <c r="B614" s="661" t="s">
        <v>3542</v>
      </c>
      <c r="C614" s="662" t="s">
        <v>611</v>
      </c>
      <c r="D614" s="663" t="s">
        <v>3544</v>
      </c>
      <c r="E614" s="662" t="s">
        <v>632</v>
      </c>
      <c r="F614" s="663" t="s">
        <v>3551</v>
      </c>
      <c r="G614" s="662" t="s">
        <v>648</v>
      </c>
      <c r="H614" s="662" t="s">
        <v>2363</v>
      </c>
      <c r="I614" s="662" t="s">
        <v>2364</v>
      </c>
      <c r="J614" s="662" t="s">
        <v>2365</v>
      </c>
      <c r="K614" s="662" t="s">
        <v>2366</v>
      </c>
      <c r="L614" s="664">
        <v>174.79948841978086</v>
      </c>
      <c r="M614" s="664">
        <v>1</v>
      </c>
      <c r="N614" s="665">
        <v>174.79948841978086</v>
      </c>
    </row>
    <row r="615" spans="1:14" ht="14.4" customHeight="1" x14ac:dyDescent="0.3">
      <c r="A615" s="660" t="s">
        <v>600</v>
      </c>
      <c r="B615" s="661" t="s">
        <v>3542</v>
      </c>
      <c r="C615" s="662" t="s">
        <v>611</v>
      </c>
      <c r="D615" s="663" t="s">
        <v>3544</v>
      </c>
      <c r="E615" s="662" t="s">
        <v>632</v>
      </c>
      <c r="F615" s="663" t="s">
        <v>3551</v>
      </c>
      <c r="G615" s="662" t="s">
        <v>648</v>
      </c>
      <c r="H615" s="662" t="s">
        <v>2367</v>
      </c>
      <c r="I615" s="662" t="s">
        <v>2368</v>
      </c>
      <c r="J615" s="662" t="s">
        <v>2369</v>
      </c>
      <c r="K615" s="662" t="s">
        <v>2370</v>
      </c>
      <c r="L615" s="664">
        <v>202.15500000000009</v>
      </c>
      <c r="M615" s="664">
        <v>2</v>
      </c>
      <c r="N615" s="665">
        <v>404.31000000000017</v>
      </c>
    </row>
    <row r="616" spans="1:14" ht="14.4" customHeight="1" x14ac:dyDescent="0.3">
      <c r="A616" s="660" t="s">
        <v>600</v>
      </c>
      <c r="B616" s="661" t="s">
        <v>3542</v>
      </c>
      <c r="C616" s="662" t="s">
        <v>611</v>
      </c>
      <c r="D616" s="663" t="s">
        <v>3544</v>
      </c>
      <c r="E616" s="662" t="s">
        <v>632</v>
      </c>
      <c r="F616" s="663" t="s">
        <v>3551</v>
      </c>
      <c r="G616" s="662" t="s">
        <v>648</v>
      </c>
      <c r="H616" s="662" t="s">
        <v>2371</v>
      </c>
      <c r="I616" s="662" t="s">
        <v>2372</v>
      </c>
      <c r="J616" s="662" t="s">
        <v>2373</v>
      </c>
      <c r="K616" s="662" t="s">
        <v>2374</v>
      </c>
      <c r="L616" s="664">
        <v>88.96</v>
      </c>
      <c r="M616" s="664">
        <v>1</v>
      </c>
      <c r="N616" s="665">
        <v>88.96</v>
      </c>
    </row>
    <row r="617" spans="1:14" ht="14.4" customHeight="1" x14ac:dyDescent="0.3">
      <c r="A617" s="660" t="s">
        <v>600</v>
      </c>
      <c r="B617" s="661" t="s">
        <v>3542</v>
      </c>
      <c r="C617" s="662" t="s">
        <v>611</v>
      </c>
      <c r="D617" s="663" t="s">
        <v>3544</v>
      </c>
      <c r="E617" s="662" t="s">
        <v>632</v>
      </c>
      <c r="F617" s="663" t="s">
        <v>3551</v>
      </c>
      <c r="G617" s="662" t="s">
        <v>648</v>
      </c>
      <c r="H617" s="662" t="s">
        <v>2375</v>
      </c>
      <c r="I617" s="662" t="s">
        <v>2375</v>
      </c>
      <c r="J617" s="662" t="s">
        <v>1286</v>
      </c>
      <c r="K617" s="662" t="s">
        <v>2376</v>
      </c>
      <c r="L617" s="664">
        <v>230.8154770785014</v>
      </c>
      <c r="M617" s="664">
        <v>4</v>
      </c>
      <c r="N617" s="665">
        <v>923.26190831400561</v>
      </c>
    </row>
    <row r="618" spans="1:14" ht="14.4" customHeight="1" x14ac:dyDescent="0.3">
      <c r="A618" s="660" t="s">
        <v>600</v>
      </c>
      <c r="B618" s="661" t="s">
        <v>3542</v>
      </c>
      <c r="C618" s="662" t="s">
        <v>611</v>
      </c>
      <c r="D618" s="663" t="s">
        <v>3544</v>
      </c>
      <c r="E618" s="662" t="s">
        <v>632</v>
      </c>
      <c r="F618" s="663" t="s">
        <v>3551</v>
      </c>
      <c r="G618" s="662" t="s">
        <v>648</v>
      </c>
      <c r="H618" s="662" t="s">
        <v>2377</v>
      </c>
      <c r="I618" s="662" t="s">
        <v>2378</v>
      </c>
      <c r="J618" s="662" t="s">
        <v>2379</v>
      </c>
      <c r="K618" s="662" t="s">
        <v>2380</v>
      </c>
      <c r="L618" s="664">
        <v>32</v>
      </c>
      <c r="M618" s="664">
        <v>3</v>
      </c>
      <c r="N618" s="665">
        <v>96</v>
      </c>
    </row>
    <row r="619" spans="1:14" ht="14.4" customHeight="1" x14ac:dyDescent="0.3">
      <c r="A619" s="660" t="s">
        <v>600</v>
      </c>
      <c r="B619" s="661" t="s">
        <v>3542</v>
      </c>
      <c r="C619" s="662" t="s">
        <v>611</v>
      </c>
      <c r="D619" s="663" t="s">
        <v>3544</v>
      </c>
      <c r="E619" s="662" t="s">
        <v>632</v>
      </c>
      <c r="F619" s="663" t="s">
        <v>3551</v>
      </c>
      <c r="G619" s="662" t="s">
        <v>648</v>
      </c>
      <c r="H619" s="662" t="s">
        <v>1280</v>
      </c>
      <c r="I619" s="662" t="s">
        <v>1281</v>
      </c>
      <c r="J619" s="662" t="s">
        <v>1282</v>
      </c>
      <c r="K619" s="662" t="s">
        <v>1283</v>
      </c>
      <c r="L619" s="664">
        <v>117.73936135193176</v>
      </c>
      <c r="M619" s="664">
        <v>188</v>
      </c>
      <c r="N619" s="665">
        <v>22134.99993416317</v>
      </c>
    </row>
    <row r="620" spans="1:14" ht="14.4" customHeight="1" x14ac:dyDescent="0.3">
      <c r="A620" s="660" t="s">
        <v>600</v>
      </c>
      <c r="B620" s="661" t="s">
        <v>3542</v>
      </c>
      <c r="C620" s="662" t="s">
        <v>611</v>
      </c>
      <c r="D620" s="663" t="s">
        <v>3544</v>
      </c>
      <c r="E620" s="662" t="s">
        <v>632</v>
      </c>
      <c r="F620" s="663" t="s">
        <v>3551</v>
      </c>
      <c r="G620" s="662" t="s">
        <v>648</v>
      </c>
      <c r="H620" s="662" t="s">
        <v>2381</v>
      </c>
      <c r="I620" s="662" t="s">
        <v>2382</v>
      </c>
      <c r="J620" s="662" t="s">
        <v>2383</v>
      </c>
      <c r="K620" s="662" t="s">
        <v>2384</v>
      </c>
      <c r="L620" s="664">
        <v>595.23000000000013</v>
      </c>
      <c r="M620" s="664">
        <v>1</v>
      </c>
      <c r="N620" s="665">
        <v>595.23000000000013</v>
      </c>
    </row>
    <row r="621" spans="1:14" ht="14.4" customHeight="1" x14ac:dyDescent="0.3">
      <c r="A621" s="660" t="s">
        <v>600</v>
      </c>
      <c r="B621" s="661" t="s">
        <v>3542</v>
      </c>
      <c r="C621" s="662" t="s">
        <v>611</v>
      </c>
      <c r="D621" s="663" t="s">
        <v>3544</v>
      </c>
      <c r="E621" s="662" t="s">
        <v>632</v>
      </c>
      <c r="F621" s="663" t="s">
        <v>3551</v>
      </c>
      <c r="G621" s="662" t="s">
        <v>648</v>
      </c>
      <c r="H621" s="662" t="s">
        <v>1284</v>
      </c>
      <c r="I621" s="662" t="s">
        <v>1285</v>
      </c>
      <c r="J621" s="662" t="s">
        <v>1286</v>
      </c>
      <c r="K621" s="662" t="s">
        <v>1287</v>
      </c>
      <c r="L621" s="664">
        <v>125.36597218153909</v>
      </c>
      <c r="M621" s="664">
        <v>20</v>
      </c>
      <c r="N621" s="665">
        <v>2507.3194436307817</v>
      </c>
    </row>
    <row r="622" spans="1:14" ht="14.4" customHeight="1" x14ac:dyDescent="0.3">
      <c r="A622" s="660" t="s">
        <v>600</v>
      </c>
      <c r="B622" s="661" t="s">
        <v>3542</v>
      </c>
      <c r="C622" s="662" t="s">
        <v>611</v>
      </c>
      <c r="D622" s="663" t="s">
        <v>3544</v>
      </c>
      <c r="E622" s="662" t="s">
        <v>632</v>
      </c>
      <c r="F622" s="663" t="s">
        <v>3551</v>
      </c>
      <c r="G622" s="662" t="s">
        <v>648</v>
      </c>
      <c r="H622" s="662" t="s">
        <v>2385</v>
      </c>
      <c r="I622" s="662" t="s">
        <v>2386</v>
      </c>
      <c r="J622" s="662" t="s">
        <v>2387</v>
      </c>
      <c r="K622" s="662" t="s">
        <v>2388</v>
      </c>
      <c r="L622" s="664">
        <v>735.13</v>
      </c>
      <c r="M622" s="664">
        <v>1</v>
      </c>
      <c r="N622" s="665">
        <v>735.13</v>
      </c>
    </row>
    <row r="623" spans="1:14" ht="14.4" customHeight="1" x14ac:dyDescent="0.3">
      <c r="A623" s="660" t="s">
        <v>600</v>
      </c>
      <c r="B623" s="661" t="s">
        <v>3542</v>
      </c>
      <c r="C623" s="662" t="s">
        <v>611</v>
      </c>
      <c r="D623" s="663" t="s">
        <v>3544</v>
      </c>
      <c r="E623" s="662" t="s">
        <v>632</v>
      </c>
      <c r="F623" s="663" t="s">
        <v>3551</v>
      </c>
      <c r="G623" s="662" t="s">
        <v>648</v>
      </c>
      <c r="H623" s="662" t="s">
        <v>2389</v>
      </c>
      <c r="I623" s="662" t="s">
        <v>2390</v>
      </c>
      <c r="J623" s="662" t="s">
        <v>2391</v>
      </c>
      <c r="K623" s="662" t="s">
        <v>2392</v>
      </c>
      <c r="L623" s="664">
        <v>78.399999999999963</v>
      </c>
      <c r="M623" s="664">
        <v>1</v>
      </c>
      <c r="N623" s="665">
        <v>78.399999999999963</v>
      </c>
    </row>
    <row r="624" spans="1:14" ht="14.4" customHeight="1" x14ac:dyDescent="0.3">
      <c r="A624" s="660" t="s">
        <v>600</v>
      </c>
      <c r="B624" s="661" t="s">
        <v>3542</v>
      </c>
      <c r="C624" s="662" t="s">
        <v>611</v>
      </c>
      <c r="D624" s="663" t="s">
        <v>3544</v>
      </c>
      <c r="E624" s="662" t="s">
        <v>632</v>
      </c>
      <c r="F624" s="663" t="s">
        <v>3551</v>
      </c>
      <c r="G624" s="662" t="s">
        <v>648</v>
      </c>
      <c r="H624" s="662" t="s">
        <v>2393</v>
      </c>
      <c r="I624" s="662" t="s">
        <v>2394</v>
      </c>
      <c r="J624" s="662" t="s">
        <v>2395</v>
      </c>
      <c r="K624" s="662" t="s">
        <v>2396</v>
      </c>
      <c r="L624" s="664">
        <v>102.93000000000004</v>
      </c>
      <c r="M624" s="664">
        <v>1</v>
      </c>
      <c r="N624" s="665">
        <v>102.93000000000004</v>
      </c>
    </row>
    <row r="625" spans="1:14" ht="14.4" customHeight="1" x14ac:dyDescent="0.3">
      <c r="A625" s="660" t="s">
        <v>600</v>
      </c>
      <c r="B625" s="661" t="s">
        <v>3542</v>
      </c>
      <c r="C625" s="662" t="s">
        <v>611</v>
      </c>
      <c r="D625" s="663" t="s">
        <v>3544</v>
      </c>
      <c r="E625" s="662" t="s">
        <v>632</v>
      </c>
      <c r="F625" s="663" t="s">
        <v>3551</v>
      </c>
      <c r="G625" s="662" t="s">
        <v>648</v>
      </c>
      <c r="H625" s="662" t="s">
        <v>1300</v>
      </c>
      <c r="I625" s="662" t="s">
        <v>1300</v>
      </c>
      <c r="J625" s="662" t="s">
        <v>1301</v>
      </c>
      <c r="K625" s="662" t="s">
        <v>1302</v>
      </c>
      <c r="L625" s="664">
        <v>96.370000000000033</v>
      </c>
      <c r="M625" s="664">
        <v>1</v>
      </c>
      <c r="N625" s="665">
        <v>96.370000000000033</v>
      </c>
    </row>
    <row r="626" spans="1:14" ht="14.4" customHeight="1" x14ac:dyDescent="0.3">
      <c r="A626" s="660" t="s">
        <v>600</v>
      </c>
      <c r="B626" s="661" t="s">
        <v>3542</v>
      </c>
      <c r="C626" s="662" t="s">
        <v>611</v>
      </c>
      <c r="D626" s="663" t="s">
        <v>3544</v>
      </c>
      <c r="E626" s="662" t="s">
        <v>632</v>
      </c>
      <c r="F626" s="663" t="s">
        <v>3551</v>
      </c>
      <c r="G626" s="662" t="s">
        <v>648</v>
      </c>
      <c r="H626" s="662" t="s">
        <v>1303</v>
      </c>
      <c r="I626" s="662" t="s">
        <v>1304</v>
      </c>
      <c r="J626" s="662" t="s">
        <v>1305</v>
      </c>
      <c r="K626" s="662" t="s">
        <v>1306</v>
      </c>
      <c r="L626" s="664">
        <v>399.48</v>
      </c>
      <c r="M626" s="664">
        <v>5</v>
      </c>
      <c r="N626" s="665">
        <v>1997.4</v>
      </c>
    </row>
    <row r="627" spans="1:14" ht="14.4" customHeight="1" x14ac:dyDescent="0.3">
      <c r="A627" s="660" t="s">
        <v>600</v>
      </c>
      <c r="B627" s="661" t="s">
        <v>3542</v>
      </c>
      <c r="C627" s="662" t="s">
        <v>611</v>
      </c>
      <c r="D627" s="663" t="s">
        <v>3544</v>
      </c>
      <c r="E627" s="662" t="s">
        <v>632</v>
      </c>
      <c r="F627" s="663" t="s">
        <v>3551</v>
      </c>
      <c r="G627" s="662" t="s">
        <v>648</v>
      </c>
      <c r="H627" s="662" t="s">
        <v>2397</v>
      </c>
      <c r="I627" s="662" t="s">
        <v>237</v>
      </c>
      <c r="J627" s="662" t="s">
        <v>2398</v>
      </c>
      <c r="K627" s="662"/>
      <c r="L627" s="664">
        <v>72.887769284065882</v>
      </c>
      <c r="M627" s="664">
        <v>17</v>
      </c>
      <c r="N627" s="665">
        <v>1239.0920778291199</v>
      </c>
    </row>
    <row r="628" spans="1:14" ht="14.4" customHeight="1" x14ac:dyDescent="0.3">
      <c r="A628" s="660" t="s">
        <v>600</v>
      </c>
      <c r="B628" s="661" t="s">
        <v>3542</v>
      </c>
      <c r="C628" s="662" t="s">
        <v>611</v>
      </c>
      <c r="D628" s="663" t="s">
        <v>3544</v>
      </c>
      <c r="E628" s="662" t="s">
        <v>632</v>
      </c>
      <c r="F628" s="663" t="s">
        <v>3551</v>
      </c>
      <c r="G628" s="662" t="s">
        <v>648</v>
      </c>
      <c r="H628" s="662" t="s">
        <v>1318</v>
      </c>
      <c r="I628" s="662" t="s">
        <v>237</v>
      </c>
      <c r="J628" s="662" t="s">
        <v>1319</v>
      </c>
      <c r="K628" s="662"/>
      <c r="L628" s="664">
        <v>280.48494901178537</v>
      </c>
      <c r="M628" s="664">
        <v>4</v>
      </c>
      <c r="N628" s="665">
        <v>1121.9397960471415</v>
      </c>
    </row>
    <row r="629" spans="1:14" ht="14.4" customHeight="1" x14ac:dyDescent="0.3">
      <c r="A629" s="660" t="s">
        <v>600</v>
      </c>
      <c r="B629" s="661" t="s">
        <v>3542</v>
      </c>
      <c r="C629" s="662" t="s">
        <v>611</v>
      </c>
      <c r="D629" s="663" t="s">
        <v>3544</v>
      </c>
      <c r="E629" s="662" t="s">
        <v>632</v>
      </c>
      <c r="F629" s="663" t="s">
        <v>3551</v>
      </c>
      <c r="G629" s="662" t="s">
        <v>648</v>
      </c>
      <c r="H629" s="662" t="s">
        <v>2399</v>
      </c>
      <c r="I629" s="662" t="s">
        <v>2399</v>
      </c>
      <c r="J629" s="662" t="s">
        <v>2400</v>
      </c>
      <c r="K629" s="662" t="s">
        <v>2401</v>
      </c>
      <c r="L629" s="664">
        <v>48.880000000000031</v>
      </c>
      <c r="M629" s="664">
        <v>2</v>
      </c>
      <c r="N629" s="665">
        <v>97.760000000000062</v>
      </c>
    </row>
    <row r="630" spans="1:14" ht="14.4" customHeight="1" x14ac:dyDescent="0.3">
      <c r="A630" s="660" t="s">
        <v>600</v>
      </c>
      <c r="B630" s="661" t="s">
        <v>3542</v>
      </c>
      <c r="C630" s="662" t="s">
        <v>611</v>
      </c>
      <c r="D630" s="663" t="s">
        <v>3544</v>
      </c>
      <c r="E630" s="662" t="s">
        <v>632</v>
      </c>
      <c r="F630" s="663" t="s">
        <v>3551</v>
      </c>
      <c r="G630" s="662" t="s">
        <v>648</v>
      </c>
      <c r="H630" s="662" t="s">
        <v>2402</v>
      </c>
      <c r="I630" s="662" t="s">
        <v>2402</v>
      </c>
      <c r="J630" s="662" t="s">
        <v>2403</v>
      </c>
      <c r="K630" s="662" t="s">
        <v>2404</v>
      </c>
      <c r="L630" s="664">
        <v>71.57999999999997</v>
      </c>
      <c r="M630" s="664">
        <v>1</v>
      </c>
      <c r="N630" s="665">
        <v>71.57999999999997</v>
      </c>
    </row>
    <row r="631" spans="1:14" ht="14.4" customHeight="1" x14ac:dyDescent="0.3">
      <c r="A631" s="660" t="s">
        <v>600</v>
      </c>
      <c r="B631" s="661" t="s">
        <v>3542</v>
      </c>
      <c r="C631" s="662" t="s">
        <v>611</v>
      </c>
      <c r="D631" s="663" t="s">
        <v>3544</v>
      </c>
      <c r="E631" s="662" t="s">
        <v>632</v>
      </c>
      <c r="F631" s="663" t="s">
        <v>3551</v>
      </c>
      <c r="G631" s="662" t="s">
        <v>648</v>
      </c>
      <c r="H631" s="662" t="s">
        <v>2405</v>
      </c>
      <c r="I631" s="662" t="s">
        <v>2406</v>
      </c>
      <c r="J631" s="662" t="s">
        <v>2407</v>
      </c>
      <c r="K631" s="662" t="s">
        <v>2408</v>
      </c>
      <c r="L631" s="664">
        <v>38.24</v>
      </c>
      <c r="M631" s="664">
        <v>1</v>
      </c>
      <c r="N631" s="665">
        <v>38.24</v>
      </c>
    </row>
    <row r="632" spans="1:14" ht="14.4" customHeight="1" x14ac:dyDescent="0.3">
      <c r="A632" s="660" t="s">
        <v>600</v>
      </c>
      <c r="B632" s="661" t="s">
        <v>3542</v>
      </c>
      <c r="C632" s="662" t="s">
        <v>611</v>
      </c>
      <c r="D632" s="663" t="s">
        <v>3544</v>
      </c>
      <c r="E632" s="662" t="s">
        <v>632</v>
      </c>
      <c r="F632" s="663" t="s">
        <v>3551</v>
      </c>
      <c r="G632" s="662" t="s">
        <v>648</v>
      </c>
      <c r="H632" s="662" t="s">
        <v>1324</v>
      </c>
      <c r="I632" s="662" t="s">
        <v>1325</v>
      </c>
      <c r="J632" s="662" t="s">
        <v>1326</v>
      </c>
      <c r="K632" s="662" t="s">
        <v>1327</v>
      </c>
      <c r="L632" s="664">
        <v>373.55</v>
      </c>
      <c r="M632" s="664">
        <v>1</v>
      </c>
      <c r="N632" s="665">
        <v>373.55</v>
      </c>
    </row>
    <row r="633" spans="1:14" ht="14.4" customHeight="1" x14ac:dyDescent="0.3">
      <c r="A633" s="660" t="s">
        <v>600</v>
      </c>
      <c r="B633" s="661" t="s">
        <v>3542</v>
      </c>
      <c r="C633" s="662" t="s">
        <v>611</v>
      </c>
      <c r="D633" s="663" t="s">
        <v>3544</v>
      </c>
      <c r="E633" s="662" t="s">
        <v>632</v>
      </c>
      <c r="F633" s="663" t="s">
        <v>3551</v>
      </c>
      <c r="G633" s="662" t="s">
        <v>648</v>
      </c>
      <c r="H633" s="662" t="s">
        <v>1328</v>
      </c>
      <c r="I633" s="662" t="s">
        <v>1329</v>
      </c>
      <c r="J633" s="662" t="s">
        <v>1330</v>
      </c>
      <c r="K633" s="662" t="s">
        <v>1331</v>
      </c>
      <c r="L633" s="664">
        <v>236.99687884108866</v>
      </c>
      <c r="M633" s="664">
        <v>1</v>
      </c>
      <c r="N633" s="665">
        <v>236.99687884108866</v>
      </c>
    </row>
    <row r="634" spans="1:14" ht="14.4" customHeight="1" x14ac:dyDescent="0.3">
      <c r="A634" s="660" t="s">
        <v>600</v>
      </c>
      <c r="B634" s="661" t="s">
        <v>3542</v>
      </c>
      <c r="C634" s="662" t="s">
        <v>611</v>
      </c>
      <c r="D634" s="663" t="s">
        <v>3544</v>
      </c>
      <c r="E634" s="662" t="s">
        <v>632</v>
      </c>
      <c r="F634" s="663" t="s">
        <v>3551</v>
      </c>
      <c r="G634" s="662" t="s">
        <v>648</v>
      </c>
      <c r="H634" s="662" t="s">
        <v>1332</v>
      </c>
      <c r="I634" s="662" t="s">
        <v>1333</v>
      </c>
      <c r="J634" s="662" t="s">
        <v>1334</v>
      </c>
      <c r="K634" s="662" t="s">
        <v>1335</v>
      </c>
      <c r="L634" s="664">
        <v>60.515012070623001</v>
      </c>
      <c r="M634" s="664">
        <v>2</v>
      </c>
      <c r="N634" s="665">
        <v>121.030024141246</v>
      </c>
    </row>
    <row r="635" spans="1:14" ht="14.4" customHeight="1" x14ac:dyDescent="0.3">
      <c r="A635" s="660" t="s">
        <v>600</v>
      </c>
      <c r="B635" s="661" t="s">
        <v>3542</v>
      </c>
      <c r="C635" s="662" t="s">
        <v>611</v>
      </c>
      <c r="D635" s="663" t="s">
        <v>3544</v>
      </c>
      <c r="E635" s="662" t="s">
        <v>632</v>
      </c>
      <c r="F635" s="663" t="s">
        <v>3551</v>
      </c>
      <c r="G635" s="662" t="s">
        <v>648</v>
      </c>
      <c r="H635" s="662" t="s">
        <v>2409</v>
      </c>
      <c r="I635" s="662" t="s">
        <v>2410</v>
      </c>
      <c r="J635" s="662" t="s">
        <v>2411</v>
      </c>
      <c r="K635" s="662" t="s">
        <v>2412</v>
      </c>
      <c r="L635" s="664">
        <v>117.16</v>
      </c>
      <c r="M635" s="664">
        <v>2</v>
      </c>
      <c r="N635" s="665">
        <v>234.32</v>
      </c>
    </row>
    <row r="636" spans="1:14" ht="14.4" customHeight="1" x14ac:dyDescent="0.3">
      <c r="A636" s="660" t="s">
        <v>600</v>
      </c>
      <c r="B636" s="661" t="s">
        <v>3542</v>
      </c>
      <c r="C636" s="662" t="s">
        <v>611</v>
      </c>
      <c r="D636" s="663" t="s">
        <v>3544</v>
      </c>
      <c r="E636" s="662" t="s">
        <v>632</v>
      </c>
      <c r="F636" s="663" t="s">
        <v>3551</v>
      </c>
      <c r="G636" s="662" t="s">
        <v>648</v>
      </c>
      <c r="H636" s="662" t="s">
        <v>2413</v>
      </c>
      <c r="I636" s="662" t="s">
        <v>2414</v>
      </c>
      <c r="J636" s="662" t="s">
        <v>2415</v>
      </c>
      <c r="K636" s="662" t="s">
        <v>2416</v>
      </c>
      <c r="L636" s="664">
        <v>67.69</v>
      </c>
      <c r="M636" s="664">
        <v>1</v>
      </c>
      <c r="N636" s="665">
        <v>67.69</v>
      </c>
    </row>
    <row r="637" spans="1:14" ht="14.4" customHeight="1" x14ac:dyDescent="0.3">
      <c r="A637" s="660" t="s">
        <v>600</v>
      </c>
      <c r="B637" s="661" t="s">
        <v>3542</v>
      </c>
      <c r="C637" s="662" t="s">
        <v>611</v>
      </c>
      <c r="D637" s="663" t="s">
        <v>3544</v>
      </c>
      <c r="E637" s="662" t="s">
        <v>632</v>
      </c>
      <c r="F637" s="663" t="s">
        <v>3551</v>
      </c>
      <c r="G637" s="662" t="s">
        <v>648</v>
      </c>
      <c r="H637" s="662" t="s">
        <v>2417</v>
      </c>
      <c r="I637" s="662" t="s">
        <v>2418</v>
      </c>
      <c r="J637" s="662" t="s">
        <v>2411</v>
      </c>
      <c r="K637" s="662" t="s">
        <v>2419</v>
      </c>
      <c r="L637" s="664">
        <v>123.26976821514569</v>
      </c>
      <c r="M637" s="664">
        <v>1</v>
      </c>
      <c r="N637" s="665">
        <v>123.26976821514569</v>
      </c>
    </row>
    <row r="638" spans="1:14" ht="14.4" customHeight="1" x14ac:dyDescent="0.3">
      <c r="A638" s="660" t="s">
        <v>600</v>
      </c>
      <c r="B638" s="661" t="s">
        <v>3542</v>
      </c>
      <c r="C638" s="662" t="s">
        <v>611</v>
      </c>
      <c r="D638" s="663" t="s">
        <v>3544</v>
      </c>
      <c r="E638" s="662" t="s">
        <v>632</v>
      </c>
      <c r="F638" s="663" t="s">
        <v>3551</v>
      </c>
      <c r="G638" s="662" t="s">
        <v>648</v>
      </c>
      <c r="H638" s="662" t="s">
        <v>2420</v>
      </c>
      <c r="I638" s="662" t="s">
        <v>2421</v>
      </c>
      <c r="J638" s="662" t="s">
        <v>2422</v>
      </c>
      <c r="K638" s="662" t="s">
        <v>2423</v>
      </c>
      <c r="L638" s="664">
        <v>40.310000000000009</v>
      </c>
      <c r="M638" s="664">
        <v>1</v>
      </c>
      <c r="N638" s="665">
        <v>40.310000000000009</v>
      </c>
    </row>
    <row r="639" spans="1:14" ht="14.4" customHeight="1" x14ac:dyDescent="0.3">
      <c r="A639" s="660" t="s">
        <v>600</v>
      </c>
      <c r="B639" s="661" t="s">
        <v>3542</v>
      </c>
      <c r="C639" s="662" t="s">
        <v>611</v>
      </c>
      <c r="D639" s="663" t="s">
        <v>3544</v>
      </c>
      <c r="E639" s="662" t="s">
        <v>632</v>
      </c>
      <c r="F639" s="663" t="s">
        <v>3551</v>
      </c>
      <c r="G639" s="662" t="s">
        <v>648</v>
      </c>
      <c r="H639" s="662" t="s">
        <v>2424</v>
      </c>
      <c r="I639" s="662" t="s">
        <v>2425</v>
      </c>
      <c r="J639" s="662" t="s">
        <v>2426</v>
      </c>
      <c r="K639" s="662" t="s">
        <v>2427</v>
      </c>
      <c r="L639" s="664">
        <v>25.010000000000016</v>
      </c>
      <c r="M639" s="664">
        <v>1</v>
      </c>
      <c r="N639" s="665">
        <v>25.010000000000016</v>
      </c>
    </row>
    <row r="640" spans="1:14" ht="14.4" customHeight="1" x14ac:dyDescent="0.3">
      <c r="A640" s="660" t="s">
        <v>600</v>
      </c>
      <c r="B640" s="661" t="s">
        <v>3542</v>
      </c>
      <c r="C640" s="662" t="s">
        <v>611</v>
      </c>
      <c r="D640" s="663" t="s">
        <v>3544</v>
      </c>
      <c r="E640" s="662" t="s">
        <v>632</v>
      </c>
      <c r="F640" s="663" t="s">
        <v>3551</v>
      </c>
      <c r="G640" s="662" t="s">
        <v>648</v>
      </c>
      <c r="H640" s="662" t="s">
        <v>2428</v>
      </c>
      <c r="I640" s="662" t="s">
        <v>2429</v>
      </c>
      <c r="J640" s="662" t="s">
        <v>2430</v>
      </c>
      <c r="K640" s="662" t="s">
        <v>2431</v>
      </c>
      <c r="L640" s="664">
        <v>122.41</v>
      </c>
      <c r="M640" s="664">
        <v>1</v>
      </c>
      <c r="N640" s="665">
        <v>122.41</v>
      </c>
    </row>
    <row r="641" spans="1:14" ht="14.4" customHeight="1" x14ac:dyDescent="0.3">
      <c r="A641" s="660" t="s">
        <v>600</v>
      </c>
      <c r="B641" s="661" t="s">
        <v>3542</v>
      </c>
      <c r="C641" s="662" t="s">
        <v>611</v>
      </c>
      <c r="D641" s="663" t="s">
        <v>3544</v>
      </c>
      <c r="E641" s="662" t="s">
        <v>632</v>
      </c>
      <c r="F641" s="663" t="s">
        <v>3551</v>
      </c>
      <c r="G641" s="662" t="s">
        <v>648</v>
      </c>
      <c r="H641" s="662" t="s">
        <v>2432</v>
      </c>
      <c r="I641" s="662" t="s">
        <v>2433</v>
      </c>
      <c r="J641" s="662" t="s">
        <v>2434</v>
      </c>
      <c r="K641" s="662" t="s">
        <v>2435</v>
      </c>
      <c r="L641" s="664">
        <v>769.22000000000048</v>
      </c>
      <c r="M641" s="664">
        <v>1</v>
      </c>
      <c r="N641" s="665">
        <v>769.22000000000048</v>
      </c>
    </row>
    <row r="642" spans="1:14" ht="14.4" customHeight="1" x14ac:dyDescent="0.3">
      <c r="A642" s="660" t="s">
        <v>600</v>
      </c>
      <c r="B642" s="661" t="s">
        <v>3542</v>
      </c>
      <c r="C642" s="662" t="s">
        <v>611</v>
      </c>
      <c r="D642" s="663" t="s">
        <v>3544</v>
      </c>
      <c r="E642" s="662" t="s">
        <v>632</v>
      </c>
      <c r="F642" s="663" t="s">
        <v>3551</v>
      </c>
      <c r="G642" s="662" t="s">
        <v>648</v>
      </c>
      <c r="H642" s="662" t="s">
        <v>2436</v>
      </c>
      <c r="I642" s="662" t="s">
        <v>237</v>
      </c>
      <c r="J642" s="662" t="s">
        <v>2437</v>
      </c>
      <c r="K642" s="662"/>
      <c r="L642" s="664">
        <v>203.40294931294258</v>
      </c>
      <c r="M642" s="664">
        <v>2</v>
      </c>
      <c r="N642" s="665">
        <v>406.80589862588516</v>
      </c>
    </row>
    <row r="643" spans="1:14" ht="14.4" customHeight="1" x14ac:dyDescent="0.3">
      <c r="A643" s="660" t="s">
        <v>600</v>
      </c>
      <c r="B643" s="661" t="s">
        <v>3542</v>
      </c>
      <c r="C643" s="662" t="s">
        <v>611</v>
      </c>
      <c r="D643" s="663" t="s">
        <v>3544</v>
      </c>
      <c r="E643" s="662" t="s">
        <v>632</v>
      </c>
      <c r="F643" s="663" t="s">
        <v>3551</v>
      </c>
      <c r="G643" s="662" t="s">
        <v>648</v>
      </c>
      <c r="H643" s="662" t="s">
        <v>2438</v>
      </c>
      <c r="I643" s="662" t="s">
        <v>237</v>
      </c>
      <c r="J643" s="662" t="s">
        <v>2439</v>
      </c>
      <c r="K643" s="662"/>
      <c r="L643" s="664">
        <v>49.292773134860617</v>
      </c>
      <c r="M643" s="664">
        <v>1</v>
      </c>
      <c r="N643" s="665">
        <v>49.292773134860617</v>
      </c>
    </row>
    <row r="644" spans="1:14" ht="14.4" customHeight="1" x14ac:dyDescent="0.3">
      <c r="A644" s="660" t="s">
        <v>600</v>
      </c>
      <c r="B644" s="661" t="s">
        <v>3542</v>
      </c>
      <c r="C644" s="662" t="s">
        <v>611</v>
      </c>
      <c r="D644" s="663" t="s">
        <v>3544</v>
      </c>
      <c r="E644" s="662" t="s">
        <v>632</v>
      </c>
      <c r="F644" s="663" t="s">
        <v>3551</v>
      </c>
      <c r="G644" s="662" t="s">
        <v>648</v>
      </c>
      <c r="H644" s="662" t="s">
        <v>2440</v>
      </c>
      <c r="I644" s="662" t="s">
        <v>237</v>
      </c>
      <c r="J644" s="662" t="s">
        <v>2441</v>
      </c>
      <c r="K644" s="662"/>
      <c r="L644" s="664">
        <v>204.26072407693911</v>
      </c>
      <c r="M644" s="664">
        <v>1</v>
      </c>
      <c r="N644" s="665">
        <v>204.26072407693911</v>
      </c>
    </row>
    <row r="645" spans="1:14" ht="14.4" customHeight="1" x14ac:dyDescent="0.3">
      <c r="A645" s="660" t="s">
        <v>600</v>
      </c>
      <c r="B645" s="661" t="s">
        <v>3542</v>
      </c>
      <c r="C645" s="662" t="s">
        <v>611</v>
      </c>
      <c r="D645" s="663" t="s">
        <v>3544</v>
      </c>
      <c r="E645" s="662" t="s">
        <v>632</v>
      </c>
      <c r="F645" s="663" t="s">
        <v>3551</v>
      </c>
      <c r="G645" s="662" t="s">
        <v>648</v>
      </c>
      <c r="H645" s="662" t="s">
        <v>2442</v>
      </c>
      <c r="I645" s="662" t="s">
        <v>2443</v>
      </c>
      <c r="J645" s="662" t="s">
        <v>2444</v>
      </c>
      <c r="K645" s="662" t="s">
        <v>2445</v>
      </c>
      <c r="L645" s="664">
        <v>262.22999999999996</v>
      </c>
      <c r="M645" s="664">
        <v>1</v>
      </c>
      <c r="N645" s="665">
        <v>262.22999999999996</v>
      </c>
    </row>
    <row r="646" spans="1:14" ht="14.4" customHeight="1" x14ac:dyDescent="0.3">
      <c r="A646" s="660" t="s">
        <v>600</v>
      </c>
      <c r="B646" s="661" t="s">
        <v>3542</v>
      </c>
      <c r="C646" s="662" t="s">
        <v>611</v>
      </c>
      <c r="D646" s="663" t="s">
        <v>3544</v>
      </c>
      <c r="E646" s="662" t="s">
        <v>632</v>
      </c>
      <c r="F646" s="663" t="s">
        <v>3551</v>
      </c>
      <c r="G646" s="662" t="s">
        <v>648</v>
      </c>
      <c r="H646" s="662" t="s">
        <v>2446</v>
      </c>
      <c r="I646" s="662" t="s">
        <v>2447</v>
      </c>
      <c r="J646" s="662" t="s">
        <v>2448</v>
      </c>
      <c r="K646" s="662" t="s">
        <v>2449</v>
      </c>
      <c r="L646" s="664">
        <v>2788.64</v>
      </c>
      <c r="M646" s="664">
        <v>1</v>
      </c>
      <c r="N646" s="665">
        <v>2788.64</v>
      </c>
    </row>
    <row r="647" spans="1:14" ht="14.4" customHeight="1" x14ac:dyDescent="0.3">
      <c r="A647" s="660" t="s">
        <v>600</v>
      </c>
      <c r="B647" s="661" t="s">
        <v>3542</v>
      </c>
      <c r="C647" s="662" t="s">
        <v>611</v>
      </c>
      <c r="D647" s="663" t="s">
        <v>3544</v>
      </c>
      <c r="E647" s="662" t="s">
        <v>632</v>
      </c>
      <c r="F647" s="663" t="s">
        <v>3551</v>
      </c>
      <c r="G647" s="662" t="s">
        <v>648</v>
      </c>
      <c r="H647" s="662" t="s">
        <v>2450</v>
      </c>
      <c r="I647" s="662" t="s">
        <v>2451</v>
      </c>
      <c r="J647" s="662" t="s">
        <v>2452</v>
      </c>
      <c r="K647" s="662" t="s">
        <v>2453</v>
      </c>
      <c r="L647" s="664">
        <v>636.16999999999996</v>
      </c>
      <c r="M647" s="664">
        <v>1</v>
      </c>
      <c r="N647" s="665">
        <v>636.16999999999996</v>
      </c>
    </row>
    <row r="648" spans="1:14" ht="14.4" customHeight="1" x14ac:dyDescent="0.3">
      <c r="A648" s="660" t="s">
        <v>600</v>
      </c>
      <c r="B648" s="661" t="s">
        <v>3542</v>
      </c>
      <c r="C648" s="662" t="s">
        <v>611</v>
      </c>
      <c r="D648" s="663" t="s">
        <v>3544</v>
      </c>
      <c r="E648" s="662" t="s">
        <v>632</v>
      </c>
      <c r="F648" s="663" t="s">
        <v>3551</v>
      </c>
      <c r="G648" s="662" t="s">
        <v>648</v>
      </c>
      <c r="H648" s="662" t="s">
        <v>1357</v>
      </c>
      <c r="I648" s="662" t="s">
        <v>237</v>
      </c>
      <c r="J648" s="662" t="s">
        <v>1358</v>
      </c>
      <c r="K648" s="662"/>
      <c r="L648" s="664">
        <v>116.22589406217628</v>
      </c>
      <c r="M648" s="664">
        <v>2</v>
      </c>
      <c r="N648" s="665">
        <v>232.45178812435256</v>
      </c>
    </row>
    <row r="649" spans="1:14" ht="14.4" customHeight="1" x14ac:dyDescent="0.3">
      <c r="A649" s="660" t="s">
        <v>600</v>
      </c>
      <c r="B649" s="661" t="s">
        <v>3542</v>
      </c>
      <c r="C649" s="662" t="s">
        <v>611</v>
      </c>
      <c r="D649" s="663" t="s">
        <v>3544</v>
      </c>
      <c r="E649" s="662" t="s">
        <v>632</v>
      </c>
      <c r="F649" s="663" t="s">
        <v>3551</v>
      </c>
      <c r="G649" s="662" t="s">
        <v>648</v>
      </c>
      <c r="H649" s="662" t="s">
        <v>1363</v>
      </c>
      <c r="I649" s="662" t="s">
        <v>1364</v>
      </c>
      <c r="J649" s="662" t="s">
        <v>1365</v>
      </c>
      <c r="K649" s="662" t="s">
        <v>1171</v>
      </c>
      <c r="L649" s="664">
        <v>36.07</v>
      </c>
      <c r="M649" s="664">
        <v>18</v>
      </c>
      <c r="N649" s="665">
        <v>649.26</v>
      </c>
    </row>
    <row r="650" spans="1:14" ht="14.4" customHeight="1" x14ac:dyDescent="0.3">
      <c r="A650" s="660" t="s">
        <v>600</v>
      </c>
      <c r="B650" s="661" t="s">
        <v>3542</v>
      </c>
      <c r="C650" s="662" t="s">
        <v>611</v>
      </c>
      <c r="D650" s="663" t="s">
        <v>3544</v>
      </c>
      <c r="E650" s="662" t="s">
        <v>632</v>
      </c>
      <c r="F650" s="663" t="s">
        <v>3551</v>
      </c>
      <c r="G650" s="662" t="s">
        <v>648</v>
      </c>
      <c r="H650" s="662" t="s">
        <v>2454</v>
      </c>
      <c r="I650" s="662" t="s">
        <v>2455</v>
      </c>
      <c r="J650" s="662" t="s">
        <v>2456</v>
      </c>
      <c r="K650" s="662" t="s">
        <v>2457</v>
      </c>
      <c r="L650" s="664">
        <v>116.78999999999999</v>
      </c>
      <c r="M650" s="664">
        <v>2</v>
      </c>
      <c r="N650" s="665">
        <v>233.57999999999998</v>
      </c>
    </row>
    <row r="651" spans="1:14" ht="14.4" customHeight="1" x14ac:dyDescent="0.3">
      <c r="A651" s="660" t="s">
        <v>600</v>
      </c>
      <c r="B651" s="661" t="s">
        <v>3542</v>
      </c>
      <c r="C651" s="662" t="s">
        <v>611</v>
      </c>
      <c r="D651" s="663" t="s">
        <v>3544</v>
      </c>
      <c r="E651" s="662" t="s">
        <v>632</v>
      </c>
      <c r="F651" s="663" t="s">
        <v>3551</v>
      </c>
      <c r="G651" s="662" t="s">
        <v>648</v>
      </c>
      <c r="H651" s="662" t="s">
        <v>1366</v>
      </c>
      <c r="I651" s="662" t="s">
        <v>1367</v>
      </c>
      <c r="J651" s="662" t="s">
        <v>1368</v>
      </c>
      <c r="K651" s="662" t="s">
        <v>848</v>
      </c>
      <c r="L651" s="664">
        <v>69.78</v>
      </c>
      <c r="M651" s="664">
        <v>1</v>
      </c>
      <c r="N651" s="665">
        <v>69.78</v>
      </c>
    </row>
    <row r="652" spans="1:14" ht="14.4" customHeight="1" x14ac:dyDescent="0.3">
      <c r="A652" s="660" t="s">
        <v>600</v>
      </c>
      <c r="B652" s="661" t="s">
        <v>3542</v>
      </c>
      <c r="C652" s="662" t="s">
        <v>611</v>
      </c>
      <c r="D652" s="663" t="s">
        <v>3544</v>
      </c>
      <c r="E652" s="662" t="s">
        <v>632</v>
      </c>
      <c r="F652" s="663" t="s">
        <v>3551</v>
      </c>
      <c r="G652" s="662" t="s">
        <v>648</v>
      </c>
      <c r="H652" s="662" t="s">
        <v>1373</v>
      </c>
      <c r="I652" s="662" t="s">
        <v>1374</v>
      </c>
      <c r="J652" s="662" t="s">
        <v>1375</v>
      </c>
      <c r="K652" s="662" t="s">
        <v>1376</v>
      </c>
      <c r="L652" s="664">
        <v>203.11161625744029</v>
      </c>
      <c r="M652" s="664">
        <v>5</v>
      </c>
      <c r="N652" s="665">
        <v>1015.5580812872015</v>
      </c>
    </row>
    <row r="653" spans="1:14" ht="14.4" customHeight="1" x14ac:dyDescent="0.3">
      <c r="A653" s="660" t="s">
        <v>600</v>
      </c>
      <c r="B653" s="661" t="s">
        <v>3542</v>
      </c>
      <c r="C653" s="662" t="s">
        <v>611</v>
      </c>
      <c r="D653" s="663" t="s">
        <v>3544</v>
      </c>
      <c r="E653" s="662" t="s">
        <v>632</v>
      </c>
      <c r="F653" s="663" t="s">
        <v>3551</v>
      </c>
      <c r="G653" s="662" t="s">
        <v>648</v>
      </c>
      <c r="H653" s="662" t="s">
        <v>2458</v>
      </c>
      <c r="I653" s="662" t="s">
        <v>2459</v>
      </c>
      <c r="J653" s="662" t="s">
        <v>2460</v>
      </c>
      <c r="K653" s="662" t="s">
        <v>2461</v>
      </c>
      <c r="L653" s="664">
        <v>41.53</v>
      </c>
      <c r="M653" s="664">
        <v>1</v>
      </c>
      <c r="N653" s="665">
        <v>41.53</v>
      </c>
    </row>
    <row r="654" spans="1:14" ht="14.4" customHeight="1" x14ac:dyDescent="0.3">
      <c r="A654" s="660" t="s">
        <v>600</v>
      </c>
      <c r="B654" s="661" t="s">
        <v>3542</v>
      </c>
      <c r="C654" s="662" t="s">
        <v>611</v>
      </c>
      <c r="D654" s="663" t="s">
        <v>3544</v>
      </c>
      <c r="E654" s="662" t="s">
        <v>632</v>
      </c>
      <c r="F654" s="663" t="s">
        <v>3551</v>
      </c>
      <c r="G654" s="662" t="s">
        <v>648</v>
      </c>
      <c r="H654" s="662" t="s">
        <v>1377</v>
      </c>
      <c r="I654" s="662" t="s">
        <v>1378</v>
      </c>
      <c r="J654" s="662" t="s">
        <v>1379</v>
      </c>
      <c r="K654" s="662" t="s">
        <v>1380</v>
      </c>
      <c r="L654" s="664">
        <v>339.93998058950569</v>
      </c>
      <c r="M654" s="664">
        <v>9</v>
      </c>
      <c r="N654" s="665">
        <v>3059.4598253055515</v>
      </c>
    </row>
    <row r="655" spans="1:14" ht="14.4" customHeight="1" x14ac:dyDescent="0.3">
      <c r="A655" s="660" t="s">
        <v>600</v>
      </c>
      <c r="B655" s="661" t="s">
        <v>3542</v>
      </c>
      <c r="C655" s="662" t="s">
        <v>611</v>
      </c>
      <c r="D655" s="663" t="s">
        <v>3544</v>
      </c>
      <c r="E655" s="662" t="s">
        <v>632</v>
      </c>
      <c r="F655" s="663" t="s">
        <v>3551</v>
      </c>
      <c r="G655" s="662" t="s">
        <v>648</v>
      </c>
      <c r="H655" s="662" t="s">
        <v>2462</v>
      </c>
      <c r="I655" s="662" t="s">
        <v>237</v>
      </c>
      <c r="J655" s="662" t="s">
        <v>2463</v>
      </c>
      <c r="K655" s="662"/>
      <c r="L655" s="664">
        <v>51.891113349914221</v>
      </c>
      <c r="M655" s="664">
        <v>10</v>
      </c>
      <c r="N655" s="665">
        <v>518.91113349914224</v>
      </c>
    </row>
    <row r="656" spans="1:14" ht="14.4" customHeight="1" x14ac:dyDescent="0.3">
      <c r="A656" s="660" t="s">
        <v>600</v>
      </c>
      <c r="B656" s="661" t="s">
        <v>3542</v>
      </c>
      <c r="C656" s="662" t="s">
        <v>611</v>
      </c>
      <c r="D656" s="663" t="s">
        <v>3544</v>
      </c>
      <c r="E656" s="662" t="s">
        <v>632</v>
      </c>
      <c r="F656" s="663" t="s">
        <v>3551</v>
      </c>
      <c r="G656" s="662" t="s">
        <v>648</v>
      </c>
      <c r="H656" s="662" t="s">
        <v>1383</v>
      </c>
      <c r="I656" s="662" t="s">
        <v>1384</v>
      </c>
      <c r="J656" s="662" t="s">
        <v>1385</v>
      </c>
      <c r="K656" s="662"/>
      <c r="L656" s="664">
        <v>264.47702349706321</v>
      </c>
      <c r="M656" s="664">
        <v>2</v>
      </c>
      <c r="N656" s="665">
        <v>528.95404699412643</v>
      </c>
    </row>
    <row r="657" spans="1:14" ht="14.4" customHeight="1" x14ac:dyDescent="0.3">
      <c r="A657" s="660" t="s">
        <v>600</v>
      </c>
      <c r="B657" s="661" t="s">
        <v>3542</v>
      </c>
      <c r="C657" s="662" t="s">
        <v>611</v>
      </c>
      <c r="D657" s="663" t="s">
        <v>3544</v>
      </c>
      <c r="E657" s="662" t="s">
        <v>632</v>
      </c>
      <c r="F657" s="663" t="s">
        <v>3551</v>
      </c>
      <c r="G657" s="662" t="s">
        <v>648</v>
      </c>
      <c r="H657" s="662" t="s">
        <v>1392</v>
      </c>
      <c r="I657" s="662" t="s">
        <v>237</v>
      </c>
      <c r="J657" s="662" t="s">
        <v>1393</v>
      </c>
      <c r="K657" s="662"/>
      <c r="L657" s="664">
        <v>84.445844391960705</v>
      </c>
      <c r="M657" s="664">
        <v>5</v>
      </c>
      <c r="N657" s="665">
        <v>422.22922195980351</v>
      </c>
    </row>
    <row r="658" spans="1:14" ht="14.4" customHeight="1" x14ac:dyDescent="0.3">
      <c r="A658" s="660" t="s">
        <v>600</v>
      </c>
      <c r="B658" s="661" t="s">
        <v>3542</v>
      </c>
      <c r="C658" s="662" t="s">
        <v>611</v>
      </c>
      <c r="D658" s="663" t="s">
        <v>3544</v>
      </c>
      <c r="E658" s="662" t="s">
        <v>632</v>
      </c>
      <c r="F658" s="663" t="s">
        <v>3551</v>
      </c>
      <c r="G658" s="662" t="s">
        <v>648</v>
      </c>
      <c r="H658" s="662" t="s">
        <v>2464</v>
      </c>
      <c r="I658" s="662" t="s">
        <v>2465</v>
      </c>
      <c r="J658" s="662" t="s">
        <v>1375</v>
      </c>
      <c r="K658" s="662" t="s">
        <v>2466</v>
      </c>
      <c r="L658" s="664">
        <v>133.3975602789198</v>
      </c>
      <c r="M658" s="664">
        <v>4</v>
      </c>
      <c r="N658" s="665">
        <v>533.59024111567919</v>
      </c>
    </row>
    <row r="659" spans="1:14" ht="14.4" customHeight="1" x14ac:dyDescent="0.3">
      <c r="A659" s="660" t="s">
        <v>600</v>
      </c>
      <c r="B659" s="661" t="s">
        <v>3542</v>
      </c>
      <c r="C659" s="662" t="s">
        <v>611</v>
      </c>
      <c r="D659" s="663" t="s">
        <v>3544</v>
      </c>
      <c r="E659" s="662" t="s">
        <v>632</v>
      </c>
      <c r="F659" s="663" t="s">
        <v>3551</v>
      </c>
      <c r="G659" s="662" t="s">
        <v>648</v>
      </c>
      <c r="H659" s="662" t="s">
        <v>1398</v>
      </c>
      <c r="I659" s="662" t="s">
        <v>1399</v>
      </c>
      <c r="J659" s="662" t="s">
        <v>1400</v>
      </c>
      <c r="K659" s="662" t="s">
        <v>1401</v>
      </c>
      <c r="L659" s="664">
        <v>291.5</v>
      </c>
      <c r="M659" s="664">
        <v>1</v>
      </c>
      <c r="N659" s="665">
        <v>291.5</v>
      </c>
    </row>
    <row r="660" spans="1:14" ht="14.4" customHeight="1" x14ac:dyDescent="0.3">
      <c r="A660" s="660" t="s">
        <v>600</v>
      </c>
      <c r="B660" s="661" t="s">
        <v>3542</v>
      </c>
      <c r="C660" s="662" t="s">
        <v>611</v>
      </c>
      <c r="D660" s="663" t="s">
        <v>3544</v>
      </c>
      <c r="E660" s="662" t="s">
        <v>632</v>
      </c>
      <c r="F660" s="663" t="s">
        <v>3551</v>
      </c>
      <c r="G660" s="662" t="s">
        <v>648</v>
      </c>
      <c r="H660" s="662" t="s">
        <v>2467</v>
      </c>
      <c r="I660" s="662" t="s">
        <v>2467</v>
      </c>
      <c r="J660" s="662" t="s">
        <v>2468</v>
      </c>
      <c r="K660" s="662" t="s">
        <v>2469</v>
      </c>
      <c r="L660" s="664">
        <v>113.61987394486638</v>
      </c>
      <c r="M660" s="664">
        <v>4</v>
      </c>
      <c r="N660" s="665">
        <v>454.47949577946554</v>
      </c>
    </row>
    <row r="661" spans="1:14" ht="14.4" customHeight="1" x14ac:dyDescent="0.3">
      <c r="A661" s="660" t="s">
        <v>600</v>
      </c>
      <c r="B661" s="661" t="s">
        <v>3542</v>
      </c>
      <c r="C661" s="662" t="s">
        <v>611</v>
      </c>
      <c r="D661" s="663" t="s">
        <v>3544</v>
      </c>
      <c r="E661" s="662" t="s">
        <v>632</v>
      </c>
      <c r="F661" s="663" t="s">
        <v>3551</v>
      </c>
      <c r="G661" s="662" t="s">
        <v>648</v>
      </c>
      <c r="H661" s="662" t="s">
        <v>2470</v>
      </c>
      <c r="I661" s="662" t="s">
        <v>237</v>
      </c>
      <c r="J661" s="662" t="s">
        <v>2471</v>
      </c>
      <c r="K661" s="662"/>
      <c r="L661" s="664">
        <v>89.78</v>
      </c>
      <c r="M661" s="664">
        <v>1</v>
      </c>
      <c r="N661" s="665">
        <v>89.78</v>
      </c>
    </row>
    <row r="662" spans="1:14" ht="14.4" customHeight="1" x14ac:dyDescent="0.3">
      <c r="A662" s="660" t="s">
        <v>600</v>
      </c>
      <c r="B662" s="661" t="s">
        <v>3542</v>
      </c>
      <c r="C662" s="662" t="s">
        <v>611</v>
      </c>
      <c r="D662" s="663" t="s">
        <v>3544</v>
      </c>
      <c r="E662" s="662" t="s">
        <v>632</v>
      </c>
      <c r="F662" s="663" t="s">
        <v>3551</v>
      </c>
      <c r="G662" s="662" t="s">
        <v>648</v>
      </c>
      <c r="H662" s="662" t="s">
        <v>2472</v>
      </c>
      <c r="I662" s="662" t="s">
        <v>2473</v>
      </c>
      <c r="J662" s="662" t="s">
        <v>2474</v>
      </c>
      <c r="K662" s="662" t="s">
        <v>2475</v>
      </c>
      <c r="L662" s="664">
        <v>966.2399001071567</v>
      </c>
      <c r="M662" s="664">
        <v>1</v>
      </c>
      <c r="N662" s="665">
        <v>966.2399001071567</v>
      </c>
    </row>
    <row r="663" spans="1:14" ht="14.4" customHeight="1" x14ac:dyDescent="0.3">
      <c r="A663" s="660" t="s">
        <v>600</v>
      </c>
      <c r="B663" s="661" t="s">
        <v>3542</v>
      </c>
      <c r="C663" s="662" t="s">
        <v>611</v>
      </c>
      <c r="D663" s="663" t="s">
        <v>3544</v>
      </c>
      <c r="E663" s="662" t="s">
        <v>632</v>
      </c>
      <c r="F663" s="663" t="s">
        <v>3551</v>
      </c>
      <c r="G663" s="662" t="s">
        <v>648</v>
      </c>
      <c r="H663" s="662" t="s">
        <v>2476</v>
      </c>
      <c r="I663" s="662" t="s">
        <v>237</v>
      </c>
      <c r="J663" s="662" t="s">
        <v>2477</v>
      </c>
      <c r="K663" s="662"/>
      <c r="L663" s="664">
        <v>108.43999999999998</v>
      </c>
      <c r="M663" s="664">
        <v>1</v>
      </c>
      <c r="N663" s="665">
        <v>108.43999999999998</v>
      </c>
    </row>
    <row r="664" spans="1:14" ht="14.4" customHeight="1" x14ac:dyDescent="0.3">
      <c r="A664" s="660" t="s">
        <v>600</v>
      </c>
      <c r="B664" s="661" t="s">
        <v>3542</v>
      </c>
      <c r="C664" s="662" t="s">
        <v>611</v>
      </c>
      <c r="D664" s="663" t="s">
        <v>3544</v>
      </c>
      <c r="E664" s="662" t="s">
        <v>632</v>
      </c>
      <c r="F664" s="663" t="s">
        <v>3551</v>
      </c>
      <c r="G664" s="662" t="s">
        <v>648</v>
      </c>
      <c r="H664" s="662" t="s">
        <v>2478</v>
      </c>
      <c r="I664" s="662" t="s">
        <v>237</v>
      </c>
      <c r="J664" s="662" t="s">
        <v>2479</v>
      </c>
      <c r="K664" s="662"/>
      <c r="L664" s="664">
        <v>85.125800402955448</v>
      </c>
      <c r="M664" s="664">
        <v>1</v>
      </c>
      <c r="N664" s="665">
        <v>85.125800402955448</v>
      </c>
    </row>
    <row r="665" spans="1:14" ht="14.4" customHeight="1" x14ac:dyDescent="0.3">
      <c r="A665" s="660" t="s">
        <v>600</v>
      </c>
      <c r="B665" s="661" t="s">
        <v>3542</v>
      </c>
      <c r="C665" s="662" t="s">
        <v>611</v>
      </c>
      <c r="D665" s="663" t="s">
        <v>3544</v>
      </c>
      <c r="E665" s="662" t="s">
        <v>632</v>
      </c>
      <c r="F665" s="663" t="s">
        <v>3551</v>
      </c>
      <c r="G665" s="662" t="s">
        <v>648</v>
      </c>
      <c r="H665" s="662" t="s">
        <v>2480</v>
      </c>
      <c r="I665" s="662" t="s">
        <v>237</v>
      </c>
      <c r="J665" s="662" t="s">
        <v>2481</v>
      </c>
      <c r="K665" s="662"/>
      <c r="L665" s="664">
        <v>120.9770036403867</v>
      </c>
      <c r="M665" s="664">
        <v>2</v>
      </c>
      <c r="N665" s="665">
        <v>241.9540072807734</v>
      </c>
    </row>
    <row r="666" spans="1:14" ht="14.4" customHeight="1" x14ac:dyDescent="0.3">
      <c r="A666" s="660" t="s">
        <v>600</v>
      </c>
      <c r="B666" s="661" t="s">
        <v>3542</v>
      </c>
      <c r="C666" s="662" t="s">
        <v>611</v>
      </c>
      <c r="D666" s="663" t="s">
        <v>3544</v>
      </c>
      <c r="E666" s="662" t="s">
        <v>632</v>
      </c>
      <c r="F666" s="663" t="s">
        <v>3551</v>
      </c>
      <c r="G666" s="662" t="s">
        <v>648</v>
      </c>
      <c r="H666" s="662" t="s">
        <v>2482</v>
      </c>
      <c r="I666" s="662" t="s">
        <v>237</v>
      </c>
      <c r="J666" s="662" t="s">
        <v>2483</v>
      </c>
      <c r="K666" s="662"/>
      <c r="L666" s="664">
        <v>103.61079714827372</v>
      </c>
      <c r="M666" s="664">
        <v>10</v>
      </c>
      <c r="N666" s="665">
        <v>1036.1079714827372</v>
      </c>
    </row>
    <row r="667" spans="1:14" ht="14.4" customHeight="1" x14ac:dyDescent="0.3">
      <c r="A667" s="660" t="s">
        <v>600</v>
      </c>
      <c r="B667" s="661" t="s">
        <v>3542</v>
      </c>
      <c r="C667" s="662" t="s">
        <v>611</v>
      </c>
      <c r="D667" s="663" t="s">
        <v>3544</v>
      </c>
      <c r="E667" s="662" t="s">
        <v>632</v>
      </c>
      <c r="F667" s="663" t="s">
        <v>3551</v>
      </c>
      <c r="G667" s="662" t="s">
        <v>648</v>
      </c>
      <c r="H667" s="662" t="s">
        <v>2484</v>
      </c>
      <c r="I667" s="662" t="s">
        <v>2485</v>
      </c>
      <c r="J667" s="662" t="s">
        <v>2486</v>
      </c>
      <c r="K667" s="662"/>
      <c r="L667" s="664">
        <v>150.58089769624453</v>
      </c>
      <c r="M667" s="664">
        <v>2</v>
      </c>
      <c r="N667" s="665">
        <v>301.16179539248907</v>
      </c>
    </row>
    <row r="668" spans="1:14" ht="14.4" customHeight="1" x14ac:dyDescent="0.3">
      <c r="A668" s="660" t="s">
        <v>600</v>
      </c>
      <c r="B668" s="661" t="s">
        <v>3542</v>
      </c>
      <c r="C668" s="662" t="s">
        <v>611</v>
      </c>
      <c r="D668" s="663" t="s">
        <v>3544</v>
      </c>
      <c r="E668" s="662" t="s">
        <v>632</v>
      </c>
      <c r="F668" s="663" t="s">
        <v>3551</v>
      </c>
      <c r="G668" s="662" t="s">
        <v>648</v>
      </c>
      <c r="H668" s="662" t="s">
        <v>1414</v>
      </c>
      <c r="I668" s="662" t="s">
        <v>1415</v>
      </c>
      <c r="J668" s="662" t="s">
        <v>1416</v>
      </c>
      <c r="K668" s="662" t="s">
        <v>1417</v>
      </c>
      <c r="L668" s="664">
        <v>6325.01</v>
      </c>
      <c r="M668" s="664">
        <v>1</v>
      </c>
      <c r="N668" s="665">
        <v>6325.01</v>
      </c>
    </row>
    <row r="669" spans="1:14" ht="14.4" customHeight="1" x14ac:dyDescent="0.3">
      <c r="A669" s="660" t="s">
        <v>600</v>
      </c>
      <c r="B669" s="661" t="s">
        <v>3542</v>
      </c>
      <c r="C669" s="662" t="s">
        <v>611</v>
      </c>
      <c r="D669" s="663" t="s">
        <v>3544</v>
      </c>
      <c r="E669" s="662" t="s">
        <v>632</v>
      </c>
      <c r="F669" s="663" t="s">
        <v>3551</v>
      </c>
      <c r="G669" s="662" t="s">
        <v>648</v>
      </c>
      <c r="H669" s="662" t="s">
        <v>2487</v>
      </c>
      <c r="I669" s="662" t="s">
        <v>2487</v>
      </c>
      <c r="J669" s="662" t="s">
        <v>2411</v>
      </c>
      <c r="K669" s="662" t="s">
        <v>2488</v>
      </c>
      <c r="L669" s="664">
        <v>77.919999999999987</v>
      </c>
      <c r="M669" s="664">
        <v>1</v>
      </c>
      <c r="N669" s="665">
        <v>77.919999999999987</v>
      </c>
    </row>
    <row r="670" spans="1:14" ht="14.4" customHeight="1" x14ac:dyDescent="0.3">
      <c r="A670" s="660" t="s">
        <v>600</v>
      </c>
      <c r="B670" s="661" t="s">
        <v>3542</v>
      </c>
      <c r="C670" s="662" t="s">
        <v>611</v>
      </c>
      <c r="D670" s="663" t="s">
        <v>3544</v>
      </c>
      <c r="E670" s="662" t="s">
        <v>632</v>
      </c>
      <c r="F670" s="663" t="s">
        <v>3551</v>
      </c>
      <c r="G670" s="662" t="s">
        <v>648</v>
      </c>
      <c r="H670" s="662" t="s">
        <v>2489</v>
      </c>
      <c r="I670" s="662" t="s">
        <v>237</v>
      </c>
      <c r="J670" s="662" t="s">
        <v>2490</v>
      </c>
      <c r="K670" s="662"/>
      <c r="L670" s="664">
        <v>783.7447241572969</v>
      </c>
      <c r="M670" s="664">
        <v>1</v>
      </c>
      <c r="N670" s="665">
        <v>783.7447241572969</v>
      </c>
    </row>
    <row r="671" spans="1:14" ht="14.4" customHeight="1" x14ac:dyDescent="0.3">
      <c r="A671" s="660" t="s">
        <v>600</v>
      </c>
      <c r="B671" s="661" t="s">
        <v>3542</v>
      </c>
      <c r="C671" s="662" t="s">
        <v>611</v>
      </c>
      <c r="D671" s="663" t="s">
        <v>3544</v>
      </c>
      <c r="E671" s="662" t="s">
        <v>632</v>
      </c>
      <c r="F671" s="663" t="s">
        <v>3551</v>
      </c>
      <c r="G671" s="662" t="s">
        <v>648</v>
      </c>
      <c r="H671" s="662" t="s">
        <v>2491</v>
      </c>
      <c r="I671" s="662" t="s">
        <v>2492</v>
      </c>
      <c r="J671" s="662" t="s">
        <v>2493</v>
      </c>
      <c r="K671" s="662" t="s">
        <v>1257</v>
      </c>
      <c r="L671" s="664">
        <v>39.65</v>
      </c>
      <c r="M671" s="664">
        <v>2</v>
      </c>
      <c r="N671" s="665">
        <v>79.3</v>
      </c>
    </row>
    <row r="672" spans="1:14" ht="14.4" customHeight="1" x14ac:dyDescent="0.3">
      <c r="A672" s="660" t="s">
        <v>600</v>
      </c>
      <c r="B672" s="661" t="s">
        <v>3542</v>
      </c>
      <c r="C672" s="662" t="s">
        <v>611</v>
      </c>
      <c r="D672" s="663" t="s">
        <v>3544</v>
      </c>
      <c r="E672" s="662" t="s">
        <v>632</v>
      </c>
      <c r="F672" s="663" t="s">
        <v>3551</v>
      </c>
      <c r="G672" s="662" t="s">
        <v>648</v>
      </c>
      <c r="H672" s="662" t="s">
        <v>2494</v>
      </c>
      <c r="I672" s="662" t="s">
        <v>237</v>
      </c>
      <c r="J672" s="662" t="s">
        <v>2495</v>
      </c>
      <c r="K672" s="662"/>
      <c r="L672" s="664">
        <v>259.66823096630469</v>
      </c>
      <c r="M672" s="664">
        <v>1</v>
      </c>
      <c r="N672" s="665">
        <v>259.66823096630469</v>
      </c>
    </row>
    <row r="673" spans="1:14" ht="14.4" customHeight="1" x14ac:dyDescent="0.3">
      <c r="A673" s="660" t="s">
        <v>600</v>
      </c>
      <c r="B673" s="661" t="s">
        <v>3542</v>
      </c>
      <c r="C673" s="662" t="s">
        <v>611</v>
      </c>
      <c r="D673" s="663" t="s">
        <v>3544</v>
      </c>
      <c r="E673" s="662" t="s">
        <v>632</v>
      </c>
      <c r="F673" s="663" t="s">
        <v>3551</v>
      </c>
      <c r="G673" s="662" t="s">
        <v>648</v>
      </c>
      <c r="H673" s="662" t="s">
        <v>2496</v>
      </c>
      <c r="I673" s="662" t="s">
        <v>2497</v>
      </c>
      <c r="J673" s="662" t="s">
        <v>2498</v>
      </c>
      <c r="K673" s="662" t="s">
        <v>2499</v>
      </c>
      <c r="L673" s="664">
        <v>116.18014326618196</v>
      </c>
      <c r="M673" s="664">
        <v>1</v>
      </c>
      <c r="N673" s="665">
        <v>116.18014326618196</v>
      </c>
    </row>
    <row r="674" spans="1:14" ht="14.4" customHeight="1" x14ac:dyDescent="0.3">
      <c r="A674" s="660" t="s">
        <v>600</v>
      </c>
      <c r="B674" s="661" t="s">
        <v>3542</v>
      </c>
      <c r="C674" s="662" t="s">
        <v>611</v>
      </c>
      <c r="D674" s="663" t="s">
        <v>3544</v>
      </c>
      <c r="E674" s="662" t="s">
        <v>632</v>
      </c>
      <c r="F674" s="663" t="s">
        <v>3551</v>
      </c>
      <c r="G674" s="662" t="s">
        <v>648</v>
      </c>
      <c r="H674" s="662" t="s">
        <v>2500</v>
      </c>
      <c r="I674" s="662" t="s">
        <v>2501</v>
      </c>
      <c r="J674" s="662" t="s">
        <v>2502</v>
      </c>
      <c r="K674" s="662" t="s">
        <v>2503</v>
      </c>
      <c r="L674" s="664">
        <v>47.330000000000013</v>
      </c>
      <c r="M674" s="664">
        <v>1</v>
      </c>
      <c r="N674" s="665">
        <v>47.330000000000013</v>
      </c>
    </row>
    <row r="675" spans="1:14" ht="14.4" customHeight="1" x14ac:dyDescent="0.3">
      <c r="A675" s="660" t="s">
        <v>600</v>
      </c>
      <c r="B675" s="661" t="s">
        <v>3542</v>
      </c>
      <c r="C675" s="662" t="s">
        <v>611</v>
      </c>
      <c r="D675" s="663" t="s">
        <v>3544</v>
      </c>
      <c r="E675" s="662" t="s">
        <v>632</v>
      </c>
      <c r="F675" s="663" t="s">
        <v>3551</v>
      </c>
      <c r="G675" s="662" t="s">
        <v>648</v>
      </c>
      <c r="H675" s="662" t="s">
        <v>1429</v>
      </c>
      <c r="I675" s="662" t="s">
        <v>1430</v>
      </c>
      <c r="J675" s="662" t="s">
        <v>1431</v>
      </c>
      <c r="K675" s="662" t="s">
        <v>1432</v>
      </c>
      <c r="L675" s="664">
        <v>149.4688846389528</v>
      </c>
      <c r="M675" s="664">
        <v>6</v>
      </c>
      <c r="N675" s="665">
        <v>896.81330783371686</v>
      </c>
    </row>
    <row r="676" spans="1:14" ht="14.4" customHeight="1" x14ac:dyDescent="0.3">
      <c r="A676" s="660" t="s">
        <v>600</v>
      </c>
      <c r="B676" s="661" t="s">
        <v>3542</v>
      </c>
      <c r="C676" s="662" t="s">
        <v>611</v>
      </c>
      <c r="D676" s="663" t="s">
        <v>3544</v>
      </c>
      <c r="E676" s="662" t="s">
        <v>632</v>
      </c>
      <c r="F676" s="663" t="s">
        <v>3551</v>
      </c>
      <c r="G676" s="662" t="s">
        <v>648</v>
      </c>
      <c r="H676" s="662" t="s">
        <v>2504</v>
      </c>
      <c r="I676" s="662" t="s">
        <v>2505</v>
      </c>
      <c r="J676" s="662" t="s">
        <v>2506</v>
      </c>
      <c r="K676" s="662" t="s">
        <v>2507</v>
      </c>
      <c r="L676" s="664">
        <v>107.78000000000003</v>
      </c>
      <c r="M676" s="664">
        <v>1</v>
      </c>
      <c r="N676" s="665">
        <v>107.78000000000003</v>
      </c>
    </row>
    <row r="677" spans="1:14" ht="14.4" customHeight="1" x14ac:dyDescent="0.3">
      <c r="A677" s="660" t="s">
        <v>600</v>
      </c>
      <c r="B677" s="661" t="s">
        <v>3542</v>
      </c>
      <c r="C677" s="662" t="s">
        <v>611</v>
      </c>
      <c r="D677" s="663" t="s">
        <v>3544</v>
      </c>
      <c r="E677" s="662" t="s">
        <v>632</v>
      </c>
      <c r="F677" s="663" t="s">
        <v>3551</v>
      </c>
      <c r="G677" s="662" t="s">
        <v>648</v>
      </c>
      <c r="H677" s="662" t="s">
        <v>2508</v>
      </c>
      <c r="I677" s="662" t="s">
        <v>2509</v>
      </c>
      <c r="J677" s="662" t="s">
        <v>2510</v>
      </c>
      <c r="K677" s="662" t="s">
        <v>2511</v>
      </c>
      <c r="L677" s="664">
        <v>218.50500000000002</v>
      </c>
      <c r="M677" s="664">
        <v>2</v>
      </c>
      <c r="N677" s="665">
        <v>437.01000000000005</v>
      </c>
    </row>
    <row r="678" spans="1:14" ht="14.4" customHeight="1" x14ac:dyDescent="0.3">
      <c r="A678" s="660" t="s">
        <v>600</v>
      </c>
      <c r="B678" s="661" t="s">
        <v>3542</v>
      </c>
      <c r="C678" s="662" t="s">
        <v>611</v>
      </c>
      <c r="D678" s="663" t="s">
        <v>3544</v>
      </c>
      <c r="E678" s="662" t="s">
        <v>632</v>
      </c>
      <c r="F678" s="663" t="s">
        <v>3551</v>
      </c>
      <c r="G678" s="662" t="s">
        <v>648</v>
      </c>
      <c r="H678" s="662" t="s">
        <v>1437</v>
      </c>
      <c r="I678" s="662" t="s">
        <v>1438</v>
      </c>
      <c r="J678" s="662" t="s">
        <v>1439</v>
      </c>
      <c r="K678" s="662"/>
      <c r="L678" s="664">
        <v>90.302318358436935</v>
      </c>
      <c r="M678" s="664">
        <v>3</v>
      </c>
      <c r="N678" s="665">
        <v>270.9069550753108</v>
      </c>
    </row>
    <row r="679" spans="1:14" ht="14.4" customHeight="1" x14ac:dyDescent="0.3">
      <c r="A679" s="660" t="s">
        <v>600</v>
      </c>
      <c r="B679" s="661" t="s">
        <v>3542</v>
      </c>
      <c r="C679" s="662" t="s">
        <v>611</v>
      </c>
      <c r="D679" s="663" t="s">
        <v>3544</v>
      </c>
      <c r="E679" s="662" t="s">
        <v>632</v>
      </c>
      <c r="F679" s="663" t="s">
        <v>3551</v>
      </c>
      <c r="G679" s="662" t="s">
        <v>648</v>
      </c>
      <c r="H679" s="662" t="s">
        <v>2512</v>
      </c>
      <c r="I679" s="662" t="s">
        <v>2513</v>
      </c>
      <c r="J679" s="662" t="s">
        <v>2514</v>
      </c>
      <c r="K679" s="662" t="s">
        <v>2515</v>
      </c>
      <c r="L679" s="664">
        <v>144.89928311120832</v>
      </c>
      <c r="M679" s="664">
        <v>1</v>
      </c>
      <c r="N679" s="665">
        <v>144.89928311120832</v>
      </c>
    </row>
    <row r="680" spans="1:14" ht="14.4" customHeight="1" x14ac:dyDescent="0.3">
      <c r="A680" s="660" t="s">
        <v>600</v>
      </c>
      <c r="B680" s="661" t="s">
        <v>3542</v>
      </c>
      <c r="C680" s="662" t="s">
        <v>611</v>
      </c>
      <c r="D680" s="663" t="s">
        <v>3544</v>
      </c>
      <c r="E680" s="662" t="s">
        <v>632</v>
      </c>
      <c r="F680" s="663" t="s">
        <v>3551</v>
      </c>
      <c r="G680" s="662" t="s">
        <v>648</v>
      </c>
      <c r="H680" s="662" t="s">
        <v>2516</v>
      </c>
      <c r="I680" s="662" t="s">
        <v>2517</v>
      </c>
      <c r="J680" s="662" t="s">
        <v>2518</v>
      </c>
      <c r="K680" s="662" t="s">
        <v>2519</v>
      </c>
      <c r="L680" s="664">
        <v>157.44999999999999</v>
      </c>
      <c r="M680" s="664">
        <v>2</v>
      </c>
      <c r="N680" s="665">
        <v>314.89999999999998</v>
      </c>
    </row>
    <row r="681" spans="1:14" ht="14.4" customHeight="1" x14ac:dyDescent="0.3">
      <c r="A681" s="660" t="s">
        <v>600</v>
      </c>
      <c r="B681" s="661" t="s">
        <v>3542</v>
      </c>
      <c r="C681" s="662" t="s">
        <v>611</v>
      </c>
      <c r="D681" s="663" t="s">
        <v>3544</v>
      </c>
      <c r="E681" s="662" t="s">
        <v>632</v>
      </c>
      <c r="F681" s="663" t="s">
        <v>3551</v>
      </c>
      <c r="G681" s="662" t="s">
        <v>648</v>
      </c>
      <c r="H681" s="662" t="s">
        <v>2520</v>
      </c>
      <c r="I681" s="662" t="s">
        <v>2521</v>
      </c>
      <c r="J681" s="662" t="s">
        <v>2522</v>
      </c>
      <c r="K681" s="662" t="s">
        <v>2523</v>
      </c>
      <c r="L681" s="664">
        <v>73.900255023062016</v>
      </c>
      <c r="M681" s="664">
        <v>1</v>
      </c>
      <c r="N681" s="665">
        <v>73.900255023062016</v>
      </c>
    </row>
    <row r="682" spans="1:14" ht="14.4" customHeight="1" x14ac:dyDescent="0.3">
      <c r="A682" s="660" t="s">
        <v>600</v>
      </c>
      <c r="B682" s="661" t="s">
        <v>3542</v>
      </c>
      <c r="C682" s="662" t="s">
        <v>611</v>
      </c>
      <c r="D682" s="663" t="s">
        <v>3544</v>
      </c>
      <c r="E682" s="662" t="s">
        <v>632</v>
      </c>
      <c r="F682" s="663" t="s">
        <v>3551</v>
      </c>
      <c r="G682" s="662" t="s">
        <v>648</v>
      </c>
      <c r="H682" s="662" t="s">
        <v>2524</v>
      </c>
      <c r="I682" s="662" t="s">
        <v>2525</v>
      </c>
      <c r="J682" s="662" t="s">
        <v>1535</v>
      </c>
      <c r="K682" s="662" t="s">
        <v>2526</v>
      </c>
      <c r="L682" s="664">
        <v>116.8491359325606</v>
      </c>
      <c r="M682" s="664">
        <v>1</v>
      </c>
      <c r="N682" s="665">
        <v>116.8491359325606</v>
      </c>
    </row>
    <row r="683" spans="1:14" ht="14.4" customHeight="1" x14ac:dyDescent="0.3">
      <c r="A683" s="660" t="s">
        <v>600</v>
      </c>
      <c r="B683" s="661" t="s">
        <v>3542</v>
      </c>
      <c r="C683" s="662" t="s">
        <v>611</v>
      </c>
      <c r="D683" s="663" t="s">
        <v>3544</v>
      </c>
      <c r="E683" s="662" t="s">
        <v>632</v>
      </c>
      <c r="F683" s="663" t="s">
        <v>3551</v>
      </c>
      <c r="G683" s="662" t="s">
        <v>648</v>
      </c>
      <c r="H683" s="662" t="s">
        <v>2527</v>
      </c>
      <c r="I683" s="662" t="s">
        <v>2527</v>
      </c>
      <c r="J683" s="662" t="s">
        <v>2528</v>
      </c>
      <c r="K683" s="662" t="s">
        <v>1125</v>
      </c>
      <c r="L683" s="664">
        <v>60.630188696448784</v>
      </c>
      <c r="M683" s="664">
        <v>1</v>
      </c>
      <c r="N683" s="665">
        <v>60.630188696448784</v>
      </c>
    </row>
    <row r="684" spans="1:14" ht="14.4" customHeight="1" x14ac:dyDescent="0.3">
      <c r="A684" s="660" t="s">
        <v>600</v>
      </c>
      <c r="B684" s="661" t="s">
        <v>3542</v>
      </c>
      <c r="C684" s="662" t="s">
        <v>611</v>
      </c>
      <c r="D684" s="663" t="s">
        <v>3544</v>
      </c>
      <c r="E684" s="662" t="s">
        <v>632</v>
      </c>
      <c r="F684" s="663" t="s">
        <v>3551</v>
      </c>
      <c r="G684" s="662" t="s">
        <v>648</v>
      </c>
      <c r="H684" s="662" t="s">
        <v>2529</v>
      </c>
      <c r="I684" s="662" t="s">
        <v>2530</v>
      </c>
      <c r="J684" s="662" t="s">
        <v>2531</v>
      </c>
      <c r="K684" s="662" t="s">
        <v>1040</v>
      </c>
      <c r="L684" s="664">
        <v>180.88</v>
      </c>
      <c r="M684" s="664">
        <v>1</v>
      </c>
      <c r="N684" s="665">
        <v>180.88</v>
      </c>
    </row>
    <row r="685" spans="1:14" ht="14.4" customHeight="1" x14ac:dyDescent="0.3">
      <c r="A685" s="660" t="s">
        <v>600</v>
      </c>
      <c r="B685" s="661" t="s">
        <v>3542</v>
      </c>
      <c r="C685" s="662" t="s">
        <v>611</v>
      </c>
      <c r="D685" s="663" t="s">
        <v>3544</v>
      </c>
      <c r="E685" s="662" t="s">
        <v>632</v>
      </c>
      <c r="F685" s="663" t="s">
        <v>3551</v>
      </c>
      <c r="G685" s="662" t="s">
        <v>648</v>
      </c>
      <c r="H685" s="662" t="s">
        <v>2532</v>
      </c>
      <c r="I685" s="662" t="s">
        <v>2533</v>
      </c>
      <c r="J685" s="662" t="s">
        <v>2534</v>
      </c>
      <c r="K685" s="662" t="s">
        <v>2535</v>
      </c>
      <c r="L685" s="664">
        <v>138.38999999999999</v>
      </c>
      <c r="M685" s="664">
        <v>1</v>
      </c>
      <c r="N685" s="665">
        <v>138.38999999999999</v>
      </c>
    </row>
    <row r="686" spans="1:14" ht="14.4" customHeight="1" x14ac:dyDescent="0.3">
      <c r="A686" s="660" t="s">
        <v>600</v>
      </c>
      <c r="B686" s="661" t="s">
        <v>3542</v>
      </c>
      <c r="C686" s="662" t="s">
        <v>611</v>
      </c>
      <c r="D686" s="663" t="s">
        <v>3544</v>
      </c>
      <c r="E686" s="662" t="s">
        <v>632</v>
      </c>
      <c r="F686" s="663" t="s">
        <v>3551</v>
      </c>
      <c r="G686" s="662" t="s">
        <v>648</v>
      </c>
      <c r="H686" s="662" t="s">
        <v>2536</v>
      </c>
      <c r="I686" s="662" t="s">
        <v>2537</v>
      </c>
      <c r="J686" s="662" t="s">
        <v>2538</v>
      </c>
      <c r="K686" s="662" t="s">
        <v>2539</v>
      </c>
      <c r="L686" s="664">
        <v>88.48</v>
      </c>
      <c r="M686" s="664">
        <v>1</v>
      </c>
      <c r="N686" s="665">
        <v>88.48</v>
      </c>
    </row>
    <row r="687" spans="1:14" ht="14.4" customHeight="1" x14ac:dyDescent="0.3">
      <c r="A687" s="660" t="s">
        <v>600</v>
      </c>
      <c r="B687" s="661" t="s">
        <v>3542</v>
      </c>
      <c r="C687" s="662" t="s">
        <v>611</v>
      </c>
      <c r="D687" s="663" t="s">
        <v>3544</v>
      </c>
      <c r="E687" s="662" t="s">
        <v>632</v>
      </c>
      <c r="F687" s="663" t="s">
        <v>3551</v>
      </c>
      <c r="G687" s="662" t="s">
        <v>648</v>
      </c>
      <c r="H687" s="662" t="s">
        <v>2540</v>
      </c>
      <c r="I687" s="662" t="s">
        <v>2540</v>
      </c>
      <c r="J687" s="662" t="s">
        <v>2541</v>
      </c>
      <c r="K687" s="662" t="s">
        <v>2081</v>
      </c>
      <c r="L687" s="664">
        <v>58.450000000000017</v>
      </c>
      <c r="M687" s="664">
        <v>1</v>
      </c>
      <c r="N687" s="665">
        <v>58.450000000000017</v>
      </c>
    </row>
    <row r="688" spans="1:14" ht="14.4" customHeight="1" x14ac:dyDescent="0.3">
      <c r="A688" s="660" t="s">
        <v>600</v>
      </c>
      <c r="B688" s="661" t="s">
        <v>3542</v>
      </c>
      <c r="C688" s="662" t="s">
        <v>611</v>
      </c>
      <c r="D688" s="663" t="s">
        <v>3544</v>
      </c>
      <c r="E688" s="662" t="s">
        <v>632</v>
      </c>
      <c r="F688" s="663" t="s">
        <v>3551</v>
      </c>
      <c r="G688" s="662" t="s">
        <v>648</v>
      </c>
      <c r="H688" s="662" t="s">
        <v>2542</v>
      </c>
      <c r="I688" s="662" t="s">
        <v>2543</v>
      </c>
      <c r="J688" s="662" t="s">
        <v>2544</v>
      </c>
      <c r="K688" s="662" t="s">
        <v>965</v>
      </c>
      <c r="L688" s="664">
        <v>85.929999999999993</v>
      </c>
      <c r="M688" s="664">
        <v>3</v>
      </c>
      <c r="N688" s="665">
        <v>257.78999999999996</v>
      </c>
    </row>
    <row r="689" spans="1:14" ht="14.4" customHeight="1" x14ac:dyDescent="0.3">
      <c r="A689" s="660" t="s">
        <v>600</v>
      </c>
      <c r="B689" s="661" t="s">
        <v>3542</v>
      </c>
      <c r="C689" s="662" t="s">
        <v>611</v>
      </c>
      <c r="D689" s="663" t="s">
        <v>3544</v>
      </c>
      <c r="E689" s="662" t="s">
        <v>632</v>
      </c>
      <c r="F689" s="663" t="s">
        <v>3551</v>
      </c>
      <c r="G689" s="662" t="s">
        <v>648</v>
      </c>
      <c r="H689" s="662" t="s">
        <v>2545</v>
      </c>
      <c r="I689" s="662" t="s">
        <v>2546</v>
      </c>
      <c r="J689" s="662" t="s">
        <v>2547</v>
      </c>
      <c r="K689" s="662" t="s">
        <v>2325</v>
      </c>
      <c r="L689" s="664">
        <v>416.89</v>
      </c>
      <c r="M689" s="664">
        <v>1</v>
      </c>
      <c r="N689" s="665">
        <v>416.89</v>
      </c>
    </row>
    <row r="690" spans="1:14" ht="14.4" customHeight="1" x14ac:dyDescent="0.3">
      <c r="A690" s="660" t="s">
        <v>600</v>
      </c>
      <c r="B690" s="661" t="s">
        <v>3542</v>
      </c>
      <c r="C690" s="662" t="s">
        <v>611</v>
      </c>
      <c r="D690" s="663" t="s">
        <v>3544</v>
      </c>
      <c r="E690" s="662" t="s">
        <v>632</v>
      </c>
      <c r="F690" s="663" t="s">
        <v>3551</v>
      </c>
      <c r="G690" s="662" t="s">
        <v>648</v>
      </c>
      <c r="H690" s="662" t="s">
        <v>2548</v>
      </c>
      <c r="I690" s="662" t="s">
        <v>2548</v>
      </c>
      <c r="J690" s="662" t="s">
        <v>2549</v>
      </c>
      <c r="K690" s="662" t="s">
        <v>2550</v>
      </c>
      <c r="L690" s="664">
        <v>258.75</v>
      </c>
      <c r="M690" s="664">
        <v>2</v>
      </c>
      <c r="N690" s="665">
        <v>517.5</v>
      </c>
    </row>
    <row r="691" spans="1:14" ht="14.4" customHeight="1" x14ac:dyDescent="0.3">
      <c r="A691" s="660" t="s">
        <v>600</v>
      </c>
      <c r="B691" s="661" t="s">
        <v>3542</v>
      </c>
      <c r="C691" s="662" t="s">
        <v>611</v>
      </c>
      <c r="D691" s="663" t="s">
        <v>3544</v>
      </c>
      <c r="E691" s="662" t="s">
        <v>632</v>
      </c>
      <c r="F691" s="663" t="s">
        <v>3551</v>
      </c>
      <c r="G691" s="662" t="s">
        <v>648</v>
      </c>
      <c r="H691" s="662" t="s">
        <v>1475</v>
      </c>
      <c r="I691" s="662" t="s">
        <v>1475</v>
      </c>
      <c r="J691" s="662" t="s">
        <v>1476</v>
      </c>
      <c r="K691" s="662" t="s">
        <v>1477</v>
      </c>
      <c r="L691" s="664">
        <v>701.1600000000002</v>
      </c>
      <c r="M691" s="664">
        <v>1</v>
      </c>
      <c r="N691" s="665">
        <v>701.1600000000002</v>
      </c>
    </row>
    <row r="692" spans="1:14" ht="14.4" customHeight="1" x14ac:dyDescent="0.3">
      <c r="A692" s="660" t="s">
        <v>600</v>
      </c>
      <c r="B692" s="661" t="s">
        <v>3542</v>
      </c>
      <c r="C692" s="662" t="s">
        <v>611</v>
      </c>
      <c r="D692" s="663" t="s">
        <v>3544</v>
      </c>
      <c r="E692" s="662" t="s">
        <v>632</v>
      </c>
      <c r="F692" s="663" t="s">
        <v>3551</v>
      </c>
      <c r="G692" s="662" t="s">
        <v>648</v>
      </c>
      <c r="H692" s="662" t="s">
        <v>2551</v>
      </c>
      <c r="I692" s="662" t="s">
        <v>2552</v>
      </c>
      <c r="J692" s="662" t="s">
        <v>2553</v>
      </c>
      <c r="K692" s="662" t="s">
        <v>2554</v>
      </c>
      <c r="L692" s="664">
        <v>230.01499999999999</v>
      </c>
      <c r="M692" s="664">
        <v>2</v>
      </c>
      <c r="N692" s="665">
        <v>460.03</v>
      </c>
    </row>
    <row r="693" spans="1:14" ht="14.4" customHeight="1" x14ac:dyDescent="0.3">
      <c r="A693" s="660" t="s">
        <v>600</v>
      </c>
      <c r="B693" s="661" t="s">
        <v>3542</v>
      </c>
      <c r="C693" s="662" t="s">
        <v>611</v>
      </c>
      <c r="D693" s="663" t="s">
        <v>3544</v>
      </c>
      <c r="E693" s="662" t="s">
        <v>632</v>
      </c>
      <c r="F693" s="663" t="s">
        <v>3551</v>
      </c>
      <c r="G693" s="662" t="s">
        <v>648</v>
      </c>
      <c r="H693" s="662" t="s">
        <v>1482</v>
      </c>
      <c r="I693" s="662" t="s">
        <v>237</v>
      </c>
      <c r="J693" s="662" t="s">
        <v>1483</v>
      </c>
      <c r="K693" s="662"/>
      <c r="L693" s="664">
        <v>268.41000000000003</v>
      </c>
      <c r="M693" s="664">
        <v>2</v>
      </c>
      <c r="N693" s="665">
        <v>536.82000000000005</v>
      </c>
    </row>
    <row r="694" spans="1:14" ht="14.4" customHeight="1" x14ac:dyDescent="0.3">
      <c r="A694" s="660" t="s">
        <v>600</v>
      </c>
      <c r="B694" s="661" t="s">
        <v>3542</v>
      </c>
      <c r="C694" s="662" t="s">
        <v>611</v>
      </c>
      <c r="D694" s="663" t="s">
        <v>3544</v>
      </c>
      <c r="E694" s="662" t="s">
        <v>632</v>
      </c>
      <c r="F694" s="663" t="s">
        <v>3551</v>
      </c>
      <c r="G694" s="662" t="s">
        <v>648</v>
      </c>
      <c r="H694" s="662" t="s">
        <v>1484</v>
      </c>
      <c r="I694" s="662" t="s">
        <v>1484</v>
      </c>
      <c r="J694" s="662" t="s">
        <v>851</v>
      </c>
      <c r="K694" s="662" t="s">
        <v>1485</v>
      </c>
      <c r="L694" s="664">
        <v>93.624615384615396</v>
      </c>
      <c r="M694" s="664">
        <v>13</v>
      </c>
      <c r="N694" s="665">
        <v>1217.1200000000001</v>
      </c>
    </row>
    <row r="695" spans="1:14" ht="14.4" customHeight="1" x14ac:dyDescent="0.3">
      <c r="A695" s="660" t="s">
        <v>600</v>
      </c>
      <c r="B695" s="661" t="s">
        <v>3542</v>
      </c>
      <c r="C695" s="662" t="s">
        <v>611</v>
      </c>
      <c r="D695" s="663" t="s">
        <v>3544</v>
      </c>
      <c r="E695" s="662" t="s">
        <v>632</v>
      </c>
      <c r="F695" s="663" t="s">
        <v>3551</v>
      </c>
      <c r="G695" s="662" t="s">
        <v>648</v>
      </c>
      <c r="H695" s="662" t="s">
        <v>2555</v>
      </c>
      <c r="I695" s="662" t="s">
        <v>2555</v>
      </c>
      <c r="J695" s="662" t="s">
        <v>2028</v>
      </c>
      <c r="K695" s="662" t="s">
        <v>2556</v>
      </c>
      <c r="L695" s="664">
        <v>60.086888888888879</v>
      </c>
      <c r="M695" s="664">
        <v>9</v>
      </c>
      <c r="N695" s="665">
        <v>540.78199999999993</v>
      </c>
    </row>
    <row r="696" spans="1:14" ht="14.4" customHeight="1" x14ac:dyDescent="0.3">
      <c r="A696" s="660" t="s">
        <v>600</v>
      </c>
      <c r="B696" s="661" t="s">
        <v>3542</v>
      </c>
      <c r="C696" s="662" t="s">
        <v>611</v>
      </c>
      <c r="D696" s="663" t="s">
        <v>3544</v>
      </c>
      <c r="E696" s="662" t="s">
        <v>632</v>
      </c>
      <c r="F696" s="663" t="s">
        <v>3551</v>
      </c>
      <c r="G696" s="662" t="s">
        <v>648</v>
      </c>
      <c r="H696" s="662" t="s">
        <v>2557</v>
      </c>
      <c r="I696" s="662" t="s">
        <v>2558</v>
      </c>
      <c r="J696" s="662" t="s">
        <v>2559</v>
      </c>
      <c r="K696" s="662" t="s">
        <v>763</v>
      </c>
      <c r="L696" s="664">
        <v>1170.3899999999999</v>
      </c>
      <c r="M696" s="664">
        <v>1</v>
      </c>
      <c r="N696" s="665">
        <v>1170.3899999999999</v>
      </c>
    </row>
    <row r="697" spans="1:14" ht="14.4" customHeight="1" x14ac:dyDescent="0.3">
      <c r="A697" s="660" t="s">
        <v>600</v>
      </c>
      <c r="B697" s="661" t="s">
        <v>3542</v>
      </c>
      <c r="C697" s="662" t="s">
        <v>611</v>
      </c>
      <c r="D697" s="663" t="s">
        <v>3544</v>
      </c>
      <c r="E697" s="662" t="s">
        <v>632</v>
      </c>
      <c r="F697" s="663" t="s">
        <v>3551</v>
      </c>
      <c r="G697" s="662" t="s">
        <v>648</v>
      </c>
      <c r="H697" s="662" t="s">
        <v>1494</v>
      </c>
      <c r="I697" s="662" t="s">
        <v>237</v>
      </c>
      <c r="J697" s="662" t="s">
        <v>1495</v>
      </c>
      <c r="K697" s="662"/>
      <c r="L697" s="664">
        <v>41.177444910234918</v>
      </c>
      <c r="M697" s="664">
        <v>12</v>
      </c>
      <c r="N697" s="665">
        <v>494.12933892281899</v>
      </c>
    </row>
    <row r="698" spans="1:14" ht="14.4" customHeight="1" x14ac:dyDescent="0.3">
      <c r="A698" s="660" t="s">
        <v>600</v>
      </c>
      <c r="B698" s="661" t="s">
        <v>3542</v>
      </c>
      <c r="C698" s="662" t="s">
        <v>611</v>
      </c>
      <c r="D698" s="663" t="s">
        <v>3544</v>
      </c>
      <c r="E698" s="662" t="s">
        <v>632</v>
      </c>
      <c r="F698" s="663" t="s">
        <v>3551</v>
      </c>
      <c r="G698" s="662" t="s">
        <v>648</v>
      </c>
      <c r="H698" s="662" t="s">
        <v>2560</v>
      </c>
      <c r="I698" s="662" t="s">
        <v>237</v>
      </c>
      <c r="J698" s="662" t="s">
        <v>2561</v>
      </c>
      <c r="K698" s="662"/>
      <c r="L698" s="664">
        <v>262.02745096708838</v>
      </c>
      <c r="M698" s="664">
        <v>1</v>
      </c>
      <c r="N698" s="665">
        <v>262.02745096708838</v>
      </c>
    </row>
    <row r="699" spans="1:14" ht="14.4" customHeight="1" x14ac:dyDescent="0.3">
      <c r="A699" s="660" t="s">
        <v>600</v>
      </c>
      <c r="B699" s="661" t="s">
        <v>3542</v>
      </c>
      <c r="C699" s="662" t="s">
        <v>611</v>
      </c>
      <c r="D699" s="663" t="s">
        <v>3544</v>
      </c>
      <c r="E699" s="662" t="s">
        <v>632</v>
      </c>
      <c r="F699" s="663" t="s">
        <v>3551</v>
      </c>
      <c r="G699" s="662" t="s">
        <v>648</v>
      </c>
      <c r="H699" s="662" t="s">
        <v>1496</v>
      </c>
      <c r="I699" s="662" t="s">
        <v>237</v>
      </c>
      <c r="J699" s="662" t="s">
        <v>1497</v>
      </c>
      <c r="K699" s="662"/>
      <c r="L699" s="664">
        <v>34.405555555555559</v>
      </c>
      <c r="M699" s="664">
        <v>27</v>
      </c>
      <c r="N699" s="665">
        <v>928.95</v>
      </c>
    </row>
    <row r="700" spans="1:14" ht="14.4" customHeight="1" x14ac:dyDescent="0.3">
      <c r="A700" s="660" t="s">
        <v>600</v>
      </c>
      <c r="B700" s="661" t="s">
        <v>3542</v>
      </c>
      <c r="C700" s="662" t="s">
        <v>611</v>
      </c>
      <c r="D700" s="663" t="s">
        <v>3544</v>
      </c>
      <c r="E700" s="662" t="s">
        <v>632</v>
      </c>
      <c r="F700" s="663" t="s">
        <v>3551</v>
      </c>
      <c r="G700" s="662" t="s">
        <v>648</v>
      </c>
      <c r="H700" s="662" t="s">
        <v>2562</v>
      </c>
      <c r="I700" s="662" t="s">
        <v>237</v>
      </c>
      <c r="J700" s="662" t="s">
        <v>2563</v>
      </c>
      <c r="K700" s="662"/>
      <c r="L700" s="664">
        <v>167.43</v>
      </c>
      <c r="M700" s="664">
        <v>1</v>
      </c>
      <c r="N700" s="665">
        <v>167.43</v>
      </c>
    </row>
    <row r="701" spans="1:14" ht="14.4" customHeight="1" x14ac:dyDescent="0.3">
      <c r="A701" s="660" t="s">
        <v>600</v>
      </c>
      <c r="B701" s="661" t="s">
        <v>3542</v>
      </c>
      <c r="C701" s="662" t="s">
        <v>611</v>
      </c>
      <c r="D701" s="663" t="s">
        <v>3544</v>
      </c>
      <c r="E701" s="662" t="s">
        <v>632</v>
      </c>
      <c r="F701" s="663" t="s">
        <v>3551</v>
      </c>
      <c r="G701" s="662" t="s">
        <v>648</v>
      </c>
      <c r="H701" s="662" t="s">
        <v>2564</v>
      </c>
      <c r="I701" s="662" t="s">
        <v>237</v>
      </c>
      <c r="J701" s="662" t="s">
        <v>2565</v>
      </c>
      <c r="K701" s="662"/>
      <c r="L701" s="664">
        <v>27.170000000000009</v>
      </c>
      <c r="M701" s="664">
        <v>2</v>
      </c>
      <c r="N701" s="665">
        <v>54.340000000000018</v>
      </c>
    </row>
    <row r="702" spans="1:14" ht="14.4" customHeight="1" x14ac:dyDescent="0.3">
      <c r="A702" s="660" t="s">
        <v>600</v>
      </c>
      <c r="B702" s="661" t="s">
        <v>3542</v>
      </c>
      <c r="C702" s="662" t="s">
        <v>611</v>
      </c>
      <c r="D702" s="663" t="s">
        <v>3544</v>
      </c>
      <c r="E702" s="662" t="s">
        <v>632</v>
      </c>
      <c r="F702" s="663" t="s">
        <v>3551</v>
      </c>
      <c r="G702" s="662" t="s">
        <v>648</v>
      </c>
      <c r="H702" s="662" t="s">
        <v>2566</v>
      </c>
      <c r="I702" s="662" t="s">
        <v>237</v>
      </c>
      <c r="J702" s="662" t="s">
        <v>2567</v>
      </c>
      <c r="K702" s="662" t="s">
        <v>2568</v>
      </c>
      <c r="L702" s="664">
        <v>82.76400000000001</v>
      </c>
      <c r="M702" s="664">
        <v>1</v>
      </c>
      <c r="N702" s="665">
        <v>82.76400000000001</v>
      </c>
    </row>
    <row r="703" spans="1:14" ht="14.4" customHeight="1" x14ac:dyDescent="0.3">
      <c r="A703" s="660" t="s">
        <v>600</v>
      </c>
      <c r="B703" s="661" t="s">
        <v>3542</v>
      </c>
      <c r="C703" s="662" t="s">
        <v>611</v>
      </c>
      <c r="D703" s="663" t="s">
        <v>3544</v>
      </c>
      <c r="E703" s="662" t="s">
        <v>632</v>
      </c>
      <c r="F703" s="663" t="s">
        <v>3551</v>
      </c>
      <c r="G703" s="662" t="s">
        <v>648</v>
      </c>
      <c r="H703" s="662" t="s">
        <v>2569</v>
      </c>
      <c r="I703" s="662" t="s">
        <v>2569</v>
      </c>
      <c r="J703" s="662" t="s">
        <v>2570</v>
      </c>
      <c r="K703" s="662" t="s">
        <v>2571</v>
      </c>
      <c r="L703" s="664">
        <v>183.70000000000002</v>
      </c>
      <c r="M703" s="664">
        <v>1</v>
      </c>
      <c r="N703" s="665">
        <v>183.70000000000002</v>
      </c>
    </row>
    <row r="704" spans="1:14" ht="14.4" customHeight="1" x14ac:dyDescent="0.3">
      <c r="A704" s="660" t="s">
        <v>600</v>
      </c>
      <c r="B704" s="661" t="s">
        <v>3542</v>
      </c>
      <c r="C704" s="662" t="s">
        <v>611</v>
      </c>
      <c r="D704" s="663" t="s">
        <v>3544</v>
      </c>
      <c r="E704" s="662" t="s">
        <v>632</v>
      </c>
      <c r="F704" s="663" t="s">
        <v>3551</v>
      </c>
      <c r="G704" s="662" t="s">
        <v>648</v>
      </c>
      <c r="H704" s="662" t="s">
        <v>2572</v>
      </c>
      <c r="I704" s="662" t="s">
        <v>2572</v>
      </c>
      <c r="J704" s="662" t="s">
        <v>1016</v>
      </c>
      <c r="K704" s="662" t="s">
        <v>2573</v>
      </c>
      <c r="L704" s="664">
        <v>126.05666666666669</v>
      </c>
      <c r="M704" s="664">
        <v>3</v>
      </c>
      <c r="N704" s="665">
        <v>378.17000000000007</v>
      </c>
    </row>
    <row r="705" spans="1:14" ht="14.4" customHeight="1" x14ac:dyDescent="0.3">
      <c r="A705" s="660" t="s">
        <v>600</v>
      </c>
      <c r="B705" s="661" t="s">
        <v>3542</v>
      </c>
      <c r="C705" s="662" t="s">
        <v>611</v>
      </c>
      <c r="D705" s="663" t="s">
        <v>3544</v>
      </c>
      <c r="E705" s="662" t="s">
        <v>632</v>
      </c>
      <c r="F705" s="663" t="s">
        <v>3551</v>
      </c>
      <c r="G705" s="662" t="s">
        <v>648</v>
      </c>
      <c r="H705" s="662" t="s">
        <v>2574</v>
      </c>
      <c r="I705" s="662" t="s">
        <v>2574</v>
      </c>
      <c r="J705" s="662" t="s">
        <v>2575</v>
      </c>
      <c r="K705" s="662" t="s">
        <v>2576</v>
      </c>
      <c r="L705" s="664">
        <v>188.39000000000001</v>
      </c>
      <c r="M705" s="664">
        <v>1</v>
      </c>
      <c r="N705" s="665">
        <v>188.39000000000001</v>
      </c>
    </row>
    <row r="706" spans="1:14" ht="14.4" customHeight="1" x14ac:dyDescent="0.3">
      <c r="A706" s="660" t="s">
        <v>600</v>
      </c>
      <c r="B706" s="661" t="s">
        <v>3542</v>
      </c>
      <c r="C706" s="662" t="s">
        <v>611</v>
      </c>
      <c r="D706" s="663" t="s">
        <v>3544</v>
      </c>
      <c r="E706" s="662" t="s">
        <v>632</v>
      </c>
      <c r="F706" s="663" t="s">
        <v>3551</v>
      </c>
      <c r="G706" s="662" t="s">
        <v>648</v>
      </c>
      <c r="H706" s="662" t="s">
        <v>1504</v>
      </c>
      <c r="I706" s="662" t="s">
        <v>1504</v>
      </c>
      <c r="J706" s="662" t="s">
        <v>1505</v>
      </c>
      <c r="K706" s="662" t="s">
        <v>965</v>
      </c>
      <c r="L706" s="664">
        <v>43.573616973994611</v>
      </c>
      <c r="M706" s="664">
        <v>19</v>
      </c>
      <c r="N706" s="665">
        <v>827.89872250589758</v>
      </c>
    </row>
    <row r="707" spans="1:14" ht="14.4" customHeight="1" x14ac:dyDescent="0.3">
      <c r="A707" s="660" t="s">
        <v>600</v>
      </c>
      <c r="B707" s="661" t="s">
        <v>3542</v>
      </c>
      <c r="C707" s="662" t="s">
        <v>611</v>
      </c>
      <c r="D707" s="663" t="s">
        <v>3544</v>
      </c>
      <c r="E707" s="662" t="s">
        <v>632</v>
      </c>
      <c r="F707" s="663" t="s">
        <v>3551</v>
      </c>
      <c r="G707" s="662" t="s">
        <v>648</v>
      </c>
      <c r="H707" s="662" t="s">
        <v>2577</v>
      </c>
      <c r="I707" s="662" t="s">
        <v>2578</v>
      </c>
      <c r="J707" s="662" t="s">
        <v>2579</v>
      </c>
      <c r="K707" s="662" t="s">
        <v>2580</v>
      </c>
      <c r="L707" s="664">
        <v>64.77</v>
      </c>
      <c r="M707" s="664">
        <v>1</v>
      </c>
      <c r="N707" s="665">
        <v>64.77</v>
      </c>
    </row>
    <row r="708" spans="1:14" ht="14.4" customHeight="1" x14ac:dyDescent="0.3">
      <c r="A708" s="660" t="s">
        <v>600</v>
      </c>
      <c r="B708" s="661" t="s">
        <v>3542</v>
      </c>
      <c r="C708" s="662" t="s">
        <v>611</v>
      </c>
      <c r="D708" s="663" t="s">
        <v>3544</v>
      </c>
      <c r="E708" s="662" t="s">
        <v>632</v>
      </c>
      <c r="F708" s="663" t="s">
        <v>3551</v>
      </c>
      <c r="G708" s="662" t="s">
        <v>648</v>
      </c>
      <c r="H708" s="662" t="s">
        <v>2581</v>
      </c>
      <c r="I708" s="662" t="s">
        <v>2581</v>
      </c>
      <c r="J708" s="662" t="s">
        <v>2582</v>
      </c>
      <c r="K708" s="662" t="s">
        <v>2096</v>
      </c>
      <c r="L708" s="664">
        <v>73.579757364843928</v>
      </c>
      <c r="M708" s="664">
        <v>1</v>
      </c>
      <c r="N708" s="665">
        <v>73.579757364843928</v>
      </c>
    </row>
    <row r="709" spans="1:14" ht="14.4" customHeight="1" x14ac:dyDescent="0.3">
      <c r="A709" s="660" t="s">
        <v>600</v>
      </c>
      <c r="B709" s="661" t="s">
        <v>3542</v>
      </c>
      <c r="C709" s="662" t="s">
        <v>611</v>
      </c>
      <c r="D709" s="663" t="s">
        <v>3544</v>
      </c>
      <c r="E709" s="662" t="s">
        <v>632</v>
      </c>
      <c r="F709" s="663" t="s">
        <v>3551</v>
      </c>
      <c r="G709" s="662" t="s">
        <v>648</v>
      </c>
      <c r="H709" s="662" t="s">
        <v>2583</v>
      </c>
      <c r="I709" s="662" t="s">
        <v>2583</v>
      </c>
      <c r="J709" s="662" t="s">
        <v>2584</v>
      </c>
      <c r="K709" s="662" t="s">
        <v>2585</v>
      </c>
      <c r="L709" s="664">
        <v>640.12</v>
      </c>
      <c r="M709" s="664">
        <v>1</v>
      </c>
      <c r="N709" s="665">
        <v>640.12</v>
      </c>
    </row>
    <row r="710" spans="1:14" ht="14.4" customHeight="1" x14ac:dyDescent="0.3">
      <c r="A710" s="660" t="s">
        <v>600</v>
      </c>
      <c r="B710" s="661" t="s">
        <v>3542</v>
      </c>
      <c r="C710" s="662" t="s">
        <v>611</v>
      </c>
      <c r="D710" s="663" t="s">
        <v>3544</v>
      </c>
      <c r="E710" s="662" t="s">
        <v>632</v>
      </c>
      <c r="F710" s="663" t="s">
        <v>3551</v>
      </c>
      <c r="G710" s="662" t="s">
        <v>648</v>
      </c>
      <c r="H710" s="662" t="s">
        <v>2586</v>
      </c>
      <c r="I710" s="662" t="s">
        <v>237</v>
      </c>
      <c r="J710" s="662" t="s">
        <v>2587</v>
      </c>
      <c r="K710" s="662"/>
      <c r="L710" s="664">
        <v>38.363389596468778</v>
      </c>
      <c r="M710" s="664">
        <v>3</v>
      </c>
      <c r="N710" s="665">
        <v>115.09016878940633</v>
      </c>
    </row>
    <row r="711" spans="1:14" ht="14.4" customHeight="1" x14ac:dyDescent="0.3">
      <c r="A711" s="660" t="s">
        <v>600</v>
      </c>
      <c r="B711" s="661" t="s">
        <v>3542</v>
      </c>
      <c r="C711" s="662" t="s">
        <v>611</v>
      </c>
      <c r="D711" s="663" t="s">
        <v>3544</v>
      </c>
      <c r="E711" s="662" t="s">
        <v>632</v>
      </c>
      <c r="F711" s="663" t="s">
        <v>3551</v>
      </c>
      <c r="G711" s="662" t="s">
        <v>648</v>
      </c>
      <c r="H711" s="662" t="s">
        <v>2588</v>
      </c>
      <c r="I711" s="662" t="s">
        <v>237</v>
      </c>
      <c r="J711" s="662" t="s">
        <v>2589</v>
      </c>
      <c r="K711" s="662"/>
      <c r="L711" s="664">
        <v>98.131175235023775</v>
      </c>
      <c r="M711" s="664">
        <v>1</v>
      </c>
      <c r="N711" s="665">
        <v>98.131175235023775</v>
      </c>
    </row>
    <row r="712" spans="1:14" ht="14.4" customHeight="1" x14ac:dyDescent="0.3">
      <c r="A712" s="660" t="s">
        <v>600</v>
      </c>
      <c r="B712" s="661" t="s">
        <v>3542</v>
      </c>
      <c r="C712" s="662" t="s">
        <v>611</v>
      </c>
      <c r="D712" s="663" t="s">
        <v>3544</v>
      </c>
      <c r="E712" s="662" t="s">
        <v>632</v>
      </c>
      <c r="F712" s="663" t="s">
        <v>3551</v>
      </c>
      <c r="G712" s="662" t="s">
        <v>648</v>
      </c>
      <c r="H712" s="662" t="s">
        <v>2590</v>
      </c>
      <c r="I712" s="662" t="s">
        <v>2590</v>
      </c>
      <c r="J712" s="662" t="s">
        <v>1105</v>
      </c>
      <c r="K712" s="662" t="s">
        <v>2591</v>
      </c>
      <c r="L712" s="664">
        <v>66.849999999999994</v>
      </c>
      <c r="M712" s="664">
        <v>4</v>
      </c>
      <c r="N712" s="665">
        <v>267.39999999999998</v>
      </c>
    </row>
    <row r="713" spans="1:14" ht="14.4" customHeight="1" x14ac:dyDescent="0.3">
      <c r="A713" s="660" t="s">
        <v>600</v>
      </c>
      <c r="B713" s="661" t="s">
        <v>3542</v>
      </c>
      <c r="C713" s="662" t="s">
        <v>611</v>
      </c>
      <c r="D713" s="663" t="s">
        <v>3544</v>
      </c>
      <c r="E713" s="662" t="s">
        <v>632</v>
      </c>
      <c r="F713" s="663" t="s">
        <v>3551</v>
      </c>
      <c r="G713" s="662" t="s">
        <v>648</v>
      </c>
      <c r="H713" s="662" t="s">
        <v>1508</v>
      </c>
      <c r="I713" s="662" t="s">
        <v>1509</v>
      </c>
      <c r="J713" s="662" t="s">
        <v>1510</v>
      </c>
      <c r="K713" s="662" t="s">
        <v>1511</v>
      </c>
      <c r="L713" s="664">
        <v>8.9699301045012607</v>
      </c>
      <c r="M713" s="664">
        <v>760</v>
      </c>
      <c r="N713" s="665">
        <v>6817.1468794209577</v>
      </c>
    </row>
    <row r="714" spans="1:14" ht="14.4" customHeight="1" x14ac:dyDescent="0.3">
      <c r="A714" s="660" t="s">
        <v>600</v>
      </c>
      <c r="B714" s="661" t="s">
        <v>3542</v>
      </c>
      <c r="C714" s="662" t="s">
        <v>611</v>
      </c>
      <c r="D714" s="663" t="s">
        <v>3544</v>
      </c>
      <c r="E714" s="662" t="s">
        <v>632</v>
      </c>
      <c r="F714" s="663" t="s">
        <v>3551</v>
      </c>
      <c r="G714" s="662" t="s">
        <v>648</v>
      </c>
      <c r="H714" s="662" t="s">
        <v>1512</v>
      </c>
      <c r="I714" s="662" t="s">
        <v>237</v>
      </c>
      <c r="J714" s="662" t="s">
        <v>1513</v>
      </c>
      <c r="K714" s="662" t="s">
        <v>1514</v>
      </c>
      <c r="L714" s="664">
        <v>49.997291666666662</v>
      </c>
      <c r="M714" s="664">
        <v>2</v>
      </c>
      <c r="N714" s="665">
        <v>99.994583333333324</v>
      </c>
    </row>
    <row r="715" spans="1:14" ht="14.4" customHeight="1" x14ac:dyDescent="0.3">
      <c r="A715" s="660" t="s">
        <v>600</v>
      </c>
      <c r="B715" s="661" t="s">
        <v>3542</v>
      </c>
      <c r="C715" s="662" t="s">
        <v>611</v>
      </c>
      <c r="D715" s="663" t="s">
        <v>3544</v>
      </c>
      <c r="E715" s="662" t="s">
        <v>632</v>
      </c>
      <c r="F715" s="663" t="s">
        <v>3551</v>
      </c>
      <c r="G715" s="662" t="s">
        <v>1519</v>
      </c>
      <c r="H715" s="662" t="s">
        <v>1526</v>
      </c>
      <c r="I715" s="662" t="s">
        <v>1526</v>
      </c>
      <c r="J715" s="662" t="s">
        <v>1527</v>
      </c>
      <c r="K715" s="662" t="s">
        <v>1528</v>
      </c>
      <c r="L715" s="664">
        <v>12.600000000000005</v>
      </c>
      <c r="M715" s="664">
        <v>1</v>
      </c>
      <c r="N715" s="665">
        <v>12.600000000000005</v>
      </c>
    </row>
    <row r="716" spans="1:14" ht="14.4" customHeight="1" x14ac:dyDescent="0.3">
      <c r="A716" s="660" t="s">
        <v>600</v>
      </c>
      <c r="B716" s="661" t="s">
        <v>3542</v>
      </c>
      <c r="C716" s="662" t="s">
        <v>611</v>
      </c>
      <c r="D716" s="663" t="s">
        <v>3544</v>
      </c>
      <c r="E716" s="662" t="s">
        <v>632</v>
      </c>
      <c r="F716" s="663" t="s">
        <v>3551</v>
      </c>
      <c r="G716" s="662" t="s">
        <v>1519</v>
      </c>
      <c r="H716" s="662" t="s">
        <v>2592</v>
      </c>
      <c r="I716" s="662" t="s">
        <v>2593</v>
      </c>
      <c r="J716" s="662" t="s">
        <v>2594</v>
      </c>
      <c r="K716" s="662" t="s">
        <v>2445</v>
      </c>
      <c r="L716" s="664">
        <v>106.84922116190425</v>
      </c>
      <c r="M716" s="664">
        <v>1</v>
      </c>
      <c r="N716" s="665">
        <v>106.84922116190425</v>
      </c>
    </row>
    <row r="717" spans="1:14" ht="14.4" customHeight="1" x14ac:dyDescent="0.3">
      <c r="A717" s="660" t="s">
        <v>600</v>
      </c>
      <c r="B717" s="661" t="s">
        <v>3542</v>
      </c>
      <c r="C717" s="662" t="s">
        <v>611</v>
      </c>
      <c r="D717" s="663" t="s">
        <v>3544</v>
      </c>
      <c r="E717" s="662" t="s">
        <v>632</v>
      </c>
      <c r="F717" s="663" t="s">
        <v>3551</v>
      </c>
      <c r="G717" s="662" t="s">
        <v>1519</v>
      </c>
      <c r="H717" s="662" t="s">
        <v>1529</v>
      </c>
      <c r="I717" s="662" t="s">
        <v>1530</v>
      </c>
      <c r="J717" s="662" t="s">
        <v>1531</v>
      </c>
      <c r="K717" s="662" t="s">
        <v>1532</v>
      </c>
      <c r="L717" s="664">
        <v>36.330025259003335</v>
      </c>
      <c r="M717" s="664">
        <v>20</v>
      </c>
      <c r="N717" s="665">
        <v>726.60050518006665</v>
      </c>
    </row>
    <row r="718" spans="1:14" ht="14.4" customHeight="1" x14ac:dyDescent="0.3">
      <c r="A718" s="660" t="s">
        <v>600</v>
      </c>
      <c r="B718" s="661" t="s">
        <v>3542</v>
      </c>
      <c r="C718" s="662" t="s">
        <v>611</v>
      </c>
      <c r="D718" s="663" t="s">
        <v>3544</v>
      </c>
      <c r="E718" s="662" t="s">
        <v>632</v>
      </c>
      <c r="F718" s="663" t="s">
        <v>3551</v>
      </c>
      <c r="G718" s="662" t="s">
        <v>1519</v>
      </c>
      <c r="H718" s="662" t="s">
        <v>2595</v>
      </c>
      <c r="I718" s="662" t="s">
        <v>2596</v>
      </c>
      <c r="J718" s="662" t="s">
        <v>2597</v>
      </c>
      <c r="K718" s="662" t="s">
        <v>1062</v>
      </c>
      <c r="L718" s="664">
        <v>94.480000000000018</v>
      </c>
      <c r="M718" s="664">
        <v>1</v>
      </c>
      <c r="N718" s="665">
        <v>94.480000000000018</v>
      </c>
    </row>
    <row r="719" spans="1:14" ht="14.4" customHeight="1" x14ac:dyDescent="0.3">
      <c r="A719" s="660" t="s">
        <v>600</v>
      </c>
      <c r="B719" s="661" t="s">
        <v>3542</v>
      </c>
      <c r="C719" s="662" t="s">
        <v>611</v>
      </c>
      <c r="D719" s="663" t="s">
        <v>3544</v>
      </c>
      <c r="E719" s="662" t="s">
        <v>632</v>
      </c>
      <c r="F719" s="663" t="s">
        <v>3551</v>
      </c>
      <c r="G719" s="662" t="s">
        <v>1519</v>
      </c>
      <c r="H719" s="662" t="s">
        <v>1533</v>
      </c>
      <c r="I719" s="662" t="s">
        <v>1534</v>
      </c>
      <c r="J719" s="662" t="s">
        <v>1535</v>
      </c>
      <c r="K719" s="662" t="s">
        <v>1536</v>
      </c>
      <c r="L719" s="664">
        <v>112.16500000000001</v>
      </c>
      <c r="M719" s="664">
        <v>4</v>
      </c>
      <c r="N719" s="665">
        <v>448.66</v>
      </c>
    </row>
    <row r="720" spans="1:14" ht="14.4" customHeight="1" x14ac:dyDescent="0.3">
      <c r="A720" s="660" t="s">
        <v>600</v>
      </c>
      <c r="B720" s="661" t="s">
        <v>3542</v>
      </c>
      <c r="C720" s="662" t="s">
        <v>611</v>
      </c>
      <c r="D720" s="663" t="s">
        <v>3544</v>
      </c>
      <c r="E720" s="662" t="s">
        <v>632</v>
      </c>
      <c r="F720" s="663" t="s">
        <v>3551</v>
      </c>
      <c r="G720" s="662" t="s">
        <v>1519</v>
      </c>
      <c r="H720" s="662" t="s">
        <v>1537</v>
      </c>
      <c r="I720" s="662" t="s">
        <v>1538</v>
      </c>
      <c r="J720" s="662" t="s">
        <v>1539</v>
      </c>
      <c r="K720" s="662" t="s">
        <v>1540</v>
      </c>
      <c r="L720" s="664">
        <v>47.299891328150522</v>
      </c>
      <c r="M720" s="664">
        <v>3</v>
      </c>
      <c r="N720" s="665">
        <v>141.89967398445157</v>
      </c>
    </row>
    <row r="721" spans="1:14" ht="14.4" customHeight="1" x14ac:dyDescent="0.3">
      <c r="A721" s="660" t="s">
        <v>600</v>
      </c>
      <c r="B721" s="661" t="s">
        <v>3542</v>
      </c>
      <c r="C721" s="662" t="s">
        <v>611</v>
      </c>
      <c r="D721" s="663" t="s">
        <v>3544</v>
      </c>
      <c r="E721" s="662" t="s">
        <v>632</v>
      </c>
      <c r="F721" s="663" t="s">
        <v>3551</v>
      </c>
      <c r="G721" s="662" t="s">
        <v>1519</v>
      </c>
      <c r="H721" s="662" t="s">
        <v>2598</v>
      </c>
      <c r="I721" s="662" t="s">
        <v>2599</v>
      </c>
      <c r="J721" s="662" t="s">
        <v>2600</v>
      </c>
      <c r="K721" s="662" t="s">
        <v>2601</v>
      </c>
      <c r="L721" s="664">
        <v>59.169962018470827</v>
      </c>
      <c r="M721" s="664">
        <v>1</v>
      </c>
      <c r="N721" s="665">
        <v>59.169962018470827</v>
      </c>
    </row>
    <row r="722" spans="1:14" ht="14.4" customHeight="1" x14ac:dyDescent="0.3">
      <c r="A722" s="660" t="s">
        <v>600</v>
      </c>
      <c r="B722" s="661" t="s">
        <v>3542</v>
      </c>
      <c r="C722" s="662" t="s">
        <v>611</v>
      </c>
      <c r="D722" s="663" t="s">
        <v>3544</v>
      </c>
      <c r="E722" s="662" t="s">
        <v>632</v>
      </c>
      <c r="F722" s="663" t="s">
        <v>3551</v>
      </c>
      <c r="G722" s="662" t="s">
        <v>1519</v>
      </c>
      <c r="H722" s="662" t="s">
        <v>1544</v>
      </c>
      <c r="I722" s="662" t="s">
        <v>1545</v>
      </c>
      <c r="J722" s="662" t="s">
        <v>1546</v>
      </c>
      <c r="K722" s="662" t="s">
        <v>1066</v>
      </c>
      <c r="L722" s="664">
        <v>49.550000000000011</v>
      </c>
      <c r="M722" s="664">
        <v>1</v>
      </c>
      <c r="N722" s="665">
        <v>49.550000000000011</v>
      </c>
    </row>
    <row r="723" spans="1:14" ht="14.4" customHeight="1" x14ac:dyDescent="0.3">
      <c r="A723" s="660" t="s">
        <v>600</v>
      </c>
      <c r="B723" s="661" t="s">
        <v>3542</v>
      </c>
      <c r="C723" s="662" t="s">
        <v>611</v>
      </c>
      <c r="D723" s="663" t="s">
        <v>3544</v>
      </c>
      <c r="E723" s="662" t="s">
        <v>632</v>
      </c>
      <c r="F723" s="663" t="s">
        <v>3551</v>
      </c>
      <c r="G723" s="662" t="s">
        <v>1519</v>
      </c>
      <c r="H723" s="662" t="s">
        <v>1550</v>
      </c>
      <c r="I723" s="662" t="s">
        <v>1551</v>
      </c>
      <c r="J723" s="662" t="s">
        <v>1552</v>
      </c>
      <c r="K723" s="662" t="s">
        <v>1553</v>
      </c>
      <c r="L723" s="664">
        <v>110.20020867933415</v>
      </c>
      <c r="M723" s="664">
        <v>1</v>
      </c>
      <c r="N723" s="665">
        <v>110.20020867933415</v>
      </c>
    </row>
    <row r="724" spans="1:14" ht="14.4" customHeight="1" x14ac:dyDescent="0.3">
      <c r="A724" s="660" t="s">
        <v>600</v>
      </c>
      <c r="B724" s="661" t="s">
        <v>3542</v>
      </c>
      <c r="C724" s="662" t="s">
        <v>611</v>
      </c>
      <c r="D724" s="663" t="s">
        <v>3544</v>
      </c>
      <c r="E724" s="662" t="s">
        <v>632</v>
      </c>
      <c r="F724" s="663" t="s">
        <v>3551</v>
      </c>
      <c r="G724" s="662" t="s">
        <v>1519</v>
      </c>
      <c r="H724" s="662" t="s">
        <v>2602</v>
      </c>
      <c r="I724" s="662" t="s">
        <v>2603</v>
      </c>
      <c r="J724" s="662" t="s">
        <v>2604</v>
      </c>
      <c r="K724" s="662" t="s">
        <v>2605</v>
      </c>
      <c r="L724" s="664">
        <v>103.42</v>
      </c>
      <c r="M724" s="664">
        <v>1</v>
      </c>
      <c r="N724" s="665">
        <v>103.42</v>
      </c>
    </row>
    <row r="725" spans="1:14" ht="14.4" customHeight="1" x14ac:dyDescent="0.3">
      <c r="A725" s="660" t="s">
        <v>600</v>
      </c>
      <c r="B725" s="661" t="s">
        <v>3542</v>
      </c>
      <c r="C725" s="662" t="s">
        <v>611</v>
      </c>
      <c r="D725" s="663" t="s">
        <v>3544</v>
      </c>
      <c r="E725" s="662" t="s">
        <v>632</v>
      </c>
      <c r="F725" s="663" t="s">
        <v>3551</v>
      </c>
      <c r="G725" s="662" t="s">
        <v>1519</v>
      </c>
      <c r="H725" s="662" t="s">
        <v>1561</v>
      </c>
      <c r="I725" s="662" t="s">
        <v>1562</v>
      </c>
      <c r="J725" s="662" t="s">
        <v>1563</v>
      </c>
      <c r="K725" s="662" t="s">
        <v>1564</v>
      </c>
      <c r="L725" s="664">
        <v>492.19941285465313</v>
      </c>
      <c r="M725" s="664">
        <v>7</v>
      </c>
      <c r="N725" s="665">
        <v>3445.395889982572</v>
      </c>
    </row>
    <row r="726" spans="1:14" ht="14.4" customHeight="1" x14ac:dyDescent="0.3">
      <c r="A726" s="660" t="s">
        <v>600</v>
      </c>
      <c r="B726" s="661" t="s">
        <v>3542</v>
      </c>
      <c r="C726" s="662" t="s">
        <v>611</v>
      </c>
      <c r="D726" s="663" t="s">
        <v>3544</v>
      </c>
      <c r="E726" s="662" t="s">
        <v>632</v>
      </c>
      <c r="F726" s="663" t="s">
        <v>3551</v>
      </c>
      <c r="G726" s="662" t="s">
        <v>1519</v>
      </c>
      <c r="H726" s="662" t="s">
        <v>1565</v>
      </c>
      <c r="I726" s="662" t="s">
        <v>1566</v>
      </c>
      <c r="J726" s="662" t="s">
        <v>1563</v>
      </c>
      <c r="K726" s="662" t="s">
        <v>1567</v>
      </c>
      <c r="L726" s="664">
        <v>943</v>
      </c>
      <c r="M726" s="664">
        <v>1</v>
      </c>
      <c r="N726" s="665">
        <v>943</v>
      </c>
    </row>
    <row r="727" spans="1:14" ht="14.4" customHeight="1" x14ac:dyDescent="0.3">
      <c r="A727" s="660" t="s">
        <v>600</v>
      </c>
      <c r="B727" s="661" t="s">
        <v>3542</v>
      </c>
      <c r="C727" s="662" t="s">
        <v>611</v>
      </c>
      <c r="D727" s="663" t="s">
        <v>3544</v>
      </c>
      <c r="E727" s="662" t="s">
        <v>632</v>
      </c>
      <c r="F727" s="663" t="s">
        <v>3551</v>
      </c>
      <c r="G727" s="662" t="s">
        <v>1519</v>
      </c>
      <c r="H727" s="662" t="s">
        <v>1568</v>
      </c>
      <c r="I727" s="662" t="s">
        <v>1569</v>
      </c>
      <c r="J727" s="662" t="s">
        <v>1563</v>
      </c>
      <c r="K727" s="662" t="s">
        <v>1570</v>
      </c>
      <c r="L727" s="664">
        <v>1057.46</v>
      </c>
      <c r="M727" s="664">
        <v>1</v>
      </c>
      <c r="N727" s="665">
        <v>1057.46</v>
      </c>
    </row>
    <row r="728" spans="1:14" ht="14.4" customHeight="1" x14ac:dyDescent="0.3">
      <c r="A728" s="660" t="s">
        <v>600</v>
      </c>
      <c r="B728" s="661" t="s">
        <v>3542</v>
      </c>
      <c r="C728" s="662" t="s">
        <v>611</v>
      </c>
      <c r="D728" s="663" t="s">
        <v>3544</v>
      </c>
      <c r="E728" s="662" t="s">
        <v>632</v>
      </c>
      <c r="F728" s="663" t="s">
        <v>3551</v>
      </c>
      <c r="G728" s="662" t="s">
        <v>1519</v>
      </c>
      <c r="H728" s="662" t="s">
        <v>2606</v>
      </c>
      <c r="I728" s="662" t="s">
        <v>2607</v>
      </c>
      <c r="J728" s="662" t="s">
        <v>2608</v>
      </c>
      <c r="K728" s="662" t="s">
        <v>2609</v>
      </c>
      <c r="L728" s="664">
        <v>60.900000000000013</v>
      </c>
      <c r="M728" s="664">
        <v>1</v>
      </c>
      <c r="N728" s="665">
        <v>60.900000000000013</v>
      </c>
    </row>
    <row r="729" spans="1:14" ht="14.4" customHeight="1" x14ac:dyDescent="0.3">
      <c r="A729" s="660" t="s">
        <v>600</v>
      </c>
      <c r="B729" s="661" t="s">
        <v>3542</v>
      </c>
      <c r="C729" s="662" t="s">
        <v>611</v>
      </c>
      <c r="D729" s="663" t="s">
        <v>3544</v>
      </c>
      <c r="E729" s="662" t="s">
        <v>632</v>
      </c>
      <c r="F729" s="663" t="s">
        <v>3551</v>
      </c>
      <c r="G729" s="662" t="s">
        <v>1519</v>
      </c>
      <c r="H729" s="662" t="s">
        <v>1591</v>
      </c>
      <c r="I729" s="662" t="s">
        <v>1592</v>
      </c>
      <c r="J729" s="662" t="s">
        <v>1593</v>
      </c>
      <c r="K729" s="662" t="s">
        <v>1010</v>
      </c>
      <c r="L729" s="664">
        <v>45.609999999999992</v>
      </c>
      <c r="M729" s="664">
        <v>3</v>
      </c>
      <c r="N729" s="665">
        <v>136.82999999999998</v>
      </c>
    </row>
    <row r="730" spans="1:14" ht="14.4" customHeight="1" x14ac:dyDescent="0.3">
      <c r="A730" s="660" t="s">
        <v>600</v>
      </c>
      <c r="B730" s="661" t="s">
        <v>3542</v>
      </c>
      <c r="C730" s="662" t="s">
        <v>611</v>
      </c>
      <c r="D730" s="663" t="s">
        <v>3544</v>
      </c>
      <c r="E730" s="662" t="s">
        <v>632</v>
      </c>
      <c r="F730" s="663" t="s">
        <v>3551</v>
      </c>
      <c r="G730" s="662" t="s">
        <v>1519</v>
      </c>
      <c r="H730" s="662" t="s">
        <v>2610</v>
      </c>
      <c r="I730" s="662" t="s">
        <v>2611</v>
      </c>
      <c r="J730" s="662" t="s">
        <v>2612</v>
      </c>
      <c r="K730" s="662" t="s">
        <v>2613</v>
      </c>
      <c r="L730" s="664">
        <v>73.579952768617261</v>
      </c>
      <c r="M730" s="664">
        <v>1</v>
      </c>
      <c r="N730" s="665">
        <v>73.579952768617261</v>
      </c>
    </row>
    <row r="731" spans="1:14" ht="14.4" customHeight="1" x14ac:dyDescent="0.3">
      <c r="A731" s="660" t="s">
        <v>600</v>
      </c>
      <c r="B731" s="661" t="s">
        <v>3542</v>
      </c>
      <c r="C731" s="662" t="s">
        <v>611</v>
      </c>
      <c r="D731" s="663" t="s">
        <v>3544</v>
      </c>
      <c r="E731" s="662" t="s">
        <v>632</v>
      </c>
      <c r="F731" s="663" t="s">
        <v>3551</v>
      </c>
      <c r="G731" s="662" t="s">
        <v>1519</v>
      </c>
      <c r="H731" s="662" t="s">
        <v>1594</v>
      </c>
      <c r="I731" s="662" t="s">
        <v>1595</v>
      </c>
      <c r="J731" s="662" t="s">
        <v>1596</v>
      </c>
      <c r="K731" s="662" t="s">
        <v>1597</v>
      </c>
      <c r="L731" s="664">
        <v>79.829970966118879</v>
      </c>
      <c r="M731" s="664">
        <v>9</v>
      </c>
      <c r="N731" s="665">
        <v>718.46973869506996</v>
      </c>
    </row>
    <row r="732" spans="1:14" ht="14.4" customHeight="1" x14ac:dyDescent="0.3">
      <c r="A732" s="660" t="s">
        <v>600</v>
      </c>
      <c r="B732" s="661" t="s">
        <v>3542</v>
      </c>
      <c r="C732" s="662" t="s">
        <v>611</v>
      </c>
      <c r="D732" s="663" t="s">
        <v>3544</v>
      </c>
      <c r="E732" s="662" t="s">
        <v>632</v>
      </c>
      <c r="F732" s="663" t="s">
        <v>3551</v>
      </c>
      <c r="G732" s="662" t="s">
        <v>1519</v>
      </c>
      <c r="H732" s="662" t="s">
        <v>2614</v>
      </c>
      <c r="I732" s="662" t="s">
        <v>2615</v>
      </c>
      <c r="J732" s="662" t="s">
        <v>2616</v>
      </c>
      <c r="K732" s="662" t="s">
        <v>2617</v>
      </c>
      <c r="L732" s="664">
        <v>132.57000000000002</v>
      </c>
      <c r="M732" s="664">
        <v>1</v>
      </c>
      <c r="N732" s="665">
        <v>132.57000000000002</v>
      </c>
    </row>
    <row r="733" spans="1:14" ht="14.4" customHeight="1" x14ac:dyDescent="0.3">
      <c r="A733" s="660" t="s">
        <v>600</v>
      </c>
      <c r="B733" s="661" t="s">
        <v>3542</v>
      </c>
      <c r="C733" s="662" t="s">
        <v>611</v>
      </c>
      <c r="D733" s="663" t="s">
        <v>3544</v>
      </c>
      <c r="E733" s="662" t="s">
        <v>632</v>
      </c>
      <c r="F733" s="663" t="s">
        <v>3551</v>
      </c>
      <c r="G733" s="662" t="s">
        <v>1519</v>
      </c>
      <c r="H733" s="662" t="s">
        <v>1598</v>
      </c>
      <c r="I733" s="662" t="s">
        <v>1599</v>
      </c>
      <c r="J733" s="662" t="s">
        <v>1600</v>
      </c>
      <c r="K733" s="662" t="s">
        <v>1601</v>
      </c>
      <c r="L733" s="664">
        <v>3629.3600082510779</v>
      </c>
      <c r="M733" s="664">
        <v>44</v>
      </c>
      <c r="N733" s="665">
        <v>159691.84036304743</v>
      </c>
    </row>
    <row r="734" spans="1:14" ht="14.4" customHeight="1" x14ac:dyDescent="0.3">
      <c r="A734" s="660" t="s">
        <v>600</v>
      </c>
      <c r="B734" s="661" t="s">
        <v>3542</v>
      </c>
      <c r="C734" s="662" t="s">
        <v>611</v>
      </c>
      <c r="D734" s="663" t="s">
        <v>3544</v>
      </c>
      <c r="E734" s="662" t="s">
        <v>632</v>
      </c>
      <c r="F734" s="663" t="s">
        <v>3551</v>
      </c>
      <c r="G734" s="662" t="s">
        <v>1519</v>
      </c>
      <c r="H734" s="662" t="s">
        <v>2618</v>
      </c>
      <c r="I734" s="662" t="s">
        <v>2619</v>
      </c>
      <c r="J734" s="662" t="s">
        <v>2604</v>
      </c>
      <c r="K734" s="662" t="s">
        <v>2620</v>
      </c>
      <c r="L734" s="664">
        <v>66.840000000000018</v>
      </c>
      <c r="M734" s="664">
        <v>1</v>
      </c>
      <c r="N734" s="665">
        <v>66.840000000000018</v>
      </c>
    </row>
    <row r="735" spans="1:14" ht="14.4" customHeight="1" x14ac:dyDescent="0.3">
      <c r="A735" s="660" t="s">
        <v>600</v>
      </c>
      <c r="B735" s="661" t="s">
        <v>3542</v>
      </c>
      <c r="C735" s="662" t="s">
        <v>611</v>
      </c>
      <c r="D735" s="663" t="s">
        <v>3544</v>
      </c>
      <c r="E735" s="662" t="s">
        <v>632</v>
      </c>
      <c r="F735" s="663" t="s">
        <v>3551</v>
      </c>
      <c r="G735" s="662" t="s">
        <v>1519</v>
      </c>
      <c r="H735" s="662" t="s">
        <v>1602</v>
      </c>
      <c r="I735" s="662" t="s">
        <v>1603</v>
      </c>
      <c r="J735" s="662" t="s">
        <v>1604</v>
      </c>
      <c r="K735" s="662" t="s">
        <v>1605</v>
      </c>
      <c r="L735" s="664">
        <v>76.56497540219371</v>
      </c>
      <c r="M735" s="664">
        <v>2</v>
      </c>
      <c r="N735" s="665">
        <v>153.12995080438742</v>
      </c>
    </row>
    <row r="736" spans="1:14" ht="14.4" customHeight="1" x14ac:dyDescent="0.3">
      <c r="A736" s="660" t="s">
        <v>600</v>
      </c>
      <c r="B736" s="661" t="s">
        <v>3542</v>
      </c>
      <c r="C736" s="662" t="s">
        <v>611</v>
      </c>
      <c r="D736" s="663" t="s">
        <v>3544</v>
      </c>
      <c r="E736" s="662" t="s">
        <v>632</v>
      </c>
      <c r="F736" s="663" t="s">
        <v>3551</v>
      </c>
      <c r="G736" s="662" t="s">
        <v>1519</v>
      </c>
      <c r="H736" s="662" t="s">
        <v>1606</v>
      </c>
      <c r="I736" s="662" t="s">
        <v>1607</v>
      </c>
      <c r="J736" s="662" t="s">
        <v>1608</v>
      </c>
      <c r="K736" s="662" t="s">
        <v>1609</v>
      </c>
      <c r="L736" s="664">
        <v>85.54000000000002</v>
      </c>
      <c r="M736" s="664">
        <v>1</v>
      </c>
      <c r="N736" s="665">
        <v>85.54000000000002</v>
      </c>
    </row>
    <row r="737" spans="1:14" ht="14.4" customHeight="1" x14ac:dyDescent="0.3">
      <c r="A737" s="660" t="s">
        <v>600</v>
      </c>
      <c r="B737" s="661" t="s">
        <v>3542</v>
      </c>
      <c r="C737" s="662" t="s">
        <v>611</v>
      </c>
      <c r="D737" s="663" t="s">
        <v>3544</v>
      </c>
      <c r="E737" s="662" t="s">
        <v>632</v>
      </c>
      <c r="F737" s="663" t="s">
        <v>3551</v>
      </c>
      <c r="G737" s="662" t="s">
        <v>1519</v>
      </c>
      <c r="H737" s="662" t="s">
        <v>1610</v>
      </c>
      <c r="I737" s="662" t="s">
        <v>1611</v>
      </c>
      <c r="J737" s="662" t="s">
        <v>1612</v>
      </c>
      <c r="K737" s="662" t="s">
        <v>1613</v>
      </c>
      <c r="L737" s="664">
        <v>50.539830740383458</v>
      </c>
      <c r="M737" s="664">
        <v>2</v>
      </c>
      <c r="N737" s="665">
        <v>101.07966148076692</v>
      </c>
    </row>
    <row r="738" spans="1:14" ht="14.4" customHeight="1" x14ac:dyDescent="0.3">
      <c r="A738" s="660" t="s">
        <v>600</v>
      </c>
      <c r="B738" s="661" t="s">
        <v>3542</v>
      </c>
      <c r="C738" s="662" t="s">
        <v>611</v>
      </c>
      <c r="D738" s="663" t="s">
        <v>3544</v>
      </c>
      <c r="E738" s="662" t="s">
        <v>632</v>
      </c>
      <c r="F738" s="663" t="s">
        <v>3551</v>
      </c>
      <c r="G738" s="662" t="s">
        <v>1519</v>
      </c>
      <c r="H738" s="662" t="s">
        <v>2621</v>
      </c>
      <c r="I738" s="662" t="s">
        <v>2622</v>
      </c>
      <c r="J738" s="662" t="s">
        <v>1620</v>
      </c>
      <c r="K738" s="662" t="s">
        <v>2623</v>
      </c>
      <c r="L738" s="664">
        <v>34.410009056140012</v>
      </c>
      <c r="M738" s="664">
        <v>3</v>
      </c>
      <c r="N738" s="665">
        <v>103.23002716842004</v>
      </c>
    </row>
    <row r="739" spans="1:14" ht="14.4" customHeight="1" x14ac:dyDescent="0.3">
      <c r="A739" s="660" t="s">
        <v>600</v>
      </c>
      <c r="B739" s="661" t="s">
        <v>3542</v>
      </c>
      <c r="C739" s="662" t="s">
        <v>611</v>
      </c>
      <c r="D739" s="663" t="s">
        <v>3544</v>
      </c>
      <c r="E739" s="662" t="s">
        <v>632</v>
      </c>
      <c r="F739" s="663" t="s">
        <v>3551</v>
      </c>
      <c r="G739" s="662" t="s">
        <v>1519</v>
      </c>
      <c r="H739" s="662" t="s">
        <v>1618</v>
      </c>
      <c r="I739" s="662" t="s">
        <v>1619</v>
      </c>
      <c r="J739" s="662" t="s">
        <v>1620</v>
      </c>
      <c r="K739" s="662" t="s">
        <v>1621</v>
      </c>
      <c r="L739" s="664">
        <v>95.475047997849742</v>
      </c>
      <c r="M739" s="664">
        <v>8</v>
      </c>
      <c r="N739" s="665">
        <v>763.80038398279794</v>
      </c>
    </row>
    <row r="740" spans="1:14" ht="14.4" customHeight="1" x14ac:dyDescent="0.3">
      <c r="A740" s="660" t="s">
        <v>600</v>
      </c>
      <c r="B740" s="661" t="s">
        <v>3542</v>
      </c>
      <c r="C740" s="662" t="s">
        <v>611</v>
      </c>
      <c r="D740" s="663" t="s">
        <v>3544</v>
      </c>
      <c r="E740" s="662" t="s">
        <v>632</v>
      </c>
      <c r="F740" s="663" t="s">
        <v>3551</v>
      </c>
      <c r="G740" s="662" t="s">
        <v>1519</v>
      </c>
      <c r="H740" s="662" t="s">
        <v>2624</v>
      </c>
      <c r="I740" s="662" t="s">
        <v>2625</v>
      </c>
      <c r="J740" s="662" t="s">
        <v>1620</v>
      </c>
      <c r="K740" s="662" t="s">
        <v>2626</v>
      </c>
      <c r="L740" s="664">
        <v>122.96978767791175</v>
      </c>
      <c r="M740" s="664">
        <v>1</v>
      </c>
      <c r="N740" s="665">
        <v>122.96978767791175</v>
      </c>
    </row>
    <row r="741" spans="1:14" ht="14.4" customHeight="1" x14ac:dyDescent="0.3">
      <c r="A741" s="660" t="s">
        <v>600</v>
      </c>
      <c r="B741" s="661" t="s">
        <v>3542</v>
      </c>
      <c r="C741" s="662" t="s">
        <v>611</v>
      </c>
      <c r="D741" s="663" t="s">
        <v>3544</v>
      </c>
      <c r="E741" s="662" t="s">
        <v>632</v>
      </c>
      <c r="F741" s="663" t="s">
        <v>3551</v>
      </c>
      <c r="G741" s="662" t="s">
        <v>1519</v>
      </c>
      <c r="H741" s="662" t="s">
        <v>2627</v>
      </c>
      <c r="I741" s="662" t="s">
        <v>2628</v>
      </c>
      <c r="J741" s="662" t="s">
        <v>2629</v>
      </c>
      <c r="K741" s="662" t="s">
        <v>2630</v>
      </c>
      <c r="L741" s="664">
        <v>1452.0599999999997</v>
      </c>
      <c r="M741" s="664">
        <v>1</v>
      </c>
      <c r="N741" s="665">
        <v>1452.0599999999997</v>
      </c>
    </row>
    <row r="742" spans="1:14" ht="14.4" customHeight="1" x14ac:dyDescent="0.3">
      <c r="A742" s="660" t="s">
        <v>600</v>
      </c>
      <c r="B742" s="661" t="s">
        <v>3542</v>
      </c>
      <c r="C742" s="662" t="s">
        <v>611</v>
      </c>
      <c r="D742" s="663" t="s">
        <v>3544</v>
      </c>
      <c r="E742" s="662" t="s">
        <v>632</v>
      </c>
      <c r="F742" s="663" t="s">
        <v>3551</v>
      </c>
      <c r="G742" s="662" t="s">
        <v>1519</v>
      </c>
      <c r="H742" s="662" t="s">
        <v>2631</v>
      </c>
      <c r="I742" s="662" t="s">
        <v>2632</v>
      </c>
      <c r="J742" s="662" t="s">
        <v>2629</v>
      </c>
      <c r="K742" s="662" t="s">
        <v>2633</v>
      </c>
      <c r="L742" s="664">
        <v>1964.0014264691913</v>
      </c>
      <c r="M742" s="664">
        <v>2</v>
      </c>
      <c r="N742" s="665">
        <v>3928.0028529383826</v>
      </c>
    </row>
    <row r="743" spans="1:14" ht="14.4" customHeight="1" x14ac:dyDescent="0.3">
      <c r="A743" s="660" t="s">
        <v>600</v>
      </c>
      <c r="B743" s="661" t="s">
        <v>3542</v>
      </c>
      <c r="C743" s="662" t="s">
        <v>611</v>
      </c>
      <c r="D743" s="663" t="s">
        <v>3544</v>
      </c>
      <c r="E743" s="662" t="s">
        <v>632</v>
      </c>
      <c r="F743" s="663" t="s">
        <v>3551</v>
      </c>
      <c r="G743" s="662" t="s">
        <v>1519</v>
      </c>
      <c r="H743" s="662" t="s">
        <v>2634</v>
      </c>
      <c r="I743" s="662" t="s">
        <v>2635</v>
      </c>
      <c r="J743" s="662" t="s">
        <v>2629</v>
      </c>
      <c r="K743" s="662" t="s">
        <v>2636</v>
      </c>
      <c r="L743" s="664">
        <v>2434.96</v>
      </c>
      <c r="M743" s="664">
        <v>1</v>
      </c>
      <c r="N743" s="665">
        <v>2434.96</v>
      </c>
    </row>
    <row r="744" spans="1:14" ht="14.4" customHeight="1" x14ac:dyDescent="0.3">
      <c r="A744" s="660" t="s">
        <v>600</v>
      </c>
      <c r="B744" s="661" t="s">
        <v>3542</v>
      </c>
      <c r="C744" s="662" t="s">
        <v>611</v>
      </c>
      <c r="D744" s="663" t="s">
        <v>3544</v>
      </c>
      <c r="E744" s="662" t="s">
        <v>632</v>
      </c>
      <c r="F744" s="663" t="s">
        <v>3551</v>
      </c>
      <c r="G744" s="662" t="s">
        <v>1519</v>
      </c>
      <c r="H744" s="662" t="s">
        <v>2637</v>
      </c>
      <c r="I744" s="662" t="s">
        <v>2638</v>
      </c>
      <c r="J744" s="662" t="s">
        <v>2639</v>
      </c>
      <c r="K744" s="662" t="s">
        <v>1066</v>
      </c>
      <c r="L744" s="664">
        <v>113.30999999999999</v>
      </c>
      <c r="M744" s="664">
        <v>1</v>
      </c>
      <c r="N744" s="665">
        <v>113.30999999999999</v>
      </c>
    </row>
    <row r="745" spans="1:14" ht="14.4" customHeight="1" x14ac:dyDescent="0.3">
      <c r="A745" s="660" t="s">
        <v>600</v>
      </c>
      <c r="B745" s="661" t="s">
        <v>3542</v>
      </c>
      <c r="C745" s="662" t="s">
        <v>611</v>
      </c>
      <c r="D745" s="663" t="s">
        <v>3544</v>
      </c>
      <c r="E745" s="662" t="s">
        <v>632</v>
      </c>
      <c r="F745" s="663" t="s">
        <v>3551</v>
      </c>
      <c r="G745" s="662" t="s">
        <v>1519</v>
      </c>
      <c r="H745" s="662" t="s">
        <v>2640</v>
      </c>
      <c r="I745" s="662" t="s">
        <v>2641</v>
      </c>
      <c r="J745" s="662" t="s">
        <v>1624</v>
      </c>
      <c r="K745" s="662" t="s">
        <v>2642</v>
      </c>
      <c r="L745" s="664">
        <v>57.89500000000001</v>
      </c>
      <c r="M745" s="664">
        <v>4</v>
      </c>
      <c r="N745" s="665">
        <v>231.58000000000004</v>
      </c>
    </row>
    <row r="746" spans="1:14" ht="14.4" customHeight="1" x14ac:dyDescent="0.3">
      <c r="A746" s="660" t="s">
        <v>600</v>
      </c>
      <c r="B746" s="661" t="s">
        <v>3542</v>
      </c>
      <c r="C746" s="662" t="s">
        <v>611</v>
      </c>
      <c r="D746" s="663" t="s">
        <v>3544</v>
      </c>
      <c r="E746" s="662" t="s">
        <v>632</v>
      </c>
      <c r="F746" s="663" t="s">
        <v>3551</v>
      </c>
      <c r="G746" s="662" t="s">
        <v>1519</v>
      </c>
      <c r="H746" s="662" t="s">
        <v>1622</v>
      </c>
      <c r="I746" s="662" t="s">
        <v>1623</v>
      </c>
      <c r="J746" s="662" t="s">
        <v>1624</v>
      </c>
      <c r="K746" s="662" t="s">
        <v>1625</v>
      </c>
      <c r="L746" s="664">
        <v>103.39283679380127</v>
      </c>
      <c r="M746" s="664">
        <v>11</v>
      </c>
      <c r="N746" s="665">
        <v>1137.3212047318139</v>
      </c>
    </row>
    <row r="747" spans="1:14" ht="14.4" customHeight="1" x14ac:dyDescent="0.3">
      <c r="A747" s="660" t="s">
        <v>600</v>
      </c>
      <c r="B747" s="661" t="s">
        <v>3542</v>
      </c>
      <c r="C747" s="662" t="s">
        <v>611</v>
      </c>
      <c r="D747" s="663" t="s">
        <v>3544</v>
      </c>
      <c r="E747" s="662" t="s">
        <v>632</v>
      </c>
      <c r="F747" s="663" t="s">
        <v>3551</v>
      </c>
      <c r="G747" s="662" t="s">
        <v>1519</v>
      </c>
      <c r="H747" s="662" t="s">
        <v>2643</v>
      </c>
      <c r="I747" s="662" t="s">
        <v>2643</v>
      </c>
      <c r="J747" s="662" t="s">
        <v>1725</v>
      </c>
      <c r="K747" s="662" t="s">
        <v>2644</v>
      </c>
      <c r="L747" s="664">
        <v>65.270053210234082</v>
      </c>
      <c r="M747" s="664">
        <v>9</v>
      </c>
      <c r="N747" s="665">
        <v>587.43047889210675</v>
      </c>
    </row>
    <row r="748" spans="1:14" ht="14.4" customHeight="1" x14ac:dyDescent="0.3">
      <c r="A748" s="660" t="s">
        <v>600</v>
      </c>
      <c r="B748" s="661" t="s">
        <v>3542</v>
      </c>
      <c r="C748" s="662" t="s">
        <v>611</v>
      </c>
      <c r="D748" s="663" t="s">
        <v>3544</v>
      </c>
      <c r="E748" s="662" t="s">
        <v>632</v>
      </c>
      <c r="F748" s="663" t="s">
        <v>3551</v>
      </c>
      <c r="G748" s="662" t="s">
        <v>1519</v>
      </c>
      <c r="H748" s="662" t="s">
        <v>2645</v>
      </c>
      <c r="I748" s="662" t="s">
        <v>2646</v>
      </c>
      <c r="J748" s="662" t="s">
        <v>2647</v>
      </c>
      <c r="K748" s="662" t="s">
        <v>2208</v>
      </c>
      <c r="L748" s="664">
        <v>98.449750401736154</v>
      </c>
      <c r="M748" s="664">
        <v>3</v>
      </c>
      <c r="N748" s="665">
        <v>295.34925120520847</v>
      </c>
    </row>
    <row r="749" spans="1:14" ht="14.4" customHeight="1" x14ac:dyDescent="0.3">
      <c r="A749" s="660" t="s">
        <v>600</v>
      </c>
      <c r="B749" s="661" t="s">
        <v>3542</v>
      </c>
      <c r="C749" s="662" t="s">
        <v>611</v>
      </c>
      <c r="D749" s="663" t="s">
        <v>3544</v>
      </c>
      <c r="E749" s="662" t="s">
        <v>632</v>
      </c>
      <c r="F749" s="663" t="s">
        <v>3551</v>
      </c>
      <c r="G749" s="662" t="s">
        <v>1519</v>
      </c>
      <c r="H749" s="662" t="s">
        <v>1626</v>
      </c>
      <c r="I749" s="662" t="s">
        <v>1627</v>
      </c>
      <c r="J749" s="662" t="s">
        <v>1628</v>
      </c>
      <c r="K749" s="662" t="s">
        <v>1629</v>
      </c>
      <c r="L749" s="664">
        <v>337.79999999999995</v>
      </c>
      <c r="M749" s="664">
        <v>1</v>
      </c>
      <c r="N749" s="665">
        <v>337.79999999999995</v>
      </c>
    </row>
    <row r="750" spans="1:14" ht="14.4" customHeight="1" x14ac:dyDescent="0.3">
      <c r="A750" s="660" t="s">
        <v>600</v>
      </c>
      <c r="B750" s="661" t="s">
        <v>3542</v>
      </c>
      <c r="C750" s="662" t="s">
        <v>611</v>
      </c>
      <c r="D750" s="663" t="s">
        <v>3544</v>
      </c>
      <c r="E750" s="662" t="s">
        <v>632</v>
      </c>
      <c r="F750" s="663" t="s">
        <v>3551</v>
      </c>
      <c r="G750" s="662" t="s">
        <v>1519</v>
      </c>
      <c r="H750" s="662" t="s">
        <v>1630</v>
      </c>
      <c r="I750" s="662" t="s">
        <v>1631</v>
      </c>
      <c r="J750" s="662" t="s">
        <v>1632</v>
      </c>
      <c r="K750" s="662" t="s">
        <v>1633</v>
      </c>
      <c r="L750" s="664">
        <v>47.284966801565375</v>
      </c>
      <c r="M750" s="664">
        <v>4</v>
      </c>
      <c r="N750" s="665">
        <v>189.1398672062615</v>
      </c>
    </row>
    <row r="751" spans="1:14" ht="14.4" customHeight="1" x14ac:dyDescent="0.3">
      <c r="A751" s="660" t="s">
        <v>600</v>
      </c>
      <c r="B751" s="661" t="s">
        <v>3542</v>
      </c>
      <c r="C751" s="662" t="s">
        <v>611</v>
      </c>
      <c r="D751" s="663" t="s">
        <v>3544</v>
      </c>
      <c r="E751" s="662" t="s">
        <v>632</v>
      </c>
      <c r="F751" s="663" t="s">
        <v>3551</v>
      </c>
      <c r="G751" s="662" t="s">
        <v>1519</v>
      </c>
      <c r="H751" s="662" t="s">
        <v>2648</v>
      </c>
      <c r="I751" s="662" t="s">
        <v>2649</v>
      </c>
      <c r="J751" s="662" t="s">
        <v>1640</v>
      </c>
      <c r="K751" s="662" t="s">
        <v>2650</v>
      </c>
      <c r="L751" s="664">
        <v>47.149899218926642</v>
      </c>
      <c r="M751" s="664">
        <v>1</v>
      </c>
      <c r="N751" s="665">
        <v>47.149899218926642</v>
      </c>
    </row>
    <row r="752" spans="1:14" ht="14.4" customHeight="1" x14ac:dyDescent="0.3">
      <c r="A752" s="660" t="s">
        <v>600</v>
      </c>
      <c r="B752" s="661" t="s">
        <v>3542</v>
      </c>
      <c r="C752" s="662" t="s">
        <v>611</v>
      </c>
      <c r="D752" s="663" t="s">
        <v>3544</v>
      </c>
      <c r="E752" s="662" t="s">
        <v>632</v>
      </c>
      <c r="F752" s="663" t="s">
        <v>3551</v>
      </c>
      <c r="G752" s="662" t="s">
        <v>1519</v>
      </c>
      <c r="H752" s="662" t="s">
        <v>2651</v>
      </c>
      <c r="I752" s="662" t="s">
        <v>2652</v>
      </c>
      <c r="J752" s="662" t="s">
        <v>2653</v>
      </c>
      <c r="K752" s="662" t="s">
        <v>1625</v>
      </c>
      <c r="L752" s="664">
        <v>48.960000000000008</v>
      </c>
      <c r="M752" s="664">
        <v>2</v>
      </c>
      <c r="N752" s="665">
        <v>97.920000000000016</v>
      </c>
    </row>
    <row r="753" spans="1:14" ht="14.4" customHeight="1" x14ac:dyDescent="0.3">
      <c r="A753" s="660" t="s">
        <v>600</v>
      </c>
      <c r="B753" s="661" t="s">
        <v>3542</v>
      </c>
      <c r="C753" s="662" t="s">
        <v>611</v>
      </c>
      <c r="D753" s="663" t="s">
        <v>3544</v>
      </c>
      <c r="E753" s="662" t="s">
        <v>632</v>
      </c>
      <c r="F753" s="663" t="s">
        <v>3551</v>
      </c>
      <c r="G753" s="662" t="s">
        <v>1519</v>
      </c>
      <c r="H753" s="662" t="s">
        <v>1634</v>
      </c>
      <c r="I753" s="662" t="s">
        <v>1635</v>
      </c>
      <c r="J753" s="662" t="s">
        <v>1636</v>
      </c>
      <c r="K753" s="662" t="s">
        <v>1637</v>
      </c>
      <c r="L753" s="664">
        <v>97.980999999999995</v>
      </c>
      <c r="M753" s="664">
        <v>2</v>
      </c>
      <c r="N753" s="665">
        <v>195.96199999999999</v>
      </c>
    </row>
    <row r="754" spans="1:14" ht="14.4" customHeight="1" x14ac:dyDescent="0.3">
      <c r="A754" s="660" t="s">
        <v>600</v>
      </c>
      <c r="B754" s="661" t="s">
        <v>3542</v>
      </c>
      <c r="C754" s="662" t="s">
        <v>611</v>
      </c>
      <c r="D754" s="663" t="s">
        <v>3544</v>
      </c>
      <c r="E754" s="662" t="s">
        <v>632</v>
      </c>
      <c r="F754" s="663" t="s">
        <v>3551</v>
      </c>
      <c r="G754" s="662" t="s">
        <v>1519</v>
      </c>
      <c r="H754" s="662" t="s">
        <v>1638</v>
      </c>
      <c r="I754" s="662" t="s">
        <v>1639</v>
      </c>
      <c r="J754" s="662" t="s">
        <v>1640</v>
      </c>
      <c r="K754" s="662" t="s">
        <v>1417</v>
      </c>
      <c r="L754" s="664">
        <v>71.41640466415123</v>
      </c>
      <c r="M754" s="664">
        <v>23</v>
      </c>
      <c r="N754" s="665">
        <v>1642.5773072754782</v>
      </c>
    </row>
    <row r="755" spans="1:14" ht="14.4" customHeight="1" x14ac:dyDescent="0.3">
      <c r="A755" s="660" t="s">
        <v>600</v>
      </c>
      <c r="B755" s="661" t="s">
        <v>3542</v>
      </c>
      <c r="C755" s="662" t="s">
        <v>611</v>
      </c>
      <c r="D755" s="663" t="s">
        <v>3544</v>
      </c>
      <c r="E755" s="662" t="s">
        <v>632</v>
      </c>
      <c r="F755" s="663" t="s">
        <v>3551</v>
      </c>
      <c r="G755" s="662" t="s">
        <v>1519</v>
      </c>
      <c r="H755" s="662" t="s">
        <v>1645</v>
      </c>
      <c r="I755" s="662" t="s">
        <v>1646</v>
      </c>
      <c r="J755" s="662" t="s">
        <v>1647</v>
      </c>
      <c r="K755" s="662" t="s">
        <v>1648</v>
      </c>
      <c r="L755" s="664">
        <v>63.023946187947978</v>
      </c>
      <c r="M755" s="664">
        <v>5</v>
      </c>
      <c r="N755" s="665">
        <v>315.1197309397399</v>
      </c>
    </row>
    <row r="756" spans="1:14" ht="14.4" customHeight="1" x14ac:dyDescent="0.3">
      <c r="A756" s="660" t="s">
        <v>600</v>
      </c>
      <c r="B756" s="661" t="s">
        <v>3542</v>
      </c>
      <c r="C756" s="662" t="s">
        <v>611</v>
      </c>
      <c r="D756" s="663" t="s">
        <v>3544</v>
      </c>
      <c r="E756" s="662" t="s">
        <v>632</v>
      </c>
      <c r="F756" s="663" t="s">
        <v>3551</v>
      </c>
      <c r="G756" s="662" t="s">
        <v>1519</v>
      </c>
      <c r="H756" s="662" t="s">
        <v>2654</v>
      </c>
      <c r="I756" s="662" t="s">
        <v>2655</v>
      </c>
      <c r="J756" s="662" t="s">
        <v>2656</v>
      </c>
      <c r="K756" s="662" t="s">
        <v>969</v>
      </c>
      <c r="L756" s="664">
        <v>82.179999999999978</v>
      </c>
      <c r="M756" s="664">
        <v>2</v>
      </c>
      <c r="N756" s="665">
        <v>164.35999999999996</v>
      </c>
    </row>
    <row r="757" spans="1:14" ht="14.4" customHeight="1" x14ac:dyDescent="0.3">
      <c r="A757" s="660" t="s">
        <v>600</v>
      </c>
      <c r="B757" s="661" t="s">
        <v>3542</v>
      </c>
      <c r="C757" s="662" t="s">
        <v>611</v>
      </c>
      <c r="D757" s="663" t="s">
        <v>3544</v>
      </c>
      <c r="E757" s="662" t="s">
        <v>632</v>
      </c>
      <c r="F757" s="663" t="s">
        <v>3551</v>
      </c>
      <c r="G757" s="662" t="s">
        <v>1519</v>
      </c>
      <c r="H757" s="662" t="s">
        <v>2657</v>
      </c>
      <c r="I757" s="662" t="s">
        <v>2658</v>
      </c>
      <c r="J757" s="662" t="s">
        <v>1539</v>
      </c>
      <c r="K757" s="662" t="s">
        <v>2659</v>
      </c>
      <c r="L757" s="664">
        <v>135.21</v>
      </c>
      <c r="M757" s="664">
        <v>2</v>
      </c>
      <c r="N757" s="665">
        <v>270.42</v>
      </c>
    </row>
    <row r="758" spans="1:14" ht="14.4" customHeight="1" x14ac:dyDescent="0.3">
      <c r="A758" s="660" t="s">
        <v>600</v>
      </c>
      <c r="B758" s="661" t="s">
        <v>3542</v>
      </c>
      <c r="C758" s="662" t="s">
        <v>611</v>
      </c>
      <c r="D758" s="663" t="s">
        <v>3544</v>
      </c>
      <c r="E758" s="662" t="s">
        <v>632</v>
      </c>
      <c r="F758" s="663" t="s">
        <v>3551</v>
      </c>
      <c r="G758" s="662" t="s">
        <v>1519</v>
      </c>
      <c r="H758" s="662" t="s">
        <v>2660</v>
      </c>
      <c r="I758" s="662" t="s">
        <v>2661</v>
      </c>
      <c r="J758" s="662" t="s">
        <v>2662</v>
      </c>
      <c r="K758" s="662" t="s">
        <v>1017</v>
      </c>
      <c r="L758" s="664">
        <v>151.34000000000003</v>
      </c>
      <c r="M758" s="664">
        <v>1</v>
      </c>
      <c r="N758" s="665">
        <v>151.34000000000003</v>
      </c>
    </row>
    <row r="759" spans="1:14" ht="14.4" customHeight="1" x14ac:dyDescent="0.3">
      <c r="A759" s="660" t="s">
        <v>600</v>
      </c>
      <c r="B759" s="661" t="s">
        <v>3542</v>
      </c>
      <c r="C759" s="662" t="s">
        <v>611</v>
      </c>
      <c r="D759" s="663" t="s">
        <v>3544</v>
      </c>
      <c r="E759" s="662" t="s">
        <v>632</v>
      </c>
      <c r="F759" s="663" t="s">
        <v>3551</v>
      </c>
      <c r="G759" s="662" t="s">
        <v>1519</v>
      </c>
      <c r="H759" s="662" t="s">
        <v>2663</v>
      </c>
      <c r="I759" s="662" t="s">
        <v>2664</v>
      </c>
      <c r="J759" s="662" t="s">
        <v>2665</v>
      </c>
      <c r="K759" s="662" t="s">
        <v>2666</v>
      </c>
      <c r="L759" s="664">
        <v>30.650000000000002</v>
      </c>
      <c r="M759" s="664">
        <v>1</v>
      </c>
      <c r="N759" s="665">
        <v>30.650000000000002</v>
      </c>
    </row>
    <row r="760" spans="1:14" ht="14.4" customHeight="1" x14ac:dyDescent="0.3">
      <c r="A760" s="660" t="s">
        <v>600</v>
      </c>
      <c r="B760" s="661" t="s">
        <v>3542</v>
      </c>
      <c r="C760" s="662" t="s">
        <v>611</v>
      </c>
      <c r="D760" s="663" t="s">
        <v>3544</v>
      </c>
      <c r="E760" s="662" t="s">
        <v>632</v>
      </c>
      <c r="F760" s="663" t="s">
        <v>3551</v>
      </c>
      <c r="G760" s="662" t="s">
        <v>1519</v>
      </c>
      <c r="H760" s="662" t="s">
        <v>2667</v>
      </c>
      <c r="I760" s="662" t="s">
        <v>2668</v>
      </c>
      <c r="J760" s="662" t="s">
        <v>2669</v>
      </c>
      <c r="K760" s="662" t="s">
        <v>2670</v>
      </c>
      <c r="L760" s="664">
        <v>26.10994628379574</v>
      </c>
      <c r="M760" s="664">
        <v>1</v>
      </c>
      <c r="N760" s="665">
        <v>26.10994628379574</v>
      </c>
    </row>
    <row r="761" spans="1:14" ht="14.4" customHeight="1" x14ac:dyDescent="0.3">
      <c r="A761" s="660" t="s">
        <v>600</v>
      </c>
      <c r="B761" s="661" t="s">
        <v>3542</v>
      </c>
      <c r="C761" s="662" t="s">
        <v>611</v>
      </c>
      <c r="D761" s="663" t="s">
        <v>3544</v>
      </c>
      <c r="E761" s="662" t="s">
        <v>632</v>
      </c>
      <c r="F761" s="663" t="s">
        <v>3551</v>
      </c>
      <c r="G761" s="662" t="s">
        <v>1519</v>
      </c>
      <c r="H761" s="662" t="s">
        <v>2671</v>
      </c>
      <c r="I761" s="662" t="s">
        <v>2672</v>
      </c>
      <c r="J761" s="662" t="s">
        <v>2673</v>
      </c>
      <c r="K761" s="662" t="s">
        <v>2674</v>
      </c>
      <c r="L761" s="664">
        <v>65.459999999999951</v>
      </c>
      <c r="M761" s="664">
        <v>1</v>
      </c>
      <c r="N761" s="665">
        <v>65.459999999999951</v>
      </c>
    </row>
    <row r="762" spans="1:14" ht="14.4" customHeight="1" x14ac:dyDescent="0.3">
      <c r="A762" s="660" t="s">
        <v>600</v>
      </c>
      <c r="B762" s="661" t="s">
        <v>3542</v>
      </c>
      <c r="C762" s="662" t="s">
        <v>611</v>
      </c>
      <c r="D762" s="663" t="s">
        <v>3544</v>
      </c>
      <c r="E762" s="662" t="s">
        <v>632</v>
      </c>
      <c r="F762" s="663" t="s">
        <v>3551</v>
      </c>
      <c r="G762" s="662" t="s">
        <v>1519</v>
      </c>
      <c r="H762" s="662" t="s">
        <v>1656</v>
      </c>
      <c r="I762" s="662" t="s">
        <v>1657</v>
      </c>
      <c r="J762" s="662" t="s">
        <v>1658</v>
      </c>
      <c r="K762" s="662" t="s">
        <v>1017</v>
      </c>
      <c r="L762" s="664">
        <v>63.869999999999941</v>
      </c>
      <c r="M762" s="664">
        <v>1</v>
      </c>
      <c r="N762" s="665">
        <v>63.869999999999941</v>
      </c>
    </row>
    <row r="763" spans="1:14" ht="14.4" customHeight="1" x14ac:dyDescent="0.3">
      <c r="A763" s="660" t="s">
        <v>600</v>
      </c>
      <c r="B763" s="661" t="s">
        <v>3542</v>
      </c>
      <c r="C763" s="662" t="s">
        <v>611</v>
      </c>
      <c r="D763" s="663" t="s">
        <v>3544</v>
      </c>
      <c r="E763" s="662" t="s">
        <v>632</v>
      </c>
      <c r="F763" s="663" t="s">
        <v>3551</v>
      </c>
      <c r="G763" s="662" t="s">
        <v>1519</v>
      </c>
      <c r="H763" s="662" t="s">
        <v>2675</v>
      </c>
      <c r="I763" s="662" t="s">
        <v>2676</v>
      </c>
      <c r="J763" s="662" t="s">
        <v>2677</v>
      </c>
      <c r="K763" s="662" t="s">
        <v>2678</v>
      </c>
      <c r="L763" s="664">
        <v>51.81</v>
      </c>
      <c r="M763" s="664">
        <v>1</v>
      </c>
      <c r="N763" s="665">
        <v>51.81</v>
      </c>
    </row>
    <row r="764" spans="1:14" ht="14.4" customHeight="1" x14ac:dyDescent="0.3">
      <c r="A764" s="660" t="s">
        <v>600</v>
      </c>
      <c r="B764" s="661" t="s">
        <v>3542</v>
      </c>
      <c r="C764" s="662" t="s">
        <v>611</v>
      </c>
      <c r="D764" s="663" t="s">
        <v>3544</v>
      </c>
      <c r="E764" s="662" t="s">
        <v>632</v>
      </c>
      <c r="F764" s="663" t="s">
        <v>3551</v>
      </c>
      <c r="G764" s="662" t="s">
        <v>1519</v>
      </c>
      <c r="H764" s="662" t="s">
        <v>1659</v>
      </c>
      <c r="I764" s="662" t="s">
        <v>1660</v>
      </c>
      <c r="J764" s="662" t="s">
        <v>1661</v>
      </c>
      <c r="K764" s="662" t="s">
        <v>1413</v>
      </c>
      <c r="L764" s="664">
        <v>475.05009581616451</v>
      </c>
      <c r="M764" s="664">
        <v>8</v>
      </c>
      <c r="N764" s="665">
        <v>3800.4007665293161</v>
      </c>
    </row>
    <row r="765" spans="1:14" ht="14.4" customHeight="1" x14ac:dyDescent="0.3">
      <c r="A765" s="660" t="s">
        <v>600</v>
      </c>
      <c r="B765" s="661" t="s">
        <v>3542</v>
      </c>
      <c r="C765" s="662" t="s">
        <v>611</v>
      </c>
      <c r="D765" s="663" t="s">
        <v>3544</v>
      </c>
      <c r="E765" s="662" t="s">
        <v>632</v>
      </c>
      <c r="F765" s="663" t="s">
        <v>3551</v>
      </c>
      <c r="G765" s="662" t="s">
        <v>1519</v>
      </c>
      <c r="H765" s="662" t="s">
        <v>1662</v>
      </c>
      <c r="I765" s="662" t="s">
        <v>1663</v>
      </c>
      <c r="J765" s="662" t="s">
        <v>1589</v>
      </c>
      <c r="K765" s="662" t="s">
        <v>1664</v>
      </c>
      <c r="L765" s="664">
        <v>75.031955387988759</v>
      </c>
      <c r="M765" s="664">
        <v>36</v>
      </c>
      <c r="N765" s="665">
        <v>2701.1503939675954</v>
      </c>
    </row>
    <row r="766" spans="1:14" ht="14.4" customHeight="1" x14ac:dyDescent="0.3">
      <c r="A766" s="660" t="s">
        <v>600</v>
      </c>
      <c r="B766" s="661" t="s">
        <v>3542</v>
      </c>
      <c r="C766" s="662" t="s">
        <v>611</v>
      </c>
      <c r="D766" s="663" t="s">
        <v>3544</v>
      </c>
      <c r="E766" s="662" t="s">
        <v>632</v>
      </c>
      <c r="F766" s="663" t="s">
        <v>3551</v>
      </c>
      <c r="G766" s="662" t="s">
        <v>1519</v>
      </c>
      <c r="H766" s="662" t="s">
        <v>2679</v>
      </c>
      <c r="I766" s="662" t="s">
        <v>2680</v>
      </c>
      <c r="J766" s="662" t="s">
        <v>2681</v>
      </c>
      <c r="K766" s="662" t="s">
        <v>2149</v>
      </c>
      <c r="L766" s="664">
        <v>154.31999999999991</v>
      </c>
      <c r="M766" s="664">
        <v>1</v>
      </c>
      <c r="N766" s="665">
        <v>154.31999999999991</v>
      </c>
    </row>
    <row r="767" spans="1:14" ht="14.4" customHeight="1" x14ac:dyDescent="0.3">
      <c r="A767" s="660" t="s">
        <v>600</v>
      </c>
      <c r="B767" s="661" t="s">
        <v>3542</v>
      </c>
      <c r="C767" s="662" t="s">
        <v>611</v>
      </c>
      <c r="D767" s="663" t="s">
        <v>3544</v>
      </c>
      <c r="E767" s="662" t="s">
        <v>632</v>
      </c>
      <c r="F767" s="663" t="s">
        <v>3551</v>
      </c>
      <c r="G767" s="662" t="s">
        <v>1519</v>
      </c>
      <c r="H767" s="662" t="s">
        <v>1669</v>
      </c>
      <c r="I767" s="662" t="s">
        <v>1670</v>
      </c>
      <c r="J767" s="662" t="s">
        <v>1671</v>
      </c>
      <c r="K767" s="662" t="s">
        <v>1672</v>
      </c>
      <c r="L767" s="664">
        <v>70.938809345156471</v>
      </c>
      <c r="M767" s="664">
        <v>461</v>
      </c>
      <c r="N767" s="665">
        <v>32702.791108117133</v>
      </c>
    </row>
    <row r="768" spans="1:14" ht="14.4" customHeight="1" x14ac:dyDescent="0.3">
      <c r="A768" s="660" t="s">
        <v>600</v>
      </c>
      <c r="B768" s="661" t="s">
        <v>3542</v>
      </c>
      <c r="C768" s="662" t="s">
        <v>611</v>
      </c>
      <c r="D768" s="663" t="s">
        <v>3544</v>
      </c>
      <c r="E768" s="662" t="s">
        <v>632</v>
      </c>
      <c r="F768" s="663" t="s">
        <v>3551</v>
      </c>
      <c r="G768" s="662" t="s">
        <v>1519</v>
      </c>
      <c r="H768" s="662" t="s">
        <v>2682</v>
      </c>
      <c r="I768" s="662" t="s">
        <v>2683</v>
      </c>
      <c r="J768" s="662" t="s">
        <v>2684</v>
      </c>
      <c r="K768" s="662" t="s">
        <v>2685</v>
      </c>
      <c r="L768" s="664">
        <v>18.93</v>
      </c>
      <c r="M768" s="664">
        <v>1</v>
      </c>
      <c r="N768" s="665">
        <v>18.93</v>
      </c>
    </row>
    <row r="769" spans="1:14" ht="14.4" customHeight="1" x14ac:dyDescent="0.3">
      <c r="A769" s="660" t="s">
        <v>600</v>
      </c>
      <c r="B769" s="661" t="s">
        <v>3542</v>
      </c>
      <c r="C769" s="662" t="s">
        <v>611</v>
      </c>
      <c r="D769" s="663" t="s">
        <v>3544</v>
      </c>
      <c r="E769" s="662" t="s">
        <v>632</v>
      </c>
      <c r="F769" s="663" t="s">
        <v>3551</v>
      </c>
      <c r="G769" s="662" t="s">
        <v>1519</v>
      </c>
      <c r="H769" s="662" t="s">
        <v>2686</v>
      </c>
      <c r="I769" s="662" t="s">
        <v>2687</v>
      </c>
      <c r="J769" s="662" t="s">
        <v>2688</v>
      </c>
      <c r="K769" s="662" t="s">
        <v>2689</v>
      </c>
      <c r="L769" s="664">
        <v>28.039999999999985</v>
      </c>
      <c r="M769" s="664">
        <v>1</v>
      </c>
      <c r="N769" s="665">
        <v>28.039999999999985</v>
      </c>
    </row>
    <row r="770" spans="1:14" ht="14.4" customHeight="1" x14ac:dyDescent="0.3">
      <c r="A770" s="660" t="s">
        <v>600</v>
      </c>
      <c r="B770" s="661" t="s">
        <v>3542</v>
      </c>
      <c r="C770" s="662" t="s">
        <v>611</v>
      </c>
      <c r="D770" s="663" t="s">
        <v>3544</v>
      </c>
      <c r="E770" s="662" t="s">
        <v>632</v>
      </c>
      <c r="F770" s="663" t="s">
        <v>3551</v>
      </c>
      <c r="G770" s="662" t="s">
        <v>1519</v>
      </c>
      <c r="H770" s="662" t="s">
        <v>1673</v>
      </c>
      <c r="I770" s="662" t="s">
        <v>1673</v>
      </c>
      <c r="J770" s="662" t="s">
        <v>1674</v>
      </c>
      <c r="K770" s="662" t="s">
        <v>1675</v>
      </c>
      <c r="L770" s="664">
        <v>107.79333333333334</v>
      </c>
      <c r="M770" s="664">
        <v>3</v>
      </c>
      <c r="N770" s="665">
        <v>323.38</v>
      </c>
    </row>
    <row r="771" spans="1:14" ht="14.4" customHeight="1" x14ac:dyDescent="0.3">
      <c r="A771" s="660" t="s">
        <v>600</v>
      </c>
      <c r="B771" s="661" t="s">
        <v>3542</v>
      </c>
      <c r="C771" s="662" t="s">
        <v>611</v>
      </c>
      <c r="D771" s="663" t="s">
        <v>3544</v>
      </c>
      <c r="E771" s="662" t="s">
        <v>632</v>
      </c>
      <c r="F771" s="663" t="s">
        <v>3551</v>
      </c>
      <c r="G771" s="662" t="s">
        <v>1519</v>
      </c>
      <c r="H771" s="662" t="s">
        <v>2690</v>
      </c>
      <c r="I771" s="662" t="s">
        <v>2690</v>
      </c>
      <c r="J771" s="662" t="s">
        <v>2691</v>
      </c>
      <c r="K771" s="662" t="s">
        <v>2096</v>
      </c>
      <c r="L771" s="664">
        <v>84.84999999999998</v>
      </c>
      <c r="M771" s="664">
        <v>1</v>
      </c>
      <c r="N771" s="665">
        <v>84.84999999999998</v>
      </c>
    </row>
    <row r="772" spans="1:14" ht="14.4" customHeight="1" x14ac:dyDescent="0.3">
      <c r="A772" s="660" t="s">
        <v>600</v>
      </c>
      <c r="B772" s="661" t="s">
        <v>3542</v>
      </c>
      <c r="C772" s="662" t="s">
        <v>611</v>
      </c>
      <c r="D772" s="663" t="s">
        <v>3544</v>
      </c>
      <c r="E772" s="662" t="s">
        <v>632</v>
      </c>
      <c r="F772" s="663" t="s">
        <v>3551</v>
      </c>
      <c r="G772" s="662" t="s">
        <v>1519</v>
      </c>
      <c r="H772" s="662" t="s">
        <v>2692</v>
      </c>
      <c r="I772" s="662" t="s">
        <v>2692</v>
      </c>
      <c r="J772" s="662" t="s">
        <v>2693</v>
      </c>
      <c r="K772" s="662" t="s">
        <v>2694</v>
      </c>
      <c r="L772" s="664">
        <v>696.92999999999961</v>
      </c>
      <c r="M772" s="664">
        <v>1</v>
      </c>
      <c r="N772" s="665">
        <v>696.92999999999961</v>
      </c>
    </row>
    <row r="773" spans="1:14" ht="14.4" customHeight="1" x14ac:dyDescent="0.3">
      <c r="A773" s="660" t="s">
        <v>600</v>
      </c>
      <c r="B773" s="661" t="s">
        <v>3542</v>
      </c>
      <c r="C773" s="662" t="s">
        <v>611</v>
      </c>
      <c r="D773" s="663" t="s">
        <v>3544</v>
      </c>
      <c r="E773" s="662" t="s">
        <v>632</v>
      </c>
      <c r="F773" s="663" t="s">
        <v>3551</v>
      </c>
      <c r="G773" s="662" t="s">
        <v>1519</v>
      </c>
      <c r="H773" s="662" t="s">
        <v>1680</v>
      </c>
      <c r="I773" s="662" t="s">
        <v>1681</v>
      </c>
      <c r="J773" s="662" t="s">
        <v>1643</v>
      </c>
      <c r="K773" s="662" t="s">
        <v>1682</v>
      </c>
      <c r="L773" s="664">
        <v>117.37</v>
      </c>
      <c r="M773" s="664">
        <v>1</v>
      </c>
      <c r="N773" s="665">
        <v>117.37</v>
      </c>
    </row>
    <row r="774" spans="1:14" ht="14.4" customHeight="1" x14ac:dyDescent="0.3">
      <c r="A774" s="660" t="s">
        <v>600</v>
      </c>
      <c r="B774" s="661" t="s">
        <v>3542</v>
      </c>
      <c r="C774" s="662" t="s">
        <v>611</v>
      </c>
      <c r="D774" s="663" t="s">
        <v>3544</v>
      </c>
      <c r="E774" s="662" t="s">
        <v>632</v>
      </c>
      <c r="F774" s="663" t="s">
        <v>3551</v>
      </c>
      <c r="G774" s="662" t="s">
        <v>1519</v>
      </c>
      <c r="H774" s="662" t="s">
        <v>1683</v>
      </c>
      <c r="I774" s="662" t="s">
        <v>1201</v>
      </c>
      <c r="J774" s="662" t="s">
        <v>1684</v>
      </c>
      <c r="K774" s="662" t="s">
        <v>1685</v>
      </c>
      <c r="L774" s="664">
        <v>81.34999999999998</v>
      </c>
      <c r="M774" s="664">
        <v>1</v>
      </c>
      <c r="N774" s="665">
        <v>81.34999999999998</v>
      </c>
    </row>
    <row r="775" spans="1:14" ht="14.4" customHeight="1" x14ac:dyDescent="0.3">
      <c r="A775" s="660" t="s">
        <v>600</v>
      </c>
      <c r="B775" s="661" t="s">
        <v>3542</v>
      </c>
      <c r="C775" s="662" t="s">
        <v>611</v>
      </c>
      <c r="D775" s="663" t="s">
        <v>3544</v>
      </c>
      <c r="E775" s="662" t="s">
        <v>632</v>
      </c>
      <c r="F775" s="663" t="s">
        <v>3551</v>
      </c>
      <c r="G775" s="662" t="s">
        <v>1519</v>
      </c>
      <c r="H775" s="662" t="s">
        <v>1686</v>
      </c>
      <c r="I775" s="662" t="s">
        <v>1687</v>
      </c>
      <c r="J775" s="662" t="s">
        <v>1688</v>
      </c>
      <c r="K775" s="662" t="s">
        <v>1689</v>
      </c>
      <c r="L775" s="664">
        <v>97.899999999999991</v>
      </c>
      <c r="M775" s="664">
        <v>1</v>
      </c>
      <c r="N775" s="665">
        <v>97.899999999999991</v>
      </c>
    </row>
    <row r="776" spans="1:14" ht="14.4" customHeight="1" x14ac:dyDescent="0.3">
      <c r="A776" s="660" t="s">
        <v>600</v>
      </c>
      <c r="B776" s="661" t="s">
        <v>3542</v>
      </c>
      <c r="C776" s="662" t="s">
        <v>611</v>
      </c>
      <c r="D776" s="663" t="s">
        <v>3544</v>
      </c>
      <c r="E776" s="662" t="s">
        <v>632</v>
      </c>
      <c r="F776" s="663" t="s">
        <v>3551</v>
      </c>
      <c r="G776" s="662" t="s">
        <v>1519</v>
      </c>
      <c r="H776" s="662" t="s">
        <v>1690</v>
      </c>
      <c r="I776" s="662" t="s">
        <v>1691</v>
      </c>
      <c r="J776" s="662" t="s">
        <v>1692</v>
      </c>
      <c r="K776" s="662" t="s">
        <v>1689</v>
      </c>
      <c r="L776" s="664">
        <v>103.64999999999998</v>
      </c>
      <c r="M776" s="664">
        <v>1</v>
      </c>
      <c r="N776" s="665">
        <v>103.64999999999998</v>
      </c>
    </row>
    <row r="777" spans="1:14" ht="14.4" customHeight="1" x14ac:dyDescent="0.3">
      <c r="A777" s="660" t="s">
        <v>600</v>
      </c>
      <c r="B777" s="661" t="s">
        <v>3542</v>
      </c>
      <c r="C777" s="662" t="s">
        <v>611</v>
      </c>
      <c r="D777" s="663" t="s">
        <v>3544</v>
      </c>
      <c r="E777" s="662" t="s">
        <v>632</v>
      </c>
      <c r="F777" s="663" t="s">
        <v>3551</v>
      </c>
      <c r="G777" s="662" t="s">
        <v>1519</v>
      </c>
      <c r="H777" s="662" t="s">
        <v>2695</v>
      </c>
      <c r="I777" s="662" t="s">
        <v>2696</v>
      </c>
      <c r="J777" s="662" t="s">
        <v>2697</v>
      </c>
      <c r="K777" s="662" t="s">
        <v>2698</v>
      </c>
      <c r="L777" s="664">
        <v>90.74</v>
      </c>
      <c r="M777" s="664">
        <v>1</v>
      </c>
      <c r="N777" s="665">
        <v>90.74</v>
      </c>
    </row>
    <row r="778" spans="1:14" ht="14.4" customHeight="1" x14ac:dyDescent="0.3">
      <c r="A778" s="660" t="s">
        <v>600</v>
      </c>
      <c r="B778" s="661" t="s">
        <v>3542</v>
      </c>
      <c r="C778" s="662" t="s">
        <v>611</v>
      </c>
      <c r="D778" s="663" t="s">
        <v>3544</v>
      </c>
      <c r="E778" s="662" t="s">
        <v>632</v>
      </c>
      <c r="F778" s="663" t="s">
        <v>3551</v>
      </c>
      <c r="G778" s="662" t="s">
        <v>1519</v>
      </c>
      <c r="H778" s="662" t="s">
        <v>2699</v>
      </c>
      <c r="I778" s="662" t="s">
        <v>2700</v>
      </c>
      <c r="J778" s="662" t="s">
        <v>2701</v>
      </c>
      <c r="K778" s="662" t="s">
        <v>2702</v>
      </c>
      <c r="L778" s="664">
        <v>163.14870740022255</v>
      </c>
      <c r="M778" s="664">
        <v>1</v>
      </c>
      <c r="N778" s="665">
        <v>163.14870740022255</v>
      </c>
    </row>
    <row r="779" spans="1:14" ht="14.4" customHeight="1" x14ac:dyDescent="0.3">
      <c r="A779" s="660" t="s">
        <v>600</v>
      </c>
      <c r="B779" s="661" t="s">
        <v>3542</v>
      </c>
      <c r="C779" s="662" t="s">
        <v>611</v>
      </c>
      <c r="D779" s="663" t="s">
        <v>3544</v>
      </c>
      <c r="E779" s="662" t="s">
        <v>632</v>
      </c>
      <c r="F779" s="663" t="s">
        <v>3551</v>
      </c>
      <c r="G779" s="662" t="s">
        <v>1519</v>
      </c>
      <c r="H779" s="662" t="s">
        <v>1696</v>
      </c>
      <c r="I779" s="662" t="s">
        <v>1697</v>
      </c>
      <c r="J779" s="662" t="s">
        <v>1698</v>
      </c>
      <c r="K779" s="662" t="s">
        <v>1699</v>
      </c>
      <c r="L779" s="664">
        <v>236.47</v>
      </c>
      <c r="M779" s="664">
        <v>1</v>
      </c>
      <c r="N779" s="665">
        <v>236.47</v>
      </c>
    </row>
    <row r="780" spans="1:14" ht="14.4" customHeight="1" x14ac:dyDescent="0.3">
      <c r="A780" s="660" t="s">
        <v>600</v>
      </c>
      <c r="B780" s="661" t="s">
        <v>3542</v>
      </c>
      <c r="C780" s="662" t="s">
        <v>611</v>
      </c>
      <c r="D780" s="663" t="s">
        <v>3544</v>
      </c>
      <c r="E780" s="662" t="s">
        <v>632</v>
      </c>
      <c r="F780" s="663" t="s">
        <v>3551</v>
      </c>
      <c r="G780" s="662" t="s">
        <v>1519</v>
      </c>
      <c r="H780" s="662" t="s">
        <v>1700</v>
      </c>
      <c r="I780" s="662" t="s">
        <v>1701</v>
      </c>
      <c r="J780" s="662" t="s">
        <v>1563</v>
      </c>
      <c r="K780" s="662" t="s">
        <v>1702</v>
      </c>
      <c r="L780" s="664">
        <v>356.49999999999994</v>
      </c>
      <c r="M780" s="664">
        <v>18</v>
      </c>
      <c r="N780" s="665">
        <v>6416.9999999999991</v>
      </c>
    </row>
    <row r="781" spans="1:14" ht="14.4" customHeight="1" x14ac:dyDescent="0.3">
      <c r="A781" s="660" t="s">
        <v>600</v>
      </c>
      <c r="B781" s="661" t="s">
        <v>3542</v>
      </c>
      <c r="C781" s="662" t="s">
        <v>611</v>
      </c>
      <c r="D781" s="663" t="s">
        <v>3544</v>
      </c>
      <c r="E781" s="662" t="s">
        <v>632</v>
      </c>
      <c r="F781" s="663" t="s">
        <v>3551</v>
      </c>
      <c r="G781" s="662" t="s">
        <v>1519</v>
      </c>
      <c r="H781" s="662" t="s">
        <v>1703</v>
      </c>
      <c r="I781" s="662" t="s">
        <v>1704</v>
      </c>
      <c r="J781" s="662" t="s">
        <v>1563</v>
      </c>
      <c r="K781" s="662" t="s">
        <v>1705</v>
      </c>
      <c r="L781" s="664">
        <v>414.00014763290511</v>
      </c>
      <c r="M781" s="664">
        <v>72</v>
      </c>
      <c r="N781" s="665">
        <v>29808.010629569169</v>
      </c>
    </row>
    <row r="782" spans="1:14" ht="14.4" customHeight="1" x14ac:dyDescent="0.3">
      <c r="A782" s="660" t="s">
        <v>600</v>
      </c>
      <c r="B782" s="661" t="s">
        <v>3542</v>
      </c>
      <c r="C782" s="662" t="s">
        <v>611</v>
      </c>
      <c r="D782" s="663" t="s">
        <v>3544</v>
      </c>
      <c r="E782" s="662" t="s">
        <v>632</v>
      </c>
      <c r="F782" s="663" t="s">
        <v>3551</v>
      </c>
      <c r="G782" s="662" t="s">
        <v>1519</v>
      </c>
      <c r="H782" s="662" t="s">
        <v>2703</v>
      </c>
      <c r="I782" s="662" t="s">
        <v>2704</v>
      </c>
      <c r="J782" s="662" t="s">
        <v>2705</v>
      </c>
      <c r="K782" s="662" t="s">
        <v>2507</v>
      </c>
      <c r="L782" s="664">
        <v>97.633394920879127</v>
      </c>
      <c r="M782" s="664">
        <v>3</v>
      </c>
      <c r="N782" s="665">
        <v>292.90018476263737</v>
      </c>
    </row>
    <row r="783" spans="1:14" ht="14.4" customHeight="1" x14ac:dyDescent="0.3">
      <c r="A783" s="660" t="s">
        <v>600</v>
      </c>
      <c r="B783" s="661" t="s">
        <v>3542</v>
      </c>
      <c r="C783" s="662" t="s">
        <v>611</v>
      </c>
      <c r="D783" s="663" t="s">
        <v>3544</v>
      </c>
      <c r="E783" s="662" t="s">
        <v>632</v>
      </c>
      <c r="F783" s="663" t="s">
        <v>3551</v>
      </c>
      <c r="G783" s="662" t="s">
        <v>1519</v>
      </c>
      <c r="H783" s="662" t="s">
        <v>2706</v>
      </c>
      <c r="I783" s="662" t="s">
        <v>2707</v>
      </c>
      <c r="J783" s="662" t="s">
        <v>2708</v>
      </c>
      <c r="K783" s="662" t="s">
        <v>2709</v>
      </c>
      <c r="L783" s="664">
        <v>380.58748727231517</v>
      </c>
      <c r="M783" s="664">
        <v>11</v>
      </c>
      <c r="N783" s="665">
        <v>4186.4623599954666</v>
      </c>
    </row>
    <row r="784" spans="1:14" ht="14.4" customHeight="1" x14ac:dyDescent="0.3">
      <c r="A784" s="660" t="s">
        <v>600</v>
      </c>
      <c r="B784" s="661" t="s">
        <v>3542</v>
      </c>
      <c r="C784" s="662" t="s">
        <v>611</v>
      </c>
      <c r="D784" s="663" t="s">
        <v>3544</v>
      </c>
      <c r="E784" s="662" t="s">
        <v>632</v>
      </c>
      <c r="F784" s="663" t="s">
        <v>3551</v>
      </c>
      <c r="G784" s="662" t="s">
        <v>1519</v>
      </c>
      <c r="H784" s="662" t="s">
        <v>1710</v>
      </c>
      <c r="I784" s="662" t="s">
        <v>1711</v>
      </c>
      <c r="J784" s="662" t="s">
        <v>1632</v>
      </c>
      <c r="K784" s="662" t="s">
        <v>1712</v>
      </c>
      <c r="L784" s="664">
        <v>62.009999999999984</v>
      </c>
      <c r="M784" s="664">
        <v>2</v>
      </c>
      <c r="N784" s="665">
        <v>124.01999999999997</v>
      </c>
    </row>
    <row r="785" spans="1:14" ht="14.4" customHeight="1" x14ac:dyDescent="0.3">
      <c r="A785" s="660" t="s">
        <v>600</v>
      </c>
      <c r="B785" s="661" t="s">
        <v>3542</v>
      </c>
      <c r="C785" s="662" t="s">
        <v>611</v>
      </c>
      <c r="D785" s="663" t="s">
        <v>3544</v>
      </c>
      <c r="E785" s="662" t="s">
        <v>632</v>
      </c>
      <c r="F785" s="663" t="s">
        <v>3551</v>
      </c>
      <c r="G785" s="662" t="s">
        <v>1519</v>
      </c>
      <c r="H785" s="662" t="s">
        <v>2710</v>
      </c>
      <c r="I785" s="662" t="s">
        <v>2711</v>
      </c>
      <c r="J785" s="662" t="s">
        <v>2612</v>
      </c>
      <c r="K785" s="662" t="s">
        <v>2712</v>
      </c>
      <c r="L785" s="664">
        <v>250.82</v>
      </c>
      <c r="M785" s="664">
        <v>1</v>
      </c>
      <c r="N785" s="665">
        <v>250.82</v>
      </c>
    </row>
    <row r="786" spans="1:14" ht="14.4" customHeight="1" x14ac:dyDescent="0.3">
      <c r="A786" s="660" t="s">
        <v>600</v>
      </c>
      <c r="B786" s="661" t="s">
        <v>3542</v>
      </c>
      <c r="C786" s="662" t="s">
        <v>611</v>
      </c>
      <c r="D786" s="663" t="s">
        <v>3544</v>
      </c>
      <c r="E786" s="662" t="s">
        <v>632</v>
      </c>
      <c r="F786" s="663" t="s">
        <v>3551</v>
      </c>
      <c r="G786" s="662" t="s">
        <v>1519</v>
      </c>
      <c r="H786" s="662" t="s">
        <v>2713</v>
      </c>
      <c r="I786" s="662" t="s">
        <v>2714</v>
      </c>
      <c r="J786" s="662" t="s">
        <v>2715</v>
      </c>
      <c r="K786" s="662" t="s">
        <v>2716</v>
      </c>
      <c r="L786" s="664">
        <v>29.590276713720591</v>
      </c>
      <c r="M786" s="664">
        <v>2</v>
      </c>
      <c r="N786" s="665">
        <v>59.180553427441183</v>
      </c>
    </row>
    <row r="787" spans="1:14" ht="14.4" customHeight="1" x14ac:dyDescent="0.3">
      <c r="A787" s="660" t="s">
        <v>600</v>
      </c>
      <c r="B787" s="661" t="s">
        <v>3542</v>
      </c>
      <c r="C787" s="662" t="s">
        <v>611</v>
      </c>
      <c r="D787" s="663" t="s">
        <v>3544</v>
      </c>
      <c r="E787" s="662" t="s">
        <v>632</v>
      </c>
      <c r="F787" s="663" t="s">
        <v>3551</v>
      </c>
      <c r="G787" s="662" t="s">
        <v>1519</v>
      </c>
      <c r="H787" s="662" t="s">
        <v>1716</v>
      </c>
      <c r="I787" s="662" t="s">
        <v>1717</v>
      </c>
      <c r="J787" s="662" t="s">
        <v>1718</v>
      </c>
      <c r="K787" s="662" t="s">
        <v>1719</v>
      </c>
      <c r="L787" s="664">
        <v>96.550000000000026</v>
      </c>
      <c r="M787" s="664">
        <v>1</v>
      </c>
      <c r="N787" s="665">
        <v>96.550000000000026</v>
      </c>
    </row>
    <row r="788" spans="1:14" ht="14.4" customHeight="1" x14ac:dyDescent="0.3">
      <c r="A788" s="660" t="s">
        <v>600</v>
      </c>
      <c r="B788" s="661" t="s">
        <v>3542</v>
      </c>
      <c r="C788" s="662" t="s">
        <v>611</v>
      </c>
      <c r="D788" s="663" t="s">
        <v>3544</v>
      </c>
      <c r="E788" s="662" t="s">
        <v>632</v>
      </c>
      <c r="F788" s="663" t="s">
        <v>3551</v>
      </c>
      <c r="G788" s="662" t="s">
        <v>1519</v>
      </c>
      <c r="H788" s="662" t="s">
        <v>2717</v>
      </c>
      <c r="I788" s="662" t="s">
        <v>2718</v>
      </c>
      <c r="J788" s="662" t="s">
        <v>2719</v>
      </c>
      <c r="K788" s="662" t="s">
        <v>2720</v>
      </c>
      <c r="L788" s="664">
        <v>84.18</v>
      </c>
      <c r="M788" s="664">
        <v>1</v>
      </c>
      <c r="N788" s="665">
        <v>84.18</v>
      </c>
    </row>
    <row r="789" spans="1:14" ht="14.4" customHeight="1" x14ac:dyDescent="0.3">
      <c r="A789" s="660" t="s">
        <v>600</v>
      </c>
      <c r="B789" s="661" t="s">
        <v>3542</v>
      </c>
      <c r="C789" s="662" t="s">
        <v>611</v>
      </c>
      <c r="D789" s="663" t="s">
        <v>3544</v>
      </c>
      <c r="E789" s="662" t="s">
        <v>632</v>
      </c>
      <c r="F789" s="663" t="s">
        <v>3551</v>
      </c>
      <c r="G789" s="662" t="s">
        <v>1519</v>
      </c>
      <c r="H789" s="662" t="s">
        <v>2721</v>
      </c>
      <c r="I789" s="662" t="s">
        <v>2722</v>
      </c>
      <c r="J789" s="662" t="s">
        <v>2723</v>
      </c>
      <c r="K789" s="662" t="s">
        <v>2724</v>
      </c>
      <c r="L789" s="664">
        <v>318.31999999999994</v>
      </c>
      <c r="M789" s="664">
        <v>1</v>
      </c>
      <c r="N789" s="665">
        <v>318.31999999999994</v>
      </c>
    </row>
    <row r="790" spans="1:14" ht="14.4" customHeight="1" x14ac:dyDescent="0.3">
      <c r="A790" s="660" t="s">
        <v>600</v>
      </c>
      <c r="B790" s="661" t="s">
        <v>3542</v>
      </c>
      <c r="C790" s="662" t="s">
        <v>611</v>
      </c>
      <c r="D790" s="663" t="s">
        <v>3544</v>
      </c>
      <c r="E790" s="662" t="s">
        <v>632</v>
      </c>
      <c r="F790" s="663" t="s">
        <v>3551</v>
      </c>
      <c r="G790" s="662" t="s">
        <v>1519</v>
      </c>
      <c r="H790" s="662" t="s">
        <v>1731</v>
      </c>
      <c r="I790" s="662" t="s">
        <v>1732</v>
      </c>
      <c r="J790" s="662" t="s">
        <v>1733</v>
      </c>
      <c r="K790" s="662" t="s">
        <v>1734</v>
      </c>
      <c r="L790" s="664">
        <v>1479.9090090149855</v>
      </c>
      <c r="M790" s="664">
        <v>18</v>
      </c>
      <c r="N790" s="665">
        <v>26638.362162269739</v>
      </c>
    </row>
    <row r="791" spans="1:14" ht="14.4" customHeight="1" x14ac:dyDescent="0.3">
      <c r="A791" s="660" t="s">
        <v>600</v>
      </c>
      <c r="B791" s="661" t="s">
        <v>3542</v>
      </c>
      <c r="C791" s="662" t="s">
        <v>611</v>
      </c>
      <c r="D791" s="663" t="s">
        <v>3544</v>
      </c>
      <c r="E791" s="662" t="s">
        <v>632</v>
      </c>
      <c r="F791" s="663" t="s">
        <v>3551</v>
      </c>
      <c r="G791" s="662" t="s">
        <v>1519</v>
      </c>
      <c r="H791" s="662" t="s">
        <v>1735</v>
      </c>
      <c r="I791" s="662" t="s">
        <v>1736</v>
      </c>
      <c r="J791" s="662" t="s">
        <v>1737</v>
      </c>
      <c r="K791" s="662" t="s">
        <v>1017</v>
      </c>
      <c r="L791" s="664">
        <v>118.43981779589799</v>
      </c>
      <c r="M791" s="664">
        <v>1</v>
      </c>
      <c r="N791" s="665">
        <v>118.43981779589799</v>
      </c>
    </row>
    <row r="792" spans="1:14" ht="14.4" customHeight="1" x14ac:dyDescent="0.3">
      <c r="A792" s="660" t="s">
        <v>600</v>
      </c>
      <c r="B792" s="661" t="s">
        <v>3542</v>
      </c>
      <c r="C792" s="662" t="s">
        <v>611</v>
      </c>
      <c r="D792" s="663" t="s">
        <v>3544</v>
      </c>
      <c r="E792" s="662" t="s">
        <v>632</v>
      </c>
      <c r="F792" s="663" t="s">
        <v>3551</v>
      </c>
      <c r="G792" s="662" t="s">
        <v>1519</v>
      </c>
      <c r="H792" s="662" t="s">
        <v>2725</v>
      </c>
      <c r="I792" s="662" t="s">
        <v>2726</v>
      </c>
      <c r="J792" s="662" t="s">
        <v>2727</v>
      </c>
      <c r="K792" s="662" t="s">
        <v>2728</v>
      </c>
      <c r="L792" s="664">
        <v>156.03000000000003</v>
      </c>
      <c r="M792" s="664">
        <v>1</v>
      </c>
      <c r="N792" s="665">
        <v>156.03000000000003</v>
      </c>
    </row>
    <row r="793" spans="1:14" ht="14.4" customHeight="1" x14ac:dyDescent="0.3">
      <c r="A793" s="660" t="s">
        <v>600</v>
      </c>
      <c r="B793" s="661" t="s">
        <v>3542</v>
      </c>
      <c r="C793" s="662" t="s">
        <v>611</v>
      </c>
      <c r="D793" s="663" t="s">
        <v>3544</v>
      </c>
      <c r="E793" s="662" t="s">
        <v>632</v>
      </c>
      <c r="F793" s="663" t="s">
        <v>3551</v>
      </c>
      <c r="G793" s="662" t="s">
        <v>1519</v>
      </c>
      <c r="H793" s="662" t="s">
        <v>2729</v>
      </c>
      <c r="I793" s="662" t="s">
        <v>2730</v>
      </c>
      <c r="J793" s="662" t="s">
        <v>2731</v>
      </c>
      <c r="K793" s="662" t="s">
        <v>2732</v>
      </c>
      <c r="L793" s="664">
        <v>133.34015731673318</v>
      </c>
      <c r="M793" s="664">
        <v>1</v>
      </c>
      <c r="N793" s="665">
        <v>133.34015731673318</v>
      </c>
    </row>
    <row r="794" spans="1:14" ht="14.4" customHeight="1" x14ac:dyDescent="0.3">
      <c r="A794" s="660" t="s">
        <v>600</v>
      </c>
      <c r="B794" s="661" t="s">
        <v>3542</v>
      </c>
      <c r="C794" s="662" t="s">
        <v>611</v>
      </c>
      <c r="D794" s="663" t="s">
        <v>3544</v>
      </c>
      <c r="E794" s="662" t="s">
        <v>632</v>
      </c>
      <c r="F794" s="663" t="s">
        <v>3551</v>
      </c>
      <c r="G794" s="662" t="s">
        <v>1519</v>
      </c>
      <c r="H794" s="662" t="s">
        <v>2733</v>
      </c>
      <c r="I794" s="662" t="s">
        <v>2734</v>
      </c>
      <c r="J794" s="662" t="s">
        <v>2735</v>
      </c>
      <c r="K794" s="662" t="s">
        <v>969</v>
      </c>
      <c r="L794" s="664">
        <v>101.83979048417304</v>
      </c>
      <c r="M794" s="664">
        <v>1</v>
      </c>
      <c r="N794" s="665">
        <v>101.83979048417304</v>
      </c>
    </row>
    <row r="795" spans="1:14" ht="14.4" customHeight="1" x14ac:dyDescent="0.3">
      <c r="A795" s="660" t="s">
        <v>600</v>
      </c>
      <c r="B795" s="661" t="s">
        <v>3542</v>
      </c>
      <c r="C795" s="662" t="s">
        <v>611</v>
      </c>
      <c r="D795" s="663" t="s">
        <v>3544</v>
      </c>
      <c r="E795" s="662" t="s">
        <v>632</v>
      </c>
      <c r="F795" s="663" t="s">
        <v>3551</v>
      </c>
      <c r="G795" s="662" t="s">
        <v>1519</v>
      </c>
      <c r="H795" s="662" t="s">
        <v>1742</v>
      </c>
      <c r="I795" s="662" t="s">
        <v>1742</v>
      </c>
      <c r="J795" s="662" t="s">
        <v>1743</v>
      </c>
      <c r="K795" s="662" t="s">
        <v>1744</v>
      </c>
      <c r="L795" s="664">
        <v>55.100000000000016</v>
      </c>
      <c r="M795" s="664">
        <v>1</v>
      </c>
      <c r="N795" s="665">
        <v>55.100000000000016</v>
      </c>
    </row>
    <row r="796" spans="1:14" ht="14.4" customHeight="1" x14ac:dyDescent="0.3">
      <c r="A796" s="660" t="s">
        <v>600</v>
      </c>
      <c r="B796" s="661" t="s">
        <v>3542</v>
      </c>
      <c r="C796" s="662" t="s">
        <v>611</v>
      </c>
      <c r="D796" s="663" t="s">
        <v>3544</v>
      </c>
      <c r="E796" s="662" t="s">
        <v>632</v>
      </c>
      <c r="F796" s="663" t="s">
        <v>3551</v>
      </c>
      <c r="G796" s="662" t="s">
        <v>1519</v>
      </c>
      <c r="H796" s="662" t="s">
        <v>2736</v>
      </c>
      <c r="I796" s="662" t="s">
        <v>2737</v>
      </c>
      <c r="J796" s="662" t="s">
        <v>2738</v>
      </c>
      <c r="K796" s="662" t="s">
        <v>2739</v>
      </c>
      <c r="L796" s="664">
        <v>382.50000000000006</v>
      </c>
      <c r="M796" s="664">
        <v>1</v>
      </c>
      <c r="N796" s="665">
        <v>382.50000000000006</v>
      </c>
    </row>
    <row r="797" spans="1:14" ht="14.4" customHeight="1" x14ac:dyDescent="0.3">
      <c r="A797" s="660" t="s">
        <v>600</v>
      </c>
      <c r="B797" s="661" t="s">
        <v>3542</v>
      </c>
      <c r="C797" s="662" t="s">
        <v>611</v>
      </c>
      <c r="D797" s="663" t="s">
        <v>3544</v>
      </c>
      <c r="E797" s="662" t="s">
        <v>1748</v>
      </c>
      <c r="F797" s="663" t="s">
        <v>3552</v>
      </c>
      <c r="G797" s="662" t="s">
        <v>648</v>
      </c>
      <c r="H797" s="662" t="s">
        <v>1749</v>
      </c>
      <c r="I797" s="662" t="s">
        <v>1750</v>
      </c>
      <c r="J797" s="662" t="s">
        <v>1751</v>
      </c>
      <c r="K797" s="662" t="s">
        <v>1752</v>
      </c>
      <c r="L797" s="664">
        <v>323.98</v>
      </c>
      <c r="M797" s="664">
        <v>17</v>
      </c>
      <c r="N797" s="665">
        <v>5507.66</v>
      </c>
    </row>
    <row r="798" spans="1:14" ht="14.4" customHeight="1" x14ac:dyDescent="0.3">
      <c r="A798" s="660" t="s">
        <v>600</v>
      </c>
      <c r="B798" s="661" t="s">
        <v>3542</v>
      </c>
      <c r="C798" s="662" t="s">
        <v>611</v>
      </c>
      <c r="D798" s="663" t="s">
        <v>3544</v>
      </c>
      <c r="E798" s="662" t="s">
        <v>1748</v>
      </c>
      <c r="F798" s="663" t="s">
        <v>3552</v>
      </c>
      <c r="G798" s="662" t="s">
        <v>648</v>
      </c>
      <c r="H798" s="662" t="s">
        <v>1753</v>
      </c>
      <c r="I798" s="662" t="s">
        <v>1754</v>
      </c>
      <c r="J798" s="662" t="s">
        <v>1755</v>
      </c>
      <c r="K798" s="662" t="s">
        <v>1756</v>
      </c>
      <c r="L798" s="664">
        <v>1998.2942424242426</v>
      </c>
      <c r="M798" s="664">
        <v>33</v>
      </c>
      <c r="N798" s="665">
        <v>65943.710000000006</v>
      </c>
    </row>
    <row r="799" spans="1:14" ht="14.4" customHeight="1" x14ac:dyDescent="0.3">
      <c r="A799" s="660" t="s">
        <v>600</v>
      </c>
      <c r="B799" s="661" t="s">
        <v>3542</v>
      </c>
      <c r="C799" s="662" t="s">
        <v>611</v>
      </c>
      <c r="D799" s="663" t="s">
        <v>3544</v>
      </c>
      <c r="E799" s="662" t="s">
        <v>1748</v>
      </c>
      <c r="F799" s="663" t="s">
        <v>3552</v>
      </c>
      <c r="G799" s="662" t="s">
        <v>648</v>
      </c>
      <c r="H799" s="662" t="s">
        <v>1757</v>
      </c>
      <c r="I799" s="662" t="s">
        <v>1758</v>
      </c>
      <c r="J799" s="662" t="s">
        <v>1759</v>
      </c>
      <c r="K799" s="662" t="s">
        <v>1756</v>
      </c>
      <c r="L799" s="664">
        <v>1955.8477272727275</v>
      </c>
      <c r="M799" s="664">
        <v>17.600000000000001</v>
      </c>
      <c r="N799" s="665">
        <v>34422.920000000006</v>
      </c>
    </row>
    <row r="800" spans="1:14" ht="14.4" customHeight="1" x14ac:dyDescent="0.3">
      <c r="A800" s="660" t="s">
        <v>600</v>
      </c>
      <c r="B800" s="661" t="s">
        <v>3542</v>
      </c>
      <c r="C800" s="662" t="s">
        <v>611</v>
      </c>
      <c r="D800" s="663" t="s">
        <v>3544</v>
      </c>
      <c r="E800" s="662" t="s">
        <v>1748</v>
      </c>
      <c r="F800" s="663" t="s">
        <v>3552</v>
      </c>
      <c r="G800" s="662" t="s">
        <v>648</v>
      </c>
      <c r="H800" s="662" t="s">
        <v>1770</v>
      </c>
      <c r="I800" s="662" t="s">
        <v>1771</v>
      </c>
      <c r="J800" s="662" t="s">
        <v>1772</v>
      </c>
      <c r="K800" s="662" t="s">
        <v>1773</v>
      </c>
      <c r="L800" s="664">
        <v>1735.0700000000002</v>
      </c>
      <c r="M800" s="664">
        <v>1</v>
      </c>
      <c r="N800" s="665">
        <v>1735.0700000000002</v>
      </c>
    </row>
    <row r="801" spans="1:14" ht="14.4" customHeight="1" x14ac:dyDescent="0.3">
      <c r="A801" s="660" t="s">
        <v>600</v>
      </c>
      <c r="B801" s="661" t="s">
        <v>3542</v>
      </c>
      <c r="C801" s="662" t="s">
        <v>611</v>
      </c>
      <c r="D801" s="663" t="s">
        <v>3544</v>
      </c>
      <c r="E801" s="662" t="s">
        <v>1748</v>
      </c>
      <c r="F801" s="663" t="s">
        <v>3552</v>
      </c>
      <c r="G801" s="662" t="s">
        <v>648</v>
      </c>
      <c r="H801" s="662" t="s">
        <v>1774</v>
      </c>
      <c r="I801" s="662" t="s">
        <v>1775</v>
      </c>
      <c r="J801" s="662" t="s">
        <v>1772</v>
      </c>
      <c r="K801" s="662" t="s">
        <v>1776</v>
      </c>
      <c r="L801" s="664">
        <v>2156.25</v>
      </c>
      <c r="M801" s="664">
        <v>6</v>
      </c>
      <c r="N801" s="665">
        <v>12937.5</v>
      </c>
    </row>
    <row r="802" spans="1:14" ht="14.4" customHeight="1" x14ac:dyDescent="0.3">
      <c r="A802" s="660" t="s">
        <v>600</v>
      </c>
      <c r="B802" s="661" t="s">
        <v>3542</v>
      </c>
      <c r="C802" s="662" t="s">
        <v>611</v>
      </c>
      <c r="D802" s="663" t="s">
        <v>3544</v>
      </c>
      <c r="E802" s="662" t="s">
        <v>1748</v>
      </c>
      <c r="F802" s="663" t="s">
        <v>3552</v>
      </c>
      <c r="G802" s="662" t="s">
        <v>648</v>
      </c>
      <c r="H802" s="662" t="s">
        <v>1777</v>
      </c>
      <c r="I802" s="662" t="s">
        <v>1778</v>
      </c>
      <c r="J802" s="662" t="s">
        <v>1779</v>
      </c>
      <c r="K802" s="662" t="s">
        <v>1780</v>
      </c>
      <c r="L802" s="664">
        <v>2903.2899999999995</v>
      </c>
      <c r="M802" s="664">
        <v>3</v>
      </c>
      <c r="N802" s="665">
        <v>8709.869999999999</v>
      </c>
    </row>
    <row r="803" spans="1:14" ht="14.4" customHeight="1" x14ac:dyDescent="0.3">
      <c r="A803" s="660" t="s">
        <v>600</v>
      </c>
      <c r="B803" s="661" t="s">
        <v>3542</v>
      </c>
      <c r="C803" s="662" t="s">
        <v>611</v>
      </c>
      <c r="D803" s="663" t="s">
        <v>3544</v>
      </c>
      <c r="E803" s="662" t="s">
        <v>1748</v>
      </c>
      <c r="F803" s="663" t="s">
        <v>3552</v>
      </c>
      <c r="G803" s="662" t="s">
        <v>648</v>
      </c>
      <c r="H803" s="662" t="s">
        <v>1784</v>
      </c>
      <c r="I803" s="662" t="s">
        <v>1785</v>
      </c>
      <c r="J803" s="662" t="s">
        <v>1755</v>
      </c>
      <c r="K803" s="662" t="s">
        <v>1786</v>
      </c>
      <c r="L803" s="664">
        <v>1280.18</v>
      </c>
      <c r="M803" s="664">
        <v>1.2</v>
      </c>
      <c r="N803" s="665">
        <v>1536.2160000000001</v>
      </c>
    </row>
    <row r="804" spans="1:14" ht="14.4" customHeight="1" x14ac:dyDescent="0.3">
      <c r="A804" s="660" t="s">
        <v>600</v>
      </c>
      <c r="B804" s="661" t="s">
        <v>3542</v>
      </c>
      <c r="C804" s="662" t="s">
        <v>611</v>
      </c>
      <c r="D804" s="663" t="s">
        <v>3544</v>
      </c>
      <c r="E804" s="662" t="s">
        <v>1748</v>
      </c>
      <c r="F804" s="663" t="s">
        <v>3552</v>
      </c>
      <c r="G804" s="662" t="s">
        <v>1519</v>
      </c>
      <c r="H804" s="662" t="s">
        <v>2740</v>
      </c>
      <c r="I804" s="662" t="s">
        <v>2741</v>
      </c>
      <c r="J804" s="662" t="s">
        <v>2742</v>
      </c>
      <c r="K804" s="662" t="s">
        <v>2743</v>
      </c>
      <c r="L804" s="664">
        <v>49.16210076028873</v>
      </c>
      <c r="M804" s="664">
        <v>14</v>
      </c>
      <c r="N804" s="665">
        <v>688.26941064404218</v>
      </c>
    </row>
    <row r="805" spans="1:14" ht="14.4" customHeight="1" x14ac:dyDescent="0.3">
      <c r="A805" s="660" t="s">
        <v>600</v>
      </c>
      <c r="B805" s="661" t="s">
        <v>3542</v>
      </c>
      <c r="C805" s="662" t="s">
        <v>611</v>
      </c>
      <c r="D805" s="663" t="s">
        <v>3544</v>
      </c>
      <c r="E805" s="662" t="s">
        <v>1748</v>
      </c>
      <c r="F805" s="663" t="s">
        <v>3552</v>
      </c>
      <c r="G805" s="662" t="s">
        <v>1519</v>
      </c>
      <c r="H805" s="662" t="s">
        <v>2744</v>
      </c>
      <c r="I805" s="662" t="s">
        <v>2745</v>
      </c>
      <c r="J805" s="662" t="s">
        <v>2746</v>
      </c>
      <c r="K805" s="662" t="s">
        <v>2743</v>
      </c>
      <c r="L805" s="664">
        <v>49.913270239606113</v>
      </c>
      <c r="M805" s="664">
        <v>18</v>
      </c>
      <c r="N805" s="665">
        <v>898.43886431291003</v>
      </c>
    </row>
    <row r="806" spans="1:14" ht="14.4" customHeight="1" x14ac:dyDescent="0.3">
      <c r="A806" s="660" t="s">
        <v>600</v>
      </c>
      <c r="B806" s="661" t="s">
        <v>3542</v>
      </c>
      <c r="C806" s="662" t="s">
        <v>611</v>
      </c>
      <c r="D806" s="663" t="s">
        <v>3544</v>
      </c>
      <c r="E806" s="662" t="s">
        <v>1748</v>
      </c>
      <c r="F806" s="663" t="s">
        <v>3552</v>
      </c>
      <c r="G806" s="662" t="s">
        <v>1519</v>
      </c>
      <c r="H806" s="662" t="s">
        <v>1790</v>
      </c>
      <c r="I806" s="662" t="s">
        <v>1790</v>
      </c>
      <c r="J806" s="662" t="s">
        <v>1791</v>
      </c>
      <c r="K806" s="662" t="s">
        <v>1792</v>
      </c>
      <c r="L806" s="664">
        <v>71.94</v>
      </c>
      <c r="M806" s="664">
        <v>18</v>
      </c>
      <c r="N806" s="665">
        <v>1294.92</v>
      </c>
    </row>
    <row r="807" spans="1:14" ht="14.4" customHeight="1" x14ac:dyDescent="0.3">
      <c r="A807" s="660" t="s">
        <v>600</v>
      </c>
      <c r="B807" s="661" t="s">
        <v>3542</v>
      </c>
      <c r="C807" s="662" t="s">
        <v>611</v>
      </c>
      <c r="D807" s="663" t="s">
        <v>3544</v>
      </c>
      <c r="E807" s="662" t="s">
        <v>1748</v>
      </c>
      <c r="F807" s="663" t="s">
        <v>3552</v>
      </c>
      <c r="G807" s="662" t="s">
        <v>1519</v>
      </c>
      <c r="H807" s="662" t="s">
        <v>1797</v>
      </c>
      <c r="I807" s="662" t="s">
        <v>1798</v>
      </c>
      <c r="J807" s="662" t="s">
        <v>1799</v>
      </c>
      <c r="K807" s="662" t="s">
        <v>1800</v>
      </c>
      <c r="L807" s="664">
        <v>198.26002658204359</v>
      </c>
      <c r="M807" s="664">
        <v>3</v>
      </c>
      <c r="N807" s="665">
        <v>594.78007974613081</v>
      </c>
    </row>
    <row r="808" spans="1:14" ht="14.4" customHeight="1" x14ac:dyDescent="0.3">
      <c r="A808" s="660" t="s">
        <v>600</v>
      </c>
      <c r="B808" s="661" t="s">
        <v>3542</v>
      </c>
      <c r="C808" s="662" t="s">
        <v>611</v>
      </c>
      <c r="D808" s="663" t="s">
        <v>3544</v>
      </c>
      <c r="E808" s="662" t="s">
        <v>1748</v>
      </c>
      <c r="F808" s="663" t="s">
        <v>3552</v>
      </c>
      <c r="G808" s="662" t="s">
        <v>1519</v>
      </c>
      <c r="H808" s="662" t="s">
        <v>1801</v>
      </c>
      <c r="I808" s="662" t="s">
        <v>1801</v>
      </c>
      <c r="J808" s="662" t="s">
        <v>1791</v>
      </c>
      <c r="K808" s="662" t="s">
        <v>1802</v>
      </c>
      <c r="L808" s="664">
        <v>183.36996169168097</v>
      </c>
      <c r="M808" s="664">
        <v>30</v>
      </c>
      <c r="N808" s="665">
        <v>5501.0988507504289</v>
      </c>
    </row>
    <row r="809" spans="1:14" ht="14.4" customHeight="1" x14ac:dyDescent="0.3">
      <c r="A809" s="660" t="s">
        <v>600</v>
      </c>
      <c r="B809" s="661" t="s">
        <v>3542</v>
      </c>
      <c r="C809" s="662" t="s">
        <v>611</v>
      </c>
      <c r="D809" s="663" t="s">
        <v>3544</v>
      </c>
      <c r="E809" s="662" t="s">
        <v>1748</v>
      </c>
      <c r="F809" s="663" t="s">
        <v>3552</v>
      </c>
      <c r="G809" s="662" t="s">
        <v>1519</v>
      </c>
      <c r="H809" s="662" t="s">
        <v>2747</v>
      </c>
      <c r="I809" s="662" t="s">
        <v>2748</v>
      </c>
      <c r="J809" s="662" t="s">
        <v>2749</v>
      </c>
      <c r="K809" s="662" t="s">
        <v>2750</v>
      </c>
      <c r="L809" s="664">
        <v>217.5</v>
      </c>
      <c r="M809" s="664">
        <v>10</v>
      </c>
      <c r="N809" s="665">
        <v>2175</v>
      </c>
    </row>
    <row r="810" spans="1:14" ht="14.4" customHeight="1" x14ac:dyDescent="0.3">
      <c r="A810" s="660" t="s">
        <v>600</v>
      </c>
      <c r="B810" s="661" t="s">
        <v>3542</v>
      </c>
      <c r="C810" s="662" t="s">
        <v>611</v>
      </c>
      <c r="D810" s="663" t="s">
        <v>3544</v>
      </c>
      <c r="E810" s="662" t="s">
        <v>1748</v>
      </c>
      <c r="F810" s="663" t="s">
        <v>3552</v>
      </c>
      <c r="G810" s="662" t="s">
        <v>1519</v>
      </c>
      <c r="H810" s="662" t="s">
        <v>2751</v>
      </c>
      <c r="I810" s="662" t="s">
        <v>2752</v>
      </c>
      <c r="J810" s="662" t="s">
        <v>2753</v>
      </c>
      <c r="K810" s="662"/>
      <c r="L810" s="664">
        <v>40.570000000000007</v>
      </c>
      <c r="M810" s="664">
        <v>3</v>
      </c>
      <c r="N810" s="665">
        <v>121.71000000000002</v>
      </c>
    </row>
    <row r="811" spans="1:14" ht="14.4" customHeight="1" x14ac:dyDescent="0.3">
      <c r="A811" s="660" t="s">
        <v>600</v>
      </c>
      <c r="B811" s="661" t="s">
        <v>3542</v>
      </c>
      <c r="C811" s="662" t="s">
        <v>611</v>
      </c>
      <c r="D811" s="663" t="s">
        <v>3544</v>
      </c>
      <c r="E811" s="662" t="s">
        <v>1815</v>
      </c>
      <c r="F811" s="663" t="s">
        <v>3553</v>
      </c>
      <c r="G811" s="662"/>
      <c r="H811" s="662" t="s">
        <v>1816</v>
      </c>
      <c r="I811" s="662" t="s">
        <v>1817</v>
      </c>
      <c r="J811" s="662" t="s">
        <v>1818</v>
      </c>
      <c r="K811" s="662" t="s">
        <v>1819</v>
      </c>
      <c r="L811" s="664">
        <v>648.8499999999998</v>
      </c>
      <c r="M811" s="664">
        <v>1.1600000000000001</v>
      </c>
      <c r="N811" s="665">
        <v>752.66599999999983</v>
      </c>
    </row>
    <row r="812" spans="1:14" ht="14.4" customHeight="1" x14ac:dyDescent="0.3">
      <c r="A812" s="660" t="s">
        <v>600</v>
      </c>
      <c r="B812" s="661" t="s">
        <v>3542</v>
      </c>
      <c r="C812" s="662" t="s">
        <v>611</v>
      </c>
      <c r="D812" s="663" t="s">
        <v>3544</v>
      </c>
      <c r="E812" s="662" t="s">
        <v>1815</v>
      </c>
      <c r="F812" s="663" t="s">
        <v>3553</v>
      </c>
      <c r="G812" s="662"/>
      <c r="H812" s="662" t="s">
        <v>1824</v>
      </c>
      <c r="I812" s="662" t="s">
        <v>1825</v>
      </c>
      <c r="J812" s="662" t="s">
        <v>1826</v>
      </c>
      <c r="K812" s="662" t="s">
        <v>1827</v>
      </c>
      <c r="L812" s="664">
        <v>276</v>
      </c>
      <c r="M812" s="664">
        <v>1.6</v>
      </c>
      <c r="N812" s="665">
        <v>441.6</v>
      </c>
    </row>
    <row r="813" spans="1:14" ht="14.4" customHeight="1" x14ac:dyDescent="0.3">
      <c r="A813" s="660" t="s">
        <v>600</v>
      </c>
      <c r="B813" s="661" t="s">
        <v>3542</v>
      </c>
      <c r="C813" s="662" t="s">
        <v>611</v>
      </c>
      <c r="D813" s="663" t="s">
        <v>3544</v>
      </c>
      <c r="E813" s="662" t="s">
        <v>1815</v>
      </c>
      <c r="F813" s="663" t="s">
        <v>3553</v>
      </c>
      <c r="G813" s="662"/>
      <c r="H813" s="662" t="s">
        <v>1831</v>
      </c>
      <c r="I813" s="662" t="s">
        <v>1831</v>
      </c>
      <c r="J813" s="662" t="s">
        <v>1832</v>
      </c>
      <c r="K813" s="662" t="s">
        <v>1833</v>
      </c>
      <c r="L813" s="664">
        <v>263.80417798219122</v>
      </c>
      <c r="M813" s="664">
        <v>8.0999999999999979</v>
      </c>
      <c r="N813" s="665">
        <v>2136.8138416557481</v>
      </c>
    </row>
    <row r="814" spans="1:14" ht="14.4" customHeight="1" x14ac:dyDescent="0.3">
      <c r="A814" s="660" t="s">
        <v>600</v>
      </c>
      <c r="B814" s="661" t="s">
        <v>3542</v>
      </c>
      <c r="C814" s="662" t="s">
        <v>611</v>
      </c>
      <c r="D814" s="663" t="s">
        <v>3544</v>
      </c>
      <c r="E814" s="662" t="s">
        <v>1815</v>
      </c>
      <c r="F814" s="663" t="s">
        <v>3553</v>
      </c>
      <c r="G814" s="662" t="s">
        <v>648</v>
      </c>
      <c r="H814" s="662" t="s">
        <v>2754</v>
      </c>
      <c r="I814" s="662" t="s">
        <v>2755</v>
      </c>
      <c r="J814" s="662" t="s">
        <v>2756</v>
      </c>
      <c r="K814" s="662" t="s">
        <v>1937</v>
      </c>
      <c r="L814" s="664">
        <v>34.606060537776301</v>
      </c>
      <c r="M814" s="664">
        <v>66</v>
      </c>
      <c r="N814" s="665">
        <v>2283.9999954932359</v>
      </c>
    </row>
    <row r="815" spans="1:14" ht="14.4" customHeight="1" x14ac:dyDescent="0.3">
      <c r="A815" s="660" t="s">
        <v>600</v>
      </c>
      <c r="B815" s="661" t="s">
        <v>3542</v>
      </c>
      <c r="C815" s="662" t="s">
        <v>611</v>
      </c>
      <c r="D815" s="663" t="s">
        <v>3544</v>
      </c>
      <c r="E815" s="662" t="s">
        <v>1815</v>
      </c>
      <c r="F815" s="663" t="s">
        <v>3553</v>
      </c>
      <c r="G815" s="662" t="s">
        <v>648</v>
      </c>
      <c r="H815" s="662" t="s">
        <v>2757</v>
      </c>
      <c r="I815" s="662" t="s">
        <v>2757</v>
      </c>
      <c r="J815" s="662" t="s">
        <v>2758</v>
      </c>
      <c r="K815" s="662" t="s">
        <v>2759</v>
      </c>
      <c r="L815" s="664">
        <v>72.839999187663409</v>
      </c>
      <c r="M815" s="664">
        <v>4</v>
      </c>
      <c r="N815" s="665">
        <v>291.35999675065364</v>
      </c>
    </row>
    <row r="816" spans="1:14" ht="14.4" customHeight="1" x14ac:dyDescent="0.3">
      <c r="A816" s="660" t="s">
        <v>600</v>
      </c>
      <c r="B816" s="661" t="s">
        <v>3542</v>
      </c>
      <c r="C816" s="662" t="s">
        <v>611</v>
      </c>
      <c r="D816" s="663" t="s">
        <v>3544</v>
      </c>
      <c r="E816" s="662" t="s">
        <v>1815</v>
      </c>
      <c r="F816" s="663" t="s">
        <v>3553</v>
      </c>
      <c r="G816" s="662" t="s">
        <v>648</v>
      </c>
      <c r="H816" s="662" t="s">
        <v>1834</v>
      </c>
      <c r="I816" s="662" t="s">
        <v>1835</v>
      </c>
      <c r="J816" s="662" t="s">
        <v>1836</v>
      </c>
      <c r="K816" s="662" t="s">
        <v>1837</v>
      </c>
      <c r="L816" s="664">
        <v>39.346212085437919</v>
      </c>
      <c r="M816" s="664">
        <v>21</v>
      </c>
      <c r="N816" s="665">
        <v>826.27045379419633</v>
      </c>
    </row>
    <row r="817" spans="1:14" ht="14.4" customHeight="1" x14ac:dyDescent="0.3">
      <c r="A817" s="660" t="s">
        <v>600</v>
      </c>
      <c r="B817" s="661" t="s">
        <v>3542</v>
      </c>
      <c r="C817" s="662" t="s">
        <v>611</v>
      </c>
      <c r="D817" s="663" t="s">
        <v>3544</v>
      </c>
      <c r="E817" s="662" t="s">
        <v>1815</v>
      </c>
      <c r="F817" s="663" t="s">
        <v>3553</v>
      </c>
      <c r="G817" s="662" t="s">
        <v>648</v>
      </c>
      <c r="H817" s="662" t="s">
        <v>2760</v>
      </c>
      <c r="I817" s="662" t="s">
        <v>2761</v>
      </c>
      <c r="J817" s="662" t="s">
        <v>2762</v>
      </c>
      <c r="K817" s="662" t="s">
        <v>2029</v>
      </c>
      <c r="L817" s="664">
        <v>67.232736839014748</v>
      </c>
      <c r="M817" s="664">
        <v>29</v>
      </c>
      <c r="N817" s="665">
        <v>1949.7493683314278</v>
      </c>
    </row>
    <row r="818" spans="1:14" ht="14.4" customHeight="1" x14ac:dyDescent="0.3">
      <c r="A818" s="660" t="s">
        <v>600</v>
      </c>
      <c r="B818" s="661" t="s">
        <v>3542</v>
      </c>
      <c r="C818" s="662" t="s">
        <v>611</v>
      </c>
      <c r="D818" s="663" t="s">
        <v>3544</v>
      </c>
      <c r="E818" s="662" t="s">
        <v>1815</v>
      </c>
      <c r="F818" s="663" t="s">
        <v>3553</v>
      </c>
      <c r="G818" s="662" t="s">
        <v>648</v>
      </c>
      <c r="H818" s="662" t="s">
        <v>2763</v>
      </c>
      <c r="I818" s="662" t="s">
        <v>2764</v>
      </c>
      <c r="J818" s="662" t="s">
        <v>2765</v>
      </c>
      <c r="K818" s="662" t="s">
        <v>2766</v>
      </c>
      <c r="L818" s="664">
        <v>26.799999140093377</v>
      </c>
      <c r="M818" s="664">
        <v>1</v>
      </c>
      <c r="N818" s="665">
        <v>26.799999140093377</v>
      </c>
    </row>
    <row r="819" spans="1:14" ht="14.4" customHeight="1" x14ac:dyDescent="0.3">
      <c r="A819" s="660" t="s">
        <v>600</v>
      </c>
      <c r="B819" s="661" t="s">
        <v>3542</v>
      </c>
      <c r="C819" s="662" t="s">
        <v>611</v>
      </c>
      <c r="D819" s="663" t="s">
        <v>3544</v>
      </c>
      <c r="E819" s="662" t="s">
        <v>1815</v>
      </c>
      <c r="F819" s="663" t="s">
        <v>3553</v>
      </c>
      <c r="G819" s="662" t="s">
        <v>648</v>
      </c>
      <c r="H819" s="662" t="s">
        <v>1838</v>
      </c>
      <c r="I819" s="662" t="s">
        <v>1839</v>
      </c>
      <c r="J819" s="662" t="s">
        <v>1840</v>
      </c>
      <c r="K819" s="662" t="s">
        <v>1841</v>
      </c>
      <c r="L819" s="664">
        <v>142.83600732094874</v>
      </c>
      <c r="M819" s="664">
        <v>29</v>
      </c>
      <c r="N819" s="665">
        <v>4142.2442123075134</v>
      </c>
    </row>
    <row r="820" spans="1:14" ht="14.4" customHeight="1" x14ac:dyDescent="0.3">
      <c r="A820" s="660" t="s">
        <v>600</v>
      </c>
      <c r="B820" s="661" t="s">
        <v>3542</v>
      </c>
      <c r="C820" s="662" t="s">
        <v>611</v>
      </c>
      <c r="D820" s="663" t="s">
        <v>3544</v>
      </c>
      <c r="E820" s="662" t="s">
        <v>1815</v>
      </c>
      <c r="F820" s="663" t="s">
        <v>3553</v>
      </c>
      <c r="G820" s="662" t="s">
        <v>648</v>
      </c>
      <c r="H820" s="662" t="s">
        <v>1842</v>
      </c>
      <c r="I820" s="662" t="s">
        <v>1843</v>
      </c>
      <c r="J820" s="662" t="s">
        <v>1844</v>
      </c>
      <c r="K820" s="662" t="s">
        <v>1845</v>
      </c>
      <c r="L820" s="664">
        <v>33.410000000000004</v>
      </c>
      <c r="M820" s="664">
        <v>12</v>
      </c>
      <c r="N820" s="665">
        <v>400.92000000000007</v>
      </c>
    </row>
    <row r="821" spans="1:14" ht="14.4" customHeight="1" x14ac:dyDescent="0.3">
      <c r="A821" s="660" t="s">
        <v>600</v>
      </c>
      <c r="B821" s="661" t="s">
        <v>3542</v>
      </c>
      <c r="C821" s="662" t="s">
        <v>611</v>
      </c>
      <c r="D821" s="663" t="s">
        <v>3544</v>
      </c>
      <c r="E821" s="662" t="s">
        <v>1815</v>
      </c>
      <c r="F821" s="663" t="s">
        <v>3553</v>
      </c>
      <c r="G821" s="662" t="s">
        <v>648</v>
      </c>
      <c r="H821" s="662" t="s">
        <v>1846</v>
      </c>
      <c r="I821" s="662" t="s">
        <v>1847</v>
      </c>
      <c r="J821" s="662" t="s">
        <v>1848</v>
      </c>
      <c r="K821" s="662" t="s">
        <v>1849</v>
      </c>
      <c r="L821" s="664">
        <v>429.22027945732879</v>
      </c>
      <c r="M821" s="664">
        <v>36.9</v>
      </c>
      <c r="N821" s="665">
        <v>15838.228311975432</v>
      </c>
    </row>
    <row r="822" spans="1:14" ht="14.4" customHeight="1" x14ac:dyDescent="0.3">
      <c r="A822" s="660" t="s">
        <v>600</v>
      </c>
      <c r="B822" s="661" t="s">
        <v>3542</v>
      </c>
      <c r="C822" s="662" t="s">
        <v>611</v>
      </c>
      <c r="D822" s="663" t="s">
        <v>3544</v>
      </c>
      <c r="E822" s="662" t="s">
        <v>1815</v>
      </c>
      <c r="F822" s="663" t="s">
        <v>3553</v>
      </c>
      <c r="G822" s="662" t="s">
        <v>648</v>
      </c>
      <c r="H822" s="662" t="s">
        <v>2767</v>
      </c>
      <c r="I822" s="662" t="s">
        <v>2768</v>
      </c>
      <c r="J822" s="662" t="s">
        <v>1944</v>
      </c>
      <c r="K822" s="662" t="s">
        <v>2769</v>
      </c>
      <c r="L822" s="664">
        <v>181.79999999999995</v>
      </c>
      <c r="M822" s="664">
        <v>3</v>
      </c>
      <c r="N822" s="665">
        <v>545.39999999999986</v>
      </c>
    </row>
    <row r="823" spans="1:14" ht="14.4" customHeight="1" x14ac:dyDescent="0.3">
      <c r="A823" s="660" t="s">
        <v>600</v>
      </c>
      <c r="B823" s="661" t="s">
        <v>3542</v>
      </c>
      <c r="C823" s="662" t="s">
        <v>611</v>
      </c>
      <c r="D823" s="663" t="s">
        <v>3544</v>
      </c>
      <c r="E823" s="662" t="s">
        <v>1815</v>
      </c>
      <c r="F823" s="663" t="s">
        <v>3553</v>
      </c>
      <c r="G823" s="662" t="s">
        <v>648</v>
      </c>
      <c r="H823" s="662" t="s">
        <v>1850</v>
      </c>
      <c r="I823" s="662" t="s">
        <v>1851</v>
      </c>
      <c r="J823" s="662" t="s">
        <v>1852</v>
      </c>
      <c r="K823" s="662" t="s">
        <v>1853</v>
      </c>
      <c r="L823" s="664">
        <v>1110.0744204327925</v>
      </c>
      <c r="M823" s="664">
        <v>34.166666666666671</v>
      </c>
      <c r="N823" s="665">
        <v>37927.542698120415</v>
      </c>
    </row>
    <row r="824" spans="1:14" ht="14.4" customHeight="1" x14ac:dyDescent="0.3">
      <c r="A824" s="660" t="s">
        <v>600</v>
      </c>
      <c r="B824" s="661" t="s">
        <v>3542</v>
      </c>
      <c r="C824" s="662" t="s">
        <v>611</v>
      </c>
      <c r="D824" s="663" t="s">
        <v>3544</v>
      </c>
      <c r="E824" s="662" t="s">
        <v>1815</v>
      </c>
      <c r="F824" s="663" t="s">
        <v>3553</v>
      </c>
      <c r="G824" s="662" t="s">
        <v>648</v>
      </c>
      <c r="H824" s="662" t="s">
        <v>1854</v>
      </c>
      <c r="I824" s="662" t="s">
        <v>1855</v>
      </c>
      <c r="J824" s="662" t="s">
        <v>1856</v>
      </c>
      <c r="K824" s="662" t="s">
        <v>1857</v>
      </c>
      <c r="L824" s="664">
        <v>641.99046910598679</v>
      </c>
      <c r="M824" s="664">
        <v>1</v>
      </c>
      <c r="N824" s="665">
        <v>641.99046910598679</v>
      </c>
    </row>
    <row r="825" spans="1:14" ht="14.4" customHeight="1" x14ac:dyDescent="0.3">
      <c r="A825" s="660" t="s">
        <v>600</v>
      </c>
      <c r="B825" s="661" t="s">
        <v>3542</v>
      </c>
      <c r="C825" s="662" t="s">
        <v>611</v>
      </c>
      <c r="D825" s="663" t="s">
        <v>3544</v>
      </c>
      <c r="E825" s="662" t="s">
        <v>1815</v>
      </c>
      <c r="F825" s="663" t="s">
        <v>3553</v>
      </c>
      <c r="G825" s="662" t="s">
        <v>648</v>
      </c>
      <c r="H825" s="662" t="s">
        <v>1858</v>
      </c>
      <c r="I825" s="662" t="s">
        <v>1858</v>
      </c>
      <c r="J825" s="662" t="s">
        <v>1859</v>
      </c>
      <c r="K825" s="662" t="s">
        <v>1860</v>
      </c>
      <c r="L825" s="664">
        <v>610.95000000000005</v>
      </c>
      <c r="M825" s="664">
        <v>3</v>
      </c>
      <c r="N825" s="665">
        <v>1832.8500000000001</v>
      </c>
    </row>
    <row r="826" spans="1:14" ht="14.4" customHeight="1" x14ac:dyDescent="0.3">
      <c r="A826" s="660" t="s">
        <v>600</v>
      </c>
      <c r="B826" s="661" t="s">
        <v>3542</v>
      </c>
      <c r="C826" s="662" t="s">
        <v>611</v>
      </c>
      <c r="D826" s="663" t="s">
        <v>3544</v>
      </c>
      <c r="E826" s="662" t="s">
        <v>1815</v>
      </c>
      <c r="F826" s="663" t="s">
        <v>3553</v>
      </c>
      <c r="G826" s="662" t="s">
        <v>648</v>
      </c>
      <c r="H826" s="662" t="s">
        <v>2770</v>
      </c>
      <c r="I826" s="662" t="s">
        <v>2771</v>
      </c>
      <c r="J826" s="662" t="s">
        <v>2772</v>
      </c>
      <c r="K826" s="662" t="s">
        <v>2773</v>
      </c>
      <c r="L826" s="664">
        <v>246.559998985493</v>
      </c>
      <c r="M826" s="664">
        <v>0.5</v>
      </c>
      <c r="N826" s="665">
        <v>123.2799994927465</v>
      </c>
    </row>
    <row r="827" spans="1:14" ht="14.4" customHeight="1" x14ac:dyDescent="0.3">
      <c r="A827" s="660" t="s">
        <v>600</v>
      </c>
      <c r="B827" s="661" t="s">
        <v>3542</v>
      </c>
      <c r="C827" s="662" t="s">
        <v>611</v>
      </c>
      <c r="D827" s="663" t="s">
        <v>3544</v>
      </c>
      <c r="E827" s="662" t="s">
        <v>1815</v>
      </c>
      <c r="F827" s="663" t="s">
        <v>3553</v>
      </c>
      <c r="G827" s="662" t="s">
        <v>648</v>
      </c>
      <c r="H827" s="662" t="s">
        <v>1861</v>
      </c>
      <c r="I827" s="662" t="s">
        <v>1862</v>
      </c>
      <c r="J827" s="662" t="s">
        <v>1863</v>
      </c>
      <c r="K827" s="662" t="s">
        <v>1864</v>
      </c>
      <c r="L827" s="664">
        <v>90.372813469673332</v>
      </c>
      <c r="M827" s="664">
        <v>443.60000000000105</v>
      </c>
      <c r="N827" s="665">
        <v>40089.380055147187</v>
      </c>
    </row>
    <row r="828" spans="1:14" ht="14.4" customHeight="1" x14ac:dyDescent="0.3">
      <c r="A828" s="660" t="s">
        <v>600</v>
      </c>
      <c r="B828" s="661" t="s">
        <v>3542</v>
      </c>
      <c r="C828" s="662" t="s">
        <v>611</v>
      </c>
      <c r="D828" s="663" t="s">
        <v>3544</v>
      </c>
      <c r="E828" s="662" t="s">
        <v>1815</v>
      </c>
      <c r="F828" s="663" t="s">
        <v>3553</v>
      </c>
      <c r="G828" s="662" t="s">
        <v>648</v>
      </c>
      <c r="H828" s="662" t="s">
        <v>1865</v>
      </c>
      <c r="I828" s="662" t="s">
        <v>1866</v>
      </c>
      <c r="J828" s="662" t="s">
        <v>1867</v>
      </c>
      <c r="K828" s="662" t="s">
        <v>1827</v>
      </c>
      <c r="L828" s="664">
        <v>2899.2094497428006</v>
      </c>
      <c r="M828" s="664">
        <v>38</v>
      </c>
      <c r="N828" s="665">
        <v>110169.95909022642</v>
      </c>
    </row>
    <row r="829" spans="1:14" ht="14.4" customHeight="1" x14ac:dyDescent="0.3">
      <c r="A829" s="660" t="s">
        <v>600</v>
      </c>
      <c r="B829" s="661" t="s">
        <v>3542</v>
      </c>
      <c r="C829" s="662" t="s">
        <v>611</v>
      </c>
      <c r="D829" s="663" t="s">
        <v>3544</v>
      </c>
      <c r="E829" s="662" t="s">
        <v>1815</v>
      </c>
      <c r="F829" s="663" t="s">
        <v>3553</v>
      </c>
      <c r="G829" s="662" t="s">
        <v>648</v>
      </c>
      <c r="H829" s="662" t="s">
        <v>2774</v>
      </c>
      <c r="I829" s="662" t="s">
        <v>2775</v>
      </c>
      <c r="J829" s="662" t="s">
        <v>2776</v>
      </c>
      <c r="K829" s="662" t="s">
        <v>2777</v>
      </c>
      <c r="L829" s="664">
        <v>1597.52</v>
      </c>
      <c r="M829" s="664">
        <v>2.5</v>
      </c>
      <c r="N829" s="665">
        <v>3993.7999999999997</v>
      </c>
    </row>
    <row r="830" spans="1:14" ht="14.4" customHeight="1" x14ac:dyDescent="0.3">
      <c r="A830" s="660" t="s">
        <v>600</v>
      </c>
      <c r="B830" s="661" t="s">
        <v>3542</v>
      </c>
      <c r="C830" s="662" t="s">
        <v>611</v>
      </c>
      <c r="D830" s="663" t="s">
        <v>3544</v>
      </c>
      <c r="E830" s="662" t="s">
        <v>1815</v>
      </c>
      <c r="F830" s="663" t="s">
        <v>3553</v>
      </c>
      <c r="G830" s="662" t="s">
        <v>648</v>
      </c>
      <c r="H830" s="662" t="s">
        <v>2778</v>
      </c>
      <c r="I830" s="662" t="s">
        <v>2779</v>
      </c>
      <c r="J830" s="662" t="s">
        <v>2780</v>
      </c>
      <c r="K830" s="662" t="s">
        <v>2781</v>
      </c>
      <c r="L830" s="664">
        <v>115.0920483903673</v>
      </c>
      <c r="M830" s="664">
        <v>5</v>
      </c>
      <c r="N830" s="665">
        <v>575.46024195183645</v>
      </c>
    </row>
    <row r="831" spans="1:14" ht="14.4" customHeight="1" x14ac:dyDescent="0.3">
      <c r="A831" s="660" t="s">
        <v>600</v>
      </c>
      <c r="B831" s="661" t="s">
        <v>3542</v>
      </c>
      <c r="C831" s="662" t="s">
        <v>611</v>
      </c>
      <c r="D831" s="663" t="s">
        <v>3544</v>
      </c>
      <c r="E831" s="662" t="s">
        <v>1815</v>
      </c>
      <c r="F831" s="663" t="s">
        <v>3553</v>
      </c>
      <c r="G831" s="662" t="s">
        <v>648</v>
      </c>
      <c r="H831" s="662" t="s">
        <v>1868</v>
      </c>
      <c r="I831" s="662" t="s">
        <v>1869</v>
      </c>
      <c r="J831" s="662" t="s">
        <v>1870</v>
      </c>
      <c r="K831" s="662" t="s">
        <v>1871</v>
      </c>
      <c r="L831" s="664">
        <v>81.099916212788187</v>
      </c>
      <c r="M831" s="664">
        <v>50</v>
      </c>
      <c r="N831" s="665">
        <v>4054.9958106394097</v>
      </c>
    </row>
    <row r="832" spans="1:14" ht="14.4" customHeight="1" x14ac:dyDescent="0.3">
      <c r="A832" s="660" t="s">
        <v>600</v>
      </c>
      <c r="B832" s="661" t="s">
        <v>3542</v>
      </c>
      <c r="C832" s="662" t="s">
        <v>611</v>
      </c>
      <c r="D832" s="663" t="s">
        <v>3544</v>
      </c>
      <c r="E832" s="662" t="s">
        <v>1815</v>
      </c>
      <c r="F832" s="663" t="s">
        <v>3553</v>
      </c>
      <c r="G832" s="662" t="s">
        <v>648</v>
      </c>
      <c r="H832" s="662" t="s">
        <v>1872</v>
      </c>
      <c r="I832" s="662" t="s">
        <v>1873</v>
      </c>
      <c r="J832" s="662" t="s">
        <v>1874</v>
      </c>
      <c r="K832" s="662" t="s">
        <v>1875</v>
      </c>
      <c r="L832" s="664">
        <v>676.83884295513519</v>
      </c>
      <c r="M832" s="664">
        <v>19.400000000000002</v>
      </c>
      <c r="N832" s="665">
        <v>13130.673553329623</v>
      </c>
    </row>
    <row r="833" spans="1:14" ht="14.4" customHeight="1" x14ac:dyDescent="0.3">
      <c r="A833" s="660" t="s">
        <v>600</v>
      </c>
      <c r="B833" s="661" t="s">
        <v>3542</v>
      </c>
      <c r="C833" s="662" t="s">
        <v>611</v>
      </c>
      <c r="D833" s="663" t="s">
        <v>3544</v>
      </c>
      <c r="E833" s="662" t="s">
        <v>1815</v>
      </c>
      <c r="F833" s="663" t="s">
        <v>3553</v>
      </c>
      <c r="G833" s="662" t="s">
        <v>648</v>
      </c>
      <c r="H833" s="662" t="s">
        <v>1876</v>
      </c>
      <c r="I833" s="662" t="s">
        <v>1877</v>
      </c>
      <c r="J833" s="662" t="s">
        <v>1878</v>
      </c>
      <c r="K833" s="662" t="s">
        <v>1879</v>
      </c>
      <c r="L833" s="664">
        <v>605.26816856680136</v>
      </c>
      <c r="M833" s="664">
        <v>11.900000000000002</v>
      </c>
      <c r="N833" s="665">
        <v>7202.6912059449378</v>
      </c>
    </row>
    <row r="834" spans="1:14" ht="14.4" customHeight="1" x14ac:dyDescent="0.3">
      <c r="A834" s="660" t="s">
        <v>600</v>
      </c>
      <c r="B834" s="661" t="s">
        <v>3542</v>
      </c>
      <c r="C834" s="662" t="s">
        <v>611</v>
      </c>
      <c r="D834" s="663" t="s">
        <v>3544</v>
      </c>
      <c r="E834" s="662" t="s">
        <v>1815</v>
      </c>
      <c r="F834" s="663" t="s">
        <v>3553</v>
      </c>
      <c r="G834" s="662" t="s">
        <v>648</v>
      </c>
      <c r="H834" s="662" t="s">
        <v>1880</v>
      </c>
      <c r="I834" s="662" t="s">
        <v>1881</v>
      </c>
      <c r="J834" s="662" t="s">
        <v>1882</v>
      </c>
      <c r="K834" s="662" t="s">
        <v>1883</v>
      </c>
      <c r="L834" s="664">
        <v>517.50014607488856</v>
      </c>
      <c r="M834" s="664">
        <v>15.399999999999999</v>
      </c>
      <c r="N834" s="665">
        <v>7969.502249553283</v>
      </c>
    </row>
    <row r="835" spans="1:14" ht="14.4" customHeight="1" x14ac:dyDescent="0.3">
      <c r="A835" s="660" t="s">
        <v>600</v>
      </c>
      <c r="B835" s="661" t="s">
        <v>3542</v>
      </c>
      <c r="C835" s="662" t="s">
        <v>611</v>
      </c>
      <c r="D835" s="663" t="s">
        <v>3544</v>
      </c>
      <c r="E835" s="662" t="s">
        <v>1815</v>
      </c>
      <c r="F835" s="663" t="s">
        <v>3553</v>
      </c>
      <c r="G835" s="662" t="s">
        <v>648</v>
      </c>
      <c r="H835" s="662" t="s">
        <v>1884</v>
      </c>
      <c r="I835" s="662" t="s">
        <v>1885</v>
      </c>
      <c r="J835" s="662" t="s">
        <v>1886</v>
      </c>
      <c r="K835" s="662" t="s">
        <v>1887</v>
      </c>
      <c r="L835" s="664">
        <v>115.30999999999999</v>
      </c>
      <c r="M835" s="664">
        <v>2</v>
      </c>
      <c r="N835" s="665">
        <v>230.61999999999998</v>
      </c>
    </row>
    <row r="836" spans="1:14" ht="14.4" customHeight="1" x14ac:dyDescent="0.3">
      <c r="A836" s="660" t="s">
        <v>600</v>
      </c>
      <c r="B836" s="661" t="s">
        <v>3542</v>
      </c>
      <c r="C836" s="662" t="s">
        <v>611</v>
      </c>
      <c r="D836" s="663" t="s">
        <v>3544</v>
      </c>
      <c r="E836" s="662" t="s">
        <v>1815</v>
      </c>
      <c r="F836" s="663" t="s">
        <v>3553</v>
      </c>
      <c r="G836" s="662" t="s">
        <v>648</v>
      </c>
      <c r="H836" s="662" t="s">
        <v>2782</v>
      </c>
      <c r="I836" s="662" t="s">
        <v>2783</v>
      </c>
      <c r="J836" s="662" t="s">
        <v>2784</v>
      </c>
      <c r="K836" s="662" t="s">
        <v>2785</v>
      </c>
      <c r="L836" s="664">
        <v>152.77000000000004</v>
      </c>
      <c r="M836" s="664">
        <v>2</v>
      </c>
      <c r="N836" s="665">
        <v>305.54000000000008</v>
      </c>
    </row>
    <row r="837" spans="1:14" ht="14.4" customHeight="1" x14ac:dyDescent="0.3">
      <c r="A837" s="660" t="s">
        <v>600</v>
      </c>
      <c r="B837" s="661" t="s">
        <v>3542</v>
      </c>
      <c r="C837" s="662" t="s">
        <v>611</v>
      </c>
      <c r="D837" s="663" t="s">
        <v>3544</v>
      </c>
      <c r="E837" s="662" t="s">
        <v>1815</v>
      </c>
      <c r="F837" s="663" t="s">
        <v>3553</v>
      </c>
      <c r="G837" s="662" t="s">
        <v>648</v>
      </c>
      <c r="H837" s="662" t="s">
        <v>1888</v>
      </c>
      <c r="I837" s="662" t="s">
        <v>1888</v>
      </c>
      <c r="J837" s="662" t="s">
        <v>1889</v>
      </c>
      <c r="K837" s="662" t="s">
        <v>1890</v>
      </c>
      <c r="L837" s="664">
        <v>814.62723636425324</v>
      </c>
      <c r="M837" s="664">
        <v>1</v>
      </c>
      <c r="N837" s="665">
        <v>814.62723636425324</v>
      </c>
    </row>
    <row r="838" spans="1:14" ht="14.4" customHeight="1" x14ac:dyDescent="0.3">
      <c r="A838" s="660" t="s">
        <v>600</v>
      </c>
      <c r="B838" s="661" t="s">
        <v>3542</v>
      </c>
      <c r="C838" s="662" t="s">
        <v>611</v>
      </c>
      <c r="D838" s="663" t="s">
        <v>3544</v>
      </c>
      <c r="E838" s="662" t="s">
        <v>1815</v>
      </c>
      <c r="F838" s="663" t="s">
        <v>3553</v>
      </c>
      <c r="G838" s="662" t="s">
        <v>648</v>
      </c>
      <c r="H838" s="662" t="s">
        <v>1895</v>
      </c>
      <c r="I838" s="662" t="s">
        <v>1895</v>
      </c>
      <c r="J838" s="662" t="s">
        <v>1896</v>
      </c>
      <c r="K838" s="662" t="s">
        <v>1897</v>
      </c>
      <c r="L838" s="664">
        <v>1495.0010762546749</v>
      </c>
      <c r="M838" s="664">
        <v>5</v>
      </c>
      <c r="N838" s="665">
        <v>7475.005381273374</v>
      </c>
    </row>
    <row r="839" spans="1:14" ht="14.4" customHeight="1" x14ac:dyDescent="0.3">
      <c r="A839" s="660" t="s">
        <v>600</v>
      </c>
      <c r="B839" s="661" t="s">
        <v>3542</v>
      </c>
      <c r="C839" s="662" t="s">
        <v>611</v>
      </c>
      <c r="D839" s="663" t="s">
        <v>3544</v>
      </c>
      <c r="E839" s="662" t="s">
        <v>1815</v>
      </c>
      <c r="F839" s="663" t="s">
        <v>3553</v>
      </c>
      <c r="G839" s="662" t="s">
        <v>648</v>
      </c>
      <c r="H839" s="662" t="s">
        <v>1901</v>
      </c>
      <c r="I839" s="662" t="s">
        <v>1902</v>
      </c>
      <c r="J839" s="662" t="s">
        <v>1903</v>
      </c>
      <c r="K839" s="662" t="s">
        <v>1904</v>
      </c>
      <c r="L839" s="664">
        <v>82.831042768168857</v>
      </c>
      <c r="M839" s="664">
        <v>48</v>
      </c>
      <c r="N839" s="665">
        <v>3975.8900528721051</v>
      </c>
    </row>
    <row r="840" spans="1:14" ht="14.4" customHeight="1" x14ac:dyDescent="0.3">
      <c r="A840" s="660" t="s">
        <v>600</v>
      </c>
      <c r="B840" s="661" t="s">
        <v>3542</v>
      </c>
      <c r="C840" s="662" t="s">
        <v>611</v>
      </c>
      <c r="D840" s="663" t="s">
        <v>3544</v>
      </c>
      <c r="E840" s="662" t="s">
        <v>1815</v>
      </c>
      <c r="F840" s="663" t="s">
        <v>3553</v>
      </c>
      <c r="G840" s="662" t="s">
        <v>648</v>
      </c>
      <c r="H840" s="662" t="s">
        <v>1905</v>
      </c>
      <c r="I840" s="662" t="s">
        <v>1906</v>
      </c>
      <c r="J840" s="662" t="s">
        <v>1907</v>
      </c>
      <c r="K840" s="662" t="s">
        <v>1908</v>
      </c>
      <c r="L840" s="664">
        <v>246.13596983969154</v>
      </c>
      <c r="M840" s="664">
        <v>19</v>
      </c>
      <c r="N840" s="665">
        <v>4676.5834269541392</v>
      </c>
    </row>
    <row r="841" spans="1:14" ht="14.4" customHeight="1" x14ac:dyDescent="0.3">
      <c r="A841" s="660" t="s">
        <v>600</v>
      </c>
      <c r="B841" s="661" t="s">
        <v>3542</v>
      </c>
      <c r="C841" s="662" t="s">
        <v>611</v>
      </c>
      <c r="D841" s="663" t="s">
        <v>3544</v>
      </c>
      <c r="E841" s="662" t="s">
        <v>1815</v>
      </c>
      <c r="F841" s="663" t="s">
        <v>3553</v>
      </c>
      <c r="G841" s="662" t="s">
        <v>648</v>
      </c>
      <c r="H841" s="662" t="s">
        <v>2786</v>
      </c>
      <c r="I841" s="662" t="s">
        <v>2787</v>
      </c>
      <c r="J841" s="662" t="s">
        <v>2788</v>
      </c>
      <c r="K841" s="662" t="s">
        <v>2789</v>
      </c>
      <c r="L841" s="664">
        <v>57.219808551396468</v>
      </c>
      <c r="M841" s="664">
        <v>1</v>
      </c>
      <c r="N841" s="665">
        <v>57.219808551396468</v>
      </c>
    </row>
    <row r="842" spans="1:14" ht="14.4" customHeight="1" x14ac:dyDescent="0.3">
      <c r="A842" s="660" t="s">
        <v>600</v>
      </c>
      <c r="B842" s="661" t="s">
        <v>3542</v>
      </c>
      <c r="C842" s="662" t="s">
        <v>611</v>
      </c>
      <c r="D842" s="663" t="s">
        <v>3544</v>
      </c>
      <c r="E842" s="662" t="s">
        <v>1815</v>
      </c>
      <c r="F842" s="663" t="s">
        <v>3553</v>
      </c>
      <c r="G842" s="662" t="s">
        <v>648</v>
      </c>
      <c r="H842" s="662" t="s">
        <v>2790</v>
      </c>
      <c r="I842" s="662" t="s">
        <v>2791</v>
      </c>
      <c r="J842" s="662" t="s">
        <v>2792</v>
      </c>
      <c r="K842" s="662" t="s">
        <v>2793</v>
      </c>
      <c r="L842" s="664">
        <v>262.12055700272589</v>
      </c>
      <c r="M842" s="664">
        <v>7</v>
      </c>
      <c r="N842" s="665">
        <v>1834.8438990190812</v>
      </c>
    </row>
    <row r="843" spans="1:14" ht="14.4" customHeight="1" x14ac:dyDescent="0.3">
      <c r="A843" s="660" t="s">
        <v>600</v>
      </c>
      <c r="B843" s="661" t="s">
        <v>3542</v>
      </c>
      <c r="C843" s="662" t="s">
        <v>611</v>
      </c>
      <c r="D843" s="663" t="s">
        <v>3544</v>
      </c>
      <c r="E843" s="662" t="s">
        <v>1815</v>
      </c>
      <c r="F843" s="663" t="s">
        <v>3553</v>
      </c>
      <c r="G843" s="662" t="s">
        <v>648</v>
      </c>
      <c r="H843" s="662" t="s">
        <v>1909</v>
      </c>
      <c r="I843" s="662" t="s">
        <v>1910</v>
      </c>
      <c r="J843" s="662" t="s">
        <v>1874</v>
      </c>
      <c r="K843" s="662" t="s">
        <v>1911</v>
      </c>
      <c r="L843" s="664">
        <v>119.91</v>
      </c>
      <c r="M843" s="664">
        <v>2</v>
      </c>
      <c r="N843" s="665">
        <v>239.82</v>
      </c>
    </row>
    <row r="844" spans="1:14" ht="14.4" customHeight="1" x14ac:dyDescent="0.3">
      <c r="A844" s="660" t="s">
        <v>600</v>
      </c>
      <c r="B844" s="661" t="s">
        <v>3542</v>
      </c>
      <c r="C844" s="662" t="s">
        <v>611</v>
      </c>
      <c r="D844" s="663" t="s">
        <v>3544</v>
      </c>
      <c r="E844" s="662" t="s">
        <v>1815</v>
      </c>
      <c r="F844" s="663" t="s">
        <v>3553</v>
      </c>
      <c r="G844" s="662" t="s">
        <v>648</v>
      </c>
      <c r="H844" s="662" t="s">
        <v>1912</v>
      </c>
      <c r="I844" s="662" t="s">
        <v>1912</v>
      </c>
      <c r="J844" s="662" t="s">
        <v>1913</v>
      </c>
      <c r="K844" s="662" t="s">
        <v>1914</v>
      </c>
      <c r="L844" s="664">
        <v>1959.7383333333328</v>
      </c>
      <c r="M844" s="664">
        <v>2.4</v>
      </c>
      <c r="N844" s="665">
        <v>4703.3719999999985</v>
      </c>
    </row>
    <row r="845" spans="1:14" ht="14.4" customHeight="1" x14ac:dyDescent="0.3">
      <c r="A845" s="660" t="s">
        <v>600</v>
      </c>
      <c r="B845" s="661" t="s">
        <v>3542</v>
      </c>
      <c r="C845" s="662" t="s">
        <v>611</v>
      </c>
      <c r="D845" s="663" t="s">
        <v>3544</v>
      </c>
      <c r="E845" s="662" t="s">
        <v>1815</v>
      </c>
      <c r="F845" s="663" t="s">
        <v>3553</v>
      </c>
      <c r="G845" s="662" t="s">
        <v>648</v>
      </c>
      <c r="H845" s="662" t="s">
        <v>1922</v>
      </c>
      <c r="I845" s="662" t="s">
        <v>1923</v>
      </c>
      <c r="J845" s="662" t="s">
        <v>1924</v>
      </c>
      <c r="K845" s="662" t="s">
        <v>1925</v>
      </c>
      <c r="L845" s="664">
        <v>832.14</v>
      </c>
      <c r="M845" s="664">
        <v>7</v>
      </c>
      <c r="N845" s="665">
        <v>5824.98</v>
      </c>
    </row>
    <row r="846" spans="1:14" ht="14.4" customHeight="1" x14ac:dyDescent="0.3">
      <c r="A846" s="660" t="s">
        <v>600</v>
      </c>
      <c r="B846" s="661" t="s">
        <v>3542</v>
      </c>
      <c r="C846" s="662" t="s">
        <v>611</v>
      </c>
      <c r="D846" s="663" t="s">
        <v>3544</v>
      </c>
      <c r="E846" s="662" t="s">
        <v>1815</v>
      </c>
      <c r="F846" s="663" t="s">
        <v>3553</v>
      </c>
      <c r="G846" s="662" t="s">
        <v>648</v>
      </c>
      <c r="H846" s="662" t="s">
        <v>1926</v>
      </c>
      <c r="I846" s="662" t="s">
        <v>1926</v>
      </c>
      <c r="J846" s="662" t="s">
        <v>1927</v>
      </c>
      <c r="K846" s="662" t="s">
        <v>1928</v>
      </c>
      <c r="L846" s="664">
        <v>919.99847308780033</v>
      </c>
      <c r="M846" s="664">
        <v>2.4</v>
      </c>
      <c r="N846" s="665">
        <v>2207.9963354107208</v>
      </c>
    </row>
    <row r="847" spans="1:14" ht="14.4" customHeight="1" x14ac:dyDescent="0.3">
      <c r="A847" s="660" t="s">
        <v>600</v>
      </c>
      <c r="B847" s="661" t="s">
        <v>3542</v>
      </c>
      <c r="C847" s="662" t="s">
        <v>611</v>
      </c>
      <c r="D847" s="663" t="s">
        <v>3544</v>
      </c>
      <c r="E847" s="662" t="s">
        <v>1815</v>
      </c>
      <c r="F847" s="663" t="s">
        <v>3553</v>
      </c>
      <c r="G847" s="662" t="s">
        <v>648</v>
      </c>
      <c r="H847" s="662" t="s">
        <v>1929</v>
      </c>
      <c r="I847" s="662" t="s">
        <v>1929</v>
      </c>
      <c r="J847" s="662" t="s">
        <v>1930</v>
      </c>
      <c r="K847" s="662" t="s">
        <v>1931</v>
      </c>
      <c r="L847" s="664">
        <v>1167.2500000000002</v>
      </c>
      <c r="M847" s="664">
        <v>3</v>
      </c>
      <c r="N847" s="665">
        <v>3501.7500000000009</v>
      </c>
    </row>
    <row r="848" spans="1:14" ht="14.4" customHeight="1" x14ac:dyDescent="0.3">
      <c r="A848" s="660" t="s">
        <v>600</v>
      </c>
      <c r="B848" s="661" t="s">
        <v>3542</v>
      </c>
      <c r="C848" s="662" t="s">
        <v>611</v>
      </c>
      <c r="D848" s="663" t="s">
        <v>3544</v>
      </c>
      <c r="E848" s="662" t="s">
        <v>1815</v>
      </c>
      <c r="F848" s="663" t="s">
        <v>3553</v>
      </c>
      <c r="G848" s="662" t="s">
        <v>648</v>
      </c>
      <c r="H848" s="662" t="s">
        <v>1932</v>
      </c>
      <c r="I848" s="662" t="s">
        <v>1932</v>
      </c>
      <c r="J848" s="662" t="s">
        <v>1933</v>
      </c>
      <c r="K848" s="662" t="s">
        <v>1934</v>
      </c>
      <c r="L848" s="664">
        <v>169.1270785828101</v>
      </c>
      <c r="M848" s="664">
        <v>16.900000000000009</v>
      </c>
      <c r="N848" s="665">
        <v>2858.2476280494921</v>
      </c>
    </row>
    <row r="849" spans="1:14" ht="14.4" customHeight="1" x14ac:dyDescent="0.3">
      <c r="A849" s="660" t="s">
        <v>600</v>
      </c>
      <c r="B849" s="661" t="s">
        <v>3542</v>
      </c>
      <c r="C849" s="662" t="s">
        <v>611</v>
      </c>
      <c r="D849" s="663" t="s">
        <v>3544</v>
      </c>
      <c r="E849" s="662" t="s">
        <v>1815</v>
      </c>
      <c r="F849" s="663" t="s">
        <v>3553</v>
      </c>
      <c r="G849" s="662" t="s">
        <v>1519</v>
      </c>
      <c r="H849" s="662" t="s">
        <v>1938</v>
      </c>
      <c r="I849" s="662" t="s">
        <v>1939</v>
      </c>
      <c r="J849" s="662" t="s">
        <v>1940</v>
      </c>
      <c r="K849" s="662" t="s">
        <v>1941</v>
      </c>
      <c r="L849" s="664">
        <v>88.600004251726105</v>
      </c>
      <c r="M849" s="664">
        <v>110</v>
      </c>
      <c r="N849" s="665">
        <v>9746.0004676898716</v>
      </c>
    </row>
    <row r="850" spans="1:14" ht="14.4" customHeight="1" x14ac:dyDescent="0.3">
      <c r="A850" s="660" t="s">
        <v>600</v>
      </c>
      <c r="B850" s="661" t="s">
        <v>3542</v>
      </c>
      <c r="C850" s="662" t="s">
        <v>611</v>
      </c>
      <c r="D850" s="663" t="s">
        <v>3544</v>
      </c>
      <c r="E850" s="662" t="s">
        <v>1815</v>
      </c>
      <c r="F850" s="663" t="s">
        <v>3553</v>
      </c>
      <c r="G850" s="662" t="s">
        <v>1519</v>
      </c>
      <c r="H850" s="662" t="s">
        <v>1942</v>
      </c>
      <c r="I850" s="662" t="s">
        <v>1943</v>
      </c>
      <c r="J850" s="662" t="s">
        <v>1944</v>
      </c>
      <c r="K850" s="662" t="s">
        <v>1945</v>
      </c>
      <c r="L850" s="664">
        <v>45.785899333994621</v>
      </c>
      <c r="M850" s="664">
        <v>483</v>
      </c>
      <c r="N850" s="665">
        <v>22114.589378319401</v>
      </c>
    </row>
    <row r="851" spans="1:14" ht="14.4" customHeight="1" x14ac:dyDescent="0.3">
      <c r="A851" s="660" t="s">
        <v>600</v>
      </c>
      <c r="B851" s="661" t="s">
        <v>3542</v>
      </c>
      <c r="C851" s="662" t="s">
        <v>611</v>
      </c>
      <c r="D851" s="663" t="s">
        <v>3544</v>
      </c>
      <c r="E851" s="662" t="s">
        <v>1815</v>
      </c>
      <c r="F851" s="663" t="s">
        <v>3553</v>
      </c>
      <c r="G851" s="662" t="s">
        <v>1519</v>
      </c>
      <c r="H851" s="662" t="s">
        <v>1946</v>
      </c>
      <c r="I851" s="662" t="s">
        <v>1947</v>
      </c>
      <c r="J851" s="662" t="s">
        <v>1948</v>
      </c>
      <c r="K851" s="662" t="s">
        <v>1949</v>
      </c>
      <c r="L851" s="664">
        <v>138.13463531493866</v>
      </c>
      <c r="M851" s="664">
        <v>6</v>
      </c>
      <c r="N851" s="665">
        <v>828.80781188963203</v>
      </c>
    </row>
    <row r="852" spans="1:14" ht="14.4" customHeight="1" x14ac:dyDescent="0.3">
      <c r="A852" s="660" t="s">
        <v>600</v>
      </c>
      <c r="B852" s="661" t="s">
        <v>3542</v>
      </c>
      <c r="C852" s="662" t="s">
        <v>611</v>
      </c>
      <c r="D852" s="663" t="s">
        <v>3544</v>
      </c>
      <c r="E852" s="662" t="s">
        <v>1815</v>
      </c>
      <c r="F852" s="663" t="s">
        <v>3553</v>
      </c>
      <c r="G852" s="662" t="s">
        <v>1519</v>
      </c>
      <c r="H852" s="662" t="s">
        <v>2794</v>
      </c>
      <c r="I852" s="662" t="s">
        <v>2795</v>
      </c>
      <c r="J852" s="662" t="s">
        <v>2796</v>
      </c>
      <c r="K852" s="662" t="s">
        <v>1949</v>
      </c>
      <c r="L852" s="664">
        <v>57.37</v>
      </c>
      <c r="M852" s="664">
        <v>8</v>
      </c>
      <c r="N852" s="665">
        <v>458.96</v>
      </c>
    </row>
    <row r="853" spans="1:14" ht="14.4" customHeight="1" x14ac:dyDescent="0.3">
      <c r="A853" s="660" t="s">
        <v>600</v>
      </c>
      <c r="B853" s="661" t="s">
        <v>3542</v>
      </c>
      <c r="C853" s="662" t="s">
        <v>611</v>
      </c>
      <c r="D853" s="663" t="s">
        <v>3544</v>
      </c>
      <c r="E853" s="662" t="s">
        <v>1815</v>
      </c>
      <c r="F853" s="663" t="s">
        <v>3553</v>
      </c>
      <c r="G853" s="662" t="s">
        <v>1519</v>
      </c>
      <c r="H853" s="662" t="s">
        <v>2797</v>
      </c>
      <c r="I853" s="662" t="s">
        <v>2798</v>
      </c>
      <c r="J853" s="662" t="s">
        <v>2799</v>
      </c>
      <c r="K853" s="662" t="s">
        <v>1976</v>
      </c>
      <c r="L853" s="664">
        <v>74.700000000000017</v>
      </c>
      <c r="M853" s="664">
        <v>10</v>
      </c>
      <c r="N853" s="665">
        <v>747.00000000000023</v>
      </c>
    </row>
    <row r="854" spans="1:14" ht="14.4" customHeight="1" x14ac:dyDescent="0.3">
      <c r="A854" s="660" t="s">
        <v>600</v>
      </c>
      <c r="B854" s="661" t="s">
        <v>3542</v>
      </c>
      <c r="C854" s="662" t="s">
        <v>611</v>
      </c>
      <c r="D854" s="663" t="s">
        <v>3544</v>
      </c>
      <c r="E854" s="662" t="s">
        <v>1815</v>
      </c>
      <c r="F854" s="663" t="s">
        <v>3553</v>
      </c>
      <c r="G854" s="662" t="s">
        <v>1519</v>
      </c>
      <c r="H854" s="662" t="s">
        <v>1958</v>
      </c>
      <c r="I854" s="662" t="s">
        <v>1959</v>
      </c>
      <c r="J854" s="662" t="s">
        <v>1960</v>
      </c>
      <c r="K854" s="662" t="s">
        <v>1961</v>
      </c>
      <c r="L854" s="664">
        <v>261.73329975298219</v>
      </c>
      <c r="M854" s="664">
        <v>30</v>
      </c>
      <c r="N854" s="665">
        <v>7851.9989925894652</v>
      </c>
    </row>
    <row r="855" spans="1:14" ht="14.4" customHeight="1" x14ac:dyDescent="0.3">
      <c r="A855" s="660" t="s">
        <v>600</v>
      </c>
      <c r="B855" s="661" t="s">
        <v>3542</v>
      </c>
      <c r="C855" s="662" t="s">
        <v>611</v>
      </c>
      <c r="D855" s="663" t="s">
        <v>3544</v>
      </c>
      <c r="E855" s="662" t="s">
        <v>1815</v>
      </c>
      <c r="F855" s="663" t="s">
        <v>3553</v>
      </c>
      <c r="G855" s="662" t="s">
        <v>1519</v>
      </c>
      <c r="H855" s="662" t="s">
        <v>1962</v>
      </c>
      <c r="I855" s="662" t="s">
        <v>1963</v>
      </c>
      <c r="J855" s="662" t="s">
        <v>1964</v>
      </c>
      <c r="K855" s="662" t="s">
        <v>1827</v>
      </c>
      <c r="L855" s="664">
        <v>207.64147846412553</v>
      </c>
      <c r="M855" s="664">
        <v>93.899999999999736</v>
      </c>
      <c r="N855" s="665">
        <v>19497.534827781332</v>
      </c>
    </row>
    <row r="856" spans="1:14" ht="14.4" customHeight="1" x14ac:dyDescent="0.3">
      <c r="A856" s="660" t="s">
        <v>600</v>
      </c>
      <c r="B856" s="661" t="s">
        <v>3542</v>
      </c>
      <c r="C856" s="662" t="s">
        <v>611</v>
      </c>
      <c r="D856" s="663" t="s">
        <v>3544</v>
      </c>
      <c r="E856" s="662" t="s">
        <v>1815</v>
      </c>
      <c r="F856" s="663" t="s">
        <v>3553</v>
      </c>
      <c r="G856" s="662" t="s">
        <v>1519</v>
      </c>
      <c r="H856" s="662" t="s">
        <v>1965</v>
      </c>
      <c r="I856" s="662" t="s">
        <v>1966</v>
      </c>
      <c r="J856" s="662" t="s">
        <v>1967</v>
      </c>
      <c r="K856" s="662" t="s">
        <v>1968</v>
      </c>
      <c r="L856" s="664">
        <v>75.220148343083096</v>
      </c>
      <c r="M856" s="664">
        <v>104</v>
      </c>
      <c r="N856" s="665">
        <v>7822.8954276806417</v>
      </c>
    </row>
    <row r="857" spans="1:14" ht="14.4" customHeight="1" x14ac:dyDescent="0.3">
      <c r="A857" s="660" t="s">
        <v>600</v>
      </c>
      <c r="B857" s="661" t="s">
        <v>3542</v>
      </c>
      <c r="C857" s="662" t="s">
        <v>611</v>
      </c>
      <c r="D857" s="663" t="s">
        <v>3544</v>
      </c>
      <c r="E857" s="662" t="s">
        <v>1815</v>
      </c>
      <c r="F857" s="663" t="s">
        <v>3553</v>
      </c>
      <c r="G857" s="662" t="s">
        <v>1519</v>
      </c>
      <c r="H857" s="662" t="s">
        <v>1969</v>
      </c>
      <c r="I857" s="662" t="s">
        <v>1970</v>
      </c>
      <c r="J857" s="662" t="s">
        <v>1971</v>
      </c>
      <c r="K857" s="662" t="s">
        <v>1972</v>
      </c>
      <c r="L857" s="664">
        <v>104.42</v>
      </c>
      <c r="M857" s="664">
        <v>5</v>
      </c>
      <c r="N857" s="665">
        <v>522.1</v>
      </c>
    </row>
    <row r="858" spans="1:14" ht="14.4" customHeight="1" x14ac:dyDescent="0.3">
      <c r="A858" s="660" t="s">
        <v>600</v>
      </c>
      <c r="B858" s="661" t="s">
        <v>3542</v>
      </c>
      <c r="C858" s="662" t="s">
        <v>611</v>
      </c>
      <c r="D858" s="663" t="s">
        <v>3544</v>
      </c>
      <c r="E858" s="662" t="s">
        <v>1815</v>
      </c>
      <c r="F858" s="663" t="s">
        <v>3553</v>
      </c>
      <c r="G858" s="662" t="s">
        <v>1519</v>
      </c>
      <c r="H858" s="662" t="s">
        <v>2800</v>
      </c>
      <c r="I858" s="662" t="s">
        <v>2801</v>
      </c>
      <c r="J858" s="662" t="s">
        <v>2802</v>
      </c>
      <c r="K858" s="662" t="s">
        <v>2803</v>
      </c>
      <c r="L858" s="664">
        <v>154.0500886023967</v>
      </c>
      <c r="M858" s="664">
        <v>60</v>
      </c>
      <c r="N858" s="665">
        <v>9243.0053161438027</v>
      </c>
    </row>
    <row r="859" spans="1:14" ht="14.4" customHeight="1" x14ac:dyDescent="0.3">
      <c r="A859" s="660" t="s">
        <v>600</v>
      </c>
      <c r="B859" s="661" t="s">
        <v>3542</v>
      </c>
      <c r="C859" s="662" t="s">
        <v>611</v>
      </c>
      <c r="D859" s="663" t="s">
        <v>3544</v>
      </c>
      <c r="E859" s="662" t="s">
        <v>1815</v>
      </c>
      <c r="F859" s="663" t="s">
        <v>3553</v>
      </c>
      <c r="G859" s="662" t="s">
        <v>1519</v>
      </c>
      <c r="H859" s="662" t="s">
        <v>1973</v>
      </c>
      <c r="I859" s="662" t="s">
        <v>1974</v>
      </c>
      <c r="J859" s="662" t="s">
        <v>1975</v>
      </c>
      <c r="K859" s="662" t="s">
        <v>1976</v>
      </c>
      <c r="L859" s="664">
        <v>54.430098706143198</v>
      </c>
      <c r="M859" s="664">
        <v>20</v>
      </c>
      <c r="N859" s="665">
        <v>1088.601974122864</v>
      </c>
    </row>
    <row r="860" spans="1:14" ht="14.4" customHeight="1" x14ac:dyDescent="0.3">
      <c r="A860" s="660" t="s">
        <v>600</v>
      </c>
      <c r="B860" s="661" t="s">
        <v>3542</v>
      </c>
      <c r="C860" s="662" t="s">
        <v>611</v>
      </c>
      <c r="D860" s="663" t="s">
        <v>3544</v>
      </c>
      <c r="E860" s="662" t="s">
        <v>1815</v>
      </c>
      <c r="F860" s="663" t="s">
        <v>3553</v>
      </c>
      <c r="G860" s="662" t="s">
        <v>1519</v>
      </c>
      <c r="H860" s="662" t="s">
        <v>1977</v>
      </c>
      <c r="I860" s="662" t="s">
        <v>1978</v>
      </c>
      <c r="J860" s="662" t="s">
        <v>1940</v>
      </c>
      <c r="K860" s="662" t="s">
        <v>1979</v>
      </c>
      <c r="L860" s="664">
        <v>74.000004243915313</v>
      </c>
      <c r="M860" s="664">
        <v>20</v>
      </c>
      <c r="N860" s="665">
        <v>1480.0000848783063</v>
      </c>
    </row>
    <row r="861" spans="1:14" ht="14.4" customHeight="1" x14ac:dyDescent="0.3">
      <c r="A861" s="660" t="s">
        <v>600</v>
      </c>
      <c r="B861" s="661" t="s">
        <v>3542</v>
      </c>
      <c r="C861" s="662" t="s">
        <v>611</v>
      </c>
      <c r="D861" s="663" t="s">
        <v>3544</v>
      </c>
      <c r="E861" s="662" t="s">
        <v>1815</v>
      </c>
      <c r="F861" s="663" t="s">
        <v>3553</v>
      </c>
      <c r="G861" s="662" t="s">
        <v>1519</v>
      </c>
      <c r="H861" s="662" t="s">
        <v>1980</v>
      </c>
      <c r="I861" s="662" t="s">
        <v>1981</v>
      </c>
      <c r="J861" s="662" t="s">
        <v>1982</v>
      </c>
      <c r="K861" s="662" t="s">
        <v>1983</v>
      </c>
      <c r="L861" s="664">
        <v>12583.24577777778</v>
      </c>
      <c r="M861" s="664">
        <v>9</v>
      </c>
      <c r="N861" s="665">
        <v>113249.21200000001</v>
      </c>
    </row>
    <row r="862" spans="1:14" ht="14.4" customHeight="1" x14ac:dyDescent="0.3">
      <c r="A862" s="660" t="s">
        <v>600</v>
      </c>
      <c r="B862" s="661" t="s">
        <v>3542</v>
      </c>
      <c r="C862" s="662" t="s">
        <v>611</v>
      </c>
      <c r="D862" s="663" t="s">
        <v>3544</v>
      </c>
      <c r="E862" s="662" t="s">
        <v>1815</v>
      </c>
      <c r="F862" s="663" t="s">
        <v>3553</v>
      </c>
      <c r="G862" s="662" t="s">
        <v>1519</v>
      </c>
      <c r="H862" s="662" t="s">
        <v>2804</v>
      </c>
      <c r="I862" s="662" t="s">
        <v>2805</v>
      </c>
      <c r="J862" s="662" t="s">
        <v>1967</v>
      </c>
      <c r="K862" s="662" t="s">
        <v>2806</v>
      </c>
      <c r="L862" s="664">
        <v>46.2</v>
      </c>
      <c r="M862" s="664">
        <v>20</v>
      </c>
      <c r="N862" s="665">
        <v>924</v>
      </c>
    </row>
    <row r="863" spans="1:14" ht="14.4" customHeight="1" x14ac:dyDescent="0.3">
      <c r="A863" s="660" t="s">
        <v>600</v>
      </c>
      <c r="B863" s="661" t="s">
        <v>3542</v>
      </c>
      <c r="C863" s="662" t="s">
        <v>611</v>
      </c>
      <c r="D863" s="663" t="s">
        <v>3544</v>
      </c>
      <c r="E863" s="662" t="s">
        <v>1815</v>
      </c>
      <c r="F863" s="663" t="s">
        <v>3553</v>
      </c>
      <c r="G863" s="662" t="s">
        <v>1519</v>
      </c>
      <c r="H863" s="662" t="s">
        <v>1984</v>
      </c>
      <c r="I863" s="662" t="s">
        <v>1985</v>
      </c>
      <c r="J863" s="662" t="s">
        <v>1986</v>
      </c>
      <c r="K863" s="662" t="s">
        <v>1987</v>
      </c>
      <c r="L863" s="664">
        <v>120</v>
      </c>
      <c r="M863" s="664">
        <v>1</v>
      </c>
      <c r="N863" s="665">
        <v>120</v>
      </c>
    </row>
    <row r="864" spans="1:14" ht="14.4" customHeight="1" x14ac:dyDescent="0.3">
      <c r="A864" s="660" t="s">
        <v>600</v>
      </c>
      <c r="B864" s="661" t="s">
        <v>3542</v>
      </c>
      <c r="C864" s="662" t="s">
        <v>611</v>
      </c>
      <c r="D864" s="663" t="s">
        <v>3544</v>
      </c>
      <c r="E864" s="662" t="s">
        <v>1992</v>
      </c>
      <c r="F864" s="663" t="s">
        <v>3554</v>
      </c>
      <c r="G864" s="662" t="s">
        <v>648</v>
      </c>
      <c r="H864" s="662" t="s">
        <v>2807</v>
      </c>
      <c r="I864" s="662" t="s">
        <v>2808</v>
      </c>
      <c r="J864" s="662" t="s">
        <v>2809</v>
      </c>
      <c r="K864" s="662" t="s">
        <v>2810</v>
      </c>
      <c r="L864" s="664">
        <v>94.479759925054495</v>
      </c>
      <c r="M864" s="664">
        <v>1</v>
      </c>
      <c r="N864" s="665">
        <v>94.479759925054495</v>
      </c>
    </row>
    <row r="865" spans="1:14" ht="14.4" customHeight="1" x14ac:dyDescent="0.3">
      <c r="A865" s="660" t="s">
        <v>600</v>
      </c>
      <c r="B865" s="661" t="s">
        <v>3542</v>
      </c>
      <c r="C865" s="662" t="s">
        <v>611</v>
      </c>
      <c r="D865" s="663" t="s">
        <v>3544</v>
      </c>
      <c r="E865" s="662" t="s">
        <v>1992</v>
      </c>
      <c r="F865" s="663" t="s">
        <v>3554</v>
      </c>
      <c r="G865" s="662" t="s">
        <v>648</v>
      </c>
      <c r="H865" s="662" t="s">
        <v>2811</v>
      </c>
      <c r="I865" s="662" t="s">
        <v>2812</v>
      </c>
      <c r="J865" s="662" t="s">
        <v>2813</v>
      </c>
      <c r="K865" s="662" t="s">
        <v>2814</v>
      </c>
      <c r="L865" s="664">
        <v>93.179999999999993</v>
      </c>
      <c r="M865" s="664">
        <v>1</v>
      </c>
      <c r="N865" s="665">
        <v>93.179999999999993</v>
      </c>
    </row>
    <row r="866" spans="1:14" ht="14.4" customHeight="1" x14ac:dyDescent="0.3">
      <c r="A866" s="660" t="s">
        <v>600</v>
      </c>
      <c r="B866" s="661" t="s">
        <v>3542</v>
      </c>
      <c r="C866" s="662" t="s">
        <v>611</v>
      </c>
      <c r="D866" s="663" t="s">
        <v>3544</v>
      </c>
      <c r="E866" s="662" t="s">
        <v>1992</v>
      </c>
      <c r="F866" s="663" t="s">
        <v>3554</v>
      </c>
      <c r="G866" s="662" t="s">
        <v>648</v>
      </c>
      <c r="H866" s="662" t="s">
        <v>2815</v>
      </c>
      <c r="I866" s="662" t="s">
        <v>2816</v>
      </c>
      <c r="J866" s="662" t="s">
        <v>2817</v>
      </c>
      <c r="K866" s="662" t="s">
        <v>2818</v>
      </c>
      <c r="L866" s="664">
        <v>81.619999999999976</v>
      </c>
      <c r="M866" s="664">
        <v>1</v>
      </c>
      <c r="N866" s="665">
        <v>81.619999999999976</v>
      </c>
    </row>
    <row r="867" spans="1:14" ht="14.4" customHeight="1" x14ac:dyDescent="0.3">
      <c r="A867" s="660" t="s">
        <v>600</v>
      </c>
      <c r="B867" s="661" t="s">
        <v>3542</v>
      </c>
      <c r="C867" s="662" t="s">
        <v>611</v>
      </c>
      <c r="D867" s="663" t="s">
        <v>3544</v>
      </c>
      <c r="E867" s="662" t="s">
        <v>1992</v>
      </c>
      <c r="F867" s="663" t="s">
        <v>3554</v>
      </c>
      <c r="G867" s="662" t="s">
        <v>1519</v>
      </c>
      <c r="H867" s="662" t="s">
        <v>1997</v>
      </c>
      <c r="I867" s="662" t="s">
        <v>1998</v>
      </c>
      <c r="J867" s="662" t="s">
        <v>1999</v>
      </c>
      <c r="K867" s="662"/>
      <c r="L867" s="664">
        <v>31.589968182245919</v>
      </c>
      <c r="M867" s="664">
        <v>220</v>
      </c>
      <c r="N867" s="665">
        <v>6949.7930000941024</v>
      </c>
    </row>
    <row r="868" spans="1:14" ht="14.4" customHeight="1" x14ac:dyDescent="0.3">
      <c r="A868" s="660" t="s">
        <v>600</v>
      </c>
      <c r="B868" s="661" t="s">
        <v>3542</v>
      </c>
      <c r="C868" s="662" t="s">
        <v>611</v>
      </c>
      <c r="D868" s="663" t="s">
        <v>3544</v>
      </c>
      <c r="E868" s="662" t="s">
        <v>1992</v>
      </c>
      <c r="F868" s="663" t="s">
        <v>3554</v>
      </c>
      <c r="G868" s="662" t="s">
        <v>1519</v>
      </c>
      <c r="H868" s="662" t="s">
        <v>2004</v>
      </c>
      <c r="I868" s="662" t="s">
        <v>2005</v>
      </c>
      <c r="J868" s="662" t="s">
        <v>2002</v>
      </c>
      <c r="K868" s="662" t="s">
        <v>2006</v>
      </c>
      <c r="L868" s="664">
        <v>458.67238666978307</v>
      </c>
      <c r="M868" s="664">
        <v>2</v>
      </c>
      <c r="N868" s="665">
        <v>917.34477333956613</v>
      </c>
    </row>
    <row r="869" spans="1:14" ht="14.4" customHeight="1" x14ac:dyDescent="0.3">
      <c r="A869" s="660" t="s">
        <v>600</v>
      </c>
      <c r="B869" s="661" t="s">
        <v>3542</v>
      </c>
      <c r="C869" s="662" t="s">
        <v>611</v>
      </c>
      <c r="D869" s="663" t="s">
        <v>3544</v>
      </c>
      <c r="E869" s="662" t="s">
        <v>2011</v>
      </c>
      <c r="F869" s="663" t="s">
        <v>3555</v>
      </c>
      <c r="G869" s="662"/>
      <c r="H869" s="662"/>
      <c r="I869" s="662" t="s">
        <v>2012</v>
      </c>
      <c r="J869" s="662" t="s">
        <v>2013</v>
      </c>
      <c r="K869" s="662"/>
      <c r="L869" s="664">
        <v>3842.04</v>
      </c>
      <c r="M869" s="664">
        <v>4</v>
      </c>
      <c r="N869" s="665">
        <v>15368.16</v>
      </c>
    </row>
    <row r="870" spans="1:14" ht="14.4" customHeight="1" x14ac:dyDescent="0.3">
      <c r="A870" s="660" t="s">
        <v>600</v>
      </c>
      <c r="B870" s="661" t="s">
        <v>3542</v>
      </c>
      <c r="C870" s="662" t="s">
        <v>611</v>
      </c>
      <c r="D870" s="663" t="s">
        <v>3544</v>
      </c>
      <c r="E870" s="662" t="s">
        <v>2011</v>
      </c>
      <c r="F870" s="663" t="s">
        <v>3555</v>
      </c>
      <c r="G870" s="662"/>
      <c r="H870" s="662"/>
      <c r="I870" s="662" t="s">
        <v>2014</v>
      </c>
      <c r="J870" s="662" t="s">
        <v>2015</v>
      </c>
      <c r="K870" s="662"/>
      <c r="L870" s="664">
        <v>1407.54</v>
      </c>
      <c r="M870" s="664">
        <v>11</v>
      </c>
      <c r="N870" s="665">
        <v>15482.939999999999</v>
      </c>
    </row>
    <row r="871" spans="1:14" ht="14.4" customHeight="1" x14ac:dyDescent="0.3">
      <c r="A871" s="660" t="s">
        <v>600</v>
      </c>
      <c r="B871" s="661" t="s">
        <v>3542</v>
      </c>
      <c r="C871" s="662" t="s">
        <v>614</v>
      </c>
      <c r="D871" s="663" t="s">
        <v>3545</v>
      </c>
      <c r="E871" s="662" t="s">
        <v>632</v>
      </c>
      <c r="F871" s="663" t="s">
        <v>3551</v>
      </c>
      <c r="G871" s="662"/>
      <c r="H871" s="662" t="s">
        <v>633</v>
      </c>
      <c r="I871" s="662" t="s">
        <v>634</v>
      </c>
      <c r="J871" s="662" t="s">
        <v>635</v>
      </c>
      <c r="K871" s="662" t="s">
        <v>636</v>
      </c>
      <c r="L871" s="664">
        <v>113.69000000000001</v>
      </c>
      <c r="M871" s="664">
        <v>3</v>
      </c>
      <c r="N871" s="665">
        <v>341.07000000000005</v>
      </c>
    </row>
    <row r="872" spans="1:14" ht="14.4" customHeight="1" x14ac:dyDescent="0.3">
      <c r="A872" s="660" t="s">
        <v>600</v>
      </c>
      <c r="B872" s="661" t="s">
        <v>3542</v>
      </c>
      <c r="C872" s="662" t="s">
        <v>614</v>
      </c>
      <c r="D872" s="663" t="s">
        <v>3545</v>
      </c>
      <c r="E872" s="662" t="s">
        <v>632</v>
      </c>
      <c r="F872" s="663" t="s">
        <v>3551</v>
      </c>
      <c r="G872" s="662"/>
      <c r="H872" s="662" t="s">
        <v>2819</v>
      </c>
      <c r="I872" s="662" t="s">
        <v>2819</v>
      </c>
      <c r="J872" s="662" t="s">
        <v>2820</v>
      </c>
      <c r="K872" s="662" t="s">
        <v>2821</v>
      </c>
      <c r="L872" s="664">
        <v>310.27000000000004</v>
      </c>
      <c r="M872" s="664">
        <v>1</v>
      </c>
      <c r="N872" s="665">
        <v>310.27000000000004</v>
      </c>
    </row>
    <row r="873" spans="1:14" ht="14.4" customHeight="1" x14ac:dyDescent="0.3">
      <c r="A873" s="660" t="s">
        <v>600</v>
      </c>
      <c r="B873" s="661" t="s">
        <v>3542</v>
      </c>
      <c r="C873" s="662" t="s">
        <v>614</v>
      </c>
      <c r="D873" s="663" t="s">
        <v>3545</v>
      </c>
      <c r="E873" s="662" t="s">
        <v>632</v>
      </c>
      <c r="F873" s="663" t="s">
        <v>3551</v>
      </c>
      <c r="G873" s="662" t="s">
        <v>648</v>
      </c>
      <c r="H873" s="662" t="s">
        <v>649</v>
      </c>
      <c r="I873" s="662" t="s">
        <v>649</v>
      </c>
      <c r="J873" s="662" t="s">
        <v>650</v>
      </c>
      <c r="K873" s="662" t="s">
        <v>651</v>
      </c>
      <c r="L873" s="664">
        <v>185.19001290880126</v>
      </c>
      <c r="M873" s="664">
        <v>201</v>
      </c>
      <c r="N873" s="665">
        <v>37223.192594669054</v>
      </c>
    </row>
    <row r="874" spans="1:14" ht="14.4" customHeight="1" x14ac:dyDescent="0.3">
      <c r="A874" s="660" t="s">
        <v>600</v>
      </c>
      <c r="B874" s="661" t="s">
        <v>3542</v>
      </c>
      <c r="C874" s="662" t="s">
        <v>614</v>
      </c>
      <c r="D874" s="663" t="s">
        <v>3545</v>
      </c>
      <c r="E874" s="662" t="s">
        <v>632</v>
      </c>
      <c r="F874" s="663" t="s">
        <v>3551</v>
      </c>
      <c r="G874" s="662" t="s">
        <v>648</v>
      </c>
      <c r="H874" s="662" t="s">
        <v>652</v>
      </c>
      <c r="I874" s="662" t="s">
        <v>652</v>
      </c>
      <c r="J874" s="662" t="s">
        <v>653</v>
      </c>
      <c r="K874" s="662" t="s">
        <v>654</v>
      </c>
      <c r="L874" s="664">
        <v>181.58989757732692</v>
      </c>
      <c r="M874" s="664">
        <v>108.9</v>
      </c>
      <c r="N874" s="665">
        <v>19775.139846170903</v>
      </c>
    </row>
    <row r="875" spans="1:14" ht="14.4" customHeight="1" x14ac:dyDescent="0.3">
      <c r="A875" s="660" t="s">
        <v>600</v>
      </c>
      <c r="B875" s="661" t="s">
        <v>3542</v>
      </c>
      <c r="C875" s="662" t="s">
        <v>614</v>
      </c>
      <c r="D875" s="663" t="s">
        <v>3545</v>
      </c>
      <c r="E875" s="662" t="s">
        <v>632</v>
      </c>
      <c r="F875" s="663" t="s">
        <v>3551</v>
      </c>
      <c r="G875" s="662" t="s">
        <v>648</v>
      </c>
      <c r="H875" s="662" t="s">
        <v>657</v>
      </c>
      <c r="I875" s="662" t="s">
        <v>657</v>
      </c>
      <c r="J875" s="662" t="s">
        <v>656</v>
      </c>
      <c r="K875" s="662" t="s">
        <v>658</v>
      </c>
      <c r="L875" s="664">
        <v>132.25</v>
      </c>
      <c r="M875" s="664">
        <v>8</v>
      </c>
      <c r="N875" s="665">
        <v>1058</v>
      </c>
    </row>
    <row r="876" spans="1:14" ht="14.4" customHeight="1" x14ac:dyDescent="0.3">
      <c r="A876" s="660" t="s">
        <v>600</v>
      </c>
      <c r="B876" s="661" t="s">
        <v>3542</v>
      </c>
      <c r="C876" s="662" t="s">
        <v>614</v>
      </c>
      <c r="D876" s="663" t="s">
        <v>3545</v>
      </c>
      <c r="E876" s="662" t="s">
        <v>632</v>
      </c>
      <c r="F876" s="663" t="s">
        <v>3551</v>
      </c>
      <c r="G876" s="662" t="s">
        <v>648</v>
      </c>
      <c r="H876" s="662" t="s">
        <v>2822</v>
      </c>
      <c r="I876" s="662" t="s">
        <v>2822</v>
      </c>
      <c r="J876" s="662" t="s">
        <v>656</v>
      </c>
      <c r="K876" s="662" t="s">
        <v>2823</v>
      </c>
      <c r="L876" s="664">
        <v>232.297621900526</v>
      </c>
      <c r="M876" s="664">
        <v>1</v>
      </c>
      <c r="N876" s="665">
        <v>232.297621900526</v>
      </c>
    </row>
    <row r="877" spans="1:14" ht="14.4" customHeight="1" x14ac:dyDescent="0.3">
      <c r="A877" s="660" t="s">
        <v>600</v>
      </c>
      <c r="B877" s="661" t="s">
        <v>3542</v>
      </c>
      <c r="C877" s="662" t="s">
        <v>614</v>
      </c>
      <c r="D877" s="663" t="s">
        <v>3545</v>
      </c>
      <c r="E877" s="662" t="s">
        <v>632</v>
      </c>
      <c r="F877" s="663" t="s">
        <v>3551</v>
      </c>
      <c r="G877" s="662" t="s">
        <v>648</v>
      </c>
      <c r="H877" s="662" t="s">
        <v>659</v>
      </c>
      <c r="I877" s="662" t="s">
        <v>659</v>
      </c>
      <c r="J877" s="662" t="s">
        <v>650</v>
      </c>
      <c r="K877" s="662" t="s">
        <v>660</v>
      </c>
      <c r="L877" s="664">
        <v>97.179935884640244</v>
      </c>
      <c r="M877" s="664">
        <v>88</v>
      </c>
      <c r="N877" s="665">
        <v>8551.8343578483418</v>
      </c>
    </row>
    <row r="878" spans="1:14" ht="14.4" customHeight="1" x14ac:dyDescent="0.3">
      <c r="A878" s="660" t="s">
        <v>600</v>
      </c>
      <c r="B878" s="661" t="s">
        <v>3542</v>
      </c>
      <c r="C878" s="662" t="s">
        <v>614</v>
      </c>
      <c r="D878" s="663" t="s">
        <v>3545</v>
      </c>
      <c r="E878" s="662" t="s">
        <v>632</v>
      </c>
      <c r="F878" s="663" t="s">
        <v>3551</v>
      </c>
      <c r="G878" s="662" t="s">
        <v>648</v>
      </c>
      <c r="H878" s="662" t="s">
        <v>661</v>
      </c>
      <c r="I878" s="662" t="s">
        <v>661</v>
      </c>
      <c r="J878" s="662" t="s">
        <v>650</v>
      </c>
      <c r="K878" s="662" t="s">
        <v>662</v>
      </c>
      <c r="L878" s="664">
        <v>97.75</v>
      </c>
      <c r="M878" s="664">
        <v>28</v>
      </c>
      <c r="N878" s="665">
        <v>2737</v>
      </c>
    </row>
    <row r="879" spans="1:14" ht="14.4" customHeight="1" x14ac:dyDescent="0.3">
      <c r="A879" s="660" t="s">
        <v>600</v>
      </c>
      <c r="B879" s="661" t="s">
        <v>3542</v>
      </c>
      <c r="C879" s="662" t="s">
        <v>614</v>
      </c>
      <c r="D879" s="663" t="s">
        <v>3545</v>
      </c>
      <c r="E879" s="662" t="s">
        <v>632</v>
      </c>
      <c r="F879" s="663" t="s">
        <v>3551</v>
      </c>
      <c r="G879" s="662" t="s">
        <v>648</v>
      </c>
      <c r="H879" s="662" t="s">
        <v>663</v>
      </c>
      <c r="I879" s="662" t="s">
        <v>664</v>
      </c>
      <c r="J879" s="662" t="s">
        <v>665</v>
      </c>
      <c r="K879" s="662" t="s">
        <v>666</v>
      </c>
      <c r="L879" s="664">
        <v>40.14</v>
      </c>
      <c r="M879" s="664">
        <v>1</v>
      </c>
      <c r="N879" s="665">
        <v>40.14</v>
      </c>
    </row>
    <row r="880" spans="1:14" ht="14.4" customHeight="1" x14ac:dyDescent="0.3">
      <c r="A880" s="660" t="s">
        <v>600</v>
      </c>
      <c r="B880" s="661" t="s">
        <v>3542</v>
      </c>
      <c r="C880" s="662" t="s">
        <v>614</v>
      </c>
      <c r="D880" s="663" t="s">
        <v>3545</v>
      </c>
      <c r="E880" s="662" t="s">
        <v>632</v>
      </c>
      <c r="F880" s="663" t="s">
        <v>3551</v>
      </c>
      <c r="G880" s="662" t="s">
        <v>648</v>
      </c>
      <c r="H880" s="662" t="s">
        <v>671</v>
      </c>
      <c r="I880" s="662" t="s">
        <v>672</v>
      </c>
      <c r="J880" s="662" t="s">
        <v>673</v>
      </c>
      <c r="K880" s="662" t="s">
        <v>674</v>
      </c>
      <c r="L880" s="664">
        <v>87.780165523586234</v>
      </c>
      <c r="M880" s="664">
        <v>20</v>
      </c>
      <c r="N880" s="665">
        <v>1755.6033104717246</v>
      </c>
    </row>
    <row r="881" spans="1:14" ht="14.4" customHeight="1" x14ac:dyDescent="0.3">
      <c r="A881" s="660" t="s">
        <v>600</v>
      </c>
      <c r="B881" s="661" t="s">
        <v>3542</v>
      </c>
      <c r="C881" s="662" t="s">
        <v>614</v>
      </c>
      <c r="D881" s="663" t="s">
        <v>3545</v>
      </c>
      <c r="E881" s="662" t="s">
        <v>632</v>
      </c>
      <c r="F881" s="663" t="s">
        <v>3551</v>
      </c>
      <c r="G881" s="662" t="s">
        <v>648</v>
      </c>
      <c r="H881" s="662" t="s">
        <v>675</v>
      </c>
      <c r="I881" s="662" t="s">
        <v>676</v>
      </c>
      <c r="J881" s="662" t="s">
        <v>677</v>
      </c>
      <c r="K881" s="662" t="s">
        <v>678</v>
      </c>
      <c r="L881" s="664">
        <v>97.713333333333352</v>
      </c>
      <c r="M881" s="664">
        <v>15</v>
      </c>
      <c r="N881" s="665">
        <v>1465.7000000000003</v>
      </c>
    </row>
    <row r="882" spans="1:14" ht="14.4" customHeight="1" x14ac:dyDescent="0.3">
      <c r="A882" s="660" t="s">
        <v>600</v>
      </c>
      <c r="B882" s="661" t="s">
        <v>3542</v>
      </c>
      <c r="C882" s="662" t="s">
        <v>614</v>
      </c>
      <c r="D882" s="663" t="s">
        <v>3545</v>
      </c>
      <c r="E882" s="662" t="s">
        <v>632</v>
      </c>
      <c r="F882" s="663" t="s">
        <v>3551</v>
      </c>
      <c r="G882" s="662" t="s">
        <v>648</v>
      </c>
      <c r="H882" s="662" t="s">
        <v>679</v>
      </c>
      <c r="I882" s="662" t="s">
        <v>680</v>
      </c>
      <c r="J882" s="662" t="s">
        <v>677</v>
      </c>
      <c r="K882" s="662" t="s">
        <v>681</v>
      </c>
      <c r="L882" s="664">
        <v>105.34</v>
      </c>
      <c r="M882" s="664">
        <v>16</v>
      </c>
      <c r="N882" s="665">
        <v>1685.44</v>
      </c>
    </row>
    <row r="883" spans="1:14" ht="14.4" customHeight="1" x14ac:dyDescent="0.3">
      <c r="A883" s="660" t="s">
        <v>600</v>
      </c>
      <c r="B883" s="661" t="s">
        <v>3542</v>
      </c>
      <c r="C883" s="662" t="s">
        <v>614</v>
      </c>
      <c r="D883" s="663" t="s">
        <v>3545</v>
      </c>
      <c r="E883" s="662" t="s">
        <v>632</v>
      </c>
      <c r="F883" s="663" t="s">
        <v>3551</v>
      </c>
      <c r="G883" s="662" t="s">
        <v>648</v>
      </c>
      <c r="H883" s="662" t="s">
        <v>686</v>
      </c>
      <c r="I883" s="662" t="s">
        <v>687</v>
      </c>
      <c r="J883" s="662" t="s">
        <v>688</v>
      </c>
      <c r="K883" s="662" t="s">
        <v>689</v>
      </c>
      <c r="L883" s="664">
        <v>67.692555005844</v>
      </c>
      <c r="M883" s="664">
        <v>31</v>
      </c>
      <c r="N883" s="665">
        <v>2098.4692051811639</v>
      </c>
    </row>
    <row r="884" spans="1:14" ht="14.4" customHeight="1" x14ac:dyDescent="0.3">
      <c r="A884" s="660" t="s">
        <v>600</v>
      </c>
      <c r="B884" s="661" t="s">
        <v>3542</v>
      </c>
      <c r="C884" s="662" t="s">
        <v>614</v>
      </c>
      <c r="D884" s="663" t="s">
        <v>3545</v>
      </c>
      <c r="E884" s="662" t="s">
        <v>632</v>
      </c>
      <c r="F884" s="663" t="s">
        <v>3551</v>
      </c>
      <c r="G884" s="662" t="s">
        <v>648</v>
      </c>
      <c r="H884" s="662" t="s">
        <v>690</v>
      </c>
      <c r="I884" s="662" t="s">
        <v>691</v>
      </c>
      <c r="J884" s="662" t="s">
        <v>692</v>
      </c>
      <c r="K884" s="662" t="s">
        <v>693</v>
      </c>
      <c r="L884" s="664">
        <v>42.39993477326982</v>
      </c>
      <c r="M884" s="664">
        <v>1</v>
      </c>
      <c r="N884" s="665">
        <v>42.39993477326982</v>
      </c>
    </row>
    <row r="885" spans="1:14" ht="14.4" customHeight="1" x14ac:dyDescent="0.3">
      <c r="A885" s="660" t="s">
        <v>600</v>
      </c>
      <c r="B885" s="661" t="s">
        <v>3542</v>
      </c>
      <c r="C885" s="662" t="s">
        <v>614</v>
      </c>
      <c r="D885" s="663" t="s">
        <v>3545</v>
      </c>
      <c r="E885" s="662" t="s">
        <v>632</v>
      </c>
      <c r="F885" s="663" t="s">
        <v>3551</v>
      </c>
      <c r="G885" s="662" t="s">
        <v>648</v>
      </c>
      <c r="H885" s="662" t="s">
        <v>694</v>
      </c>
      <c r="I885" s="662" t="s">
        <v>695</v>
      </c>
      <c r="J885" s="662" t="s">
        <v>696</v>
      </c>
      <c r="K885" s="662" t="s">
        <v>697</v>
      </c>
      <c r="L885" s="664">
        <v>78.984999999999999</v>
      </c>
      <c r="M885" s="664">
        <v>12</v>
      </c>
      <c r="N885" s="665">
        <v>947.82</v>
      </c>
    </row>
    <row r="886" spans="1:14" ht="14.4" customHeight="1" x14ac:dyDescent="0.3">
      <c r="A886" s="660" t="s">
        <v>600</v>
      </c>
      <c r="B886" s="661" t="s">
        <v>3542</v>
      </c>
      <c r="C886" s="662" t="s">
        <v>614</v>
      </c>
      <c r="D886" s="663" t="s">
        <v>3545</v>
      </c>
      <c r="E886" s="662" t="s">
        <v>632</v>
      </c>
      <c r="F886" s="663" t="s">
        <v>3551</v>
      </c>
      <c r="G886" s="662" t="s">
        <v>648</v>
      </c>
      <c r="H886" s="662" t="s">
        <v>698</v>
      </c>
      <c r="I886" s="662" t="s">
        <v>699</v>
      </c>
      <c r="J886" s="662" t="s">
        <v>700</v>
      </c>
      <c r="K886" s="662" t="s">
        <v>701</v>
      </c>
      <c r="L886" s="664">
        <v>56.180378957484521</v>
      </c>
      <c r="M886" s="664">
        <v>19</v>
      </c>
      <c r="N886" s="665">
        <v>1067.4272001922059</v>
      </c>
    </row>
    <row r="887" spans="1:14" ht="14.4" customHeight="1" x14ac:dyDescent="0.3">
      <c r="A887" s="660" t="s">
        <v>600</v>
      </c>
      <c r="B887" s="661" t="s">
        <v>3542</v>
      </c>
      <c r="C887" s="662" t="s">
        <v>614</v>
      </c>
      <c r="D887" s="663" t="s">
        <v>3545</v>
      </c>
      <c r="E887" s="662" t="s">
        <v>632</v>
      </c>
      <c r="F887" s="663" t="s">
        <v>3551</v>
      </c>
      <c r="G887" s="662" t="s">
        <v>648</v>
      </c>
      <c r="H887" s="662" t="s">
        <v>702</v>
      </c>
      <c r="I887" s="662" t="s">
        <v>703</v>
      </c>
      <c r="J887" s="662" t="s">
        <v>704</v>
      </c>
      <c r="K887" s="662" t="s">
        <v>701</v>
      </c>
      <c r="L887" s="664">
        <v>30.855722577160485</v>
      </c>
      <c r="M887" s="664">
        <v>14</v>
      </c>
      <c r="N887" s="665">
        <v>431.98011608024677</v>
      </c>
    </row>
    <row r="888" spans="1:14" ht="14.4" customHeight="1" x14ac:dyDescent="0.3">
      <c r="A888" s="660" t="s">
        <v>600</v>
      </c>
      <c r="B888" s="661" t="s">
        <v>3542</v>
      </c>
      <c r="C888" s="662" t="s">
        <v>614</v>
      </c>
      <c r="D888" s="663" t="s">
        <v>3545</v>
      </c>
      <c r="E888" s="662" t="s">
        <v>632</v>
      </c>
      <c r="F888" s="663" t="s">
        <v>3551</v>
      </c>
      <c r="G888" s="662" t="s">
        <v>648</v>
      </c>
      <c r="H888" s="662" t="s">
        <v>705</v>
      </c>
      <c r="I888" s="662" t="s">
        <v>706</v>
      </c>
      <c r="J888" s="662" t="s">
        <v>707</v>
      </c>
      <c r="K888" s="662" t="s">
        <v>708</v>
      </c>
      <c r="L888" s="664">
        <v>84.820739121717651</v>
      </c>
      <c r="M888" s="664">
        <v>20</v>
      </c>
      <c r="N888" s="665">
        <v>1696.4147824343529</v>
      </c>
    </row>
    <row r="889" spans="1:14" ht="14.4" customHeight="1" x14ac:dyDescent="0.3">
      <c r="A889" s="660" t="s">
        <v>600</v>
      </c>
      <c r="B889" s="661" t="s">
        <v>3542</v>
      </c>
      <c r="C889" s="662" t="s">
        <v>614</v>
      </c>
      <c r="D889" s="663" t="s">
        <v>3545</v>
      </c>
      <c r="E889" s="662" t="s">
        <v>632</v>
      </c>
      <c r="F889" s="663" t="s">
        <v>3551</v>
      </c>
      <c r="G889" s="662" t="s">
        <v>648</v>
      </c>
      <c r="H889" s="662" t="s">
        <v>709</v>
      </c>
      <c r="I889" s="662" t="s">
        <v>710</v>
      </c>
      <c r="J889" s="662" t="s">
        <v>711</v>
      </c>
      <c r="K889" s="662" t="s">
        <v>712</v>
      </c>
      <c r="L889" s="664">
        <v>29.069230769230771</v>
      </c>
      <c r="M889" s="664">
        <v>52</v>
      </c>
      <c r="N889" s="665">
        <v>1511.6000000000001</v>
      </c>
    </row>
    <row r="890" spans="1:14" ht="14.4" customHeight="1" x14ac:dyDescent="0.3">
      <c r="A890" s="660" t="s">
        <v>600</v>
      </c>
      <c r="B890" s="661" t="s">
        <v>3542</v>
      </c>
      <c r="C890" s="662" t="s">
        <v>614</v>
      </c>
      <c r="D890" s="663" t="s">
        <v>3545</v>
      </c>
      <c r="E890" s="662" t="s">
        <v>632</v>
      </c>
      <c r="F890" s="663" t="s">
        <v>3551</v>
      </c>
      <c r="G890" s="662" t="s">
        <v>648</v>
      </c>
      <c r="H890" s="662" t="s">
        <v>2042</v>
      </c>
      <c r="I890" s="662" t="s">
        <v>2043</v>
      </c>
      <c r="J890" s="662" t="s">
        <v>2044</v>
      </c>
      <c r="K890" s="662" t="s">
        <v>2045</v>
      </c>
      <c r="L890" s="664">
        <v>85.054297513535957</v>
      </c>
      <c r="M890" s="664">
        <v>7</v>
      </c>
      <c r="N890" s="665">
        <v>595.38008259475168</v>
      </c>
    </row>
    <row r="891" spans="1:14" ht="14.4" customHeight="1" x14ac:dyDescent="0.3">
      <c r="A891" s="660" t="s">
        <v>600</v>
      </c>
      <c r="B891" s="661" t="s">
        <v>3542</v>
      </c>
      <c r="C891" s="662" t="s">
        <v>614</v>
      </c>
      <c r="D891" s="663" t="s">
        <v>3545</v>
      </c>
      <c r="E891" s="662" t="s">
        <v>632</v>
      </c>
      <c r="F891" s="663" t="s">
        <v>3551</v>
      </c>
      <c r="G891" s="662" t="s">
        <v>648</v>
      </c>
      <c r="H891" s="662" t="s">
        <v>716</v>
      </c>
      <c r="I891" s="662" t="s">
        <v>717</v>
      </c>
      <c r="J891" s="662" t="s">
        <v>715</v>
      </c>
      <c r="K891" s="662" t="s">
        <v>718</v>
      </c>
      <c r="L891" s="664">
        <v>81.211545544657696</v>
      </c>
      <c r="M891" s="664">
        <v>104</v>
      </c>
      <c r="N891" s="665">
        <v>8446.0007366444006</v>
      </c>
    </row>
    <row r="892" spans="1:14" ht="14.4" customHeight="1" x14ac:dyDescent="0.3">
      <c r="A892" s="660" t="s">
        <v>600</v>
      </c>
      <c r="B892" s="661" t="s">
        <v>3542</v>
      </c>
      <c r="C892" s="662" t="s">
        <v>614</v>
      </c>
      <c r="D892" s="663" t="s">
        <v>3545</v>
      </c>
      <c r="E892" s="662" t="s">
        <v>632</v>
      </c>
      <c r="F892" s="663" t="s">
        <v>3551</v>
      </c>
      <c r="G892" s="662" t="s">
        <v>648</v>
      </c>
      <c r="H892" s="662" t="s">
        <v>719</v>
      </c>
      <c r="I892" s="662" t="s">
        <v>720</v>
      </c>
      <c r="J892" s="662" t="s">
        <v>721</v>
      </c>
      <c r="K892" s="662" t="s">
        <v>722</v>
      </c>
      <c r="L892" s="664">
        <v>62.020000000000017</v>
      </c>
      <c r="M892" s="664">
        <v>1</v>
      </c>
      <c r="N892" s="665">
        <v>62.020000000000017</v>
      </c>
    </row>
    <row r="893" spans="1:14" ht="14.4" customHeight="1" x14ac:dyDescent="0.3">
      <c r="A893" s="660" t="s">
        <v>600</v>
      </c>
      <c r="B893" s="661" t="s">
        <v>3542</v>
      </c>
      <c r="C893" s="662" t="s">
        <v>614</v>
      </c>
      <c r="D893" s="663" t="s">
        <v>3545</v>
      </c>
      <c r="E893" s="662" t="s">
        <v>632</v>
      </c>
      <c r="F893" s="663" t="s">
        <v>3551</v>
      </c>
      <c r="G893" s="662" t="s">
        <v>648</v>
      </c>
      <c r="H893" s="662" t="s">
        <v>2046</v>
      </c>
      <c r="I893" s="662" t="s">
        <v>2047</v>
      </c>
      <c r="J893" s="662" t="s">
        <v>725</v>
      </c>
      <c r="K893" s="662" t="s">
        <v>2048</v>
      </c>
      <c r="L893" s="664">
        <v>38.189979592634181</v>
      </c>
      <c r="M893" s="664">
        <v>4</v>
      </c>
      <c r="N893" s="665">
        <v>152.75991837053672</v>
      </c>
    </row>
    <row r="894" spans="1:14" ht="14.4" customHeight="1" x14ac:dyDescent="0.3">
      <c r="A894" s="660" t="s">
        <v>600</v>
      </c>
      <c r="B894" s="661" t="s">
        <v>3542</v>
      </c>
      <c r="C894" s="662" t="s">
        <v>614</v>
      </c>
      <c r="D894" s="663" t="s">
        <v>3545</v>
      </c>
      <c r="E894" s="662" t="s">
        <v>632</v>
      </c>
      <c r="F894" s="663" t="s">
        <v>3551</v>
      </c>
      <c r="G894" s="662" t="s">
        <v>648</v>
      </c>
      <c r="H894" s="662" t="s">
        <v>723</v>
      </c>
      <c r="I894" s="662" t="s">
        <v>724</v>
      </c>
      <c r="J894" s="662" t="s">
        <v>725</v>
      </c>
      <c r="K894" s="662" t="s">
        <v>726</v>
      </c>
      <c r="L894" s="664">
        <v>55.380000000000017</v>
      </c>
      <c r="M894" s="664">
        <v>5</v>
      </c>
      <c r="N894" s="665">
        <v>276.90000000000009</v>
      </c>
    </row>
    <row r="895" spans="1:14" ht="14.4" customHeight="1" x14ac:dyDescent="0.3">
      <c r="A895" s="660" t="s">
        <v>600</v>
      </c>
      <c r="B895" s="661" t="s">
        <v>3542</v>
      </c>
      <c r="C895" s="662" t="s">
        <v>614</v>
      </c>
      <c r="D895" s="663" t="s">
        <v>3545</v>
      </c>
      <c r="E895" s="662" t="s">
        <v>632</v>
      </c>
      <c r="F895" s="663" t="s">
        <v>3551</v>
      </c>
      <c r="G895" s="662" t="s">
        <v>648</v>
      </c>
      <c r="H895" s="662" t="s">
        <v>2049</v>
      </c>
      <c r="I895" s="662" t="s">
        <v>2050</v>
      </c>
      <c r="J895" s="662" t="s">
        <v>2051</v>
      </c>
      <c r="K895" s="662" t="s">
        <v>1451</v>
      </c>
      <c r="L895" s="664">
        <v>61.940017846471953</v>
      </c>
      <c r="M895" s="664">
        <v>1</v>
      </c>
      <c r="N895" s="665">
        <v>61.940017846471953</v>
      </c>
    </row>
    <row r="896" spans="1:14" ht="14.4" customHeight="1" x14ac:dyDescent="0.3">
      <c r="A896" s="660" t="s">
        <v>600</v>
      </c>
      <c r="B896" s="661" t="s">
        <v>3542</v>
      </c>
      <c r="C896" s="662" t="s">
        <v>614</v>
      </c>
      <c r="D896" s="663" t="s">
        <v>3545</v>
      </c>
      <c r="E896" s="662" t="s">
        <v>632</v>
      </c>
      <c r="F896" s="663" t="s">
        <v>3551</v>
      </c>
      <c r="G896" s="662" t="s">
        <v>648</v>
      </c>
      <c r="H896" s="662" t="s">
        <v>2824</v>
      </c>
      <c r="I896" s="662" t="s">
        <v>2825</v>
      </c>
      <c r="J896" s="662" t="s">
        <v>2826</v>
      </c>
      <c r="K896" s="662" t="s">
        <v>2827</v>
      </c>
      <c r="L896" s="664">
        <v>176.31</v>
      </c>
      <c r="M896" s="664">
        <v>1</v>
      </c>
      <c r="N896" s="665">
        <v>176.31</v>
      </c>
    </row>
    <row r="897" spans="1:14" ht="14.4" customHeight="1" x14ac:dyDescent="0.3">
      <c r="A897" s="660" t="s">
        <v>600</v>
      </c>
      <c r="B897" s="661" t="s">
        <v>3542</v>
      </c>
      <c r="C897" s="662" t="s">
        <v>614</v>
      </c>
      <c r="D897" s="663" t="s">
        <v>3545</v>
      </c>
      <c r="E897" s="662" t="s">
        <v>632</v>
      </c>
      <c r="F897" s="663" t="s">
        <v>3551</v>
      </c>
      <c r="G897" s="662" t="s">
        <v>648</v>
      </c>
      <c r="H897" s="662" t="s">
        <v>2056</v>
      </c>
      <c r="I897" s="662" t="s">
        <v>2057</v>
      </c>
      <c r="J897" s="662" t="s">
        <v>2058</v>
      </c>
      <c r="K897" s="662" t="s">
        <v>1633</v>
      </c>
      <c r="L897" s="664">
        <v>37.189761712065675</v>
      </c>
      <c r="M897" s="664">
        <v>2</v>
      </c>
      <c r="N897" s="665">
        <v>74.379523424131349</v>
      </c>
    </row>
    <row r="898" spans="1:14" ht="14.4" customHeight="1" x14ac:dyDescent="0.3">
      <c r="A898" s="660" t="s">
        <v>600</v>
      </c>
      <c r="B898" s="661" t="s">
        <v>3542</v>
      </c>
      <c r="C898" s="662" t="s">
        <v>614</v>
      </c>
      <c r="D898" s="663" t="s">
        <v>3545</v>
      </c>
      <c r="E898" s="662" t="s">
        <v>632</v>
      </c>
      <c r="F898" s="663" t="s">
        <v>3551</v>
      </c>
      <c r="G898" s="662" t="s">
        <v>648</v>
      </c>
      <c r="H898" s="662" t="s">
        <v>727</v>
      </c>
      <c r="I898" s="662" t="s">
        <v>728</v>
      </c>
      <c r="J898" s="662" t="s">
        <v>729</v>
      </c>
      <c r="K898" s="662" t="s">
        <v>666</v>
      </c>
      <c r="L898" s="664">
        <v>37.84999999999998</v>
      </c>
      <c r="M898" s="664">
        <v>1</v>
      </c>
      <c r="N898" s="665">
        <v>37.84999999999998</v>
      </c>
    </row>
    <row r="899" spans="1:14" ht="14.4" customHeight="1" x14ac:dyDescent="0.3">
      <c r="A899" s="660" t="s">
        <v>600</v>
      </c>
      <c r="B899" s="661" t="s">
        <v>3542</v>
      </c>
      <c r="C899" s="662" t="s">
        <v>614</v>
      </c>
      <c r="D899" s="663" t="s">
        <v>3545</v>
      </c>
      <c r="E899" s="662" t="s">
        <v>632</v>
      </c>
      <c r="F899" s="663" t="s">
        <v>3551</v>
      </c>
      <c r="G899" s="662" t="s">
        <v>648</v>
      </c>
      <c r="H899" s="662" t="s">
        <v>730</v>
      </c>
      <c r="I899" s="662" t="s">
        <v>731</v>
      </c>
      <c r="J899" s="662" t="s">
        <v>732</v>
      </c>
      <c r="K899" s="662" t="s">
        <v>701</v>
      </c>
      <c r="L899" s="664">
        <v>67.257948273487969</v>
      </c>
      <c r="M899" s="664">
        <v>71</v>
      </c>
      <c r="N899" s="665">
        <v>4775.3143274176455</v>
      </c>
    </row>
    <row r="900" spans="1:14" ht="14.4" customHeight="1" x14ac:dyDescent="0.3">
      <c r="A900" s="660" t="s">
        <v>600</v>
      </c>
      <c r="B900" s="661" t="s">
        <v>3542</v>
      </c>
      <c r="C900" s="662" t="s">
        <v>614</v>
      </c>
      <c r="D900" s="663" t="s">
        <v>3545</v>
      </c>
      <c r="E900" s="662" t="s">
        <v>632</v>
      </c>
      <c r="F900" s="663" t="s">
        <v>3551</v>
      </c>
      <c r="G900" s="662" t="s">
        <v>648</v>
      </c>
      <c r="H900" s="662" t="s">
        <v>733</v>
      </c>
      <c r="I900" s="662" t="s">
        <v>734</v>
      </c>
      <c r="J900" s="662" t="s">
        <v>735</v>
      </c>
      <c r="K900" s="662" t="s">
        <v>736</v>
      </c>
      <c r="L900" s="664">
        <v>59.19992673715938</v>
      </c>
      <c r="M900" s="664">
        <v>34</v>
      </c>
      <c r="N900" s="665">
        <v>2012.7975090634188</v>
      </c>
    </row>
    <row r="901" spans="1:14" ht="14.4" customHeight="1" x14ac:dyDescent="0.3">
      <c r="A901" s="660" t="s">
        <v>600</v>
      </c>
      <c r="B901" s="661" t="s">
        <v>3542</v>
      </c>
      <c r="C901" s="662" t="s">
        <v>614</v>
      </c>
      <c r="D901" s="663" t="s">
        <v>3545</v>
      </c>
      <c r="E901" s="662" t="s">
        <v>632</v>
      </c>
      <c r="F901" s="663" t="s">
        <v>3551</v>
      </c>
      <c r="G901" s="662" t="s">
        <v>648</v>
      </c>
      <c r="H901" s="662" t="s">
        <v>737</v>
      </c>
      <c r="I901" s="662" t="s">
        <v>738</v>
      </c>
      <c r="J901" s="662" t="s">
        <v>739</v>
      </c>
      <c r="K901" s="662" t="s">
        <v>740</v>
      </c>
      <c r="L901" s="664">
        <v>0</v>
      </c>
      <c r="M901" s="664">
        <v>0</v>
      </c>
      <c r="N901" s="665">
        <v>0</v>
      </c>
    </row>
    <row r="902" spans="1:14" ht="14.4" customHeight="1" x14ac:dyDescent="0.3">
      <c r="A902" s="660" t="s">
        <v>600</v>
      </c>
      <c r="B902" s="661" t="s">
        <v>3542</v>
      </c>
      <c r="C902" s="662" t="s">
        <v>614</v>
      </c>
      <c r="D902" s="663" t="s">
        <v>3545</v>
      </c>
      <c r="E902" s="662" t="s">
        <v>632</v>
      </c>
      <c r="F902" s="663" t="s">
        <v>3551</v>
      </c>
      <c r="G902" s="662" t="s">
        <v>648</v>
      </c>
      <c r="H902" s="662" t="s">
        <v>741</v>
      </c>
      <c r="I902" s="662" t="s">
        <v>742</v>
      </c>
      <c r="J902" s="662" t="s">
        <v>743</v>
      </c>
      <c r="K902" s="662" t="s">
        <v>744</v>
      </c>
      <c r="L902" s="664">
        <v>111.50433299794663</v>
      </c>
      <c r="M902" s="664">
        <v>4</v>
      </c>
      <c r="N902" s="665">
        <v>446.01733199178653</v>
      </c>
    </row>
    <row r="903" spans="1:14" ht="14.4" customHeight="1" x14ac:dyDescent="0.3">
      <c r="A903" s="660" t="s">
        <v>600</v>
      </c>
      <c r="B903" s="661" t="s">
        <v>3542</v>
      </c>
      <c r="C903" s="662" t="s">
        <v>614</v>
      </c>
      <c r="D903" s="663" t="s">
        <v>3545</v>
      </c>
      <c r="E903" s="662" t="s">
        <v>632</v>
      </c>
      <c r="F903" s="663" t="s">
        <v>3551</v>
      </c>
      <c r="G903" s="662" t="s">
        <v>648</v>
      </c>
      <c r="H903" s="662" t="s">
        <v>2063</v>
      </c>
      <c r="I903" s="662" t="s">
        <v>2064</v>
      </c>
      <c r="J903" s="662" t="s">
        <v>941</v>
      </c>
      <c r="K903" s="662" t="s">
        <v>2065</v>
      </c>
      <c r="L903" s="664">
        <v>43.310017044893279</v>
      </c>
      <c r="M903" s="664">
        <v>4</v>
      </c>
      <c r="N903" s="665">
        <v>173.24006817957311</v>
      </c>
    </row>
    <row r="904" spans="1:14" ht="14.4" customHeight="1" x14ac:dyDescent="0.3">
      <c r="A904" s="660" t="s">
        <v>600</v>
      </c>
      <c r="B904" s="661" t="s">
        <v>3542</v>
      </c>
      <c r="C904" s="662" t="s">
        <v>614</v>
      </c>
      <c r="D904" s="663" t="s">
        <v>3545</v>
      </c>
      <c r="E904" s="662" t="s">
        <v>632</v>
      </c>
      <c r="F904" s="663" t="s">
        <v>3551</v>
      </c>
      <c r="G904" s="662" t="s">
        <v>648</v>
      </c>
      <c r="H904" s="662" t="s">
        <v>749</v>
      </c>
      <c r="I904" s="662" t="s">
        <v>750</v>
      </c>
      <c r="J904" s="662" t="s">
        <v>751</v>
      </c>
      <c r="K904" s="662" t="s">
        <v>752</v>
      </c>
      <c r="L904" s="664">
        <v>101.06000000000003</v>
      </c>
      <c r="M904" s="664">
        <v>2</v>
      </c>
      <c r="N904" s="665">
        <v>202.12000000000006</v>
      </c>
    </row>
    <row r="905" spans="1:14" ht="14.4" customHeight="1" x14ac:dyDescent="0.3">
      <c r="A905" s="660" t="s">
        <v>600</v>
      </c>
      <c r="B905" s="661" t="s">
        <v>3542</v>
      </c>
      <c r="C905" s="662" t="s">
        <v>614</v>
      </c>
      <c r="D905" s="663" t="s">
        <v>3545</v>
      </c>
      <c r="E905" s="662" t="s">
        <v>632</v>
      </c>
      <c r="F905" s="663" t="s">
        <v>3551</v>
      </c>
      <c r="G905" s="662" t="s">
        <v>648</v>
      </c>
      <c r="H905" s="662" t="s">
        <v>753</v>
      </c>
      <c r="I905" s="662" t="s">
        <v>754</v>
      </c>
      <c r="J905" s="662" t="s">
        <v>755</v>
      </c>
      <c r="K905" s="662" t="s">
        <v>756</v>
      </c>
      <c r="L905" s="664">
        <v>259.99997380437952</v>
      </c>
      <c r="M905" s="664">
        <v>186</v>
      </c>
      <c r="N905" s="665">
        <v>48359.995127614588</v>
      </c>
    </row>
    <row r="906" spans="1:14" ht="14.4" customHeight="1" x14ac:dyDescent="0.3">
      <c r="A906" s="660" t="s">
        <v>600</v>
      </c>
      <c r="B906" s="661" t="s">
        <v>3542</v>
      </c>
      <c r="C906" s="662" t="s">
        <v>614</v>
      </c>
      <c r="D906" s="663" t="s">
        <v>3545</v>
      </c>
      <c r="E906" s="662" t="s">
        <v>632</v>
      </c>
      <c r="F906" s="663" t="s">
        <v>3551</v>
      </c>
      <c r="G906" s="662" t="s">
        <v>648</v>
      </c>
      <c r="H906" s="662" t="s">
        <v>2070</v>
      </c>
      <c r="I906" s="662" t="s">
        <v>2071</v>
      </c>
      <c r="J906" s="662" t="s">
        <v>2072</v>
      </c>
      <c r="K906" s="662" t="s">
        <v>2073</v>
      </c>
      <c r="L906" s="664">
        <v>615.57500000000005</v>
      </c>
      <c r="M906" s="664">
        <v>2</v>
      </c>
      <c r="N906" s="665">
        <v>1231.1500000000001</v>
      </c>
    </row>
    <row r="907" spans="1:14" ht="14.4" customHeight="1" x14ac:dyDescent="0.3">
      <c r="A907" s="660" t="s">
        <v>600</v>
      </c>
      <c r="B907" s="661" t="s">
        <v>3542</v>
      </c>
      <c r="C907" s="662" t="s">
        <v>614</v>
      </c>
      <c r="D907" s="663" t="s">
        <v>3545</v>
      </c>
      <c r="E907" s="662" t="s">
        <v>632</v>
      </c>
      <c r="F907" s="663" t="s">
        <v>3551</v>
      </c>
      <c r="G907" s="662" t="s">
        <v>648</v>
      </c>
      <c r="H907" s="662" t="s">
        <v>2082</v>
      </c>
      <c r="I907" s="662" t="s">
        <v>2083</v>
      </c>
      <c r="J907" s="662" t="s">
        <v>2084</v>
      </c>
      <c r="K907" s="662" t="s">
        <v>2085</v>
      </c>
      <c r="L907" s="664">
        <v>116.17</v>
      </c>
      <c r="M907" s="664">
        <v>1</v>
      </c>
      <c r="N907" s="665">
        <v>116.17</v>
      </c>
    </row>
    <row r="908" spans="1:14" ht="14.4" customHeight="1" x14ac:dyDescent="0.3">
      <c r="A908" s="660" t="s">
        <v>600</v>
      </c>
      <c r="B908" s="661" t="s">
        <v>3542</v>
      </c>
      <c r="C908" s="662" t="s">
        <v>614</v>
      </c>
      <c r="D908" s="663" t="s">
        <v>3545</v>
      </c>
      <c r="E908" s="662" t="s">
        <v>632</v>
      </c>
      <c r="F908" s="663" t="s">
        <v>3551</v>
      </c>
      <c r="G908" s="662" t="s">
        <v>648</v>
      </c>
      <c r="H908" s="662" t="s">
        <v>768</v>
      </c>
      <c r="I908" s="662" t="s">
        <v>769</v>
      </c>
      <c r="J908" s="662" t="s">
        <v>770</v>
      </c>
      <c r="K908" s="662" t="s">
        <v>771</v>
      </c>
      <c r="L908" s="664">
        <v>41.321144242318837</v>
      </c>
      <c r="M908" s="664">
        <v>9</v>
      </c>
      <c r="N908" s="665">
        <v>371.89029818086954</v>
      </c>
    </row>
    <row r="909" spans="1:14" ht="14.4" customHeight="1" x14ac:dyDescent="0.3">
      <c r="A909" s="660" t="s">
        <v>600</v>
      </c>
      <c r="B909" s="661" t="s">
        <v>3542</v>
      </c>
      <c r="C909" s="662" t="s">
        <v>614</v>
      </c>
      <c r="D909" s="663" t="s">
        <v>3545</v>
      </c>
      <c r="E909" s="662" t="s">
        <v>632</v>
      </c>
      <c r="F909" s="663" t="s">
        <v>3551</v>
      </c>
      <c r="G909" s="662" t="s">
        <v>648</v>
      </c>
      <c r="H909" s="662" t="s">
        <v>780</v>
      </c>
      <c r="I909" s="662" t="s">
        <v>780</v>
      </c>
      <c r="J909" s="662" t="s">
        <v>781</v>
      </c>
      <c r="K909" s="662" t="s">
        <v>782</v>
      </c>
      <c r="L909" s="664">
        <v>38.190017881168806</v>
      </c>
      <c r="M909" s="664">
        <v>70</v>
      </c>
      <c r="N909" s="665">
        <v>2673.3012516818162</v>
      </c>
    </row>
    <row r="910" spans="1:14" ht="14.4" customHeight="1" x14ac:dyDescent="0.3">
      <c r="A910" s="660" t="s">
        <v>600</v>
      </c>
      <c r="B910" s="661" t="s">
        <v>3542</v>
      </c>
      <c r="C910" s="662" t="s">
        <v>614</v>
      </c>
      <c r="D910" s="663" t="s">
        <v>3545</v>
      </c>
      <c r="E910" s="662" t="s">
        <v>632</v>
      </c>
      <c r="F910" s="663" t="s">
        <v>3551</v>
      </c>
      <c r="G910" s="662" t="s">
        <v>648</v>
      </c>
      <c r="H910" s="662" t="s">
        <v>783</v>
      </c>
      <c r="I910" s="662" t="s">
        <v>784</v>
      </c>
      <c r="J910" s="662" t="s">
        <v>785</v>
      </c>
      <c r="K910" s="662" t="s">
        <v>786</v>
      </c>
      <c r="L910" s="664">
        <v>237.94439119954828</v>
      </c>
      <c r="M910" s="664">
        <v>60</v>
      </c>
      <c r="N910" s="665">
        <v>14276.663471972897</v>
      </c>
    </row>
    <row r="911" spans="1:14" ht="14.4" customHeight="1" x14ac:dyDescent="0.3">
      <c r="A911" s="660" t="s">
        <v>600</v>
      </c>
      <c r="B911" s="661" t="s">
        <v>3542</v>
      </c>
      <c r="C911" s="662" t="s">
        <v>614</v>
      </c>
      <c r="D911" s="663" t="s">
        <v>3545</v>
      </c>
      <c r="E911" s="662" t="s">
        <v>632</v>
      </c>
      <c r="F911" s="663" t="s">
        <v>3551</v>
      </c>
      <c r="G911" s="662" t="s">
        <v>648</v>
      </c>
      <c r="H911" s="662" t="s">
        <v>2103</v>
      </c>
      <c r="I911" s="662" t="s">
        <v>2104</v>
      </c>
      <c r="J911" s="662" t="s">
        <v>796</v>
      </c>
      <c r="K911" s="662" t="s">
        <v>2105</v>
      </c>
      <c r="L911" s="664">
        <v>77.214999999999989</v>
      </c>
      <c r="M911" s="664">
        <v>2</v>
      </c>
      <c r="N911" s="665">
        <v>154.42999999999998</v>
      </c>
    </row>
    <row r="912" spans="1:14" ht="14.4" customHeight="1" x14ac:dyDescent="0.3">
      <c r="A912" s="660" t="s">
        <v>600</v>
      </c>
      <c r="B912" s="661" t="s">
        <v>3542</v>
      </c>
      <c r="C912" s="662" t="s">
        <v>614</v>
      </c>
      <c r="D912" s="663" t="s">
        <v>3545</v>
      </c>
      <c r="E912" s="662" t="s">
        <v>632</v>
      </c>
      <c r="F912" s="663" t="s">
        <v>3551</v>
      </c>
      <c r="G912" s="662" t="s">
        <v>648</v>
      </c>
      <c r="H912" s="662" t="s">
        <v>798</v>
      </c>
      <c r="I912" s="662" t="s">
        <v>799</v>
      </c>
      <c r="J912" s="662" t="s">
        <v>800</v>
      </c>
      <c r="K912" s="662" t="s">
        <v>801</v>
      </c>
      <c r="L912" s="664">
        <v>117.93000000000008</v>
      </c>
      <c r="M912" s="664">
        <v>1</v>
      </c>
      <c r="N912" s="665">
        <v>117.93000000000008</v>
      </c>
    </row>
    <row r="913" spans="1:14" ht="14.4" customHeight="1" x14ac:dyDescent="0.3">
      <c r="A913" s="660" t="s">
        <v>600</v>
      </c>
      <c r="B913" s="661" t="s">
        <v>3542</v>
      </c>
      <c r="C913" s="662" t="s">
        <v>614</v>
      </c>
      <c r="D913" s="663" t="s">
        <v>3545</v>
      </c>
      <c r="E913" s="662" t="s">
        <v>632</v>
      </c>
      <c r="F913" s="663" t="s">
        <v>3551</v>
      </c>
      <c r="G913" s="662" t="s">
        <v>648</v>
      </c>
      <c r="H913" s="662" t="s">
        <v>802</v>
      </c>
      <c r="I913" s="662" t="s">
        <v>803</v>
      </c>
      <c r="J913" s="662" t="s">
        <v>804</v>
      </c>
      <c r="K913" s="662" t="s">
        <v>805</v>
      </c>
      <c r="L913" s="664">
        <v>118.97002667891424</v>
      </c>
      <c r="M913" s="664">
        <v>1</v>
      </c>
      <c r="N913" s="665">
        <v>118.97002667891424</v>
      </c>
    </row>
    <row r="914" spans="1:14" ht="14.4" customHeight="1" x14ac:dyDescent="0.3">
      <c r="A914" s="660" t="s">
        <v>600</v>
      </c>
      <c r="B914" s="661" t="s">
        <v>3542</v>
      </c>
      <c r="C914" s="662" t="s">
        <v>614</v>
      </c>
      <c r="D914" s="663" t="s">
        <v>3545</v>
      </c>
      <c r="E914" s="662" t="s">
        <v>632</v>
      </c>
      <c r="F914" s="663" t="s">
        <v>3551</v>
      </c>
      <c r="G914" s="662" t="s">
        <v>648</v>
      </c>
      <c r="H914" s="662" t="s">
        <v>810</v>
      </c>
      <c r="I914" s="662" t="s">
        <v>811</v>
      </c>
      <c r="J914" s="662" t="s">
        <v>812</v>
      </c>
      <c r="K914" s="662" t="s">
        <v>813</v>
      </c>
      <c r="L914" s="664">
        <v>85.796666666666667</v>
      </c>
      <c r="M914" s="664">
        <v>3</v>
      </c>
      <c r="N914" s="665">
        <v>257.39</v>
      </c>
    </row>
    <row r="915" spans="1:14" ht="14.4" customHeight="1" x14ac:dyDescent="0.3">
      <c r="A915" s="660" t="s">
        <v>600</v>
      </c>
      <c r="B915" s="661" t="s">
        <v>3542</v>
      </c>
      <c r="C915" s="662" t="s">
        <v>614</v>
      </c>
      <c r="D915" s="663" t="s">
        <v>3545</v>
      </c>
      <c r="E915" s="662" t="s">
        <v>632</v>
      </c>
      <c r="F915" s="663" t="s">
        <v>3551</v>
      </c>
      <c r="G915" s="662" t="s">
        <v>648</v>
      </c>
      <c r="H915" s="662" t="s">
        <v>2828</v>
      </c>
      <c r="I915" s="662" t="s">
        <v>2829</v>
      </c>
      <c r="J915" s="662" t="s">
        <v>2830</v>
      </c>
      <c r="K915" s="662" t="s">
        <v>2831</v>
      </c>
      <c r="L915" s="664">
        <v>624.76999999999975</v>
      </c>
      <c r="M915" s="664">
        <v>1</v>
      </c>
      <c r="N915" s="665">
        <v>624.76999999999975</v>
      </c>
    </row>
    <row r="916" spans="1:14" ht="14.4" customHeight="1" x14ac:dyDescent="0.3">
      <c r="A916" s="660" t="s">
        <v>600</v>
      </c>
      <c r="B916" s="661" t="s">
        <v>3542</v>
      </c>
      <c r="C916" s="662" t="s">
        <v>614</v>
      </c>
      <c r="D916" s="663" t="s">
        <v>3545</v>
      </c>
      <c r="E916" s="662" t="s">
        <v>632</v>
      </c>
      <c r="F916" s="663" t="s">
        <v>3551</v>
      </c>
      <c r="G916" s="662" t="s">
        <v>648</v>
      </c>
      <c r="H916" s="662" t="s">
        <v>814</v>
      </c>
      <c r="I916" s="662" t="s">
        <v>815</v>
      </c>
      <c r="J916" s="662" t="s">
        <v>816</v>
      </c>
      <c r="K916" s="662" t="s">
        <v>817</v>
      </c>
      <c r="L916" s="664">
        <v>44.970000000000006</v>
      </c>
      <c r="M916" s="664">
        <v>1</v>
      </c>
      <c r="N916" s="665">
        <v>44.970000000000006</v>
      </c>
    </row>
    <row r="917" spans="1:14" ht="14.4" customHeight="1" x14ac:dyDescent="0.3">
      <c r="A917" s="660" t="s">
        <v>600</v>
      </c>
      <c r="B917" s="661" t="s">
        <v>3542</v>
      </c>
      <c r="C917" s="662" t="s">
        <v>614</v>
      </c>
      <c r="D917" s="663" t="s">
        <v>3545</v>
      </c>
      <c r="E917" s="662" t="s">
        <v>632</v>
      </c>
      <c r="F917" s="663" t="s">
        <v>3551</v>
      </c>
      <c r="G917" s="662" t="s">
        <v>648</v>
      </c>
      <c r="H917" s="662" t="s">
        <v>818</v>
      </c>
      <c r="I917" s="662" t="s">
        <v>819</v>
      </c>
      <c r="J917" s="662" t="s">
        <v>820</v>
      </c>
      <c r="K917" s="662" t="s">
        <v>821</v>
      </c>
      <c r="L917" s="664">
        <v>108.60500000000002</v>
      </c>
      <c r="M917" s="664">
        <v>2</v>
      </c>
      <c r="N917" s="665">
        <v>217.21000000000004</v>
      </c>
    </row>
    <row r="918" spans="1:14" ht="14.4" customHeight="1" x14ac:dyDescent="0.3">
      <c r="A918" s="660" t="s">
        <v>600</v>
      </c>
      <c r="B918" s="661" t="s">
        <v>3542</v>
      </c>
      <c r="C918" s="662" t="s">
        <v>614</v>
      </c>
      <c r="D918" s="663" t="s">
        <v>3545</v>
      </c>
      <c r="E918" s="662" t="s">
        <v>632</v>
      </c>
      <c r="F918" s="663" t="s">
        <v>3551</v>
      </c>
      <c r="G918" s="662" t="s">
        <v>648</v>
      </c>
      <c r="H918" s="662" t="s">
        <v>826</v>
      </c>
      <c r="I918" s="662" t="s">
        <v>827</v>
      </c>
      <c r="J918" s="662" t="s">
        <v>828</v>
      </c>
      <c r="K918" s="662" t="s">
        <v>829</v>
      </c>
      <c r="L918" s="664">
        <v>339.71546212285455</v>
      </c>
      <c r="M918" s="664">
        <v>7</v>
      </c>
      <c r="N918" s="665">
        <v>2378.0082348599817</v>
      </c>
    </row>
    <row r="919" spans="1:14" ht="14.4" customHeight="1" x14ac:dyDescent="0.3">
      <c r="A919" s="660" t="s">
        <v>600</v>
      </c>
      <c r="B919" s="661" t="s">
        <v>3542</v>
      </c>
      <c r="C919" s="662" t="s">
        <v>614</v>
      </c>
      <c r="D919" s="663" t="s">
        <v>3545</v>
      </c>
      <c r="E919" s="662" t="s">
        <v>632</v>
      </c>
      <c r="F919" s="663" t="s">
        <v>3551</v>
      </c>
      <c r="G919" s="662" t="s">
        <v>648</v>
      </c>
      <c r="H919" s="662" t="s">
        <v>845</v>
      </c>
      <c r="I919" s="662" t="s">
        <v>846</v>
      </c>
      <c r="J919" s="662" t="s">
        <v>847</v>
      </c>
      <c r="K919" s="662" t="s">
        <v>848</v>
      </c>
      <c r="L919" s="664">
        <v>192.838433951713</v>
      </c>
      <c r="M919" s="664">
        <v>1</v>
      </c>
      <c r="N919" s="665">
        <v>192.838433951713</v>
      </c>
    </row>
    <row r="920" spans="1:14" ht="14.4" customHeight="1" x14ac:dyDescent="0.3">
      <c r="A920" s="660" t="s">
        <v>600</v>
      </c>
      <c r="B920" s="661" t="s">
        <v>3542</v>
      </c>
      <c r="C920" s="662" t="s">
        <v>614</v>
      </c>
      <c r="D920" s="663" t="s">
        <v>3545</v>
      </c>
      <c r="E920" s="662" t="s">
        <v>632</v>
      </c>
      <c r="F920" s="663" t="s">
        <v>3551</v>
      </c>
      <c r="G920" s="662" t="s">
        <v>648</v>
      </c>
      <c r="H920" s="662" t="s">
        <v>849</v>
      </c>
      <c r="I920" s="662" t="s">
        <v>850</v>
      </c>
      <c r="J920" s="662" t="s">
        <v>851</v>
      </c>
      <c r="K920" s="662" t="s">
        <v>852</v>
      </c>
      <c r="L920" s="664">
        <v>45.999920306577202</v>
      </c>
      <c r="M920" s="664">
        <v>1</v>
      </c>
      <c r="N920" s="665">
        <v>45.999920306577202</v>
      </c>
    </row>
    <row r="921" spans="1:14" ht="14.4" customHeight="1" x14ac:dyDescent="0.3">
      <c r="A921" s="660" t="s">
        <v>600</v>
      </c>
      <c r="B921" s="661" t="s">
        <v>3542</v>
      </c>
      <c r="C921" s="662" t="s">
        <v>614</v>
      </c>
      <c r="D921" s="663" t="s">
        <v>3545</v>
      </c>
      <c r="E921" s="662" t="s">
        <v>632</v>
      </c>
      <c r="F921" s="663" t="s">
        <v>3551</v>
      </c>
      <c r="G921" s="662" t="s">
        <v>648</v>
      </c>
      <c r="H921" s="662" t="s">
        <v>853</v>
      </c>
      <c r="I921" s="662" t="s">
        <v>854</v>
      </c>
      <c r="J921" s="662" t="s">
        <v>739</v>
      </c>
      <c r="K921" s="662" t="s">
        <v>855</v>
      </c>
      <c r="L921" s="664">
        <v>22.521552445407412</v>
      </c>
      <c r="M921" s="664">
        <v>419</v>
      </c>
      <c r="N921" s="665">
        <v>9436.5304746257061</v>
      </c>
    </row>
    <row r="922" spans="1:14" ht="14.4" customHeight="1" x14ac:dyDescent="0.3">
      <c r="A922" s="660" t="s">
        <v>600</v>
      </c>
      <c r="B922" s="661" t="s">
        <v>3542</v>
      </c>
      <c r="C922" s="662" t="s">
        <v>614</v>
      </c>
      <c r="D922" s="663" t="s">
        <v>3545</v>
      </c>
      <c r="E922" s="662" t="s">
        <v>632</v>
      </c>
      <c r="F922" s="663" t="s">
        <v>3551</v>
      </c>
      <c r="G922" s="662" t="s">
        <v>648</v>
      </c>
      <c r="H922" s="662" t="s">
        <v>2832</v>
      </c>
      <c r="I922" s="662" t="s">
        <v>2833</v>
      </c>
      <c r="J922" s="662" t="s">
        <v>2834</v>
      </c>
      <c r="K922" s="662"/>
      <c r="L922" s="664">
        <v>100.31</v>
      </c>
      <c r="M922" s="664">
        <v>1</v>
      </c>
      <c r="N922" s="665">
        <v>100.31</v>
      </c>
    </row>
    <row r="923" spans="1:14" ht="14.4" customHeight="1" x14ac:dyDescent="0.3">
      <c r="A923" s="660" t="s">
        <v>600</v>
      </c>
      <c r="B923" s="661" t="s">
        <v>3542</v>
      </c>
      <c r="C923" s="662" t="s">
        <v>614</v>
      </c>
      <c r="D923" s="663" t="s">
        <v>3545</v>
      </c>
      <c r="E923" s="662" t="s">
        <v>632</v>
      </c>
      <c r="F923" s="663" t="s">
        <v>3551</v>
      </c>
      <c r="G923" s="662" t="s">
        <v>648</v>
      </c>
      <c r="H923" s="662" t="s">
        <v>2126</v>
      </c>
      <c r="I923" s="662" t="s">
        <v>2127</v>
      </c>
      <c r="J923" s="662" t="s">
        <v>2128</v>
      </c>
      <c r="K923" s="662" t="s">
        <v>2129</v>
      </c>
      <c r="L923" s="664">
        <v>75.440000000000012</v>
      </c>
      <c r="M923" s="664">
        <v>1</v>
      </c>
      <c r="N923" s="665">
        <v>75.440000000000012</v>
      </c>
    </row>
    <row r="924" spans="1:14" ht="14.4" customHeight="1" x14ac:dyDescent="0.3">
      <c r="A924" s="660" t="s">
        <v>600</v>
      </c>
      <c r="B924" s="661" t="s">
        <v>3542</v>
      </c>
      <c r="C924" s="662" t="s">
        <v>614</v>
      </c>
      <c r="D924" s="663" t="s">
        <v>3545</v>
      </c>
      <c r="E924" s="662" t="s">
        <v>632</v>
      </c>
      <c r="F924" s="663" t="s">
        <v>3551</v>
      </c>
      <c r="G924" s="662" t="s">
        <v>648</v>
      </c>
      <c r="H924" s="662" t="s">
        <v>856</v>
      </c>
      <c r="I924" s="662" t="s">
        <v>857</v>
      </c>
      <c r="J924" s="662" t="s">
        <v>858</v>
      </c>
      <c r="K924" s="662" t="s">
        <v>859</v>
      </c>
      <c r="L924" s="664">
        <v>61.733181656014551</v>
      </c>
      <c r="M924" s="664">
        <v>50</v>
      </c>
      <c r="N924" s="665">
        <v>3086.6590828007274</v>
      </c>
    </row>
    <row r="925" spans="1:14" ht="14.4" customHeight="1" x14ac:dyDescent="0.3">
      <c r="A925" s="660" t="s">
        <v>600</v>
      </c>
      <c r="B925" s="661" t="s">
        <v>3542</v>
      </c>
      <c r="C925" s="662" t="s">
        <v>614</v>
      </c>
      <c r="D925" s="663" t="s">
        <v>3545</v>
      </c>
      <c r="E925" s="662" t="s">
        <v>632</v>
      </c>
      <c r="F925" s="663" t="s">
        <v>3551</v>
      </c>
      <c r="G925" s="662" t="s">
        <v>648</v>
      </c>
      <c r="H925" s="662" t="s">
        <v>860</v>
      </c>
      <c r="I925" s="662" t="s">
        <v>861</v>
      </c>
      <c r="J925" s="662" t="s">
        <v>862</v>
      </c>
      <c r="K925" s="662" t="s">
        <v>863</v>
      </c>
      <c r="L925" s="664">
        <v>77.149999999999991</v>
      </c>
      <c r="M925" s="664">
        <v>6</v>
      </c>
      <c r="N925" s="665">
        <v>462.9</v>
      </c>
    </row>
    <row r="926" spans="1:14" ht="14.4" customHeight="1" x14ac:dyDescent="0.3">
      <c r="A926" s="660" t="s">
        <v>600</v>
      </c>
      <c r="B926" s="661" t="s">
        <v>3542</v>
      </c>
      <c r="C926" s="662" t="s">
        <v>614</v>
      </c>
      <c r="D926" s="663" t="s">
        <v>3545</v>
      </c>
      <c r="E926" s="662" t="s">
        <v>632</v>
      </c>
      <c r="F926" s="663" t="s">
        <v>3551</v>
      </c>
      <c r="G926" s="662" t="s">
        <v>648</v>
      </c>
      <c r="H926" s="662" t="s">
        <v>864</v>
      </c>
      <c r="I926" s="662" t="s">
        <v>865</v>
      </c>
      <c r="J926" s="662" t="s">
        <v>866</v>
      </c>
      <c r="K926" s="662" t="s">
        <v>867</v>
      </c>
      <c r="L926" s="664">
        <v>1127.8063083763845</v>
      </c>
      <c r="M926" s="664">
        <v>1</v>
      </c>
      <c r="N926" s="665">
        <v>1127.8063083763845</v>
      </c>
    </row>
    <row r="927" spans="1:14" ht="14.4" customHeight="1" x14ac:dyDescent="0.3">
      <c r="A927" s="660" t="s">
        <v>600</v>
      </c>
      <c r="B927" s="661" t="s">
        <v>3542</v>
      </c>
      <c r="C927" s="662" t="s">
        <v>614</v>
      </c>
      <c r="D927" s="663" t="s">
        <v>3545</v>
      </c>
      <c r="E927" s="662" t="s">
        <v>632</v>
      </c>
      <c r="F927" s="663" t="s">
        <v>3551</v>
      </c>
      <c r="G927" s="662" t="s">
        <v>648</v>
      </c>
      <c r="H927" s="662" t="s">
        <v>2835</v>
      </c>
      <c r="I927" s="662" t="s">
        <v>2836</v>
      </c>
      <c r="J927" s="662" t="s">
        <v>2837</v>
      </c>
      <c r="K927" s="662" t="s">
        <v>2838</v>
      </c>
      <c r="L927" s="664">
        <v>103.47</v>
      </c>
      <c r="M927" s="664">
        <v>1</v>
      </c>
      <c r="N927" s="665">
        <v>103.47</v>
      </c>
    </row>
    <row r="928" spans="1:14" ht="14.4" customHeight="1" x14ac:dyDescent="0.3">
      <c r="A928" s="660" t="s">
        <v>600</v>
      </c>
      <c r="B928" s="661" t="s">
        <v>3542</v>
      </c>
      <c r="C928" s="662" t="s">
        <v>614</v>
      </c>
      <c r="D928" s="663" t="s">
        <v>3545</v>
      </c>
      <c r="E928" s="662" t="s">
        <v>632</v>
      </c>
      <c r="F928" s="663" t="s">
        <v>3551</v>
      </c>
      <c r="G928" s="662" t="s">
        <v>648</v>
      </c>
      <c r="H928" s="662" t="s">
        <v>868</v>
      </c>
      <c r="I928" s="662" t="s">
        <v>869</v>
      </c>
      <c r="J928" s="662" t="s">
        <v>870</v>
      </c>
      <c r="K928" s="662" t="s">
        <v>871</v>
      </c>
      <c r="L928" s="664">
        <v>67.749905436706712</v>
      </c>
      <c r="M928" s="664">
        <v>2</v>
      </c>
      <c r="N928" s="665">
        <v>135.49981087341342</v>
      </c>
    </row>
    <row r="929" spans="1:14" ht="14.4" customHeight="1" x14ac:dyDescent="0.3">
      <c r="A929" s="660" t="s">
        <v>600</v>
      </c>
      <c r="B929" s="661" t="s">
        <v>3542</v>
      </c>
      <c r="C929" s="662" t="s">
        <v>614</v>
      </c>
      <c r="D929" s="663" t="s">
        <v>3545</v>
      </c>
      <c r="E929" s="662" t="s">
        <v>632</v>
      </c>
      <c r="F929" s="663" t="s">
        <v>3551</v>
      </c>
      <c r="G929" s="662" t="s">
        <v>648</v>
      </c>
      <c r="H929" s="662" t="s">
        <v>2130</v>
      </c>
      <c r="I929" s="662" t="s">
        <v>2131</v>
      </c>
      <c r="J929" s="662" t="s">
        <v>2132</v>
      </c>
      <c r="K929" s="662" t="s">
        <v>2133</v>
      </c>
      <c r="L929" s="664">
        <v>83.81</v>
      </c>
      <c r="M929" s="664">
        <v>1</v>
      </c>
      <c r="N929" s="665">
        <v>83.81</v>
      </c>
    </row>
    <row r="930" spans="1:14" ht="14.4" customHeight="1" x14ac:dyDescent="0.3">
      <c r="A930" s="660" t="s">
        <v>600</v>
      </c>
      <c r="B930" s="661" t="s">
        <v>3542</v>
      </c>
      <c r="C930" s="662" t="s">
        <v>614</v>
      </c>
      <c r="D930" s="663" t="s">
        <v>3545</v>
      </c>
      <c r="E930" s="662" t="s">
        <v>632</v>
      </c>
      <c r="F930" s="663" t="s">
        <v>3551</v>
      </c>
      <c r="G930" s="662" t="s">
        <v>648</v>
      </c>
      <c r="H930" s="662" t="s">
        <v>880</v>
      </c>
      <c r="I930" s="662" t="s">
        <v>881</v>
      </c>
      <c r="J930" s="662" t="s">
        <v>882</v>
      </c>
      <c r="K930" s="662" t="s">
        <v>883</v>
      </c>
      <c r="L930" s="664">
        <v>162.23587972508585</v>
      </c>
      <c r="M930" s="664">
        <v>291</v>
      </c>
      <c r="N930" s="665">
        <v>47210.640999999981</v>
      </c>
    </row>
    <row r="931" spans="1:14" ht="14.4" customHeight="1" x14ac:dyDescent="0.3">
      <c r="A931" s="660" t="s">
        <v>600</v>
      </c>
      <c r="B931" s="661" t="s">
        <v>3542</v>
      </c>
      <c r="C931" s="662" t="s">
        <v>614</v>
      </c>
      <c r="D931" s="663" t="s">
        <v>3545</v>
      </c>
      <c r="E931" s="662" t="s">
        <v>632</v>
      </c>
      <c r="F931" s="663" t="s">
        <v>3551</v>
      </c>
      <c r="G931" s="662" t="s">
        <v>648</v>
      </c>
      <c r="H931" s="662" t="s">
        <v>2839</v>
      </c>
      <c r="I931" s="662" t="s">
        <v>2839</v>
      </c>
      <c r="J931" s="662" t="s">
        <v>2840</v>
      </c>
      <c r="K931" s="662" t="s">
        <v>1689</v>
      </c>
      <c r="L931" s="664">
        <v>100.54</v>
      </c>
      <c r="M931" s="664">
        <v>1</v>
      </c>
      <c r="N931" s="665">
        <v>100.54</v>
      </c>
    </row>
    <row r="932" spans="1:14" ht="14.4" customHeight="1" x14ac:dyDescent="0.3">
      <c r="A932" s="660" t="s">
        <v>600</v>
      </c>
      <c r="B932" s="661" t="s">
        <v>3542</v>
      </c>
      <c r="C932" s="662" t="s">
        <v>614</v>
      </c>
      <c r="D932" s="663" t="s">
        <v>3545</v>
      </c>
      <c r="E932" s="662" t="s">
        <v>632</v>
      </c>
      <c r="F932" s="663" t="s">
        <v>3551</v>
      </c>
      <c r="G932" s="662" t="s">
        <v>648</v>
      </c>
      <c r="H932" s="662" t="s">
        <v>2142</v>
      </c>
      <c r="I932" s="662" t="s">
        <v>2143</v>
      </c>
      <c r="J932" s="662" t="s">
        <v>2144</v>
      </c>
      <c r="K932" s="662" t="s">
        <v>2145</v>
      </c>
      <c r="L932" s="664">
        <v>70.945015860957</v>
      </c>
      <c r="M932" s="664">
        <v>16</v>
      </c>
      <c r="N932" s="665">
        <v>1135.120253775312</v>
      </c>
    </row>
    <row r="933" spans="1:14" ht="14.4" customHeight="1" x14ac:dyDescent="0.3">
      <c r="A933" s="660" t="s">
        <v>600</v>
      </c>
      <c r="B933" s="661" t="s">
        <v>3542</v>
      </c>
      <c r="C933" s="662" t="s">
        <v>614</v>
      </c>
      <c r="D933" s="663" t="s">
        <v>3545</v>
      </c>
      <c r="E933" s="662" t="s">
        <v>632</v>
      </c>
      <c r="F933" s="663" t="s">
        <v>3551</v>
      </c>
      <c r="G933" s="662" t="s">
        <v>648</v>
      </c>
      <c r="H933" s="662" t="s">
        <v>900</v>
      </c>
      <c r="I933" s="662" t="s">
        <v>901</v>
      </c>
      <c r="J933" s="662" t="s">
        <v>902</v>
      </c>
      <c r="K933" s="662" t="s">
        <v>903</v>
      </c>
      <c r="L933" s="664">
        <v>108.60999999999997</v>
      </c>
      <c r="M933" s="664">
        <v>2</v>
      </c>
      <c r="N933" s="665">
        <v>217.21999999999994</v>
      </c>
    </row>
    <row r="934" spans="1:14" ht="14.4" customHeight="1" x14ac:dyDescent="0.3">
      <c r="A934" s="660" t="s">
        <v>600</v>
      </c>
      <c r="B934" s="661" t="s">
        <v>3542</v>
      </c>
      <c r="C934" s="662" t="s">
        <v>614</v>
      </c>
      <c r="D934" s="663" t="s">
        <v>3545</v>
      </c>
      <c r="E934" s="662" t="s">
        <v>632</v>
      </c>
      <c r="F934" s="663" t="s">
        <v>3551</v>
      </c>
      <c r="G934" s="662" t="s">
        <v>648</v>
      </c>
      <c r="H934" s="662" t="s">
        <v>904</v>
      </c>
      <c r="I934" s="662" t="s">
        <v>905</v>
      </c>
      <c r="J934" s="662" t="s">
        <v>906</v>
      </c>
      <c r="K934" s="662" t="s">
        <v>907</v>
      </c>
      <c r="L934" s="664">
        <v>167.69993932692427</v>
      </c>
      <c r="M934" s="664">
        <v>14</v>
      </c>
      <c r="N934" s="665">
        <v>2347.7991505769396</v>
      </c>
    </row>
    <row r="935" spans="1:14" ht="14.4" customHeight="1" x14ac:dyDescent="0.3">
      <c r="A935" s="660" t="s">
        <v>600</v>
      </c>
      <c r="B935" s="661" t="s">
        <v>3542</v>
      </c>
      <c r="C935" s="662" t="s">
        <v>614</v>
      </c>
      <c r="D935" s="663" t="s">
        <v>3545</v>
      </c>
      <c r="E935" s="662" t="s">
        <v>632</v>
      </c>
      <c r="F935" s="663" t="s">
        <v>3551</v>
      </c>
      <c r="G935" s="662" t="s">
        <v>648</v>
      </c>
      <c r="H935" s="662" t="s">
        <v>2154</v>
      </c>
      <c r="I935" s="662" t="s">
        <v>2155</v>
      </c>
      <c r="J935" s="662" t="s">
        <v>2156</v>
      </c>
      <c r="K935" s="662" t="s">
        <v>2157</v>
      </c>
      <c r="L935" s="664">
        <v>129.58959942484907</v>
      </c>
      <c r="M935" s="664">
        <v>1</v>
      </c>
      <c r="N935" s="665">
        <v>129.58959942484907</v>
      </c>
    </row>
    <row r="936" spans="1:14" ht="14.4" customHeight="1" x14ac:dyDescent="0.3">
      <c r="A936" s="660" t="s">
        <v>600</v>
      </c>
      <c r="B936" s="661" t="s">
        <v>3542</v>
      </c>
      <c r="C936" s="662" t="s">
        <v>614</v>
      </c>
      <c r="D936" s="663" t="s">
        <v>3545</v>
      </c>
      <c r="E936" s="662" t="s">
        <v>632</v>
      </c>
      <c r="F936" s="663" t="s">
        <v>3551</v>
      </c>
      <c r="G936" s="662" t="s">
        <v>648</v>
      </c>
      <c r="H936" s="662" t="s">
        <v>2841</v>
      </c>
      <c r="I936" s="662" t="s">
        <v>2842</v>
      </c>
      <c r="J936" s="662" t="s">
        <v>2843</v>
      </c>
      <c r="K936" s="662" t="s">
        <v>2844</v>
      </c>
      <c r="L936" s="664">
        <v>184.25</v>
      </c>
      <c r="M936" s="664">
        <v>1</v>
      </c>
      <c r="N936" s="665">
        <v>184.25</v>
      </c>
    </row>
    <row r="937" spans="1:14" ht="14.4" customHeight="1" x14ac:dyDescent="0.3">
      <c r="A937" s="660" t="s">
        <v>600</v>
      </c>
      <c r="B937" s="661" t="s">
        <v>3542</v>
      </c>
      <c r="C937" s="662" t="s">
        <v>614</v>
      </c>
      <c r="D937" s="663" t="s">
        <v>3545</v>
      </c>
      <c r="E937" s="662" t="s">
        <v>632</v>
      </c>
      <c r="F937" s="663" t="s">
        <v>3551</v>
      </c>
      <c r="G937" s="662" t="s">
        <v>648</v>
      </c>
      <c r="H937" s="662" t="s">
        <v>908</v>
      </c>
      <c r="I937" s="662" t="s">
        <v>909</v>
      </c>
      <c r="J937" s="662" t="s">
        <v>910</v>
      </c>
      <c r="K937" s="662" t="s">
        <v>911</v>
      </c>
      <c r="L937" s="664">
        <v>22.299999999999997</v>
      </c>
      <c r="M937" s="664">
        <v>1</v>
      </c>
      <c r="N937" s="665">
        <v>22.299999999999997</v>
      </c>
    </row>
    <row r="938" spans="1:14" ht="14.4" customHeight="1" x14ac:dyDescent="0.3">
      <c r="A938" s="660" t="s">
        <v>600</v>
      </c>
      <c r="B938" s="661" t="s">
        <v>3542</v>
      </c>
      <c r="C938" s="662" t="s">
        <v>614</v>
      </c>
      <c r="D938" s="663" t="s">
        <v>3545</v>
      </c>
      <c r="E938" s="662" t="s">
        <v>632</v>
      </c>
      <c r="F938" s="663" t="s">
        <v>3551</v>
      </c>
      <c r="G938" s="662" t="s">
        <v>648</v>
      </c>
      <c r="H938" s="662" t="s">
        <v>912</v>
      </c>
      <c r="I938" s="662" t="s">
        <v>913</v>
      </c>
      <c r="J938" s="662" t="s">
        <v>914</v>
      </c>
      <c r="K938" s="662" t="s">
        <v>915</v>
      </c>
      <c r="L938" s="664">
        <v>68.439999999999969</v>
      </c>
      <c r="M938" s="664">
        <v>4</v>
      </c>
      <c r="N938" s="665">
        <v>273.75999999999988</v>
      </c>
    </row>
    <row r="939" spans="1:14" ht="14.4" customHeight="1" x14ac:dyDescent="0.3">
      <c r="A939" s="660" t="s">
        <v>600</v>
      </c>
      <c r="B939" s="661" t="s">
        <v>3542</v>
      </c>
      <c r="C939" s="662" t="s">
        <v>614</v>
      </c>
      <c r="D939" s="663" t="s">
        <v>3545</v>
      </c>
      <c r="E939" s="662" t="s">
        <v>632</v>
      </c>
      <c r="F939" s="663" t="s">
        <v>3551</v>
      </c>
      <c r="G939" s="662" t="s">
        <v>648</v>
      </c>
      <c r="H939" s="662" t="s">
        <v>2160</v>
      </c>
      <c r="I939" s="662" t="s">
        <v>2161</v>
      </c>
      <c r="J939" s="662" t="s">
        <v>2162</v>
      </c>
      <c r="K939" s="662" t="s">
        <v>2163</v>
      </c>
      <c r="L939" s="664">
        <v>134.62999999999997</v>
      </c>
      <c r="M939" s="664">
        <v>3</v>
      </c>
      <c r="N939" s="665">
        <v>403.88999999999987</v>
      </c>
    </row>
    <row r="940" spans="1:14" ht="14.4" customHeight="1" x14ac:dyDescent="0.3">
      <c r="A940" s="660" t="s">
        <v>600</v>
      </c>
      <c r="B940" s="661" t="s">
        <v>3542</v>
      </c>
      <c r="C940" s="662" t="s">
        <v>614</v>
      </c>
      <c r="D940" s="663" t="s">
        <v>3545</v>
      </c>
      <c r="E940" s="662" t="s">
        <v>632</v>
      </c>
      <c r="F940" s="663" t="s">
        <v>3551</v>
      </c>
      <c r="G940" s="662" t="s">
        <v>648</v>
      </c>
      <c r="H940" s="662" t="s">
        <v>2845</v>
      </c>
      <c r="I940" s="662" t="s">
        <v>2846</v>
      </c>
      <c r="J940" s="662" t="s">
        <v>2847</v>
      </c>
      <c r="K940" s="662" t="s">
        <v>2848</v>
      </c>
      <c r="L940" s="664">
        <v>15.429999999999998</v>
      </c>
      <c r="M940" s="664">
        <v>2</v>
      </c>
      <c r="N940" s="665">
        <v>30.859999999999996</v>
      </c>
    </row>
    <row r="941" spans="1:14" ht="14.4" customHeight="1" x14ac:dyDescent="0.3">
      <c r="A941" s="660" t="s">
        <v>600</v>
      </c>
      <c r="B941" s="661" t="s">
        <v>3542</v>
      </c>
      <c r="C941" s="662" t="s">
        <v>614</v>
      </c>
      <c r="D941" s="663" t="s">
        <v>3545</v>
      </c>
      <c r="E941" s="662" t="s">
        <v>632</v>
      </c>
      <c r="F941" s="663" t="s">
        <v>3551</v>
      </c>
      <c r="G941" s="662" t="s">
        <v>648</v>
      </c>
      <c r="H941" s="662" t="s">
        <v>928</v>
      </c>
      <c r="I941" s="662" t="s">
        <v>929</v>
      </c>
      <c r="J941" s="662" t="s">
        <v>930</v>
      </c>
      <c r="K941" s="662" t="s">
        <v>931</v>
      </c>
      <c r="L941" s="664">
        <v>123.265</v>
      </c>
      <c r="M941" s="664">
        <v>14</v>
      </c>
      <c r="N941" s="665">
        <v>1725.71</v>
      </c>
    </row>
    <row r="942" spans="1:14" ht="14.4" customHeight="1" x14ac:dyDescent="0.3">
      <c r="A942" s="660" t="s">
        <v>600</v>
      </c>
      <c r="B942" s="661" t="s">
        <v>3542</v>
      </c>
      <c r="C942" s="662" t="s">
        <v>614</v>
      </c>
      <c r="D942" s="663" t="s">
        <v>3545</v>
      </c>
      <c r="E942" s="662" t="s">
        <v>632</v>
      </c>
      <c r="F942" s="663" t="s">
        <v>3551</v>
      </c>
      <c r="G942" s="662" t="s">
        <v>648</v>
      </c>
      <c r="H942" s="662" t="s">
        <v>932</v>
      </c>
      <c r="I942" s="662" t="s">
        <v>933</v>
      </c>
      <c r="J942" s="662" t="s">
        <v>930</v>
      </c>
      <c r="K942" s="662" t="s">
        <v>934</v>
      </c>
      <c r="L942" s="664">
        <v>150.69999999999996</v>
      </c>
      <c r="M942" s="664">
        <v>1</v>
      </c>
      <c r="N942" s="665">
        <v>150.69999999999996</v>
      </c>
    </row>
    <row r="943" spans="1:14" ht="14.4" customHeight="1" x14ac:dyDescent="0.3">
      <c r="A943" s="660" t="s">
        <v>600</v>
      </c>
      <c r="B943" s="661" t="s">
        <v>3542</v>
      </c>
      <c r="C943" s="662" t="s">
        <v>614</v>
      </c>
      <c r="D943" s="663" t="s">
        <v>3545</v>
      </c>
      <c r="E943" s="662" t="s">
        <v>632</v>
      </c>
      <c r="F943" s="663" t="s">
        <v>3551</v>
      </c>
      <c r="G943" s="662" t="s">
        <v>648</v>
      </c>
      <c r="H943" s="662" t="s">
        <v>2168</v>
      </c>
      <c r="I943" s="662" t="s">
        <v>2169</v>
      </c>
      <c r="J943" s="662" t="s">
        <v>2170</v>
      </c>
      <c r="K943" s="662" t="s">
        <v>2171</v>
      </c>
      <c r="L943" s="664">
        <v>80.910212227029348</v>
      </c>
      <c r="M943" s="664">
        <v>1</v>
      </c>
      <c r="N943" s="665">
        <v>80.910212227029348</v>
      </c>
    </row>
    <row r="944" spans="1:14" ht="14.4" customHeight="1" x14ac:dyDescent="0.3">
      <c r="A944" s="660" t="s">
        <v>600</v>
      </c>
      <c r="B944" s="661" t="s">
        <v>3542</v>
      </c>
      <c r="C944" s="662" t="s">
        <v>614</v>
      </c>
      <c r="D944" s="663" t="s">
        <v>3545</v>
      </c>
      <c r="E944" s="662" t="s">
        <v>632</v>
      </c>
      <c r="F944" s="663" t="s">
        <v>3551</v>
      </c>
      <c r="G944" s="662" t="s">
        <v>648</v>
      </c>
      <c r="H944" s="662" t="s">
        <v>939</v>
      </c>
      <c r="I944" s="662" t="s">
        <v>940</v>
      </c>
      <c r="J944" s="662" t="s">
        <v>941</v>
      </c>
      <c r="K944" s="662" t="s">
        <v>942</v>
      </c>
      <c r="L944" s="664">
        <v>46.053423375520033</v>
      </c>
      <c r="M944" s="664">
        <v>36</v>
      </c>
      <c r="N944" s="665">
        <v>1657.9232415187212</v>
      </c>
    </row>
    <row r="945" spans="1:14" ht="14.4" customHeight="1" x14ac:dyDescent="0.3">
      <c r="A945" s="660" t="s">
        <v>600</v>
      </c>
      <c r="B945" s="661" t="s">
        <v>3542</v>
      </c>
      <c r="C945" s="662" t="s">
        <v>614</v>
      </c>
      <c r="D945" s="663" t="s">
        <v>3545</v>
      </c>
      <c r="E945" s="662" t="s">
        <v>632</v>
      </c>
      <c r="F945" s="663" t="s">
        <v>3551</v>
      </c>
      <c r="G945" s="662" t="s">
        <v>648</v>
      </c>
      <c r="H945" s="662" t="s">
        <v>2849</v>
      </c>
      <c r="I945" s="662" t="s">
        <v>2850</v>
      </c>
      <c r="J945" s="662" t="s">
        <v>2851</v>
      </c>
      <c r="K945" s="662" t="s">
        <v>2852</v>
      </c>
      <c r="L945" s="664">
        <v>134.18396282790212</v>
      </c>
      <c r="M945" s="664">
        <v>10</v>
      </c>
      <c r="N945" s="665">
        <v>1341.8396282790213</v>
      </c>
    </row>
    <row r="946" spans="1:14" ht="14.4" customHeight="1" x14ac:dyDescent="0.3">
      <c r="A946" s="660" t="s">
        <v>600</v>
      </c>
      <c r="B946" s="661" t="s">
        <v>3542</v>
      </c>
      <c r="C946" s="662" t="s">
        <v>614</v>
      </c>
      <c r="D946" s="663" t="s">
        <v>3545</v>
      </c>
      <c r="E946" s="662" t="s">
        <v>632</v>
      </c>
      <c r="F946" s="663" t="s">
        <v>3551</v>
      </c>
      <c r="G946" s="662" t="s">
        <v>648</v>
      </c>
      <c r="H946" s="662" t="s">
        <v>947</v>
      </c>
      <c r="I946" s="662" t="s">
        <v>948</v>
      </c>
      <c r="J946" s="662" t="s">
        <v>949</v>
      </c>
      <c r="K946" s="662" t="s">
        <v>950</v>
      </c>
      <c r="L946" s="664">
        <v>50.822740788375761</v>
      </c>
      <c r="M946" s="664">
        <v>37</v>
      </c>
      <c r="N946" s="665">
        <v>1880.4414091699032</v>
      </c>
    </row>
    <row r="947" spans="1:14" ht="14.4" customHeight="1" x14ac:dyDescent="0.3">
      <c r="A947" s="660" t="s">
        <v>600</v>
      </c>
      <c r="B947" s="661" t="s">
        <v>3542</v>
      </c>
      <c r="C947" s="662" t="s">
        <v>614</v>
      </c>
      <c r="D947" s="663" t="s">
        <v>3545</v>
      </c>
      <c r="E947" s="662" t="s">
        <v>632</v>
      </c>
      <c r="F947" s="663" t="s">
        <v>3551</v>
      </c>
      <c r="G947" s="662" t="s">
        <v>648</v>
      </c>
      <c r="H947" s="662" t="s">
        <v>951</v>
      </c>
      <c r="I947" s="662" t="s">
        <v>952</v>
      </c>
      <c r="J947" s="662" t="s">
        <v>953</v>
      </c>
      <c r="K947" s="662" t="s">
        <v>954</v>
      </c>
      <c r="L947" s="664">
        <v>41.944267745037557</v>
      </c>
      <c r="M947" s="664">
        <v>113</v>
      </c>
      <c r="N947" s="665">
        <v>4739.7022551892442</v>
      </c>
    </row>
    <row r="948" spans="1:14" ht="14.4" customHeight="1" x14ac:dyDescent="0.3">
      <c r="A948" s="660" t="s">
        <v>600</v>
      </c>
      <c r="B948" s="661" t="s">
        <v>3542</v>
      </c>
      <c r="C948" s="662" t="s">
        <v>614</v>
      </c>
      <c r="D948" s="663" t="s">
        <v>3545</v>
      </c>
      <c r="E948" s="662" t="s">
        <v>632</v>
      </c>
      <c r="F948" s="663" t="s">
        <v>3551</v>
      </c>
      <c r="G948" s="662" t="s">
        <v>648</v>
      </c>
      <c r="H948" s="662" t="s">
        <v>955</v>
      </c>
      <c r="I948" s="662" t="s">
        <v>956</v>
      </c>
      <c r="J948" s="662" t="s">
        <v>953</v>
      </c>
      <c r="K948" s="662" t="s">
        <v>957</v>
      </c>
      <c r="L948" s="664">
        <v>292.49955722674349</v>
      </c>
      <c r="M948" s="664">
        <v>38</v>
      </c>
      <c r="N948" s="665">
        <v>11114.983174616253</v>
      </c>
    </row>
    <row r="949" spans="1:14" ht="14.4" customHeight="1" x14ac:dyDescent="0.3">
      <c r="A949" s="660" t="s">
        <v>600</v>
      </c>
      <c r="B949" s="661" t="s">
        <v>3542</v>
      </c>
      <c r="C949" s="662" t="s">
        <v>614</v>
      </c>
      <c r="D949" s="663" t="s">
        <v>3545</v>
      </c>
      <c r="E949" s="662" t="s">
        <v>632</v>
      </c>
      <c r="F949" s="663" t="s">
        <v>3551</v>
      </c>
      <c r="G949" s="662" t="s">
        <v>648</v>
      </c>
      <c r="H949" s="662" t="s">
        <v>2853</v>
      </c>
      <c r="I949" s="662" t="s">
        <v>2854</v>
      </c>
      <c r="J949" s="662" t="s">
        <v>2855</v>
      </c>
      <c r="K949" s="662" t="s">
        <v>2856</v>
      </c>
      <c r="L949" s="664">
        <v>74.563333333333333</v>
      </c>
      <c r="M949" s="664">
        <v>3</v>
      </c>
      <c r="N949" s="665">
        <v>223.69</v>
      </c>
    </row>
    <row r="950" spans="1:14" ht="14.4" customHeight="1" x14ac:dyDescent="0.3">
      <c r="A950" s="660" t="s">
        <v>600</v>
      </c>
      <c r="B950" s="661" t="s">
        <v>3542</v>
      </c>
      <c r="C950" s="662" t="s">
        <v>614</v>
      </c>
      <c r="D950" s="663" t="s">
        <v>3545</v>
      </c>
      <c r="E950" s="662" t="s">
        <v>632</v>
      </c>
      <c r="F950" s="663" t="s">
        <v>3551</v>
      </c>
      <c r="G950" s="662" t="s">
        <v>648</v>
      </c>
      <c r="H950" s="662" t="s">
        <v>2174</v>
      </c>
      <c r="I950" s="662" t="s">
        <v>2175</v>
      </c>
      <c r="J950" s="662" t="s">
        <v>2176</v>
      </c>
      <c r="K950" s="662" t="s">
        <v>2177</v>
      </c>
      <c r="L950" s="664">
        <v>121.64</v>
      </c>
      <c r="M950" s="664">
        <v>1</v>
      </c>
      <c r="N950" s="665">
        <v>121.64</v>
      </c>
    </row>
    <row r="951" spans="1:14" ht="14.4" customHeight="1" x14ac:dyDescent="0.3">
      <c r="A951" s="660" t="s">
        <v>600</v>
      </c>
      <c r="B951" s="661" t="s">
        <v>3542</v>
      </c>
      <c r="C951" s="662" t="s">
        <v>614</v>
      </c>
      <c r="D951" s="663" t="s">
        <v>3545</v>
      </c>
      <c r="E951" s="662" t="s">
        <v>632</v>
      </c>
      <c r="F951" s="663" t="s">
        <v>3551</v>
      </c>
      <c r="G951" s="662" t="s">
        <v>648</v>
      </c>
      <c r="H951" s="662" t="s">
        <v>2857</v>
      </c>
      <c r="I951" s="662" t="s">
        <v>2858</v>
      </c>
      <c r="J951" s="662" t="s">
        <v>964</v>
      </c>
      <c r="K951" s="662" t="s">
        <v>2453</v>
      </c>
      <c r="L951" s="664">
        <v>49.641040727681975</v>
      </c>
      <c r="M951" s="664">
        <v>65</v>
      </c>
      <c r="N951" s="665">
        <v>3226.6676472993286</v>
      </c>
    </row>
    <row r="952" spans="1:14" ht="14.4" customHeight="1" x14ac:dyDescent="0.3">
      <c r="A952" s="660" t="s">
        <v>600</v>
      </c>
      <c r="B952" s="661" t="s">
        <v>3542</v>
      </c>
      <c r="C952" s="662" t="s">
        <v>614</v>
      </c>
      <c r="D952" s="663" t="s">
        <v>3545</v>
      </c>
      <c r="E952" s="662" t="s">
        <v>632</v>
      </c>
      <c r="F952" s="663" t="s">
        <v>3551</v>
      </c>
      <c r="G952" s="662" t="s">
        <v>648</v>
      </c>
      <c r="H952" s="662" t="s">
        <v>962</v>
      </c>
      <c r="I952" s="662" t="s">
        <v>963</v>
      </c>
      <c r="J952" s="662" t="s">
        <v>964</v>
      </c>
      <c r="K952" s="662" t="s">
        <v>965</v>
      </c>
      <c r="L952" s="664">
        <v>91.57</v>
      </c>
      <c r="M952" s="664">
        <v>1</v>
      </c>
      <c r="N952" s="665">
        <v>91.57</v>
      </c>
    </row>
    <row r="953" spans="1:14" ht="14.4" customHeight="1" x14ac:dyDescent="0.3">
      <c r="A953" s="660" t="s">
        <v>600</v>
      </c>
      <c r="B953" s="661" t="s">
        <v>3542</v>
      </c>
      <c r="C953" s="662" t="s">
        <v>614</v>
      </c>
      <c r="D953" s="663" t="s">
        <v>3545</v>
      </c>
      <c r="E953" s="662" t="s">
        <v>632</v>
      </c>
      <c r="F953" s="663" t="s">
        <v>3551</v>
      </c>
      <c r="G953" s="662" t="s">
        <v>648</v>
      </c>
      <c r="H953" s="662" t="s">
        <v>2178</v>
      </c>
      <c r="I953" s="662" t="s">
        <v>2179</v>
      </c>
      <c r="J953" s="662" t="s">
        <v>2180</v>
      </c>
      <c r="K953" s="662" t="s">
        <v>2181</v>
      </c>
      <c r="L953" s="664">
        <v>538.03000000000009</v>
      </c>
      <c r="M953" s="664">
        <v>1</v>
      </c>
      <c r="N953" s="665">
        <v>538.03000000000009</v>
      </c>
    </row>
    <row r="954" spans="1:14" ht="14.4" customHeight="1" x14ac:dyDescent="0.3">
      <c r="A954" s="660" t="s">
        <v>600</v>
      </c>
      <c r="B954" s="661" t="s">
        <v>3542</v>
      </c>
      <c r="C954" s="662" t="s">
        <v>614</v>
      </c>
      <c r="D954" s="663" t="s">
        <v>3545</v>
      </c>
      <c r="E954" s="662" t="s">
        <v>632</v>
      </c>
      <c r="F954" s="663" t="s">
        <v>3551</v>
      </c>
      <c r="G954" s="662" t="s">
        <v>648</v>
      </c>
      <c r="H954" s="662" t="s">
        <v>2182</v>
      </c>
      <c r="I954" s="662" t="s">
        <v>2183</v>
      </c>
      <c r="J954" s="662" t="s">
        <v>2184</v>
      </c>
      <c r="K954" s="662" t="s">
        <v>2185</v>
      </c>
      <c r="L954" s="664">
        <v>55.559999999999988</v>
      </c>
      <c r="M954" s="664">
        <v>1</v>
      </c>
      <c r="N954" s="665">
        <v>55.559999999999988</v>
      </c>
    </row>
    <row r="955" spans="1:14" ht="14.4" customHeight="1" x14ac:dyDescent="0.3">
      <c r="A955" s="660" t="s">
        <v>600</v>
      </c>
      <c r="B955" s="661" t="s">
        <v>3542</v>
      </c>
      <c r="C955" s="662" t="s">
        <v>614</v>
      </c>
      <c r="D955" s="663" t="s">
        <v>3545</v>
      </c>
      <c r="E955" s="662" t="s">
        <v>632</v>
      </c>
      <c r="F955" s="663" t="s">
        <v>3551</v>
      </c>
      <c r="G955" s="662" t="s">
        <v>648</v>
      </c>
      <c r="H955" s="662" t="s">
        <v>974</v>
      </c>
      <c r="I955" s="662" t="s">
        <v>975</v>
      </c>
      <c r="J955" s="662" t="s">
        <v>976</v>
      </c>
      <c r="K955" s="662" t="s">
        <v>977</v>
      </c>
      <c r="L955" s="664">
        <v>37.88503153281475</v>
      </c>
      <c r="M955" s="664">
        <v>2</v>
      </c>
      <c r="N955" s="665">
        <v>75.7700630656295</v>
      </c>
    </row>
    <row r="956" spans="1:14" ht="14.4" customHeight="1" x14ac:dyDescent="0.3">
      <c r="A956" s="660" t="s">
        <v>600</v>
      </c>
      <c r="B956" s="661" t="s">
        <v>3542</v>
      </c>
      <c r="C956" s="662" t="s">
        <v>614</v>
      </c>
      <c r="D956" s="663" t="s">
        <v>3545</v>
      </c>
      <c r="E956" s="662" t="s">
        <v>632</v>
      </c>
      <c r="F956" s="663" t="s">
        <v>3551</v>
      </c>
      <c r="G956" s="662" t="s">
        <v>648</v>
      </c>
      <c r="H956" s="662" t="s">
        <v>2190</v>
      </c>
      <c r="I956" s="662" t="s">
        <v>2191</v>
      </c>
      <c r="J956" s="662" t="s">
        <v>2192</v>
      </c>
      <c r="K956" s="662" t="s">
        <v>2193</v>
      </c>
      <c r="L956" s="664">
        <v>111.23268548602313</v>
      </c>
      <c r="M956" s="664">
        <v>41</v>
      </c>
      <c r="N956" s="665">
        <v>4560.5401049269485</v>
      </c>
    </row>
    <row r="957" spans="1:14" ht="14.4" customHeight="1" x14ac:dyDescent="0.3">
      <c r="A957" s="660" t="s">
        <v>600</v>
      </c>
      <c r="B957" s="661" t="s">
        <v>3542</v>
      </c>
      <c r="C957" s="662" t="s">
        <v>614</v>
      </c>
      <c r="D957" s="663" t="s">
        <v>3545</v>
      </c>
      <c r="E957" s="662" t="s">
        <v>632</v>
      </c>
      <c r="F957" s="663" t="s">
        <v>3551</v>
      </c>
      <c r="G957" s="662" t="s">
        <v>648</v>
      </c>
      <c r="H957" s="662" t="s">
        <v>2206</v>
      </c>
      <c r="I957" s="662" t="s">
        <v>2207</v>
      </c>
      <c r="J957" s="662" t="s">
        <v>762</v>
      </c>
      <c r="K957" s="662" t="s">
        <v>2208</v>
      </c>
      <c r="L957" s="664">
        <v>166.99105210371729</v>
      </c>
      <c r="M957" s="664">
        <v>4</v>
      </c>
      <c r="N957" s="665">
        <v>667.96420841486918</v>
      </c>
    </row>
    <row r="958" spans="1:14" ht="14.4" customHeight="1" x14ac:dyDescent="0.3">
      <c r="A958" s="660" t="s">
        <v>600</v>
      </c>
      <c r="B958" s="661" t="s">
        <v>3542</v>
      </c>
      <c r="C958" s="662" t="s">
        <v>614</v>
      </c>
      <c r="D958" s="663" t="s">
        <v>3545</v>
      </c>
      <c r="E958" s="662" t="s">
        <v>632</v>
      </c>
      <c r="F958" s="663" t="s">
        <v>3551</v>
      </c>
      <c r="G958" s="662" t="s">
        <v>648</v>
      </c>
      <c r="H958" s="662" t="s">
        <v>982</v>
      </c>
      <c r="I958" s="662" t="s">
        <v>983</v>
      </c>
      <c r="J958" s="662" t="s">
        <v>984</v>
      </c>
      <c r="K958" s="662" t="s">
        <v>985</v>
      </c>
      <c r="L958" s="664">
        <v>27.474958247348219</v>
      </c>
      <c r="M958" s="664">
        <v>10</v>
      </c>
      <c r="N958" s="665">
        <v>274.74958247348218</v>
      </c>
    </row>
    <row r="959" spans="1:14" ht="14.4" customHeight="1" x14ac:dyDescent="0.3">
      <c r="A959" s="660" t="s">
        <v>600</v>
      </c>
      <c r="B959" s="661" t="s">
        <v>3542</v>
      </c>
      <c r="C959" s="662" t="s">
        <v>614</v>
      </c>
      <c r="D959" s="663" t="s">
        <v>3545</v>
      </c>
      <c r="E959" s="662" t="s">
        <v>632</v>
      </c>
      <c r="F959" s="663" t="s">
        <v>3551</v>
      </c>
      <c r="G959" s="662" t="s">
        <v>648</v>
      </c>
      <c r="H959" s="662" t="s">
        <v>2859</v>
      </c>
      <c r="I959" s="662" t="s">
        <v>237</v>
      </c>
      <c r="J959" s="662" t="s">
        <v>2860</v>
      </c>
      <c r="K959" s="662"/>
      <c r="L959" s="664">
        <v>97.320318663018284</v>
      </c>
      <c r="M959" s="664">
        <v>2</v>
      </c>
      <c r="N959" s="665">
        <v>194.64063732603657</v>
      </c>
    </row>
    <row r="960" spans="1:14" ht="14.4" customHeight="1" x14ac:dyDescent="0.3">
      <c r="A960" s="660" t="s">
        <v>600</v>
      </c>
      <c r="B960" s="661" t="s">
        <v>3542</v>
      </c>
      <c r="C960" s="662" t="s">
        <v>614</v>
      </c>
      <c r="D960" s="663" t="s">
        <v>3545</v>
      </c>
      <c r="E960" s="662" t="s">
        <v>632</v>
      </c>
      <c r="F960" s="663" t="s">
        <v>3551</v>
      </c>
      <c r="G960" s="662" t="s">
        <v>648</v>
      </c>
      <c r="H960" s="662" t="s">
        <v>990</v>
      </c>
      <c r="I960" s="662" t="s">
        <v>237</v>
      </c>
      <c r="J960" s="662" t="s">
        <v>991</v>
      </c>
      <c r="K960" s="662" t="s">
        <v>992</v>
      </c>
      <c r="L960" s="664">
        <v>181.05542319659477</v>
      </c>
      <c r="M960" s="664">
        <v>15</v>
      </c>
      <c r="N960" s="665">
        <v>2715.8313479489216</v>
      </c>
    </row>
    <row r="961" spans="1:14" ht="14.4" customHeight="1" x14ac:dyDescent="0.3">
      <c r="A961" s="660" t="s">
        <v>600</v>
      </c>
      <c r="B961" s="661" t="s">
        <v>3542</v>
      </c>
      <c r="C961" s="662" t="s">
        <v>614</v>
      </c>
      <c r="D961" s="663" t="s">
        <v>3545</v>
      </c>
      <c r="E961" s="662" t="s">
        <v>632</v>
      </c>
      <c r="F961" s="663" t="s">
        <v>3551</v>
      </c>
      <c r="G961" s="662" t="s">
        <v>648</v>
      </c>
      <c r="H961" s="662" t="s">
        <v>993</v>
      </c>
      <c r="I961" s="662" t="s">
        <v>237</v>
      </c>
      <c r="J961" s="662" t="s">
        <v>994</v>
      </c>
      <c r="K961" s="662"/>
      <c r="L961" s="664">
        <v>276.90841391513345</v>
      </c>
      <c r="M961" s="664">
        <v>17</v>
      </c>
      <c r="N961" s="665">
        <v>4707.4430365572689</v>
      </c>
    </row>
    <row r="962" spans="1:14" ht="14.4" customHeight="1" x14ac:dyDescent="0.3">
      <c r="A962" s="660" t="s">
        <v>600</v>
      </c>
      <c r="B962" s="661" t="s">
        <v>3542</v>
      </c>
      <c r="C962" s="662" t="s">
        <v>614</v>
      </c>
      <c r="D962" s="663" t="s">
        <v>3545</v>
      </c>
      <c r="E962" s="662" t="s">
        <v>632</v>
      </c>
      <c r="F962" s="663" t="s">
        <v>3551</v>
      </c>
      <c r="G962" s="662" t="s">
        <v>648</v>
      </c>
      <c r="H962" s="662" t="s">
        <v>2861</v>
      </c>
      <c r="I962" s="662" t="s">
        <v>237</v>
      </c>
      <c r="J962" s="662" t="s">
        <v>2862</v>
      </c>
      <c r="K962" s="662" t="s">
        <v>2863</v>
      </c>
      <c r="L962" s="664">
        <v>39.850000000000009</v>
      </c>
      <c r="M962" s="664">
        <v>1</v>
      </c>
      <c r="N962" s="665">
        <v>39.850000000000009</v>
      </c>
    </row>
    <row r="963" spans="1:14" ht="14.4" customHeight="1" x14ac:dyDescent="0.3">
      <c r="A963" s="660" t="s">
        <v>600</v>
      </c>
      <c r="B963" s="661" t="s">
        <v>3542</v>
      </c>
      <c r="C963" s="662" t="s">
        <v>614</v>
      </c>
      <c r="D963" s="663" t="s">
        <v>3545</v>
      </c>
      <c r="E963" s="662" t="s">
        <v>632</v>
      </c>
      <c r="F963" s="663" t="s">
        <v>3551</v>
      </c>
      <c r="G963" s="662" t="s">
        <v>648</v>
      </c>
      <c r="H963" s="662" t="s">
        <v>999</v>
      </c>
      <c r="I963" s="662" t="s">
        <v>237</v>
      </c>
      <c r="J963" s="662" t="s">
        <v>1000</v>
      </c>
      <c r="K963" s="662"/>
      <c r="L963" s="664">
        <v>146.4575421906286</v>
      </c>
      <c r="M963" s="664">
        <v>4</v>
      </c>
      <c r="N963" s="665">
        <v>585.8301687625144</v>
      </c>
    </row>
    <row r="964" spans="1:14" ht="14.4" customHeight="1" x14ac:dyDescent="0.3">
      <c r="A964" s="660" t="s">
        <v>600</v>
      </c>
      <c r="B964" s="661" t="s">
        <v>3542</v>
      </c>
      <c r="C964" s="662" t="s">
        <v>614</v>
      </c>
      <c r="D964" s="663" t="s">
        <v>3545</v>
      </c>
      <c r="E964" s="662" t="s">
        <v>632</v>
      </c>
      <c r="F964" s="663" t="s">
        <v>3551</v>
      </c>
      <c r="G964" s="662" t="s">
        <v>648</v>
      </c>
      <c r="H964" s="662" t="s">
        <v>1001</v>
      </c>
      <c r="I964" s="662" t="s">
        <v>237</v>
      </c>
      <c r="J964" s="662" t="s">
        <v>1002</v>
      </c>
      <c r="K964" s="662"/>
      <c r="L964" s="664">
        <v>97.480066076064929</v>
      </c>
      <c r="M964" s="664">
        <v>26</v>
      </c>
      <c r="N964" s="665">
        <v>2534.4817179776883</v>
      </c>
    </row>
    <row r="965" spans="1:14" ht="14.4" customHeight="1" x14ac:dyDescent="0.3">
      <c r="A965" s="660" t="s">
        <v>600</v>
      </c>
      <c r="B965" s="661" t="s">
        <v>3542</v>
      </c>
      <c r="C965" s="662" t="s">
        <v>614</v>
      </c>
      <c r="D965" s="663" t="s">
        <v>3545</v>
      </c>
      <c r="E965" s="662" t="s">
        <v>632</v>
      </c>
      <c r="F965" s="663" t="s">
        <v>3551</v>
      </c>
      <c r="G965" s="662" t="s">
        <v>648</v>
      </c>
      <c r="H965" s="662" t="s">
        <v>1003</v>
      </c>
      <c r="I965" s="662" t="s">
        <v>1004</v>
      </c>
      <c r="J965" s="662" t="s">
        <v>1005</v>
      </c>
      <c r="K965" s="662" t="s">
        <v>1006</v>
      </c>
      <c r="L965" s="664">
        <v>26.884080829382665</v>
      </c>
      <c r="M965" s="664">
        <v>12</v>
      </c>
      <c r="N965" s="665">
        <v>322.60896995259196</v>
      </c>
    </row>
    <row r="966" spans="1:14" ht="14.4" customHeight="1" x14ac:dyDescent="0.3">
      <c r="A966" s="660" t="s">
        <v>600</v>
      </c>
      <c r="B966" s="661" t="s">
        <v>3542</v>
      </c>
      <c r="C966" s="662" t="s">
        <v>614</v>
      </c>
      <c r="D966" s="663" t="s">
        <v>3545</v>
      </c>
      <c r="E966" s="662" t="s">
        <v>632</v>
      </c>
      <c r="F966" s="663" t="s">
        <v>3551</v>
      </c>
      <c r="G966" s="662" t="s">
        <v>648</v>
      </c>
      <c r="H966" s="662" t="s">
        <v>1007</v>
      </c>
      <c r="I966" s="662" t="s">
        <v>1008</v>
      </c>
      <c r="J966" s="662" t="s">
        <v>1009</v>
      </c>
      <c r="K966" s="662" t="s">
        <v>1010</v>
      </c>
      <c r="L966" s="664">
        <v>88.269999999999982</v>
      </c>
      <c r="M966" s="664">
        <v>1</v>
      </c>
      <c r="N966" s="665">
        <v>88.269999999999982</v>
      </c>
    </row>
    <row r="967" spans="1:14" ht="14.4" customHeight="1" x14ac:dyDescent="0.3">
      <c r="A967" s="660" t="s">
        <v>600</v>
      </c>
      <c r="B967" s="661" t="s">
        <v>3542</v>
      </c>
      <c r="C967" s="662" t="s">
        <v>614</v>
      </c>
      <c r="D967" s="663" t="s">
        <v>3545</v>
      </c>
      <c r="E967" s="662" t="s">
        <v>632</v>
      </c>
      <c r="F967" s="663" t="s">
        <v>3551</v>
      </c>
      <c r="G967" s="662" t="s">
        <v>648</v>
      </c>
      <c r="H967" s="662" t="s">
        <v>1011</v>
      </c>
      <c r="I967" s="662" t="s">
        <v>1012</v>
      </c>
      <c r="J967" s="662" t="s">
        <v>984</v>
      </c>
      <c r="K967" s="662" t="s">
        <v>1013</v>
      </c>
      <c r="L967" s="664">
        <v>59.33986833107501</v>
      </c>
      <c r="M967" s="664">
        <v>1</v>
      </c>
      <c r="N967" s="665">
        <v>59.33986833107501</v>
      </c>
    </row>
    <row r="968" spans="1:14" ht="14.4" customHeight="1" x14ac:dyDescent="0.3">
      <c r="A968" s="660" t="s">
        <v>600</v>
      </c>
      <c r="B968" s="661" t="s">
        <v>3542</v>
      </c>
      <c r="C968" s="662" t="s">
        <v>614</v>
      </c>
      <c r="D968" s="663" t="s">
        <v>3545</v>
      </c>
      <c r="E968" s="662" t="s">
        <v>632</v>
      </c>
      <c r="F968" s="663" t="s">
        <v>3551</v>
      </c>
      <c r="G968" s="662" t="s">
        <v>648</v>
      </c>
      <c r="H968" s="662" t="s">
        <v>1014</v>
      </c>
      <c r="I968" s="662" t="s">
        <v>1015</v>
      </c>
      <c r="J968" s="662" t="s">
        <v>1016</v>
      </c>
      <c r="K968" s="662" t="s">
        <v>1017</v>
      </c>
      <c r="L968" s="664">
        <v>64.530067803770578</v>
      </c>
      <c r="M968" s="664">
        <v>5</v>
      </c>
      <c r="N968" s="665">
        <v>322.65033901885289</v>
      </c>
    </row>
    <row r="969" spans="1:14" ht="14.4" customHeight="1" x14ac:dyDescent="0.3">
      <c r="A969" s="660" t="s">
        <v>600</v>
      </c>
      <c r="B969" s="661" t="s">
        <v>3542</v>
      </c>
      <c r="C969" s="662" t="s">
        <v>614</v>
      </c>
      <c r="D969" s="663" t="s">
        <v>3545</v>
      </c>
      <c r="E969" s="662" t="s">
        <v>632</v>
      </c>
      <c r="F969" s="663" t="s">
        <v>3551</v>
      </c>
      <c r="G969" s="662" t="s">
        <v>648</v>
      </c>
      <c r="H969" s="662" t="s">
        <v>1018</v>
      </c>
      <c r="I969" s="662" t="s">
        <v>1019</v>
      </c>
      <c r="J969" s="662" t="s">
        <v>1020</v>
      </c>
      <c r="K969" s="662" t="s">
        <v>1021</v>
      </c>
      <c r="L969" s="664">
        <v>118.36843264814379</v>
      </c>
      <c r="M969" s="664">
        <v>23</v>
      </c>
      <c r="N969" s="665">
        <v>2722.4739509073074</v>
      </c>
    </row>
    <row r="970" spans="1:14" ht="14.4" customHeight="1" x14ac:dyDescent="0.3">
      <c r="A970" s="660" t="s">
        <v>600</v>
      </c>
      <c r="B970" s="661" t="s">
        <v>3542</v>
      </c>
      <c r="C970" s="662" t="s">
        <v>614</v>
      </c>
      <c r="D970" s="663" t="s">
        <v>3545</v>
      </c>
      <c r="E970" s="662" t="s">
        <v>632</v>
      </c>
      <c r="F970" s="663" t="s">
        <v>3551</v>
      </c>
      <c r="G970" s="662" t="s">
        <v>648</v>
      </c>
      <c r="H970" s="662" t="s">
        <v>2216</v>
      </c>
      <c r="I970" s="662" t="s">
        <v>2217</v>
      </c>
      <c r="J970" s="662" t="s">
        <v>2218</v>
      </c>
      <c r="K970" s="662" t="s">
        <v>2219</v>
      </c>
      <c r="L970" s="664">
        <v>23.410050539700787</v>
      </c>
      <c r="M970" s="664">
        <v>4</v>
      </c>
      <c r="N970" s="665">
        <v>93.640202158803149</v>
      </c>
    </row>
    <row r="971" spans="1:14" ht="14.4" customHeight="1" x14ac:dyDescent="0.3">
      <c r="A971" s="660" t="s">
        <v>600</v>
      </c>
      <c r="B971" s="661" t="s">
        <v>3542</v>
      </c>
      <c r="C971" s="662" t="s">
        <v>614</v>
      </c>
      <c r="D971" s="663" t="s">
        <v>3545</v>
      </c>
      <c r="E971" s="662" t="s">
        <v>632</v>
      </c>
      <c r="F971" s="663" t="s">
        <v>3551</v>
      </c>
      <c r="G971" s="662" t="s">
        <v>648</v>
      </c>
      <c r="H971" s="662" t="s">
        <v>1037</v>
      </c>
      <c r="I971" s="662" t="s">
        <v>1038</v>
      </c>
      <c r="J971" s="662" t="s">
        <v>1039</v>
      </c>
      <c r="K971" s="662" t="s">
        <v>1040</v>
      </c>
      <c r="L971" s="664">
        <v>71.670015654000068</v>
      </c>
      <c r="M971" s="664">
        <v>3</v>
      </c>
      <c r="N971" s="665">
        <v>215.01004696200022</v>
      </c>
    </row>
    <row r="972" spans="1:14" ht="14.4" customHeight="1" x14ac:dyDescent="0.3">
      <c r="A972" s="660" t="s">
        <v>600</v>
      </c>
      <c r="B972" s="661" t="s">
        <v>3542</v>
      </c>
      <c r="C972" s="662" t="s">
        <v>614</v>
      </c>
      <c r="D972" s="663" t="s">
        <v>3545</v>
      </c>
      <c r="E972" s="662" t="s">
        <v>632</v>
      </c>
      <c r="F972" s="663" t="s">
        <v>3551</v>
      </c>
      <c r="G972" s="662" t="s">
        <v>648</v>
      </c>
      <c r="H972" s="662" t="s">
        <v>1041</v>
      </c>
      <c r="I972" s="662" t="s">
        <v>1042</v>
      </c>
      <c r="J972" s="662" t="s">
        <v>1043</v>
      </c>
      <c r="K972" s="662" t="s">
        <v>1044</v>
      </c>
      <c r="L972" s="664">
        <v>68.222499999999997</v>
      </c>
      <c r="M972" s="664">
        <v>5</v>
      </c>
      <c r="N972" s="665">
        <v>341.11250000000001</v>
      </c>
    </row>
    <row r="973" spans="1:14" ht="14.4" customHeight="1" x14ac:dyDescent="0.3">
      <c r="A973" s="660" t="s">
        <v>600</v>
      </c>
      <c r="B973" s="661" t="s">
        <v>3542</v>
      </c>
      <c r="C973" s="662" t="s">
        <v>614</v>
      </c>
      <c r="D973" s="663" t="s">
        <v>3545</v>
      </c>
      <c r="E973" s="662" t="s">
        <v>632</v>
      </c>
      <c r="F973" s="663" t="s">
        <v>3551</v>
      </c>
      <c r="G973" s="662" t="s">
        <v>648</v>
      </c>
      <c r="H973" s="662" t="s">
        <v>2231</v>
      </c>
      <c r="I973" s="662" t="s">
        <v>2232</v>
      </c>
      <c r="J973" s="662" t="s">
        <v>1043</v>
      </c>
      <c r="K973" s="662" t="s">
        <v>2233</v>
      </c>
      <c r="L973" s="664">
        <v>29.52</v>
      </c>
      <c r="M973" s="664">
        <v>1</v>
      </c>
      <c r="N973" s="665">
        <v>29.52</v>
      </c>
    </row>
    <row r="974" spans="1:14" ht="14.4" customHeight="1" x14ac:dyDescent="0.3">
      <c r="A974" s="660" t="s">
        <v>600</v>
      </c>
      <c r="B974" s="661" t="s">
        <v>3542</v>
      </c>
      <c r="C974" s="662" t="s">
        <v>614</v>
      </c>
      <c r="D974" s="663" t="s">
        <v>3545</v>
      </c>
      <c r="E974" s="662" t="s">
        <v>632</v>
      </c>
      <c r="F974" s="663" t="s">
        <v>3551</v>
      </c>
      <c r="G974" s="662" t="s">
        <v>648</v>
      </c>
      <c r="H974" s="662" t="s">
        <v>1045</v>
      </c>
      <c r="I974" s="662" t="s">
        <v>1046</v>
      </c>
      <c r="J974" s="662" t="s">
        <v>835</v>
      </c>
      <c r="K974" s="662" t="s">
        <v>1047</v>
      </c>
      <c r="L974" s="664">
        <v>61.379999999999995</v>
      </c>
      <c r="M974" s="664">
        <v>10</v>
      </c>
      <c r="N974" s="665">
        <v>613.79999999999995</v>
      </c>
    </row>
    <row r="975" spans="1:14" ht="14.4" customHeight="1" x14ac:dyDescent="0.3">
      <c r="A975" s="660" t="s">
        <v>600</v>
      </c>
      <c r="B975" s="661" t="s">
        <v>3542</v>
      </c>
      <c r="C975" s="662" t="s">
        <v>614</v>
      </c>
      <c r="D975" s="663" t="s">
        <v>3545</v>
      </c>
      <c r="E975" s="662" t="s">
        <v>632</v>
      </c>
      <c r="F975" s="663" t="s">
        <v>3551</v>
      </c>
      <c r="G975" s="662" t="s">
        <v>648</v>
      </c>
      <c r="H975" s="662" t="s">
        <v>1048</v>
      </c>
      <c r="I975" s="662" t="s">
        <v>1049</v>
      </c>
      <c r="J975" s="662" t="s">
        <v>1050</v>
      </c>
      <c r="K975" s="662" t="s">
        <v>1051</v>
      </c>
      <c r="L975" s="664">
        <v>19.084290873859853</v>
      </c>
      <c r="M975" s="664">
        <v>28</v>
      </c>
      <c r="N975" s="665">
        <v>534.36014446807587</v>
      </c>
    </row>
    <row r="976" spans="1:14" ht="14.4" customHeight="1" x14ac:dyDescent="0.3">
      <c r="A976" s="660" t="s">
        <v>600</v>
      </c>
      <c r="B976" s="661" t="s">
        <v>3542</v>
      </c>
      <c r="C976" s="662" t="s">
        <v>614</v>
      </c>
      <c r="D976" s="663" t="s">
        <v>3545</v>
      </c>
      <c r="E976" s="662" t="s">
        <v>632</v>
      </c>
      <c r="F976" s="663" t="s">
        <v>3551</v>
      </c>
      <c r="G976" s="662" t="s">
        <v>648</v>
      </c>
      <c r="H976" s="662" t="s">
        <v>1052</v>
      </c>
      <c r="I976" s="662" t="s">
        <v>1053</v>
      </c>
      <c r="J976" s="662" t="s">
        <v>1054</v>
      </c>
      <c r="K976" s="662" t="s">
        <v>1055</v>
      </c>
      <c r="L976" s="664">
        <v>150.82967346351299</v>
      </c>
      <c r="M976" s="664">
        <v>1</v>
      </c>
      <c r="N976" s="665">
        <v>150.82967346351299</v>
      </c>
    </row>
    <row r="977" spans="1:14" ht="14.4" customHeight="1" x14ac:dyDescent="0.3">
      <c r="A977" s="660" t="s">
        <v>600</v>
      </c>
      <c r="B977" s="661" t="s">
        <v>3542</v>
      </c>
      <c r="C977" s="662" t="s">
        <v>614</v>
      </c>
      <c r="D977" s="663" t="s">
        <v>3545</v>
      </c>
      <c r="E977" s="662" t="s">
        <v>632</v>
      </c>
      <c r="F977" s="663" t="s">
        <v>3551</v>
      </c>
      <c r="G977" s="662" t="s">
        <v>648</v>
      </c>
      <c r="H977" s="662" t="s">
        <v>1056</v>
      </c>
      <c r="I977" s="662" t="s">
        <v>1057</v>
      </c>
      <c r="J977" s="662" t="s">
        <v>1054</v>
      </c>
      <c r="K977" s="662" t="s">
        <v>1058</v>
      </c>
      <c r="L977" s="664">
        <v>36.284999999999989</v>
      </c>
      <c r="M977" s="664">
        <v>4</v>
      </c>
      <c r="N977" s="665">
        <v>145.13999999999996</v>
      </c>
    </row>
    <row r="978" spans="1:14" ht="14.4" customHeight="1" x14ac:dyDescent="0.3">
      <c r="A978" s="660" t="s">
        <v>600</v>
      </c>
      <c r="B978" s="661" t="s">
        <v>3542</v>
      </c>
      <c r="C978" s="662" t="s">
        <v>614</v>
      </c>
      <c r="D978" s="663" t="s">
        <v>3545</v>
      </c>
      <c r="E978" s="662" t="s">
        <v>632</v>
      </c>
      <c r="F978" s="663" t="s">
        <v>3551</v>
      </c>
      <c r="G978" s="662" t="s">
        <v>648</v>
      </c>
      <c r="H978" s="662" t="s">
        <v>1059</v>
      </c>
      <c r="I978" s="662" t="s">
        <v>1060</v>
      </c>
      <c r="J978" s="662" t="s">
        <v>1061</v>
      </c>
      <c r="K978" s="662" t="s">
        <v>1062</v>
      </c>
      <c r="L978" s="664">
        <v>64.539999999999978</v>
      </c>
      <c r="M978" s="664">
        <v>1</v>
      </c>
      <c r="N978" s="665">
        <v>64.539999999999978</v>
      </c>
    </row>
    <row r="979" spans="1:14" ht="14.4" customHeight="1" x14ac:dyDescent="0.3">
      <c r="A979" s="660" t="s">
        <v>600</v>
      </c>
      <c r="B979" s="661" t="s">
        <v>3542</v>
      </c>
      <c r="C979" s="662" t="s">
        <v>614</v>
      </c>
      <c r="D979" s="663" t="s">
        <v>3545</v>
      </c>
      <c r="E979" s="662" t="s">
        <v>632</v>
      </c>
      <c r="F979" s="663" t="s">
        <v>3551</v>
      </c>
      <c r="G979" s="662" t="s">
        <v>648</v>
      </c>
      <c r="H979" s="662" t="s">
        <v>1063</v>
      </c>
      <c r="I979" s="662" t="s">
        <v>1064</v>
      </c>
      <c r="J979" s="662" t="s">
        <v>1065</v>
      </c>
      <c r="K979" s="662" t="s">
        <v>1066</v>
      </c>
      <c r="L979" s="664">
        <v>198.25000000000003</v>
      </c>
      <c r="M979" s="664">
        <v>2</v>
      </c>
      <c r="N979" s="665">
        <v>396.50000000000006</v>
      </c>
    </row>
    <row r="980" spans="1:14" ht="14.4" customHeight="1" x14ac:dyDescent="0.3">
      <c r="A980" s="660" t="s">
        <v>600</v>
      </c>
      <c r="B980" s="661" t="s">
        <v>3542</v>
      </c>
      <c r="C980" s="662" t="s">
        <v>614</v>
      </c>
      <c r="D980" s="663" t="s">
        <v>3545</v>
      </c>
      <c r="E980" s="662" t="s">
        <v>632</v>
      </c>
      <c r="F980" s="663" t="s">
        <v>3551</v>
      </c>
      <c r="G980" s="662" t="s">
        <v>648</v>
      </c>
      <c r="H980" s="662" t="s">
        <v>1067</v>
      </c>
      <c r="I980" s="662" t="s">
        <v>1068</v>
      </c>
      <c r="J980" s="662" t="s">
        <v>1050</v>
      </c>
      <c r="K980" s="662" t="s">
        <v>1069</v>
      </c>
      <c r="L980" s="664">
        <v>28.136934744576852</v>
      </c>
      <c r="M980" s="664">
        <v>26</v>
      </c>
      <c r="N980" s="665">
        <v>731.56030335899811</v>
      </c>
    </row>
    <row r="981" spans="1:14" ht="14.4" customHeight="1" x14ac:dyDescent="0.3">
      <c r="A981" s="660" t="s">
        <v>600</v>
      </c>
      <c r="B981" s="661" t="s">
        <v>3542</v>
      </c>
      <c r="C981" s="662" t="s">
        <v>614</v>
      </c>
      <c r="D981" s="663" t="s">
        <v>3545</v>
      </c>
      <c r="E981" s="662" t="s">
        <v>632</v>
      </c>
      <c r="F981" s="663" t="s">
        <v>3551</v>
      </c>
      <c r="G981" s="662" t="s">
        <v>648</v>
      </c>
      <c r="H981" s="662" t="s">
        <v>2864</v>
      </c>
      <c r="I981" s="662" t="s">
        <v>2865</v>
      </c>
      <c r="J981" s="662" t="s">
        <v>2866</v>
      </c>
      <c r="K981" s="662" t="s">
        <v>2867</v>
      </c>
      <c r="L981" s="664">
        <v>99.474999999999994</v>
      </c>
      <c r="M981" s="664">
        <v>1</v>
      </c>
      <c r="N981" s="665">
        <v>99.474999999999994</v>
      </c>
    </row>
    <row r="982" spans="1:14" ht="14.4" customHeight="1" x14ac:dyDescent="0.3">
      <c r="A982" s="660" t="s">
        <v>600</v>
      </c>
      <c r="B982" s="661" t="s">
        <v>3542</v>
      </c>
      <c r="C982" s="662" t="s">
        <v>614</v>
      </c>
      <c r="D982" s="663" t="s">
        <v>3545</v>
      </c>
      <c r="E982" s="662" t="s">
        <v>632</v>
      </c>
      <c r="F982" s="663" t="s">
        <v>3551</v>
      </c>
      <c r="G982" s="662" t="s">
        <v>648</v>
      </c>
      <c r="H982" s="662" t="s">
        <v>1074</v>
      </c>
      <c r="I982" s="662" t="s">
        <v>1075</v>
      </c>
      <c r="J982" s="662" t="s">
        <v>1076</v>
      </c>
      <c r="K982" s="662" t="s">
        <v>1066</v>
      </c>
      <c r="L982" s="664">
        <v>117.75036646885772</v>
      </c>
      <c r="M982" s="664">
        <v>1</v>
      </c>
      <c r="N982" s="665">
        <v>117.75036646885772</v>
      </c>
    </row>
    <row r="983" spans="1:14" ht="14.4" customHeight="1" x14ac:dyDescent="0.3">
      <c r="A983" s="660" t="s">
        <v>600</v>
      </c>
      <c r="B983" s="661" t="s">
        <v>3542</v>
      </c>
      <c r="C983" s="662" t="s">
        <v>614</v>
      </c>
      <c r="D983" s="663" t="s">
        <v>3545</v>
      </c>
      <c r="E983" s="662" t="s">
        <v>632</v>
      </c>
      <c r="F983" s="663" t="s">
        <v>3551</v>
      </c>
      <c r="G983" s="662" t="s">
        <v>648</v>
      </c>
      <c r="H983" s="662" t="s">
        <v>1077</v>
      </c>
      <c r="I983" s="662" t="s">
        <v>1078</v>
      </c>
      <c r="J983" s="662" t="s">
        <v>1079</v>
      </c>
      <c r="K983" s="662" t="s">
        <v>1080</v>
      </c>
      <c r="L983" s="664">
        <v>218.17799353284207</v>
      </c>
      <c r="M983" s="664">
        <v>3</v>
      </c>
      <c r="N983" s="665">
        <v>654.53398059852623</v>
      </c>
    </row>
    <row r="984" spans="1:14" ht="14.4" customHeight="1" x14ac:dyDescent="0.3">
      <c r="A984" s="660" t="s">
        <v>600</v>
      </c>
      <c r="B984" s="661" t="s">
        <v>3542</v>
      </c>
      <c r="C984" s="662" t="s">
        <v>614</v>
      </c>
      <c r="D984" s="663" t="s">
        <v>3545</v>
      </c>
      <c r="E984" s="662" t="s">
        <v>632</v>
      </c>
      <c r="F984" s="663" t="s">
        <v>3551</v>
      </c>
      <c r="G984" s="662" t="s">
        <v>648</v>
      </c>
      <c r="H984" s="662" t="s">
        <v>2250</v>
      </c>
      <c r="I984" s="662" t="s">
        <v>2251</v>
      </c>
      <c r="J984" s="662" t="s">
        <v>2252</v>
      </c>
      <c r="K984" s="662"/>
      <c r="L984" s="664">
        <v>496.26000000000005</v>
      </c>
      <c r="M984" s="664">
        <v>1</v>
      </c>
      <c r="N984" s="665">
        <v>496.26000000000005</v>
      </c>
    </row>
    <row r="985" spans="1:14" ht="14.4" customHeight="1" x14ac:dyDescent="0.3">
      <c r="A985" s="660" t="s">
        <v>600</v>
      </c>
      <c r="B985" s="661" t="s">
        <v>3542</v>
      </c>
      <c r="C985" s="662" t="s">
        <v>614</v>
      </c>
      <c r="D985" s="663" t="s">
        <v>3545</v>
      </c>
      <c r="E985" s="662" t="s">
        <v>632</v>
      </c>
      <c r="F985" s="663" t="s">
        <v>3551</v>
      </c>
      <c r="G985" s="662" t="s">
        <v>648</v>
      </c>
      <c r="H985" s="662" t="s">
        <v>1081</v>
      </c>
      <c r="I985" s="662" t="s">
        <v>237</v>
      </c>
      <c r="J985" s="662" t="s">
        <v>1082</v>
      </c>
      <c r="K985" s="662"/>
      <c r="L985" s="664">
        <v>192.11271417344321</v>
      </c>
      <c r="M985" s="664">
        <v>136</v>
      </c>
      <c r="N985" s="665">
        <v>26127.329127588277</v>
      </c>
    </row>
    <row r="986" spans="1:14" ht="14.4" customHeight="1" x14ac:dyDescent="0.3">
      <c r="A986" s="660" t="s">
        <v>600</v>
      </c>
      <c r="B986" s="661" t="s">
        <v>3542</v>
      </c>
      <c r="C986" s="662" t="s">
        <v>614</v>
      </c>
      <c r="D986" s="663" t="s">
        <v>3545</v>
      </c>
      <c r="E986" s="662" t="s">
        <v>632</v>
      </c>
      <c r="F986" s="663" t="s">
        <v>3551</v>
      </c>
      <c r="G986" s="662" t="s">
        <v>648</v>
      </c>
      <c r="H986" s="662" t="s">
        <v>1085</v>
      </c>
      <c r="I986" s="662" t="s">
        <v>237</v>
      </c>
      <c r="J986" s="662" t="s">
        <v>1086</v>
      </c>
      <c r="K986" s="662"/>
      <c r="L986" s="664">
        <v>99.189954331610721</v>
      </c>
      <c r="M986" s="664">
        <v>25</v>
      </c>
      <c r="N986" s="665">
        <v>2479.7488582902679</v>
      </c>
    </row>
    <row r="987" spans="1:14" ht="14.4" customHeight="1" x14ac:dyDescent="0.3">
      <c r="A987" s="660" t="s">
        <v>600</v>
      </c>
      <c r="B987" s="661" t="s">
        <v>3542</v>
      </c>
      <c r="C987" s="662" t="s">
        <v>614</v>
      </c>
      <c r="D987" s="663" t="s">
        <v>3545</v>
      </c>
      <c r="E987" s="662" t="s">
        <v>632</v>
      </c>
      <c r="F987" s="663" t="s">
        <v>3551</v>
      </c>
      <c r="G987" s="662" t="s">
        <v>648</v>
      </c>
      <c r="H987" s="662" t="s">
        <v>1087</v>
      </c>
      <c r="I987" s="662" t="s">
        <v>1087</v>
      </c>
      <c r="J987" s="662" t="s">
        <v>1088</v>
      </c>
      <c r="K987" s="662" t="s">
        <v>1089</v>
      </c>
      <c r="L987" s="664">
        <v>103.69999999999997</v>
      </c>
      <c r="M987" s="664">
        <v>1</v>
      </c>
      <c r="N987" s="665">
        <v>103.69999999999997</v>
      </c>
    </row>
    <row r="988" spans="1:14" ht="14.4" customHeight="1" x14ac:dyDescent="0.3">
      <c r="A988" s="660" t="s">
        <v>600</v>
      </c>
      <c r="B988" s="661" t="s">
        <v>3542</v>
      </c>
      <c r="C988" s="662" t="s">
        <v>614</v>
      </c>
      <c r="D988" s="663" t="s">
        <v>3545</v>
      </c>
      <c r="E988" s="662" t="s">
        <v>632</v>
      </c>
      <c r="F988" s="663" t="s">
        <v>3551</v>
      </c>
      <c r="G988" s="662" t="s">
        <v>648</v>
      </c>
      <c r="H988" s="662" t="s">
        <v>1090</v>
      </c>
      <c r="I988" s="662" t="s">
        <v>1091</v>
      </c>
      <c r="J988" s="662" t="s">
        <v>696</v>
      </c>
      <c r="K988" s="662" t="s">
        <v>1092</v>
      </c>
      <c r="L988" s="664">
        <v>42.65483793975821</v>
      </c>
      <c r="M988" s="664">
        <v>16</v>
      </c>
      <c r="N988" s="665">
        <v>682.47740703613135</v>
      </c>
    </row>
    <row r="989" spans="1:14" ht="14.4" customHeight="1" x14ac:dyDescent="0.3">
      <c r="A989" s="660" t="s">
        <v>600</v>
      </c>
      <c r="B989" s="661" t="s">
        <v>3542</v>
      </c>
      <c r="C989" s="662" t="s">
        <v>614</v>
      </c>
      <c r="D989" s="663" t="s">
        <v>3545</v>
      </c>
      <c r="E989" s="662" t="s">
        <v>632</v>
      </c>
      <c r="F989" s="663" t="s">
        <v>3551</v>
      </c>
      <c r="G989" s="662" t="s">
        <v>648</v>
      </c>
      <c r="H989" s="662" t="s">
        <v>1096</v>
      </c>
      <c r="I989" s="662" t="s">
        <v>1097</v>
      </c>
      <c r="J989" s="662" t="s">
        <v>1098</v>
      </c>
      <c r="K989" s="662" t="s">
        <v>674</v>
      </c>
      <c r="L989" s="664">
        <v>125.61000000000004</v>
      </c>
      <c r="M989" s="664">
        <v>5</v>
      </c>
      <c r="N989" s="665">
        <v>628.05000000000018</v>
      </c>
    </row>
    <row r="990" spans="1:14" ht="14.4" customHeight="1" x14ac:dyDescent="0.3">
      <c r="A990" s="660" t="s">
        <v>600</v>
      </c>
      <c r="B990" s="661" t="s">
        <v>3542</v>
      </c>
      <c r="C990" s="662" t="s">
        <v>614</v>
      </c>
      <c r="D990" s="663" t="s">
        <v>3545</v>
      </c>
      <c r="E990" s="662" t="s">
        <v>632</v>
      </c>
      <c r="F990" s="663" t="s">
        <v>3551</v>
      </c>
      <c r="G990" s="662" t="s">
        <v>648</v>
      </c>
      <c r="H990" s="662" t="s">
        <v>1099</v>
      </c>
      <c r="I990" s="662" t="s">
        <v>1100</v>
      </c>
      <c r="J990" s="662" t="s">
        <v>1101</v>
      </c>
      <c r="K990" s="662" t="s">
        <v>1102</v>
      </c>
      <c r="L990" s="664">
        <v>62.6622345907018</v>
      </c>
      <c r="M990" s="664">
        <v>90</v>
      </c>
      <c r="N990" s="665">
        <v>5639.6011131631622</v>
      </c>
    </row>
    <row r="991" spans="1:14" ht="14.4" customHeight="1" x14ac:dyDescent="0.3">
      <c r="A991" s="660" t="s">
        <v>600</v>
      </c>
      <c r="B991" s="661" t="s">
        <v>3542</v>
      </c>
      <c r="C991" s="662" t="s">
        <v>614</v>
      </c>
      <c r="D991" s="663" t="s">
        <v>3545</v>
      </c>
      <c r="E991" s="662" t="s">
        <v>632</v>
      </c>
      <c r="F991" s="663" t="s">
        <v>3551</v>
      </c>
      <c r="G991" s="662" t="s">
        <v>648</v>
      </c>
      <c r="H991" s="662" t="s">
        <v>2868</v>
      </c>
      <c r="I991" s="662" t="s">
        <v>2869</v>
      </c>
      <c r="J991" s="662" t="s">
        <v>2870</v>
      </c>
      <c r="K991" s="662" t="s">
        <v>2871</v>
      </c>
      <c r="L991" s="664">
        <v>54.330520356615814</v>
      </c>
      <c r="M991" s="664">
        <v>1</v>
      </c>
      <c r="N991" s="665">
        <v>54.330520356615814</v>
      </c>
    </row>
    <row r="992" spans="1:14" ht="14.4" customHeight="1" x14ac:dyDescent="0.3">
      <c r="A992" s="660" t="s">
        <v>600</v>
      </c>
      <c r="B992" s="661" t="s">
        <v>3542</v>
      </c>
      <c r="C992" s="662" t="s">
        <v>614</v>
      </c>
      <c r="D992" s="663" t="s">
        <v>3545</v>
      </c>
      <c r="E992" s="662" t="s">
        <v>632</v>
      </c>
      <c r="F992" s="663" t="s">
        <v>3551</v>
      </c>
      <c r="G992" s="662" t="s">
        <v>648</v>
      </c>
      <c r="H992" s="662" t="s">
        <v>2872</v>
      </c>
      <c r="I992" s="662" t="s">
        <v>2873</v>
      </c>
      <c r="J992" s="662" t="s">
        <v>2874</v>
      </c>
      <c r="K992" s="662" t="s">
        <v>2875</v>
      </c>
      <c r="L992" s="664">
        <v>57.72000000000002</v>
      </c>
      <c r="M992" s="664">
        <v>1</v>
      </c>
      <c r="N992" s="665">
        <v>57.72000000000002</v>
      </c>
    </row>
    <row r="993" spans="1:14" ht="14.4" customHeight="1" x14ac:dyDescent="0.3">
      <c r="A993" s="660" t="s">
        <v>600</v>
      </c>
      <c r="B993" s="661" t="s">
        <v>3542</v>
      </c>
      <c r="C993" s="662" t="s">
        <v>614</v>
      </c>
      <c r="D993" s="663" t="s">
        <v>3545</v>
      </c>
      <c r="E993" s="662" t="s">
        <v>632</v>
      </c>
      <c r="F993" s="663" t="s">
        <v>3551</v>
      </c>
      <c r="G993" s="662" t="s">
        <v>648</v>
      </c>
      <c r="H993" s="662" t="s">
        <v>1111</v>
      </c>
      <c r="I993" s="662" t="s">
        <v>1112</v>
      </c>
      <c r="J993" s="662" t="s">
        <v>1113</v>
      </c>
      <c r="K993" s="662" t="s">
        <v>1114</v>
      </c>
      <c r="L993" s="664">
        <v>1665.2</v>
      </c>
      <c r="M993" s="664">
        <v>4</v>
      </c>
      <c r="N993" s="665">
        <v>6660.8</v>
      </c>
    </row>
    <row r="994" spans="1:14" ht="14.4" customHeight="1" x14ac:dyDescent="0.3">
      <c r="A994" s="660" t="s">
        <v>600</v>
      </c>
      <c r="B994" s="661" t="s">
        <v>3542</v>
      </c>
      <c r="C994" s="662" t="s">
        <v>614</v>
      </c>
      <c r="D994" s="663" t="s">
        <v>3545</v>
      </c>
      <c r="E994" s="662" t="s">
        <v>632</v>
      </c>
      <c r="F994" s="663" t="s">
        <v>3551</v>
      </c>
      <c r="G994" s="662" t="s">
        <v>648</v>
      </c>
      <c r="H994" s="662" t="s">
        <v>2259</v>
      </c>
      <c r="I994" s="662" t="s">
        <v>2260</v>
      </c>
      <c r="J994" s="662" t="s">
        <v>2261</v>
      </c>
      <c r="K994" s="662" t="s">
        <v>2262</v>
      </c>
      <c r="L994" s="664">
        <v>78.523848972290807</v>
      </c>
      <c r="M994" s="664">
        <v>8</v>
      </c>
      <c r="N994" s="665">
        <v>628.19079177832646</v>
      </c>
    </row>
    <row r="995" spans="1:14" ht="14.4" customHeight="1" x14ac:dyDescent="0.3">
      <c r="A995" s="660" t="s">
        <v>600</v>
      </c>
      <c r="B995" s="661" t="s">
        <v>3542</v>
      </c>
      <c r="C995" s="662" t="s">
        <v>614</v>
      </c>
      <c r="D995" s="663" t="s">
        <v>3545</v>
      </c>
      <c r="E995" s="662" t="s">
        <v>632</v>
      </c>
      <c r="F995" s="663" t="s">
        <v>3551</v>
      </c>
      <c r="G995" s="662" t="s">
        <v>648</v>
      </c>
      <c r="H995" s="662" t="s">
        <v>1119</v>
      </c>
      <c r="I995" s="662" t="s">
        <v>1120</v>
      </c>
      <c r="J995" s="662" t="s">
        <v>1121</v>
      </c>
      <c r="K995" s="662" t="s">
        <v>1122</v>
      </c>
      <c r="L995" s="664">
        <v>132.16333333333333</v>
      </c>
      <c r="M995" s="664">
        <v>3</v>
      </c>
      <c r="N995" s="665">
        <v>396.48999999999995</v>
      </c>
    </row>
    <row r="996" spans="1:14" ht="14.4" customHeight="1" x14ac:dyDescent="0.3">
      <c r="A996" s="660" t="s">
        <v>600</v>
      </c>
      <c r="B996" s="661" t="s">
        <v>3542</v>
      </c>
      <c r="C996" s="662" t="s">
        <v>614</v>
      </c>
      <c r="D996" s="663" t="s">
        <v>3545</v>
      </c>
      <c r="E996" s="662" t="s">
        <v>632</v>
      </c>
      <c r="F996" s="663" t="s">
        <v>3551</v>
      </c>
      <c r="G996" s="662" t="s">
        <v>648</v>
      </c>
      <c r="H996" s="662" t="s">
        <v>2876</v>
      </c>
      <c r="I996" s="662" t="s">
        <v>2877</v>
      </c>
      <c r="J996" s="662" t="s">
        <v>2878</v>
      </c>
      <c r="K996" s="662" t="s">
        <v>2879</v>
      </c>
      <c r="L996" s="664">
        <v>195.63000000000008</v>
      </c>
      <c r="M996" s="664">
        <v>1</v>
      </c>
      <c r="N996" s="665">
        <v>195.63000000000008</v>
      </c>
    </row>
    <row r="997" spans="1:14" ht="14.4" customHeight="1" x14ac:dyDescent="0.3">
      <c r="A997" s="660" t="s">
        <v>600</v>
      </c>
      <c r="B997" s="661" t="s">
        <v>3542</v>
      </c>
      <c r="C997" s="662" t="s">
        <v>614</v>
      </c>
      <c r="D997" s="663" t="s">
        <v>3545</v>
      </c>
      <c r="E997" s="662" t="s">
        <v>632</v>
      </c>
      <c r="F997" s="663" t="s">
        <v>3551</v>
      </c>
      <c r="G997" s="662" t="s">
        <v>648</v>
      </c>
      <c r="H997" s="662" t="s">
        <v>2273</v>
      </c>
      <c r="I997" s="662" t="s">
        <v>2274</v>
      </c>
      <c r="J997" s="662" t="s">
        <v>2275</v>
      </c>
      <c r="K997" s="662" t="s">
        <v>2276</v>
      </c>
      <c r="L997" s="664">
        <v>56.720000000000013</v>
      </c>
      <c r="M997" s="664">
        <v>1</v>
      </c>
      <c r="N997" s="665">
        <v>56.720000000000013</v>
      </c>
    </row>
    <row r="998" spans="1:14" ht="14.4" customHeight="1" x14ac:dyDescent="0.3">
      <c r="A998" s="660" t="s">
        <v>600</v>
      </c>
      <c r="B998" s="661" t="s">
        <v>3542</v>
      </c>
      <c r="C998" s="662" t="s">
        <v>614</v>
      </c>
      <c r="D998" s="663" t="s">
        <v>3545</v>
      </c>
      <c r="E998" s="662" t="s">
        <v>632</v>
      </c>
      <c r="F998" s="663" t="s">
        <v>3551</v>
      </c>
      <c r="G998" s="662" t="s">
        <v>648</v>
      </c>
      <c r="H998" s="662" t="s">
        <v>1126</v>
      </c>
      <c r="I998" s="662" t="s">
        <v>1127</v>
      </c>
      <c r="J998" s="662" t="s">
        <v>1128</v>
      </c>
      <c r="K998" s="662" t="s">
        <v>1129</v>
      </c>
      <c r="L998" s="664">
        <v>1713.5</v>
      </c>
      <c r="M998" s="664">
        <v>4</v>
      </c>
      <c r="N998" s="665">
        <v>6854</v>
      </c>
    </row>
    <row r="999" spans="1:14" ht="14.4" customHeight="1" x14ac:dyDescent="0.3">
      <c r="A999" s="660" t="s">
        <v>600</v>
      </c>
      <c r="B999" s="661" t="s">
        <v>3542</v>
      </c>
      <c r="C999" s="662" t="s">
        <v>614</v>
      </c>
      <c r="D999" s="663" t="s">
        <v>3545</v>
      </c>
      <c r="E999" s="662" t="s">
        <v>632</v>
      </c>
      <c r="F999" s="663" t="s">
        <v>3551</v>
      </c>
      <c r="G999" s="662" t="s">
        <v>648</v>
      </c>
      <c r="H999" s="662" t="s">
        <v>2880</v>
      </c>
      <c r="I999" s="662" t="s">
        <v>2881</v>
      </c>
      <c r="J999" s="662" t="s">
        <v>2882</v>
      </c>
      <c r="K999" s="662" t="s">
        <v>2883</v>
      </c>
      <c r="L999" s="664">
        <v>106.83865435721752</v>
      </c>
      <c r="M999" s="664">
        <v>1</v>
      </c>
      <c r="N999" s="665">
        <v>106.83865435721752</v>
      </c>
    </row>
    <row r="1000" spans="1:14" ht="14.4" customHeight="1" x14ac:dyDescent="0.3">
      <c r="A1000" s="660" t="s">
        <v>600</v>
      </c>
      <c r="B1000" s="661" t="s">
        <v>3542</v>
      </c>
      <c r="C1000" s="662" t="s">
        <v>614</v>
      </c>
      <c r="D1000" s="663" t="s">
        <v>3545</v>
      </c>
      <c r="E1000" s="662" t="s">
        <v>632</v>
      </c>
      <c r="F1000" s="663" t="s">
        <v>3551</v>
      </c>
      <c r="G1000" s="662" t="s">
        <v>648</v>
      </c>
      <c r="H1000" s="662" t="s">
        <v>1130</v>
      </c>
      <c r="I1000" s="662" t="s">
        <v>1131</v>
      </c>
      <c r="J1000" s="662" t="s">
        <v>1132</v>
      </c>
      <c r="K1000" s="662" t="s">
        <v>1133</v>
      </c>
      <c r="L1000" s="664">
        <v>141.27801450494127</v>
      </c>
      <c r="M1000" s="664">
        <v>5</v>
      </c>
      <c r="N1000" s="665">
        <v>706.39007252470628</v>
      </c>
    </row>
    <row r="1001" spans="1:14" ht="14.4" customHeight="1" x14ac:dyDescent="0.3">
      <c r="A1001" s="660" t="s">
        <v>600</v>
      </c>
      <c r="B1001" s="661" t="s">
        <v>3542</v>
      </c>
      <c r="C1001" s="662" t="s">
        <v>614</v>
      </c>
      <c r="D1001" s="663" t="s">
        <v>3545</v>
      </c>
      <c r="E1001" s="662" t="s">
        <v>632</v>
      </c>
      <c r="F1001" s="663" t="s">
        <v>3551</v>
      </c>
      <c r="G1001" s="662" t="s">
        <v>648</v>
      </c>
      <c r="H1001" s="662" t="s">
        <v>2277</v>
      </c>
      <c r="I1001" s="662" t="s">
        <v>2278</v>
      </c>
      <c r="J1001" s="662" t="s">
        <v>2279</v>
      </c>
      <c r="K1001" s="662" t="s">
        <v>2280</v>
      </c>
      <c r="L1001" s="664">
        <v>138.68</v>
      </c>
      <c r="M1001" s="664">
        <v>1</v>
      </c>
      <c r="N1001" s="665">
        <v>138.68</v>
      </c>
    </row>
    <row r="1002" spans="1:14" ht="14.4" customHeight="1" x14ac:dyDescent="0.3">
      <c r="A1002" s="660" t="s">
        <v>600</v>
      </c>
      <c r="B1002" s="661" t="s">
        <v>3542</v>
      </c>
      <c r="C1002" s="662" t="s">
        <v>614</v>
      </c>
      <c r="D1002" s="663" t="s">
        <v>3545</v>
      </c>
      <c r="E1002" s="662" t="s">
        <v>632</v>
      </c>
      <c r="F1002" s="663" t="s">
        <v>3551</v>
      </c>
      <c r="G1002" s="662" t="s">
        <v>648</v>
      </c>
      <c r="H1002" s="662" t="s">
        <v>1134</v>
      </c>
      <c r="I1002" s="662" t="s">
        <v>1135</v>
      </c>
      <c r="J1002" s="662" t="s">
        <v>739</v>
      </c>
      <c r="K1002" s="662" t="s">
        <v>1136</v>
      </c>
      <c r="L1002" s="664">
        <v>60.350013496707092</v>
      </c>
      <c r="M1002" s="664">
        <v>212</v>
      </c>
      <c r="N1002" s="665">
        <v>12794.202861301903</v>
      </c>
    </row>
    <row r="1003" spans="1:14" ht="14.4" customHeight="1" x14ac:dyDescent="0.3">
      <c r="A1003" s="660" t="s">
        <v>600</v>
      </c>
      <c r="B1003" s="661" t="s">
        <v>3542</v>
      </c>
      <c r="C1003" s="662" t="s">
        <v>614</v>
      </c>
      <c r="D1003" s="663" t="s">
        <v>3545</v>
      </c>
      <c r="E1003" s="662" t="s">
        <v>632</v>
      </c>
      <c r="F1003" s="663" t="s">
        <v>3551</v>
      </c>
      <c r="G1003" s="662" t="s">
        <v>648</v>
      </c>
      <c r="H1003" s="662" t="s">
        <v>2884</v>
      </c>
      <c r="I1003" s="662" t="s">
        <v>2885</v>
      </c>
      <c r="J1003" s="662" t="s">
        <v>2886</v>
      </c>
      <c r="K1003" s="662" t="s">
        <v>2887</v>
      </c>
      <c r="L1003" s="664">
        <v>1121.3104553832743</v>
      </c>
      <c r="M1003" s="664">
        <v>1</v>
      </c>
      <c r="N1003" s="665">
        <v>1121.3104553832743</v>
      </c>
    </row>
    <row r="1004" spans="1:14" ht="14.4" customHeight="1" x14ac:dyDescent="0.3">
      <c r="A1004" s="660" t="s">
        <v>600</v>
      </c>
      <c r="B1004" s="661" t="s">
        <v>3542</v>
      </c>
      <c r="C1004" s="662" t="s">
        <v>614</v>
      </c>
      <c r="D1004" s="663" t="s">
        <v>3545</v>
      </c>
      <c r="E1004" s="662" t="s">
        <v>632</v>
      </c>
      <c r="F1004" s="663" t="s">
        <v>3551</v>
      </c>
      <c r="G1004" s="662" t="s">
        <v>648</v>
      </c>
      <c r="H1004" s="662" t="s">
        <v>1145</v>
      </c>
      <c r="I1004" s="662" t="s">
        <v>1146</v>
      </c>
      <c r="J1004" s="662" t="s">
        <v>1147</v>
      </c>
      <c r="K1004" s="662" t="s">
        <v>1148</v>
      </c>
      <c r="L1004" s="664">
        <v>529.37323410927377</v>
      </c>
      <c r="M1004" s="664">
        <v>9</v>
      </c>
      <c r="N1004" s="665">
        <v>4764.3591069834638</v>
      </c>
    </row>
    <row r="1005" spans="1:14" ht="14.4" customHeight="1" x14ac:dyDescent="0.3">
      <c r="A1005" s="660" t="s">
        <v>600</v>
      </c>
      <c r="B1005" s="661" t="s">
        <v>3542</v>
      </c>
      <c r="C1005" s="662" t="s">
        <v>614</v>
      </c>
      <c r="D1005" s="663" t="s">
        <v>3545</v>
      </c>
      <c r="E1005" s="662" t="s">
        <v>632</v>
      </c>
      <c r="F1005" s="663" t="s">
        <v>3551</v>
      </c>
      <c r="G1005" s="662" t="s">
        <v>648</v>
      </c>
      <c r="H1005" s="662" t="s">
        <v>1157</v>
      </c>
      <c r="I1005" s="662" t="s">
        <v>1158</v>
      </c>
      <c r="J1005" s="662" t="s">
        <v>1159</v>
      </c>
      <c r="K1005" s="662" t="s">
        <v>1160</v>
      </c>
      <c r="L1005" s="664">
        <v>21.9</v>
      </c>
      <c r="M1005" s="664">
        <v>20</v>
      </c>
      <c r="N1005" s="665">
        <v>438</v>
      </c>
    </row>
    <row r="1006" spans="1:14" ht="14.4" customHeight="1" x14ac:dyDescent="0.3">
      <c r="A1006" s="660" t="s">
        <v>600</v>
      </c>
      <c r="B1006" s="661" t="s">
        <v>3542</v>
      </c>
      <c r="C1006" s="662" t="s">
        <v>614</v>
      </c>
      <c r="D1006" s="663" t="s">
        <v>3545</v>
      </c>
      <c r="E1006" s="662" t="s">
        <v>632</v>
      </c>
      <c r="F1006" s="663" t="s">
        <v>3551</v>
      </c>
      <c r="G1006" s="662" t="s">
        <v>648</v>
      </c>
      <c r="H1006" s="662" t="s">
        <v>1164</v>
      </c>
      <c r="I1006" s="662" t="s">
        <v>1165</v>
      </c>
      <c r="J1006" s="662" t="s">
        <v>1166</v>
      </c>
      <c r="K1006" s="662" t="s">
        <v>1167</v>
      </c>
      <c r="L1006" s="664">
        <v>71.920027548173678</v>
      </c>
      <c r="M1006" s="664">
        <v>6</v>
      </c>
      <c r="N1006" s="665">
        <v>431.5201652890421</v>
      </c>
    </row>
    <row r="1007" spans="1:14" ht="14.4" customHeight="1" x14ac:dyDescent="0.3">
      <c r="A1007" s="660" t="s">
        <v>600</v>
      </c>
      <c r="B1007" s="661" t="s">
        <v>3542</v>
      </c>
      <c r="C1007" s="662" t="s">
        <v>614</v>
      </c>
      <c r="D1007" s="663" t="s">
        <v>3545</v>
      </c>
      <c r="E1007" s="662" t="s">
        <v>632</v>
      </c>
      <c r="F1007" s="663" t="s">
        <v>3551</v>
      </c>
      <c r="G1007" s="662" t="s">
        <v>648</v>
      </c>
      <c r="H1007" s="662" t="s">
        <v>1168</v>
      </c>
      <c r="I1007" s="662" t="s">
        <v>1169</v>
      </c>
      <c r="J1007" s="662" t="s">
        <v>1170</v>
      </c>
      <c r="K1007" s="662" t="s">
        <v>1171</v>
      </c>
      <c r="L1007" s="664">
        <v>44.502473864241075</v>
      </c>
      <c r="M1007" s="664">
        <v>24</v>
      </c>
      <c r="N1007" s="665">
        <v>1068.0593727417859</v>
      </c>
    </row>
    <row r="1008" spans="1:14" ht="14.4" customHeight="1" x14ac:dyDescent="0.3">
      <c r="A1008" s="660" t="s">
        <v>600</v>
      </c>
      <c r="B1008" s="661" t="s">
        <v>3542</v>
      </c>
      <c r="C1008" s="662" t="s">
        <v>614</v>
      </c>
      <c r="D1008" s="663" t="s">
        <v>3545</v>
      </c>
      <c r="E1008" s="662" t="s">
        <v>632</v>
      </c>
      <c r="F1008" s="663" t="s">
        <v>3551</v>
      </c>
      <c r="G1008" s="662" t="s">
        <v>648</v>
      </c>
      <c r="H1008" s="662" t="s">
        <v>1176</v>
      </c>
      <c r="I1008" s="662" t="s">
        <v>1177</v>
      </c>
      <c r="J1008" s="662" t="s">
        <v>1174</v>
      </c>
      <c r="K1008" s="662" t="s">
        <v>1178</v>
      </c>
      <c r="L1008" s="664">
        <v>66.22</v>
      </c>
      <c r="M1008" s="664">
        <v>1</v>
      </c>
      <c r="N1008" s="665">
        <v>66.22</v>
      </c>
    </row>
    <row r="1009" spans="1:14" ht="14.4" customHeight="1" x14ac:dyDescent="0.3">
      <c r="A1009" s="660" t="s">
        <v>600</v>
      </c>
      <c r="B1009" s="661" t="s">
        <v>3542</v>
      </c>
      <c r="C1009" s="662" t="s">
        <v>614</v>
      </c>
      <c r="D1009" s="663" t="s">
        <v>3545</v>
      </c>
      <c r="E1009" s="662" t="s">
        <v>632</v>
      </c>
      <c r="F1009" s="663" t="s">
        <v>3551</v>
      </c>
      <c r="G1009" s="662" t="s">
        <v>648</v>
      </c>
      <c r="H1009" s="662" t="s">
        <v>1179</v>
      </c>
      <c r="I1009" s="662" t="s">
        <v>1180</v>
      </c>
      <c r="J1009" s="662" t="s">
        <v>1181</v>
      </c>
      <c r="K1009" s="662" t="s">
        <v>1182</v>
      </c>
      <c r="L1009" s="664">
        <v>54.649983301043299</v>
      </c>
      <c r="M1009" s="664">
        <v>6</v>
      </c>
      <c r="N1009" s="665">
        <v>327.89989980625978</v>
      </c>
    </row>
    <row r="1010" spans="1:14" ht="14.4" customHeight="1" x14ac:dyDescent="0.3">
      <c r="A1010" s="660" t="s">
        <v>600</v>
      </c>
      <c r="B1010" s="661" t="s">
        <v>3542</v>
      </c>
      <c r="C1010" s="662" t="s">
        <v>614</v>
      </c>
      <c r="D1010" s="663" t="s">
        <v>3545</v>
      </c>
      <c r="E1010" s="662" t="s">
        <v>632</v>
      </c>
      <c r="F1010" s="663" t="s">
        <v>3551</v>
      </c>
      <c r="G1010" s="662" t="s">
        <v>648</v>
      </c>
      <c r="H1010" s="662" t="s">
        <v>1183</v>
      </c>
      <c r="I1010" s="662" t="s">
        <v>1184</v>
      </c>
      <c r="J1010" s="662" t="s">
        <v>1185</v>
      </c>
      <c r="K1010" s="662" t="s">
        <v>1186</v>
      </c>
      <c r="L1010" s="664">
        <v>27.160035748437316</v>
      </c>
      <c r="M1010" s="664">
        <v>2</v>
      </c>
      <c r="N1010" s="665">
        <v>54.320071496874633</v>
      </c>
    </row>
    <row r="1011" spans="1:14" ht="14.4" customHeight="1" x14ac:dyDescent="0.3">
      <c r="A1011" s="660" t="s">
        <v>600</v>
      </c>
      <c r="B1011" s="661" t="s">
        <v>3542</v>
      </c>
      <c r="C1011" s="662" t="s">
        <v>614</v>
      </c>
      <c r="D1011" s="663" t="s">
        <v>3545</v>
      </c>
      <c r="E1011" s="662" t="s">
        <v>632</v>
      </c>
      <c r="F1011" s="663" t="s">
        <v>3551</v>
      </c>
      <c r="G1011" s="662" t="s">
        <v>648</v>
      </c>
      <c r="H1011" s="662" t="s">
        <v>2295</v>
      </c>
      <c r="I1011" s="662" t="s">
        <v>237</v>
      </c>
      <c r="J1011" s="662" t="s">
        <v>2296</v>
      </c>
      <c r="K1011" s="662"/>
      <c r="L1011" s="664">
        <v>97.221249999999984</v>
      </c>
      <c r="M1011" s="664">
        <v>8</v>
      </c>
      <c r="N1011" s="665">
        <v>777.76999999999987</v>
      </c>
    </row>
    <row r="1012" spans="1:14" ht="14.4" customHeight="1" x14ac:dyDescent="0.3">
      <c r="A1012" s="660" t="s">
        <v>600</v>
      </c>
      <c r="B1012" s="661" t="s">
        <v>3542</v>
      </c>
      <c r="C1012" s="662" t="s">
        <v>614</v>
      </c>
      <c r="D1012" s="663" t="s">
        <v>3545</v>
      </c>
      <c r="E1012" s="662" t="s">
        <v>632</v>
      </c>
      <c r="F1012" s="663" t="s">
        <v>3551</v>
      </c>
      <c r="G1012" s="662" t="s">
        <v>648</v>
      </c>
      <c r="H1012" s="662" t="s">
        <v>2888</v>
      </c>
      <c r="I1012" s="662" t="s">
        <v>2889</v>
      </c>
      <c r="J1012" s="662" t="s">
        <v>2890</v>
      </c>
      <c r="K1012" s="662" t="s">
        <v>2891</v>
      </c>
      <c r="L1012" s="664">
        <v>114.79973927438226</v>
      </c>
      <c r="M1012" s="664">
        <v>2</v>
      </c>
      <c r="N1012" s="665">
        <v>229.59947854876452</v>
      </c>
    </row>
    <row r="1013" spans="1:14" ht="14.4" customHeight="1" x14ac:dyDescent="0.3">
      <c r="A1013" s="660" t="s">
        <v>600</v>
      </c>
      <c r="B1013" s="661" t="s">
        <v>3542</v>
      </c>
      <c r="C1013" s="662" t="s">
        <v>614</v>
      </c>
      <c r="D1013" s="663" t="s">
        <v>3545</v>
      </c>
      <c r="E1013" s="662" t="s">
        <v>632</v>
      </c>
      <c r="F1013" s="663" t="s">
        <v>3551</v>
      </c>
      <c r="G1013" s="662" t="s">
        <v>648</v>
      </c>
      <c r="H1013" s="662" t="s">
        <v>2892</v>
      </c>
      <c r="I1013" s="662" t="s">
        <v>237</v>
      </c>
      <c r="J1013" s="662" t="s">
        <v>2893</v>
      </c>
      <c r="K1013" s="662"/>
      <c r="L1013" s="664">
        <v>114.21000000000005</v>
      </c>
      <c r="M1013" s="664">
        <v>2</v>
      </c>
      <c r="N1013" s="665">
        <v>228.4200000000001</v>
      </c>
    </row>
    <row r="1014" spans="1:14" ht="14.4" customHeight="1" x14ac:dyDescent="0.3">
      <c r="A1014" s="660" t="s">
        <v>600</v>
      </c>
      <c r="B1014" s="661" t="s">
        <v>3542</v>
      </c>
      <c r="C1014" s="662" t="s">
        <v>614</v>
      </c>
      <c r="D1014" s="663" t="s">
        <v>3545</v>
      </c>
      <c r="E1014" s="662" t="s">
        <v>632</v>
      </c>
      <c r="F1014" s="663" t="s">
        <v>3551</v>
      </c>
      <c r="G1014" s="662" t="s">
        <v>648</v>
      </c>
      <c r="H1014" s="662" t="s">
        <v>2299</v>
      </c>
      <c r="I1014" s="662" t="s">
        <v>2300</v>
      </c>
      <c r="J1014" s="662" t="s">
        <v>2301</v>
      </c>
      <c r="K1014" s="662" t="s">
        <v>2077</v>
      </c>
      <c r="L1014" s="664">
        <v>165.16999999999996</v>
      </c>
      <c r="M1014" s="664">
        <v>1</v>
      </c>
      <c r="N1014" s="665">
        <v>165.16999999999996</v>
      </c>
    </row>
    <row r="1015" spans="1:14" ht="14.4" customHeight="1" x14ac:dyDescent="0.3">
      <c r="A1015" s="660" t="s">
        <v>600</v>
      </c>
      <c r="B1015" s="661" t="s">
        <v>3542</v>
      </c>
      <c r="C1015" s="662" t="s">
        <v>614</v>
      </c>
      <c r="D1015" s="663" t="s">
        <v>3545</v>
      </c>
      <c r="E1015" s="662" t="s">
        <v>632</v>
      </c>
      <c r="F1015" s="663" t="s">
        <v>3551</v>
      </c>
      <c r="G1015" s="662" t="s">
        <v>648</v>
      </c>
      <c r="H1015" s="662" t="s">
        <v>2302</v>
      </c>
      <c r="I1015" s="662" t="s">
        <v>2303</v>
      </c>
      <c r="J1015" s="662" t="s">
        <v>2304</v>
      </c>
      <c r="K1015" s="662" t="s">
        <v>2305</v>
      </c>
      <c r="L1015" s="664">
        <v>177.16</v>
      </c>
      <c r="M1015" s="664">
        <v>1</v>
      </c>
      <c r="N1015" s="665">
        <v>177.16</v>
      </c>
    </row>
    <row r="1016" spans="1:14" ht="14.4" customHeight="1" x14ac:dyDescent="0.3">
      <c r="A1016" s="660" t="s">
        <v>600</v>
      </c>
      <c r="B1016" s="661" t="s">
        <v>3542</v>
      </c>
      <c r="C1016" s="662" t="s">
        <v>614</v>
      </c>
      <c r="D1016" s="663" t="s">
        <v>3545</v>
      </c>
      <c r="E1016" s="662" t="s">
        <v>632</v>
      </c>
      <c r="F1016" s="663" t="s">
        <v>3551</v>
      </c>
      <c r="G1016" s="662" t="s">
        <v>648</v>
      </c>
      <c r="H1016" s="662" t="s">
        <v>1192</v>
      </c>
      <c r="I1016" s="662" t="s">
        <v>1193</v>
      </c>
      <c r="J1016" s="662" t="s">
        <v>1124</v>
      </c>
      <c r="K1016" s="662" t="s">
        <v>1194</v>
      </c>
      <c r="L1016" s="664">
        <v>67.325000000000003</v>
      </c>
      <c r="M1016" s="664">
        <v>2</v>
      </c>
      <c r="N1016" s="665">
        <v>134.65</v>
      </c>
    </row>
    <row r="1017" spans="1:14" ht="14.4" customHeight="1" x14ac:dyDescent="0.3">
      <c r="A1017" s="660" t="s">
        <v>600</v>
      </c>
      <c r="B1017" s="661" t="s">
        <v>3542</v>
      </c>
      <c r="C1017" s="662" t="s">
        <v>614</v>
      </c>
      <c r="D1017" s="663" t="s">
        <v>3545</v>
      </c>
      <c r="E1017" s="662" t="s">
        <v>632</v>
      </c>
      <c r="F1017" s="663" t="s">
        <v>3551</v>
      </c>
      <c r="G1017" s="662" t="s">
        <v>648</v>
      </c>
      <c r="H1017" s="662" t="s">
        <v>2894</v>
      </c>
      <c r="I1017" s="662" t="s">
        <v>2895</v>
      </c>
      <c r="J1017" s="662" t="s">
        <v>2896</v>
      </c>
      <c r="K1017" s="662" t="s">
        <v>1055</v>
      </c>
      <c r="L1017" s="664">
        <v>95.76</v>
      </c>
      <c r="M1017" s="664">
        <v>1</v>
      </c>
      <c r="N1017" s="665">
        <v>95.76</v>
      </c>
    </row>
    <row r="1018" spans="1:14" ht="14.4" customHeight="1" x14ac:dyDescent="0.3">
      <c r="A1018" s="660" t="s">
        <v>600</v>
      </c>
      <c r="B1018" s="661" t="s">
        <v>3542</v>
      </c>
      <c r="C1018" s="662" t="s">
        <v>614</v>
      </c>
      <c r="D1018" s="663" t="s">
        <v>3545</v>
      </c>
      <c r="E1018" s="662" t="s">
        <v>632</v>
      </c>
      <c r="F1018" s="663" t="s">
        <v>3551</v>
      </c>
      <c r="G1018" s="662" t="s">
        <v>648</v>
      </c>
      <c r="H1018" s="662" t="s">
        <v>1195</v>
      </c>
      <c r="I1018" s="662" t="s">
        <v>1196</v>
      </c>
      <c r="J1018" s="662" t="s">
        <v>1197</v>
      </c>
      <c r="K1018" s="662" t="s">
        <v>1198</v>
      </c>
      <c r="L1018" s="664">
        <v>769.22</v>
      </c>
      <c r="M1018" s="664">
        <v>1</v>
      </c>
      <c r="N1018" s="665">
        <v>769.22</v>
      </c>
    </row>
    <row r="1019" spans="1:14" ht="14.4" customHeight="1" x14ac:dyDescent="0.3">
      <c r="A1019" s="660" t="s">
        <v>600</v>
      </c>
      <c r="B1019" s="661" t="s">
        <v>3542</v>
      </c>
      <c r="C1019" s="662" t="s">
        <v>614</v>
      </c>
      <c r="D1019" s="663" t="s">
        <v>3545</v>
      </c>
      <c r="E1019" s="662" t="s">
        <v>632</v>
      </c>
      <c r="F1019" s="663" t="s">
        <v>3551</v>
      </c>
      <c r="G1019" s="662" t="s">
        <v>648</v>
      </c>
      <c r="H1019" s="662" t="s">
        <v>1201</v>
      </c>
      <c r="I1019" s="662" t="s">
        <v>1202</v>
      </c>
      <c r="J1019" s="662" t="s">
        <v>684</v>
      </c>
      <c r="K1019" s="662" t="s">
        <v>1203</v>
      </c>
      <c r="L1019" s="664">
        <v>50.799937341583309</v>
      </c>
      <c r="M1019" s="664">
        <v>44</v>
      </c>
      <c r="N1019" s="665">
        <v>2235.1972430296655</v>
      </c>
    </row>
    <row r="1020" spans="1:14" ht="14.4" customHeight="1" x14ac:dyDescent="0.3">
      <c r="A1020" s="660" t="s">
        <v>600</v>
      </c>
      <c r="B1020" s="661" t="s">
        <v>3542</v>
      </c>
      <c r="C1020" s="662" t="s">
        <v>614</v>
      </c>
      <c r="D1020" s="663" t="s">
        <v>3545</v>
      </c>
      <c r="E1020" s="662" t="s">
        <v>632</v>
      </c>
      <c r="F1020" s="663" t="s">
        <v>3551</v>
      </c>
      <c r="G1020" s="662" t="s">
        <v>648</v>
      </c>
      <c r="H1020" s="662" t="s">
        <v>1204</v>
      </c>
      <c r="I1020" s="662" t="s">
        <v>1205</v>
      </c>
      <c r="J1020" s="662" t="s">
        <v>721</v>
      </c>
      <c r="K1020" s="662" t="s">
        <v>1206</v>
      </c>
      <c r="L1020" s="664">
        <v>148.20999999999995</v>
      </c>
      <c r="M1020" s="664">
        <v>1</v>
      </c>
      <c r="N1020" s="665">
        <v>148.20999999999995</v>
      </c>
    </row>
    <row r="1021" spans="1:14" ht="14.4" customHeight="1" x14ac:dyDescent="0.3">
      <c r="A1021" s="660" t="s">
        <v>600</v>
      </c>
      <c r="B1021" s="661" t="s">
        <v>3542</v>
      </c>
      <c r="C1021" s="662" t="s">
        <v>614</v>
      </c>
      <c r="D1021" s="663" t="s">
        <v>3545</v>
      </c>
      <c r="E1021" s="662" t="s">
        <v>632</v>
      </c>
      <c r="F1021" s="663" t="s">
        <v>3551</v>
      </c>
      <c r="G1021" s="662" t="s">
        <v>648</v>
      </c>
      <c r="H1021" s="662" t="s">
        <v>1207</v>
      </c>
      <c r="I1021" s="662" t="s">
        <v>1208</v>
      </c>
      <c r="J1021" s="662" t="s">
        <v>1209</v>
      </c>
      <c r="K1021" s="662" t="s">
        <v>1210</v>
      </c>
      <c r="L1021" s="664">
        <v>253.66999999999996</v>
      </c>
      <c r="M1021" s="664">
        <v>2</v>
      </c>
      <c r="N1021" s="665">
        <v>507.33999999999992</v>
      </c>
    </row>
    <row r="1022" spans="1:14" ht="14.4" customHeight="1" x14ac:dyDescent="0.3">
      <c r="A1022" s="660" t="s">
        <v>600</v>
      </c>
      <c r="B1022" s="661" t="s">
        <v>3542</v>
      </c>
      <c r="C1022" s="662" t="s">
        <v>614</v>
      </c>
      <c r="D1022" s="663" t="s">
        <v>3545</v>
      </c>
      <c r="E1022" s="662" t="s">
        <v>632</v>
      </c>
      <c r="F1022" s="663" t="s">
        <v>3551</v>
      </c>
      <c r="G1022" s="662" t="s">
        <v>648</v>
      </c>
      <c r="H1022" s="662" t="s">
        <v>2897</v>
      </c>
      <c r="I1022" s="662" t="s">
        <v>2898</v>
      </c>
      <c r="J1022" s="662" t="s">
        <v>2899</v>
      </c>
      <c r="K1022" s="662" t="s">
        <v>2900</v>
      </c>
      <c r="L1022" s="664">
        <v>132.16060747616746</v>
      </c>
      <c r="M1022" s="664">
        <v>1</v>
      </c>
      <c r="N1022" s="665">
        <v>132.16060747616746</v>
      </c>
    </row>
    <row r="1023" spans="1:14" ht="14.4" customHeight="1" x14ac:dyDescent="0.3">
      <c r="A1023" s="660" t="s">
        <v>600</v>
      </c>
      <c r="B1023" s="661" t="s">
        <v>3542</v>
      </c>
      <c r="C1023" s="662" t="s">
        <v>614</v>
      </c>
      <c r="D1023" s="663" t="s">
        <v>3545</v>
      </c>
      <c r="E1023" s="662" t="s">
        <v>632</v>
      </c>
      <c r="F1023" s="663" t="s">
        <v>3551</v>
      </c>
      <c r="G1023" s="662" t="s">
        <v>648</v>
      </c>
      <c r="H1023" s="662" t="s">
        <v>1211</v>
      </c>
      <c r="I1023" s="662" t="s">
        <v>237</v>
      </c>
      <c r="J1023" s="662" t="s">
        <v>1212</v>
      </c>
      <c r="K1023" s="662"/>
      <c r="L1023" s="664">
        <v>73.822096329439049</v>
      </c>
      <c r="M1023" s="664">
        <v>8</v>
      </c>
      <c r="N1023" s="665">
        <v>590.57677063551239</v>
      </c>
    </row>
    <row r="1024" spans="1:14" ht="14.4" customHeight="1" x14ac:dyDescent="0.3">
      <c r="A1024" s="660" t="s">
        <v>600</v>
      </c>
      <c r="B1024" s="661" t="s">
        <v>3542</v>
      </c>
      <c r="C1024" s="662" t="s">
        <v>614</v>
      </c>
      <c r="D1024" s="663" t="s">
        <v>3545</v>
      </c>
      <c r="E1024" s="662" t="s">
        <v>632</v>
      </c>
      <c r="F1024" s="663" t="s">
        <v>3551</v>
      </c>
      <c r="G1024" s="662" t="s">
        <v>648</v>
      </c>
      <c r="H1024" s="662" t="s">
        <v>2901</v>
      </c>
      <c r="I1024" s="662" t="s">
        <v>2901</v>
      </c>
      <c r="J1024" s="662" t="s">
        <v>2902</v>
      </c>
      <c r="K1024" s="662" t="s">
        <v>2903</v>
      </c>
      <c r="L1024" s="664">
        <v>67.540000000000006</v>
      </c>
      <c r="M1024" s="664">
        <v>10</v>
      </c>
      <c r="N1024" s="665">
        <v>675.40000000000009</v>
      </c>
    </row>
    <row r="1025" spans="1:14" ht="14.4" customHeight="1" x14ac:dyDescent="0.3">
      <c r="A1025" s="660" t="s">
        <v>600</v>
      </c>
      <c r="B1025" s="661" t="s">
        <v>3542</v>
      </c>
      <c r="C1025" s="662" t="s">
        <v>614</v>
      </c>
      <c r="D1025" s="663" t="s">
        <v>3545</v>
      </c>
      <c r="E1025" s="662" t="s">
        <v>632</v>
      </c>
      <c r="F1025" s="663" t="s">
        <v>3551</v>
      </c>
      <c r="G1025" s="662" t="s">
        <v>648</v>
      </c>
      <c r="H1025" s="662" t="s">
        <v>2904</v>
      </c>
      <c r="I1025" s="662" t="s">
        <v>2905</v>
      </c>
      <c r="J1025" s="662" t="s">
        <v>2906</v>
      </c>
      <c r="K1025" s="662" t="s">
        <v>2029</v>
      </c>
      <c r="L1025" s="664">
        <v>41.48031402299879</v>
      </c>
      <c r="M1025" s="664">
        <v>2</v>
      </c>
      <c r="N1025" s="665">
        <v>82.960628045997581</v>
      </c>
    </row>
    <row r="1026" spans="1:14" ht="14.4" customHeight="1" x14ac:dyDescent="0.3">
      <c r="A1026" s="660" t="s">
        <v>600</v>
      </c>
      <c r="B1026" s="661" t="s">
        <v>3542</v>
      </c>
      <c r="C1026" s="662" t="s">
        <v>614</v>
      </c>
      <c r="D1026" s="663" t="s">
        <v>3545</v>
      </c>
      <c r="E1026" s="662" t="s">
        <v>632</v>
      </c>
      <c r="F1026" s="663" t="s">
        <v>3551</v>
      </c>
      <c r="G1026" s="662" t="s">
        <v>648</v>
      </c>
      <c r="H1026" s="662" t="s">
        <v>1216</v>
      </c>
      <c r="I1026" s="662" t="s">
        <v>1217</v>
      </c>
      <c r="J1026" s="662" t="s">
        <v>1218</v>
      </c>
      <c r="K1026" s="662" t="s">
        <v>1219</v>
      </c>
      <c r="L1026" s="664">
        <v>266.57</v>
      </c>
      <c r="M1026" s="664">
        <v>1</v>
      </c>
      <c r="N1026" s="665">
        <v>266.57</v>
      </c>
    </row>
    <row r="1027" spans="1:14" ht="14.4" customHeight="1" x14ac:dyDescent="0.3">
      <c r="A1027" s="660" t="s">
        <v>600</v>
      </c>
      <c r="B1027" s="661" t="s">
        <v>3542</v>
      </c>
      <c r="C1027" s="662" t="s">
        <v>614</v>
      </c>
      <c r="D1027" s="663" t="s">
        <v>3545</v>
      </c>
      <c r="E1027" s="662" t="s">
        <v>632</v>
      </c>
      <c r="F1027" s="663" t="s">
        <v>3551</v>
      </c>
      <c r="G1027" s="662" t="s">
        <v>648</v>
      </c>
      <c r="H1027" s="662" t="s">
        <v>2907</v>
      </c>
      <c r="I1027" s="662" t="s">
        <v>2908</v>
      </c>
      <c r="J1027" s="662" t="s">
        <v>2909</v>
      </c>
      <c r="K1027" s="662" t="s">
        <v>2910</v>
      </c>
      <c r="L1027" s="664">
        <v>126.96002931517953</v>
      </c>
      <c r="M1027" s="664">
        <v>1</v>
      </c>
      <c r="N1027" s="665">
        <v>126.96002931517953</v>
      </c>
    </row>
    <row r="1028" spans="1:14" ht="14.4" customHeight="1" x14ac:dyDescent="0.3">
      <c r="A1028" s="660" t="s">
        <v>600</v>
      </c>
      <c r="B1028" s="661" t="s">
        <v>3542</v>
      </c>
      <c r="C1028" s="662" t="s">
        <v>614</v>
      </c>
      <c r="D1028" s="663" t="s">
        <v>3545</v>
      </c>
      <c r="E1028" s="662" t="s">
        <v>632</v>
      </c>
      <c r="F1028" s="663" t="s">
        <v>3551</v>
      </c>
      <c r="G1028" s="662" t="s">
        <v>648</v>
      </c>
      <c r="H1028" s="662" t="s">
        <v>2314</v>
      </c>
      <c r="I1028" s="662" t="s">
        <v>2315</v>
      </c>
      <c r="J1028" s="662" t="s">
        <v>2316</v>
      </c>
      <c r="K1028" s="662" t="s">
        <v>2317</v>
      </c>
      <c r="L1028" s="664">
        <v>75.590044591164926</v>
      </c>
      <c r="M1028" s="664">
        <v>2</v>
      </c>
      <c r="N1028" s="665">
        <v>151.18008918232985</v>
      </c>
    </row>
    <row r="1029" spans="1:14" ht="14.4" customHeight="1" x14ac:dyDescent="0.3">
      <c r="A1029" s="660" t="s">
        <v>600</v>
      </c>
      <c r="B1029" s="661" t="s">
        <v>3542</v>
      </c>
      <c r="C1029" s="662" t="s">
        <v>614</v>
      </c>
      <c r="D1029" s="663" t="s">
        <v>3545</v>
      </c>
      <c r="E1029" s="662" t="s">
        <v>632</v>
      </c>
      <c r="F1029" s="663" t="s">
        <v>3551</v>
      </c>
      <c r="G1029" s="662" t="s">
        <v>648</v>
      </c>
      <c r="H1029" s="662" t="s">
        <v>1228</v>
      </c>
      <c r="I1029" s="662" t="s">
        <v>1229</v>
      </c>
      <c r="J1029" s="662" t="s">
        <v>1170</v>
      </c>
      <c r="K1029" s="662" t="s">
        <v>1230</v>
      </c>
      <c r="L1029" s="664">
        <v>89.640610953698499</v>
      </c>
      <c r="M1029" s="664">
        <v>18</v>
      </c>
      <c r="N1029" s="665">
        <v>1613.5309971665729</v>
      </c>
    </row>
    <row r="1030" spans="1:14" ht="14.4" customHeight="1" x14ac:dyDescent="0.3">
      <c r="A1030" s="660" t="s">
        <v>600</v>
      </c>
      <c r="B1030" s="661" t="s">
        <v>3542</v>
      </c>
      <c r="C1030" s="662" t="s">
        <v>614</v>
      </c>
      <c r="D1030" s="663" t="s">
        <v>3545</v>
      </c>
      <c r="E1030" s="662" t="s">
        <v>632</v>
      </c>
      <c r="F1030" s="663" t="s">
        <v>3551</v>
      </c>
      <c r="G1030" s="662" t="s">
        <v>648</v>
      </c>
      <c r="H1030" s="662" t="s">
        <v>1231</v>
      </c>
      <c r="I1030" s="662" t="s">
        <v>1232</v>
      </c>
      <c r="J1030" s="662" t="s">
        <v>1233</v>
      </c>
      <c r="K1030" s="662" t="s">
        <v>1234</v>
      </c>
      <c r="L1030" s="664">
        <v>128.52985753617577</v>
      </c>
      <c r="M1030" s="664">
        <v>2</v>
      </c>
      <c r="N1030" s="665">
        <v>257.05971507235154</v>
      </c>
    </row>
    <row r="1031" spans="1:14" ht="14.4" customHeight="1" x14ac:dyDescent="0.3">
      <c r="A1031" s="660" t="s">
        <v>600</v>
      </c>
      <c r="B1031" s="661" t="s">
        <v>3542</v>
      </c>
      <c r="C1031" s="662" t="s">
        <v>614</v>
      </c>
      <c r="D1031" s="663" t="s">
        <v>3545</v>
      </c>
      <c r="E1031" s="662" t="s">
        <v>632</v>
      </c>
      <c r="F1031" s="663" t="s">
        <v>3551</v>
      </c>
      <c r="G1031" s="662" t="s">
        <v>648</v>
      </c>
      <c r="H1031" s="662" t="s">
        <v>1238</v>
      </c>
      <c r="I1031" s="662" t="s">
        <v>1239</v>
      </c>
      <c r="J1031" s="662" t="s">
        <v>1240</v>
      </c>
      <c r="K1031" s="662" t="s">
        <v>1241</v>
      </c>
      <c r="L1031" s="664">
        <v>29.015802077328473</v>
      </c>
      <c r="M1031" s="664">
        <v>98</v>
      </c>
      <c r="N1031" s="665">
        <v>2843.5486035781905</v>
      </c>
    </row>
    <row r="1032" spans="1:14" ht="14.4" customHeight="1" x14ac:dyDescent="0.3">
      <c r="A1032" s="660" t="s">
        <v>600</v>
      </c>
      <c r="B1032" s="661" t="s">
        <v>3542</v>
      </c>
      <c r="C1032" s="662" t="s">
        <v>614</v>
      </c>
      <c r="D1032" s="663" t="s">
        <v>3545</v>
      </c>
      <c r="E1032" s="662" t="s">
        <v>632</v>
      </c>
      <c r="F1032" s="663" t="s">
        <v>3551</v>
      </c>
      <c r="G1032" s="662" t="s">
        <v>648</v>
      </c>
      <c r="H1032" s="662" t="s">
        <v>2328</v>
      </c>
      <c r="I1032" s="662" t="s">
        <v>2329</v>
      </c>
      <c r="J1032" s="662" t="s">
        <v>2330</v>
      </c>
      <c r="K1032" s="662" t="s">
        <v>2331</v>
      </c>
      <c r="L1032" s="664">
        <v>25.549998403642199</v>
      </c>
      <c r="M1032" s="664">
        <v>1</v>
      </c>
      <c r="N1032" s="665">
        <v>25.549998403642199</v>
      </c>
    </row>
    <row r="1033" spans="1:14" ht="14.4" customHeight="1" x14ac:dyDescent="0.3">
      <c r="A1033" s="660" t="s">
        <v>600</v>
      </c>
      <c r="B1033" s="661" t="s">
        <v>3542</v>
      </c>
      <c r="C1033" s="662" t="s">
        <v>614</v>
      </c>
      <c r="D1033" s="663" t="s">
        <v>3545</v>
      </c>
      <c r="E1033" s="662" t="s">
        <v>632</v>
      </c>
      <c r="F1033" s="663" t="s">
        <v>3551</v>
      </c>
      <c r="G1033" s="662" t="s">
        <v>648</v>
      </c>
      <c r="H1033" s="662" t="s">
        <v>1242</v>
      </c>
      <c r="I1033" s="662" t="s">
        <v>1243</v>
      </c>
      <c r="J1033" s="662" t="s">
        <v>1244</v>
      </c>
      <c r="K1033" s="662" t="s">
        <v>1245</v>
      </c>
      <c r="L1033" s="664">
        <v>41.980371313838909</v>
      </c>
      <c r="M1033" s="664">
        <v>3</v>
      </c>
      <c r="N1033" s="665">
        <v>125.94111394151673</v>
      </c>
    </row>
    <row r="1034" spans="1:14" ht="14.4" customHeight="1" x14ac:dyDescent="0.3">
      <c r="A1034" s="660" t="s">
        <v>600</v>
      </c>
      <c r="B1034" s="661" t="s">
        <v>3542</v>
      </c>
      <c r="C1034" s="662" t="s">
        <v>614</v>
      </c>
      <c r="D1034" s="663" t="s">
        <v>3545</v>
      </c>
      <c r="E1034" s="662" t="s">
        <v>632</v>
      </c>
      <c r="F1034" s="663" t="s">
        <v>3551</v>
      </c>
      <c r="G1034" s="662" t="s">
        <v>648</v>
      </c>
      <c r="H1034" s="662" t="s">
        <v>2911</v>
      </c>
      <c r="I1034" s="662" t="s">
        <v>2912</v>
      </c>
      <c r="J1034" s="662" t="s">
        <v>2913</v>
      </c>
      <c r="K1034" s="662" t="s">
        <v>2914</v>
      </c>
      <c r="L1034" s="664">
        <v>1488.8792935156646</v>
      </c>
      <c r="M1034" s="664">
        <v>3</v>
      </c>
      <c r="N1034" s="665">
        <v>4466.637880546994</v>
      </c>
    </row>
    <row r="1035" spans="1:14" ht="14.4" customHeight="1" x14ac:dyDescent="0.3">
      <c r="A1035" s="660" t="s">
        <v>600</v>
      </c>
      <c r="B1035" s="661" t="s">
        <v>3542</v>
      </c>
      <c r="C1035" s="662" t="s">
        <v>614</v>
      </c>
      <c r="D1035" s="663" t="s">
        <v>3545</v>
      </c>
      <c r="E1035" s="662" t="s">
        <v>632</v>
      </c>
      <c r="F1035" s="663" t="s">
        <v>3551</v>
      </c>
      <c r="G1035" s="662" t="s">
        <v>648</v>
      </c>
      <c r="H1035" s="662" t="s">
        <v>2332</v>
      </c>
      <c r="I1035" s="662" t="s">
        <v>2333</v>
      </c>
      <c r="J1035" s="662" t="s">
        <v>2334</v>
      </c>
      <c r="K1035" s="662" t="s">
        <v>2335</v>
      </c>
      <c r="L1035" s="664">
        <v>305.83800000000008</v>
      </c>
      <c r="M1035" s="664">
        <v>5</v>
      </c>
      <c r="N1035" s="665">
        <v>1529.1900000000003</v>
      </c>
    </row>
    <row r="1036" spans="1:14" ht="14.4" customHeight="1" x14ac:dyDescent="0.3">
      <c r="A1036" s="660" t="s">
        <v>600</v>
      </c>
      <c r="B1036" s="661" t="s">
        <v>3542</v>
      </c>
      <c r="C1036" s="662" t="s">
        <v>614</v>
      </c>
      <c r="D1036" s="663" t="s">
        <v>3545</v>
      </c>
      <c r="E1036" s="662" t="s">
        <v>632</v>
      </c>
      <c r="F1036" s="663" t="s">
        <v>3551</v>
      </c>
      <c r="G1036" s="662" t="s">
        <v>648</v>
      </c>
      <c r="H1036" s="662" t="s">
        <v>2336</v>
      </c>
      <c r="I1036" s="662" t="s">
        <v>2337</v>
      </c>
      <c r="J1036" s="662" t="s">
        <v>2338</v>
      </c>
      <c r="K1036" s="662" t="s">
        <v>2339</v>
      </c>
      <c r="L1036" s="664">
        <v>189.34</v>
      </c>
      <c r="M1036" s="664">
        <v>1</v>
      </c>
      <c r="N1036" s="665">
        <v>189.34</v>
      </c>
    </row>
    <row r="1037" spans="1:14" ht="14.4" customHeight="1" x14ac:dyDescent="0.3">
      <c r="A1037" s="660" t="s">
        <v>600</v>
      </c>
      <c r="B1037" s="661" t="s">
        <v>3542</v>
      </c>
      <c r="C1037" s="662" t="s">
        <v>614</v>
      </c>
      <c r="D1037" s="663" t="s">
        <v>3545</v>
      </c>
      <c r="E1037" s="662" t="s">
        <v>632</v>
      </c>
      <c r="F1037" s="663" t="s">
        <v>3551</v>
      </c>
      <c r="G1037" s="662" t="s">
        <v>648</v>
      </c>
      <c r="H1037" s="662" t="s">
        <v>2915</v>
      </c>
      <c r="I1037" s="662" t="s">
        <v>2916</v>
      </c>
      <c r="J1037" s="662" t="s">
        <v>2917</v>
      </c>
      <c r="K1037" s="662" t="s">
        <v>2918</v>
      </c>
      <c r="L1037" s="664">
        <v>62.04997016547604</v>
      </c>
      <c r="M1037" s="664">
        <v>7</v>
      </c>
      <c r="N1037" s="665">
        <v>434.34979115833227</v>
      </c>
    </row>
    <row r="1038" spans="1:14" ht="14.4" customHeight="1" x14ac:dyDescent="0.3">
      <c r="A1038" s="660" t="s">
        <v>600</v>
      </c>
      <c r="B1038" s="661" t="s">
        <v>3542</v>
      </c>
      <c r="C1038" s="662" t="s">
        <v>614</v>
      </c>
      <c r="D1038" s="663" t="s">
        <v>3545</v>
      </c>
      <c r="E1038" s="662" t="s">
        <v>632</v>
      </c>
      <c r="F1038" s="663" t="s">
        <v>3551</v>
      </c>
      <c r="G1038" s="662" t="s">
        <v>648</v>
      </c>
      <c r="H1038" s="662" t="s">
        <v>2919</v>
      </c>
      <c r="I1038" s="662" t="s">
        <v>2920</v>
      </c>
      <c r="J1038" s="662" t="s">
        <v>2921</v>
      </c>
      <c r="K1038" s="662" t="s">
        <v>2922</v>
      </c>
      <c r="L1038" s="664">
        <v>107.65743781208315</v>
      </c>
      <c r="M1038" s="664">
        <v>4</v>
      </c>
      <c r="N1038" s="665">
        <v>430.62975124833258</v>
      </c>
    </row>
    <row r="1039" spans="1:14" ht="14.4" customHeight="1" x14ac:dyDescent="0.3">
      <c r="A1039" s="660" t="s">
        <v>600</v>
      </c>
      <c r="B1039" s="661" t="s">
        <v>3542</v>
      </c>
      <c r="C1039" s="662" t="s">
        <v>614</v>
      </c>
      <c r="D1039" s="663" t="s">
        <v>3545</v>
      </c>
      <c r="E1039" s="662" t="s">
        <v>632</v>
      </c>
      <c r="F1039" s="663" t="s">
        <v>3551</v>
      </c>
      <c r="G1039" s="662" t="s">
        <v>648</v>
      </c>
      <c r="H1039" s="662" t="s">
        <v>2923</v>
      </c>
      <c r="I1039" s="662" t="s">
        <v>2924</v>
      </c>
      <c r="J1039" s="662" t="s">
        <v>2925</v>
      </c>
      <c r="K1039" s="662" t="s">
        <v>2926</v>
      </c>
      <c r="L1039" s="664">
        <v>39.150148869852302</v>
      </c>
      <c r="M1039" s="664">
        <v>1</v>
      </c>
      <c r="N1039" s="665">
        <v>39.150148869852302</v>
      </c>
    </row>
    <row r="1040" spans="1:14" ht="14.4" customHeight="1" x14ac:dyDescent="0.3">
      <c r="A1040" s="660" t="s">
        <v>600</v>
      </c>
      <c r="B1040" s="661" t="s">
        <v>3542</v>
      </c>
      <c r="C1040" s="662" t="s">
        <v>614</v>
      </c>
      <c r="D1040" s="663" t="s">
        <v>3545</v>
      </c>
      <c r="E1040" s="662" t="s">
        <v>632</v>
      </c>
      <c r="F1040" s="663" t="s">
        <v>3551</v>
      </c>
      <c r="G1040" s="662" t="s">
        <v>648</v>
      </c>
      <c r="H1040" s="662" t="s">
        <v>1246</v>
      </c>
      <c r="I1040" s="662" t="s">
        <v>1247</v>
      </c>
      <c r="J1040" s="662" t="s">
        <v>1248</v>
      </c>
      <c r="K1040" s="662" t="s">
        <v>1249</v>
      </c>
      <c r="L1040" s="664">
        <v>109.69625000000002</v>
      </c>
      <c r="M1040" s="664">
        <v>16</v>
      </c>
      <c r="N1040" s="665">
        <v>1755.1400000000003</v>
      </c>
    </row>
    <row r="1041" spans="1:14" ht="14.4" customHeight="1" x14ac:dyDescent="0.3">
      <c r="A1041" s="660" t="s">
        <v>600</v>
      </c>
      <c r="B1041" s="661" t="s">
        <v>3542</v>
      </c>
      <c r="C1041" s="662" t="s">
        <v>614</v>
      </c>
      <c r="D1041" s="663" t="s">
        <v>3545</v>
      </c>
      <c r="E1041" s="662" t="s">
        <v>632</v>
      </c>
      <c r="F1041" s="663" t="s">
        <v>3551</v>
      </c>
      <c r="G1041" s="662" t="s">
        <v>648</v>
      </c>
      <c r="H1041" s="662" t="s">
        <v>2927</v>
      </c>
      <c r="I1041" s="662" t="s">
        <v>2928</v>
      </c>
      <c r="J1041" s="662" t="s">
        <v>2929</v>
      </c>
      <c r="K1041" s="662" t="s">
        <v>2930</v>
      </c>
      <c r="L1041" s="664">
        <v>304</v>
      </c>
      <c r="M1041" s="664">
        <v>2</v>
      </c>
      <c r="N1041" s="665">
        <v>608</v>
      </c>
    </row>
    <row r="1042" spans="1:14" ht="14.4" customHeight="1" x14ac:dyDescent="0.3">
      <c r="A1042" s="660" t="s">
        <v>600</v>
      </c>
      <c r="B1042" s="661" t="s">
        <v>3542</v>
      </c>
      <c r="C1042" s="662" t="s">
        <v>614</v>
      </c>
      <c r="D1042" s="663" t="s">
        <v>3545</v>
      </c>
      <c r="E1042" s="662" t="s">
        <v>632</v>
      </c>
      <c r="F1042" s="663" t="s">
        <v>3551</v>
      </c>
      <c r="G1042" s="662" t="s">
        <v>648</v>
      </c>
      <c r="H1042" s="662" t="s">
        <v>1250</v>
      </c>
      <c r="I1042" s="662" t="s">
        <v>1251</v>
      </c>
      <c r="J1042" s="662" t="s">
        <v>1252</v>
      </c>
      <c r="K1042" s="662" t="s">
        <v>1253</v>
      </c>
      <c r="L1042" s="664">
        <v>828.66</v>
      </c>
      <c r="M1042" s="664">
        <v>2</v>
      </c>
      <c r="N1042" s="665">
        <v>1657.32</v>
      </c>
    </row>
    <row r="1043" spans="1:14" ht="14.4" customHeight="1" x14ac:dyDescent="0.3">
      <c r="A1043" s="660" t="s">
        <v>600</v>
      </c>
      <c r="B1043" s="661" t="s">
        <v>3542</v>
      </c>
      <c r="C1043" s="662" t="s">
        <v>614</v>
      </c>
      <c r="D1043" s="663" t="s">
        <v>3545</v>
      </c>
      <c r="E1043" s="662" t="s">
        <v>632</v>
      </c>
      <c r="F1043" s="663" t="s">
        <v>3551</v>
      </c>
      <c r="G1043" s="662" t="s">
        <v>648</v>
      </c>
      <c r="H1043" s="662" t="s">
        <v>2931</v>
      </c>
      <c r="I1043" s="662" t="s">
        <v>2932</v>
      </c>
      <c r="J1043" s="662" t="s">
        <v>2933</v>
      </c>
      <c r="K1043" s="662" t="s">
        <v>1719</v>
      </c>
      <c r="L1043" s="664">
        <v>56.3</v>
      </c>
      <c r="M1043" s="664">
        <v>1</v>
      </c>
      <c r="N1043" s="665">
        <v>56.3</v>
      </c>
    </row>
    <row r="1044" spans="1:14" ht="14.4" customHeight="1" x14ac:dyDescent="0.3">
      <c r="A1044" s="660" t="s">
        <v>600</v>
      </c>
      <c r="B1044" s="661" t="s">
        <v>3542</v>
      </c>
      <c r="C1044" s="662" t="s">
        <v>614</v>
      </c>
      <c r="D1044" s="663" t="s">
        <v>3545</v>
      </c>
      <c r="E1044" s="662" t="s">
        <v>632</v>
      </c>
      <c r="F1044" s="663" t="s">
        <v>3551</v>
      </c>
      <c r="G1044" s="662" t="s">
        <v>648</v>
      </c>
      <c r="H1044" s="662" t="s">
        <v>1258</v>
      </c>
      <c r="I1044" s="662" t="s">
        <v>1259</v>
      </c>
      <c r="J1044" s="662" t="s">
        <v>1260</v>
      </c>
      <c r="K1044" s="662" t="s">
        <v>1261</v>
      </c>
      <c r="L1044" s="664">
        <v>60.127738364972814</v>
      </c>
      <c r="M1044" s="664">
        <v>57</v>
      </c>
      <c r="N1044" s="665">
        <v>3427.2810868034503</v>
      </c>
    </row>
    <row r="1045" spans="1:14" ht="14.4" customHeight="1" x14ac:dyDescent="0.3">
      <c r="A1045" s="660" t="s">
        <v>600</v>
      </c>
      <c r="B1045" s="661" t="s">
        <v>3542</v>
      </c>
      <c r="C1045" s="662" t="s">
        <v>614</v>
      </c>
      <c r="D1045" s="663" t="s">
        <v>3545</v>
      </c>
      <c r="E1045" s="662" t="s">
        <v>632</v>
      </c>
      <c r="F1045" s="663" t="s">
        <v>3551</v>
      </c>
      <c r="G1045" s="662" t="s">
        <v>648</v>
      </c>
      <c r="H1045" s="662" t="s">
        <v>1262</v>
      </c>
      <c r="I1045" s="662" t="s">
        <v>1263</v>
      </c>
      <c r="J1045" s="662" t="s">
        <v>1264</v>
      </c>
      <c r="K1045" s="662" t="s">
        <v>1265</v>
      </c>
      <c r="L1045" s="664">
        <v>111.58277272948779</v>
      </c>
      <c r="M1045" s="664">
        <v>84</v>
      </c>
      <c r="N1045" s="665">
        <v>9372.9529092769735</v>
      </c>
    </row>
    <row r="1046" spans="1:14" ht="14.4" customHeight="1" x14ac:dyDescent="0.3">
      <c r="A1046" s="660" t="s">
        <v>600</v>
      </c>
      <c r="B1046" s="661" t="s">
        <v>3542</v>
      </c>
      <c r="C1046" s="662" t="s">
        <v>614</v>
      </c>
      <c r="D1046" s="663" t="s">
        <v>3545</v>
      </c>
      <c r="E1046" s="662" t="s">
        <v>632</v>
      </c>
      <c r="F1046" s="663" t="s">
        <v>3551</v>
      </c>
      <c r="G1046" s="662" t="s">
        <v>648</v>
      </c>
      <c r="H1046" s="662" t="s">
        <v>2354</v>
      </c>
      <c r="I1046" s="662" t="s">
        <v>2354</v>
      </c>
      <c r="J1046" s="662" t="s">
        <v>2355</v>
      </c>
      <c r="K1046" s="662" t="s">
        <v>2356</v>
      </c>
      <c r="L1046" s="664">
        <v>546.25</v>
      </c>
      <c r="M1046" s="664">
        <v>1</v>
      </c>
      <c r="N1046" s="665">
        <v>546.25</v>
      </c>
    </row>
    <row r="1047" spans="1:14" ht="14.4" customHeight="1" x14ac:dyDescent="0.3">
      <c r="A1047" s="660" t="s">
        <v>600</v>
      </c>
      <c r="B1047" s="661" t="s">
        <v>3542</v>
      </c>
      <c r="C1047" s="662" t="s">
        <v>614</v>
      </c>
      <c r="D1047" s="663" t="s">
        <v>3545</v>
      </c>
      <c r="E1047" s="662" t="s">
        <v>632</v>
      </c>
      <c r="F1047" s="663" t="s">
        <v>3551</v>
      </c>
      <c r="G1047" s="662" t="s">
        <v>648</v>
      </c>
      <c r="H1047" s="662" t="s">
        <v>2934</v>
      </c>
      <c r="I1047" s="662" t="s">
        <v>2935</v>
      </c>
      <c r="J1047" s="662" t="s">
        <v>2936</v>
      </c>
      <c r="K1047" s="662" t="s">
        <v>718</v>
      </c>
      <c r="L1047" s="664">
        <v>110.29</v>
      </c>
      <c r="M1047" s="664">
        <v>10</v>
      </c>
      <c r="N1047" s="665">
        <v>1102.9000000000001</v>
      </c>
    </row>
    <row r="1048" spans="1:14" ht="14.4" customHeight="1" x14ac:dyDescent="0.3">
      <c r="A1048" s="660" t="s">
        <v>600</v>
      </c>
      <c r="B1048" s="661" t="s">
        <v>3542</v>
      </c>
      <c r="C1048" s="662" t="s">
        <v>614</v>
      </c>
      <c r="D1048" s="663" t="s">
        <v>3545</v>
      </c>
      <c r="E1048" s="662" t="s">
        <v>632</v>
      </c>
      <c r="F1048" s="663" t="s">
        <v>3551</v>
      </c>
      <c r="G1048" s="662" t="s">
        <v>648</v>
      </c>
      <c r="H1048" s="662" t="s">
        <v>2937</v>
      </c>
      <c r="I1048" s="662" t="s">
        <v>2938</v>
      </c>
      <c r="J1048" s="662" t="s">
        <v>2939</v>
      </c>
      <c r="K1048" s="662" t="s">
        <v>2940</v>
      </c>
      <c r="L1048" s="664">
        <v>809.49999999999989</v>
      </c>
      <c r="M1048" s="664">
        <v>1</v>
      </c>
      <c r="N1048" s="665">
        <v>809.49999999999989</v>
      </c>
    </row>
    <row r="1049" spans="1:14" ht="14.4" customHeight="1" x14ac:dyDescent="0.3">
      <c r="A1049" s="660" t="s">
        <v>600</v>
      </c>
      <c r="B1049" s="661" t="s">
        <v>3542</v>
      </c>
      <c r="C1049" s="662" t="s">
        <v>614</v>
      </c>
      <c r="D1049" s="663" t="s">
        <v>3545</v>
      </c>
      <c r="E1049" s="662" t="s">
        <v>632</v>
      </c>
      <c r="F1049" s="663" t="s">
        <v>3551</v>
      </c>
      <c r="G1049" s="662" t="s">
        <v>648</v>
      </c>
      <c r="H1049" s="662" t="s">
        <v>1266</v>
      </c>
      <c r="I1049" s="662" t="s">
        <v>1267</v>
      </c>
      <c r="J1049" s="662" t="s">
        <v>1268</v>
      </c>
      <c r="K1049" s="662" t="s">
        <v>1269</v>
      </c>
      <c r="L1049" s="664">
        <v>723.53071914787074</v>
      </c>
      <c r="M1049" s="664">
        <v>29</v>
      </c>
      <c r="N1049" s="665">
        <v>20982.390855288253</v>
      </c>
    </row>
    <row r="1050" spans="1:14" ht="14.4" customHeight="1" x14ac:dyDescent="0.3">
      <c r="A1050" s="660" t="s">
        <v>600</v>
      </c>
      <c r="B1050" s="661" t="s">
        <v>3542</v>
      </c>
      <c r="C1050" s="662" t="s">
        <v>614</v>
      </c>
      <c r="D1050" s="663" t="s">
        <v>3545</v>
      </c>
      <c r="E1050" s="662" t="s">
        <v>632</v>
      </c>
      <c r="F1050" s="663" t="s">
        <v>3551</v>
      </c>
      <c r="G1050" s="662" t="s">
        <v>648</v>
      </c>
      <c r="H1050" s="662" t="s">
        <v>1270</v>
      </c>
      <c r="I1050" s="662" t="s">
        <v>1271</v>
      </c>
      <c r="J1050" s="662" t="s">
        <v>1272</v>
      </c>
      <c r="K1050" s="662" t="s">
        <v>1273</v>
      </c>
      <c r="L1050" s="664">
        <v>42.4</v>
      </c>
      <c r="M1050" s="664">
        <v>3</v>
      </c>
      <c r="N1050" s="665">
        <v>127.19999999999999</v>
      </c>
    </row>
    <row r="1051" spans="1:14" ht="14.4" customHeight="1" x14ac:dyDescent="0.3">
      <c r="A1051" s="660" t="s">
        <v>600</v>
      </c>
      <c r="B1051" s="661" t="s">
        <v>3542</v>
      </c>
      <c r="C1051" s="662" t="s">
        <v>614</v>
      </c>
      <c r="D1051" s="663" t="s">
        <v>3545</v>
      </c>
      <c r="E1051" s="662" t="s">
        <v>632</v>
      </c>
      <c r="F1051" s="663" t="s">
        <v>3551</v>
      </c>
      <c r="G1051" s="662" t="s">
        <v>648</v>
      </c>
      <c r="H1051" s="662" t="s">
        <v>2941</v>
      </c>
      <c r="I1051" s="662" t="s">
        <v>237</v>
      </c>
      <c r="J1051" s="662" t="s">
        <v>2942</v>
      </c>
      <c r="K1051" s="662" t="s">
        <v>2943</v>
      </c>
      <c r="L1051" s="664">
        <v>23.7</v>
      </c>
      <c r="M1051" s="664">
        <v>12</v>
      </c>
      <c r="N1051" s="665">
        <v>284.39999999999998</v>
      </c>
    </row>
    <row r="1052" spans="1:14" ht="14.4" customHeight="1" x14ac:dyDescent="0.3">
      <c r="A1052" s="660" t="s">
        <v>600</v>
      </c>
      <c r="B1052" s="661" t="s">
        <v>3542</v>
      </c>
      <c r="C1052" s="662" t="s">
        <v>614</v>
      </c>
      <c r="D1052" s="663" t="s">
        <v>3545</v>
      </c>
      <c r="E1052" s="662" t="s">
        <v>632</v>
      </c>
      <c r="F1052" s="663" t="s">
        <v>3551</v>
      </c>
      <c r="G1052" s="662" t="s">
        <v>648</v>
      </c>
      <c r="H1052" s="662" t="s">
        <v>2944</v>
      </c>
      <c r="I1052" s="662" t="s">
        <v>237</v>
      </c>
      <c r="J1052" s="662" t="s">
        <v>2945</v>
      </c>
      <c r="K1052" s="662"/>
      <c r="L1052" s="664">
        <v>153.25104599814219</v>
      </c>
      <c r="M1052" s="664">
        <v>8</v>
      </c>
      <c r="N1052" s="665">
        <v>1226.0083679851375</v>
      </c>
    </row>
    <row r="1053" spans="1:14" ht="14.4" customHeight="1" x14ac:dyDescent="0.3">
      <c r="A1053" s="660" t="s">
        <v>600</v>
      </c>
      <c r="B1053" s="661" t="s">
        <v>3542</v>
      </c>
      <c r="C1053" s="662" t="s">
        <v>614</v>
      </c>
      <c r="D1053" s="663" t="s">
        <v>3545</v>
      </c>
      <c r="E1053" s="662" t="s">
        <v>632</v>
      </c>
      <c r="F1053" s="663" t="s">
        <v>3551</v>
      </c>
      <c r="G1053" s="662" t="s">
        <v>648</v>
      </c>
      <c r="H1053" s="662" t="s">
        <v>1274</v>
      </c>
      <c r="I1053" s="662" t="s">
        <v>237</v>
      </c>
      <c r="J1053" s="662" t="s">
        <v>1275</v>
      </c>
      <c r="K1053" s="662"/>
      <c r="L1053" s="664">
        <v>146.57308843773953</v>
      </c>
      <c r="M1053" s="664">
        <v>6</v>
      </c>
      <c r="N1053" s="665">
        <v>879.43853062643711</v>
      </c>
    </row>
    <row r="1054" spans="1:14" ht="14.4" customHeight="1" x14ac:dyDescent="0.3">
      <c r="A1054" s="660" t="s">
        <v>600</v>
      </c>
      <c r="B1054" s="661" t="s">
        <v>3542</v>
      </c>
      <c r="C1054" s="662" t="s">
        <v>614</v>
      </c>
      <c r="D1054" s="663" t="s">
        <v>3545</v>
      </c>
      <c r="E1054" s="662" t="s">
        <v>632</v>
      </c>
      <c r="F1054" s="663" t="s">
        <v>3551</v>
      </c>
      <c r="G1054" s="662" t="s">
        <v>648</v>
      </c>
      <c r="H1054" s="662" t="s">
        <v>2946</v>
      </c>
      <c r="I1054" s="662" t="s">
        <v>237</v>
      </c>
      <c r="J1054" s="662" t="s">
        <v>2947</v>
      </c>
      <c r="K1054" s="662"/>
      <c r="L1054" s="664">
        <v>78.810736999267334</v>
      </c>
      <c r="M1054" s="664">
        <v>1</v>
      </c>
      <c r="N1054" s="665">
        <v>78.810736999267334</v>
      </c>
    </row>
    <row r="1055" spans="1:14" ht="14.4" customHeight="1" x14ac:dyDescent="0.3">
      <c r="A1055" s="660" t="s">
        <v>600</v>
      </c>
      <c r="B1055" s="661" t="s">
        <v>3542</v>
      </c>
      <c r="C1055" s="662" t="s">
        <v>614</v>
      </c>
      <c r="D1055" s="663" t="s">
        <v>3545</v>
      </c>
      <c r="E1055" s="662" t="s">
        <v>632</v>
      </c>
      <c r="F1055" s="663" t="s">
        <v>3551</v>
      </c>
      <c r="G1055" s="662" t="s">
        <v>648</v>
      </c>
      <c r="H1055" s="662" t="s">
        <v>2948</v>
      </c>
      <c r="I1055" s="662" t="s">
        <v>2949</v>
      </c>
      <c r="J1055" s="662" t="s">
        <v>2950</v>
      </c>
      <c r="K1055" s="662" t="s">
        <v>2951</v>
      </c>
      <c r="L1055" s="664">
        <v>227.23000000000005</v>
      </c>
      <c r="M1055" s="664">
        <v>3</v>
      </c>
      <c r="N1055" s="665">
        <v>681.69000000000017</v>
      </c>
    </row>
    <row r="1056" spans="1:14" ht="14.4" customHeight="1" x14ac:dyDescent="0.3">
      <c r="A1056" s="660" t="s">
        <v>600</v>
      </c>
      <c r="B1056" s="661" t="s">
        <v>3542</v>
      </c>
      <c r="C1056" s="662" t="s">
        <v>614</v>
      </c>
      <c r="D1056" s="663" t="s">
        <v>3545</v>
      </c>
      <c r="E1056" s="662" t="s">
        <v>632</v>
      </c>
      <c r="F1056" s="663" t="s">
        <v>3551</v>
      </c>
      <c r="G1056" s="662" t="s">
        <v>648</v>
      </c>
      <c r="H1056" s="662" t="s">
        <v>2375</v>
      </c>
      <c r="I1056" s="662" t="s">
        <v>2375</v>
      </c>
      <c r="J1056" s="662" t="s">
        <v>1286</v>
      </c>
      <c r="K1056" s="662" t="s">
        <v>2376</v>
      </c>
      <c r="L1056" s="664">
        <v>237.09999999999994</v>
      </c>
      <c r="M1056" s="664">
        <v>2</v>
      </c>
      <c r="N1056" s="665">
        <v>474.19999999999987</v>
      </c>
    </row>
    <row r="1057" spans="1:14" ht="14.4" customHeight="1" x14ac:dyDescent="0.3">
      <c r="A1057" s="660" t="s">
        <v>600</v>
      </c>
      <c r="B1057" s="661" t="s">
        <v>3542</v>
      </c>
      <c r="C1057" s="662" t="s">
        <v>614</v>
      </c>
      <c r="D1057" s="663" t="s">
        <v>3545</v>
      </c>
      <c r="E1057" s="662" t="s">
        <v>632</v>
      </c>
      <c r="F1057" s="663" t="s">
        <v>3551</v>
      </c>
      <c r="G1057" s="662" t="s">
        <v>648</v>
      </c>
      <c r="H1057" s="662" t="s">
        <v>1280</v>
      </c>
      <c r="I1057" s="662" t="s">
        <v>1281</v>
      </c>
      <c r="J1057" s="662" t="s">
        <v>1282</v>
      </c>
      <c r="K1057" s="662" t="s">
        <v>1283</v>
      </c>
      <c r="L1057" s="664">
        <v>117.73941841156449</v>
      </c>
      <c r="M1057" s="664">
        <v>251</v>
      </c>
      <c r="N1057" s="665">
        <v>29552.594021302684</v>
      </c>
    </row>
    <row r="1058" spans="1:14" ht="14.4" customHeight="1" x14ac:dyDescent="0.3">
      <c r="A1058" s="660" t="s">
        <v>600</v>
      </c>
      <c r="B1058" s="661" t="s">
        <v>3542</v>
      </c>
      <c r="C1058" s="662" t="s">
        <v>614</v>
      </c>
      <c r="D1058" s="663" t="s">
        <v>3545</v>
      </c>
      <c r="E1058" s="662" t="s">
        <v>632</v>
      </c>
      <c r="F1058" s="663" t="s">
        <v>3551</v>
      </c>
      <c r="G1058" s="662" t="s">
        <v>648</v>
      </c>
      <c r="H1058" s="662" t="s">
        <v>2952</v>
      </c>
      <c r="I1058" s="662" t="s">
        <v>2953</v>
      </c>
      <c r="J1058" s="662" t="s">
        <v>2954</v>
      </c>
      <c r="K1058" s="662" t="s">
        <v>2955</v>
      </c>
      <c r="L1058" s="664">
        <v>74.83</v>
      </c>
      <c r="M1058" s="664">
        <v>1</v>
      </c>
      <c r="N1058" s="665">
        <v>74.83</v>
      </c>
    </row>
    <row r="1059" spans="1:14" ht="14.4" customHeight="1" x14ac:dyDescent="0.3">
      <c r="A1059" s="660" t="s">
        <v>600</v>
      </c>
      <c r="B1059" s="661" t="s">
        <v>3542</v>
      </c>
      <c r="C1059" s="662" t="s">
        <v>614</v>
      </c>
      <c r="D1059" s="663" t="s">
        <v>3545</v>
      </c>
      <c r="E1059" s="662" t="s">
        <v>632</v>
      </c>
      <c r="F1059" s="663" t="s">
        <v>3551</v>
      </c>
      <c r="G1059" s="662" t="s">
        <v>648</v>
      </c>
      <c r="H1059" s="662" t="s">
        <v>2389</v>
      </c>
      <c r="I1059" s="662" t="s">
        <v>2390</v>
      </c>
      <c r="J1059" s="662" t="s">
        <v>2391</v>
      </c>
      <c r="K1059" s="662" t="s">
        <v>2392</v>
      </c>
      <c r="L1059" s="664">
        <v>78.400000000000006</v>
      </c>
      <c r="M1059" s="664">
        <v>1</v>
      </c>
      <c r="N1059" s="665">
        <v>78.400000000000006</v>
      </c>
    </row>
    <row r="1060" spans="1:14" ht="14.4" customHeight="1" x14ac:dyDescent="0.3">
      <c r="A1060" s="660" t="s">
        <v>600</v>
      </c>
      <c r="B1060" s="661" t="s">
        <v>3542</v>
      </c>
      <c r="C1060" s="662" t="s">
        <v>614</v>
      </c>
      <c r="D1060" s="663" t="s">
        <v>3545</v>
      </c>
      <c r="E1060" s="662" t="s">
        <v>632</v>
      </c>
      <c r="F1060" s="663" t="s">
        <v>3551</v>
      </c>
      <c r="G1060" s="662" t="s">
        <v>648</v>
      </c>
      <c r="H1060" s="662" t="s">
        <v>2956</v>
      </c>
      <c r="I1060" s="662" t="s">
        <v>2957</v>
      </c>
      <c r="J1060" s="662" t="s">
        <v>2958</v>
      </c>
      <c r="K1060" s="662" t="s">
        <v>2959</v>
      </c>
      <c r="L1060" s="664">
        <v>2362.35</v>
      </c>
      <c r="M1060" s="664">
        <v>1</v>
      </c>
      <c r="N1060" s="665">
        <v>2362.35</v>
      </c>
    </row>
    <row r="1061" spans="1:14" ht="14.4" customHeight="1" x14ac:dyDescent="0.3">
      <c r="A1061" s="660" t="s">
        <v>600</v>
      </c>
      <c r="B1061" s="661" t="s">
        <v>3542</v>
      </c>
      <c r="C1061" s="662" t="s">
        <v>614</v>
      </c>
      <c r="D1061" s="663" t="s">
        <v>3545</v>
      </c>
      <c r="E1061" s="662" t="s">
        <v>632</v>
      </c>
      <c r="F1061" s="663" t="s">
        <v>3551</v>
      </c>
      <c r="G1061" s="662" t="s">
        <v>648</v>
      </c>
      <c r="H1061" s="662" t="s">
        <v>2960</v>
      </c>
      <c r="I1061" s="662" t="s">
        <v>2961</v>
      </c>
      <c r="J1061" s="662" t="s">
        <v>922</v>
      </c>
      <c r="K1061" s="662" t="s">
        <v>1291</v>
      </c>
      <c r="L1061" s="664">
        <v>39.049999999999997</v>
      </c>
      <c r="M1061" s="664">
        <v>10</v>
      </c>
      <c r="N1061" s="665">
        <v>390.5</v>
      </c>
    </row>
    <row r="1062" spans="1:14" ht="14.4" customHeight="1" x14ac:dyDescent="0.3">
      <c r="A1062" s="660" t="s">
        <v>600</v>
      </c>
      <c r="B1062" s="661" t="s">
        <v>3542</v>
      </c>
      <c r="C1062" s="662" t="s">
        <v>614</v>
      </c>
      <c r="D1062" s="663" t="s">
        <v>3545</v>
      </c>
      <c r="E1062" s="662" t="s">
        <v>632</v>
      </c>
      <c r="F1062" s="663" t="s">
        <v>3551</v>
      </c>
      <c r="G1062" s="662" t="s">
        <v>648</v>
      </c>
      <c r="H1062" s="662" t="s">
        <v>1296</v>
      </c>
      <c r="I1062" s="662" t="s">
        <v>1297</v>
      </c>
      <c r="J1062" s="662" t="s">
        <v>1298</v>
      </c>
      <c r="K1062" s="662" t="s">
        <v>1299</v>
      </c>
      <c r="L1062" s="664">
        <v>1031.8160844952408</v>
      </c>
      <c r="M1062" s="664">
        <v>3</v>
      </c>
      <c r="N1062" s="665">
        <v>3095.4482534857225</v>
      </c>
    </row>
    <row r="1063" spans="1:14" ht="14.4" customHeight="1" x14ac:dyDescent="0.3">
      <c r="A1063" s="660" t="s">
        <v>600</v>
      </c>
      <c r="B1063" s="661" t="s">
        <v>3542</v>
      </c>
      <c r="C1063" s="662" t="s">
        <v>614</v>
      </c>
      <c r="D1063" s="663" t="s">
        <v>3545</v>
      </c>
      <c r="E1063" s="662" t="s">
        <v>632</v>
      </c>
      <c r="F1063" s="663" t="s">
        <v>3551</v>
      </c>
      <c r="G1063" s="662" t="s">
        <v>648</v>
      </c>
      <c r="H1063" s="662" t="s">
        <v>1300</v>
      </c>
      <c r="I1063" s="662" t="s">
        <v>1300</v>
      </c>
      <c r="J1063" s="662" t="s">
        <v>1301</v>
      </c>
      <c r="K1063" s="662" t="s">
        <v>1302</v>
      </c>
      <c r="L1063" s="664">
        <v>96.370034531128226</v>
      </c>
      <c r="M1063" s="664">
        <v>3</v>
      </c>
      <c r="N1063" s="665">
        <v>289.11010359338468</v>
      </c>
    </row>
    <row r="1064" spans="1:14" ht="14.4" customHeight="1" x14ac:dyDescent="0.3">
      <c r="A1064" s="660" t="s">
        <v>600</v>
      </c>
      <c r="B1064" s="661" t="s">
        <v>3542</v>
      </c>
      <c r="C1064" s="662" t="s">
        <v>614</v>
      </c>
      <c r="D1064" s="663" t="s">
        <v>3545</v>
      </c>
      <c r="E1064" s="662" t="s">
        <v>632</v>
      </c>
      <c r="F1064" s="663" t="s">
        <v>3551</v>
      </c>
      <c r="G1064" s="662" t="s">
        <v>648</v>
      </c>
      <c r="H1064" s="662" t="s">
        <v>2962</v>
      </c>
      <c r="I1064" s="662" t="s">
        <v>237</v>
      </c>
      <c r="J1064" s="662" t="s">
        <v>2963</v>
      </c>
      <c r="K1064" s="662"/>
      <c r="L1064" s="664">
        <v>199.72082744642498</v>
      </c>
      <c r="M1064" s="664">
        <v>1</v>
      </c>
      <c r="N1064" s="665">
        <v>199.72082744642498</v>
      </c>
    </row>
    <row r="1065" spans="1:14" ht="14.4" customHeight="1" x14ac:dyDescent="0.3">
      <c r="A1065" s="660" t="s">
        <v>600</v>
      </c>
      <c r="B1065" s="661" t="s">
        <v>3542</v>
      </c>
      <c r="C1065" s="662" t="s">
        <v>614</v>
      </c>
      <c r="D1065" s="663" t="s">
        <v>3545</v>
      </c>
      <c r="E1065" s="662" t="s">
        <v>632</v>
      </c>
      <c r="F1065" s="663" t="s">
        <v>3551</v>
      </c>
      <c r="G1065" s="662" t="s">
        <v>648</v>
      </c>
      <c r="H1065" s="662" t="s">
        <v>2964</v>
      </c>
      <c r="I1065" s="662" t="s">
        <v>2965</v>
      </c>
      <c r="J1065" s="662" t="s">
        <v>2966</v>
      </c>
      <c r="K1065" s="662" t="s">
        <v>2967</v>
      </c>
      <c r="L1065" s="664">
        <v>225.4751961812978</v>
      </c>
      <c r="M1065" s="664">
        <v>2</v>
      </c>
      <c r="N1065" s="665">
        <v>450.95039236259561</v>
      </c>
    </row>
    <row r="1066" spans="1:14" ht="14.4" customHeight="1" x14ac:dyDescent="0.3">
      <c r="A1066" s="660" t="s">
        <v>600</v>
      </c>
      <c r="B1066" s="661" t="s">
        <v>3542</v>
      </c>
      <c r="C1066" s="662" t="s">
        <v>614</v>
      </c>
      <c r="D1066" s="663" t="s">
        <v>3545</v>
      </c>
      <c r="E1066" s="662" t="s">
        <v>632</v>
      </c>
      <c r="F1066" s="663" t="s">
        <v>3551</v>
      </c>
      <c r="G1066" s="662" t="s">
        <v>648</v>
      </c>
      <c r="H1066" s="662" t="s">
        <v>2968</v>
      </c>
      <c r="I1066" s="662" t="s">
        <v>237</v>
      </c>
      <c r="J1066" s="662" t="s">
        <v>2969</v>
      </c>
      <c r="K1066" s="662" t="s">
        <v>2970</v>
      </c>
      <c r="L1066" s="664">
        <v>245.62019456841952</v>
      </c>
      <c r="M1066" s="664">
        <v>2</v>
      </c>
      <c r="N1066" s="665">
        <v>491.24038913683904</v>
      </c>
    </row>
    <row r="1067" spans="1:14" ht="14.4" customHeight="1" x14ac:dyDescent="0.3">
      <c r="A1067" s="660" t="s">
        <v>600</v>
      </c>
      <c r="B1067" s="661" t="s">
        <v>3542</v>
      </c>
      <c r="C1067" s="662" t="s">
        <v>614</v>
      </c>
      <c r="D1067" s="663" t="s">
        <v>3545</v>
      </c>
      <c r="E1067" s="662" t="s">
        <v>632</v>
      </c>
      <c r="F1067" s="663" t="s">
        <v>3551</v>
      </c>
      <c r="G1067" s="662" t="s">
        <v>648</v>
      </c>
      <c r="H1067" s="662" t="s">
        <v>2971</v>
      </c>
      <c r="I1067" s="662" t="s">
        <v>2972</v>
      </c>
      <c r="J1067" s="662" t="s">
        <v>2973</v>
      </c>
      <c r="K1067" s="662" t="s">
        <v>2974</v>
      </c>
      <c r="L1067" s="664">
        <v>512.26999999999975</v>
      </c>
      <c r="M1067" s="664">
        <v>2</v>
      </c>
      <c r="N1067" s="665">
        <v>1024.5399999999995</v>
      </c>
    </row>
    <row r="1068" spans="1:14" ht="14.4" customHeight="1" x14ac:dyDescent="0.3">
      <c r="A1068" s="660" t="s">
        <v>600</v>
      </c>
      <c r="B1068" s="661" t="s">
        <v>3542</v>
      </c>
      <c r="C1068" s="662" t="s">
        <v>614</v>
      </c>
      <c r="D1068" s="663" t="s">
        <v>3545</v>
      </c>
      <c r="E1068" s="662" t="s">
        <v>632</v>
      </c>
      <c r="F1068" s="663" t="s">
        <v>3551</v>
      </c>
      <c r="G1068" s="662" t="s">
        <v>648</v>
      </c>
      <c r="H1068" s="662" t="s">
        <v>2975</v>
      </c>
      <c r="I1068" s="662" t="s">
        <v>2976</v>
      </c>
      <c r="J1068" s="662" t="s">
        <v>2977</v>
      </c>
      <c r="K1068" s="662" t="s">
        <v>2978</v>
      </c>
      <c r="L1068" s="664">
        <v>92.860000000000028</v>
      </c>
      <c r="M1068" s="664">
        <v>4</v>
      </c>
      <c r="N1068" s="665">
        <v>371.44000000000011</v>
      </c>
    </row>
    <row r="1069" spans="1:14" ht="14.4" customHeight="1" x14ac:dyDescent="0.3">
      <c r="A1069" s="660" t="s">
        <v>600</v>
      </c>
      <c r="B1069" s="661" t="s">
        <v>3542</v>
      </c>
      <c r="C1069" s="662" t="s">
        <v>614</v>
      </c>
      <c r="D1069" s="663" t="s">
        <v>3545</v>
      </c>
      <c r="E1069" s="662" t="s">
        <v>632</v>
      </c>
      <c r="F1069" s="663" t="s">
        <v>3551</v>
      </c>
      <c r="G1069" s="662" t="s">
        <v>648</v>
      </c>
      <c r="H1069" s="662" t="s">
        <v>1318</v>
      </c>
      <c r="I1069" s="662" t="s">
        <v>237</v>
      </c>
      <c r="J1069" s="662" t="s">
        <v>1319</v>
      </c>
      <c r="K1069" s="662"/>
      <c r="L1069" s="664">
        <v>280.48481917578084</v>
      </c>
      <c r="M1069" s="664">
        <v>4</v>
      </c>
      <c r="N1069" s="665">
        <v>1121.9392767031234</v>
      </c>
    </row>
    <row r="1070" spans="1:14" ht="14.4" customHeight="1" x14ac:dyDescent="0.3">
      <c r="A1070" s="660" t="s">
        <v>600</v>
      </c>
      <c r="B1070" s="661" t="s">
        <v>3542</v>
      </c>
      <c r="C1070" s="662" t="s">
        <v>614</v>
      </c>
      <c r="D1070" s="663" t="s">
        <v>3545</v>
      </c>
      <c r="E1070" s="662" t="s">
        <v>632</v>
      </c>
      <c r="F1070" s="663" t="s">
        <v>3551</v>
      </c>
      <c r="G1070" s="662" t="s">
        <v>648</v>
      </c>
      <c r="H1070" s="662" t="s">
        <v>2399</v>
      </c>
      <c r="I1070" s="662" t="s">
        <v>2399</v>
      </c>
      <c r="J1070" s="662" t="s">
        <v>2400</v>
      </c>
      <c r="K1070" s="662" t="s">
        <v>2401</v>
      </c>
      <c r="L1070" s="664">
        <v>48.780057551449261</v>
      </c>
      <c r="M1070" s="664">
        <v>1</v>
      </c>
      <c r="N1070" s="665">
        <v>48.780057551449261</v>
      </c>
    </row>
    <row r="1071" spans="1:14" ht="14.4" customHeight="1" x14ac:dyDescent="0.3">
      <c r="A1071" s="660" t="s">
        <v>600</v>
      </c>
      <c r="B1071" s="661" t="s">
        <v>3542</v>
      </c>
      <c r="C1071" s="662" t="s">
        <v>614</v>
      </c>
      <c r="D1071" s="663" t="s">
        <v>3545</v>
      </c>
      <c r="E1071" s="662" t="s">
        <v>632</v>
      </c>
      <c r="F1071" s="663" t="s">
        <v>3551</v>
      </c>
      <c r="G1071" s="662" t="s">
        <v>648</v>
      </c>
      <c r="H1071" s="662" t="s">
        <v>2405</v>
      </c>
      <c r="I1071" s="662" t="s">
        <v>2406</v>
      </c>
      <c r="J1071" s="662" t="s">
        <v>2407</v>
      </c>
      <c r="K1071" s="662" t="s">
        <v>2408</v>
      </c>
      <c r="L1071" s="664">
        <v>37.949999999999996</v>
      </c>
      <c r="M1071" s="664">
        <v>1</v>
      </c>
      <c r="N1071" s="665">
        <v>37.949999999999996</v>
      </c>
    </row>
    <row r="1072" spans="1:14" ht="14.4" customHeight="1" x14ac:dyDescent="0.3">
      <c r="A1072" s="660" t="s">
        <v>600</v>
      </c>
      <c r="B1072" s="661" t="s">
        <v>3542</v>
      </c>
      <c r="C1072" s="662" t="s">
        <v>614</v>
      </c>
      <c r="D1072" s="663" t="s">
        <v>3545</v>
      </c>
      <c r="E1072" s="662" t="s">
        <v>632</v>
      </c>
      <c r="F1072" s="663" t="s">
        <v>3551</v>
      </c>
      <c r="G1072" s="662" t="s">
        <v>648</v>
      </c>
      <c r="H1072" s="662" t="s">
        <v>2979</v>
      </c>
      <c r="I1072" s="662" t="s">
        <v>2980</v>
      </c>
      <c r="J1072" s="662" t="s">
        <v>2874</v>
      </c>
      <c r="K1072" s="662" t="s">
        <v>2981</v>
      </c>
      <c r="L1072" s="664">
        <v>37.779999999999994</v>
      </c>
      <c r="M1072" s="664">
        <v>1</v>
      </c>
      <c r="N1072" s="665">
        <v>37.779999999999994</v>
      </c>
    </row>
    <row r="1073" spans="1:14" ht="14.4" customHeight="1" x14ac:dyDescent="0.3">
      <c r="A1073" s="660" t="s">
        <v>600</v>
      </c>
      <c r="B1073" s="661" t="s">
        <v>3542</v>
      </c>
      <c r="C1073" s="662" t="s">
        <v>614</v>
      </c>
      <c r="D1073" s="663" t="s">
        <v>3545</v>
      </c>
      <c r="E1073" s="662" t="s">
        <v>632</v>
      </c>
      <c r="F1073" s="663" t="s">
        <v>3551</v>
      </c>
      <c r="G1073" s="662" t="s">
        <v>648</v>
      </c>
      <c r="H1073" s="662" t="s">
        <v>2982</v>
      </c>
      <c r="I1073" s="662" t="s">
        <v>2983</v>
      </c>
      <c r="J1073" s="662" t="s">
        <v>2984</v>
      </c>
      <c r="K1073" s="662" t="s">
        <v>2985</v>
      </c>
      <c r="L1073" s="664">
        <v>53.020000000000017</v>
      </c>
      <c r="M1073" s="664">
        <v>1</v>
      </c>
      <c r="N1073" s="665">
        <v>53.020000000000017</v>
      </c>
    </row>
    <row r="1074" spans="1:14" ht="14.4" customHeight="1" x14ac:dyDescent="0.3">
      <c r="A1074" s="660" t="s">
        <v>600</v>
      </c>
      <c r="B1074" s="661" t="s">
        <v>3542</v>
      </c>
      <c r="C1074" s="662" t="s">
        <v>614</v>
      </c>
      <c r="D1074" s="663" t="s">
        <v>3545</v>
      </c>
      <c r="E1074" s="662" t="s">
        <v>632</v>
      </c>
      <c r="F1074" s="663" t="s">
        <v>3551</v>
      </c>
      <c r="G1074" s="662" t="s">
        <v>648</v>
      </c>
      <c r="H1074" s="662" t="s">
        <v>1332</v>
      </c>
      <c r="I1074" s="662" t="s">
        <v>1333</v>
      </c>
      <c r="J1074" s="662" t="s">
        <v>1334</v>
      </c>
      <c r="K1074" s="662" t="s">
        <v>1335</v>
      </c>
      <c r="L1074" s="664">
        <v>60.493830811303638</v>
      </c>
      <c r="M1074" s="664">
        <v>13</v>
      </c>
      <c r="N1074" s="665">
        <v>786.41980054694727</v>
      </c>
    </row>
    <row r="1075" spans="1:14" ht="14.4" customHeight="1" x14ac:dyDescent="0.3">
      <c r="A1075" s="660" t="s">
        <v>600</v>
      </c>
      <c r="B1075" s="661" t="s">
        <v>3542</v>
      </c>
      <c r="C1075" s="662" t="s">
        <v>614</v>
      </c>
      <c r="D1075" s="663" t="s">
        <v>3545</v>
      </c>
      <c r="E1075" s="662" t="s">
        <v>632</v>
      </c>
      <c r="F1075" s="663" t="s">
        <v>3551</v>
      </c>
      <c r="G1075" s="662" t="s">
        <v>648</v>
      </c>
      <c r="H1075" s="662" t="s">
        <v>2986</v>
      </c>
      <c r="I1075" s="662" t="s">
        <v>2987</v>
      </c>
      <c r="J1075" s="662" t="s">
        <v>2988</v>
      </c>
      <c r="K1075" s="662" t="s">
        <v>2989</v>
      </c>
      <c r="L1075" s="664">
        <v>153.11500000000001</v>
      </c>
      <c r="M1075" s="664">
        <v>4</v>
      </c>
      <c r="N1075" s="665">
        <v>612.46</v>
      </c>
    </row>
    <row r="1076" spans="1:14" ht="14.4" customHeight="1" x14ac:dyDescent="0.3">
      <c r="A1076" s="660" t="s">
        <v>600</v>
      </c>
      <c r="B1076" s="661" t="s">
        <v>3542</v>
      </c>
      <c r="C1076" s="662" t="s">
        <v>614</v>
      </c>
      <c r="D1076" s="663" t="s">
        <v>3545</v>
      </c>
      <c r="E1076" s="662" t="s">
        <v>632</v>
      </c>
      <c r="F1076" s="663" t="s">
        <v>3551</v>
      </c>
      <c r="G1076" s="662" t="s">
        <v>648</v>
      </c>
      <c r="H1076" s="662" t="s">
        <v>2990</v>
      </c>
      <c r="I1076" s="662" t="s">
        <v>2991</v>
      </c>
      <c r="J1076" s="662" t="s">
        <v>2992</v>
      </c>
      <c r="K1076" s="662" t="s">
        <v>2993</v>
      </c>
      <c r="L1076" s="664">
        <v>1314.24</v>
      </c>
      <c r="M1076" s="664">
        <v>1</v>
      </c>
      <c r="N1076" s="665">
        <v>1314.24</v>
      </c>
    </row>
    <row r="1077" spans="1:14" ht="14.4" customHeight="1" x14ac:dyDescent="0.3">
      <c r="A1077" s="660" t="s">
        <v>600</v>
      </c>
      <c r="B1077" s="661" t="s">
        <v>3542</v>
      </c>
      <c r="C1077" s="662" t="s">
        <v>614</v>
      </c>
      <c r="D1077" s="663" t="s">
        <v>3545</v>
      </c>
      <c r="E1077" s="662" t="s">
        <v>632</v>
      </c>
      <c r="F1077" s="663" t="s">
        <v>3551</v>
      </c>
      <c r="G1077" s="662" t="s">
        <v>648</v>
      </c>
      <c r="H1077" s="662" t="s">
        <v>1336</v>
      </c>
      <c r="I1077" s="662" t="s">
        <v>1337</v>
      </c>
      <c r="J1077" s="662" t="s">
        <v>1101</v>
      </c>
      <c r="K1077" s="662" t="s">
        <v>1338</v>
      </c>
      <c r="L1077" s="664">
        <v>68.590489345379197</v>
      </c>
      <c r="M1077" s="664">
        <v>28</v>
      </c>
      <c r="N1077" s="665">
        <v>1920.5337016706176</v>
      </c>
    </row>
    <row r="1078" spans="1:14" ht="14.4" customHeight="1" x14ac:dyDescent="0.3">
      <c r="A1078" s="660" t="s">
        <v>600</v>
      </c>
      <c r="B1078" s="661" t="s">
        <v>3542</v>
      </c>
      <c r="C1078" s="662" t="s">
        <v>614</v>
      </c>
      <c r="D1078" s="663" t="s">
        <v>3545</v>
      </c>
      <c r="E1078" s="662" t="s">
        <v>632</v>
      </c>
      <c r="F1078" s="663" t="s">
        <v>3551</v>
      </c>
      <c r="G1078" s="662" t="s">
        <v>648</v>
      </c>
      <c r="H1078" s="662" t="s">
        <v>2994</v>
      </c>
      <c r="I1078" s="662" t="s">
        <v>2995</v>
      </c>
      <c r="J1078" s="662" t="s">
        <v>2996</v>
      </c>
      <c r="K1078" s="662" t="s">
        <v>2997</v>
      </c>
      <c r="L1078" s="664">
        <v>113.24</v>
      </c>
      <c r="M1078" s="664">
        <v>2</v>
      </c>
      <c r="N1078" s="665">
        <v>226.48</v>
      </c>
    </row>
    <row r="1079" spans="1:14" ht="14.4" customHeight="1" x14ac:dyDescent="0.3">
      <c r="A1079" s="660" t="s">
        <v>600</v>
      </c>
      <c r="B1079" s="661" t="s">
        <v>3542</v>
      </c>
      <c r="C1079" s="662" t="s">
        <v>614</v>
      </c>
      <c r="D1079" s="663" t="s">
        <v>3545</v>
      </c>
      <c r="E1079" s="662" t="s">
        <v>632</v>
      </c>
      <c r="F1079" s="663" t="s">
        <v>3551</v>
      </c>
      <c r="G1079" s="662" t="s">
        <v>648</v>
      </c>
      <c r="H1079" s="662" t="s">
        <v>2998</v>
      </c>
      <c r="I1079" s="662" t="s">
        <v>1438</v>
      </c>
      <c r="J1079" s="662" t="s">
        <v>2999</v>
      </c>
      <c r="K1079" s="662"/>
      <c r="L1079" s="664">
        <v>257.34732444857787</v>
      </c>
      <c r="M1079" s="664">
        <v>1</v>
      </c>
      <c r="N1079" s="665">
        <v>257.34732444857787</v>
      </c>
    </row>
    <row r="1080" spans="1:14" ht="14.4" customHeight="1" x14ac:dyDescent="0.3">
      <c r="A1080" s="660" t="s">
        <v>600</v>
      </c>
      <c r="B1080" s="661" t="s">
        <v>3542</v>
      </c>
      <c r="C1080" s="662" t="s">
        <v>614</v>
      </c>
      <c r="D1080" s="663" t="s">
        <v>3545</v>
      </c>
      <c r="E1080" s="662" t="s">
        <v>632</v>
      </c>
      <c r="F1080" s="663" t="s">
        <v>3551</v>
      </c>
      <c r="G1080" s="662" t="s">
        <v>648</v>
      </c>
      <c r="H1080" s="662" t="s">
        <v>3000</v>
      </c>
      <c r="I1080" s="662" t="s">
        <v>237</v>
      </c>
      <c r="J1080" s="662" t="s">
        <v>3001</v>
      </c>
      <c r="K1080" s="662"/>
      <c r="L1080" s="664">
        <v>352.39454545454493</v>
      </c>
      <c r="M1080" s="664">
        <v>3</v>
      </c>
      <c r="N1080" s="665">
        <v>1057.1836363636348</v>
      </c>
    </row>
    <row r="1081" spans="1:14" ht="14.4" customHeight="1" x14ac:dyDescent="0.3">
      <c r="A1081" s="660" t="s">
        <v>600</v>
      </c>
      <c r="B1081" s="661" t="s">
        <v>3542</v>
      </c>
      <c r="C1081" s="662" t="s">
        <v>614</v>
      </c>
      <c r="D1081" s="663" t="s">
        <v>3545</v>
      </c>
      <c r="E1081" s="662" t="s">
        <v>632</v>
      </c>
      <c r="F1081" s="663" t="s">
        <v>3551</v>
      </c>
      <c r="G1081" s="662" t="s">
        <v>648</v>
      </c>
      <c r="H1081" s="662" t="s">
        <v>3002</v>
      </c>
      <c r="I1081" s="662" t="s">
        <v>3003</v>
      </c>
      <c r="J1081" s="662" t="s">
        <v>3004</v>
      </c>
      <c r="K1081" s="662" t="s">
        <v>3005</v>
      </c>
      <c r="L1081" s="664">
        <v>111.37952222064673</v>
      </c>
      <c r="M1081" s="664">
        <v>1</v>
      </c>
      <c r="N1081" s="665">
        <v>111.37952222064673</v>
      </c>
    </row>
    <row r="1082" spans="1:14" ht="14.4" customHeight="1" x14ac:dyDescent="0.3">
      <c r="A1082" s="660" t="s">
        <v>600</v>
      </c>
      <c r="B1082" s="661" t="s">
        <v>3542</v>
      </c>
      <c r="C1082" s="662" t="s">
        <v>614</v>
      </c>
      <c r="D1082" s="663" t="s">
        <v>3545</v>
      </c>
      <c r="E1082" s="662" t="s">
        <v>632</v>
      </c>
      <c r="F1082" s="663" t="s">
        <v>3551</v>
      </c>
      <c r="G1082" s="662" t="s">
        <v>648</v>
      </c>
      <c r="H1082" s="662" t="s">
        <v>3006</v>
      </c>
      <c r="I1082" s="662" t="s">
        <v>237</v>
      </c>
      <c r="J1082" s="662" t="s">
        <v>3007</v>
      </c>
      <c r="K1082" s="662"/>
      <c r="L1082" s="664">
        <v>151.36105312122885</v>
      </c>
      <c r="M1082" s="664">
        <v>7</v>
      </c>
      <c r="N1082" s="665">
        <v>1059.5273718486019</v>
      </c>
    </row>
    <row r="1083" spans="1:14" ht="14.4" customHeight="1" x14ac:dyDescent="0.3">
      <c r="A1083" s="660" t="s">
        <v>600</v>
      </c>
      <c r="B1083" s="661" t="s">
        <v>3542</v>
      </c>
      <c r="C1083" s="662" t="s">
        <v>614</v>
      </c>
      <c r="D1083" s="663" t="s">
        <v>3545</v>
      </c>
      <c r="E1083" s="662" t="s">
        <v>632</v>
      </c>
      <c r="F1083" s="663" t="s">
        <v>3551</v>
      </c>
      <c r="G1083" s="662" t="s">
        <v>648</v>
      </c>
      <c r="H1083" s="662" t="s">
        <v>3008</v>
      </c>
      <c r="I1083" s="662" t="s">
        <v>3009</v>
      </c>
      <c r="J1083" s="662" t="s">
        <v>3010</v>
      </c>
      <c r="K1083" s="662" t="s">
        <v>3011</v>
      </c>
      <c r="L1083" s="664">
        <v>79.896578714921802</v>
      </c>
      <c r="M1083" s="664">
        <v>3</v>
      </c>
      <c r="N1083" s="665">
        <v>239.68973614476539</v>
      </c>
    </row>
    <row r="1084" spans="1:14" ht="14.4" customHeight="1" x14ac:dyDescent="0.3">
      <c r="A1084" s="660" t="s">
        <v>600</v>
      </c>
      <c r="B1084" s="661" t="s">
        <v>3542</v>
      </c>
      <c r="C1084" s="662" t="s">
        <v>614</v>
      </c>
      <c r="D1084" s="663" t="s">
        <v>3545</v>
      </c>
      <c r="E1084" s="662" t="s">
        <v>632</v>
      </c>
      <c r="F1084" s="663" t="s">
        <v>3551</v>
      </c>
      <c r="G1084" s="662" t="s">
        <v>648</v>
      </c>
      <c r="H1084" s="662" t="s">
        <v>2442</v>
      </c>
      <c r="I1084" s="662" t="s">
        <v>2443</v>
      </c>
      <c r="J1084" s="662" t="s">
        <v>2444</v>
      </c>
      <c r="K1084" s="662" t="s">
        <v>2445</v>
      </c>
      <c r="L1084" s="664">
        <v>262.23125082336378</v>
      </c>
      <c r="M1084" s="664">
        <v>2</v>
      </c>
      <c r="N1084" s="665">
        <v>524.46250164672756</v>
      </c>
    </row>
    <row r="1085" spans="1:14" ht="14.4" customHeight="1" x14ac:dyDescent="0.3">
      <c r="A1085" s="660" t="s">
        <v>600</v>
      </c>
      <c r="B1085" s="661" t="s">
        <v>3542</v>
      </c>
      <c r="C1085" s="662" t="s">
        <v>614</v>
      </c>
      <c r="D1085" s="663" t="s">
        <v>3545</v>
      </c>
      <c r="E1085" s="662" t="s">
        <v>632</v>
      </c>
      <c r="F1085" s="663" t="s">
        <v>3551</v>
      </c>
      <c r="G1085" s="662" t="s">
        <v>648</v>
      </c>
      <c r="H1085" s="662" t="s">
        <v>1352</v>
      </c>
      <c r="I1085" s="662" t="s">
        <v>237</v>
      </c>
      <c r="J1085" s="662" t="s">
        <v>1353</v>
      </c>
      <c r="K1085" s="662" t="s">
        <v>1354</v>
      </c>
      <c r="L1085" s="664">
        <v>81.649977920693516</v>
      </c>
      <c r="M1085" s="664">
        <v>2</v>
      </c>
      <c r="N1085" s="665">
        <v>163.29995584138703</v>
      </c>
    </row>
    <row r="1086" spans="1:14" ht="14.4" customHeight="1" x14ac:dyDescent="0.3">
      <c r="A1086" s="660" t="s">
        <v>600</v>
      </c>
      <c r="B1086" s="661" t="s">
        <v>3542</v>
      </c>
      <c r="C1086" s="662" t="s">
        <v>614</v>
      </c>
      <c r="D1086" s="663" t="s">
        <v>3545</v>
      </c>
      <c r="E1086" s="662" t="s">
        <v>632</v>
      </c>
      <c r="F1086" s="663" t="s">
        <v>3551</v>
      </c>
      <c r="G1086" s="662" t="s">
        <v>648</v>
      </c>
      <c r="H1086" s="662" t="s">
        <v>1357</v>
      </c>
      <c r="I1086" s="662" t="s">
        <v>237</v>
      </c>
      <c r="J1086" s="662" t="s">
        <v>1358</v>
      </c>
      <c r="K1086" s="662"/>
      <c r="L1086" s="664">
        <v>105.66011736648736</v>
      </c>
      <c r="M1086" s="664">
        <v>2</v>
      </c>
      <c r="N1086" s="665">
        <v>211.32023473297471</v>
      </c>
    </row>
    <row r="1087" spans="1:14" ht="14.4" customHeight="1" x14ac:dyDescent="0.3">
      <c r="A1087" s="660" t="s">
        <v>600</v>
      </c>
      <c r="B1087" s="661" t="s">
        <v>3542</v>
      </c>
      <c r="C1087" s="662" t="s">
        <v>614</v>
      </c>
      <c r="D1087" s="663" t="s">
        <v>3545</v>
      </c>
      <c r="E1087" s="662" t="s">
        <v>632</v>
      </c>
      <c r="F1087" s="663" t="s">
        <v>3551</v>
      </c>
      <c r="G1087" s="662" t="s">
        <v>648</v>
      </c>
      <c r="H1087" s="662" t="s">
        <v>3012</v>
      </c>
      <c r="I1087" s="662" t="s">
        <v>3013</v>
      </c>
      <c r="J1087" s="662" t="s">
        <v>3014</v>
      </c>
      <c r="K1087" s="662" t="s">
        <v>1040</v>
      </c>
      <c r="L1087" s="664">
        <v>130.79991603880299</v>
      </c>
      <c r="M1087" s="664">
        <v>1</v>
      </c>
      <c r="N1087" s="665">
        <v>130.79991603880299</v>
      </c>
    </row>
    <row r="1088" spans="1:14" ht="14.4" customHeight="1" x14ac:dyDescent="0.3">
      <c r="A1088" s="660" t="s">
        <v>600</v>
      </c>
      <c r="B1088" s="661" t="s">
        <v>3542</v>
      </c>
      <c r="C1088" s="662" t="s">
        <v>614</v>
      </c>
      <c r="D1088" s="663" t="s">
        <v>3545</v>
      </c>
      <c r="E1088" s="662" t="s">
        <v>632</v>
      </c>
      <c r="F1088" s="663" t="s">
        <v>3551</v>
      </c>
      <c r="G1088" s="662" t="s">
        <v>648</v>
      </c>
      <c r="H1088" s="662" t="s">
        <v>3015</v>
      </c>
      <c r="I1088" s="662" t="s">
        <v>237</v>
      </c>
      <c r="J1088" s="662" t="s">
        <v>3016</v>
      </c>
      <c r="K1088" s="662" t="s">
        <v>3017</v>
      </c>
      <c r="L1088" s="664">
        <v>82.01382928125193</v>
      </c>
      <c r="M1088" s="664">
        <v>2</v>
      </c>
      <c r="N1088" s="665">
        <v>164.02765856250386</v>
      </c>
    </row>
    <row r="1089" spans="1:14" ht="14.4" customHeight="1" x14ac:dyDescent="0.3">
      <c r="A1089" s="660" t="s">
        <v>600</v>
      </c>
      <c r="B1089" s="661" t="s">
        <v>3542</v>
      </c>
      <c r="C1089" s="662" t="s">
        <v>614</v>
      </c>
      <c r="D1089" s="663" t="s">
        <v>3545</v>
      </c>
      <c r="E1089" s="662" t="s">
        <v>632</v>
      </c>
      <c r="F1089" s="663" t="s">
        <v>3551</v>
      </c>
      <c r="G1089" s="662" t="s">
        <v>648</v>
      </c>
      <c r="H1089" s="662" t="s">
        <v>3018</v>
      </c>
      <c r="I1089" s="662" t="s">
        <v>3019</v>
      </c>
      <c r="J1089" s="662" t="s">
        <v>3020</v>
      </c>
      <c r="K1089" s="662" t="s">
        <v>3021</v>
      </c>
      <c r="L1089" s="664">
        <v>112.99999999999999</v>
      </c>
      <c r="M1089" s="664">
        <v>1</v>
      </c>
      <c r="N1089" s="665">
        <v>112.99999999999999</v>
      </c>
    </row>
    <row r="1090" spans="1:14" ht="14.4" customHeight="1" x14ac:dyDescent="0.3">
      <c r="A1090" s="660" t="s">
        <v>600</v>
      </c>
      <c r="B1090" s="661" t="s">
        <v>3542</v>
      </c>
      <c r="C1090" s="662" t="s">
        <v>614</v>
      </c>
      <c r="D1090" s="663" t="s">
        <v>3545</v>
      </c>
      <c r="E1090" s="662" t="s">
        <v>632</v>
      </c>
      <c r="F1090" s="663" t="s">
        <v>3551</v>
      </c>
      <c r="G1090" s="662" t="s">
        <v>648</v>
      </c>
      <c r="H1090" s="662" t="s">
        <v>3022</v>
      </c>
      <c r="I1090" s="662" t="s">
        <v>3023</v>
      </c>
      <c r="J1090" s="662" t="s">
        <v>2316</v>
      </c>
      <c r="K1090" s="662" t="s">
        <v>3024</v>
      </c>
      <c r="L1090" s="664">
        <v>75.59</v>
      </c>
      <c r="M1090" s="664">
        <v>1</v>
      </c>
      <c r="N1090" s="665">
        <v>75.59</v>
      </c>
    </row>
    <row r="1091" spans="1:14" ht="14.4" customHeight="1" x14ac:dyDescent="0.3">
      <c r="A1091" s="660" t="s">
        <v>600</v>
      </c>
      <c r="B1091" s="661" t="s">
        <v>3542</v>
      </c>
      <c r="C1091" s="662" t="s">
        <v>614</v>
      </c>
      <c r="D1091" s="663" t="s">
        <v>3545</v>
      </c>
      <c r="E1091" s="662" t="s">
        <v>632</v>
      </c>
      <c r="F1091" s="663" t="s">
        <v>3551</v>
      </c>
      <c r="G1091" s="662" t="s">
        <v>648</v>
      </c>
      <c r="H1091" s="662" t="s">
        <v>3025</v>
      </c>
      <c r="I1091" s="662" t="s">
        <v>3026</v>
      </c>
      <c r="J1091" s="662" t="s">
        <v>3027</v>
      </c>
      <c r="K1091" s="662" t="s">
        <v>3028</v>
      </c>
      <c r="L1091" s="664">
        <v>13.86</v>
      </c>
      <c r="M1091" s="664">
        <v>1</v>
      </c>
      <c r="N1091" s="665">
        <v>13.86</v>
      </c>
    </row>
    <row r="1092" spans="1:14" ht="14.4" customHeight="1" x14ac:dyDescent="0.3">
      <c r="A1092" s="660" t="s">
        <v>600</v>
      </c>
      <c r="B1092" s="661" t="s">
        <v>3542</v>
      </c>
      <c r="C1092" s="662" t="s">
        <v>614</v>
      </c>
      <c r="D1092" s="663" t="s">
        <v>3545</v>
      </c>
      <c r="E1092" s="662" t="s">
        <v>632</v>
      </c>
      <c r="F1092" s="663" t="s">
        <v>3551</v>
      </c>
      <c r="G1092" s="662" t="s">
        <v>648</v>
      </c>
      <c r="H1092" s="662" t="s">
        <v>3029</v>
      </c>
      <c r="I1092" s="662" t="s">
        <v>237</v>
      </c>
      <c r="J1092" s="662" t="s">
        <v>3030</v>
      </c>
      <c r="K1092" s="662"/>
      <c r="L1092" s="664">
        <v>576.93742400612484</v>
      </c>
      <c r="M1092" s="664">
        <v>1</v>
      </c>
      <c r="N1092" s="665">
        <v>576.93742400612484</v>
      </c>
    </row>
    <row r="1093" spans="1:14" ht="14.4" customHeight="1" x14ac:dyDescent="0.3">
      <c r="A1093" s="660" t="s">
        <v>600</v>
      </c>
      <c r="B1093" s="661" t="s">
        <v>3542</v>
      </c>
      <c r="C1093" s="662" t="s">
        <v>614</v>
      </c>
      <c r="D1093" s="663" t="s">
        <v>3545</v>
      </c>
      <c r="E1093" s="662" t="s">
        <v>632</v>
      </c>
      <c r="F1093" s="663" t="s">
        <v>3551</v>
      </c>
      <c r="G1093" s="662" t="s">
        <v>648</v>
      </c>
      <c r="H1093" s="662" t="s">
        <v>3031</v>
      </c>
      <c r="I1093" s="662" t="s">
        <v>3032</v>
      </c>
      <c r="J1093" s="662" t="s">
        <v>3033</v>
      </c>
      <c r="K1093" s="662" t="s">
        <v>3034</v>
      </c>
      <c r="L1093" s="664">
        <v>159.66984630010415</v>
      </c>
      <c r="M1093" s="664">
        <v>3</v>
      </c>
      <c r="N1093" s="665">
        <v>479.00953890031246</v>
      </c>
    </row>
    <row r="1094" spans="1:14" ht="14.4" customHeight="1" x14ac:dyDescent="0.3">
      <c r="A1094" s="660" t="s">
        <v>600</v>
      </c>
      <c r="B1094" s="661" t="s">
        <v>3542</v>
      </c>
      <c r="C1094" s="662" t="s">
        <v>614</v>
      </c>
      <c r="D1094" s="663" t="s">
        <v>3545</v>
      </c>
      <c r="E1094" s="662" t="s">
        <v>632</v>
      </c>
      <c r="F1094" s="663" t="s">
        <v>3551</v>
      </c>
      <c r="G1094" s="662" t="s">
        <v>648</v>
      </c>
      <c r="H1094" s="662" t="s">
        <v>1363</v>
      </c>
      <c r="I1094" s="662" t="s">
        <v>1364</v>
      </c>
      <c r="J1094" s="662" t="s">
        <v>1365</v>
      </c>
      <c r="K1094" s="662" t="s">
        <v>1171</v>
      </c>
      <c r="L1094" s="664">
        <v>42.433870275027793</v>
      </c>
      <c r="M1094" s="664">
        <v>16</v>
      </c>
      <c r="N1094" s="665">
        <v>678.94192440044469</v>
      </c>
    </row>
    <row r="1095" spans="1:14" ht="14.4" customHeight="1" x14ac:dyDescent="0.3">
      <c r="A1095" s="660" t="s">
        <v>600</v>
      </c>
      <c r="B1095" s="661" t="s">
        <v>3542</v>
      </c>
      <c r="C1095" s="662" t="s">
        <v>614</v>
      </c>
      <c r="D1095" s="663" t="s">
        <v>3545</v>
      </c>
      <c r="E1095" s="662" t="s">
        <v>632</v>
      </c>
      <c r="F1095" s="663" t="s">
        <v>3551</v>
      </c>
      <c r="G1095" s="662" t="s">
        <v>648</v>
      </c>
      <c r="H1095" s="662" t="s">
        <v>2454</v>
      </c>
      <c r="I1095" s="662" t="s">
        <v>2455</v>
      </c>
      <c r="J1095" s="662" t="s">
        <v>2456</v>
      </c>
      <c r="K1095" s="662" t="s">
        <v>2457</v>
      </c>
      <c r="L1095" s="664">
        <v>116.56</v>
      </c>
      <c r="M1095" s="664">
        <v>1</v>
      </c>
      <c r="N1095" s="665">
        <v>116.56</v>
      </c>
    </row>
    <row r="1096" spans="1:14" ht="14.4" customHeight="1" x14ac:dyDescent="0.3">
      <c r="A1096" s="660" t="s">
        <v>600</v>
      </c>
      <c r="B1096" s="661" t="s">
        <v>3542</v>
      </c>
      <c r="C1096" s="662" t="s">
        <v>614</v>
      </c>
      <c r="D1096" s="663" t="s">
        <v>3545</v>
      </c>
      <c r="E1096" s="662" t="s">
        <v>632</v>
      </c>
      <c r="F1096" s="663" t="s">
        <v>3551</v>
      </c>
      <c r="G1096" s="662" t="s">
        <v>648</v>
      </c>
      <c r="H1096" s="662" t="s">
        <v>3035</v>
      </c>
      <c r="I1096" s="662" t="s">
        <v>3036</v>
      </c>
      <c r="J1096" s="662" t="s">
        <v>3037</v>
      </c>
      <c r="K1096" s="662" t="s">
        <v>3038</v>
      </c>
      <c r="L1096" s="664">
        <v>96.879934001434179</v>
      </c>
      <c r="M1096" s="664">
        <v>2</v>
      </c>
      <c r="N1096" s="665">
        <v>193.75986800286836</v>
      </c>
    </row>
    <row r="1097" spans="1:14" ht="14.4" customHeight="1" x14ac:dyDescent="0.3">
      <c r="A1097" s="660" t="s">
        <v>600</v>
      </c>
      <c r="B1097" s="661" t="s">
        <v>3542</v>
      </c>
      <c r="C1097" s="662" t="s">
        <v>614</v>
      </c>
      <c r="D1097" s="663" t="s">
        <v>3545</v>
      </c>
      <c r="E1097" s="662" t="s">
        <v>632</v>
      </c>
      <c r="F1097" s="663" t="s">
        <v>3551</v>
      </c>
      <c r="G1097" s="662" t="s">
        <v>648</v>
      </c>
      <c r="H1097" s="662" t="s">
        <v>3039</v>
      </c>
      <c r="I1097" s="662" t="s">
        <v>3040</v>
      </c>
      <c r="J1097" s="662" t="s">
        <v>3041</v>
      </c>
      <c r="K1097" s="662" t="s">
        <v>3042</v>
      </c>
      <c r="L1097" s="664">
        <v>88.42</v>
      </c>
      <c r="M1097" s="664">
        <v>1</v>
      </c>
      <c r="N1097" s="665">
        <v>88.42</v>
      </c>
    </row>
    <row r="1098" spans="1:14" ht="14.4" customHeight="1" x14ac:dyDescent="0.3">
      <c r="A1098" s="660" t="s">
        <v>600</v>
      </c>
      <c r="B1098" s="661" t="s">
        <v>3542</v>
      </c>
      <c r="C1098" s="662" t="s">
        <v>614</v>
      </c>
      <c r="D1098" s="663" t="s">
        <v>3545</v>
      </c>
      <c r="E1098" s="662" t="s">
        <v>632</v>
      </c>
      <c r="F1098" s="663" t="s">
        <v>3551</v>
      </c>
      <c r="G1098" s="662" t="s">
        <v>648</v>
      </c>
      <c r="H1098" s="662" t="s">
        <v>1377</v>
      </c>
      <c r="I1098" s="662" t="s">
        <v>1378</v>
      </c>
      <c r="J1098" s="662" t="s">
        <v>1379</v>
      </c>
      <c r="K1098" s="662" t="s">
        <v>1380</v>
      </c>
      <c r="L1098" s="664">
        <v>339.94000000000005</v>
      </c>
      <c r="M1098" s="664">
        <v>5</v>
      </c>
      <c r="N1098" s="665">
        <v>1699.7000000000003</v>
      </c>
    </row>
    <row r="1099" spans="1:14" ht="14.4" customHeight="1" x14ac:dyDescent="0.3">
      <c r="A1099" s="660" t="s">
        <v>600</v>
      </c>
      <c r="B1099" s="661" t="s">
        <v>3542</v>
      </c>
      <c r="C1099" s="662" t="s">
        <v>614</v>
      </c>
      <c r="D1099" s="663" t="s">
        <v>3545</v>
      </c>
      <c r="E1099" s="662" t="s">
        <v>632</v>
      </c>
      <c r="F1099" s="663" t="s">
        <v>3551</v>
      </c>
      <c r="G1099" s="662" t="s">
        <v>648</v>
      </c>
      <c r="H1099" s="662" t="s">
        <v>1383</v>
      </c>
      <c r="I1099" s="662" t="s">
        <v>1384</v>
      </c>
      <c r="J1099" s="662" t="s">
        <v>1385</v>
      </c>
      <c r="K1099" s="662"/>
      <c r="L1099" s="664">
        <v>264.47716099855791</v>
      </c>
      <c r="M1099" s="664">
        <v>2</v>
      </c>
      <c r="N1099" s="665">
        <v>528.95432199711581</v>
      </c>
    </row>
    <row r="1100" spans="1:14" ht="14.4" customHeight="1" x14ac:dyDescent="0.3">
      <c r="A1100" s="660" t="s">
        <v>600</v>
      </c>
      <c r="B1100" s="661" t="s">
        <v>3542</v>
      </c>
      <c r="C1100" s="662" t="s">
        <v>614</v>
      </c>
      <c r="D1100" s="663" t="s">
        <v>3545</v>
      </c>
      <c r="E1100" s="662" t="s">
        <v>632</v>
      </c>
      <c r="F1100" s="663" t="s">
        <v>3551</v>
      </c>
      <c r="G1100" s="662" t="s">
        <v>648</v>
      </c>
      <c r="H1100" s="662" t="s">
        <v>1388</v>
      </c>
      <c r="I1100" s="662" t="s">
        <v>237</v>
      </c>
      <c r="J1100" s="662" t="s">
        <v>1389</v>
      </c>
      <c r="K1100" s="662"/>
      <c r="L1100" s="664">
        <v>116.0787182735265</v>
      </c>
      <c r="M1100" s="664">
        <v>4</v>
      </c>
      <c r="N1100" s="665">
        <v>464.31487309410602</v>
      </c>
    </row>
    <row r="1101" spans="1:14" ht="14.4" customHeight="1" x14ac:dyDescent="0.3">
      <c r="A1101" s="660" t="s">
        <v>600</v>
      </c>
      <c r="B1101" s="661" t="s">
        <v>3542</v>
      </c>
      <c r="C1101" s="662" t="s">
        <v>614</v>
      </c>
      <c r="D1101" s="663" t="s">
        <v>3545</v>
      </c>
      <c r="E1101" s="662" t="s">
        <v>632</v>
      </c>
      <c r="F1101" s="663" t="s">
        <v>3551</v>
      </c>
      <c r="G1101" s="662" t="s">
        <v>648</v>
      </c>
      <c r="H1101" s="662" t="s">
        <v>1392</v>
      </c>
      <c r="I1101" s="662" t="s">
        <v>237</v>
      </c>
      <c r="J1101" s="662" t="s">
        <v>1393</v>
      </c>
      <c r="K1101" s="662"/>
      <c r="L1101" s="664">
        <v>79.128885302183278</v>
      </c>
      <c r="M1101" s="664">
        <v>3</v>
      </c>
      <c r="N1101" s="665">
        <v>237.38665590654983</v>
      </c>
    </row>
    <row r="1102" spans="1:14" ht="14.4" customHeight="1" x14ac:dyDescent="0.3">
      <c r="A1102" s="660" t="s">
        <v>600</v>
      </c>
      <c r="B1102" s="661" t="s">
        <v>3542</v>
      </c>
      <c r="C1102" s="662" t="s">
        <v>614</v>
      </c>
      <c r="D1102" s="663" t="s">
        <v>3545</v>
      </c>
      <c r="E1102" s="662" t="s">
        <v>632</v>
      </c>
      <c r="F1102" s="663" t="s">
        <v>3551</v>
      </c>
      <c r="G1102" s="662" t="s">
        <v>648</v>
      </c>
      <c r="H1102" s="662" t="s">
        <v>3043</v>
      </c>
      <c r="I1102" s="662" t="s">
        <v>3044</v>
      </c>
      <c r="J1102" s="662" t="s">
        <v>3045</v>
      </c>
      <c r="K1102" s="662" t="s">
        <v>3046</v>
      </c>
      <c r="L1102" s="664">
        <v>755.52</v>
      </c>
      <c r="M1102" s="664">
        <v>1</v>
      </c>
      <c r="N1102" s="665">
        <v>755.52</v>
      </c>
    </row>
    <row r="1103" spans="1:14" ht="14.4" customHeight="1" x14ac:dyDescent="0.3">
      <c r="A1103" s="660" t="s">
        <v>600</v>
      </c>
      <c r="B1103" s="661" t="s">
        <v>3542</v>
      </c>
      <c r="C1103" s="662" t="s">
        <v>614</v>
      </c>
      <c r="D1103" s="663" t="s">
        <v>3545</v>
      </c>
      <c r="E1103" s="662" t="s">
        <v>632</v>
      </c>
      <c r="F1103" s="663" t="s">
        <v>3551</v>
      </c>
      <c r="G1103" s="662" t="s">
        <v>648</v>
      </c>
      <c r="H1103" s="662" t="s">
        <v>3047</v>
      </c>
      <c r="I1103" s="662" t="s">
        <v>3048</v>
      </c>
      <c r="J1103" s="662" t="s">
        <v>3049</v>
      </c>
      <c r="K1103" s="662" t="s">
        <v>3050</v>
      </c>
      <c r="L1103" s="664">
        <v>261.93999999999994</v>
      </c>
      <c r="M1103" s="664">
        <v>2</v>
      </c>
      <c r="N1103" s="665">
        <v>523.87999999999988</v>
      </c>
    </row>
    <row r="1104" spans="1:14" ht="14.4" customHeight="1" x14ac:dyDescent="0.3">
      <c r="A1104" s="660" t="s">
        <v>600</v>
      </c>
      <c r="B1104" s="661" t="s">
        <v>3542</v>
      </c>
      <c r="C1104" s="662" t="s">
        <v>614</v>
      </c>
      <c r="D1104" s="663" t="s">
        <v>3545</v>
      </c>
      <c r="E1104" s="662" t="s">
        <v>632</v>
      </c>
      <c r="F1104" s="663" t="s">
        <v>3551</v>
      </c>
      <c r="G1104" s="662" t="s">
        <v>648</v>
      </c>
      <c r="H1104" s="662" t="s">
        <v>3051</v>
      </c>
      <c r="I1104" s="662" t="s">
        <v>3052</v>
      </c>
      <c r="J1104" s="662" t="s">
        <v>3053</v>
      </c>
      <c r="K1104" s="662" t="s">
        <v>2185</v>
      </c>
      <c r="L1104" s="664">
        <v>54.04</v>
      </c>
      <c r="M1104" s="664">
        <v>1</v>
      </c>
      <c r="N1104" s="665">
        <v>54.04</v>
      </c>
    </row>
    <row r="1105" spans="1:14" ht="14.4" customHeight="1" x14ac:dyDescent="0.3">
      <c r="A1105" s="660" t="s">
        <v>600</v>
      </c>
      <c r="B1105" s="661" t="s">
        <v>3542</v>
      </c>
      <c r="C1105" s="662" t="s">
        <v>614</v>
      </c>
      <c r="D1105" s="663" t="s">
        <v>3545</v>
      </c>
      <c r="E1105" s="662" t="s">
        <v>632</v>
      </c>
      <c r="F1105" s="663" t="s">
        <v>3551</v>
      </c>
      <c r="G1105" s="662" t="s">
        <v>648</v>
      </c>
      <c r="H1105" s="662" t="s">
        <v>3054</v>
      </c>
      <c r="I1105" s="662" t="s">
        <v>237</v>
      </c>
      <c r="J1105" s="662" t="s">
        <v>3055</v>
      </c>
      <c r="K1105" s="662" t="s">
        <v>3056</v>
      </c>
      <c r="L1105" s="664">
        <v>33.660013226524718</v>
      </c>
      <c r="M1105" s="664">
        <v>3</v>
      </c>
      <c r="N1105" s="665">
        <v>100.98003967957416</v>
      </c>
    </row>
    <row r="1106" spans="1:14" ht="14.4" customHeight="1" x14ac:dyDescent="0.3">
      <c r="A1106" s="660" t="s">
        <v>600</v>
      </c>
      <c r="B1106" s="661" t="s">
        <v>3542</v>
      </c>
      <c r="C1106" s="662" t="s">
        <v>614</v>
      </c>
      <c r="D1106" s="663" t="s">
        <v>3545</v>
      </c>
      <c r="E1106" s="662" t="s">
        <v>632</v>
      </c>
      <c r="F1106" s="663" t="s">
        <v>3551</v>
      </c>
      <c r="G1106" s="662" t="s">
        <v>648</v>
      </c>
      <c r="H1106" s="662" t="s">
        <v>2484</v>
      </c>
      <c r="I1106" s="662" t="s">
        <v>2485</v>
      </c>
      <c r="J1106" s="662" t="s">
        <v>2486</v>
      </c>
      <c r="K1106" s="662"/>
      <c r="L1106" s="664">
        <v>149.5564285714286</v>
      </c>
      <c r="M1106" s="664">
        <v>7</v>
      </c>
      <c r="N1106" s="665">
        <v>1046.8950000000002</v>
      </c>
    </row>
    <row r="1107" spans="1:14" ht="14.4" customHeight="1" x14ac:dyDescent="0.3">
      <c r="A1107" s="660" t="s">
        <v>600</v>
      </c>
      <c r="B1107" s="661" t="s">
        <v>3542</v>
      </c>
      <c r="C1107" s="662" t="s">
        <v>614</v>
      </c>
      <c r="D1107" s="663" t="s">
        <v>3545</v>
      </c>
      <c r="E1107" s="662" t="s">
        <v>632</v>
      </c>
      <c r="F1107" s="663" t="s">
        <v>3551</v>
      </c>
      <c r="G1107" s="662" t="s">
        <v>648</v>
      </c>
      <c r="H1107" s="662" t="s">
        <v>1410</v>
      </c>
      <c r="I1107" s="662" t="s">
        <v>1411</v>
      </c>
      <c r="J1107" s="662" t="s">
        <v>1412</v>
      </c>
      <c r="K1107" s="662" t="s">
        <v>1413</v>
      </c>
      <c r="L1107" s="664">
        <v>2206.2745919955828</v>
      </c>
      <c r="M1107" s="664">
        <v>4</v>
      </c>
      <c r="N1107" s="665">
        <v>8825.0983679823312</v>
      </c>
    </row>
    <row r="1108" spans="1:14" ht="14.4" customHeight="1" x14ac:dyDescent="0.3">
      <c r="A1108" s="660" t="s">
        <v>600</v>
      </c>
      <c r="B1108" s="661" t="s">
        <v>3542</v>
      </c>
      <c r="C1108" s="662" t="s">
        <v>614</v>
      </c>
      <c r="D1108" s="663" t="s">
        <v>3545</v>
      </c>
      <c r="E1108" s="662" t="s">
        <v>632</v>
      </c>
      <c r="F1108" s="663" t="s">
        <v>3551</v>
      </c>
      <c r="G1108" s="662" t="s">
        <v>648</v>
      </c>
      <c r="H1108" s="662" t="s">
        <v>3057</v>
      </c>
      <c r="I1108" s="662" t="s">
        <v>3058</v>
      </c>
      <c r="J1108" s="662" t="s">
        <v>3059</v>
      </c>
      <c r="K1108" s="662" t="s">
        <v>3060</v>
      </c>
      <c r="L1108" s="664">
        <v>106.33368938067534</v>
      </c>
      <c r="M1108" s="664">
        <v>21</v>
      </c>
      <c r="N1108" s="665">
        <v>2233.0074769941821</v>
      </c>
    </row>
    <row r="1109" spans="1:14" ht="14.4" customHeight="1" x14ac:dyDescent="0.3">
      <c r="A1109" s="660" t="s">
        <v>600</v>
      </c>
      <c r="B1109" s="661" t="s">
        <v>3542</v>
      </c>
      <c r="C1109" s="662" t="s">
        <v>614</v>
      </c>
      <c r="D1109" s="663" t="s">
        <v>3545</v>
      </c>
      <c r="E1109" s="662" t="s">
        <v>632</v>
      </c>
      <c r="F1109" s="663" t="s">
        <v>3551</v>
      </c>
      <c r="G1109" s="662" t="s">
        <v>648</v>
      </c>
      <c r="H1109" s="662" t="s">
        <v>3061</v>
      </c>
      <c r="I1109" s="662" t="s">
        <v>237</v>
      </c>
      <c r="J1109" s="662" t="s">
        <v>2969</v>
      </c>
      <c r="K1109" s="662" t="s">
        <v>3062</v>
      </c>
      <c r="L1109" s="664">
        <v>801.02329515029248</v>
      </c>
      <c r="M1109" s="664">
        <v>1</v>
      </c>
      <c r="N1109" s="665">
        <v>801.02329515029248</v>
      </c>
    </row>
    <row r="1110" spans="1:14" ht="14.4" customHeight="1" x14ac:dyDescent="0.3">
      <c r="A1110" s="660" t="s">
        <v>600</v>
      </c>
      <c r="B1110" s="661" t="s">
        <v>3542</v>
      </c>
      <c r="C1110" s="662" t="s">
        <v>614</v>
      </c>
      <c r="D1110" s="663" t="s">
        <v>3545</v>
      </c>
      <c r="E1110" s="662" t="s">
        <v>632</v>
      </c>
      <c r="F1110" s="663" t="s">
        <v>3551</v>
      </c>
      <c r="G1110" s="662" t="s">
        <v>648</v>
      </c>
      <c r="H1110" s="662" t="s">
        <v>3063</v>
      </c>
      <c r="I1110" s="662" t="s">
        <v>237</v>
      </c>
      <c r="J1110" s="662" t="s">
        <v>3064</v>
      </c>
      <c r="K1110" s="662" t="s">
        <v>992</v>
      </c>
      <c r="L1110" s="664">
        <v>181.0548518395849</v>
      </c>
      <c r="M1110" s="664">
        <v>17</v>
      </c>
      <c r="N1110" s="665">
        <v>3077.9324812729433</v>
      </c>
    </row>
    <row r="1111" spans="1:14" ht="14.4" customHeight="1" x14ac:dyDescent="0.3">
      <c r="A1111" s="660" t="s">
        <v>600</v>
      </c>
      <c r="B1111" s="661" t="s">
        <v>3542</v>
      </c>
      <c r="C1111" s="662" t="s">
        <v>614</v>
      </c>
      <c r="D1111" s="663" t="s">
        <v>3545</v>
      </c>
      <c r="E1111" s="662" t="s">
        <v>632</v>
      </c>
      <c r="F1111" s="663" t="s">
        <v>3551</v>
      </c>
      <c r="G1111" s="662" t="s">
        <v>648</v>
      </c>
      <c r="H1111" s="662" t="s">
        <v>3065</v>
      </c>
      <c r="I1111" s="662" t="s">
        <v>237</v>
      </c>
      <c r="J1111" s="662" t="s">
        <v>3066</v>
      </c>
      <c r="K1111" s="662"/>
      <c r="L1111" s="664">
        <v>411.18104834070448</v>
      </c>
      <c r="M1111" s="664">
        <v>7</v>
      </c>
      <c r="N1111" s="665">
        <v>2878.2673383849315</v>
      </c>
    </row>
    <row r="1112" spans="1:14" ht="14.4" customHeight="1" x14ac:dyDescent="0.3">
      <c r="A1112" s="660" t="s">
        <v>600</v>
      </c>
      <c r="B1112" s="661" t="s">
        <v>3542</v>
      </c>
      <c r="C1112" s="662" t="s">
        <v>614</v>
      </c>
      <c r="D1112" s="663" t="s">
        <v>3545</v>
      </c>
      <c r="E1112" s="662" t="s">
        <v>632</v>
      </c>
      <c r="F1112" s="663" t="s">
        <v>3551</v>
      </c>
      <c r="G1112" s="662" t="s">
        <v>648</v>
      </c>
      <c r="H1112" s="662" t="s">
        <v>2489</v>
      </c>
      <c r="I1112" s="662" t="s">
        <v>237</v>
      </c>
      <c r="J1112" s="662" t="s">
        <v>2490</v>
      </c>
      <c r="K1112" s="662"/>
      <c r="L1112" s="664">
        <v>764.49781211627828</v>
      </c>
      <c r="M1112" s="664">
        <v>4</v>
      </c>
      <c r="N1112" s="665">
        <v>3057.9912484651131</v>
      </c>
    </row>
    <row r="1113" spans="1:14" ht="14.4" customHeight="1" x14ac:dyDescent="0.3">
      <c r="A1113" s="660" t="s">
        <v>600</v>
      </c>
      <c r="B1113" s="661" t="s">
        <v>3542</v>
      </c>
      <c r="C1113" s="662" t="s">
        <v>614</v>
      </c>
      <c r="D1113" s="663" t="s">
        <v>3545</v>
      </c>
      <c r="E1113" s="662" t="s">
        <v>632</v>
      </c>
      <c r="F1113" s="663" t="s">
        <v>3551</v>
      </c>
      <c r="G1113" s="662" t="s">
        <v>648</v>
      </c>
      <c r="H1113" s="662" t="s">
        <v>3067</v>
      </c>
      <c r="I1113" s="662" t="s">
        <v>237</v>
      </c>
      <c r="J1113" s="662" t="s">
        <v>3068</v>
      </c>
      <c r="K1113" s="662"/>
      <c r="L1113" s="664">
        <v>69.384049637319421</v>
      </c>
      <c r="M1113" s="664">
        <v>49</v>
      </c>
      <c r="N1113" s="665">
        <v>3399.8184322286515</v>
      </c>
    </row>
    <row r="1114" spans="1:14" ht="14.4" customHeight="1" x14ac:dyDescent="0.3">
      <c r="A1114" s="660" t="s">
        <v>600</v>
      </c>
      <c r="B1114" s="661" t="s">
        <v>3542</v>
      </c>
      <c r="C1114" s="662" t="s">
        <v>614</v>
      </c>
      <c r="D1114" s="663" t="s">
        <v>3545</v>
      </c>
      <c r="E1114" s="662" t="s">
        <v>632</v>
      </c>
      <c r="F1114" s="663" t="s">
        <v>3551</v>
      </c>
      <c r="G1114" s="662" t="s">
        <v>648</v>
      </c>
      <c r="H1114" s="662" t="s">
        <v>3069</v>
      </c>
      <c r="I1114" s="662" t="s">
        <v>237</v>
      </c>
      <c r="J1114" s="662" t="s">
        <v>2969</v>
      </c>
      <c r="K1114" s="662" t="s">
        <v>3070</v>
      </c>
      <c r="L1114" s="664">
        <v>459.09250266040272</v>
      </c>
      <c r="M1114" s="664">
        <v>3</v>
      </c>
      <c r="N1114" s="665">
        <v>1377.2775079812081</v>
      </c>
    </row>
    <row r="1115" spans="1:14" ht="14.4" customHeight="1" x14ac:dyDescent="0.3">
      <c r="A1115" s="660" t="s">
        <v>600</v>
      </c>
      <c r="B1115" s="661" t="s">
        <v>3542</v>
      </c>
      <c r="C1115" s="662" t="s">
        <v>614</v>
      </c>
      <c r="D1115" s="663" t="s">
        <v>3545</v>
      </c>
      <c r="E1115" s="662" t="s">
        <v>632</v>
      </c>
      <c r="F1115" s="663" t="s">
        <v>3551</v>
      </c>
      <c r="G1115" s="662" t="s">
        <v>648</v>
      </c>
      <c r="H1115" s="662" t="s">
        <v>3071</v>
      </c>
      <c r="I1115" s="662" t="s">
        <v>237</v>
      </c>
      <c r="J1115" s="662" t="s">
        <v>3072</v>
      </c>
      <c r="K1115" s="662" t="s">
        <v>3073</v>
      </c>
      <c r="L1115" s="664">
        <v>325.12512815418609</v>
      </c>
      <c r="M1115" s="664">
        <v>2</v>
      </c>
      <c r="N1115" s="665">
        <v>650.25025630837217</v>
      </c>
    </row>
    <row r="1116" spans="1:14" ht="14.4" customHeight="1" x14ac:dyDescent="0.3">
      <c r="A1116" s="660" t="s">
        <v>600</v>
      </c>
      <c r="B1116" s="661" t="s">
        <v>3542</v>
      </c>
      <c r="C1116" s="662" t="s">
        <v>614</v>
      </c>
      <c r="D1116" s="663" t="s">
        <v>3545</v>
      </c>
      <c r="E1116" s="662" t="s">
        <v>632</v>
      </c>
      <c r="F1116" s="663" t="s">
        <v>3551</v>
      </c>
      <c r="G1116" s="662" t="s">
        <v>648</v>
      </c>
      <c r="H1116" s="662" t="s">
        <v>3074</v>
      </c>
      <c r="I1116" s="662" t="s">
        <v>3075</v>
      </c>
      <c r="J1116" s="662" t="s">
        <v>3076</v>
      </c>
      <c r="K1116" s="662" t="s">
        <v>3077</v>
      </c>
      <c r="L1116" s="664">
        <v>52.59</v>
      </c>
      <c r="M1116" s="664">
        <v>1</v>
      </c>
      <c r="N1116" s="665">
        <v>52.59</v>
      </c>
    </row>
    <row r="1117" spans="1:14" ht="14.4" customHeight="1" x14ac:dyDescent="0.3">
      <c r="A1117" s="660" t="s">
        <v>600</v>
      </c>
      <c r="B1117" s="661" t="s">
        <v>3542</v>
      </c>
      <c r="C1117" s="662" t="s">
        <v>614</v>
      </c>
      <c r="D1117" s="663" t="s">
        <v>3545</v>
      </c>
      <c r="E1117" s="662" t="s">
        <v>632</v>
      </c>
      <c r="F1117" s="663" t="s">
        <v>3551</v>
      </c>
      <c r="G1117" s="662" t="s">
        <v>648</v>
      </c>
      <c r="H1117" s="662" t="s">
        <v>3078</v>
      </c>
      <c r="I1117" s="662" t="s">
        <v>237</v>
      </c>
      <c r="J1117" s="662" t="s">
        <v>3079</v>
      </c>
      <c r="K1117" s="662"/>
      <c r="L1117" s="664">
        <v>108.49000000000002</v>
      </c>
      <c r="M1117" s="664">
        <v>2</v>
      </c>
      <c r="N1117" s="665">
        <v>216.98000000000005</v>
      </c>
    </row>
    <row r="1118" spans="1:14" ht="14.4" customHeight="1" x14ac:dyDescent="0.3">
      <c r="A1118" s="660" t="s">
        <v>600</v>
      </c>
      <c r="B1118" s="661" t="s">
        <v>3542</v>
      </c>
      <c r="C1118" s="662" t="s">
        <v>614</v>
      </c>
      <c r="D1118" s="663" t="s">
        <v>3545</v>
      </c>
      <c r="E1118" s="662" t="s">
        <v>632</v>
      </c>
      <c r="F1118" s="663" t="s">
        <v>3551</v>
      </c>
      <c r="G1118" s="662" t="s">
        <v>648</v>
      </c>
      <c r="H1118" s="662" t="s">
        <v>2496</v>
      </c>
      <c r="I1118" s="662" t="s">
        <v>2497</v>
      </c>
      <c r="J1118" s="662" t="s">
        <v>2498</v>
      </c>
      <c r="K1118" s="662" t="s">
        <v>2499</v>
      </c>
      <c r="L1118" s="664">
        <v>116.17947857373655</v>
      </c>
      <c r="M1118" s="664">
        <v>1</v>
      </c>
      <c r="N1118" s="665">
        <v>116.17947857373655</v>
      </c>
    </row>
    <row r="1119" spans="1:14" ht="14.4" customHeight="1" x14ac:dyDescent="0.3">
      <c r="A1119" s="660" t="s">
        <v>600</v>
      </c>
      <c r="B1119" s="661" t="s">
        <v>3542</v>
      </c>
      <c r="C1119" s="662" t="s">
        <v>614</v>
      </c>
      <c r="D1119" s="663" t="s">
        <v>3545</v>
      </c>
      <c r="E1119" s="662" t="s">
        <v>632</v>
      </c>
      <c r="F1119" s="663" t="s">
        <v>3551</v>
      </c>
      <c r="G1119" s="662" t="s">
        <v>648</v>
      </c>
      <c r="H1119" s="662" t="s">
        <v>1429</v>
      </c>
      <c r="I1119" s="662" t="s">
        <v>1430</v>
      </c>
      <c r="J1119" s="662" t="s">
        <v>1431</v>
      </c>
      <c r="K1119" s="662" t="s">
        <v>1432</v>
      </c>
      <c r="L1119" s="664">
        <v>145.94269722677032</v>
      </c>
      <c r="M1119" s="664">
        <v>11</v>
      </c>
      <c r="N1119" s="665">
        <v>1605.3696694944736</v>
      </c>
    </row>
    <row r="1120" spans="1:14" ht="14.4" customHeight="1" x14ac:dyDescent="0.3">
      <c r="A1120" s="660" t="s">
        <v>600</v>
      </c>
      <c r="B1120" s="661" t="s">
        <v>3542</v>
      </c>
      <c r="C1120" s="662" t="s">
        <v>614</v>
      </c>
      <c r="D1120" s="663" t="s">
        <v>3545</v>
      </c>
      <c r="E1120" s="662" t="s">
        <v>632</v>
      </c>
      <c r="F1120" s="663" t="s">
        <v>3551</v>
      </c>
      <c r="G1120" s="662" t="s">
        <v>648</v>
      </c>
      <c r="H1120" s="662" t="s">
        <v>2508</v>
      </c>
      <c r="I1120" s="662" t="s">
        <v>2509</v>
      </c>
      <c r="J1120" s="662" t="s">
        <v>2510</v>
      </c>
      <c r="K1120" s="662" t="s">
        <v>2511</v>
      </c>
      <c r="L1120" s="664">
        <v>214.89000000000004</v>
      </c>
      <c r="M1120" s="664">
        <v>2</v>
      </c>
      <c r="N1120" s="665">
        <v>429.78000000000009</v>
      </c>
    </row>
    <row r="1121" spans="1:14" ht="14.4" customHeight="1" x14ac:dyDescent="0.3">
      <c r="A1121" s="660" t="s">
        <v>600</v>
      </c>
      <c r="B1121" s="661" t="s">
        <v>3542</v>
      </c>
      <c r="C1121" s="662" t="s">
        <v>614</v>
      </c>
      <c r="D1121" s="663" t="s">
        <v>3545</v>
      </c>
      <c r="E1121" s="662" t="s">
        <v>632</v>
      </c>
      <c r="F1121" s="663" t="s">
        <v>3551</v>
      </c>
      <c r="G1121" s="662" t="s">
        <v>648</v>
      </c>
      <c r="H1121" s="662" t="s">
        <v>3080</v>
      </c>
      <c r="I1121" s="662" t="s">
        <v>237</v>
      </c>
      <c r="J1121" s="662" t="s">
        <v>3081</v>
      </c>
      <c r="K1121" s="662"/>
      <c r="L1121" s="664">
        <v>39.449291775332547</v>
      </c>
      <c r="M1121" s="664">
        <v>1</v>
      </c>
      <c r="N1121" s="665">
        <v>39.449291775332547</v>
      </c>
    </row>
    <row r="1122" spans="1:14" ht="14.4" customHeight="1" x14ac:dyDescent="0.3">
      <c r="A1122" s="660" t="s">
        <v>600</v>
      </c>
      <c r="B1122" s="661" t="s">
        <v>3542</v>
      </c>
      <c r="C1122" s="662" t="s">
        <v>614</v>
      </c>
      <c r="D1122" s="663" t="s">
        <v>3545</v>
      </c>
      <c r="E1122" s="662" t="s">
        <v>632</v>
      </c>
      <c r="F1122" s="663" t="s">
        <v>3551</v>
      </c>
      <c r="G1122" s="662" t="s">
        <v>648</v>
      </c>
      <c r="H1122" s="662" t="s">
        <v>3082</v>
      </c>
      <c r="I1122" s="662" t="s">
        <v>3083</v>
      </c>
      <c r="J1122" s="662" t="s">
        <v>3084</v>
      </c>
      <c r="K1122" s="662" t="s">
        <v>1160</v>
      </c>
      <c r="L1122" s="664">
        <v>19.830345429583701</v>
      </c>
      <c r="M1122" s="664">
        <v>40</v>
      </c>
      <c r="N1122" s="665">
        <v>793.21381718334806</v>
      </c>
    </row>
    <row r="1123" spans="1:14" ht="14.4" customHeight="1" x14ac:dyDescent="0.3">
      <c r="A1123" s="660" t="s">
        <v>600</v>
      </c>
      <c r="B1123" s="661" t="s">
        <v>3542</v>
      </c>
      <c r="C1123" s="662" t="s">
        <v>614</v>
      </c>
      <c r="D1123" s="663" t="s">
        <v>3545</v>
      </c>
      <c r="E1123" s="662" t="s">
        <v>632</v>
      </c>
      <c r="F1123" s="663" t="s">
        <v>3551</v>
      </c>
      <c r="G1123" s="662" t="s">
        <v>648</v>
      </c>
      <c r="H1123" s="662" t="s">
        <v>3085</v>
      </c>
      <c r="I1123" s="662" t="s">
        <v>3086</v>
      </c>
      <c r="J1123" s="662" t="s">
        <v>3087</v>
      </c>
      <c r="K1123" s="662" t="s">
        <v>3088</v>
      </c>
      <c r="L1123" s="664">
        <v>44.869994433242049</v>
      </c>
      <c r="M1123" s="664">
        <v>1</v>
      </c>
      <c r="N1123" s="665">
        <v>44.869994433242049</v>
      </c>
    </row>
    <row r="1124" spans="1:14" ht="14.4" customHeight="1" x14ac:dyDescent="0.3">
      <c r="A1124" s="660" t="s">
        <v>600</v>
      </c>
      <c r="B1124" s="661" t="s">
        <v>3542</v>
      </c>
      <c r="C1124" s="662" t="s">
        <v>614</v>
      </c>
      <c r="D1124" s="663" t="s">
        <v>3545</v>
      </c>
      <c r="E1124" s="662" t="s">
        <v>632</v>
      </c>
      <c r="F1124" s="663" t="s">
        <v>3551</v>
      </c>
      <c r="G1124" s="662" t="s">
        <v>648</v>
      </c>
      <c r="H1124" s="662" t="s">
        <v>3089</v>
      </c>
      <c r="I1124" s="662" t="s">
        <v>3090</v>
      </c>
      <c r="J1124" s="662" t="s">
        <v>3091</v>
      </c>
      <c r="K1124" s="662" t="s">
        <v>701</v>
      </c>
      <c r="L1124" s="664">
        <v>27.92</v>
      </c>
      <c r="M1124" s="664">
        <v>1</v>
      </c>
      <c r="N1124" s="665">
        <v>27.92</v>
      </c>
    </row>
    <row r="1125" spans="1:14" ht="14.4" customHeight="1" x14ac:dyDescent="0.3">
      <c r="A1125" s="660" t="s">
        <v>600</v>
      </c>
      <c r="B1125" s="661" t="s">
        <v>3542</v>
      </c>
      <c r="C1125" s="662" t="s">
        <v>614</v>
      </c>
      <c r="D1125" s="663" t="s">
        <v>3545</v>
      </c>
      <c r="E1125" s="662" t="s">
        <v>632</v>
      </c>
      <c r="F1125" s="663" t="s">
        <v>3551</v>
      </c>
      <c r="G1125" s="662" t="s">
        <v>648</v>
      </c>
      <c r="H1125" s="662" t="s">
        <v>3092</v>
      </c>
      <c r="I1125" s="662" t="s">
        <v>3093</v>
      </c>
      <c r="J1125" s="662" t="s">
        <v>3094</v>
      </c>
      <c r="K1125" s="662" t="s">
        <v>3095</v>
      </c>
      <c r="L1125" s="664">
        <v>44.219998171360508</v>
      </c>
      <c r="M1125" s="664">
        <v>5</v>
      </c>
      <c r="N1125" s="665">
        <v>221.09999085680255</v>
      </c>
    </row>
    <row r="1126" spans="1:14" ht="14.4" customHeight="1" x14ac:dyDescent="0.3">
      <c r="A1126" s="660" t="s">
        <v>600</v>
      </c>
      <c r="B1126" s="661" t="s">
        <v>3542</v>
      </c>
      <c r="C1126" s="662" t="s">
        <v>614</v>
      </c>
      <c r="D1126" s="663" t="s">
        <v>3545</v>
      </c>
      <c r="E1126" s="662" t="s">
        <v>632</v>
      </c>
      <c r="F1126" s="663" t="s">
        <v>3551</v>
      </c>
      <c r="G1126" s="662" t="s">
        <v>648</v>
      </c>
      <c r="H1126" s="662" t="s">
        <v>3096</v>
      </c>
      <c r="I1126" s="662" t="s">
        <v>237</v>
      </c>
      <c r="J1126" s="662" t="s">
        <v>2969</v>
      </c>
      <c r="K1126" s="662" t="s">
        <v>3097</v>
      </c>
      <c r="L1126" s="664">
        <v>295.37156864551304</v>
      </c>
      <c r="M1126" s="664">
        <v>3</v>
      </c>
      <c r="N1126" s="665">
        <v>886.11470593653917</v>
      </c>
    </row>
    <row r="1127" spans="1:14" ht="14.4" customHeight="1" x14ac:dyDescent="0.3">
      <c r="A1127" s="660" t="s">
        <v>600</v>
      </c>
      <c r="B1127" s="661" t="s">
        <v>3542</v>
      </c>
      <c r="C1127" s="662" t="s">
        <v>614</v>
      </c>
      <c r="D1127" s="663" t="s">
        <v>3545</v>
      </c>
      <c r="E1127" s="662" t="s">
        <v>632</v>
      </c>
      <c r="F1127" s="663" t="s">
        <v>3551</v>
      </c>
      <c r="G1127" s="662" t="s">
        <v>648</v>
      </c>
      <c r="H1127" s="662" t="s">
        <v>3098</v>
      </c>
      <c r="I1127" s="662" t="s">
        <v>3099</v>
      </c>
      <c r="J1127" s="662" t="s">
        <v>3100</v>
      </c>
      <c r="K1127" s="662" t="s">
        <v>3101</v>
      </c>
      <c r="L1127" s="664">
        <v>31.480103925412706</v>
      </c>
      <c r="M1127" s="664">
        <v>2</v>
      </c>
      <c r="N1127" s="665">
        <v>62.960207850825412</v>
      </c>
    </row>
    <row r="1128" spans="1:14" ht="14.4" customHeight="1" x14ac:dyDescent="0.3">
      <c r="A1128" s="660" t="s">
        <v>600</v>
      </c>
      <c r="B1128" s="661" t="s">
        <v>3542</v>
      </c>
      <c r="C1128" s="662" t="s">
        <v>614</v>
      </c>
      <c r="D1128" s="663" t="s">
        <v>3545</v>
      </c>
      <c r="E1128" s="662" t="s">
        <v>632</v>
      </c>
      <c r="F1128" s="663" t="s">
        <v>3551</v>
      </c>
      <c r="G1128" s="662" t="s">
        <v>648</v>
      </c>
      <c r="H1128" s="662" t="s">
        <v>3102</v>
      </c>
      <c r="I1128" s="662" t="s">
        <v>3103</v>
      </c>
      <c r="J1128" s="662" t="s">
        <v>3104</v>
      </c>
      <c r="K1128" s="662"/>
      <c r="L1128" s="664">
        <v>1392.5813248540114</v>
      </c>
      <c r="M1128" s="664">
        <v>5</v>
      </c>
      <c r="N1128" s="665">
        <v>6962.9066242700574</v>
      </c>
    </row>
    <row r="1129" spans="1:14" ht="14.4" customHeight="1" x14ac:dyDescent="0.3">
      <c r="A1129" s="660" t="s">
        <v>600</v>
      </c>
      <c r="B1129" s="661" t="s">
        <v>3542</v>
      </c>
      <c r="C1129" s="662" t="s">
        <v>614</v>
      </c>
      <c r="D1129" s="663" t="s">
        <v>3545</v>
      </c>
      <c r="E1129" s="662" t="s">
        <v>632</v>
      </c>
      <c r="F1129" s="663" t="s">
        <v>3551</v>
      </c>
      <c r="G1129" s="662" t="s">
        <v>648</v>
      </c>
      <c r="H1129" s="662" t="s">
        <v>3105</v>
      </c>
      <c r="I1129" s="662" t="s">
        <v>3106</v>
      </c>
      <c r="J1129" s="662" t="s">
        <v>3107</v>
      </c>
      <c r="K1129" s="662" t="s">
        <v>3108</v>
      </c>
      <c r="L1129" s="664">
        <v>800.66</v>
      </c>
      <c r="M1129" s="664">
        <v>1</v>
      </c>
      <c r="N1129" s="665">
        <v>800.66</v>
      </c>
    </row>
    <row r="1130" spans="1:14" ht="14.4" customHeight="1" x14ac:dyDescent="0.3">
      <c r="A1130" s="660" t="s">
        <v>600</v>
      </c>
      <c r="B1130" s="661" t="s">
        <v>3542</v>
      </c>
      <c r="C1130" s="662" t="s">
        <v>614</v>
      </c>
      <c r="D1130" s="663" t="s">
        <v>3545</v>
      </c>
      <c r="E1130" s="662" t="s">
        <v>632</v>
      </c>
      <c r="F1130" s="663" t="s">
        <v>3551</v>
      </c>
      <c r="G1130" s="662" t="s">
        <v>648</v>
      </c>
      <c r="H1130" s="662" t="s">
        <v>2542</v>
      </c>
      <c r="I1130" s="662" t="s">
        <v>2543</v>
      </c>
      <c r="J1130" s="662" t="s">
        <v>2544</v>
      </c>
      <c r="K1130" s="662" t="s">
        <v>965</v>
      </c>
      <c r="L1130" s="664">
        <v>85.805221922236257</v>
      </c>
      <c r="M1130" s="664">
        <v>16</v>
      </c>
      <c r="N1130" s="665">
        <v>1372.8835507557801</v>
      </c>
    </row>
    <row r="1131" spans="1:14" ht="14.4" customHeight="1" x14ac:dyDescent="0.3">
      <c r="A1131" s="660" t="s">
        <v>600</v>
      </c>
      <c r="B1131" s="661" t="s">
        <v>3542</v>
      </c>
      <c r="C1131" s="662" t="s">
        <v>614</v>
      </c>
      <c r="D1131" s="663" t="s">
        <v>3545</v>
      </c>
      <c r="E1131" s="662" t="s">
        <v>632</v>
      </c>
      <c r="F1131" s="663" t="s">
        <v>3551</v>
      </c>
      <c r="G1131" s="662" t="s">
        <v>648</v>
      </c>
      <c r="H1131" s="662" t="s">
        <v>3109</v>
      </c>
      <c r="I1131" s="662" t="s">
        <v>237</v>
      </c>
      <c r="J1131" s="662" t="s">
        <v>3110</v>
      </c>
      <c r="K1131" s="662"/>
      <c r="L1131" s="664">
        <v>536.69637560066076</v>
      </c>
      <c r="M1131" s="664">
        <v>1</v>
      </c>
      <c r="N1131" s="665">
        <v>536.69637560066076</v>
      </c>
    </row>
    <row r="1132" spans="1:14" ht="14.4" customHeight="1" x14ac:dyDescent="0.3">
      <c r="A1132" s="660" t="s">
        <v>600</v>
      </c>
      <c r="B1132" s="661" t="s">
        <v>3542</v>
      </c>
      <c r="C1132" s="662" t="s">
        <v>614</v>
      </c>
      <c r="D1132" s="663" t="s">
        <v>3545</v>
      </c>
      <c r="E1132" s="662" t="s">
        <v>632</v>
      </c>
      <c r="F1132" s="663" t="s">
        <v>3551</v>
      </c>
      <c r="G1132" s="662" t="s">
        <v>648</v>
      </c>
      <c r="H1132" s="662" t="s">
        <v>3111</v>
      </c>
      <c r="I1132" s="662" t="s">
        <v>237</v>
      </c>
      <c r="J1132" s="662" t="s">
        <v>3112</v>
      </c>
      <c r="K1132" s="662"/>
      <c r="L1132" s="664">
        <v>86.324195478245386</v>
      </c>
      <c r="M1132" s="664">
        <v>6</v>
      </c>
      <c r="N1132" s="665">
        <v>517.94517286947234</v>
      </c>
    </row>
    <row r="1133" spans="1:14" ht="14.4" customHeight="1" x14ac:dyDescent="0.3">
      <c r="A1133" s="660" t="s">
        <v>600</v>
      </c>
      <c r="B1133" s="661" t="s">
        <v>3542</v>
      </c>
      <c r="C1133" s="662" t="s">
        <v>614</v>
      </c>
      <c r="D1133" s="663" t="s">
        <v>3545</v>
      </c>
      <c r="E1133" s="662" t="s">
        <v>632</v>
      </c>
      <c r="F1133" s="663" t="s">
        <v>3551</v>
      </c>
      <c r="G1133" s="662" t="s">
        <v>648</v>
      </c>
      <c r="H1133" s="662" t="s">
        <v>3113</v>
      </c>
      <c r="I1133" s="662" t="s">
        <v>237</v>
      </c>
      <c r="J1133" s="662" t="s">
        <v>3114</v>
      </c>
      <c r="K1133" s="662" t="s">
        <v>3115</v>
      </c>
      <c r="L1133" s="664">
        <v>400.3599999999999</v>
      </c>
      <c r="M1133" s="664">
        <v>1</v>
      </c>
      <c r="N1133" s="665">
        <v>400.3599999999999</v>
      </c>
    </row>
    <row r="1134" spans="1:14" ht="14.4" customHeight="1" x14ac:dyDescent="0.3">
      <c r="A1134" s="660" t="s">
        <v>600</v>
      </c>
      <c r="B1134" s="661" t="s">
        <v>3542</v>
      </c>
      <c r="C1134" s="662" t="s">
        <v>614</v>
      </c>
      <c r="D1134" s="663" t="s">
        <v>3545</v>
      </c>
      <c r="E1134" s="662" t="s">
        <v>632</v>
      </c>
      <c r="F1134" s="663" t="s">
        <v>3551</v>
      </c>
      <c r="G1134" s="662" t="s">
        <v>648</v>
      </c>
      <c r="H1134" s="662" t="s">
        <v>3116</v>
      </c>
      <c r="I1134" s="662" t="s">
        <v>3116</v>
      </c>
      <c r="J1134" s="662" t="s">
        <v>3117</v>
      </c>
      <c r="K1134" s="662" t="s">
        <v>3118</v>
      </c>
      <c r="L1134" s="664">
        <v>965.59124999999995</v>
      </c>
      <c r="M1134" s="664">
        <v>2</v>
      </c>
      <c r="N1134" s="665">
        <v>1931.1824999999999</v>
      </c>
    </row>
    <row r="1135" spans="1:14" ht="14.4" customHeight="1" x14ac:dyDescent="0.3">
      <c r="A1135" s="660" t="s">
        <v>600</v>
      </c>
      <c r="B1135" s="661" t="s">
        <v>3542</v>
      </c>
      <c r="C1135" s="662" t="s">
        <v>614</v>
      </c>
      <c r="D1135" s="663" t="s">
        <v>3545</v>
      </c>
      <c r="E1135" s="662" t="s">
        <v>632</v>
      </c>
      <c r="F1135" s="663" t="s">
        <v>3551</v>
      </c>
      <c r="G1135" s="662" t="s">
        <v>648</v>
      </c>
      <c r="H1135" s="662" t="s">
        <v>2548</v>
      </c>
      <c r="I1135" s="662" t="s">
        <v>2548</v>
      </c>
      <c r="J1135" s="662" t="s">
        <v>2549</v>
      </c>
      <c r="K1135" s="662" t="s">
        <v>2550</v>
      </c>
      <c r="L1135" s="664">
        <v>258.75118031575437</v>
      </c>
      <c r="M1135" s="664">
        <v>2</v>
      </c>
      <c r="N1135" s="665">
        <v>517.50236063150874</v>
      </c>
    </row>
    <row r="1136" spans="1:14" ht="14.4" customHeight="1" x14ac:dyDescent="0.3">
      <c r="A1136" s="660" t="s">
        <v>600</v>
      </c>
      <c r="B1136" s="661" t="s">
        <v>3542</v>
      </c>
      <c r="C1136" s="662" t="s">
        <v>614</v>
      </c>
      <c r="D1136" s="663" t="s">
        <v>3545</v>
      </c>
      <c r="E1136" s="662" t="s">
        <v>632</v>
      </c>
      <c r="F1136" s="663" t="s">
        <v>3551</v>
      </c>
      <c r="G1136" s="662" t="s">
        <v>648</v>
      </c>
      <c r="H1136" s="662" t="s">
        <v>2551</v>
      </c>
      <c r="I1136" s="662" t="s">
        <v>2552</v>
      </c>
      <c r="J1136" s="662" t="s">
        <v>2553</v>
      </c>
      <c r="K1136" s="662" t="s">
        <v>2554</v>
      </c>
      <c r="L1136" s="664">
        <v>230.24</v>
      </c>
      <c r="M1136" s="664">
        <v>1</v>
      </c>
      <c r="N1136" s="665">
        <v>230.24</v>
      </c>
    </row>
    <row r="1137" spans="1:14" ht="14.4" customHeight="1" x14ac:dyDescent="0.3">
      <c r="A1137" s="660" t="s">
        <v>600</v>
      </c>
      <c r="B1137" s="661" t="s">
        <v>3542</v>
      </c>
      <c r="C1137" s="662" t="s">
        <v>614</v>
      </c>
      <c r="D1137" s="663" t="s">
        <v>3545</v>
      </c>
      <c r="E1137" s="662" t="s">
        <v>632</v>
      </c>
      <c r="F1137" s="663" t="s">
        <v>3551</v>
      </c>
      <c r="G1137" s="662" t="s">
        <v>648</v>
      </c>
      <c r="H1137" s="662" t="s">
        <v>3119</v>
      </c>
      <c r="I1137" s="662" t="s">
        <v>3119</v>
      </c>
      <c r="J1137" s="662" t="s">
        <v>1305</v>
      </c>
      <c r="K1137" s="662" t="s">
        <v>3120</v>
      </c>
      <c r="L1137" s="664">
        <v>314.06227826086962</v>
      </c>
      <c r="M1137" s="664">
        <v>23</v>
      </c>
      <c r="N1137" s="665">
        <v>7223.4324000000006</v>
      </c>
    </row>
    <row r="1138" spans="1:14" ht="14.4" customHeight="1" x14ac:dyDescent="0.3">
      <c r="A1138" s="660" t="s">
        <v>600</v>
      </c>
      <c r="B1138" s="661" t="s">
        <v>3542</v>
      </c>
      <c r="C1138" s="662" t="s">
        <v>614</v>
      </c>
      <c r="D1138" s="663" t="s">
        <v>3545</v>
      </c>
      <c r="E1138" s="662" t="s">
        <v>632</v>
      </c>
      <c r="F1138" s="663" t="s">
        <v>3551</v>
      </c>
      <c r="G1138" s="662" t="s">
        <v>648</v>
      </c>
      <c r="H1138" s="662" t="s">
        <v>1482</v>
      </c>
      <c r="I1138" s="662" t="s">
        <v>237</v>
      </c>
      <c r="J1138" s="662" t="s">
        <v>1483</v>
      </c>
      <c r="K1138" s="662"/>
      <c r="L1138" s="664">
        <v>265.74</v>
      </c>
      <c r="M1138" s="664">
        <v>1</v>
      </c>
      <c r="N1138" s="665">
        <v>265.74</v>
      </c>
    </row>
    <row r="1139" spans="1:14" ht="14.4" customHeight="1" x14ac:dyDescent="0.3">
      <c r="A1139" s="660" t="s">
        <v>600</v>
      </c>
      <c r="B1139" s="661" t="s">
        <v>3542</v>
      </c>
      <c r="C1139" s="662" t="s">
        <v>614</v>
      </c>
      <c r="D1139" s="663" t="s">
        <v>3545</v>
      </c>
      <c r="E1139" s="662" t="s">
        <v>632</v>
      </c>
      <c r="F1139" s="663" t="s">
        <v>3551</v>
      </c>
      <c r="G1139" s="662" t="s">
        <v>648</v>
      </c>
      <c r="H1139" s="662" t="s">
        <v>1484</v>
      </c>
      <c r="I1139" s="662" t="s">
        <v>1484</v>
      </c>
      <c r="J1139" s="662" t="s">
        <v>851</v>
      </c>
      <c r="K1139" s="662" t="s">
        <v>1485</v>
      </c>
      <c r="L1139" s="664">
        <v>94.205762046225644</v>
      </c>
      <c r="M1139" s="664">
        <v>7</v>
      </c>
      <c r="N1139" s="665">
        <v>659.44033432357946</v>
      </c>
    </row>
    <row r="1140" spans="1:14" ht="14.4" customHeight="1" x14ac:dyDescent="0.3">
      <c r="A1140" s="660" t="s">
        <v>600</v>
      </c>
      <c r="B1140" s="661" t="s">
        <v>3542</v>
      </c>
      <c r="C1140" s="662" t="s">
        <v>614</v>
      </c>
      <c r="D1140" s="663" t="s">
        <v>3545</v>
      </c>
      <c r="E1140" s="662" t="s">
        <v>632</v>
      </c>
      <c r="F1140" s="663" t="s">
        <v>3551</v>
      </c>
      <c r="G1140" s="662" t="s">
        <v>648</v>
      </c>
      <c r="H1140" s="662" t="s">
        <v>3121</v>
      </c>
      <c r="I1140" s="662" t="s">
        <v>3122</v>
      </c>
      <c r="J1140" s="662" t="s">
        <v>3123</v>
      </c>
      <c r="K1140" s="662" t="s">
        <v>3124</v>
      </c>
      <c r="L1140" s="664">
        <v>691.0799999999997</v>
      </c>
      <c r="M1140" s="664">
        <v>1</v>
      </c>
      <c r="N1140" s="665">
        <v>691.0799999999997</v>
      </c>
    </row>
    <row r="1141" spans="1:14" ht="14.4" customHeight="1" x14ac:dyDescent="0.3">
      <c r="A1141" s="660" t="s">
        <v>600</v>
      </c>
      <c r="B1141" s="661" t="s">
        <v>3542</v>
      </c>
      <c r="C1141" s="662" t="s">
        <v>614</v>
      </c>
      <c r="D1141" s="663" t="s">
        <v>3545</v>
      </c>
      <c r="E1141" s="662" t="s">
        <v>632</v>
      </c>
      <c r="F1141" s="663" t="s">
        <v>3551</v>
      </c>
      <c r="G1141" s="662" t="s">
        <v>648</v>
      </c>
      <c r="H1141" s="662" t="s">
        <v>1494</v>
      </c>
      <c r="I1141" s="662" t="s">
        <v>237</v>
      </c>
      <c r="J1141" s="662" t="s">
        <v>1495</v>
      </c>
      <c r="K1141" s="662"/>
      <c r="L1141" s="664">
        <v>42.20131523387932</v>
      </c>
      <c r="M1141" s="664">
        <v>7</v>
      </c>
      <c r="N1141" s="665">
        <v>295.40920663715525</v>
      </c>
    </row>
    <row r="1142" spans="1:14" ht="14.4" customHeight="1" x14ac:dyDescent="0.3">
      <c r="A1142" s="660" t="s">
        <v>600</v>
      </c>
      <c r="B1142" s="661" t="s">
        <v>3542</v>
      </c>
      <c r="C1142" s="662" t="s">
        <v>614</v>
      </c>
      <c r="D1142" s="663" t="s">
        <v>3545</v>
      </c>
      <c r="E1142" s="662" t="s">
        <v>632</v>
      </c>
      <c r="F1142" s="663" t="s">
        <v>3551</v>
      </c>
      <c r="G1142" s="662" t="s">
        <v>648</v>
      </c>
      <c r="H1142" s="662" t="s">
        <v>2560</v>
      </c>
      <c r="I1142" s="662" t="s">
        <v>237</v>
      </c>
      <c r="J1142" s="662" t="s">
        <v>2561</v>
      </c>
      <c r="K1142" s="662"/>
      <c r="L1142" s="664">
        <v>262.02999999999992</v>
      </c>
      <c r="M1142" s="664">
        <v>1</v>
      </c>
      <c r="N1142" s="665">
        <v>262.02999999999992</v>
      </c>
    </row>
    <row r="1143" spans="1:14" ht="14.4" customHeight="1" x14ac:dyDescent="0.3">
      <c r="A1143" s="660" t="s">
        <v>600</v>
      </c>
      <c r="B1143" s="661" t="s">
        <v>3542</v>
      </c>
      <c r="C1143" s="662" t="s">
        <v>614</v>
      </c>
      <c r="D1143" s="663" t="s">
        <v>3545</v>
      </c>
      <c r="E1143" s="662" t="s">
        <v>632</v>
      </c>
      <c r="F1143" s="663" t="s">
        <v>3551</v>
      </c>
      <c r="G1143" s="662" t="s">
        <v>648</v>
      </c>
      <c r="H1143" s="662" t="s">
        <v>3125</v>
      </c>
      <c r="I1143" s="662" t="s">
        <v>237</v>
      </c>
      <c r="J1143" s="662" t="s">
        <v>3126</v>
      </c>
      <c r="K1143" s="662"/>
      <c r="L1143" s="664">
        <v>230.97775302208925</v>
      </c>
      <c r="M1143" s="664">
        <v>1</v>
      </c>
      <c r="N1143" s="665">
        <v>230.97775302208925</v>
      </c>
    </row>
    <row r="1144" spans="1:14" ht="14.4" customHeight="1" x14ac:dyDescent="0.3">
      <c r="A1144" s="660" t="s">
        <v>600</v>
      </c>
      <c r="B1144" s="661" t="s">
        <v>3542</v>
      </c>
      <c r="C1144" s="662" t="s">
        <v>614</v>
      </c>
      <c r="D1144" s="663" t="s">
        <v>3545</v>
      </c>
      <c r="E1144" s="662" t="s">
        <v>632</v>
      </c>
      <c r="F1144" s="663" t="s">
        <v>3551</v>
      </c>
      <c r="G1144" s="662" t="s">
        <v>648</v>
      </c>
      <c r="H1144" s="662" t="s">
        <v>1496</v>
      </c>
      <c r="I1144" s="662" t="s">
        <v>237</v>
      </c>
      <c r="J1144" s="662" t="s">
        <v>1497</v>
      </c>
      <c r="K1144" s="662"/>
      <c r="L1144" s="664">
        <v>35.423111519301344</v>
      </c>
      <c r="M1144" s="664">
        <v>55</v>
      </c>
      <c r="N1144" s="665">
        <v>1948.2711335615738</v>
      </c>
    </row>
    <row r="1145" spans="1:14" ht="14.4" customHeight="1" x14ac:dyDescent="0.3">
      <c r="A1145" s="660" t="s">
        <v>600</v>
      </c>
      <c r="B1145" s="661" t="s">
        <v>3542</v>
      </c>
      <c r="C1145" s="662" t="s">
        <v>614</v>
      </c>
      <c r="D1145" s="663" t="s">
        <v>3545</v>
      </c>
      <c r="E1145" s="662" t="s">
        <v>632</v>
      </c>
      <c r="F1145" s="663" t="s">
        <v>3551</v>
      </c>
      <c r="G1145" s="662" t="s">
        <v>648</v>
      </c>
      <c r="H1145" s="662" t="s">
        <v>1498</v>
      </c>
      <c r="I1145" s="662" t="s">
        <v>237</v>
      </c>
      <c r="J1145" s="662" t="s">
        <v>1499</v>
      </c>
      <c r="K1145" s="662" t="s">
        <v>1500</v>
      </c>
      <c r="L1145" s="664">
        <v>12.95</v>
      </c>
      <c r="M1145" s="664">
        <v>30</v>
      </c>
      <c r="N1145" s="665">
        <v>388.5</v>
      </c>
    </row>
    <row r="1146" spans="1:14" ht="14.4" customHeight="1" x14ac:dyDescent="0.3">
      <c r="A1146" s="660" t="s">
        <v>600</v>
      </c>
      <c r="B1146" s="661" t="s">
        <v>3542</v>
      </c>
      <c r="C1146" s="662" t="s">
        <v>614</v>
      </c>
      <c r="D1146" s="663" t="s">
        <v>3545</v>
      </c>
      <c r="E1146" s="662" t="s">
        <v>632</v>
      </c>
      <c r="F1146" s="663" t="s">
        <v>3551</v>
      </c>
      <c r="G1146" s="662" t="s">
        <v>648</v>
      </c>
      <c r="H1146" s="662" t="s">
        <v>2562</v>
      </c>
      <c r="I1146" s="662" t="s">
        <v>237</v>
      </c>
      <c r="J1146" s="662" t="s">
        <v>2563</v>
      </c>
      <c r="K1146" s="662"/>
      <c r="L1146" s="664">
        <v>170.62583333333333</v>
      </c>
      <c r="M1146" s="664">
        <v>2</v>
      </c>
      <c r="N1146" s="665">
        <v>341.25166666666667</v>
      </c>
    </row>
    <row r="1147" spans="1:14" ht="14.4" customHeight="1" x14ac:dyDescent="0.3">
      <c r="A1147" s="660" t="s">
        <v>600</v>
      </c>
      <c r="B1147" s="661" t="s">
        <v>3542</v>
      </c>
      <c r="C1147" s="662" t="s">
        <v>614</v>
      </c>
      <c r="D1147" s="663" t="s">
        <v>3545</v>
      </c>
      <c r="E1147" s="662" t="s">
        <v>632</v>
      </c>
      <c r="F1147" s="663" t="s">
        <v>3551</v>
      </c>
      <c r="G1147" s="662" t="s">
        <v>648</v>
      </c>
      <c r="H1147" s="662" t="s">
        <v>2564</v>
      </c>
      <c r="I1147" s="662" t="s">
        <v>237</v>
      </c>
      <c r="J1147" s="662" t="s">
        <v>2565</v>
      </c>
      <c r="K1147" s="662"/>
      <c r="L1147" s="664">
        <v>27.170000000000009</v>
      </c>
      <c r="M1147" s="664">
        <v>1</v>
      </c>
      <c r="N1147" s="665">
        <v>27.170000000000009</v>
      </c>
    </row>
    <row r="1148" spans="1:14" ht="14.4" customHeight="1" x14ac:dyDescent="0.3">
      <c r="A1148" s="660" t="s">
        <v>600</v>
      </c>
      <c r="B1148" s="661" t="s">
        <v>3542</v>
      </c>
      <c r="C1148" s="662" t="s">
        <v>614</v>
      </c>
      <c r="D1148" s="663" t="s">
        <v>3545</v>
      </c>
      <c r="E1148" s="662" t="s">
        <v>632</v>
      </c>
      <c r="F1148" s="663" t="s">
        <v>3551</v>
      </c>
      <c r="G1148" s="662" t="s">
        <v>648</v>
      </c>
      <c r="H1148" s="662" t="s">
        <v>1504</v>
      </c>
      <c r="I1148" s="662" t="s">
        <v>1504</v>
      </c>
      <c r="J1148" s="662" t="s">
        <v>1505</v>
      </c>
      <c r="K1148" s="662" t="s">
        <v>965</v>
      </c>
      <c r="L1148" s="664">
        <v>42.647272580010899</v>
      </c>
      <c r="M1148" s="664">
        <v>33</v>
      </c>
      <c r="N1148" s="665">
        <v>1407.3599951403596</v>
      </c>
    </row>
    <row r="1149" spans="1:14" ht="14.4" customHeight="1" x14ac:dyDescent="0.3">
      <c r="A1149" s="660" t="s">
        <v>600</v>
      </c>
      <c r="B1149" s="661" t="s">
        <v>3542</v>
      </c>
      <c r="C1149" s="662" t="s">
        <v>614</v>
      </c>
      <c r="D1149" s="663" t="s">
        <v>3545</v>
      </c>
      <c r="E1149" s="662" t="s">
        <v>632</v>
      </c>
      <c r="F1149" s="663" t="s">
        <v>3551</v>
      </c>
      <c r="G1149" s="662" t="s">
        <v>648</v>
      </c>
      <c r="H1149" s="662" t="s">
        <v>3127</v>
      </c>
      <c r="I1149" s="662" t="s">
        <v>3127</v>
      </c>
      <c r="J1149" s="662" t="s">
        <v>3128</v>
      </c>
      <c r="K1149" s="662" t="s">
        <v>1194</v>
      </c>
      <c r="L1149" s="664">
        <v>111.29</v>
      </c>
      <c r="M1149" s="664">
        <v>1</v>
      </c>
      <c r="N1149" s="665">
        <v>111.29</v>
      </c>
    </row>
    <row r="1150" spans="1:14" ht="14.4" customHeight="1" x14ac:dyDescent="0.3">
      <c r="A1150" s="660" t="s">
        <v>600</v>
      </c>
      <c r="B1150" s="661" t="s">
        <v>3542</v>
      </c>
      <c r="C1150" s="662" t="s">
        <v>614</v>
      </c>
      <c r="D1150" s="663" t="s">
        <v>3545</v>
      </c>
      <c r="E1150" s="662" t="s">
        <v>632</v>
      </c>
      <c r="F1150" s="663" t="s">
        <v>3551</v>
      </c>
      <c r="G1150" s="662" t="s">
        <v>648</v>
      </c>
      <c r="H1150" s="662" t="s">
        <v>2586</v>
      </c>
      <c r="I1150" s="662" t="s">
        <v>237</v>
      </c>
      <c r="J1150" s="662" t="s">
        <v>2587</v>
      </c>
      <c r="K1150" s="662"/>
      <c r="L1150" s="664">
        <v>38.609829290099391</v>
      </c>
      <c r="M1150" s="664">
        <v>2</v>
      </c>
      <c r="N1150" s="665">
        <v>77.219658580198782</v>
      </c>
    </row>
    <row r="1151" spans="1:14" ht="14.4" customHeight="1" x14ac:dyDescent="0.3">
      <c r="A1151" s="660" t="s">
        <v>600</v>
      </c>
      <c r="B1151" s="661" t="s">
        <v>3542</v>
      </c>
      <c r="C1151" s="662" t="s">
        <v>614</v>
      </c>
      <c r="D1151" s="663" t="s">
        <v>3545</v>
      </c>
      <c r="E1151" s="662" t="s">
        <v>632</v>
      </c>
      <c r="F1151" s="663" t="s">
        <v>3551</v>
      </c>
      <c r="G1151" s="662" t="s">
        <v>648</v>
      </c>
      <c r="H1151" s="662" t="s">
        <v>2588</v>
      </c>
      <c r="I1151" s="662" t="s">
        <v>237</v>
      </c>
      <c r="J1151" s="662" t="s">
        <v>2589</v>
      </c>
      <c r="K1151" s="662"/>
      <c r="L1151" s="664">
        <v>98.131175235023775</v>
      </c>
      <c r="M1151" s="664">
        <v>3</v>
      </c>
      <c r="N1151" s="665">
        <v>294.39352570507134</v>
      </c>
    </row>
    <row r="1152" spans="1:14" ht="14.4" customHeight="1" x14ac:dyDescent="0.3">
      <c r="A1152" s="660" t="s">
        <v>600</v>
      </c>
      <c r="B1152" s="661" t="s">
        <v>3542</v>
      </c>
      <c r="C1152" s="662" t="s">
        <v>614</v>
      </c>
      <c r="D1152" s="663" t="s">
        <v>3545</v>
      </c>
      <c r="E1152" s="662" t="s">
        <v>632</v>
      </c>
      <c r="F1152" s="663" t="s">
        <v>3551</v>
      </c>
      <c r="G1152" s="662" t="s">
        <v>648</v>
      </c>
      <c r="H1152" s="662" t="s">
        <v>3129</v>
      </c>
      <c r="I1152" s="662" t="s">
        <v>3129</v>
      </c>
      <c r="J1152" s="662" t="s">
        <v>3130</v>
      </c>
      <c r="K1152" s="662" t="s">
        <v>1073</v>
      </c>
      <c r="L1152" s="664">
        <v>58.57</v>
      </c>
      <c r="M1152" s="664">
        <v>1</v>
      </c>
      <c r="N1152" s="665">
        <v>58.57</v>
      </c>
    </row>
    <row r="1153" spans="1:14" ht="14.4" customHeight="1" x14ac:dyDescent="0.3">
      <c r="A1153" s="660" t="s">
        <v>600</v>
      </c>
      <c r="B1153" s="661" t="s">
        <v>3542</v>
      </c>
      <c r="C1153" s="662" t="s">
        <v>614</v>
      </c>
      <c r="D1153" s="663" t="s">
        <v>3545</v>
      </c>
      <c r="E1153" s="662" t="s">
        <v>632</v>
      </c>
      <c r="F1153" s="663" t="s">
        <v>3551</v>
      </c>
      <c r="G1153" s="662" t="s">
        <v>648</v>
      </c>
      <c r="H1153" s="662" t="s">
        <v>3131</v>
      </c>
      <c r="I1153" s="662" t="s">
        <v>237</v>
      </c>
      <c r="J1153" s="662" t="s">
        <v>3132</v>
      </c>
      <c r="K1153" s="662"/>
      <c r="L1153" s="664">
        <v>130.23130186366126</v>
      </c>
      <c r="M1153" s="664">
        <v>2</v>
      </c>
      <c r="N1153" s="665">
        <v>260.46260372732252</v>
      </c>
    </row>
    <row r="1154" spans="1:14" ht="14.4" customHeight="1" x14ac:dyDescent="0.3">
      <c r="A1154" s="660" t="s">
        <v>600</v>
      </c>
      <c r="B1154" s="661" t="s">
        <v>3542</v>
      </c>
      <c r="C1154" s="662" t="s">
        <v>614</v>
      </c>
      <c r="D1154" s="663" t="s">
        <v>3545</v>
      </c>
      <c r="E1154" s="662" t="s">
        <v>632</v>
      </c>
      <c r="F1154" s="663" t="s">
        <v>3551</v>
      </c>
      <c r="G1154" s="662" t="s">
        <v>648</v>
      </c>
      <c r="H1154" s="662" t="s">
        <v>1508</v>
      </c>
      <c r="I1154" s="662" t="s">
        <v>1509</v>
      </c>
      <c r="J1154" s="662" t="s">
        <v>1510</v>
      </c>
      <c r="K1154" s="662" t="s">
        <v>1511</v>
      </c>
      <c r="L1154" s="664">
        <v>8.9700000000000006</v>
      </c>
      <c r="M1154" s="664">
        <v>440</v>
      </c>
      <c r="N1154" s="665">
        <v>3946.8</v>
      </c>
    </row>
    <row r="1155" spans="1:14" ht="14.4" customHeight="1" x14ac:dyDescent="0.3">
      <c r="A1155" s="660" t="s">
        <v>600</v>
      </c>
      <c r="B1155" s="661" t="s">
        <v>3542</v>
      </c>
      <c r="C1155" s="662" t="s">
        <v>614</v>
      </c>
      <c r="D1155" s="663" t="s">
        <v>3545</v>
      </c>
      <c r="E1155" s="662" t="s">
        <v>632</v>
      </c>
      <c r="F1155" s="663" t="s">
        <v>3551</v>
      </c>
      <c r="G1155" s="662" t="s">
        <v>648</v>
      </c>
      <c r="H1155" s="662" t="s">
        <v>3133</v>
      </c>
      <c r="I1155" s="662" t="s">
        <v>3133</v>
      </c>
      <c r="J1155" s="662" t="s">
        <v>3134</v>
      </c>
      <c r="K1155" s="662" t="s">
        <v>3135</v>
      </c>
      <c r="L1155" s="664">
        <v>416.28000000000009</v>
      </c>
      <c r="M1155" s="664">
        <v>1</v>
      </c>
      <c r="N1155" s="665">
        <v>416.28000000000009</v>
      </c>
    </row>
    <row r="1156" spans="1:14" ht="14.4" customHeight="1" x14ac:dyDescent="0.3">
      <c r="A1156" s="660" t="s">
        <v>600</v>
      </c>
      <c r="B1156" s="661" t="s">
        <v>3542</v>
      </c>
      <c r="C1156" s="662" t="s">
        <v>614</v>
      </c>
      <c r="D1156" s="663" t="s">
        <v>3545</v>
      </c>
      <c r="E1156" s="662" t="s">
        <v>632</v>
      </c>
      <c r="F1156" s="663" t="s">
        <v>3551</v>
      </c>
      <c r="G1156" s="662" t="s">
        <v>1519</v>
      </c>
      <c r="H1156" s="662" t="s">
        <v>1520</v>
      </c>
      <c r="I1156" s="662" t="s">
        <v>1520</v>
      </c>
      <c r="J1156" s="662" t="s">
        <v>1521</v>
      </c>
      <c r="K1156" s="662" t="s">
        <v>1522</v>
      </c>
      <c r="L1156" s="664">
        <v>128.12995883783069</v>
      </c>
      <c r="M1156" s="664">
        <v>2</v>
      </c>
      <c r="N1156" s="665">
        <v>256.25991767566137</v>
      </c>
    </row>
    <row r="1157" spans="1:14" ht="14.4" customHeight="1" x14ac:dyDescent="0.3">
      <c r="A1157" s="660" t="s">
        <v>600</v>
      </c>
      <c r="B1157" s="661" t="s">
        <v>3542</v>
      </c>
      <c r="C1157" s="662" t="s">
        <v>614</v>
      </c>
      <c r="D1157" s="663" t="s">
        <v>3545</v>
      </c>
      <c r="E1157" s="662" t="s">
        <v>632</v>
      </c>
      <c r="F1157" s="663" t="s">
        <v>3551</v>
      </c>
      <c r="G1157" s="662" t="s">
        <v>1519</v>
      </c>
      <c r="H1157" s="662" t="s">
        <v>1523</v>
      </c>
      <c r="I1157" s="662" t="s">
        <v>1523</v>
      </c>
      <c r="J1157" s="662" t="s">
        <v>1524</v>
      </c>
      <c r="K1157" s="662" t="s">
        <v>1525</v>
      </c>
      <c r="L1157" s="664">
        <v>8.1700592004676142</v>
      </c>
      <c r="M1157" s="664">
        <v>1</v>
      </c>
      <c r="N1157" s="665">
        <v>8.1700592004676142</v>
      </c>
    </row>
    <row r="1158" spans="1:14" ht="14.4" customHeight="1" x14ac:dyDescent="0.3">
      <c r="A1158" s="660" t="s">
        <v>600</v>
      </c>
      <c r="B1158" s="661" t="s">
        <v>3542</v>
      </c>
      <c r="C1158" s="662" t="s">
        <v>614</v>
      </c>
      <c r="D1158" s="663" t="s">
        <v>3545</v>
      </c>
      <c r="E1158" s="662" t="s">
        <v>632</v>
      </c>
      <c r="F1158" s="663" t="s">
        <v>3551</v>
      </c>
      <c r="G1158" s="662" t="s">
        <v>1519</v>
      </c>
      <c r="H1158" s="662" t="s">
        <v>1526</v>
      </c>
      <c r="I1158" s="662" t="s">
        <v>1526</v>
      </c>
      <c r="J1158" s="662" t="s">
        <v>1527</v>
      </c>
      <c r="K1158" s="662" t="s">
        <v>1528</v>
      </c>
      <c r="L1158" s="664">
        <v>18.495000000000005</v>
      </c>
      <c r="M1158" s="664">
        <v>2</v>
      </c>
      <c r="N1158" s="665">
        <v>36.990000000000009</v>
      </c>
    </row>
    <row r="1159" spans="1:14" ht="14.4" customHeight="1" x14ac:dyDescent="0.3">
      <c r="A1159" s="660" t="s">
        <v>600</v>
      </c>
      <c r="B1159" s="661" t="s">
        <v>3542</v>
      </c>
      <c r="C1159" s="662" t="s">
        <v>614</v>
      </c>
      <c r="D1159" s="663" t="s">
        <v>3545</v>
      </c>
      <c r="E1159" s="662" t="s">
        <v>632</v>
      </c>
      <c r="F1159" s="663" t="s">
        <v>3551</v>
      </c>
      <c r="G1159" s="662" t="s">
        <v>1519</v>
      </c>
      <c r="H1159" s="662" t="s">
        <v>1529</v>
      </c>
      <c r="I1159" s="662" t="s">
        <v>1530</v>
      </c>
      <c r="J1159" s="662" t="s">
        <v>1531</v>
      </c>
      <c r="K1159" s="662" t="s">
        <v>1532</v>
      </c>
      <c r="L1159" s="664">
        <v>36.330010103601332</v>
      </c>
      <c r="M1159" s="664">
        <v>20</v>
      </c>
      <c r="N1159" s="665">
        <v>726.6002020720266</v>
      </c>
    </row>
    <row r="1160" spans="1:14" ht="14.4" customHeight="1" x14ac:dyDescent="0.3">
      <c r="A1160" s="660" t="s">
        <v>600</v>
      </c>
      <c r="B1160" s="661" t="s">
        <v>3542</v>
      </c>
      <c r="C1160" s="662" t="s">
        <v>614</v>
      </c>
      <c r="D1160" s="663" t="s">
        <v>3545</v>
      </c>
      <c r="E1160" s="662" t="s">
        <v>632</v>
      </c>
      <c r="F1160" s="663" t="s">
        <v>3551</v>
      </c>
      <c r="G1160" s="662" t="s">
        <v>1519</v>
      </c>
      <c r="H1160" s="662" t="s">
        <v>2595</v>
      </c>
      <c r="I1160" s="662" t="s">
        <v>2596</v>
      </c>
      <c r="J1160" s="662" t="s">
        <v>2597</v>
      </c>
      <c r="K1160" s="662" t="s">
        <v>1062</v>
      </c>
      <c r="L1160" s="664">
        <v>94.720491769125672</v>
      </c>
      <c r="M1160" s="664">
        <v>2</v>
      </c>
      <c r="N1160" s="665">
        <v>189.44098353825134</v>
      </c>
    </row>
    <row r="1161" spans="1:14" ht="14.4" customHeight="1" x14ac:dyDescent="0.3">
      <c r="A1161" s="660" t="s">
        <v>600</v>
      </c>
      <c r="B1161" s="661" t="s">
        <v>3542</v>
      </c>
      <c r="C1161" s="662" t="s">
        <v>614</v>
      </c>
      <c r="D1161" s="663" t="s">
        <v>3545</v>
      </c>
      <c r="E1161" s="662" t="s">
        <v>632</v>
      </c>
      <c r="F1161" s="663" t="s">
        <v>3551</v>
      </c>
      <c r="G1161" s="662" t="s">
        <v>1519</v>
      </c>
      <c r="H1161" s="662" t="s">
        <v>1537</v>
      </c>
      <c r="I1161" s="662" t="s">
        <v>1538</v>
      </c>
      <c r="J1161" s="662" t="s">
        <v>1539</v>
      </c>
      <c r="K1161" s="662" t="s">
        <v>1540</v>
      </c>
      <c r="L1161" s="664">
        <v>47.33013606067982</v>
      </c>
      <c r="M1161" s="664">
        <v>1</v>
      </c>
      <c r="N1161" s="665">
        <v>47.33013606067982</v>
      </c>
    </row>
    <row r="1162" spans="1:14" ht="14.4" customHeight="1" x14ac:dyDescent="0.3">
      <c r="A1162" s="660" t="s">
        <v>600</v>
      </c>
      <c r="B1162" s="661" t="s">
        <v>3542</v>
      </c>
      <c r="C1162" s="662" t="s">
        <v>614</v>
      </c>
      <c r="D1162" s="663" t="s">
        <v>3545</v>
      </c>
      <c r="E1162" s="662" t="s">
        <v>632</v>
      </c>
      <c r="F1162" s="663" t="s">
        <v>3551</v>
      </c>
      <c r="G1162" s="662" t="s">
        <v>1519</v>
      </c>
      <c r="H1162" s="662" t="s">
        <v>3136</v>
      </c>
      <c r="I1162" s="662" t="s">
        <v>3137</v>
      </c>
      <c r="J1162" s="662" t="s">
        <v>3138</v>
      </c>
      <c r="K1162" s="662" t="s">
        <v>3139</v>
      </c>
      <c r="L1162" s="664">
        <v>123.29039226304184</v>
      </c>
      <c r="M1162" s="664">
        <v>2</v>
      </c>
      <c r="N1162" s="665">
        <v>246.58078452608368</v>
      </c>
    </row>
    <row r="1163" spans="1:14" ht="14.4" customHeight="1" x14ac:dyDescent="0.3">
      <c r="A1163" s="660" t="s">
        <v>600</v>
      </c>
      <c r="B1163" s="661" t="s">
        <v>3542</v>
      </c>
      <c r="C1163" s="662" t="s">
        <v>614</v>
      </c>
      <c r="D1163" s="663" t="s">
        <v>3545</v>
      </c>
      <c r="E1163" s="662" t="s">
        <v>632</v>
      </c>
      <c r="F1163" s="663" t="s">
        <v>3551</v>
      </c>
      <c r="G1163" s="662" t="s">
        <v>1519</v>
      </c>
      <c r="H1163" s="662" t="s">
        <v>1550</v>
      </c>
      <c r="I1163" s="662" t="s">
        <v>1551</v>
      </c>
      <c r="J1163" s="662" t="s">
        <v>1552</v>
      </c>
      <c r="K1163" s="662" t="s">
        <v>1553</v>
      </c>
      <c r="L1163" s="664">
        <v>110.419999545661</v>
      </c>
      <c r="M1163" s="664">
        <v>1</v>
      </c>
      <c r="N1163" s="665">
        <v>110.419999545661</v>
      </c>
    </row>
    <row r="1164" spans="1:14" ht="14.4" customHeight="1" x14ac:dyDescent="0.3">
      <c r="A1164" s="660" t="s">
        <v>600</v>
      </c>
      <c r="B1164" s="661" t="s">
        <v>3542</v>
      </c>
      <c r="C1164" s="662" t="s">
        <v>614</v>
      </c>
      <c r="D1164" s="663" t="s">
        <v>3545</v>
      </c>
      <c r="E1164" s="662" t="s">
        <v>632</v>
      </c>
      <c r="F1164" s="663" t="s">
        <v>3551</v>
      </c>
      <c r="G1164" s="662" t="s">
        <v>1519</v>
      </c>
      <c r="H1164" s="662" t="s">
        <v>2602</v>
      </c>
      <c r="I1164" s="662" t="s">
        <v>2603</v>
      </c>
      <c r="J1164" s="662" t="s">
        <v>2604</v>
      </c>
      <c r="K1164" s="662" t="s">
        <v>2605</v>
      </c>
      <c r="L1164" s="664">
        <v>103.62999999999997</v>
      </c>
      <c r="M1164" s="664">
        <v>1</v>
      </c>
      <c r="N1164" s="665">
        <v>103.62999999999997</v>
      </c>
    </row>
    <row r="1165" spans="1:14" ht="14.4" customHeight="1" x14ac:dyDescent="0.3">
      <c r="A1165" s="660" t="s">
        <v>600</v>
      </c>
      <c r="B1165" s="661" t="s">
        <v>3542</v>
      </c>
      <c r="C1165" s="662" t="s">
        <v>614</v>
      </c>
      <c r="D1165" s="663" t="s">
        <v>3545</v>
      </c>
      <c r="E1165" s="662" t="s">
        <v>632</v>
      </c>
      <c r="F1165" s="663" t="s">
        <v>3551</v>
      </c>
      <c r="G1165" s="662" t="s">
        <v>1519</v>
      </c>
      <c r="H1165" s="662" t="s">
        <v>1575</v>
      </c>
      <c r="I1165" s="662" t="s">
        <v>1576</v>
      </c>
      <c r="J1165" s="662" t="s">
        <v>1577</v>
      </c>
      <c r="K1165" s="662" t="s">
        <v>1578</v>
      </c>
      <c r="L1165" s="664">
        <v>61.339700126278551</v>
      </c>
      <c r="M1165" s="664">
        <v>2</v>
      </c>
      <c r="N1165" s="665">
        <v>122.6794002525571</v>
      </c>
    </row>
    <row r="1166" spans="1:14" ht="14.4" customHeight="1" x14ac:dyDescent="0.3">
      <c r="A1166" s="660" t="s">
        <v>600</v>
      </c>
      <c r="B1166" s="661" t="s">
        <v>3542</v>
      </c>
      <c r="C1166" s="662" t="s">
        <v>614</v>
      </c>
      <c r="D1166" s="663" t="s">
        <v>3545</v>
      </c>
      <c r="E1166" s="662" t="s">
        <v>632</v>
      </c>
      <c r="F1166" s="663" t="s">
        <v>3551</v>
      </c>
      <c r="G1166" s="662" t="s">
        <v>1519</v>
      </c>
      <c r="H1166" s="662" t="s">
        <v>3140</v>
      </c>
      <c r="I1166" s="662" t="s">
        <v>3141</v>
      </c>
      <c r="J1166" s="662" t="s">
        <v>3142</v>
      </c>
      <c r="K1166" s="662" t="s">
        <v>2743</v>
      </c>
      <c r="L1166" s="664">
        <v>54.46</v>
      </c>
      <c r="M1166" s="664">
        <v>4</v>
      </c>
      <c r="N1166" s="665">
        <v>217.84</v>
      </c>
    </row>
    <row r="1167" spans="1:14" ht="14.4" customHeight="1" x14ac:dyDescent="0.3">
      <c r="A1167" s="660" t="s">
        <v>600</v>
      </c>
      <c r="B1167" s="661" t="s">
        <v>3542</v>
      </c>
      <c r="C1167" s="662" t="s">
        <v>614</v>
      </c>
      <c r="D1167" s="663" t="s">
        <v>3545</v>
      </c>
      <c r="E1167" s="662" t="s">
        <v>632</v>
      </c>
      <c r="F1167" s="663" t="s">
        <v>3551</v>
      </c>
      <c r="G1167" s="662" t="s">
        <v>1519</v>
      </c>
      <c r="H1167" s="662" t="s">
        <v>1583</v>
      </c>
      <c r="I1167" s="662" t="s">
        <v>1584</v>
      </c>
      <c r="J1167" s="662" t="s">
        <v>1585</v>
      </c>
      <c r="K1167" s="662" t="s">
        <v>1586</v>
      </c>
      <c r="L1167" s="664">
        <v>49.040392018189003</v>
      </c>
      <c r="M1167" s="664">
        <v>1</v>
      </c>
      <c r="N1167" s="665">
        <v>49.040392018189003</v>
      </c>
    </row>
    <row r="1168" spans="1:14" ht="14.4" customHeight="1" x14ac:dyDescent="0.3">
      <c r="A1168" s="660" t="s">
        <v>600</v>
      </c>
      <c r="B1168" s="661" t="s">
        <v>3542</v>
      </c>
      <c r="C1168" s="662" t="s">
        <v>614</v>
      </c>
      <c r="D1168" s="663" t="s">
        <v>3545</v>
      </c>
      <c r="E1168" s="662" t="s">
        <v>632</v>
      </c>
      <c r="F1168" s="663" t="s">
        <v>3551</v>
      </c>
      <c r="G1168" s="662" t="s">
        <v>1519</v>
      </c>
      <c r="H1168" s="662" t="s">
        <v>3143</v>
      </c>
      <c r="I1168" s="662" t="s">
        <v>3144</v>
      </c>
      <c r="J1168" s="662" t="s">
        <v>3145</v>
      </c>
      <c r="K1168" s="662" t="s">
        <v>3146</v>
      </c>
      <c r="L1168" s="664">
        <v>218.09974515609628</v>
      </c>
      <c r="M1168" s="664">
        <v>1</v>
      </c>
      <c r="N1168" s="665">
        <v>218.09974515609628</v>
      </c>
    </row>
    <row r="1169" spans="1:14" ht="14.4" customHeight="1" x14ac:dyDescent="0.3">
      <c r="A1169" s="660" t="s">
        <v>600</v>
      </c>
      <c r="B1169" s="661" t="s">
        <v>3542</v>
      </c>
      <c r="C1169" s="662" t="s">
        <v>614</v>
      </c>
      <c r="D1169" s="663" t="s">
        <v>3545</v>
      </c>
      <c r="E1169" s="662" t="s">
        <v>632</v>
      </c>
      <c r="F1169" s="663" t="s">
        <v>3551</v>
      </c>
      <c r="G1169" s="662" t="s">
        <v>1519</v>
      </c>
      <c r="H1169" s="662" t="s">
        <v>1587</v>
      </c>
      <c r="I1169" s="662" t="s">
        <v>1588</v>
      </c>
      <c r="J1169" s="662" t="s">
        <v>1589</v>
      </c>
      <c r="K1169" s="662" t="s">
        <v>1590</v>
      </c>
      <c r="L1169" s="664">
        <v>114.96026060323338</v>
      </c>
      <c r="M1169" s="664">
        <v>34</v>
      </c>
      <c r="N1169" s="665">
        <v>3908.6488605099348</v>
      </c>
    </row>
    <row r="1170" spans="1:14" ht="14.4" customHeight="1" x14ac:dyDescent="0.3">
      <c r="A1170" s="660" t="s">
        <v>600</v>
      </c>
      <c r="B1170" s="661" t="s">
        <v>3542</v>
      </c>
      <c r="C1170" s="662" t="s">
        <v>614</v>
      </c>
      <c r="D1170" s="663" t="s">
        <v>3545</v>
      </c>
      <c r="E1170" s="662" t="s">
        <v>632</v>
      </c>
      <c r="F1170" s="663" t="s">
        <v>3551</v>
      </c>
      <c r="G1170" s="662" t="s">
        <v>1519</v>
      </c>
      <c r="H1170" s="662" t="s">
        <v>2606</v>
      </c>
      <c r="I1170" s="662" t="s">
        <v>2607</v>
      </c>
      <c r="J1170" s="662" t="s">
        <v>2608</v>
      </c>
      <c r="K1170" s="662" t="s">
        <v>2609</v>
      </c>
      <c r="L1170" s="664">
        <v>62.049999999999969</v>
      </c>
      <c r="M1170" s="664">
        <v>1</v>
      </c>
      <c r="N1170" s="665">
        <v>62.049999999999969</v>
      </c>
    </row>
    <row r="1171" spans="1:14" ht="14.4" customHeight="1" x14ac:dyDescent="0.3">
      <c r="A1171" s="660" t="s">
        <v>600</v>
      </c>
      <c r="B1171" s="661" t="s">
        <v>3542</v>
      </c>
      <c r="C1171" s="662" t="s">
        <v>614</v>
      </c>
      <c r="D1171" s="663" t="s">
        <v>3545</v>
      </c>
      <c r="E1171" s="662" t="s">
        <v>632</v>
      </c>
      <c r="F1171" s="663" t="s">
        <v>3551</v>
      </c>
      <c r="G1171" s="662" t="s">
        <v>1519</v>
      </c>
      <c r="H1171" s="662" t="s">
        <v>1591</v>
      </c>
      <c r="I1171" s="662" t="s">
        <v>1592</v>
      </c>
      <c r="J1171" s="662" t="s">
        <v>1593</v>
      </c>
      <c r="K1171" s="662" t="s">
        <v>1010</v>
      </c>
      <c r="L1171" s="664">
        <v>45.572499999999998</v>
      </c>
      <c r="M1171" s="664">
        <v>8</v>
      </c>
      <c r="N1171" s="665">
        <v>364.58</v>
      </c>
    </row>
    <row r="1172" spans="1:14" ht="14.4" customHeight="1" x14ac:dyDescent="0.3">
      <c r="A1172" s="660" t="s">
        <v>600</v>
      </c>
      <c r="B1172" s="661" t="s">
        <v>3542</v>
      </c>
      <c r="C1172" s="662" t="s">
        <v>614</v>
      </c>
      <c r="D1172" s="663" t="s">
        <v>3545</v>
      </c>
      <c r="E1172" s="662" t="s">
        <v>632</v>
      </c>
      <c r="F1172" s="663" t="s">
        <v>3551</v>
      </c>
      <c r="G1172" s="662" t="s">
        <v>1519</v>
      </c>
      <c r="H1172" s="662" t="s">
        <v>1594</v>
      </c>
      <c r="I1172" s="662" t="s">
        <v>1595</v>
      </c>
      <c r="J1172" s="662" t="s">
        <v>1596</v>
      </c>
      <c r="K1172" s="662" t="s">
        <v>1597</v>
      </c>
      <c r="L1172" s="664">
        <v>79.83</v>
      </c>
      <c r="M1172" s="664">
        <v>2</v>
      </c>
      <c r="N1172" s="665">
        <v>159.66</v>
      </c>
    </row>
    <row r="1173" spans="1:14" ht="14.4" customHeight="1" x14ac:dyDescent="0.3">
      <c r="A1173" s="660" t="s">
        <v>600</v>
      </c>
      <c r="B1173" s="661" t="s">
        <v>3542</v>
      </c>
      <c r="C1173" s="662" t="s">
        <v>614</v>
      </c>
      <c r="D1173" s="663" t="s">
        <v>3545</v>
      </c>
      <c r="E1173" s="662" t="s">
        <v>632</v>
      </c>
      <c r="F1173" s="663" t="s">
        <v>3551</v>
      </c>
      <c r="G1173" s="662" t="s">
        <v>1519</v>
      </c>
      <c r="H1173" s="662" t="s">
        <v>3147</v>
      </c>
      <c r="I1173" s="662" t="s">
        <v>3148</v>
      </c>
      <c r="J1173" s="662" t="s">
        <v>1596</v>
      </c>
      <c r="K1173" s="662" t="s">
        <v>3149</v>
      </c>
      <c r="L1173" s="664">
        <v>279.42</v>
      </c>
      <c r="M1173" s="664">
        <v>1</v>
      </c>
      <c r="N1173" s="665">
        <v>279.42</v>
      </c>
    </row>
    <row r="1174" spans="1:14" ht="14.4" customHeight="1" x14ac:dyDescent="0.3">
      <c r="A1174" s="660" t="s">
        <v>600</v>
      </c>
      <c r="B1174" s="661" t="s">
        <v>3542</v>
      </c>
      <c r="C1174" s="662" t="s">
        <v>614</v>
      </c>
      <c r="D1174" s="663" t="s">
        <v>3545</v>
      </c>
      <c r="E1174" s="662" t="s">
        <v>632</v>
      </c>
      <c r="F1174" s="663" t="s">
        <v>3551</v>
      </c>
      <c r="G1174" s="662" t="s">
        <v>1519</v>
      </c>
      <c r="H1174" s="662" t="s">
        <v>1598</v>
      </c>
      <c r="I1174" s="662" t="s">
        <v>1599</v>
      </c>
      <c r="J1174" s="662" t="s">
        <v>1600</v>
      </c>
      <c r="K1174" s="662" t="s">
        <v>1601</v>
      </c>
      <c r="L1174" s="664">
        <v>3450.0003878941225</v>
      </c>
      <c r="M1174" s="664">
        <v>48</v>
      </c>
      <c r="N1174" s="665">
        <v>165600.01861891788</v>
      </c>
    </row>
    <row r="1175" spans="1:14" ht="14.4" customHeight="1" x14ac:dyDescent="0.3">
      <c r="A1175" s="660" t="s">
        <v>600</v>
      </c>
      <c r="B1175" s="661" t="s">
        <v>3542</v>
      </c>
      <c r="C1175" s="662" t="s">
        <v>614</v>
      </c>
      <c r="D1175" s="663" t="s">
        <v>3545</v>
      </c>
      <c r="E1175" s="662" t="s">
        <v>632</v>
      </c>
      <c r="F1175" s="663" t="s">
        <v>3551</v>
      </c>
      <c r="G1175" s="662" t="s">
        <v>1519</v>
      </c>
      <c r="H1175" s="662" t="s">
        <v>1602</v>
      </c>
      <c r="I1175" s="662" t="s">
        <v>1603</v>
      </c>
      <c r="J1175" s="662" t="s">
        <v>1604</v>
      </c>
      <c r="K1175" s="662" t="s">
        <v>1605</v>
      </c>
      <c r="L1175" s="664">
        <v>76.489763562054961</v>
      </c>
      <c r="M1175" s="664">
        <v>1</v>
      </c>
      <c r="N1175" s="665">
        <v>76.489763562054961</v>
      </c>
    </row>
    <row r="1176" spans="1:14" ht="14.4" customHeight="1" x14ac:dyDescent="0.3">
      <c r="A1176" s="660" t="s">
        <v>600</v>
      </c>
      <c r="B1176" s="661" t="s">
        <v>3542</v>
      </c>
      <c r="C1176" s="662" t="s">
        <v>614</v>
      </c>
      <c r="D1176" s="663" t="s">
        <v>3545</v>
      </c>
      <c r="E1176" s="662" t="s">
        <v>632</v>
      </c>
      <c r="F1176" s="663" t="s">
        <v>3551</v>
      </c>
      <c r="G1176" s="662" t="s">
        <v>1519</v>
      </c>
      <c r="H1176" s="662" t="s">
        <v>1606</v>
      </c>
      <c r="I1176" s="662" t="s">
        <v>1607</v>
      </c>
      <c r="J1176" s="662" t="s">
        <v>1608</v>
      </c>
      <c r="K1176" s="662" t="s">
        <v>1609</v>
      </c>
      <c r="L1176" s="664">
        <v>91.85</v>
      </c>
      <c r="M1176" s="664">
        <v>2</v>
      </c>
      <c r="N1176" s="665">
        <v>183.7</v>
      </c>
    </row>
    <row r="1177" spans="1:14" ht="14.4" customHeight="1" x14ac:dyDescent="0.3">
      <c r="A1177" s="660" t="s">
        <v>600</v>
      </c>
      <c r="B1177" s="661" t="s">
        <v>3542</v>
      </c>
      <c r="C1177" s="662" t="s">
        <v>614</v>
      </c>
      <c r="D1177" s="663" t="s">
        <v>3545</v>
      </c>
      <c r="E1177" s="662" t="s">
        <v>632</v>
      </c>
      <c r="F1177" s="663" t="s">
        <v>3551</v>
      </c>
      <c r="G1177" s="662" t="s">
        <v>1519</v>
      </c>
      <c r="H1177" s="662" t="s">
        <v>1610</v>
      </c>
      <c r="I1177" s="662" t="s">
        <v>1611</v>
      </c>
      <c r="J1177" s="662" t="s">
        <v>1612</v>
      </c>
      <c r="K1177" s="662" t="s">
        <v>1613</v>
      </c>
      <c r="L1177" s="664">
        <v>50.58491537019173</v>
      </c>
      <c r="M1177" s="664">
        <v>2</v>
      </c>
      <c r="N1177" s="665">
        <v>101.16983074038346</v>
      </c>
    </row>
    <row r="1178" spans="1:14" ht="14.4" customHeight="1" x14ac:dyDescent="0.3">
      <c r="A1178" s="660" t="s">
        <v>600</v>
      </c>
      <c r="B1178" s="661" t="s">
        <v>3542</v>
      </c>
      <c r="C1178" s="662" t="s">
        <v>614</v>
      </c>
      <c r="D1178" s="663" t="s">
        <v>3545</v>
      </c>
      <c r="E1178" s="662" t="s">
        <v>632</v>
      </c>
      <c r="F1178" s="663" t="s">
        <v>3551</v>
      </c>
      <c r="G1178" s="662" t="s">
        <v>1519</v>
      </c>
      <c r="H1178" s="662" t="s">
        <v>3150</v>
      </c>
      <c r="I1178" s="662" t="s">
        <v>3151</v>
      </c>
      <c r="J1178" s="662" t="s">
        <v>3152</v>
      </c>
      <c r="K1178" s="662" t="s">
        <v>3153</v>
      </c>
      <c r="L1178" s="664">
        <v>175.19000000000003</v>
      </c>
      <c r="M1178" s="664">
        <v>1</v>
      </c>
      <c r="N1178" s="665">
        <v>175.19000000000003</v>
      </c>
    </row>
    <row r="1179" spans="1:14" ht="14.4" customHeight="1" x14ac:dyDescent="0.3">
      <c r="A1179" s="660" t="s">
        <v>600</v>
      </c>
      <c r="B1179" s="661" t="s">
        <v>3542</v>
      </c>
      <c r="C1179" s="662" t="s">
        <v>614</v>
      </c>
      <c r="D1179" s="663" t="s">
        <v>3545</v>
      </c>
      <c r="E1179" s="662" t="s">
        <v>632</v>
      </c>
      <c r="F1179" s="663" t="s">
        <v>3551</v>
      </c>
      <c r="G1179" s="662" t="s">
        <v>1519</v>
      </c>
      <c r="H1179" s="662" t="s">
        <v>3154</v>
      </c>
      <c r="I1179" s="662" t="s">
        <v>3155</v>
      </c>
      <c r="J1179" s="662" t="s">
        <v>3156</v>
      </c>
      <c r="K1179" s="662" t="s">
        <v>3157</v>
      </c>
      <c r="L1179" s="664">
        <v>180.68</v>
      </c>
      <c r="M1179" s="664">
        <v>2</v>
      </c>
      <c r="N1179" s="665">
        <v>361.36</v>
      </c>
    </row>
    <row r="1180" spans="1:14" ht="14.4" customHeight="1" x14ac:dyDescent="0.3">
      <c r="A1180" s="660" t="s">
        <v>600</v>
      </c>
      <c r="B1180" s="661" t="s">
        <v>3542</v>
      </c>
      <c r="C1180" s="662" t="s">
        <v>614</v>
      </c>
      <c r="D1180" s="663" t="s">
        <v>3545</v>
      </c>
      <c r="E1180" s="662" t="s">
        <v>632</v>
      </c>
      <c r="F1180" s="663" t="s">
        <v>3551</v>
      </c>
      <c r="G1180" s="662" t="s">
        <v>1519</v>
      </c>
      <c r="H1180" s="662" t="s">
        <v>2640</v>
      </c>
      <c r="I1180" s="662" t="s">
        <v>2641</v>
      </c>
      <c r="J1180" s="662" t="s">
        <v>1624</v>
      </c>
      <c r="K1180" s="662" t="s">
        <v>2642</v>
      </c>
      <c r="L1180" s="664">
        <v>57.980058354274007</v>
      </c>
      <c r="M1180" s="664">
        <v>2</v>
      </c>
      <c r="N1180" s="665">
        <v>115.96011670854801</v>
      </c>
    </row>
    <row r="1181" spans="1:14" ht="14.4" customHeight="1" x14ac:dyDescent="0.3">
      <c r="A1181" s="660" t="s">
        <v>600</v>
      </c>
      <c r="B1181" s="661" t="s">
        <v>3542</v>
      </c>
      <c r="C1181" s="662" t="s">
        <v>614</v>
      </c>
      <c r="D1181" s="663" t="s">
        <v>3545</v>
      </c>
      <c r="E1181" s="662" t="s">
        <v>632</v>
      </c>
      <c r="F1181" s="663" t="s">
        <v>3551</v>
      </c>
      <c r="G1181" s="662" t="s">
        <v>1519</v>
      </c>
      <c r="H1181" s="662" t="s">
        <v>2643</v>
      </c>
      <c r="I1181" s="662" t="s">
        <v>2643</v>
      </c>
      <c r="J1181" s="662" t="s">
        <v>1725</v>
      </c>
      <c r="K1181" s="662" t="s">
        <v>2644</v>
      </c>
      <c r="L1181" s="664">
        <v>65.289999999999992</v>
      </c>
      <c r="M1181" s="664">
        <v>2</v>
      </c>
      <c r="N1181" s="665">
        <v>130.57999999999998</v>
      </c>
    </row>
    <row r="1182" spans="1:14" ht="14.4" customHeight="1" x14ac:dyDescent="0.3">
      <c r="A1182" s="660" t="s">
        <v>600</v>
      </c>
      <c r="B1182" s="661" t="s">
        <v>3542</v>
      </c>
      <c r="C1182" s="662" t="s">
        <v>614</v>
      </c>
      <c r="D1182" s="663" t="s">
        <v>3545</v>
      </c>
      <c r="E1182" s="662" t="s">
        <v>632</v>
      </c>
      <c r="F1182" s="663" t="s">
        <v>3551</v>
      </c>
      <c r="G1182" s="662" t="s">
        <v>1519</v>
      </c>
      <c r="H1182" s="662" t="s">
        <v>1626</v>
      </c>
      <c r="I1182" s="662" t="s">
        <v>1627</v>
      </c>
      <c r="J1182" s="662" t="s">
        <v>1628</v>
      </c>
      <c r="K1182" s="662" t="s">
        <v>1629</v>
      </c>
      <c r="L1182" s="664">
        <v>337.5833333333332</v>
      </c>
      <c r="M1182" s="664">
        <v>3</v>
      </c>
      <c r="N1182" s="665">
        <v>1012.7499999999995</v>
      </c>
    </row>
    <row r="1183" spans="1:14" ht="14.4" customHeight="1" x14ac:dyDescent="0.3">
      <c r="A1183" s="660" t="s">
        <v>600</v>
      </c>
      <c r="B1183" s="661" t="s">
        <v>3542</v>
      </c>
      <c r="C1183" s="662" t="s">
        <v>614</v>
      </c>
      <c r="D1183" s="663" t="s">
        <v>3545</v>
      </c>
      <c r="E1183" s="662" t="s">
        <v>632</v>
      </c>
      <c r="F1183" s="663" t="s">
        <v>3551</v>
      </c>
      <c r="G1183" s="662" t="s">
        <v>1519</v>
      </c>
      <c r="H1183" s="662" t="s">
        <v>1630</v>
      </c>
      <c r="I1183" s="662" t="s">
        <v>1631</v>
      </c>
      <c r="J1183" s="662" t="s">
        <v>1632</v>
      </c>
      <c r="K1183" s="662" t="s">
        <v>1633</v>
      </c>
      <c r="L1183" s="664">
        <v>47.285103258372914</v>
      </c>
      <c r="M1183" s="664">
        <v>2</v>
      </c>
      <c r="N1183" s="665">
        <v>94.570206516745827</v>
      </c>
    </row>
    <row r="1184" spans="1:14" ht="14.4" customHeight="1" x14ac:dyDescent="0.3">
      <c r="A1184" s="660" t="s">
        <v>600</v>
      </c>
      <c r="B1184" s="661" t="s">
        <v>3542</v>
      </c>
      <c r="C1184" s="662" t="s">
        <v>614</v>
      </c>
      <c r="D1184" s="663" t="s">
        <v>3545</v>
      </c>
      <c r="E1184" s="662" t="s">
        <v>632</v>
      </c>
      <c r="F1184" s="663" t="s">
        <v>3551</v>
      </c>
      <c r="G1184" s="662" t="s">
        <v>1519</v>
      </c>
      <c r="H1184" s="662" t="s">
        <v>2648</v>
      </c>
      <c r="I1184" s="662" t="s">
        <v>2649</v>
      </c>
      <c r="J1184" s="662" t="s">
        <v>1640</v>
      </c>
      <c r="K1184" s="662" t="s">
        <v>2650</v>
      </c>
      <c r="L1184" s="664">
        <v>47.240377629266909</v>
      </c>
      <c r="M1184" s="664">
        <v>1</v>
      </c>
      <c r="N1184" s="665">
        <v>47.240377629266909</v>
      </c>
    </row>
    <row r="1185" spans="1:14" ht="14.4" customHeight="1" x14ac:dyDescent="0.3">
      <c r="A1185" s="660" t="s">
        <v>600</v>
      </c>
      <c r="B1185" s="661" t="s">
        <v>3542</v>
      </c>
      <c r="C1185" s="662" t="s">
        <v>614</v>
      </c>
      <c r="D1185" s="663" t="s">
        <v>3545</v>
      </c>
      <c r="E1185" s="662" t="s">
        <v>632</v>
      </c>
      <c r="F1185" s="663" t="s">
        <v>3551</v>
      </c>
      <c r="G1185" s="662" t="s">
        <v>1519</v>
      </c>
      <c r="H1185" s="662" t="s">
        <v>2651</v>
      </c>
      <c r="I1185" s="662" t="s">
        <v>2652</v>
      </c>
      <c r="J1185" s="662" t="s">
        <v>2653</v>
      </c>
      <c r="K1185" s="662" t="s">
        <v>1625</v>
      </c>
      <c r="L1185" s="664">
        <v>48.960000000000022</v>
      </c>
      <c r="M1185" s="664">
        <v>1</v>
      </c>
      <c r="N1185" s="665">
        <v>48.960000000000022</v>
      </c>
    </row>
    <row r="1186" spans="1:14" ht="14.4" customHeight="1" x14ac:dyDescent="0.3">
      <c r="A1186" s="660" t="s">
        <v>600</v>
      </c>
      <c r="B1186" s="661" t="s">
        <v>3542</v>
      </c>
      <c r="C1186" s="662" t="s">
        <v>614</v>
      </c>
      <c r="D1186" s="663" t="s">
        <v>3545</v>
      </c>
      <c r="E1186" s="662" t="s">
        <v>632</v>
      </c>
      <c r="F1186" s="663" t="s">
        <v>3551</v>
      </c>
      <c r="G1186" s="662" t="s">
        <v>1519</v>
      </c>
      <c r="H1186" s="662" t="s">
        <v>1634</v>
      </c>
      <c r="I1186" s="662" t="s">
        <v>1635</v>
      </c>
      <c r="J1186" s="662" t="s">
        <v>1636</v>
      </c>
      <c r="K1186" s="662" t="s">
        <v>1637</v>
      </c>
      <c r="L1186" s="664">
        <v>98.070045312526887</v>
      </c>
      <c r="M1186" s="664">
        <v>2</v>
      </c>
      <c r="N1186" s="665">
        <v>196.14009062505377</v>
      </c>
    </row>
    <row r="1187" spans="1:14" ht="14.4" customHeight="1" x14ac:dyDescent="0.3">
      <c r="A1187" s="660" t="s">
        <v>600</v>
      </c>
      <c r="B1187" s="661" t="s">
        <v>3542</v>
      </c>
      <c r="C1187" s="662" t="s">
        <v>614</v>
      </c>
      <c r="D1187" s="663" t="s">
        <v>3545</v>
      </c>
      <c r="E1187" s="662" t="s">
        <v>632</v>
      </c>
      <c r="F1187" s="663" t="s">
        <v>3551</v>
      </c>
      <c r="G1187" s="662" t="s">
        <v>1519</v>
      </c>
      <c r="H1187" s="662" t="s">
        <v>3158</v>
      </c>
      <c r="I1187" s="662" t="s">
        <v>3159</v>
      </c>
      <c r="J1187" s="662" t="s">
        <v>3160</v>
      </c>
      <c r="K1187" s="662" t="s">
        <v>1426</v>
      </c>
      <c r="L1187" s="664">
        <v>330.8</v>
      </c>
      <c r="M1187" s="664">
        <v>1</v>
      </c>
      <c r="N1187" s="665">
        <v>330.8</v>
      </c>
    </row>
    <row r="1188" spans="1:14" ht="14.4" customHeight="1" x14ac:dyDescent="0.3">
      <c r="A1188" s="660" t="s">
        <v>600</v>
      </c>
      <c r="B1188" s="661" t="s">
        <v>3542</v>
      </c>
      <c r="C1188" s="662" t="s">
        <v>614</v>
      </c>
      <c r="D1188" s="663" t="s">
        <v>3545</v>
      </c>
      <c r="E1188" s="662" t="s">
        <v>632</v>
      </c>
      <c r="F1188" s="663" t="s">
        <v>3551</v>
      </c>
      <c r="G1188" s="662" t="s">
        <v>1519</v>
      </c>
      <c r="H1188" s="662" t="s">
        <v>1638</v>
      </c>
      <c r="I1188" s="662" t="s">
        <v>1639</v>
      </c>
      <c r="J1188" s="662" t="s">
        <v>1640</v>
      </c>
      <c r="K1188" s="662" t="s">
        <v>1417</v>
      </c>
      <c r="L1188" s="664">
        <v>71.516422957449478</v>
      </c>
      <c r="M1188" s="664">
        <v>73</v>
      </c>
      <c r="N1188" s="665">
        <v>5220.6988758938123</v>
      </c>
    </row>
    <row r="1189" spans="1:14" ht="14.4" customHeight="1" x14ac:dyDescent="0.3">
      <c r="A1189" s="660" t="s">
        <v>600</v>
      </c>
      <c r="B1189" s="661" t="s">
        <v>3542</v>
      </c>
      <c r="C1189" s="662" t="s">
        <v>614</v>
      </c>
      <c r="D1189" s="663" t="s">
        <v>3545</v>
      </c>
      <c r="E1189" s="662" t="s">
        <v>632</v>
      </c>
      <c r="F1189" s="663" t="s">
        <v>3551</v>
      </c>
      <c r="G1189" s="662" t="s">
        <v>1519</v>
      </c>
      <c r="H1189" s="662" t="s">
        <v>1641</v>
      </c>
      <c r="I1189" s="662" t="s">
        <v>1642</v>
      </c>
      <c r="J1189" s="662" t="s">
        <v>1643</v>
      </c>
      <c r="K1189" s="662" t="s">
        <v>1644</v>
      </c>
      <c r="L1189" s="664">
        <v>145.071051188719</v>
      </c>
      <c r="M1189" s="664">
        <v>1</v>
      </c>
      <c r="N1189" s="665">
        <v>145.071051188719</v>
      </c>
    </row>
    <row r="1190" spans="1:14" ht="14.4" customHeight="1" x14ac:dyDescent="0.3">
      <c r="A1190" s="660" t="s">
        <v>600</v>
      </c>
      <c r="B1190" s="661" t="s">
        <v>3542</v>
      </c>
      <c r="C1190" s="662" t="s">
        <v>614</v>
      </c>
      <c r="D1190" s="663" t="s">
        <v>3545</v>
      </c>
      <c r="E1190" s="662" t="s">
        <v>632</v>
      </c>
      <c r="F1190" s="663" t="s">
        <v>3551</v>
      </c>
      <c r="G1190" s="662" t="s">
        <v>1519</v>
      </c>
      <c r="H1190" s="662" t="s">
        <v>3161</v>
      </c>
      <c r="I1190" s="662" t="s">
        <v>3162</v>
      </c>
      <c r="J1190" s="662" t="s">
        <v>1632</v>
      </c>
      <c r="K1190" s="662" t="s">
        <v>2163</v>
      </c>
      <c r="L1190" s="664">
        <v>105.81563852332904</v>
      </c>
      <c r="M1190" s="664">
        <v>2</v>
      </c>
      <c r="N1190" s="665">
        <v>211.63127704665808</v>
      </c>
    </row>
    <row r="1191" spans="1:14" ht="14.4" customHeight="1" x14ac:dyDescent="0.3">
      <c r="A1191" s="660" t="s">
        <v>600</v>
      </c>
      <c r="B1191" s="661" t="s">
        <v>3542</v>
      </c>
      <c r="C1191" s="662" t="s">
        <v>614</v>
      </c>
      <c r="D1191" s="663" t="s">
        <v>3545</v>
      </c>
      <c r="E1191" s="662" t="s">
        <v>632</v>
      </c>
      <c r="F1191" s="663" t="s">
        <v>3551</v>
      </c>
      <c r="G1191" s="662" t="s">
        <v>1519</v>
      </c>
      <c r="H1191" s="662" t="s">
        <v>1645</v>
      </c>
      <c r="I1191" s="662" t="s">
        <v>1646</v>
      </c>
      <c r="J1191" s="662" t="s">
        <v>1647</v>
      </c>
      <c r="K1191" s="662" t="s">
        <v>1648</v>
      </c>
      <c r="L1191" s="664">
        <v>62.983357271057969</v>
      </c>
      <c r="M1191" s="664">
        <v>3</v>
      </c>
      <c r="N1191" s="665">
        <v>188.95007181317391</v>
      </c>
    </row>
    <row r="1192" spans="1:14" ht="14.4" customHeight="1" x14ac:dyDescent="0.3">
      <c r="A1192" s="660" t="s">
        <v>600</v>
      </c>
      <c r="B1192" s="661" t="s">
        <v>3542</v>
      </c>
      <c r="C1192" s="662" t="s">
        <v>614</v>
      </c>
      <c r="D1192" s="663" t="s">
        <v>3545</v>
      </c>
      <c r="E1192" s="662" t="s">
        <v>632</v>
      </c>
      <c r="F1192" s="663" t="s">
        <v>3551</v>
      </c>
      <c r="G1192" s="662" t="s">
        <v>1519</v>
      </c>
      <c r="H1192" s="662" t="s">
        <v>3163</v>
      </c>
      <c r="I1192" s="662" t="s">
        <v>3164</v>
      </c>
      <c r="J1192" s="662" t="s">
        <v>3165</v>
      </c>
      <c r="K1192" s="662" t="s">
        <v>1010</v>
      </c>
      <c r="L1192" s="664">
        <v>89.080674441064104</v>
      </c>
      <c r="M1192" s="664">
        <v>1</v>
      </c>
      <c r="N1192" s="665">
        <v>89.080674441064104</v>
      </c>
    </row>
    <row r="1193" spans="1:14" ht="14.4" customHeight="1" x14ac:dyDescent="0.3">
      <c r="A1193" s="660" t="s">
        <v>600</v>
      </c>
      <c r="B1193" s="661" t="s">
        <v>3542</v>
      </c>
      <c r="C1193" s="662" t="s">
        <v>614</v>
      </c>
      <c r="D1193" s="663" t="s">
        <v>3545</v>
      </c>
      <c r="E1193" s="662" t="s">
        <v>632</v>
      </c>
      <c r="F1193" s="663" t="s">
        <v>3551</v>
      </c>
      <c r="G1193" s="662" t="s">
        <v>1519</v>
      </c>
      <c r="H1193" s="662" t="s">
        <v>2660</v>
      </c>
      <c r="I1193" s="662" t="s">
        <v>2661</v>
      </c>
      <c r="J1193" s="662" t="s">
        <v>2662</v>
      </c>
      <c r="K1193" s="662" t="s">
        <v>1017</v>
      </c>
      <c r="L1193" s="664">
        <v>151.34</v>
      </c>
      <c r="M1193" s="664">
        <v>1</v>
      </c>
      <c r="N1193" s="665">
        <v>151.34</v>
      </c>
    </row>
    <row r="1194" spans="1:14" ht="14.4" customHeight="1" x14ac:dyDescent="0.3">
      <c r="A1194" s="660" t="s">
        <v>600</v>
      </c>
      <c r="B1194" s="661" t="s">
        <v>3542</v>
      </c>
      <c r="C1194" s="662" t="s">
        <v>614</v>
      </c>
      <c r="D1194" s="663" t="s">
        <v>3545</v>
      </c>
      <c r="E1194" s="662" t="s">
        <v>632</v>
      </c>
      <c r="F1194" s="663" t="s">
        <v>3551</v>
      </c>
      <c r="G1194" s="662" t="s">
        <v>1519</v>
      </c>
      <c r="H1194" s="662" t="s">
        <v>2663</v>
      </c>
      <c r="I1194" s="662" t="s">
        <v>2664</v>
      </c>
      <c r="J1194" s="662" t="s">
        <v>2665</v>
      </c>
      <c r="K1194" s="662" t="s">
        <v>2666</v>
      </c>
      <c r="L1194" s="664">
        <v>30.650126186193202</v>
      </c>
      <c r="M1194" s="664">
        <v>1</v>
      </c>
      <c r="N1194" s="665">
        <v>30.650126186193202</v>
      </c>
    </row>
    <row r="1195" spans="1:14" ht="14.4" customHeight="1" x14ac:dyDescent="0.3">
      <c r="A1195" s="660" t="s">
        <v>600</v>
      </c>
      <c r="B1195" s="661" t="s">
        <v>3542</v>
      </c>
      <c r="C1195" s="662" t="s">
        <v>614</v>
      </c>
      <c r="D1195" s="663" t="s">
        <v>3545</v>
      </c>
      <c r="E1195" s="662" t="s">
        <v>632</v>
      </c>
      <c r="F1195" s="663" t="s">
        <v>3551</v>
      </c>
      <c r="G1195" s="662" t="s">
        <v>1519</v>
      </c>
      <c r="H1195" s="662" t="s">
        <v>1652</v>
      </c>
      <c r="I1195" s="662" t="s">
        <v>1653</v>
      </c>
      <c r="J1195" s="662" t="s">
        <v>1654</v>
      </c>
      <c r="K1195" s="662" t="s">
        <v>1655</v>
      </c>
      <c r="L1195" s="664">
        <v>23.970006538730871</v>
      </c>
      <c r="M1195" s="664">
        <v>1</v>
      </c>
      <c r="N1195" s="665">
        <v>23.970006538730871</v>
      </c>
    </row>
    <row r="1196" spans="1:14" ht="14.4" customHeight="1" x14ac:dyDescent="0.3">
      <c r="A1196" s="660" t="s">
        <v>600</v>
      </c>
      <c r="B1196" s="661" t="s">
        <v>3542</v>
      </c>
      <c r="C1196" s="662" t="s">
        <v>614</v>
      </c>
      <c r="D1196" s="663" t="s">
        <v>3545</v>
      </c>
      <c r="E1196" s="662" t="s">
        <v>632</v>
      </c>
      <c r="F1196" s="663" t="s">
        <v>3551</v>
      </c>
      <c r="G1196" s="662" t="s">
        <v>1519</v>
      </c>
      <c r="H1196" s="662" t="s">
        <v>3166</v>
      </c>
      <c r="I1196" s="662" t="s">
        <v>3167</v>
      </c>
      <c r="J1196" s="662" t="s">
        <v>1535</v>
      </c>
      <c r="K1196" s="662" t="s">
        <v>3168</v>
      </c>
      <c r="L1196" s="664">
        <v>61.410270982926839</v>
      </c>
      <c r="M1196" s="664">
        <v>1</v>
      </c>
      <c r="N1196" s="665">
        <v>61.410270982926839</v>
      </c>
    </row>
    <row r="1197" spans="1:14" ht="14.4" customHeight="1" x14ac:dyDescent="0.3">
      <c r="A1197" s="660" t="s">
        <v>600</v>
      </c>
      <c r="B1197" s="661" t="s">
        <v>3542</v>
      </c>
      <c r="C1197" s="662" t="s">
        <v>614</v>
      </c>
      <c r="D1197" s="663" t="s">
        <v>3545</v>
      </c>
      <c r="E1197" s="662" t="s">
        <v>632</v>
      </c>
      <c r="F1197" s="663" t="s">
        <v>3551</v>
      </c>
      <c r="G1197" s="662" t="s">
        <v>1519</v>
      </c>
      <c r="H1197" s="662" t="s">
        <v>2675</v>
      </c>
      <c r="I1197" s="662" t="s">
        <v>2676</v>
      </c>
      <c r="J1197" s="662" t="s">
        <v>2677</v>
      </c>
      <c r="K1197" s="662" t="s">
        <v>2678</v>
      </c>
      <c r="L1197" s="664">
        <v>107.77809209441625</v>
      </c>
      <c r="M1197" s="664">
        <v>5</v>
      </c>
      <c r="N1197" s="665">
        <v>538.89046047208126</v>
      </c>
    </row>
    <row r="1198" spans="1:14" ht="14.4" customHeight="1" x14ac:dyDescent="0.3">
      <c r="A1198" s="660" t="s">
        <v>600</v>
      </c>
      <c r="B1198" s="661" t="s">
        <v>3542</v>
      </c>
      <c r="C1198" s="662" t="s">
        <v>614</v>
      </c>
      <c r="D1198" s="663" t="s">
        <v>3545</v>
      </c>
      <c r="E1198" s="662" t="s">
        <v>632</v>
      </c>
      <c r="F1198" s="663" t="s">
        <v>3551</v>
      </c>
      <c r="G1198" s="662" t="s">
        <v>1519</v>
      </c>
      <c r="H1198" s="662" t="s">
        <v>1659</v>
      </c>
      <c r="I1198" s="662" t="s">
        <v>1660</v>
      </c>
      <c r="J1198" s="662" t="s">
        <v>1661</v>
      </c>
      <c r="K1198" s="662" t="s">
        <v>1413</v>
      </c>
      <c r="L1198" s="664">
        <v>474.35858607661788</v>
      </c>
      <c r="M1198" s="664">
        <v>15</v>
      </c>
      <c r="N1198" s="665">
        <v>7115.3787911492682</v>
      </c>
    </row>
    <row r="1199" spans="1:14" ht="14.4" customHeight="1" x14ac:dyDescent="0.3">
      <c r="A1199" s="660" t="s">
        <v>600</v>
      </c>
      <c r="B1199" s="661" t="s">
        <v>3542</v>
      </c>
      <c r="C1199" s="662" t="s">
        <v>614</v>
      </c>
      <c r="D1199" s="663" t="s">
        <v>3545</v>
      </c>
      <c r="E1199" s="662" t="s">
        <v>632</v>
      </c>
      <c r="F1199" s="663" t="s">
        <v>3551</v>
      </c>
      <c r="G1199" s="662" t="s">
        <v>1519</v>
      </c>
      <c r="H1199" s="662" t="s">
        <v>3169</v>
      </c>
      <c r="I1199" s="662" t="s">
        <v>3170</v>
      </c>
      <c r="J1199" s="662" t="s">
        <v>3171</v>
      </c>
      <c r="K1199" s="662" t="s">
        <v>3172</v>
      </c>
      <c r="L1199" s="664">
        <v>250.11</v>
      </c>
      <c r="M1199" s="664">
        <v>2</v>
      </c>
      <c r="N1199" s="665">
        <v>500.22</v>
      </c>
    </row>
    <row r="1200" spans="1:14" ht="14.4" customHeight="1" x14ac:dyDescent="0.3">
      <c r="A1200" s="660" t="s">
        <v>600</v>
      </c>
      <c r="B1200" s="661" t="s">
        <v>3542</v>
      </c>
      <c r="C1200" s="662" t="s">
        <v>614</v>
      </c>
      <c r="D1200" s="663" t="s">
        <v>3545</v>
      </c>
      <c r="E1200" s="662" t="s">
        <v>632</v>
      </c>
      <c r="F1200" s="663" t="s">
        <v>3551</v>
      </c>
      <c r="G1200" s="662" t="s">
        <v>1519</v>
      </c>
      <c r="H1200" s="662" t="s">
        <v>1662</v>
      </c>
      <c r="I1200" s="662" t="s">
        <v>1663</v>
      </c>
      <c r="J1200" s="662" t="s">
        <v>1589</v>
      </c>
      <c r="K1200" s="662" t="s">
        <v>1664</v>
      </c>
      <c r="L1200" s="664">
        <v>72.210157367616532</v>
      </c>
      <c r="M1200" s="664">
        <v>3</v>
      </c>
      <c r="N1200" s="665">
        <v>216.63047210284958</v>
      </c>
    </row>
    <row r="1201" spans="1:14" ht="14.4" customHeight="1" x14ac:dyDescent="0.3">
      <c r="A1201" s="660" t="s">
        <v>600</v>
      </c>
      <c r="B1201" s="661" t="s">
        <v>3542</v>
      </c>
      <c r="C1201" s="662" t="s">
        <v>614</v>
      </c>
      <c r="D1201" s="663" t="s">
        <v>3545</v>
      </c>
      <c r="E1201" s="662" t="s">
        <v>632</v>
      </c>
      <c r="F1201" s="663" t="s">
        <v>3551</v>
      </c>
      <c r="G1201" s="662" t="s">
        <v>1519</v>
      </c>
      <c r="H1201" s="662" t="s">
        <v>1665</v>
      </c>
      <c r="I1201" s="662" t="s">
        <v>1666</v>
      </c>
      <c r="J1201" s="662" t="s">
        <v>1667</v>
      </c>
      <c r="K1201" s="662" t="s">
        <v>1668</v>
      </c>
      <c r="L1201" s="664">
        <v>714.44214171206079</v>
      </c>
      <c r="M1201" s="664">
        <v>1</v>
      </c>
      <c r="N1201" s="665">
        <v>714.44214171206079</v>
      </c>
    </row>
    <row r="1202" spans="1:14" ht="14.4" customHeight="1" x14ac:dyDescent="0.3">
      <c r="A1202" s="660" t="s">
        <v>600</v>
      </c>
      <c r="B1202" s="661" t="s">
        <v>3542</v>
      </c>
      <c r="C1202" s="662" t="s">
        <v>614</v>
      </c>
      <c r="D1202" s="663" t="s">
        <v>3545</v>
      </c>
      <c r="E1202" s="662" t="s">
        <v>632</v>
      </c>
      <c r="F1202" s="663" t="s">
        <v>3551</v>
      </c>
      <c r="G1202" s="662" t="s">
        <v>1519</v>
      </c>
      <c r="H1202" s="662" t="s">
        <v>1669</v>
      </c>
      <c r="I1202" s="662" t="s">
        <v>1670</v>
      </c>
      <c r="J1202" s="662" t="s">
        <v>1671</v>
      </c>
      <c r="K1202" s="662" t="s">
        <v>1672</v>
      </c>
      <c r="L1202" s="664">
        <v>70.941852032125624</v>
      </c>
      <c r="M1202" s="664">
        <v>571</v>
      </c>
      <c r="N1202" s="665">
        <v>40507.797510343727</v>
      </c>
    </row>
    <row r="1203" spans="1:14" ht="14.4" customHeight="1" x14ac:dyDescent="0.3">
      <c r="A1203" s="660" t="s">
        <v>600</v>
      </c>
      <c r="B1203" s="661" t="s">
        <v>3542</v>
      </c>
      <c r="C1203" s="662" t="s">
        <v>614</v>
      </c>
      <c r="D1203" s="663" t="s">
        <v>3545</v>
      </c>
      <c r="E1203" s="662" t="s">
        <v>632</v>
      </c>
      <c r="F1203" s="663" t="s">
        <v>3551</v>
      </c>
      <c r="G1203" s="662" t="s">
        <v>1519</v>
      </c>
      <c r="H1203" s="662" t="s">
        <v>2682</v>
      </c>
      <c r="I1203" s="662" t="s">
        <v>2683</v>
      </c>
      <c r="J1203" s="662" t="s">
        <v>2684</v>
      </c>
      <c r="K1203" s="662" t="s">
        <v>2685</v>
      </c>
      <c r="L1203" s="664">
        <v>18.93</v>
      </c>
      <c r="M1203" s="664">
        <v>1</v>
      </c>
      <c r="N1203" s="665">
        <v>18.93</v>
      </c>
    </row>
    <row r="1204" spans="1:14" ht="14.4" customHeight="1" x14ac:dyDescent="0.3">
      <c r="A1204" s="660" t="s">
        <v>600</v>
      </c>
      <c r="B1204" s="661" t="s">
        <v>3542</v>
      </c>
      <c r="C1204" s="662" t="s">
        <v>614</v>
      </c>
      <c r="D1204" s="663" t="s">
        <v>3545</v>
      </c>
      <c r="E1204" s="662" t="s">
        <v>632</v>
      </c>
      <c r="F1204" s="663" t="s">
        <v>3551</v>
      </c>
      <c r="G1204" s="662" t="s">
        <v>1519</v>
      </c>
      <c r="H1204" s="662" t="s">
        <v>1673</v>
      </c>
      <c r="I1204" s="662" t="s">
        <v>1673</v>
      </c>
      <c r="J1204" s="662" t="s">
        <v>1674</v>
      </c>
      <c r="K1204" s="662" t="s">
        <v>1675</v>
      </c>
      <c r="L1204" s="664">
        <v>107.82999999999998</v>
      </c>
      <c r="M1204" s="664">
        <v>2</v>
      </c>
      <c r="N1204" s="665">
        <v>215.65999999999997</v>
      </c>
    </row>
    <row r="1205" spans="1:14" ht="14.4" customHeight="1" x14ac:dyDescent="0.3">
      <c r="A1205" s="660" t="s">
        <v>600</v>
      </c>
      <c r="B1205" s="661" t="s">
        <v>3542</v>
      </c>
      <c r="C1205" s="662" t="s">
        <v>614</v>
      </c>
      <c r="D1205" s="663" t="s">
        <v>3545</v>
      </c>
      <c r="E1205" s="662" t="s">
        <v>632</v>
      </c>
      <c r="F1205" s="663" t="s">
        <v>3551</v>
      </c>
      <c r="G1205" s="662" t="s">
        <v>1519</v>
      </c>
      <c r="H1205" s="662" t="s">
        <v>1690</v>
      </c>
      <c r="I1205" s="662" t="s">
        <v>1691</v>
      </c>
      <c r="J1205" s="662" t="s">
        <v>1692</v>
      </c>
      <c r="K1205" s="662" t="s">
        <v>1689</v>
      </c>
      <c r="L1205" s="664">
        <v>168.12481378479089</v>
      </c>
      <c r="M1205" s="664">
        <v>2</v>
      </c>
      <c r="N1205" s="665">
        <v>336.24962756958178</v>
      </c>
    </row>
    <row r="1206" spans="1:14" ht="14.4" customHeight="1" x14ac:dyDescent="0.3">
      <c r="A1206" s="660" t="s">
        <v>600</v>
      </c>
      <c r="B1206" s="661" t="s">
        <v>3542</v>
      </c>
      <c r="C1206" s="662" t="s">
        <v>614</v>
      </c>
      <c r="D1206" s="663" t="s">
        <v>3545</v>
      </c>
      <c r="E1206" s="662" t="s">
        <v>632</v>
      </c>
      <c r="F1206" s="663" t="s">
        <v>3551</v>
      </c>
      <c r="G1206" s="662" t="s">
        <v>1519</v>
      </c>
      <c r="H1206" s="662" t="s">
        <v>1696</v>
      </c>
      <c r="I1206" s="662" t="s">
        <v>1697</v>
      </c>
      <c r="J1206" s="662" t="s">
        <v>1698</v>
      </c>
      <c r="K1206" s="662" t="s">
        <v>1699</v>
      </c>
      <c r="L1206" s="664">
        <v>236.01000000000005</v>
      </c>
      <c r="M1206" s="664">
        <v>2</v>
      </c>
      <c r="N1206" s="665">
        <v>472.0200000000001</v>
      </c>
    </row>
    <row r="1207" spans="1:14" ht="14.4" customHeight="1" x14ac:dyDescent="0.3">
      <c r="A1207" s="660" t="s">
        <v>600</v>
      </c>
      <c r="B1207" s="661" t="s">
        <v>3542</v>
      </c>
      <c r="C1207" s="662" t="s">
        <v>614</v>
      </c>
      <c r="D1207" s="663" t="s">
        <v>3545</v>
      </c>
      <c r="E1207" s="662" t="s">
        <v>632</v>
      </c>
      <c r="F1207" s="663" t="s">
        <v>3551</v>
      </c>
      <c r="G1207" s="662" t="s">
        <v>1519</v>
      </c>
      <c r="H1207" s="662" t="s">
        <v>3173</v>
      </c>
      <c r="I1207" s="662" t="s">
        <v>3174</v>
      </c>
      <c r="J1207" s="662" t="s">
        <v>3175</v>
      </c>
      <c r="K1207" s="662" t="s">
        <v>3176</v>
      </c>
      <c r="L1207" s="664">
        <v>653.2600000000001</v>
      </c>
      <c r="M1207" s="664">
        <v>1</v>
      </c>
      <c r="N1207" s="665">
        <v>653.2600000000001</v>
      </c>
    </row>
    <row r="1208" spans="1:14" ht="14.4" customHeight="1" x14ac:dyDescent="0.3">
      <c r="A1208" s="660" t="s">
        <v>600</v>
      </c>
      <c r="B1208" s="661" t="s">
        <v>3542</v>
      </c>
      <c r="C1208" s="662" t="s">
        <v>614</v>
      </c>
      <c r="D1208" s="663" t="s">
        <v>3545</v>
      </c>
      <c r="E1208" s="662" t="s">
        <v>632</v>
      </c>
      <c r="F1208" s="663" t="s">
        <v>3551</v>
      </c>
      <c r="G1208" s="662" t="s">
        <v>1519</v>
      </c>
      <c r="H1208" s="662" t="s">
        <v>3177</v>
      </c>
      <c r="I1208" s="662" t="s">
        <v>3178</v>
      </c>
      <c r="J1208" s="662" t="s">
        <v>3179</v>
      </c>
      <c r="K1208" s="662" t="s">
        <v>3180</v>
      </c>
      <c r="L1208" s="664">
        <v>127.98500000000001</v>
      </c>
      <c r="M1208" s="664">
        <v>2</v>
      </c>
      <c r="N1208" s="665">
        <v>255.97000000000003</v>
      </c>
    </row>
    <row r="1209" spans="1:14" ht="14.4" customHeight="1" x14ac:dyDescent="0.3">
      <c r="A1209" s="660" t="s">
        <v>600</v>
      </c>
      <c r="B1209" s="661" t="s">
        <v>3542</v>
      </c>
      <c r="C1209" s="662" t="s">
        <v>614</v>
      </c>
      <c r="D1209" s="663" t="s">
        <v>3545</v>
      </c>
      <c r="E1209" s="662" t="s">
        <v>632</v>
      </c>
      <c r="F1209" s="663" t="s">
        <v>3551</v>
      </c>
      <c r="G1209" s="662" t="s">
        <v>1519</v>
      </c>
      <c r="H1209" s="662" t="s">
        <v>1713</v>
      </c>
      <c r="I1209" s="662" t="s">
        <v>1714</v>
      </c>
      <c r="J1209" s="662" t="s">
        <v>1556</v>
      </c>
      <c r="K1209" s="662" t="s">
        <v>1715</v>
      </c>
      <c r="L1209" s="664">
        <v>142.61302047333939</v>
      </c>
      <c r="M1209" s="664">
        <v>3</v>
      </c>
      <c r="N1209" s="665">
        <v>427.8390614200182</v>
      </c>
    </row>
    <row r="1210" spans="1:14" ht="14.4" customHeight="1" x14ac:dyDescent="0.3">
      <c r="A1210" s="660" t="s">
        <v>600</v>
      </c>
      <c r="B1210" s="661" t="s">
        <v>3542</v>
      </c>
      <c r="C1210" s="662" t="s">
        <v>614</v>
      </c>
      <c r="D1210" s="663" t="s">
        <v>3545</v>
      </c>
      <c r="E1210" s="662" t="s">
        <v>632</v>
      </c>
      <c r="F1210" s="663" t="s">
        <v>3551</v>
      </c>
      <c r="G1210" s="662" t="s">
        <v>1519</v>
      </c>
      <c r="H1210" s="662" t="s">
        <v>2713</v>
      </c>
      <c r="I1210" s="662" t="s">
        <v>2714</v>
      </c>
      <c r="J1210" s="662" t="s">
        <v>2715</v>
      </c>
      <c r="K1210" s="662" t="s">
        <v>2716</v>
      </c>
      <c r="L1210" s="664">
        <v>29.59</v>
      </c>
      <c r="M1210" s="664">
        <v>2</v>
      </c>
      <c r="N1210" s="665">
        <v>59.18</v>
      </c>
    </row>
    <row r="1211" spans="1:14" ht="14.4" customHeight="1" x14ac:dyDescent="0.3">
      <c r="A1211" s="660" t="s">
        <v>600</v>
      </c>
      <c r="B1211" s="661" t="s">
        <v>3542</v>
      </c>
      <c r="C1211" s="662" t="s">
        <v>614</v>
      </c>
      <c r="D1211" s="663" t="s">
        <v>3545</v>
      </c>
      <c r="E1211" s="662" t="s">
        <v>632</v>
      </c>
      <c r="F1211" s="663" t="s">
        <v>3551</v>
      </c>
      <c r="G1211" s="662" t="s">
        <v>1519</v>
      </c>
      <c r="H1211" s="662" t="s">
        <v>1716</v>
      </c>
      <c r="I1211" s="662" t="s">
        <v>1717</v>
      </c>
      <c r="J1211" s="662" t="s">
        <v>1718</v>
      </c>
      <c r="K1211" s="662" t="s">
        <v>1719</v>
      </c>
      <c r="L1211" s="664">
        <v>151.25</v>
      </c>
      <c r="M1211" s="664">
        <v>1</v>
      </c>
      <c r="N1211" s="665">
        <v>151.25</v>
      </c>
    </row>
    <row r="1212" spans="1:14" ht="14.4" customHeight="1" x14ac:dyDescent="0.3">
      <c r="A1212" s="660" t="s">
        <v>600</v>
      </c>
      <c r="B1212" s="661" t="s">
        <v>3542</v>
      </c>
      <c r="C1212" s="662" t="s">
        <v>614</v>
      </c>
      <c r="D1212" s="663" t="s">
        <v>3545</v>
      </c>
      <c r="E1212" s="662" t="s">
        <v>632</v>
      </c>
      <c r="F1212" s="663" t="s">
        <v>3551</v>
      </c>
      <c r="G1212" s="662" t="s">
        <v>1519</v>
      </c>
      <c r="H1212" s="662" t="s">
        <v>2717</v>
      </c>
      <c r="I1212" s="662" t="s">
        <v>2718</v>
      </c>
      <c r="J1212" s="662" t="s">
        <v>2719</v>
      </c>
      <c r="K1212" s="662" t="s">
        <v>2720</v>
      </c>
      <c r="L1212" s="664">
        <v>84.18</v>
      </c>
      <c r="M1212" s="664">
        <v>1</v>
      </c>
      <c r="N1212" s="665">
        <v>84.18</v>
      </c>
    </row>
    <row r="1213" spans="1:14" ht="14.4" customHeight="1" x14ac:dyDescent="0.3">
      <c r="A1213" s="660" t="s">
        <v>600</v>
      </c>
      <c r="B1213" s="661" t="s">
        <v>3542</v>
      </c>
      <c r="C1213" s="662" t="s">
        <v>614</v>
      </c>
      <c r="D1213" s="663" t="s">
        <v>3545</v>
      </c>
      <c r="E1213" s="662" t="s">
        <v>632</v>
      </c>
      <c r="F1213" s="663" t="s">
        <v>3551</v>
      </c>
      <c r="G1213" s="662" t="s">
        <v>1519</v>
      </c>
      <c r="H1213" s="662" t="s">
        <v>1727</v>
      </c>
      <c r="I1213" s="662" t="s">
        <v>1728</v>
      </c>
      <c r="J1213" s="662" t="s">
        <v>1729</v>
      </c>
      <c r="K1213" s="662" t="s">
        <v>1730</v>
      </c>
      <c r="L1213" s="664">
        <v>550.61</v>
      </c>
      <c r="M1213" s="664">
        <v>1</v>
      </c>
      <c r="N1213" s="665">
        <v>550.61</v>
      </c>
    </row>
    <row r="1214" spans="1:14" ht="14.4" customHeight="1" x14ac:dyDescent="0.3">
      <c r="A1214" s="660" t="s">
        <v>600</v>
      </c>
      <c r="B1214" s="661" t="s">
        <v>3542</v>
      </c>
      <c r="C1214" s="662" t="s">
        <v>614</v>
      </c>
      <c r="D1214" s="663" t="s">
        <v>3545</v>
      </c>
      <c r="E1214" s="662" t="s">
        <v>632</v>
      </c>
      <c r="F1214" s="663" t="s">
        <v>3551</v>
      </c>
      <c r="G1214" s="662" t="s">
        <v>1519</v>
      </c>
      <c r="H1214" s="662" t="s">
        <v>1731</v>
      </c>
      <c r="I1214" s="662" t="s">
        <v>1732</v>
      </c>
      <c r="J1214" s="662" t="s">
        <v>1733</v>
      </c>
      <c r="K1214" s="662" t="s">
        <v>1734</v>
      </c>
      <c r="L1214" s="664">
        <v>1454.7514285714285</v>
      </c>
      <c r="M1214" s="664">
        <v>14</v>
      </c>
      <c r="N1214" s="665">
        <v>20366.52</v>
      </c>
    </row>
    <row r="1215" spans="1:14" ht="14.4" customHeight="1" x14ac:dyDescent="0.3">
      <c r="A1215" s="660" t="s">
        <v>600</v>
      </c>
      <c r="B1215" s="661" t="s">
        <v>3542</v>
      </c>
      <c r="C1215" s="662" t="s">
        <v>614</v>
      </c>
      <c r="D1215" s="663" t="s">
        <v>3545</v>
      </c>
      <c r="E1215" s="662" t="s">
        <v>632</v>
      </c>
      <c r="F1215" s="663" t="s">
        <v>3551</v>
      </c>
      <c r="G1215" s="662" t="s">
        <v>1519</v>
      </c>
      <c r="H1215" s="662" t="s">
        <v>3181</v>
      </c>
      <c r="I1215" s="662" t="s">
        <v>3182</v>
      </c>
      <c r="J1215" s="662" t="s">
        <v>1695</v>
      </c>
      <c r="K1215" s="662" t="s">
        <v>3183</v>
      </c>
      <c r="L1215" s="664">
        <v>138.38000000000005</v>
      </c>
      <c r="M1215" s="664">
        <v>1</v>
      </c>
      <c r="N1215" s="665">
        <v>138.38000000000005</v>
      </c>
    </row>
    <row r="1216" spans="1:14" ht="14.4" customHeight="1" x14ac:dyDescent="0.3">
      <c r="A1216" s="660" t="s">
        <v>600</v>
      </c>
      <c r="B1216" s="661" t="s">
        <v>3542</v>
      </c>
      <c r="C1216" s="662" t="s">
        <v>614</v>
      </c>
      <c r="D1216" s="663" t="s">
        <v>3545</v>
      </c>
      <c r="E1216" s="662" t="s">
        <v>632</v>
      </c>
      <c r="F1216" s="663" t="s">
        <v>3551</v>
      </c>
      <c r="G1216" s="662" t="s">
        <v>1519</v>
      </c>
      <c r="H1216" s="662" t="s">
        <v>3184</v>
      </c>
      <c r="I1216" s="662" t="s">
        <v>3185</v>
      </c>
      <c r="J1216" s="662" t="s">
        <v>3186</v>
      </c>
      <c r="K1216" s="662" t="s">
        <v>1062</v>
      </c>
      <c r="L1216" s="664">
        <v>42.9601403036581</v>
      </c>
      <c r="M1216" s="664">
        <v>2</v>
      </c>
      <c r="N1216" s="665">
        <v>85.920280607316201</v>
      </c>
    </row>
    <row r="1217" spans="1:14" ht="14.4" customHeight="1" x14ac:dyDescent="0.3">
      <c r="A1217" s="660" t="s">
        <v>600</v>
      </c>
      <c r="B1217" s="661" t="s">
        <v>3542</v>
      </c>
      <c r="C1217" s="662" t="s">
        <v>614</v>
      </c>
      <c r="D1217" s="663" t="s">
        <v>3545</v>
      </c>
      <c r="E1217" s="662" t="s">
        <v>632</v>
      </c>
      <c r="F1217" s="663" t="s">
        <v>3551</v>
      </c>
      <c r="G1217" s="662" t="s">
        <v>1519</v>
      </c>
      <c r="H1217" s="662" t="s">
        <v>3187</v>
      </c>
      <c r="I1217" s="662" t="s">
        <v>3188</v>
      </c>
      <c r="J1217" s="662" t="s">
        <v>3189</v>
      </c>
      <c r="K1217" s="662" t="s">
        <v>3190</v>
      </c>
      <c r="L1217" s="664">
        <v>139.62034955227205</v>
      </c>
      <c r="M1217" s="664">
        <v>1</v>
      </c>
      <c r="N1217" s="665">
        <v>139.62034955227205</v>
      </c>
    </row>
    <row r="1218" spans="1:14" ht="14.4" customHeight="1" x14ac:dyDescent="0.3">
      <c r="A1218" s="660" t="s">
        <v>600</v>
      </c>
      <c r="B1218" s="661" t="s">
        <v>3542</v>
      </c>
      <c r="C1218" s="662" t="s">
        <v>614</v>
      </c>
      <c r="D1218" s="663" t="s">
        <v>3545</v>
      </c>
      <c r="E1218" s="662" t="s">
        <v>632</v>
      </c>
      <c r="F1218" s="663" t="s">
        <v>3551</v>
      </c>
      <c r="G1218" s="662" t="s">
        <v>1519</v>
      </c>
      <c r="H1218" s="662" t="s">
        <v>3191</v>
      </c>
      <c r="I1218" s="662" t="s">
        <v>3192</v>
      </c>
      <c r="J1218" s="662" t="s">
        <v>3193</v>
      </c>
      <c r="K1218" s="662" t="s">
        <v>3194</v>
      </c>
      <c r="L1218" s="664">
        <v>412.05</v>
      </c>
      <c r="M1218" s="664">
        <v>1</v>
      </c>
      <c r="N1218" s="665">
        <v>412.05</v>
      </c>
    </row>
    <row r="1219" spans="1:14" ht="14.4" customHeight="1" x14ac:dyDescent="0.3">
      <c r="A1219" s="660" t="s">
        <v>600</v>
      </c>
      <c r="B1219" s="661" t="s">
        <v>3542</v>
      </c>
      <c r="C1219" s="662" t="s">
        <v>614</v>
      </c>
      <c r="D1219" s="663" t="s">
        <v>3545</v>
      </c>
      <c r="E1219" s="662" t="s">
        <v>632</v>
      </c>
      <c r="F1219" s="663" t="s">
        <v>3551</v>
      </c>
      <c r="G1219" s="662" t="s">
        <v>1519</v>
      </c>
      <c r="H1219" s="662" t="s">
        <v>1738</v>
      </c>
      <c r="I1219" s="662" t="s">
        <v>1739</v>
      </c>
      <c r="J1219" s="662" t="s">
        <v>1740</v>
      </c>
      <c r="K1219" s="662" t="s">
        <v>1741</v>
      </c>
      <c r="L1219" s="664">
        <v>1030.3699999999999</v>
      </c>
      <c r="M1219" s="664">
        <v>4</v>
      </c>
      <c r="N1219" s="665">
        <v>4121.4799999999996</v>
      </c>
    </row>
    <row r="1220" spans="1:14" ht="14.4" customHeight="1" x14ac:dyDescent="0.3">
      <c r="A1220" s="660" t="s">
        <v>600</v>
      </c>
      <c r="B1220" s="661" t="s">
        <v>3542</v>
      </c>
      <c r="C1220" s="662" t="s">
        <v>614</v>
      </c>
      <c r="D1220" s="663" t="s">
        <v>3545</v>
      </c>
      <c r="E1220" s="662" t="s">
        <v>632</v>
      </c>
      <c r="F1220" s="663" t="s">
        <v>3551</v>
      </c>
      <c r="G1220" s="662" t="s">
        <v>1519</v>
      </c>
      <c r="H1220" s="662" t="s">
        <v>3195</v>
      </c>
      <c r="I1220" s="662" t="s">
        <v>3196</v>
      </c>
      <c r="J1220" s="662" t="s">
        <v>1658</v>
      </c>
      <c r="K1220" s="662" t="s">
        <v>1310</v>
      </c>
      <c r="L1220" s="664">
        <v>193.54999999999993</v>
      </c>
      <c r="M1220" s="664">
        <v>1</v>
      </c>
      <c r="N1220" s="665">
        <v>193.54999999999993</v>
      </c>
    </row>
    <row r="1221" spans="1:14" ht="14.4" customHeight="1" x14ac:dyDescent="0.3">
      <c r="A1221" s="660" t="s">
        <v>600</v>
      </c>
      <c r="B1221" s="661" t="s">
        <v>3542</v>
      </c>
      <c r="C1221" s="662" t="s">
        <v>614</v>
      </c>
      <c r="D1221" s="663" t="s">
        <v>3545</v>
      </c>
      <c r="E1221" s="662" t="s">
        <v>632</v>
      </c>
      <c r="F1221" s="663" t="s">
        <v>3551</v>
      </c>
      <c r="G1221" s="662" t="s">
        <v>1519</v>
      </c>
      <c r="H1221" s="662" t="s">
        <v>3197</v>
      </c>
      <c r="I1221" s="662" t="s">
        <v>3198</v>
      </c>
      <c r="J1221" s="662" t="s">
        <v>1647</v>
      </c>
      <c r="K1221" s="662" t="s">
        <v>3199</v>
      </c>
      <c r="L1221" s="664">
        <v>129.51978107366531</v>
      </c>
      <c r="M1221" s="664">
        <v>1</v>
      </c>
      <c r="N1221" s="665">
        <v>129.51978107366531</v>
      </c>
    </row>
    <row r="1222" spans="1:14" ht="14.4" customHeight="1" x14ac:dyDescent="0.3">
      <c r="A1222" s="660" t="s">
        <v>600</v>
      </c>
      <c r="B1222" s="661" t="s">
        <v>3542</v>
      </c>
      <c r="C1222" s="662" t="s">
        <v>614</v>
      </c>
      <c r="D1222" s="663" t="s">
        <v>3545</v>
      </c>
      <c r="E1222" s="662" t="s">
        <v>632</v>
      </c>
      <c r="F1222" s="663" t="s">
        <v>3551</v>
      </c>
      <c r="G1222" s="662" t="s">
        <v>1519</v>
      </c>
      <c r="H1222" s="662" t="s">
        <v>3200</v>
      </c>
      <c r="I1222" s="662" t="s">
        <v>3201</v>
      </c>
      <c r="J1222" s="662" t="s">
        <v>3202</v>
      </c>
      <c r="K1222" s="662" t="s">
        <v>3203</v>
      </c>
      <c r="L1222" s="664">
        <v>73.220266077961838</v>
      </c>
      <c r="M1222" s="664">
        <v>1</v>
      </c>
      <c r="N1222" s="665">
        <v>73.220266077961838</v>
      </c>
    </row>
    <row r="1223" spans="1:14" ht="14.4" customHeight="1" x14ac:dyDescent="0.3">
      <c r="A1223" s="660" t="s">
        <v>600</v>
      </c>
      <c r="B1223" s="661" t="s">
        <v>3542</v>
      </c>
      <c r="C1223" s="662" t="s">
        <v>614</v>
      </c>
      <c r="D1223" s="663" t="s">
        <v>3545</v>
      </c>
      <c r="E1223" s="662" t="s">
        <v>632</v>
      </c>
      <c r="F1223" s="663" t="s">
        <v>3551</v>
      </c>
      <c r="G1223" s="662" t="s">
        <v>1519</v>
      </c>
      <c r="H1223" s="662" t="s">
        <v>3204</v>
      </c>
      <c r="I1223" s="662" t="s">
        <v>3204</v>
      </c>
      <c r="J1223" s="662" t="s">
        <v>3205</v>
      </c>
      <c r="K1223" s="662" t="s">
        <v>3176</v>
      </c>
      <c r="L1223" s="664">
        <v>910.82</v>
      </c>
      <c r="M1223" s="664">
        <v>1</v>
      </c>
      <c r="N1223" s="665">
        <v>910.82</v>
      </c>
    </row>
    <row r="1224" spans="1:14" ht="14.4" customHeight="1" x14ac:dyDescent="0.3">
      <c r="A1224" s="660" t="s">
        <v>600</v>
      </c>
      <c r="B1224" s="661" t="s">
        <v>3542</v>
      </c>
      <c r="C1224" s="662" t="s">
        <v>614</v>
      </c>
      <c r="D1224" s="663" t="s">
        <v>3545</v>
      </c>
      <c r="E1224" s="662" t="s">
        <v>632</v>
      </c>
      <c r="F1224" s="663" t="s">
        <v>3551</v>
      </c>
      <c r="G1224" s="662" t="s">
        <v>1519</v>
      </c>
      <c r="H1224" s="662" t="s">
        <v>3206</v>
      </c>
      <c r="I1224" s="662" t="s">
        <v>3207</v>
      </c>
      <c r="J1224" s="662" t="s">
        <v>3208</v>
      </c>
      <c r="K1224" s="662" t="s">
        <v>3209</v>
      </c>
      <c r="L1224" s="664">
        <v>414.93000000000023</v>
      </c>
      <c r="M1224" s="664">
        <v>1</v>
      </c>
      <c r="N1224" s="665">
        <v>414.93000000000023</v>
      </c>
    </row>
    <row r="1225" spans="1:14" ht="14.4" customHeight="1" x14ac:dyDescent="0.3">
      <c r="A1225" s="660" t="s">
        <v>600</v>
      </c>
      <c r="B1225" s="661" t="s">
        <v>3542</v>
      </c>
      <c r="C1225" s="662" t="s">
        <v>614</v>
      </c>
      <c r="D1225" s="663" t="s">
        <v>3545</v>
      </c>
      <c r="E1225" s="662" t="s">
        <v>632</v>
      </c>
      <c r="F1225" s="663" t="s">
        <v>3551</v>
      </c>
      <c r="G1225" s="662" t="s">
        <v>1519</v>
      </c>
      <c r="H1225" s="662" t="s">
        <v>1745</v>
      </c>
      <c r="I1225" s="662" t="s">
        <v>1745</v>
      </c>
      <c r="J1225" s="662" t="s">
        <v>1746</v>
      </c>
      <c r="K1225" s="662" t="s">
        <v>1747</v>
      </c>
      <c r="L1225" s="664">
        <v>97.300000000000026</v>
      </c>
      <c r="M1225" s="664">
        <v>1</v>
      </c>
      <c r="N1225" s="665">
        <v>97.300000000000026</v>
      </c>
    </row>
    <row r="1226" spans="1:14" ht="14.4" customHeight="1" x14ac:dyDescent="0.3">
      <c r="A1226" s="660" t="s">
        <v>600</v>
      </c>
      <c r="B1226" s="661" t="s">
        <v>3542</v>
      </c>
      <c r="C1226" s="662" t="s">
        <v>614</v>
      </c>
      <c r="D1226" s="663" t="s">
        <v>3545</v>
      </c>
      <c r="E1226" s="662" t="s">
        <v>1748</v>
      </c>
      <c r="F1226" s="663" t="s">
        <v>3552</v>
      </c>
      <c r="G1226" s="662" t="s">
        <v>648</v>
      </c>
      <c r="H1226" s="662" t="s">
        <v>1753</v>
      </c>
      <c r="I1226" s="662" t="s">
        <v>1754</v>
      </c>
      <c r="J1226" s="662" t="s">
        <v>1755</v>
      </c>
      <c r="K1226" s="662" t="s">
        <v>1756</v>
      </c>
      <c r="L1226" s="664">
        <v>2043.4919428571427</v>
      </c>
      <c r="M1226" s="664">
        <v>35</v>
      </c>
      <c r="N1226" s="665">
        <v>71522.217999999993</v>
      </c>
    </row>
    <row r="1227" spans="1:14" ht="14.4" customHeight="1" x14ac:dyDescent="0.3">
      <c r="A1227" s="660" t="s">
        <v>600</v>
      </c>
      <c r="B1227" s="661" t="s">
        <v>3542</v>
      </c>
      <c r="C1227" s="662" t="s">
        <v>614</v>
      </c>
      <c r="D1227" s="663" t="s">
        <v>3545</v>
      </c>
      <c r="E1227" s="662" t="s">
        <v>1748</v>
      </c>
      <c r="F1227" s="663" t="s">
        <v>3552</v>
      </c>
      <c r="G1227" s="662" t="s">
        <v>648</v>
      </c>
      <c r="H1227" s="662" t="s">
        <v>1757</v>
      </c>
      <c r="I1227" s="662" t="s">
        <v>1758</v>
      </c>
      <c r="J1227" s="662" t="s">
        <v>1759</v>
      </c>
      <c r="K1227" s="662" t="s">
        <v>1756</v>
      </c>
      <c r="L1227" s="664">
        <v>1933.8008999999997</v>
      </c>
      <c r="M1227" s="664">
        <v>20</v>
      </c>
      <c r="N1227" s="665">
        <v>38676.017999999996</v>
      </c>
    </row>
    <row r="1228" spans="1:14" ht="14.4" customHeight="1" x14ac:dyDescent="0.3">
      <c r="A1228" s="660" t="s">
        <v>600</v>
      </c>
      <c r="B1228" s="661" t="s">
        <v>3542</v>
      </c>
      <c r="C1228" s="662" t="s">
        <v>614</v>
      </c>
      <c r="D1228" s="663" t="s">
        <v>3545</v>
      </c>
      <c r="E1228" s="662" t="s">
        <v>1748</v>
      </c>
      <c r="F1228" s="663" t="s">
        <v>3552</v>
      </c>
      <c r="G1228" s="662" t="s">
        <v>648</v>
      </c>
      <c r="H1228" s="662" t="s">
        <v>1760</v>
      </c>
      <c r="I1228" s="662" t="s">
        <v>1761</v>
      </c>
      <c r="J1228" s="662" t="s">
        <v>1762</v>
      </c>
      <c r="K1228" s="662" t="s">
        <v>1756</v>
      </c>
      <c r="L1228" s="664">
        <v>2352.0033333333336</v>
      </c>
      <c r="M1228" s="664">
        <v>6</v>
      </c>
      <c r="N1228" s="665">
        <v>14112.02</v>
      </c>
    </row>
    <row r="1229" spans="1:14" ht="14.4" customHeight="1" x14ac:dyDescent="0.3">
      <c r="A1229" s="660" t="s">
        <v>600</v>
      </c>
      <c r="B1229" s="661" t="s">
        <v>3542</v>
      </c>
      <c r="C1229" s="662" t="s">
        <v>614</v>
      </c>
      <c r="D1229" s="663" t="s">
        <v>3545</v>
      </c>
      <c r="E1229" s="662" t="s">
        <v>1748</v>
      </c>
      <c r="F1229" s="663" t="s">
        <v>3552</v>
      </c>
      <c r="G1229" s="662" t="s">
        <v>648</v>
      </c>
      <c r="H1229" s="662" t="s">
        <v>1767</v>
      </c>
      <c r="I1229" s="662" t="s">
        <v>1768</v>
      </c>
      <c r="J1229" s="662" t="s">
        <v>1769</v>
      </c>
      <c r="K1229" s="662" t="s">
        <v>1766</v>
      </c>
      <c r="L1229" s="664">
        <v>1389.89</v>
      </c>
      <c r="M1229" s="664">
        <v>5</v>
      </c>
      <c r="N1229" s="665">
        <v>6949.4500000000007</v>
      </c>
    </row>
    <row r="1230" spans="1:14" ht="14.4" customHeight="1" x14ac:dyDescent="0.3">
      <c r="A1230" s="660" t="s">
        <v>600</v>
      </c>
      <c r="B1230" s="661" t="s">
        <v>3542</v>
      </c>
      <c r="C1230" s="662" t="s">
        <v>614</v>
      </c>
      <c r="D1230" s="663" t="s">
        <v>3545</v>
      </c>
      <c r="E1230" s="662" t="s">
        <v>1748</v>
      </c>
      <c r="F1230" s="663" t="s">
        <v>3552</v>
      </c>
      <c r="G1230" s="662" t="s">
        <v>648</v>
      </c>
      <c r="H1230" s="662" t="s">
        <v>1774</v>
      </c>
      <c r="I1230" s="662" t="s">
        <v>1775</v>
      </c>
      <c r="J1230" s="662" t="s">
        <v>1772</v>
      </c>
      <c r="K1230" s="662" t="s">
        <v>1776</v>
      </c>
      <c r="L1230" s="664">
        <v>2156.25</v>
      </c>
      <c r="M1230" s="664">
        <v>4</v>
      </c>
      <c r="N1230" s="665">
        <v>8625</v>
      </c>
    </row>
    <row r="1231" spans="1:14" ht="14.4" customHeight="1" x14ac:dyDescent="0.3">
      <c r="A1231" s="660" t="s">
        <v>600</v>
      </c>
      <c r="B1231" s="661" t="s">
        <v>3542</v>
      </c>
      <c r="C1231" s="662" t="s">
        <v>614</v>
      </c>
      <c r="D1231" s="663" t="s">
        <v>3545</v>
      </c>
      <c r="E1231" s="662" t="s">
        <v>1748</v>
      </c>
      <c r="F1231" s="663" t="s">
        <v>3552</v>
      </c>
      <c r="G1231" s="662" t="s">
        <v>648</v>
      </c>
      <c r="H1231" s="662" t="s">
        <v>3210</v>
      </c>
      <c r="I1231" s="662" t="s">
        <v>3211</v>
      </c>
      <c r="J1231" s="662" t="s">
        <v>3212</v>
      </c>
      <c r="K1231" s="662" t="s">
        <v>3213</v>
      </c>
      <c r="L1231" s="664">
        <v>2206.31</v>
      </c>
      <c r="M1231" s="664">
        <v>1</v>
      </c>
      <c r="N1231" s="665">
        <v>2206.31</v>
      </c>
    </row>
    <row r="1232" spans="1:14" ht="14.4" customHeight="1" x14ac:dyDescent="0.3">
      <c r="A1232" s="660" t="s">
        <v>600</v>
      </c>
      <c r="B1232" s="661" t="s">
        <v>3542</v>
      </c>
      <c r="C1232" s="662" t="s">
        <v>614</v>
      </c>
      <c r="D1232" s="663" t="s">
        <v>3545</v>
      </c>
      <c r="E1232" s="662" t="s">
        <v>1748</v>
      </c>
      <c r="F1232" s="663" t="s">
        <v>3552</v>
      </c>
      <c r="G1232" s="662" t="s">
        <v>648</v>
      </c>
      <c r="H1232" s="662" t="s">
        <v>1777</v>
      </c>
      <c r="I1232" s="662" t="s">
        <v>1778</v>
      </c>
      <c r="J1232" s="662" t="s">
        <v>1779</v>
      </c>
      <c r="K1232" s="662" t="s">
        <v>1780</v>
      </c>
      <c r="L1232" s="664">
        <v>2903.2899999999995</v>
      </c>
      <c r="M1232" s="664">
        <v>3</v>
      </c>
      <c r="N1232" s="665">
        <v>8709.869999999999</v>
      </c>
    </row>
    <row r="1233" spans="1:14" ht="14.4" customHeight="1" x14ac:dyDescent="0.3">
      <c r="A1233" s="660" t="s">
        <v>600</v>
      </c>
      <c r="B1233" s="661" t="s">
        <v>3542</v>
      </c>
      <c r="C1233" s="662" t="s">
        <v>614</v>
      </c>
      <c r="D1233" s="663" t="s">
        <v>3545</v>
      </c>
      <c r="E1233" s="662" t="s">
        <v>1748</v>
      </c>
      <c r="F1233" s="663" t="s">
        <v>3552</v>
      </c>
      <c r="G1233" s="662" t="s">
        <v>1519</v>
      </c>
      <c r="H1233" s="662" t="s">
        <v>3214</v>
      </c>
      <c r="I1233" s="662" t="s">
        <v>3215</v>
      </c>
      <c r="J1233" s="662" t="s">
        <v>3216</v>
      </c>
      <c r="K1233" s="662" t="s">
        <v>2743</v>
      </c>
      <c r="L1233" s="664">
        <v>54.46</v>
      </c>
      <c r="M1233" s="664">
        <v>28</v>
      </c>
      <c r="N1233" s="665">
        <v>1524.88</v>
      </c>
    </row>
    <row r="1234" spans="1:14" ht="14.4" customHeight="1" x14ac:dyDescent="0.3">
      <c r="A1234" s="660" t="s">
        <v>600</v>
      </c>
      <c r="B1234" s="661" t="s">
        <v>3542</v>
      </c>
      <c r="C1234" s="662" t="s">
        <v>614</v>
      </c>
      <c r="D1234" s="663" t="s">
        <v>3545</v>
      </c>
      <c r="E1234" s="662" t="s">
        <v>1748</v>
      </c>
      <c r="F1234" s="663" t="s">
        <v>3552</v>
      </c>
      <c r="G1234" s="662" t="s">
        <v>1519</v>
      </c>
      <c r="H1234" s="662" t="s">
        <v>3217</v>
      </c>
      <c r="I1234" s="662" t="s">
        <v>3218</v>
      </c>
      <c r="J1234" s="662" t="s">
        <v>3219</v>
      </c>
      <c r="K1234" s="662" t="s">
        <v>2743</v>
      </c>
      <c r="L1234" s="664">
        <v>54.46</v>
      </c>
      <c r="M1234" s="664">
        <v>4</v>
      </c>
      <c r="N1234" s="665">
        <v>217.84</v>
      </c>
    </row>
    <row r="1235" spans="1:14" ht="14.4" customHeight="1" x14ac:dyDescent="0.3">
      <c r="A1235" s="660" t="s">
        <v>600</v>
      </c>
      <c r="B1235" s="661" t="s">
        <v>3542</v>
      </c>
      <c r="C1235" s="662" t="s">
        <v>614</v>
      </c>
      <c r="D1235" s="663" t="s">
        <v>3545</v>
      </c>
      <c r="E1235" s="662" t="s">
        <v>1748</v>
      </c>
      <c r="F1235" s="663" t="s">
        <v>3552</v>
      </c>
      <c r="G1235" s="662" t="s">
        <v>1519</v>
      </c>
      <c r="H1235" s="662" t="s">
        <v>1790</v>
      </c>
      <c r="I1235" s="662" t="s">
        <v>1790</v>
      </c>
      <c r="J1235" s="662" t="s">
        <v>1791</v>
      </c>
      <c r="K1235" s="662" t="s">
        <v>1792</v>
      </c>
      <c r="L1235" s="664">
        <v>71.94</v>
      </c>
      <c r="M1235" s="664">
        <v>5</v>
      </c>
      <c r="N1235" s="665">
        <v>359.7</v>
      </c>
    </row>
    <row r="1236" spans="1:14" ht="14.4" customHeight="1" x14ac:dyDescent="0.3">
      <c r="A1236" s="660" t="s">
        <v>600</v>
      </c>
      <c r="B1236" s="661" t="s">
        <v>3542</v>
      </c>
      <c r="C1236" s="662" t="s">
        <v>614</v>
      </c>
      <c r="D1236" s="663" t="s">
        <v>3545</v>
      </c>
      <c r="E1236" s="662" t="s">
        <v>1748</v>
      </c>
      <c r="F1236" s="663" t="s">
        <v>3552</v>
      </c>
      <c r="G1236" s="662" t="s">
        <v>1519</v>
      </c>
      <c r="H1236" s="662" t="s">
        <v>1801</v>
      </c>
      <c r="I1236" s="662" t="s">
        <v>1801</v>
      </c>
      <c r="J1236" s="662" t="s">
        <v>1791</v>
      </c>
      <c r="K1236" s="662" t="s">
        <v>1802</v>
      </c>
      <c r="L1236" s="664">
        <v>183.36999388754015</v>
      </c>
      <c r="M1236" s="664">
        <v>55</v>
      </c>
      <c r="N1236" s="665">
        <v>10085.349663814708</v>
      </c>
    </row>
    <row r="1237" spans="1:14" ht="14.4" customHeight="1" x14ac:dyDescent="0.3">
      <c r="A1237" s="660" t="s">
        <v>600</v>
      </c>
      <c r="B1237" s="661" t="s">
        <v>3542</v>
      </c>
      <c r="C1237" s="662" t="s">
        <v>614</v>
      </c>
      <c r="D1237" s="663" t="s">
        <v>3545</v>
      </c>
      <c r="E1237" s="662" t="s">
        <v>1815</v>
      </c>
      <c r="F1237" s="663" t="s">
        <v>3553</v>
      </c>
      <c r="G1237" s="662"/>
      <c r="H1237" s="662" t="s">
        <v>1824</v>
      </c>
      <c r="I1237" s="662" t="s">
        <v>1825</v>
      </c>
      <c r="J1237" s="662" t="s">
        <v>1826</v>
      </c>
      <c r="K1237" s="662" t="s">
        <v>1827</v>
      </c>
      <c r="L1237" s="664">
        <v>276</v>
      </c>
      <c r="M1237" s="664">
        <v>0.6</v>
      </c>
      <c r="N1237" s="665">
        <v>165.6</v>
      </c>
    </row>
    <row r="1238" spans="1:14" ht="14.4" customHeight="1" x14ac:dyDescent="0.3">
      <c r="A1238" s="660" t="s">
        <v>600</v>
      </c>
      <c r="B1238" s="661" t="s">
        <v>3542</v>
      </c>
      <c r="C1238" s="662" t="s">
        <v>614</v>
      </c>
      <c r="D1238" s="663" t="s">
        <v>3545</v>
      </c>
      <c r="E1238" s="662" t="s">
        <v>1815</v>
      </c>
      <c r="F1238" s="663" t="s">
        <v>3553</v>
      </c>
      <c r="G1238" s="662"/>
      <c r="H1238" s="662" t="s">
        <v>1831</v>
      </c>
      <c r="I1238" s="662" t="s">
        <v>1831</v>
      </c>
      <c r="J1238" s="662" t="s">
        <v>1832</v>
      </c>
      <c r="K1238" s="662" t="s">
        <v>1833</v>
      </c>
      <c r="L1238" s="664">
        <v>203.54</v>
      </c>
      <c r="M1238" s="664">
        <v>0.2</v>
      </c>
      <c r="N1238" s="665">
        <v>40.707999999999998</v>
      </c>
    </row>
    <row r="1239" spans="1:14" ht="14.4" customHeight="1" x14ac:dyDescent="0.3">
      <c r="A1239" s="660" t="s">
        <v>600</v>
      </c>
      <c r="B1239" s="661" t="s">
        <v>3542</v>
      </c>
      <c r="C1239" s="662" t="s">
        <v>614</v>
      </c>
      <c r="D1239" s="663" t="s">
        <v>3545</v>
      </c>
      <c r="E1239" s="662" t="s">
        <v>1815</v>
      </c>
      <c r="F1239" s="663" t="s">
        <v>3553</v>
      </c>
      <c r="G1239" s="662" t="s">
        <v>648</v>
      </c>
      <c r="H1239" s="662" t="s">
        <v>2757</v>
      </c>
      <c r="I1239" s="662" t="s">
        <v>2757</v>
      </c>
      <c r="J1239" s="662" t="s">
        <v>2758</v>
      </c>
      <c r="K1239" s="662" t="s">
        <v>2759</v>
      </c>
      <c r="L1239" s="664">
        <v>72.84</v>
      </c>
      <c r="M1239" s="664">
        <v>2</v>
      </c>
      <c r="N1239" s="665">
        <v>145.68</v>
      </c>
    </row>
    <row r="1240" spans="1:14" ht="14.4" customHeight="1" x14ac:dyDescent="0.3">
      <c r="A1240" s="660" t="s">
        <v>600</v>
      </c>
      <c r="B1240" s="661" t="s">
        <v>3542</v>
      </c>
      <c r="C1240" s="662" t="s">
        <v>614</v>
      </c>
      <c r="D1240" s="663" t="s">
        <v>3545</v>
      </c>
      <c r="E1240" s="662" t="s">
        <v>1815</v>
      </c>
      <c r="F1240" s="663" t="s">
        <v>3553</v>
      </c>
      <c r="G1240" s="662" t="s">
        <v>648</v>
      </c>
      <c r="H1240" s="662" t="s">
        <v>1834</v>
      </c>
      <c r="I1240" s="662" t="s">
        <v>1835</v>
      </c>
      <c r="J1240" s="662" t="s">
        <v>1836</v>
      </c>
      <c r="K1240" s="662" t="s">
        <v>1837</v>
      </c>
      <c r="L1240" s="664">
        <v>40.554209460838059</v>
      </c>
      <c r="M1240" s="664">
        <v>36</v>
      </c>
      <c r="N1240" s="665">
        <v>1459.9515405901702</v>
      </c>
    </row>
    <row r="1241" spans="1:14" ht="14.4" customHeight="1" x14ac:dyDescent="0.3">
      <c r="A1241" s="660" t="s">
        <v>600</v>
      </c>
      <c r="B1241" s="661" t="s">
        <v>3542</v>
      </c>
      <c r="C1241" s="662" t="s">
        <v>614</v>
      </c>
      <c r="D1241" s="663" t="s">
        <v>3545</v>
      </c>
      <c r="E1241" s="662" t="s">
        <v>1815</v>
      </c>
      <c r="F1241" s="663" t="s">
        <v>3553</v>
      </c>
      <c r="G1241" s="662" t="s">
        <v>648</v>
      </c>
      <c r="H1241" s="662" t="s">
        <v>2760</v>
      </c>
      <c r="I1241" s="662" t="s">
        <v>2761</v>
      </c>
      <c r="J1241" s="662" t="s">
        <v>2762</v>
      </c>
      <c r="K1241" s="662" t="s">
        <v>2029</v>
      </c>
      <c r="L1241" s="664">
        <v>69.394750000000016</v>
      </c>
      <c r="M1241" s="664">
        <v>40</v>
      </c>
      <c r="N1241" s="665">
        <v>2775.7900000000004</v>
      </c>
    </row>
    <row r="1242" spans="1:14" ht="14.4" customHeight="1" x14ac:dyDescent="0.3">
      <c r="A1242" s="660" t="s">
        <v>600</v>
      </c>
      <c r="B1242" s="661" t="s">
        <v>3542</v>
      </c>
      <c r="C1242" s="662" t="s">
        <v>614</v>
      </c>
      <c r="D1242" s="663" t="s">
        <v>3545</v>
      </c>
      <c r="E1242" s="662" t="s">
        <v>1815</v>
      </c>
      <c r="F1242" s="663" t="s">
        <v>3553</v>
      </c>
      <c r="G1242" s="662" t="s">
        <v>648</v>
      </c>
      <c r="H1242" s="662" t="s">
        <v>2763</v>
      </c>
      <c r="I1242" s="662" t="s">
        <v>2764</v>
      </c>
      <c r="J1242" s="662" t="s">
        <v>2765</v>
      </c>
      <c r="K1242" s="662" t="s">
        <v>2766</v>
      </c>
      <c r="L1242" s="664">
        <v>26.8</v>
      </c>
      <c r="M1242" s="664">
        <v>3</v>
      </c>
      <c r="N1242" s="665">
        <v>80.400000000000006</v>
      </c>
    </row>
    <row r="1243" spans="1:14" ht="14.4" customHeight="1" x14ac:dyDescent="0.3">
      <c r="A1243" s="660" t="s">
        <v>600</v>
      </c>
      <c r="B1243" s="661" t="s">
        <v>3542</v>
      </c>
      <c r="C1243" s="662" t="s">
        <v>614</v>
      </c>
      <c r="D1243" s="663" t="s">
        <v>3545</v>
      </c>
      <c r="E1243" s="662" t="s">
        <v>1815</v>
      </c>
      <c r="F1243" s="663" t="s">
        <v>3553</v>
      </c>
      <c r="G1243" s="662" t="s">
        <v>648</v>
      </c>
      <c r="H1243" s="662" t="s">
        <v>1838</v>
      </c>
      <c r="I1243" s="662" t="s">
        <v>1839</v>
      </c>
      <c r="J1243" s="662" t="s">
        <v>1840</v>
      </c>
      <c r="K1243" s="662" t="s">
        <v>1841</v>
      </c>
      <c r="L1243" s="664">
        <v>134.21615472841364</v>
      </c>
      <c r="M1243" s="664">
        <v>28</v>
      </c>
      <c r="N1243" s="665">
        <v>3758.0523323955817</v>
      </c>
    </row>
    <row r="1244" spans="1:14" ht="14.4" customHeight="1" x14ac:dyDescent="0.3">
      <c r="A1244" s="660" t="s">
        <v>600</v>
      </c>
      <c r="B1244" s="661" t="s">
        <v>3542</v>
      </c>
      <c r="C1244" s="662" t="s">
        <v>614</v>
      </c>
      <c r="D1244" s="663" t="s">
        <v>3545</v>
      </c>
      <c r="E1244" s="662" t="s">
        <v>1815</v>
      </c>
      <c r="F1244" s="663" t="s">
        <v>3553</v>
      </c>
      <c r="G1244" s="662" t="s">
        <v>648</v>
      </c>
      <c r="H1244" s="662" t="s">
        <v>1842</v>
      </c>
      <c r="I1244" s="662" t="s">
        <v>1843</v>
      </c>
      <c r="J1244" s="662" t="s">
        <v>1844</v>
      </c>
      <c r="K1244" s="662" t="s">
        <v>1845</v>
      </c>
      <c r="L1244" s="664">
        <v>33.346722201292529</v>
      </c>
      <c r="M1244" s="664">
        <v>36</v>
      </c>
      <c r="N1244" s="665">
        <v>1200.4819992465311</v>
      </c>
    </row>
    <row r="1245" spans="1:14" ht="14.4" customHeight="1" x14ac:dyDescent="0.3">
      <c r="A1245" s="660" t="s">
        <v>600</v>
      </c>
      <c r="B1245" s="661" t="s">
        <v>3542</v>
      </c>
      <c r="C1245" s="662" t="s">
        <v>614</v>
      </c>
      <c r="D1245" s="663" t="s">
        <v>3545</v>
      </c>
      <c r="E1245" s="662" t="s">
        <v>1815</v>
      </c>
      <c r="F1245" s="663" t="s">
        <v>3553</v>
      </c>
      <c r="G1245" s="662" t="s">
        <v>648</v>
      </c>
      <c r="H1245" s="662" t="s">
        <v>1846</v>
      </c>
      <c r="I1245" s="662" t="s">
        <v>1847</v>
      </c>
      <c r="J1245" s="662" t="s">
        <v>1848</v>
      </c>
      <c r="K1245" s="662" t="s">
        <v>1849</v>
      </c>
      <c r="L1245" s="664">
        <v>428.73119682619995</v>
      </c>
      <c r="M1245" s="664">
        <v>48.300000000000004</v>
      </c>
      <c r="N1245" s="665">
        <v>20707.716806705459</v>
      </c>
    </row>
    <row r="1246" spans="1:14" ht="14.4" customHeight="1" x14ac:dyDescent="0.3">
      <c r="A1246" s="660" t="s">
        <v>600</v>
      </c>
      <c r="B1246" s="661" t="s">
        <v>3542</v>
      </c>
      <c r="C1246" s="662" t="s">
        <v>614</v>
      </c>
      <c r="D1246" s="663" t="s">
        <v>3545</v>
      </c>
      <c r="E1246" s="662" t="s">
        <v>1815</v>
      </c>
      <c r="F1246" s="663" t="s">
        <v>3553</v>
      </c>
      <c r="G1246" s="662" t="s">
        <v>648</v>
      </c>
      <c r="H1246" s="662" t="s">
        <v>2767</v>
      </c>
      <c r="I1246" s="662" t="s">
        <v>2768</v>
      </c>
      <c r="J1246" s="662" t="s">
        <v>1944</v>
      </c>
      <c r="K1246" s="662" t="s">
        <v>2769</v>
      </c>
      <c r="L1246" s="664">
        <v>181.80025279861314</v>
      </c>
      <c r="M1246" s="664">
        <v>5</v>
      </c>
      <c r="N1246" s="665">
        <v>909.00126399306578</v>
      </c>
    </row>
    <row r="1247" spans="1:14" ht="14.4" customHeight="1" x14ac:dyDescent="0.3">
      <c r="A1247" s="660" t="s">
        <v>600</v>
      </c>
      <c r="B1247" s="661" t="s">
        <v>3542</v>
      </c>
      <c r="C1247" s="662" t="s">
        <v>614</v>
      </c>
      <c r="D1247" s="663" t="s">
        <v>3545</v>
      </c>
      <c r="E1247" s="662" t="s">
        <v>1815</v>
      </c>
      <c r="F1247" s="663" t="s">
        <v>3553</v>
      </c>
      <c r="G1247" s="662" t="s">
        <v>648</v>
      </c>
      <c r="H1247" s="662" t="s">
        <v>1850</v>
      </c>
      <c r="I1247" s="662" t="s">
        <v>1851</v>
      </c>
      <c r="J1247" s="662" t="s">
        <v>1852</v>
      </c>
      <c r="K1247" s="662" t="s">
        <v>1853</v>
      </c>
      <c r="L1247" s="664">
        <v>1109.9669057088615</v>
      </c>
      <c r="M1247" s="664">
        <v>44.993333333333339</v>
      </c>
      <c r="N1247" s="665">
        <v>49941.110977527387</v>
      </c>
    </row>
    <row r="1248" spans="1:14" ht="14.4" customHeight="1" x14ac:dyDescent="0.3">
      <c r="A1248" s="660" t="s">
        <v>600</v>
      </c>
      <c r="B1248" s="661" t="s">
        <v>3542</v>
      </c>
      <c r="C1248" s="662" t="s">
        <v>614</v>
      </c>
      <c r="D1248" s="663" t="s">
        <v>3545</v>
      </c>
      <c r="E1248" s="662" t="s">
        <v>1815</v>
      </c>
      <c r="F1248" s="663" t="s">
        <v>3553</v>
      </c>
      <c r="G1248" s="662" t="s">
        <v>648</v>
      </c>
      <c r="H1248" s="662" t="s">
        <v>1854</v>
      </c>
      <c r="I1248" s="662" t="s">
        <v>1855</v>
      </c>
      <c r="J1248" s="662" t="s">
        <v>1856</v>
      </c>
      <c r="K1248" s="662" t="s">
        <v>1857</v>
      </c>
      <c r="L1248" s="664">
        <v>641.99000000000012</v>
      </c>
      <c r="M1248" s="664">
        <v>2</v>
      </c>
      <c r="N1248" s="665">
        <v>1283.9800000000002</v>
      </c>
    </row>
    <row r="1249" spans="1:14" ht="14.4" customHeight="1" x14ac:dyDescent="0.3">
      <c r="A1249" s="660" t="s">
        <v>600</v>
      </c>
      <c r="B1249" s="661" t="s">
        <v>3542</v>
      </c>
      <c r="C1249" s="662" t="s">
        <v>614</v>
      </c>
      <c r="D1249" s="663" t="s">
        <v>3545</v>
      </c>
      <c r="E1249" s="662" t="s">
        <v>1815</v>
      </c>
      <c r="F1249" s="663" t="s">
        <v>3553</v>
      </c>
      <c r="G1249" s="662" t="s">
        <v>648</v>
      </c>
      <c r="H1249" s="662" t="s">
        <v>1861</v>
      </c>
      <c r="I1249" s="662" t="s">
        <v>1862</v>
      </c>
      <c r="J1249" s="662" t="s">
        <v>1863</v>
      </c>
      <c r="K1249" s="662" t="s">
        <v>1864</v>
      </c>
      <c r="L1249" s="664">
        <v>95.252291410435575</v>
      </c>
      <c r="M1249" s="664">
        <v>336.00000000000017</v>
      </c>
      <c r="N1249" s="665">
        <v>32004.76991390637</v>
      </c>
    </row>
    <row r="1250" spans="1:14" ht="14.4" customHeight="1" x14ac:dyDescent="0.3">
      <c r="A1250" s="660" t="s">
        <v>600</v>
      </c>
      <c r="B1250" s="661" t="s">
        <v>3542</v>
      </c>
      <c r="C1250" s="662" t="s">
        <v>614</v>
      </c>
      <c r="D1250" s="663" t="s">
        <v>3545</v>
      </c>
      <c r="E1250" s="662" t="s">
        <v>1815</v>
      </c>
      <c r="F1250" s="663" t="s">
        <v>3553</v>
      </c>
      <c r="G1250" s="662" t="s">
        <v>648</v>
      </c>
      <c r="H1250" s="662" t="s">
        <v>1865</v>
      </c>
      <c r="I1250" s="662" t="s">
        <v>1866</v>
      </c>
      <c r="J1250" s="662" t="s">
        <v>1867</v>
      </c>
      <c r="K1250" s="662" t="s">
        <v>1827</v>
      </c>
      <c r="L1250" s="664">
        <v>2899.2103492520764</v>
      </c>
      <c r="M1250" s="664">
        <v>10.3</v>
      </c>
      <c r="N1250" s="665">
        <v>29861.86659729639</v>
      </c>
    </row>
    <row r="1251" spans="1:14" ht="14.4" customHeight="1" x14ac:dyDescent="0.3">
      <c r="A1251" s="660" t="s">
        <v>600</v>
      </c>
      <c r="B1251" s="661" t="s">
        <v>3542</v>
      </c>
      <c r="C1251" s="662" t="s">
        <v>614</v>
      </c>
      <c r="D1251" s="663" t="s">
        <v>3545</v>
      </c>
      <c r="E1251" s="662" t="s">
        <v>1815</v>
      </c>
      <c r="F1251" s="663" t="s">
        <v>3553</v>
      </c>
      <c r="G1251" s="662" t="s">
        <v>648</v>
      </c>
      <c r="H1251" s="662" t="s">
        <v>2778</v>
      </c>
      <c r="I1251" s="662" t="s">
        <v>2779</v>
      </c>
      <c r="J1251" s="662" t="s">
        <v>2780</v>
      </c>
      <c r="K1251" s="662" t="s">
        <v>2781</v>
      </c>
      <c r="L1251" s="664">
        <v>117.47431505802651</v>
      </c>
      <c r="M1251" s="664">
        <v>7</v>
      </c>
      <c r="N1251" s="665">
        <v>822.32020540618555</v>
      </c>
    </row>
    <row r="1252" spans="1:14" ht="14.4" customHeight="1" x14ac:dyDescent="0.3">
      <c r="A1252" s="660" t="s">
        <v>600</v>
      </c>
      <c r="B1252" s="661" t="s">
        <v>3542</v>
      </c>
      <c r="C1252" s="662" t="s">
        <v>614</v>
      </c>
      <c r="D1252" s="663" t="s">
        <v>3545</v>
      </c>
      <c r="E1252" s="662" t="s">
        <v>1815</v>
      </c>
      <c r="F1252" s="663" t="s">
        <v>3553</v>
      </c>
      <c r="G1252" s="662" t="s">
        <v>648</v>
      </c>
      <c r="H1252" s="662" t="s">
        <v>1868</v>
      </c>
      <c r="I1252" s="662" t="s">
        <v>1869</v>
      </c>
      <c r="J1252" s="662" t="s">
        <v>1870</v>
      </c>
      <c r="K1252" s="662" t="s">
        <v>1871</v>
      </c>
      <c r="L1252" s="664">
        <v>81.100000000000009</v>
      </c>
      <c r="M1252" s="664">
        <v>19</v>
      </c>
      <c r="N1252" s="665">
        <v>1540.9</v>
      </c>
    </row>
    <row r="1253" spans="1:14" ht="14.4" customHeight="1" x14ac:dyDescent="0.3">
      <c r="A1253" s="660" t="s">
        <v>600</v>
      </c>
      <c r="B1253" s="661" t="s">
        <v>3542</v>
      </c>
      <c r="C1253" s="662" t="s">
        <v>614</v>
      </c>
      <c r="D1253" s="663" t="s">
        <v>3545</v>
      </c>
      <c r="E1253" s="662" t="s">
        <v>1815</v>
      </c>
      <c r="F1253" s="663" t="s">
        <v>3553</v>
      </c>
      <c r="G1253" s="662" t="s">
        <v>648</v>
      </c>
      <c r="H1253" s="662" t="s">
        <v>1872</v>
      </c>
      <c r="I1253" s="662" t="s">
        <v>1873</v>
      </c>
      <c r="J1253" s="662" t="s">
        <v>1874</v>
      </c>
      <c r="K1253" s="662" t="s">
        <v>1875</v>
      </c>
      <c r="L1253" s="664">
        <v>677.73254611944822</v>
      </c>
      <c r="M1253" s="664">
        <v>14.800000000000002</v>
      </c>
      <c r="N1253" s="665">
        <v>10030.441682567835</v>
      </c>
    </row>
    <row r="1254" spans="1:14" ht="14.4" customHeight="1" x14ac:dyDescent="0.3">
      <c r="A1254" s="660" t="s">
        <v>600</v>
      </c>
      <c r="B1254" s="661" t="s">
        <v>3542</v>
      </c>
      <c r="C1254" s="662" t="s">
        <v>614</v>
      </c>
      <c r="D1254" s="663" t="s">
        <v>3545</v>
      </c>
      <c r="E1254" s="662" t="s">
        <v>1815</v>
      </c>
      <c r="F1254" s="663" t="s">
        <v>3553</v>
      </c>
      <c r="G1254" s="662" t="s">
        <v>648</v>
      </c>
      <c r="H1254" s="662" t="s">
        <v>1876</v>
      </c>
      <c r="I1254" s="662" t="s">
        <v>1877</v>
      </c>
      <c r="J1254" s="662" t="s">
        <v>1878</v>
      </c>
      <c r="K1254" s="662" t="s">
        <v>1879</v>
      </c>
      <c r="L1254" s="664">
        <v>606.40422704424839</v>
      </c>
      <c r="M1254" s="664">
        <v>24.650000000000002</v>
      </c>
      <c r="N1254" s="665">
        <v>14947.864196640723</v>
      </c>
    </row>
    <row r="1255" spans="1:14" ht="14.4" customHeight="1" x14ac:dyDescent="0.3">
      <c r="A1255" s="660" t="s">
        <v>600</v>
      </c>
      <c r="B1255" s="661" t="s">
        <v>3542</v>
      </c>
      <c r="C1255" s="662" t="s">
        <v>614</v>
      </c>
      <c r="D1255" s="663" t="s">
        <v>3545</v>
      </c>
      <c r="E1255" s="662" t="s">
        <v>1815</v>
      </c>
      <c r="F1255" s="663" t="s">
        <v>3553</v>
      </c>
      <c r="G1255" s="662" t="s">
        <v>648</v>
      </c>
      <c r="H1255" s="662" t="s">
        <v>1880</v>
      </c>
      <c r="I1255" s="662" t="s">
        <v>1881</v>
      </c>
      <c r="J1255" s="662" t="s">
        <v>1882</v>
      </c>
      <c r="K1255" s="662" t="s">
        <v>1883</v>
      </c>
      <c r="L1255" s="664">
        <v>517.50048481719432</v>
      </c>
      <c r="M1255" s="664">
        <v>6.6</v>
      </c>
      <c r="N1255" s="665">
        <v>3415.5031997934821</v>
      </c>
    </row>
    <row r="1256" spans="1:14" ht="14.4" customHeight="1" x14ac:dyDescent="0.3">
      <c r="A1256" s="660" t="s">
        <v>600</v>
      </c>
      <c r="B1256" s="661" t="s">
        <v>3542</v>
      </c>
      <c r="C1256" s="662" t="s">
        <v>614</v>
      </c>
      <c r="D1256" s="663" t="s">
        <v>3545</v>
      </c>
      <c r="E1256" s="662" t="s">
        <v>1815</v>
      </c>
      <c r="F1256" s="663" t="s">
        <v>3553</v>
      </c>
      <c r="G1256" s="662" t="s">
        <v>648</v>
      </c>
      <c r="H1256" s="662" t="s">
        <v>2782</v>
      </c>
      <c r="I1256" s="662" t="s">
        <v>2783</v>
      </c>
      <c r="J1256" s="662" t="s">
        <v>2784</v>
      </c>
      <c r="K1256" s="662" t="s">
        <v>2785</v>
      </c>
      <c r="L1256" s="664">
        <v>154.61405841776556</v>
      </c>
      <c r="M1256" s="664">
        <v>15</v>
      </c>
      <c r="N1256" s="665">
        <v>2319.2108762664834</v>
      </c>
    </row>
    <row r="1257" spans="1:14" ht="14.4" customHeight="1" x14ac:dyDescent="0.3">
      <c r="A1257" s="660" t="s">
        <v>600</v>
      </c>
      <c r="B1257" s="661" t="s">
        <v>3542</v>
      </c>
      <c r="C1257" s="662" t="s">
        <v>614</v>
      </c>
      <c r="D1257" s="663" t="s">
        <v>3545</v>
      </c>
      <c r="E1257" s="662" t="s">
        <v>1815</v>
      </c>
      <c r="F1257" s="663" t="s">
        <v>3553</v>
      </c>
      <c r="G1257" s="662" t="s">
        <v>648</v>
      </c>
      <c r="H1257" s="662" t="s">
        <v>1888</v>
      </c>
      <c r="I1257" s="662" t="s">
        <v>1888</v>
      </c>
      <c r="J1257" s="662" t="s">
        <v>1889</v>
      </c>
      <c r="K1257" s="662" t="s">
        <v>1890</v>
      </c>
      <c r="L1257" s="664">
        <v>814.63</v>
      </c>
      <c r="M1257" s="664">
        <v>1.5</v>
      </c>
      <c r="N1257" s="665">
        <v>1221.9449999999999</v>
      </c>
    </row>
    <row r="1258" spans="1:14" ht="14.4" customHeight="1" x14ac:dyDescent="0.3">
      <c r="A1258" s="660" t="s">
        <v>600</v>
      </c>
      <c r="B1258" s="661" t="s">
        <v>3542</v>
      </c>
      <c r="C1258" s="662" t="s">
        <v>614</v>
      </c>
      <c r="D1258" s="663" t="s">
        <v>3545</v>
      </c>
      <c r="E1258" s="662" t="s">
        <v>1815</v>
      </c>
      <c r="F1258" s="663" t="s">
        <v>3553</v>
      </c>
      <c r="G1258" s="662" t="s">
        <v>648</v>
      </c>
      <c r="H1258" s="662" t="s">
        <v>1891</v>
      </c>
      <c r="I1258" s="662" t="s">
        <v>1892</v>
      </c>
      <c r="J1258" s="662" t="s">
        <v>1893</v>
      </c>
      <c r="K1258" s="662" t="s">
        <v>1894</v>
      </c>
      <c r="L1258" s="664">
        <v>1440.9486658735079</v>
      </c>
      <c r="M1258" s="664">
        <v>1.5</v>
      </c>
      <c r="N1258" s="665">
        <v>2161.422998810262</v>
      </c>
    </row>
    <row r="1259" spans="1:14" ht="14.4" customHeight="1" x14ac:dyDescent="0.3">
      <c r="A1259" s="660" t="s">
        <v>600</v>
      </c>
      <c r="B1259" s="661" t="s">
        <v>3542</v>
      </c>
      <c r="C1259" s="662" t="s">
        <v>614</v>
      </c>
      <c r="D1259" s="663" t="s">
        <v>3545</v>
      </c>
      <c r="E1259" s="662" t="s">
        <v>1815</v>
      </c>
      <c r="F1259" s="663" t="s">
        <v>3553</v>
      </c>
      <c r="G1259" s="662" t="s">
        <v>648</v>
      </c>
      <c r="H1259" s="662" t="s">
        <v>1895</v>
      </c>
      <c r="I1259" s="662" t="s">
        <v>1895</v>
      </c>
      <c r="J1259" s="662" t="s">
        <v>1896</v>
      </c>
      <c r="K1259" s="662" t="s">
        <v>1897</v>
      </c>
      <c r="L1259" s="664">
        <v>1495</v>
      </c>
      <c r="M1259" s="664">
        <v>9</v>
      </c>
      <c r="N1259" s="665">
        <v>13455</v>
      </c>
    </row>
    <row r="1260" spans="1:14" ht="14.4" customHeight="1" x14ac:dyDescent="0.3">
      <c r="A1260" s="660" t="s">
        <v>600</v>
      </c>
      <c r="B1260" s="661" t="s">
        <v>3542</v>
      </c>
      <c r="C1260" s="662" t="s">
        <v>614</v>
      </c>
      <c r="D1260" s="663" t="s">
        <v>3545</v>
      </c>
      <c r="E1260" s="662" t="s">
        <v>1815</v>
      </c>
      <c r="F1260" s="663" t="s">
        <v>3553</v>
      </c>
      <c r="G1260" s="662" t="s">
        <v>648</v>
      </c>
      <c r="H1260" s="662" t="s">
        <v>3220</v>
      </c>
      <c r="I1260" s="662" t="s">
        <v>3221</v>
      </c>
      <c r="J1260" s="662" t="s">
        <v>1836</v>
      </c>
      <c r="K1260" s="662" t="s">
        <v>3222</v>
      </c>
      <c r="L1260" s="664">
        <v>50.659740948009606</v>
      </c>
      <c r="M1260" s="664">
        <v>5</v>
      </c>
      <c r="N1260" s="665">
        <v>253.29870474004804</v>
      </c>
    </row>
    <row r="1261" spans="1:14" ht="14.4" customHeight="1" x14ac:dyDescent="0.3">
      <c r="A1261" s="660" t="s">
        <v>600</v>
      </c>
      <c r="B1261" s="661" t="s">
        <v>3542</v>
      </c>
      <c r="C1261" s="662" t="s">
        <v>614</v>
      </c>
      <c r="D1261" s="663" t="s">
        <v>3545</v>
      </c>
      <c r="E1261" s="662" t="s">
        <v>1815</v>
      </c>
      <c r="F1261" s="663" t="s">
        <v>3553</v>
      </c>
      <c r="G1261" s="662" t="s">
        <v>648</v>
      </c>
      <c r="H1261" s="662" t="s">
        <v>1898</v>
      </c>
      <c r="I1261" s="662" t="s">
        <v>1898</v>
      </c>
      <c r="J1261" s="662" t="s">
        <v>1899</v>
      </c>
      <c r="K1261" s="662" t="s">
        <v>1900</v>
      </c>
      <c r="L1261" s="664">
        <v>1078.6333333333334</v>
      </c>
      <c r="M1261" s="664">
        <v>9</v>
      </c>
      <c r="N1261" s="665">
        <v>9707.7000000000007</v>
      </c>
    </row>
    <row r="1262" spans="1:14" ht="14.4" customHeight="1" x14ac:dyDescent="0.3">
      <c r="A1262" s="660" t="s">
        <v>600</v>
      </c>
      <c r="B1262" s="661" t="s">
        <v>3542</v>
      </c>
      <c r="C1262" s="662" t="s">
        <v>614</v>
      </c>
      <c r="D1262" s="663" t="s">
        <v>3545</v>
      </c>
      <c r="E1262" s="662" t="s">
        <v>1815</v>
      </c>
      <c r="F1262" s="663" t="s">
        <v>3553</v>
      </c>
      <c r="G1262" s="662" t="s">
        <v>648</v>
      </c>
      <c r="H1262" s="662" t="s">
        <v>1901</v>
      </c>
      <c r="I1262" s="662" t="s">
        <v>1902</v>
      </c>
      <c r="J1262" s="662" t="s">
        <v>1903</v>
      </c>
      <c r="K1262" s="662" t="s">
        <v>1904</v>
      </c>
      <c r="L1262" s="664">
        <v>82.83</v>
      </c>
      <c r="M1262" s="664">
        <v>26</v>
      </c>
      <c r="N1262" s="665">
        <v>2153.58</v>
      </c>
    </row>
    <row r="1263" spans="1:14" ht="14.4" customHeight="1" x14ac:dyDescent="0.3">
      <c r="A1263" s="660" t="s">
        <v>600</v>
      </c>
      <c r="B1263" s="661" t="s">
        <v>3542</v>
      </c>
      <c r="C1263" s="662" t="s">
        <v>614</v>
      </c>
      <c r="D1263" s="663" t="s">
        <v>3545</v>
      </c>
      <c r="E1263" s="662" t="s">
        <v>1815</v>
      </c>
      <c r="F1263" s="663" t="s">
        <v>3553</v>
      </c>
      <c r="G1263" s="662" t="s">
        <v>648</v>
      </c>
      <c r="H1263" s="662" t="s">
        <v>1905</v>
      </c>
      <c r="I1263" s="662" t="s">
        <v>1906</v>
      </c>
      <c r="J1263" s="662" t="s">
        <v>1907</v>
      </c>
      <c r="K1263" s="662" t="s">
        <v>1908</v>
      </c>
      <c r="L1263" s="664">
        <v>246.29810022776283</v>
      </c>
      <c r="M1263" s="664">
        <v>5</v>
      </c>
      <c r="N1263" s="665">
        <v>1231.4905011388141</v>
      </c>
    </row>
    <row r="1264" spans="1:14" ht="14.4" customHeight="1" x14ac:dyDescent="0.3">
      <c r="A1264" s="660" t="s">
        <v>600</v>
      </c>
      <c r="B1264" s="661" t="s">
        <v>3542</v>
      </c>
      <c r="C1264" s="662" t="s">
        <v>614</v>
      </c>
      <c r="D1264" s="663" t="s">
        <v>3545</v>
      </c>
      <c r="E1264" s="662" t="s">
        <v>1815</v>
      </c>
      <c r="F1264" s="663" t="s">
        <v>3553</v>
      </c>
      <c r="G1264" s="662" t="s">
        <v>648</v>
      </c>
      <c r="H1264" s="662" t="s">
        <v>2790</v>
      </c>
      <c r="I1264" s="662" t="s">
        <v>2791</v>
      </c>
      <c r="J1264" s="662" t="s">
        <v>2792</v>
      </c>
      <c r="K1264" s="662" t="s">
        <v>2793</v>
      </c>
      <c r="L1264" s="664">
        <v>250.50000000000009</v>
      </c>
      <c r="M1264" s="664">
        <v>3</v>
      </c>
      <c r="N1264" s="665">
        <v>751.50000000000023</v>
      </c>
    </row>
    <row r="1265" spans="1:14" ht="14.4" customHeight="1" x14ac:dyDescent="0.3">
      <c r="A1265" s="660" t="s">
        <v>600</v>
      </c>
      <c r="B1265" s="661" t="s">
        <v>3542</v>
      </c>
      <c r="C1265" s="662" t="s">
        <v>614</v>
      </c>
      <c r="D1265" s="663" t="s">
        <v>3545</v>
      </c>
      <c r="E1265" s="662" t="s">
        <v>1815</v>
      </c>
      <c r="F1265" s="663" t="s">
        <v>3553</v>
      </c>
      <c r="G1265" s="662" t="s">
        <v>648</v>
      </c>
      <c r="H1265" s="662" t="s">
        <v>1909</v>
      </c>
      <c r="I1265" s="662" t="s">
        <v>1910</v>
      </c>
      <c r="J1265" s="662" t="s">
        <v>1874</v>
      </c>
      <c r="K1265" s="662" t="s">
        <v>1911</v>
      </c>
      <c r="L1265" s="664">
        <v>119.91</v>
      </c>
      <c r="M1265" s="664">
        <v>1</v>
      </c>
      <c r="N1265" s="665">
        <v>119.91</v>
      </c>
    </row>
    <row r="1266" spans="1:14" ht="14.4" customHeight="1" x14ac:dyDescent="0.3">
      <c r="A1266" s="660" t="s">
        <v>600</v>
      </c>
      <c r="B1266" s="661" t="s">
        <v>3542</v>
      </c>
      <c r="C1266" s="662" t="s">
        <v>614</v>
      </c>
      <c r="D1266" s="663" t="s">
        <v>3545</v>
      </c>
      <c r="E1266" s="662" t="s">
        <v>1815</v>
      </c>
      <c r="F1266" s="663" t="s">
        <v>3553</v>
      </c>
      <c r="G1266" s="662" t="s">
        <v>648</v>
      </c>
      <c r="H1266" s="662" t="s">
        <v>3223</v>
      </c>
      <c r="I1266" s="662" t="s">
        <v>3224</v>
      </c>
      <c r="J1266" s="662" t="s">
        <v>3225</v>
      </c>
      <c r="K1266" s="662" t="s">
        <v>2029</v>
      </c>
      <c r="L1266" s="664">
        <v>61.07999999999997</v>
      </c>
      <c r="M1266" s="664">
        <v>8</v>
      </c>
      <c r="N1266" s="665">
        <v>488.63999999999976</v>
      </c>
    </row>
    <row r="1267" spans="1:14" ht="14.4" customHeight="1" x14ac:dyDescent="0.3">
      <c r="A1267" s="660" t="s">
        <v>600</v>
      </c>
      <c r="B1267" s="661" t="s">
        <v>3542</v>
      </c>
      <c r="C1267" s="662" t="s">
        <v>614</v>
      </c>
      <c r="D1267" s="663" t="s">
        <v>3545</v>
      </c>
      <c r="E1267" s="662" t="s">
        <v>1815</v>
      </c>
      <c r="F1267" s="663" t="s">
        <v>3553</v>
      </c>
      <c r="G1267" s="662" t="s">
        <v>648</v>
      </c>
      <c r="H1267" s="662" t="s">
        <v>1912</v>
      </c>
      <c r="I1267" s="662" t="s">
        <v>1912</v>
      </c>
      <c r="J1267" s="662" t="s">
        <v>1913</v>
      </c>
      <c r="K1267" s="662" t="s">
        <v>1914</v>
      </c>
      <c r="L1267" s="664">
        <v>2500.9299999999998</v>
      </c>
      <c r="M1267" s="664">
        <v>1.2</v>
      </c>
      <c r="N1267" s="665">
        <v>3001.1159999999995</v>
      </c>
    </row>
    <row r="1268" spans="1:14" ht="14.4" customHeight="1" x14ac:dyDescent="0.3">
      <c r="A1268" s="660" t="s">
        <v>600</v>
      </c>
      <c r="B1268" s="661" t="s">
        <v>3542</v>
      </c>
      <c r="C1268" s="662" t="s">
        <v>614</v>
      </c>
      <c r="D1268" s="663" t="s">
        <v>3545</v>
      </c>
      <c r="E1268" s="662" t="s">
        <v>1815</v>
      </c>
      <c r="F1268" s="663" t="s">
        <v>3553</v>
      </c>
      <c r="G1268" s="662" t="s">
        <v>648</v>
      </c>
      <c r="H1268" s="662" t="s">
        <v>3226</v>
      </c>
      <c r="I1268" s="662" t="s">
        <v>3227</v>
      </c>
      <c r="J1268" s="662" t="s">
        <v>3228</v>
      </c>
      <c r="K1268" s="662" t="s">
        <v>3229</v>
      </c>
      <c r="L1268" s="664">
        <v>69.72</v>
      </c>
      <c r="M1268" s="664">
        <v>1</v>
      </c>
      <c r="N1268" s="665">
        <v>69.72</v>
      </c>
    </row>
    <row r="1269" spans="1:14" ht="14.4" customHeight="1" x14ac:dyDescent="0.3">
      <c r="A1269" s="660" t="s">
        <v>600</v>
      </c>
      <c r="B1269" s="661" t="s">
        <v>3542</v>
      </c>
      <c r="C1269" s="662" t="s">
        <v>614</v>
      </c>
      <c r="D1269" s="663" t="s">
        <v>3545</v>
      </c>
      <c r="E1269" s="662" t="s">
        <v>1815</v>
      </c>
      <c r="F1269" s="663" t="s">
        <v>3553</v>
      </c>
      <c r="G1269" s="662" t="s">
        <v>648</v>
      </c>
      <c r="H1269" s="662" t="s">
        <v>1922</v>
      </c>
      <c r="I1269" s="662" t="s">
        <v>1923</v>
      </c>
      <c r="J1269" s="662" t="s">
        <v>1924</v>
      </c>
      <c r="K1269" s="662" t="s">
        <v>1925</v>
      </c>
      <c r="L1269" s="664">
        <v>833.79583333333323</v>
      </c>
      <c r="M1269" s="664">
        <v>12</v>
      </c>
      <c r="N1269" s="665">
        <v>10005.549999999999</v>
      </c>
    </row>
    <row r="1270" spans="1:14" ht="14.4" customHeight="1" x14ac:dyDescent="0.3">
      <c r="A1270" s="660" t="s">
        <v>600</v>
      </c>
      <c r="B1270" s="661" t="s">
        <v>3542</v>
      </c>
      <c r="C1270" s="662" t="s">
        <v>614</v>
      </c>
      <c r="D1270" s="663" t="s">
        <v>3545</v>
      </c>
      <c r="E1270" s="662" t="s">
        <v>1815</v>
      </c>
      <c r="F1270" s="663" t="s">
        <v>3553</v>
      </c>
      <c r="G1270" s="662" t="s">
        <v>648</v>
      </c>
      <c r="H1270" s="662" t="s">
        <v>1926</v>
      </c>
      <c r="I1270" s="662" t="s">
        <v>1926</v>
      </c>
      <c r="J1270" s="662" t="s">
        <v>1927</v>
      </c>
      <c r="K1270" s="662" t="s">
        <v>1928</v>
      </c>
      <c r="L1270" s="664">
        <v>920.00000000000011</v>
      </c>
      <c r="M1270" s="664">
        <v>3.6000000000000005</v>
      </c>
      <c r="N1270" s="665">
        <v>3312.0000000000009</v>
      </c>
    </row>
    <row r="1271" spans="1:14" ht="14.4" customHeight="1" x14ac:dyDescent="0.3">
      <c r="A1271" s="660" t="s">
        <v>600</v>
      </c>
      <c r="B1271" s="661" t="s">
        <v>3542</v>
      </c>
      <c r="C1271" s="662" t="s">
        <v>614</v>
      </c>
      <c r="D1271" s="663" t="s">
        <v>3545</v>
      </c>
      <c r="E1271" s="662" t="s">
        <v>1815</v>
      </c>
      <c r="F1271" s="663" t="s">
        <v>3553</v>
      </c>
      <c r="G1271" s="662" t="s">
        <v>648</v>
      </c>
      <c r="H1271" s="662" t="s">
        <v>1929</v>
      </c>
      <c r="I1271" s="662" t="s">
        <v>1929</v>
      </c>
      <c r="J1271" s="662" t="s">
        <v>1930</v>
      </c>
      <c r="K1271" s="662" t="s">
        <v>1931</v>
      </c>
      <c r="L1271" s="664">
        <v>1167.25</v>
      </c>
      <c r="M1271" s="664">
        <v>1</v>
      </c>
      <c r="N1271" s="665">
        <v>1167.25</v>
      </c>
    </row>
    <row r="1272" spans="1:14" ht="14.4" customHeight="1" x14ac:dyDescent="0.3">
      <c r="A1272" s="660" t="s">
        <v>600</v>
      </c>
      <c r="B1272" s="661" t="s">
        <v>3542</v>
      </c>
      <c r="C1272" s="662" t="s">
        <v>614</v>
      </c>
      <c r="D1272" s="663" t="s">
        <v>3545</v>
      </c>
      <c r="E1272" s="662" t="s">
        <v>1815</v>
      </c>
      <c r="F1272" s="663" t="s">
        <v>3553</v>
      </c>
      <c r="G1272" s="662" t="s">
        <v>648</v>
      </c>
      <c r="H1272" s="662" t="s">
        <v>1932</v>
      </c>
      <c r="I1272" s="662" t="s">
        <v>1932</v>
      </c>
      <c r="J1272" s="662" t="s">
        <v>1933</v>
      </c>
      <c r="K1272" s="662" t="s">
        <v>1934</v>
      </c>
      <c r="L1272" s="664">
        <v>166.75</v>
      </c>
      <c r="M1272" s="664">
        <v>6.6</v>
      </c>
      <c r="N1272" s="665">
        <v>1100.55</v>
      </c>
    </row>
    <row r="1273" spans="1:14" ht="14.4" customHeight="1" x14ac:dyDescent="0.3">
      <c r="A1273" s="660" t="s">
        <v>600</v>
      </c>
      <c r="B1273" s="661" t="s">
        <v>3542</v>
      </c>
      <c r="C1273" s="662" t="s">
        <v>614</v>
      </c>
      <c r="D1273" s="663" t="s">
        <v>3545</v>
      </c>
      <c r="E1273" s="662" t="s">
        <v>1815</v>
      </c>
      <c r="F1273" s="663" t="s">
        <v>3553</v>
      </c>
      <c r="G1273" s="662" t="s">
        <v>1519</v>
      </c>
      <c r="H1273" s="662" t="s">
        <v>1938</v>
      </c>
      <c r="I1273" s="662" t="s">
        <v>1939</v>
      </c>
      <c r="J1273" s="662" t="s">
        <v>1940</v>
      </c>
      <c r="K1273" s="662" t="s">
        <v>1941</v>
      </c>
      <c r="L1273" s="664">
        <v>88.6</v>
      </c>
      <c r="M1273" s="664">
        <v>40</v>
      </c>
      <c r="N1273" s="665">
        <v>3544</v>
      </c>
    </row>
    <row r="1274" spans="1:14" ht="14.4" customHeight="1" x14ac:dyDescent="0.3">
      <c r="A1274" s="660" t="s">
        <v>600</v>
      </c>
      <c r="B1274" s="661" t="s">
        <v>3542</v>
      </c>
      <c r="C1274" s="662" t="s">
        <v>614</v>
      </c>
      <c r="D1274" s="663" t="s">
        <v>3545</v>
      </c>
      <c r="E1274" s="662" t="s">
        <v>1815</v>
      </c>
      <c r="F1274" s="663" t="s">
        <v>3553</v>
      </c>
      <c r="G1274" s="662" t="s">
        <v>1519</v>
      </c>
      <c r="H1274" s="662" t="s">
        <v>1942</v>
      </c>
      <c r="I1274" s="662" t="s">
        <v>1943</v>
      </c>
      <c r="J1274" s="662" t="s">
        <v>1944</v>
      </c>
      <c r="K1274" s="662" t="s">
        <v>1945</v>
      </c>
      <c r="L1274" s="664">
        <v>45.817889506806274</v>
      </c>
      <c r="M1274" s="664">
        <v>1292</v>
      </c>
      <c r="N1274" s="665">
        <v>59196.71324279371</v>
      </c>
    </row>
    <row r="1275" spans="1:14" ht="14.4" customHeight="1" x14ac:dyDescent="0.3">
      <c r="A1275" s="660" t="s">
        <v>600</v>
      </c>
      <c r="B1275" s="661" t="s">
        <v>3542</v>
      </c>
      <c r="C1275" s="662" t="s">
        <v>614</v>
      </c>
      <c r="D1275" s="663" t="s">
        <v>3545</v>
      </c>
      <c r="E1275" s="662" t="s">
        <v>1815</v>
      </c>
      <c r="F1275" s="663" t="s">
        <v>3553</v>
      </c>
      <c r="G1275" s="662" t="s">
        <v>1519</v>
      </c>
      <c r="H1275" s="662" t="s">
        <v>1946</v>
      </c>
      <c r="I1275" s="662" t="s">
        <v>1947</v>
      </c>
      <c r="J1275" s="662" t="s">
        <v>1948</v>
      </c>
      <c r="K1275" s="662" t="s">
        <v>1949</v>
      </c>
      <c r="L1275" s="664">
        <v>138.35999999999996</v>
      </c>
      <c r="M1275" s="664">
        <v>5</v>
      </c>
      <c r="N1275" s="665">
        <v>691.79999999999973</v>
      </c>
    </row>
    <row r="1276" spans="1:14" ht="14.4" customHeight="1" x14ac:dyDescent="0.3">
      <c r="A1276" s="660" t="s">
        <v>600</v>
      </c>
      <c r="B1276" s="661" t="s">
        <v>3542</v>
      </c>
      <c r="C1276" s="662" t="s">
        <v>614</v>
      </c>
      <c r="D1276" s="663" t="s">
        <v>3545</v>
      </c>
      <c r="E1276" s="662" t="s">
        <v>1815</v>
      </c>
      <c r="F1276" s="663" t="s">
        <v>3553</v>
      </c>
      <c r="G1276" s="662" t="s">
        <v>1519</v>
      </c>
      <c r="H1276" s="662" t="s">
        <v>2794</v>
      </c>
      <c r="I1276" s="662" t="s">
        <v>2795</v>
      </c>
      <c r="J1276" s="662" t="s">
        <v>2796</v>
      </c>
      <c r="K1276" s="662" t="s">
        <v>1949</v>
      </c>
      <c r="L1276" s="664">
        <v>57.369999999999983</v>
      </c>
      <c r="M1276" s="664">
        <v>3</v>
      </c>
      <c r="N1276" s="665">
        <v>172.10999999999996</v>
      </c>
    </row>
    <row r="1277" spans="1:14" ht="14.4" customHeight="1" x14ac:dyDescent="0.3">
      <c r="A1277" s="660" t="s">
        <v>600</v>
      </c>
      <c r="B1277" s="661" t="s">
        <v>3542</v>
      </c>
      <c r="C1277" s="662" t="s">
        <v>614</v>
      </c>
      <c r="D1277" s="663" t="s">
        <v>3545</v>
      </c>
      <c r="E1277" s="662" t="s">
        <v>1815</v>
      </c>
      <c r="F1277" s="663" t="s">
        <v>3553</v>
      </c>
      <c r="G1277" s="662" t="s">
        <v>1519</v>
      </c>
      <c r="H1277" s="662" t="s">
        <v>1950</v>
      </c>
      <c r="I1277" s="662" t="s">
        <v>1951</v>
      </c>
      <c r="J1277" s="662" t="s">
        <v>1952</v>
      </c>
      <c r="K1277" s="662" t="s">
        <v>1953</v>
      </c>
      <c r="L1277" s="664">
        <v>153.59212708268532</v>
      </c>
      <c r="M1277" s="664">
        <v>2</v>
      </c>
      <c r="N1277" s="665">
        <v>307.18425416537065</v>
      </c>
    </row>
    <row r="1278" spans="1:14" ht="14.4" customHeight="1" x14ac:dyDescent="0.3">
      <c r="A1278" s="660" t="s">
        <v>600</v>
      </c>
      <c r="B1278" s="661" t="s">
        <v>3542</v>
      </c>
      <c r="C1278" s="662" t="s">
        <v>614</v>
      </c>
      <c r="D1278" s="663" t="s">
        <v>3545</v>
      </c>
      <c r="E1278" s="662" t="s">
        <v>1815</v>
      </c>
      <c r="F1278" s="663" t="s">
        <v>3553</v>
      </c>
      <c r="G1278" s="662" t="s">
        <v>1519</v>
      </c>
      <c r="H1278" s="662" t="s">
        <v>1954</v>
      </c>
      <c r="I1278" s="662" t="s">
        <v>1955</v>
      </c>
      <c r="J1278" s="662" t="s">
        <v>1956</v>
      </c>
      <c r="K1278" s="662" t="s">
        <v>1957</v>
      </c>
      <c r="L1278" s="664">
        <v>55.550000000000011</v>
      </c>
      <c r="M1278" s="664">
        <v>2</v>
      </c>
      <c r="N1278" s="665">
        <v>111.10000000000002</v>
      </c>
    </row>
    <row r="1279" spans="1:14" ht="14.4" customHeight="1" x14ac:dyDescent="0.3">
      <c r="A1279" s="660" t="s">
        <v>600</v>
      </c>
      <c r="B1279" s="661" t="s">
        <v>3542</v>
      </c>
      <c r="C1279" s="662" t="s">
        <v>614</v>
      </c>
      <c r="D1279" s="663" t="s">
        <v>3545</v>
      </c>
      <c r="E1279" s="662" t="s">
        <v>1815</v>
      </c>
      <c r="F1279" s="663" t="s">
        <v>3553</v>
      </c>
      <c r="G1279" s="662" t="s">
        <v>1519</v>
      </c>
      <c r="H1279" s="662" t="s">
        <v>1958</v>
      </c>
      <c r="I1279" s="662" t="s">
        <v>1959</v>
      </c>
      <c r="J1279" s="662" t="s">
        <v>1960</v>
      </c>
      <c r="K1279" s="662" t="s">
        <v>1961</v>
      </c>
      <c r="L1279" s="664">
        <v>261.05</v>
      </c>
      <c r="M1279" s="664">
        <v>6</v>
      </c>
      <c r="N1279" s="665">
        <v>1566.3000000000002</v>
      </c>
    </row>
    <row r="1280" spans="1:14" ht="14.4" customHeight="1" x14ac:dyDescent="0.3">
      <c r="A1280" s="660" t="s">
        <v>600</v>
      </c>
      <c r="B1280" s="661" t="s">
        <v>3542</v>
      </c>
      <c r="C1280" s="662" t="s">
        <v>614</v>
      </c>
      <c r="D1280" s="663" t="s">
        <v>3545</v>
      </c>
      <c r="E1280" s="662" t="s">
        <v>1815</v>
      </c>
      <c r="F1280" s="663" t="s">
        <v>3553</v>
      </c>
      <c r="G1280" s="662" t="s">
        <v>1519</v>
      </c>
      <c r="H1280" s="662" t="s">
        <v>1962</v>
      </c>
      <c r="I1280" s="662" t="s">
        <v>1963</v>
      </c>
      <c r="J1280" s="662" t="s">
        <v>1964</v>
      </c>
      <c r="K1280" s="662" t="s">
        <v>1827</v>
      </c>
      <c r="L1280" s="664">
        <v>228.77312309335019</v>
      </c>
      <c r="M1280" s="664">
        <v>8.3000000000000007</v>
      </c>
      <c r="N1280" s="665">
        <v>1898.8169216748067</v>
      </c>
    </row>
    <row r="1281" spans="1:14" ht="14.4" customHeight="1" x14ac:dyDescent="0.3">
      <c r="A1281" s="660" t="s">
        <v>600</v>
      </c>
      <c r="B1281" s="661" t="s">
        <v>3542</v>
      </c>
      <c r="C1281" s="662" t="s">
        <v>614</v>
      </c>
      <c r="D1281" s="663" t="s">
        <v>3545</v>
      </c>
      <c r="E1281" s="662" t="s">
        <v>1815</v>
      </c>
      <c r="F1281" s="663" t="s">
        <v>3553</v>
      </c>
      <c r="G1281" s="662" t="s">
        <v>1519</v>
      </c>
      <c r="H1281" s="662" t="s">
        <v>1965</v>
      </c>
      <c r="I1281" s="662" t="s">
        <v>1966</v>
      </c>
      <c r="J1281" s="662" t="s">
        <v>1967</v>
      </c>
      <c r="K1281" s="662" t="s">
        <v>1968</v>
      </c>
      <c r="L1281" s="664">
        <v>75.220038984193224</v>
      </c>
      <c r="M1281" s="664">
        <v>103</v>
      </c>
      <c r="N1281" s="665">
        <v>7747.6640153719027</v>
      </c>
    </row>
    <row r="1282" spans="1:14" ht="14.4" customHeight="1" x14ac:dyDescent="0.3">
      <c r="A1282" s="660" t="s">
        <v>600</v>
      </c>
      <c r="B1282" s="661" t="s">
        <v>3542</v>
      </c>
      <c r="C1282" s="662" t="s">
        <v>614</v>
      </c>
      <c r="D1282" s="663" t="s">
        <v>3545</v>
      </c>
      <c r="E1282" s="662" t="s">
        <v>1815</v>
      </c>
      <c r="F1282" s="663" t="s">
        <v>3553</v>
      </c>
      <c r="G1282" s="662" t="s">
        <v>1519</v>
      </c>
      <c r="H1282" s="662" t="s">
        <v>2800</v>
      </c>
      <c r="I1282" s="662" t="s">
        <v>2801</v>
      </c>
      <c r="J1282" s="662" t="s">
        <v>2802</v>
      </c>
      <c r="K1282" s="662" t="s">
        <v>2803</v>
      </c>
      <c r="L1282" s="664">
        <v>154.04972175379808</v>
      </c>
      <c r="M1282" s="664">
        <v>30</v>
      </c>
      <c r="N1282" s="665">
        <v>4621.4916526139423</v>
      </c>
    </row>
    <row r="1283" spans="1:14" ht="14.4" customHeight="1" x14ac:dyDescent="0.3">
      <c r="A1283" s="660" t="s">
        <v>600</v>
      </c>
      <c r="B1283" s="661" t="s">
        <v>3542</v>
      </c>
      <c r="C1283" s="662" t="s">
        <v>614</v>
      </c>
      <c r="D1283" s="663" t="s">
        <v>3545</v>
      </c>
      <c r="E1283" s="662" t="s">
        <v>1815</v>
      </c>
      <c r="F1283" s="663" t="s">
        <v>3553</v>
      </c>
      <c r="G1283" s="662" t="s">
        <v>1519</v>
      </c>
      <c r="H1283" s="662" t="s">
        <v>1973</v>
      </c>
      <c r="I1283" s="662" t="s">
        <v>1974</v>
      </c>
      <c r="J1283" s="662" t="s">
        <v>1975</v>
      </c>
      <c r="K1283" s="662" t="s">
        <v>1976</v>
      </c>
      <c r="L1283" s="664">
        <v>54.430064599006265</v>
      </c>
      <c r="M1283" s="664">
        <v>31</v>
      </c>
      <c r="N1283" s="665">
        <v>1687.3320025691942</v>
      </c>
    </row>
    <row r="1284" spans="1:14" ht="14.4" customHeight="1" x14ac:dyDescent="0.3">
      <c r="A1284" s="660" t="s">
        <v>600</v>
      </c>
      <c r="B1284" s="661" t="s">
        <v>3542</v>
      </c>
      <c r="C1284" s="662" t="s">
        <v>614</v>
      </c>
      <c r="D1284" s="663" t="s">
        <v>3545</v>
      </c>
      <c r="E1284" s="662" t="s">
        <v>1815</v>
      </c>
      <c r="F1284" s="663" t="s">
        <v>3553</v>
      </c>
      <c r="G1284" s="662" t="s">
        <v>1519</v>
      </c>
      <c r="H1284" s="662" t="s">
        <v>1977</v>
      </c>
      <c r="I1284" s="662" t="s">
        <v>1978</v>
      </c>
      <c r="J1284" s="662" t="s">
        <v>1940</v>
      </c>
      <c r="K1284" s="662" t="s">
        <v>1979</v>
      </c>
      <c r="L1284" s="664">
        <v>74</v>
      </c>
      <c r="M1284" s="664">
        <v>20</v>
      </c>
      <c r="N1284" s="665">
        <v>1480</v>
      </c>
    </row>
    <row r="1285" spans="1:14" ht="14.4" customHeight="1" x14ac:dyDescent="0.3">
      <c r="A1285" s="660" t="s">
        <v>600</v>
      </c>
      <c r="B1285" s="661" t="s">
        <v>3542</v>
      </c>
      <c r="C1285" s="662" t="s">
        <v>614</v>
      </c>
      <c r="D1285" s="663" t="s">
        <v>3545</v>
      </c>
      <c r="E1285" s="662" t="s">
        <v>1815</v>
      </c>
      <c r="F1285" s="663" t="s">
        <v>3553</v>
      </c>
      <c r="G1285" s="662" t="s">
        <v>1519</v>
      </c>
      <c r="H1285" s="662" t="s">
        <v>3230</v>
      </c>
      <c r="I1285" s="662" t="s">
        <v>3231</v>
      </c>
      <c r="J1285" s="662" t="s">
        <v>3232</v>
      </c>
      <c r="K1285" s="662" t="s">
        <v>3233</v>
      </c>
      <c r="L1285" s="664">
        <v>59.789999999999992</v>
      </c>
      <c r="M1285" s="664">
        <v>30</v>
      </c>
      <c r="N1285" s="665">
        <v>1793.6999999999998</v>
      </c>
    </row>
    <row r="1286" spans="1:14" ht="14.4" customHeight="1" x14ac:dyDescent="0.3">
      <c r="A1286" s="660" t="s">
        <v>600</v>
      </c>
      <c r="B1286" s="661" t="s">
        <v>3542</v>
      </c>
      <c r="C1286" s="662" t="s">
        <v>614</v>
      </c>
      <c r="D1286" s="663" t="s">
        <v>3545</v>
      </c>
      <c r="E1286" s="662" t="s">
        <v>1815</v>
      </c>
      <c r="F1286" s="663" t="s">
        <v>3553</v>
      </c>
      <c r="G1286" s="662" t="s">
        <v>1519</v>
      </c>
      <c r="H1286" s="662" t="s">
        <v>1980</v>
      </c>
      <c r="I1286" s="662" t="s">
        <v>1981</v>
      </c>
      <c r="J1286" s="662" t="s">
        <v>1982</v>
      </c>
      <c r="K1286" s="662" t="s">
        <v>1983</v>
      </c>
      <c r="L1286" s="664">
        <v>12592.484459205887</v>
      </c>
      <c r="M1286" s="664">
        <v>12</v>
      </c>
      <c r="N1286" s="665">
        <v>151109.81351047065</v>
      </c>
    </row>
    <row r="1287" spans="1:14" ht="14.4" customHeight="1" x14ac:dyDescent="0.3">
      <c r="A1287" s="660" t="s">
        <v>600</v>
      </c>
      <c r="B1287" s="661" t="s">
        <v>3542</v>
      </c>
      <c r="C1287" s="662" t="s">
        <v>614</v>
      </c>
      <c r="D1287" s="663" t="s">
        <v>3545</v>
      </c>
      <c r="E1287" s="662" t="s">
        <v>1992</v>
      </c>
      <c r="F1287" s="663" t="s">
        <v>3554</v>
      </c>
      <c r="G1287" s="662" t="s">
        <v>648</v>
      </c>
      <c r="H1287" s="662" t="s">
        <v>2811</v>
      </c>
      <c r="I1287" s="662" t="s">
        <v>2812</v>
      </c>
      <c r="J1287" s="662" t="s">
        <v>2813</v>
      </c>
      <c r="K1287" s="662" t="s">
        <v>2814</v>
      </c>
      <c r="L1287" s="664">
        <v>93.066963313943461</v>
      </c>
      <c r="M1287" s="664">
        <v>3</v>
      </c>
      <c r="N1287" s="665">
        <v>279.20088994183038</v>
      </c>
    </row>
    <row r="1288" spans="1:14" ht="14.4" customHeight="1" x14ac:dyDescent="0.3">
      <c r="A1288" s="660" t="s">
        <v>600</v>
      </c>
      <c r="B1288" s="661" t="s">
        <v>3542</v>
      </c>
      <c r="C1288" s="662" t="s">
        <v>614</v>
      </c>
      <c r="D1288" s="663" t="s">
        <v>3545</v>
      </c>
      <c r="E1288" s="662" t="s">
        <v>1992</v>
      </c>
      <c r="F1288" s="663" t="s">
        <v>3554</v>
      </c>
      <c r="G1288" s="662" t="s">
        <v>648</v>
      </c>
      <c r="H1288" s="662" t="s">
        <v>3234</v>
      </c>
      <c r="I1288" s="662" t="s">
        <v>3235</v>
      </c>
      <c r="J1288" s="662" t="s">
        <v>3236</v>
      </c>
      <c r="K1288" s="662" t="s">
        <v>3237</v>
      </c>
      <c r="L1288" s="664">
        <v>92.716032904044283</v>
      </c>
      <c r="M1288" s="664">
        <v>8</v>
      </c>
      <c r="N1288" s="665">
        <v>741.72826323235427</v>
      </c>
    </row>
    <row r="1289" spans="1:14" ht="14.4" customHeight="1" x14ac:dyDescent="0.3">
      <c r="A1289" s="660" t="s">
        <v>600</v>
      </c>
      <c r="B1289" s="661" t="s">
        <v>3542</v>
      </c>
      <c r="C1289" s="662" t="s">
        <v>614</v>
      </c>
      <c r="D1289" s="663" t="s">
        <v>3545</v>
      </c>
      <c r="E1289" s="662" t="s">
        <v>1992</v>
      </c>
      <c r="F1289" s="663" t="s">
        <v>3554</v>
      </c>
      <c r="G1289" s="662" t="s">
        <v>648</v>
      </c>
      <c r="H1289" s="662" t="s">
        <v>3238</v>
      </c>
      <c r="I1289" s="662" t="s">
        <v>3239</v>
      </c>
      <c r="J1289" s="662" t="s">
        <v>3240</v>
      </c>
      <c r="K1289" s="662" t="s">
        <v>3241</v>
      </c>
      <c r="L1289" s="664">
        <v>7690</v>
      </c>
      <c r="M1289" s="664">
        <v>3</v>
      </c>
      <c r="N1289" s="665">
        <v>23070</v>
      </c>
    </row>
    <row r="1290" spans="1:14" ht="14.4" customHeight="1" x14ac:dyDescent="0.3">
      <c r="A1290" s="660" t="s">
        <v>600</v>
      </c>
      <c r="B1290" s="661" t="s">
        <v>3542</v>
      </c>
      <c r="C1290" s="662" t="s">
        <v>614</v>
      </c>
      <c r="D1290" s="663" t="s">
        <v>3545</v>
      </c>
      <c r="E1290" s="662" t="s">
        <v>1992</v>
      </c>
      <c r="F1290" s="663" t="s">
        <v>3554</v>
      </c>
      <c r="G1290" s="662" t="s">
        <v>1519</v>
      </c>
      <c r="H1290" s="662" t="s">
        <v>1997</v>
      </c>
      <c r="I1290" s="662" t="s">
        <v>1998</v>
      </c>
      <c r="J1290" s="662" t="s">
        <v>1999</v>
      </c>
      <c r="K1290" s="662"/>
      <c r="L1290" s="664">
        <v>33.727584437092062</v>
      </c>
      <c r="M1290" s="664">
        <v>225</v>
      </c>
      <c r="N1290" s="665">
        <v>7588.706498345714</v>
      </c>
    </row>
    <row r="1291" spans="1:14" ht="14.4" customHeight="1" x14ac:dyDescent="0.3">
      <c r="A1291" s="660" t="s">
        <v>600</v>
      </c>
      <c r="B1291" s="661" t="s">
        <v>3542</v>
      </c>
      <c r="C1291" s="662" t="s">
        <v>614</v>
      </c>
      <c r="D1291" s="663" t="s">
        <v>3545</v>
      </c>
      <c r="E1291" s="662" t="s">
        <v>1992</v>
      </c>
      <c r="F1291" s="663" t="s">
        <v>3554</v>
      </c>
      <c r="G1291" s="662" t="s">
        <v>1519</v>
      </c>
      <c r="H1291" s="662" t="s">
        <v>2000</v>
      </c>
      <c r="I1291" s="662" t="s">
        <v>2001</v>
      </c>
      <c r="J1291" s="662" t="s">
        <v>2002</v>
      </c>
      <c r="K1291" s="662" t="s">
        <v>2003</v>
      </c>
      <c r="L1291" s="664">
        <v>1834.9053452857625</v>
      </c>
      <c r="M1291" s="664">
        <v>2</v>
      </c>
      <c r="N1291" s="665">
        <v>3669.8106905715249</v>
      </c>
    </row>
    <row r="1292" spans="1:14" ht="14.4" customHeight="1" x14ac:dyDescent="0.3">
      <c r="A1292" s="660" t="s">
        <v>600</v>
      </c>
      <c r="B1292" s="661" t="s">
        <v>3542</v>
      </c>
      <c r="C1292" s="662" t="s">
        <v>614</v>
      </c>
      <c r="D1292" s="663" t="s">
        <v>3545</v>
      </c>
      <c r="E1292" s="662" t="s">
        <v>2011</v>
      </c>
      <c r="F1292" s="663" t="s">
        <v>3555</v>
      </c>
      <c r="G1292" s="662"/>
      <c r="H1292" s="662"/>
      <c r="I1292" s="662" t="s">
        <v>2012</v>
      </c>
      <c r="J1292" s="662" t="s">
        <v>2013</v>
      </c>
      <c r="K1292" s="662"/>
      <c r="L1292" s="664">
        <v>3842.04</v>
      </c>
      <c r="M1292" s="664">
        <v>7</v>
      </c>
      <c r="N1292" s="665">
        <v>26894.28</v>
      </c>
    </row>
    <row r="1293" spans="1:14" ht="14.4" customHeight="1" x14ac:dyDescent="0.3">
      <c r="A1293" s="660" t="s">
        <v>600</v>
      </c>
      <c r="B1293" s="661" t="s">
        <v>3542</v>
      </c>
      <c r="C1293" s="662" t="s">
        <v>614</v>
      </c>
      <c r="D1293" s="663" t="s">
        <v>3545</v>
      </c>
      <c r="E1293" s="662" t="s">
        <v>2011</v>
      </c>
      <c r="F1293" s="663" t="s">
        <v>3555</v>
      </c>
      <c r="G1293" s="662"/>
      <c r="H1293" s="662"/>
      <c r="I1293" s="662" t="s">
        <v>2014</v>
      </c>
      <c r="J1293" s="662" t="s">
        <v>2015</v>
      </c>
      <c r="K1293" s="662"/>
      <c r="L1293" s="664">
        <v>1407.54</v>
      </c>
      <c r="M1293" s="664">
        <v>4</v>
      </c>
      <c r="N1293" s="665">
        <v>5630.16</v>
      </c>
    </row>
    <row r="1294" spans="1:14" ht="14.4" customHeight="1" x14ac:dyDescent="0.3">
      <c r="A1294" s="660" t="s">
        <v>600</v>
      </c>
      <c r="B1294" s="661" t="s">
        <v>3542</v>
      </c>
      <c r="C1294" s="662" t="s">
        <v>614</v>
      </c>
      <c r="D1294" s="663" t="s">
        <v>3545</v>
      </c>
      <c r="E1294" s="662" t="s">
        <v>3242</v>
      </c>
      <c r="F1294" s="663" t="s">
        <v>3556</v>
      </c>
      <c r="G1294" s="662"/>
      <c r="H1294" s="662"/>
      <c r="I1294" s="662" t="s">
        <v>3243</v>
      </c>
      <c r="J1294" s="662" t="s">
        <v>3244</v>
      </c>
      <c r="K1294" s="662"/>
      <c r="L1294" s="664">
        <v>8855</v>
      </c>
      <c r="M1294" s="664">
        <v>18</v>
      </c>
      <c r="N1294" s="665">
        <v>159390</v>
      </c>
    </row>
    <row r="1295" spans="1:14" ht="14.4" customHeight="1" x14ac:dyDescent="0.3">
      <c r="A1295" s="660" t="s">
        <v>600</v>
      </c>
      <c r="B1295" s="661" t="s">
        <v>3542</v>
      </c>
      <c r="C1295" s="662" t="s">
        <v>614</v>
      </c>
      <c r="D1295" s="663" t="s">
        <v>3545</v>
      </c>
      <c r="E1295" s="662" t="s">
        <v>3242</v>
      </c>
      <c r="F1295" s="663" t="s">
        <v>3556</v>
      </c>
      <c r="G1295" s="662"/>
      <c r="H1295" s="662"/>
      <c r="I1295" s="662" t="s">
        <v>3245</v>
      </c>
      <c r="J1295" s="662" t="s">
        <v>3246</v>
      </c>
      <c r="K1295" s="662"/>
      <c r="L1295" s="664">
        <v>4445.99</v>
      </c>
      <c r="M1295" s="664">
        <v>18</v>
      </c>
      <c r="N1295" s="665">
        <v>80027.819999999992</v>
      </c>
    </row>
    <row r="1296" spans="1:14" ht="14.4" customHeight="1" x14ac:dyDescent="0.3">
      <c r="A1296" s="660" t="s">
        <v>600</v>
      </c>
      <c r="B1296" s="661" t="s">
        <v>3542</v>
      </c>
      <c r="C1296" s="662" t="s">
        <v>617</v>
      </c>
      <c r="D1296" s="663" t="s">
        <v>3546</v>
      </c>
      <c r="E1296" s="662" t="s">
        <v>632</v>
      </c>
      <c r="F1296" s="663" t="s">
        <v>3551</v>
      </c>
      <c r="G1296" s="662" t="s">
        <v>648</v>
      </c>
      <c r="H1296" s="662" t="s">
        <v>671</v>
      </c>
      <c r="I1296" s="662" t="s">
        <v>672</v>
      </c>
      <c r="J1296" s="662" t="s">
        <v>673</v>
      </c>
      <c r="K1296" s="662" t="s">
        <v>674</v>
      </c>
      <c r="L1296" s="664">
        <v>84.570000000000007</v>
      </c>
      <c r="M1296" s="664">
        <v>1</v>
      </c>
      <c r="N1296" s="665">
        <v>84.570000000000007</v>
      </c>
    </row>
    <row r="1297" spans="1:14" ht="14.4" customHeight="1" x14ac:dyDescent="0.3">
      <c r="A1297" s="660" t="s">
        <v>600</v>
      </c>
      <c r="B1297" s="661" t="s">
        <v>3542</v>
      </c>
      <c r="C1297" s="662" t="s">
        <v>617</v>
      </c>
      <c r="D1297" s="663" t="s">
        <v>3546</v>
      </c>
      <c r="E1297" s="662" t="s">
        <v>632</v>
      </c>
      <c r="F1297" s="663" t="s">
        <v>3551</v>
      </c>
      <c r="G1297" s="662" t="s">
        <v>648</v>
      </c>
      <c r="H1297" s="662" t="s">
        <v>675</v>
      </c>
      <c r="I1297" s="662" t="s">
        <v>676</v>
      </c>
      <c r="J1297" s="662" t="s">
        <v>677</v>
      </c>
      <c r="K1297" s="662" t="s">
        <v>678</v>
      </c>
      <c r="L1297" s="664">
        <v>97.671470269470888</v>
      </c>
      <c r="M1297" s="664">
        <v>7</v>
      </c>
      <c r="N1297" s="665">
        <v>683.70029188629621</v>
      </c>
    </row>
    <row r="1298" spans="1:14" ht="14.4" customHeight="1" x14ac:dyDescent="0.3">
      <c r="A1298" s="660" t="s">
        <v>600</v>
      </c>
      <c r="B1298" s="661" t="s">
        <v>3542</v>
      </c>
      <c r="C1298" s="662" t="s">
        <v>617</v>
      </c>
      <c r="D1298" s="663" t="s">
        <v>3546</v>
      </c>
      <c r="E1298" s="662" t="s">
        <v>632</v>
      </c>
      <c r="F1298" s="663" t="s">
        <v>3551</v>
      </c>
      <c r="G1298" s="662" t="s">
        <v>648</v>
      </c>
      <c r="H1298" s="662" t="s">
        <v>682</v>
      </c>
      <c r="I1298" s="662" t="s">
        <v>683</v>
      </c>
      <c r="J1298" s="662" t="s">
        <v>684</v>
      </c>
      <c r="K1298" s="662" t="s">
        <v>685</v>
      </c>
      <c r="L1298" s="664">
        <v>170.17364262616533</v>
      </c>
      <c r="M1298" s="664">
        <v>43</v>
      </c>
      <c r="N1298" s="665">
        <v>7317.4666329251095</v>
      </c>
    </row>
    <row r="1299" spans="1:14" ht="14.4" customHeight="1" x14ac:dyDescent="0.3">
      <c r="A1299" s="660" t="s">
        <v>600</v>
      </c>
      <c r="B1299" s="661" t="s">
        <v>3542</v>
      </c>
      <c r="C1299" s="662" t="s">
        <v>617</v>
      </c>
      <c r="D1299" s="663" t="s">
        <v>3546</v>
      </c>
      <c r="E1299" s="662" t="s">
        <v>632</v>
      </c>
      <c r="F1299" s="663" t="s">
        <v>3551</v>
      </c>
      <c r="G1299" s="662" t="s">
        <v>648</v>
      </c>
      <c r="H1299" s="662" t="s">
        <v>698</v>
      </c>
      <c r="I1299" s="662" t="s">
        <v>699</v>
      </c>
      <c r="J1299" s="662" t="s">
        <v>700</v>
      </c>
      <c r="K1299" s="662" t="s">
        <v>701</v>
      </c>
      <c r="L1299" s="664">
        <v>56.429552918140104</v>
      </c>
      <c r="M1299" s="664">
        <v>3</v>
      </c>
      <c r="N1299" s="665">
        <v>169.28865875442031</v>
      </c>
    </row>
    <row r="1300" spans="1:14" ht="14.4" customHeight="1" x14ac:dyDescent="0.3">
      <c r="A1300" s="660" t="s">
        <v>600</v>
      </c>
      <c r="B1300" s="661" t="s">
        <v>3542</v>
      </c>
      <c r="C1300" s="662" t="s">
        <v>617</v>
      </c>
      <c r="D1300" s="663" t="s">
        <v>3546</v>
      </c>
      <c r="E1300" s="662" t="s">
        <v>632</v>
      </c>
      <c r="F1300" s="663" t="s">
        <v>3551</v>
      </c>
      <c r="G1300" s="662" t="s">
        <v>648</v>
      </c>
      <c r="H1300" s="662" t="s">
        <v>719</v>
      </c>
      <c r="I1300" s="662" t="s">
        <v>720</v>
      </c>
      <c r="J1300" s="662" t="s">
        <v>721</v>
      </c>
      <c r="K1300" s="662" t="s">
        <v>722</v>
      </c>
      <c r="L1300" s="664">
        <v>61.899999999999942</v>
      </c>
      <c r="M1300" s="664">
        <v>1</v>
      </c>
      <c r="N1300" s="665">
        <v>61.899999999999942</v>
      </c>
    </row>
    <row r="1301" spans="1:14" ht="14.4" customHeight="1" x14ac:dyDescent="0.3">
      <c r="A1301" s="660" t="s">
        <v>600</v>
      </c>
      <c r="B1301" s="661" t="s">
        <v>3542</v>
      </c>
      <c r="C1301" s="662" t="s">
        <v>617</v>
      </c>
      <c r="D1301" s="663" t="s">
        <v>3546</v>
      </c>
      <c r="E1301" s="662" t="s">
        <v>632</v>
      </c>
      <c r="F1301" s="663" t="s">
        <v>3551</v>
      </c>
      <c r="G1301" s="662" t="s">
        <v>648</v>
      </c>
      <c r="H1301" s="662" t="s">
        <v>737</v>
      </c>
      <c r="I1301" s="662" t="s">
        <v>738</v>
      </c>
      <c r="J1301" s="662" t="s">
        <v>739</v>
      </c>
      <c r="K1301" s="662" t="s">
        <v>740</v>
      </c>
      <c r="L1301" s="664">
        <v>60.350000000000016</v>
      </c>
      <c r="M1301" s="664">
        <v>2</v>
      </c>
      <c r="N1301" s="665">
        <v>120.70000000000003</v>
      </c>
    </row>
    <row r="1302" spans="1:14" ht="14.4" customHeight="1" x14ac:dyDescent="0.3">
      <c r="A1302" s="660" t="s">
        <v>600</v>
      </c>
      <c r="B1302" s="661" t="s">
        <v>3542</v>
      </c>
      <c r="C1302" s="662" t="s">
        <v>617</v>
      </c>
      <c r="D1302" s="663" t="s">
        <v>3546</v>
      </c>
      <c r="E1302" s="662" t="s">
        <v>632</v>
      </c>
      <c r="F1302" s="663" t="s">
        <v>3551</v>
      </c>
      <c r="G1302" s="662" t="s">
        <v>648</v>
      </c>
      <c r="H1302" s="662" t="s">
        <v>3247</v>
      </c>
      <c r="I1302" s="662" t="s">
        <v>3248</v>
      </c>
      <c r="J1302" s="662" t="s">
        <v>3249</v>
      </c>
      <c r="K1302" s="662" t="s">
        <v>3250</v>
      </c>
      <c r="L1302" s="664">
        <v>118.34010935626452</v>
      </c>
      <c r="M1302" s="664">
        <v>1</v>
      </c>
      <c r="N1302" s="665">
        <v>118.34010935626452</v>
      </c>
    </row>
    <row r="1303" spans="1:14" ht="14.4" customHeight="1" x14ac:dyDescent="0.3">
      <c r="A1303" s="660" t="s">
        <v>600</v>
      </c>
      <c r="B1303" s="661" t="s">
        <v>3542</v>
      </c>
      <c r="C1303" s="662" t="s">
        <v>617</v>
      </c>
      <c r="D1303" s="663" t="s">
        <v>3546</v>
      </c>
      <c r="E1303" s="662" t="s">
        <v>632</v>
      </c>
      <c r="F1303" s="663" t="s">
        <v>3551</v>
      </c>
      <c r="G1303" s="662" t="s">
        <v>648</v>
      </c>
      <c r="H1303" s="662" t="s">
        <v>990</v>
      </c>
      <c r="I1303" s="662" t="s">
        <v>237</v>
      </c>
      <c r="J1303" s="662" t="s">
        <v>991</v>
      </c>
      <c r="K1303" s="662" t="s">
        <v>992</v>
      </c>
      <c r="L1303" s="664">
        <v>181.05626006642072</v>
      </c>
      <c r="M1303" s="664">
        <v>6</v>
      </c>
      <c r="N1303" s="665">
        <v>1086.3375603985244</v>
      </c>
    </row>
    <row r="1304" spans="1:14" ht="14.4" customHeight="1" x14ac:dyDescent="0.3">
      <c r="A1304" s="660" t="s">
        <v>600</v>
      </c>
      <c r="B1304" s="661" t="s">
        <v>3542</v>
      </c>
      <c r="C1304" s="662" t="s">
        <v>617</v>
      </c>
      <c r="D1304" s="663" t="s">
        <v>3546</v>
      </c>
      <c r="E1304" s="662" t="s">
        <v>632</v>
      </c>
      <c r="F1304" s="663" t="s">
        <v>3551</v>
      </c>
      <c r="G1304" s="662" t="s">
        <v>648</v>
      </c>
      <c r="H1304" s="662" t="s">
        <v>993</v>
      </c>
      <c r="I1304" s="662" t="s">
        <v>237</v>
      </c>
      <c r="J1304" s="662" t="s">
        <v>994</v>
      </c>
      <c r="K1304" s="662"/>
      <c r="L1304" s="664">
        <v>276.90873977876072</v>
      </c>
      <c r="M1304" s="664">
        <v>1</v>
      </c>
      <c r="N1304" s="665">
        <v>276.90873977876072</v>
      </c>
    </row>
    <row r="1305" spans="1:14" ht="14.4" customHeight="1" x14ac:dyDescent="0.3">
      <c r="A1305" s="660" t="s">
        <v>600</v>
      </c>
      <c r="B1305" s="661" t="s">
        <v>3542</v>
      </c>
      <c r="C1305" s="662" t="s">
        <v>617</v>
      </c>
      <c r="D1305" s="663" t="s">
        <v>3546</v>
      </c>
      <c r="E1305" s="662" t="s">
        <v>632</v>
      </c>
      <c r="F1305" s="663" t="s">
        <v>3551</v>
      </c>
      <c r="G1305" s="662" t="s">
        <v>648</v>
      </c>
      <c r="H1305" s="662" t="s">
        <v>999</v>
      </c>
      <c r="I1305" s="662" t="s">
        <v>237</v>
      </c>
      <c r="J1305" s="662" t="s">
        <v>1000</v>
      </c>
      <c r="K1305" s="662"/>
      <c r="L1305" s="664">
        <v>146.11000000000004</v>
      </c>
      <c r="M1305" s="664">
        <v>1</v>
      </c>
      <c r="N1305" s="665">
        <v>146.11000000000004</v>
      </c>
    </row>
    <row r="1306" spans="1:14" ht="14.4" customHeight="1" x14ac:dyDescent="0.3">
      <c r="A1306" s="660" t="s">
        <v>600</v>
      </c>
      <c r="B1306" s="661" t="s">
        <v>3542</v>
      </c>
      <c r="C1306" s="662" t="s">
        <v>617</v>
      </c>
      <c r="D1306" s="663" t="s">
        <v>3546</v>
      </c>
      <c r="E1306" s="662" t="s">
        <v>632</v>
      </c>
      <c r="F1306" s="663" t="s">
        <v>3551</v>
      </c>
      <c r="G1306" s="662" t="s">
        <v>648</v>
      </c>
      <c r="H1306" s="662" t="s">
        <v>1018</v>
      </c>
      <c r="I1306" s="662" t="s">
        <v>1019</v>
      </c>
      <c r="J1306" s="662" t="s">
        <v>1020</v>
      </c>
      <c r="K1306" s="662" t="s">
        <v>1021</v>
      </c>
      <c r="L1306" s="664">
        <v>113.31650859463464</v>
      </c>
      <c r="M1306" s="664">
        <v>3</v>
      </c>
      <c r="N1306" s="665">
        <v>339.94952578390394</v>
      </c>
    </row>
    <row r="1307" spans="1:14" ht="14.4" customHeight="1" x14ac:dyDescent="0.3">
      <c r="A1307" s="660" t="s">
        <v>600</v>
      </c>
      <c r="B1307" s="661" t="s">
        <v>3542</v>
      </c>
      <c r="C1307" s="662" t="s">
        <v>617</v>
      </c>
      <c r="D1307" s="663" t="s">
        <v>3546</v>
      </c>
      <c r="E1307" s="662" t="s">
        <v>632</v>
      </c>
      <c r="F1307" s="663" t="s">
        <v>3551</v>
      </c>
      <c r="G1307" s="662" t="s">
        <v>648</v>
      </c>
      <c r="H1307" s="662" t="s">
        <v>1081</v>
      </c>
      <c r="I1307" s="662" t="s">
        <v>237</v>
      </c>
      <c r="J1307" s="662" t="s">
        <v>1082</v>
      </c>
      <c r="K1307" s="662"/>
      <c r="L1307" s="664">
        <v>193.3564807384318</v>
      </c>
      <c r="M1307" s="664">
        <v>20</v>
      </c>
      <c r="N1307" s="665">
        <v>3867.1296147686357</v>
      </c>
    </row>
    <row r="1308" spans="1:14" ht="14.4" customHeight="1" x14ac:dyDescent="0.3">
      <c r="A1308" s="660" t="s">
        <v>600</v>
      </c>
      <c r="B1308" s="661" t="s">
        <v>3542</v>
      </c>
      <c r="C1308" s="662" t="s">
        <v>617</v>
      </c>
      <c r="D1308" s="663" t="s">
        <v>3546</v>
      </c>
      <c r="E1308" s="662" t="s">
        <v>632</v>
      </c>
      <c r="F1308" s="663" t="s">
        <v>3551</v>
      </c>
      <c r="G1308" s="662" t="s">
        <v>648</v>
      </c>
      <c r="H1308" s="662" t="s">
        <v>1134</v>
      </c>
      <c r="I1308" s="662" t="s">
        <v>1135</v>
      </c>
      <c r="J1308" s="662" t="s">
        <v>739</v>
      </c>
      <c r="K1308" s="662" t="s">
        <v>1136</v>
      </c>
      <c r="L1308" s="664">
        <v>60.35</v>
      </c>
      <c r="M1308" s="664">
        <v>1</v>
      </c>
      <c r="N1308" s="665">
        <v>60.35</v>
      </c>
    </row>
    <row r="1309" spans="1:14" ht="14.4" customHeight="1" x14ac:dyDescent="0.3">
      <c r="A1309" s="660" t="s">
        <v>600</v>
      </c>
      <c r="B1309" s="661" t="s">
        <v>3542</v>
      </c>
      <c r="C1309" s="662" t="s">
        <v>617</v>
      </c>
      <c r="D1309" s="663" t="s">
        <v>3546</v>
      </c>
      <c r="E1309" s="662" t="s">
        <v>632</v>
      </c>
      <c r="F1309" s="663" t="s">
        <v>3551</v>
      </c>
      <c r="G1309" s="662" t="s">
        <v>648</v>
      </c>
      <c r="H1309" s="662" t="s">
        <v>1201</v>
      </c>
      <c r="I1309" s="662" t="s">
        <v>1202</v>
      </c>
      <c r="J1309" s="662" t="s">
        <v>684</v>
      </c>
      <c r="K1309" s="662" t="s">
        <v>1203</v>
      </c>
      <c r="L1309" s="664">
        <v>51.320102524064303</v>
      </c>
      <c r="M1309" s="664">
        <v>12</v>
      </c>
      <c r="N1309" s="665">
        <v>615.84123028877161</v>
      </c>
    </row>
    <row r="1310" spans="1:14" ht="14.4" customHeight="1" x14ac:dyDescent="0.3">
      <c r="A1310" s="660" t="s">
        <v>600</v>
      </c>
      <c r="B1310" s="661" t="s">
        <v>3542</v>
      </c>
      <c r="C1310" s="662" t="s">
        <v>617</v>
      </c>
      <c r="D1310" s="663" t="s">
        <v>3546</v>
      </c>
      <c r="E1310" s="662" t="s">
        <v>632</v>
      </c>
      <c r="F1310" s="663" t="s">
        <v>3551</v>
      </c>
      <c r="G1310" s="662" t="s">
        <v>648</v>
      </c>
      <c r="H1310" s="662" t="s">
        <v>3251</v>
      </c>
      <c r="I1310" s="662" t="s">
        <v>237</v>
      </c>
      <c r="J1310" s="662" t="s">
        <v>3252</v>
      </c>
      <c r="K1310" s="662"/>
      <c r="L1310" s="664">
        <v>109.14285779871385</v>
      </c>
      <c r="M1310" s="664">
        <v>7</v>
      </c>
      <c r="N1310" s="665">
        <v>764.00000459099692</v>
      </c>
    </row>
    <row r="1311" spans="1:14" ht="14.4" customHeight="1" x14ac:dyDescent="0.3">
      <c r="A1311" s="660" t="s">
        <v>600</v>
      </c>
      <c r="B1311" s="661" t="s">
        <v>3542</v>
      </c>
      <c r="C1311" s="662" t="s">
        <v>617</v>
      </c>
      <c r="D1311" s="663" t="s">
        <v>3546</v>
      </c>
      <c r="E1311" s="662" t="s">
        <v>632</v>
      </c>
      <c r="F1311" s="663" t="s">
        <v>3551</v>
      </c>
      <c r="G1311" s="662" t="s">
        <v>648</v>
      </c>
      <c r="H1311" s="662" t="s">
        <v>2375</v>
      </c>
      <c r="I1311" s="662" t="s">
        <v>2375</v>
      </c>
      <c r="J1311" s="662" t="s">
        <v>1286</v>
      </c>
      <c r="K1311" s="662" t="s">
        <v>2376</v>
      </c>
      <c r="L1311" s="664">
        <v>229.87000000000006</v>
      </c>
      <c r="M1311" s="664">
        <v>2</v>
      </c>
      <c r="N1311" s="665">
        <v>459.74000000000012</v>
      </c>
    </row>
    <row r="1312" spans="1:14" ht="14.4" customHeight="1" x14ac:dyDescent="0.3">
      <c r="A1312" s="660" t="s">
        <v>600</v>
      </c>
      <c r="B1312" s="661" t="s">
        <v>3542</v>
      </c>
      <c r="C1312" s="662" t="s">
        <v>617</v>
      </c>
      <c r="D1312" s="663" t="s">
        <v>3546</v>
      </c>
      <c r="E1312" s="662" t="s">
        <v>632</v>
      </c>
      <c r="F1312" s="663" t="s">
        <v>3551</v>
      </c>
      <c r="G1312" s="662" t="s">
        <v>648</v>
      </c>
      <c r="H1312" s="662" t="s">
        <v>1284</v>
      </c>
      <c r="I1312" s="662" t="s">
        <v>1285</v>
      </c>
      <c r="J1312" s="662" t="s">
        <v>1286</v>
      </c>
      <c r="K1312" s="662" t="s">
        <v>1287</v>
      </c>
      <c r="L1312" s="664">
        <v>126.14337778987669</v>
      </c>
      <c r="M1312" s="664">
        <v>6</v>
      </c>
      <c r="N1312" s="665">
        <v>756.86026673926017</v>
      </c>
    </row>
    <row r="1313" spans="1:14" ht="14.4" customHeight="1" x14ac:dyDescent="0.3">
      <c r="A1313" s="660" t="s">
        <v>600</v>
      </c>
      <c r="B1313" s="661" t="s">
        <v>3542</v>
      </c>
      <c r="C1313" s="662" t="s">
        <v>617</v>
      </c>
      <c r="D1313" s="663" t="s">
        <v>3546</v>
      </c>
      <c r="E1313" s="662" t="s">
        <v>632</v>
      </c>
      <c r="F1313" s="663" t="s">
        <v>3551</v>
      </c>
      <c r="G1313" s="662" t="s">
        <v>648</v>
      </c>
      <c r="H1313" s="662" t="s">
        <v>2994</v>
      </c>
      <c r="I1313" s="662" t="s">
        <v>2995</v>
      </c>
      <c r="J1313" s="662" t="s">
        <v>2996</v>
      </c>
      <c r="K1313" s="662" t="s">
        <v>2997</v>
      </c>
      <c r="L1313" s="664">
        <v>113.24</v>
      </c>
      <c r="M1313" s="664">
        <v>1</v>
      </c>
      <c r="N1313" s="665">
        <v>113.24</v>
      </c>
    </row>
    <row r="1314" spans="1:14" ht="14.4" customHeight="1" x14ac:dyDescent="0.3">
      <c r="A1314" s="660" t="s">
        <v>600</v>
      </c>
      <c r="B1314" s="661" t="s">
        <v>3542</v>
      </c>
      <c r="C1314" s="662" t="s">
        <v>617</v>
      </c>
      <c r="D1314" s="663" t="s">
        <v>3546</v>
      </c>
      <c r="E1314" s="662" t="s">
        <v>632</v>
      </c>
      <c r="F1314" s="663" t="s">
        <v>3551</v>
      </c>
      <c r="G1314" s="662" t="s">
        <v>648</v>
      </c>
      <c r="H1314" s="662" t="s">
        <v>3006</v>
      </c>
      <c r="I1314" s="662" t="s">
        <v>237</v>
      </c>
      <c r="J1314" s="662" t="s">
        <v>3007</v>
      </c>
      <c r="K1314" s="662"/>
      <c r="L1314" s="664">
        <v>156.75585065081711</v>
      </c>
      <c r="M1314" s="664">
        <v>28</v>
      </c>
      <c r="N1314" s="665">
        <v>4389.1638182228789</v>
      </c>
    </row>
    <row r="1315" spans="1:14" ht="14.4" customHeight="1" x14ac:dyDescent="0.3">
      <c r="A1315" s="660" t="s">
        <v>600</v>
      </c>
      <c r="B1315" s="661" t="s">
        <v>3542</v>
      </c>
      <c r="C1315" s="662" t="s">
        <v>617</v>
      </c>
      <c r="D1315" s="663" t="s">
        <v>3546</v>
      </c>
      <c r="E1315" s="662" t="s">
        <v>632</v>
      </c>
      <c r="F1315" s="663" t="s">
        <v>3551</v>
      </c>
      <c r="G1315" s="662" t="s">
        <v>648</v>
      </c>
      <c r="H1315" s="662" t="s">
        <v>2440</v>
      </c>
      <c r="I1315" s="662" t="s">
        <v>237</v>
      </c>
      <c r="J1315" s="662" t="s">
        <v>2441</v>
      </c>
      <c r="K1315" s="662"/>
      <c r="L1315" s="664">
        <v>201.99337497073304</v>
      </c>
      <c r="M1315" s="664">
        <v>1</v>
      </c>
      <c r="N1315" s="665">
        <v>201.99337497073304</v>
      </c>
    </row>
    <row r="1316" spans="1:14" ht="14.4" customHeight="1" x14ac:dyDescent="0.3">
      <c r="A1316" s="660" t="s">
        <v>600</v>
      </c>
      <c r="B1316" s="661" t="s">
        <v>3542</v>
      </c>
      <c r="C1316" s="662" t="s">
        <v>617</v>
      </c>
      <c r="D1316" s="663" t="s">
        <v>3546</v>
      </c>
      <c r="E1316" s="662" t="s">
        <v>632</v>
      </c>
      <c r="F1316" s="663" t="s">
        <v>3551</v>
      </c>
      <c r="G1316" s="662" t="s">
        <v>648</v>
      </c>
      <c r="H1316" s="662" t="s">
        <v>3253</v>
      </c>
      <c r="I1316" s="662" t="s">
        <v>237</v>
      </c>
      <c r="J1316" s="662" t="s">
        <v>3254</v>
      </c>
      <c r="K1316" s="662" t="s">
        <v>2863</v>
      </c>
      <c r="L1316" s="664">
        <v>96.840023786270066</v>
      </c>
      <c r="M1316" s="664">
        <v>1</v>
      </c>
      <c r="N1316" s="665">
        <v>96.840023786270066</v>
      </c>
    </row>
    <row r="1317" spans="1:14" ht="14.4" customHeight="1" x14ac:dyDescent="0.3">
      <c r="A1317" s="660" t="s">
        <v>600</v>
      </c>
      <c r="B1317" s="661" t="s">
        <v>3542</v>
      </c>
      <c r="C1317" s="662" t="s">
        <v>617</v>
      </c>
      <c r="D1317" s="663" t="s">
        <v>3546</v>
      </c>
      <c r="E1317" s="662" t="s">
        <v>632</v>
      </c>
      <c r="F1317" s="663" t="s">
        <v>3551</v>
      </c>
      <c r="G1317" s="662" t="s">
        <v>648</v>
      </c>
      <c r="H1317" s="662" t="s">
        <v>3255</v>
      </c>
      <c r="I1317" s="662" t="s">
        <v>237</v>
      </c>
      <c r="J1317" s="662" t="s">
        <v>3256</v>
      </c>
      <c r="K1317" s="662"/>
      <c r="L1317" s="664">
        <v>301.45159948581954</v>
      </c>
      <c r="M1317" s="664">
        <v>5</v>
      </c>
      <c r="N1317" s="665">
        <v>1507.2579974290977</v>
      </c>
    </row>
    <row r="1318" spans="1:14" ht="14.4" customHeight="1" x14ac:dyDescent="0.3">
      <c r="A1318" s="660" t="s">
        <v>600</v>
      </c>
      <c r="B1318" s="661" t="s">
        <v>3542</v>
      </c>
      <c r="C1318" s="662" t="s">
        <v>617</v>
      </c>
      <c r="D1318" s="663" t="s">
        <v>3546</v>
      </c>
      <c r="E1318" s="662" t="s">
        <v>632</v>
      </c>
      <c r="F1318" s="663" t="s">
        <v>3551</v>
      </c>
      <c r="G1318" s="662" t="s">
        <v>648</v>
      </c>
      <c r="H1318" s="662" t="s">
        <v>1383</v>
      </c>
      <c r="I1318" s="662" t="s">
        <v>1384</v>
      </c>
      <c r="J1318" s="662" t="s">
        <v>1385</v>
      </c>
      <c r="K1318" s="662"/>
      <c r="L1318" s="664">
        <v>264.47699999999998</v>
      </c>
      <c r="M1318" s="664">
        <v>1</v>
      </c>
      <c r="N1318" s="665">
        <v>264.47699999999998</v>
      </c>
    </row>
    <row r="1319" spans="1:14" ht="14.4" customHeight="1" x14ac:dyDescent="0.3">
      <c r="A1319" s="660" t="s">
        <v>600</v>
      </c>
      <c r="B1319" s="661" t="s">
        <v>3542</v>
      </c>
      <c r="C1319" s="662" t="s">
        <v>617</v>
      </c>
      <c r="D1319" s="663" t="s">
        <v>3546</v>
      </c>
      <c r="E1319" s="662" t="s">
        <v>632</v>
      </c>
      <c r="F1319" s="663" t="s">
        <v>3551</v>
      </c>
      <c r="G1319" s="662" t="s">
        <v>648</v>
      </c>
      <c r="H1319" s="662" t="s">
        <v>1398</v>
      </c>
      <c r="I1319" s="662" t="s">
        <v>1399</v>
      </c>
      <c r="J1319" s="662" t="s">
        <v>1400</v>
      </c>
      <c r="K1319" s="662" t="s">
        <v>1401</v>
      </c>
      <c r="L1319" s="664">
        <v>291.79000000000002</v>
      </c>
      <c r="M1319" s="664">
        <v>4</v>
      </c>
      <c r="N1319" s="665">
        <v>1167.1600000000001</v>
      </c>
    </row>
    <row r="1320" spans="1:14" ht="14.4" customHeight="1" x14ac:dyDescent="0.3">
      <c r="A1320" s="660" t="s">
        <v>600</v>
      </c>
      <c r="B1320" s="661" t="s">
        <v>3542</v>
      </c>
      <c r="C1320" s="662" t="s">
        <v>617</v>
      </c>
      <c r="D1320" s="663" t="s">
        <v>3546</v>
      </c>
      <c r="E1320" s="662" t="s">
        <v>632</v>
      </c>
      <c r="F1320" s="663" t="s">
        <v>3551</v>
      </c>
      <c r="G1320" s="662" t="s">
        <v>648</v>
      </c>
      <c r="H1320" s="662" t="s">
        <v>3054</v>
      </c>
      <c r="I1320" s="662" t="s">
        <v>237</v>
      </c>
      <c r="J1320" s="662" t="s">
        <v>3055</v>
      </c>
      <c r="K1320" s="662" t="s">
        <v>3056</v>
      </c>
      <c r="L1320" s="664">
        <v>35.876766454997721</v>
      </c>
      <c r="M1320" s="664">
        <v>8</v>
      </c>
      <c r="N1320" s="665">
        <v>287.01413163998177</v>
      </c>
    </row>
    <row r="1321" spans="1:14" ht="14.4" customHeight="1" x14ac:dyDescent="0.3">
      <c r="A1321" s="660" t="s">
        <v>600</v>
      </c>
      <c r="B1321" s="661" t="s">
        <v>3542</v>
      </c>
      <c r="C1321" s="662" t="s">
        <v>617</v>
      </c>
      <c r="D1321" s="663" t="s">
        <v>3546</v>
      </c>
      <c r="E1321" s="662" t="s">
        <v>632</v>
      </c>
      <c r="F1321" s="663" t="s">
        <v>3551</v>
      </c>
      <c r="G1321" s="662" t="s">
        <v>648</v>
      </c>
      <c r="H1321" s="662" t="s">
        <v>2482</v>
      </c>
      <c r="I1321" s="662" t="s">
        <v>237</v>
      </c>
      <c r="J1321" s="662" t="s">
        <v>2483</v>
      </c>
      <c r="K1321" s="662"/>
      <c r="L1321" s="664">
        <v>92.960738712486574</v>
      </c>
      <c r="M1321" s="664">
        <v>1</v>
      </c>
      <c r="N1321" s="665">
        <v>92.960738712486574</v>
      </c>
    </row>
    <row r="1322" spans="1:14" ht="14.4" customHeight="1" x14ac:dyDescent="0.3">
      <c r="A1322" s="660" t="s">
        <v>600</v>
      </c>
      <c r="B1322" s="661" t="s">
        <v>3542</v>
      </c>
      <c r="C1322" s="662" t="s">
        <v>617</v>
      </c>
      <c r="D1322" s="663" t="s">
        <v>3546</v>
      </c>
      <c r="E1322" s="662" t="s">
        <v>632</v>
      </c>
      <c r="F1322" s="663" t="s">
        <v>3551</v>
      </c>
      <c r="G1322" s="662" t="s">
        <v>648</v>
      </c>
      <c r="H1322" s="662" t="s">
        <v>2484</v>
      </c>
      <c r="I1322" s="662" t="s">
        <v>2485</v>
      </c>
      <c r="J1322" s="662" t="s">
        <v>2486</v>
      </c>
      <c r="K1322" s="662"/>
      <c r="L1322" s="664">
        <v>146.99303451804724</v>
      </c>
      <c r="M1322" s="664">
        <v>4</v>
      </c>
      <c r="N1322" s="665">
        <v>587.97213807218895</v>
      </c>
    </row>
    <row r="1323" spans="1:14" ht="14.4" customHeight="1" x14ac:dyDescent="0.3">
      <c r="A1323" s="660" t="s">
        <v>600</v>
      </c>
      <c r="B1323" s="661" t="s">
        <v>3542</v>
      </c>
      <c r="C1323" s="662" t="s">
        <v>617</v>
      </c>
      <c r="D1323" s="663" t="s">
        <v>3546</v>
      </c>
      <c r="E1323" s="662" t="s">
        <v>632</v>
      </c>
      <c r="F1323" s="663" t="s">
        <v>3551</v>
      </c>
      <c r="G1323" s="662" t="s">
        <v>648</v>
      </c>
      <c r="H1323" s="662" t="s">
        <v>3257</v>
      </c>
      <c r="I1323" s="662" t="s">
        <v>237</v>
      </c>
      <c r="J1323" s="662" t="s">
        <v>3258</v>
      </c>
      <c r="K1323" s="662"/>
      <c r="L1323" s="664">
        <v>91.037588936506864</v>
      </c>
      <c r="M1323" s="664">
        <v>5</v>
      </c>
      <c r="N1323" s="665">
        <v>455.18794468253429</v>
      </c>
    </row>
    <row r="1324" spans="1:14" ht="14.4" customHeight="1" x14ac:dyDescent="0.3">
      <c r="A1324" s="660" t="s">
        <v>600</v>
      </c>
      <c r="B1324" s="661" t="s">
        <v>3542</v>
      </c>
      <c r="C1324" s="662" t="s">
        <v>617</v>
      </c>
      <c r="D1324" s="663" t="s">
        <v>3546</v>
      </c>
      <c r="E1324" s="662" t="s">
        <v>632</v>
      </c>
      <c r="F1324" s="663" t="s">
        <v>3551</v>
      </c>
      <c r="G1324" s="662" t="s">
        <v>648</v>
      </c>
      <c r="H1324" s="662" t="s">
        <v>3259</v>
      </c>
      <c r="I1324" s="662" t="s">
        <v>237</v>
      </c>
      <c r="J1324" s="662" t="s">
        <v>3260</v>
      </c>
      <c r="K1324" s="662"/>
      <c r="L1324" s="664">
        <v>102.37856087978437</v>
      </c>
      <c r="M1324" s="664">
        <v>21</v>
      </c>
      <c r="N1324" s="665">
        <v>2149.9497784754717</v>
      </c>
    </row>
    <row r="1325" spans="1:14" ht="14.4" customHeight="1" x14ac:dyDescent="0.3">
      <c r="A1325" s="660" t="s">
        <v>600</v>
      </c>
      <c r="B1325" s="661" t="s">
        <v>3542</v>
      </c>
      <c r="C1325" s="662" t="s">
        <v>617</v>
      </c>
      <c r="D1325" s="663" t="s">
        <v>3546</v>
      </c>
      <c r="E1325" s="662" t="s">
        <v>632</v>
      </c>
      <c r="F1325" s="663" t="s">
        <v>3551</v>
      </c>
      <c r="G1325" s="662" t="s">
        <v>648</v>
      </c>
      <c r="H1325" s="662" t="s">
        <v>3261</v>
      </c>
      <c r="I1325" s="662" t="s">
        <v>237</v>
      </c>
      <c r="J1325" s="662" t="s">
        <v>3262</v>
      </c>
      <c r="K1325" s="662"/>
      <c r="L1325" s="664">
        <v>164.06964978964993</v>
      </c>
      <c r="M1325" s="664">
        <v>1</v>
      </c>
      <c r="N1325" s="665">
        <v>164.06964978964993</v>
      </c>
    </row>
    <row r="1326" spans="1:14" ht="14.4" customHeight="1" x14ac:dyDescent="0.3">
      <c r="A1326" s="660" t="s">
        <v>600</v>
      </c>
      <c r="B1326" s="661" t="s">
        <v>3542</v>
      </c>
      <c r="C1326" s="662" t="s">
        <v>617</v>
      </c>
      <c r="D1326" s="663" t="s">
        <v>3546</v>
      </c>
      <c r="E1326" s="662" t="s">
        <v>632</v>
      </c>
      <c r="F1326" s="663" t="s">
        <v>3551</v>
      </c>
      <c r="G1326" s="662" t="s">
        <v>648</v>
      </c>
      <c r="H1326" s="662" t="s">
        <v>3263</v>
      </c>
      <c r="I1326" s="662" t="s">
        <v>237</v>
      </c>
      <c r="J1326" s="662" t="s">
        <v>3264</v>
      </c>
      <c r="K1326" s="662"/>
      <c r="L1326" s="664">
        <v>275.00410009806416</v>
      </c>
      <c r="M1326" s="664">
        <v>3</v>
      </c>
      <c r="N1326" s="665">
        <v>825.01230029419241</v>
      </c>
    </row>
    <row r="1327" spans="1:14" ht="14.4" customHeight="1" x14ac:dyDescent="0.3">
      <c r="A1327" s="660" t="s">
        <v>600</v>
      </c>
      <c r="B1327" s="661" t="s">
        <v>3542</v>
      </c>
      <c r="C1327" s="662" t="s">
        <v>617</v>
      </c>
      <c r="D1327" s="663" t="s">
        <v>3546</v>
      </c>
      <c r="E1327" s="662" t="s">
        <v>632</v>
      </c>
      <c r="F1327" s="663" t="s">
        <v>3551</v>
      </c>
      <c r="G1327" s="662" t="s">
        <v>648</v>
      </c>
      <c r="H1327" s="662" t="s">
        <v>3265</v>
      </c>
      <c r="I1327" s="662" t="s">
        <v>237</v>
      </c>
      <c r="J1327" s="662" t="s">
        <v>3266</v>
      </c>
      <c r="K1327" s="662" t="s">
        <v>3073</v>
      </c>
      <c r="L1327" s="664">
        <v>379.19558644665409</v>
      </c>
      <c r="M1327" s="664">
        <v>4</v>
      </c>
      <c r="N1327" s="665">
        <v>1516.7823457866164</v>
      </c>
    </row>
    <row r="1328" spans="1:14" ht="14.4" customHeight="1" x14ac:dyDescent="0.3">
      <c r="A1328" s="660" t="s">
        <v>600</v>
      </c>
      <c r="B1328" s="661" t="s">
        <v>3542</v>
      </c>
      <c r="C1328" s="662" t="s">
        <v>617</v>
      </c>
      <c r="D1328" s="663" t="s">
        <v>3546</v>
      </c>
      <c r="E1328" s="662" t="s">
        <v>632</v>
      </c>
      <c r="F1328" s="663" t="s">
        <v>3551</v>
      </c>
      <c r="G1328" s="662" t="s">
        <v>648</v>
      </c>
      <c r="H1328" s="662" t="s">
        <v>3078</v>
      </c>
      <c r="I1328" s="662" t="s">
        <v>237</v>
      </c>
      <c r="J1328" s="662" t="s">
        <v>3079</v>
      </c>
      <c r="K1328" s="662"/>
      <c r="L1328" s="664">
        <v>107.46999999999998</v>
      </c>
      <c r="M1328" s="664">
        <v>3</v>
      </c>
      <c r="N1328" s="665">
        <v>322.40999999999997</v>
      </c>
    </row>
    <row r="1329" spans="1:14" ht="14.4" customHeight="1" x14ac:dyDescent="0.3">
      <c r="A1329" s="660" t="s">
        <v>600</v>
      </c>
      <c r="B1329" s="661" t="s">
        <v>3542</v>
      </c>
      <c r="C1329" s="662" t="s">
        <v>617</v>
      </c>
      <c r="D1329" s="663" t="s">
        <v>3546</v>
      </c>
      <c r="E1329" s="662" t="s">
        <v>632</v>
      </c>
      <c r="F1329" s="663" t="s">
        <v>3551</v>
      </c>
      <c r="G1329" s="662" t="s">
        <v>648</v>
      </c>
      <c r="H1329" s="662" t="s">
        <v>3267</v>
      </c>
      <c r="I1329" s="662" t="s">
        <v>3268</v>
      </c>
      <c r="J1329" s="662" t="s">
        <v>2973</v>
      </c>
      <c r="K1329" s="662" t="s">
        <v>3269</v>
      </c>
      <c r="L1329" s="664">
        <v>265.7700000000001</v>
      </c>
      <c r="M1329" s="664">
        <v>1</v>
      </c>
      <c r="N1329" s="665">
        <v>265.7700000000001</v>
      </c>
    </row>
    <row r="1330" spans="1:14" ht="14.4" customHeight="1" x14ac:dyDescent="0.3">
      <c r="A1330" s="660" t="s">
        <v>600</v>
      </c>
      <c r="B1330" s="661" t="s">
        <v>3542</v>
      </c>
      <c r="C1330" s="662" t="s">
        <v>617</v>
      </c>
      <c r="D1330" s="663" t="s">
        <v>3546</v>
      </c>
      <c r="E1330" s="662" t="s">
        <v>632</v>
      </c>
      <c r="F1330" s="663" t="s">
        <v>3551</v>
      </c>
      <c r="G1330" s="662" t="s">
        <v>648</v>
      </c>
      <c r="H1330" s="662" t="s">
        <v>3270</v>
      </c>
      <c r="I1330" s="662" t="s">
        <v>237</v>
      </c>
      <c r="J1330" s="662" t="s">
        <v>3271</v>
      </c>
      <c r="K1330" s="662"/>
      <c r="L1330" s="664">
        <v>113.54954221953976</v>
      </c>
      <c r="M1330" s="664">
        <v>1</v>
      </c>
      <c r="N1330" s="665">
        <v>113.54954221953976</v>
      </c>
    </row>
    <row r="1331" spans="1:14" ht="14.4" customHeight="1" x14ac:dyDescent="0.3">
      <c r="A1331" s="660" t="s">
        <v>600</v>
      </c>
      <c r="B1331" s="661" t="s">
        <v>3542</v>
      </c>
      <c r="C1331" s="662" t="s">
        <v>617</v>
      </c>
      <c r="D1331" s="663" t="s">
        <v>3546</v>
      </c>
      <c r="E1331" s="662" t="s">
        <v>632</v>
      </c>
      <c r="F1331" s="663" t="s">
        <v>3551</v>
      </c>
      <c r="G1331" s="662" t="s">
        <v>648</v>
      </c>
      <c r="H1331" s="662" t="s">
        <v>3272</v>
      </c>
      <c r="I1331" s="662" t="s">
        <v>237</v>
      </c>
      <c r="J1331" s="662" t="s">
        <v>3273</v>
      </c>
      <c r="K1331" s="662"/>
      <c r="L1331" s="664">
        <v>85.231686588031593</v>
      </c>
      <c r="M1331" s="664">
        <v>1</v>
      </c>
      <c r="N1331" s="665">
        <v>85.231686588031593</v>
      </c>
    </row>
    <row r="1332" spans="1:14" ht="14.4" customHeight="1" x14ac:dyDescent="0.3">
      <c r="A1332" s="660" t="s">
        <v>600</v>
      </c>
      <c r="B1332" s="661" t="s">
        <v>3542</v>
      </c>
      <c r="C1332" s="662" t="s">
        <v>617</v>
      </c>
      <c r="D1332" s="663" t="s">
        <v>3546</v>
      </c>
      <c r="E1332" s="662" t="s">
        <v>632</v>
      </c>
      <c r="F1332" s="663" t="s">
        <v>3551</v>
      </c>
      <c r="G1332" s="662" t="s">
        <v>648</v>
      </c>
      <c r="H1332" s="662" t="s">
        <v>3274</v>
      </c>
      <c r="I1332" s="662" t="s">
        <v>237</v>
      </c>
      <c r="J1332" s="662" t="s">
        <v>3275</v>
      </c>
      <c r="K1332" s="662"/>
      <c r="L1332" s="664">
        <v>120.10981876777981</v>
      </c>
      <c r="M1332" s="664">
        <v>1</v>
      </c>
      <c r="N1332" s="665">
        <v>120.10981876777981</v>
      </c>
    </row>
    <row r="1333" spans="1:14" ht="14.4" customHeight="1" x14ac:dyDescent="0.3">
      <c r="A1333" s="660" t="s">
        <v>600</v>
      </c>
      <c r="B1333" s="661" t="s">
        <v>3542</v>
      </c>
      <c r="C1333" s="662" t="s">
        <v>617</v>
      </c>
      <c r="D1333" s="663" t="s">
        <v>3546</v>
      </c>
      <c r="E1333" s="662" t="s">
        <v>632</v>
      </c>
      <c r="F1333" s="663" t="s">
        <v>3551</v>
      </c>
      <c r="G1333" s="662" t="s">
        <v>648</v>
      </c>
      <c r="H1333" s="662" t="s">
        <v>3276</v>
      </c>
      <c r="I1333" s="662" t="s">
        <v>3276</v>
      </c>
      <c r="J1333" s="662" t="s">
        <v>3277</v>
      </c>
      <c r="K1333" s="662" t="s">
        <v>3278</v>
      </c>
      <c r="L1333" s="664">
        <v>225.9096332281276</v>
      </c>
      <c r="M1333" s="664">
        <v>4</v>
      </c>
      <c r="N1333" s="665">
        <v>903.63853291251041</v>
      </c>
    </row>
    <row r="1334" spans="1:14" ht="14.4" customHeight="1" x14ac:dyDescent="0.3">
      <c r="A1334" s="660" t="s">
        <v>600</v>
      </c>
      <c r="B1334" s="661" t="s">
        <v>3542</v>
      </c>
      <c r="C1334" s="662" t="s">
        <v>617</v>
      </c>
      <c r="D1334" s="663" t="s">
        <v>3546</v>
      </c>
      <c r="E1334" s="662" t="s">
        <v>632</v>
      </c>
      <c r="F1334" s="663" t="s">
        <v>3551</v>
      </c>
      <c r="G1334" s="662" t="s">
        <v>648</v>
      </c>
      <c r="H1334" s="662" t="s">
        <v>1494</v>
      </c>
      <c r="I1334" s="662" t="s">
        <v>237</v>
      </c>
      <c r="J1334" s="662" t="s">
        <v>1495</v>
      </c>
      <c r="K1334" s="662"/>
      <c r="L1334" s="664">
        <v>42.59243059036649</v>
      </c>
      <c r="M1334" s="664">
        <v>4</v>
      </c>
      <c r="N1334" s="665">
        <v>170.36972236146596</v>
      </c>
    </row>
    <row r="1335" spans="1:14" ht="14.4" customHeight="1" x14ac:dyDescent="0.3">
      <c r="A1335" s="660" t="s">
        <v>600</v>
      </c>
      <c r="B1335" s="661" t="s">
        <v>3542</v>
      </c>
      <c r="C1335" s="662" t="s">
        <v>617</v>
      </c>
      <c r="D1335" s="663" t="s">
        <v>3546</v>
      </c>
      <c r="E1335" s="662" t="s">
        <v>632</v>
      </c>
      <c r="F1335" s="663" t="s">
        <v>3551</v>
      </c>
      <c r="G1335" s="662" t="s">
        <v>648</v>
      </c>
      <c r="H1335" s="662" t="s">
        <v>1496</v>
      </c>
      <c r="I1335" s="662" t="s">
        <v>237</v>
      </c>
      <c r="J1335" s="662" t="s">
        <v>1497</v>
      </c>
      <c r="K1335" s="662"/>
      <c r="L1335" s="664">
        <v>32.790000000000006</v>
      </c>
      <c r="M1335" s="664">
        <v>2</v>
      </c>
      <c r="N1335" s="665">
        <v>65.580000000000013</v>
      </c>
    </row>
    <row r="1336" spans="1:14" ht="14.4" customHeight="1" x14ac:dyDescent="0.3">
      <c r="A1336" s="660" t="s">
        <v>600</v>
      </c>
      <c r="B1336" s="661" t="s">
        <v>3542</v>
      </c>
      <c r="C1336" s="662" t="s">
        <v>617</v>
      </c>
      <c r="D1336" s="663" t="s">
        <v>3546</v>
      </c>
      <c r="E1336" s="662" t="s">
        <v>632</v>
      </c>
      <c r="F1336" s="663" t="s">
        <v>3551</v>
      </c>
      <c r="G1336" s="662" t="s">
        <v>648</v>
      </c>
      <c r="H1336" s="662" t="s">
        <v>3279</v>
      </c>
      <c r="I1336" s="662" t="s">
        <v>237</v>
      </c>
      <c r="J1336" s="662" t="s">
        <v>3280</v>
      </c>
      <c r="K1336" s="662"/>
      <c r="L1336" s="664">
        <v>32.589991706981522</v>
      </c>
      <c r="M1336" s="664">
        <v>2</v>
      </c>
      <c r="N1336" s="665">
        <v>65.179983413963043</v>
      </c>
    </row>
    <row r="1337" spans="1:14" ht="14.4" customHeight="1" x14ac:dyDescent="0.3">
      <c r="A1337" s="660" t="s">
        <v>600</v>
      </c>
      <c r="B1337" s="661" t="s">
        <v>3542</v>
      </c>
      <c r="C1337" s="662" t="s">
        <v>620</v>
      </c>
      <c r="D1337" s="663" t="s">
        <v>3547</v>
      </c>
      <c r="E1337" s="662" t="s">
        <v>632</v>
      </c>
      <c r="F1337" s="663" t="s">
        <v>3551</v>
      </c>
      <c r="G1337" s="662"/>
      <c r="H1337" s="662" t="s">
        <v>3281</v>
      </c>
      <c r="I1337" s="662" t="s">
        <v>3281</v>
      </c>
      <c r="J1337" s="662" t="s">
        <v>3282</v>
      </c>
      <c r="K1337" s="662" t="s">
        <v>3283</v>
      </c>
      <c r="L1337" s="664">
        <v>115.679996288284</v>
      </c>
      <c r="M1337" s="664">
        <v>1</v>
      </c>
      <c r="N1337" s="665">
        <v>115.679996288284</v>
      </c>
    </row>
    <row r="1338" spans="1:14" ht="14.4" customHeight="1" x14ac:dyDescent="0.3">
      <c r="A1338" s="660" t="s">
        <v>600</v>
      </c>
      <c r="B1338" s="661" t="s">
        <v>3542</v>
      </c>
      <c r="C1338" s="662" t="s">
        <v>620</v>
      </c>
      <c r="D1338" s="663" t="s">
        <v>3547</v>
      </c>
      <c r="E1338" s="662" t="s">
        <v>632</v>
      </c>
      <c r="F1338" s="663" t="s">
        <v>3551</v>
      </c>
      <c r="G1338" s="662" t="s">
        <v>648</v>
      </c>
      <c r="H1338" s="662" t="s">
        <v>649</v>
      </c>
      <c r="I1338" s="662" t="s">
        <v>649</v>
      </c>
      <c r="J1338" s="662" t="s">
        <v>650</v>
      </c>
      <c r="K1338" s="662" t="s">
        <v>651</v>
      </c>
      <c r="L1338" s="664">
        <v>183.76045026032136</v>
      </c>
      <c r="M1338" s="664">
        <v>557</v>
      </c>
      <c r="N1338" s="665">
        <v>102354.570794999</v>
      </c>
    </row>
    <row r="1339" spans="1:14" ht="14.4" customHeight="1" x14ac:dyDescent="0.3">
      <c r="A1339" s="660" t="s">
        <v>600</v>
      </c>
      <c r="B1339" s="661" t="s">
        <v>3542</v>
      </c>
      <c r="C1339" s="662" t="s">
        <v>620</v>
      </c>
      <c r="D1339" s="663" t="s">
        <v>3547</v>
      </c>
      <c r="E1339" s="662" t="s">
        <v>632</v>
      </c>
      <c r="F1339" s="663" t="s">
        <v>3551</v>
      </c>
      <c r="G1339" s="662" t="s">
        <v>648</v>
      </c>
      <c r="H1339" s="662" t="s">
        <v>652</v>
      </c>
      <c r="I1339" s="662" t="s">
        <v>652</v>
      </c>
      <c r="J1339" s="662" t="s">
        <v>653</v>
      </c>
      <c r="K1339" s="662" t="s">
        <v>654</v>
      </c>
      <c r="L1339" s="664">
        <v>181.58983100258942</v>
      </c>
      <c r="M1339" s="664">
        <v>44</v>
      </c>
      <c r="N1339" s="665">
        <v>7989.9525641139344</v>
      </c>
    </row>
    <row r="1340" spans="1:14" ht="14.4" customHeight="1" x14ac:dyDescent="0.3">
      <c r="A1340" s="660" t="s">
        <v>600</v>
      </c>
      <c r="B1340" s="661" t="s">
        <v>3542</v>
      </c>
      <c r="C1340" s="662" t="s">
        <v>620</v>
      </c>
      <c r="D1340" s="663" t="s">
        <v>3547</v>
      </c>
      <c r="E1340" s="662" t="s">
        <v>632</v>
      </c>
      <c r="F1340" s="663" t="s">
        <v>3551</v>
      </c>
      <c r="G1340" s="662" t="s">
        <v>648</v>
      </c>
      <c r="H1340" s="662" t="s">
        <v>655</v>
      </c>
      <c r="I1340" s="662" t="s">
        <v>655</v>
      </c>
      <c r="J1340" s="662" t="s">
        <v>656</v>
      </c>
      <c r="K1340" s="662" t="s">
        <v>654</v>
      </c>
      <c r="L1340" s="664">
        <v>149.49956272569784</v>
      </c>
      <c r="M1340" s="664">
        <v>7</v>
      </c>
      <c r="N1340" s="665">
        <v>1046.4969390798849</v>
      </c>
    </row>
    <row r="1341" spans="1:14" ht="14.4" customHeight="1" x14ac:dyDescent="0.3">
      <c r="A1341" s="660" t="s">
        <v>600</v>
      </c>
      <c r="B1341" s="661" t="s">
        <v>3542</v>
      </c>
      <c r="C1341" s="662" t="s">
        <v>620</v>
      </c>
      <c r="D1341" s="663" t="s">
        <v>3547</v>
      </c>
      <c r="E1341" s="662" t="s">
        <v>632</v>
      </c>
      <c r="F1341" s="663" t="s">
        <v>3551</v>
      </c>
      <c r="G1341" s="662" t="s">
        <v>648</v>
      </c>
      <c r="H1341" s="662" t="s">
        <v>657</v>
      </c>
      <c r="I1341" s="662" t="s">
        <v>657</v>
      </c>
      <c r="J1341" s="662" t="s">
        <v>656</v>
      </c>
      <c r="K1341" s="662" t="s">
        <v>658</v>
      </c>
      <c r="L1341" s="664">
        <v>132.25</v>
      </c>
      <c r="M1341" s="664">
        <v>26</v>
      </c>
      <c r="N1341" s="665">
        <v>3438.5</v>
      </c>
    </row>
    <row r="1342" spans="1:14" ht="14.4" customHeight="1" x14ac:dyDescent="0.3">
      <c r="A1342" s="660" t="s">
        <v>600</v>
      </c>
      <c r="B1342" s="661" t="s">
        <v>3542</v>
      </c>
      <c r="C1342" s="662" t="s">
        <v>620</v>
      </c>
      <c r="D1342" s="663" t="s">
        <v>3547</v>
      </c>
      <c r="E1342" s="662" t="s">
        <v>632</v>
      </c>
      <c r="F1342" s="663" t="s">
        <v>3551</v>
      </c>
      <c r="G1342" s="662" t="s">
        <v>648</v>
      </c>
      <c r="H1342" s="662" t="s">
        <v>2822</v>
      </c>
      <c r="I1342" s="662" t="s">
        <v>2822</v>
      </c>
      <c r="J1342" s="662" t="s">
        <v>656</v>
      </c>
      <c r="K1342" s="662" t="s">
        <v>2823</v>
      </c>
      <c r="L1342" s="664">
        <v>232.29980182504383</v>
      </c>
      <c r="M1342" s="664">
        <v>12</v>
      </c>
      <c r="N1342" s="665">
        <v>2787.5976219005261</v>
      </c>
    </row>
    <row r="1343" spans="1:14" ht="14.4" customHeight="1" x14ac:dyDescent="0.3">
      <c r="A1343" s="660" t="s">
        <v>600</v>
      </c>
      <c r="B1343" s="661" t="s">
        <v>3542</v>
      </c>
      <c r="C1343" s="662" t="s">
        <v>620</v>
      </c>
      <c r="D1343" s="663" t="s">
        <v>3547</v>
      </c>
      <c r="E1343" s="662" t="s">
        <v>632</v>
      </c>
      <c r="F1343" s="663" t="s">
        <v>3551</v>
      </c>
      <c r="G1343" s="662" t="s">
        <v>648</v>
      </c>
      <c r="H1343" s="662" t="s">
        <v>661</v>
      </c>
      <c r="I1343" s="662" t="s">
        <v>661</v>
      </c>
      <c r="J1343" s="662" t="s">
        <v>650</v>
      </c>
      <c r="K1343" s="662" t="s">
        <v>662</v>
      </c>
      <c r="L1343" s="664">
        <v>97.75</v>
      </c>
      <c r="M1343" s="664">
        <v>19.8</v>
      </c>
      <c r="N1343" s="665">
        <v>1935.45</v>
      </c>
    </row>
    <row r="1344" spans="1:14" ht="14.4" customHeight="1" x14ac:dyDescent="0.3">
      <c r="A1344" s="660" t="s">
        <v>600</v>
      </c>
      <c r="B1344" s="661" t="s">
        <v>3542</v>
      </c>
      <c r="C1344" s="662" t="s">
        <v>620</v>
      </c>
      <c r="D1344" s="663" t="s">
        <v>3547</v>
      </c>
      <c r="E1344" s="662" t="s">
        <v>632</v>
      </c>
      <c r="F1344" s="663" t="s">
        <v>3551</v>
      </c>
      <c r="G1344" s="662" t="s">
        <v>648</v>
      </c>
      <c r="H1344" s="662" t="s">
        <v>663</v>
      </c>
      <c r="I1344" s="662" t="s">
        <v>664</v>
      </c>
      <c r="J1344" s="662" t="s">
        <v>665</v>
      </c>
      <c r="K1344" s="662" t="s">
        <v>666</v>
      </c>
      <c r="L1344" s="664">
        <v>40.139999999999993</v>
      </c>
      <c r="M1344" s="664">
        <v>1</v>
      </c>
      <c r="N1344" s="665">
        <v>40.139999999999993</v>
      </c>
    </row>
    <row r="1345" spans="1:14" ht="14.4" customHeight="1" x14ac:dyDescent="0.3">
      <c r="A1345" s="660" t="s">
        <v>600</v>
      </c>
      <c r="B1345" s="661" t="s">
        <v>3542</v>
      </c>
      <c r="C1345" s="662" t="s">
        <v>620</v>
      </c>
      <c r="D1345" s="663" t="s">
        <v>3547</v>
      </c>
      <c r="E1345" s="662" t="s">
        <v>632</v>
      </c>
      <c r="F1345" s="663" t="s">
        <v>3551</v>
      </c>
      <c r="G1345" s="662" t="s">
        <v>648</v>
      </c>
      <c r="H1345" s="662" t="s">
        <v>667</v>
      </c>
      <c r="I1345" s="662" t="s">
        <v>668</v>
      </c>
      <c r="J1345" s="662" t="s">
        <v>669</v>
      </c>
      <c r="K1345" s="662" t="s">
        <v>670</v>
      </c>
      <c r="L1345" s="664">
        <v>53.75</v>
      </c>
      <c r="M1345" s="664">
        <v>1</v>
      </c>
      <c r="N1345" s="665">
        <v>53.75</v>
      </c>
    </row>
    <row r="1346" spans="1:14" ht="14.4" customHeight="1" x14ac:dyDescent="0.3">
      <c r="A1346" s="660" t="s">
        <v>600</v>
      </c>
      <c r="B1346" s="661" t="s">
        <v>3542</v>
      </c>
      <c r="C1346" s="662" t="s">
        <v>620</v>
      </c>
      <c r="D1346" s="663" t="s">
        <v>3547</v>
      </c>
      <c r="E1346" s="662" t="s">
        <v>632</v>
      </c>
      <c r="F1346" s="663" t="s">
        <v>3551</v>
      </c>
      <c r="G1346" s="662" t="s">
        <v>648</v>
      </c>
      <c r="H1346" s="662" t="s">
        <v>671</v>
      </c>
      <c r="I1346" s="662" t="s">
        <v>672</v>
      </c>
      <c r="J1346" s="662" t="s">
        <v>673</v>
      </c>
      <c r="K1346" s="662" t="s">
        <v>674</v>
      </c>
      <c r="L1346" s="664">
        <v>88.456020821289712</v>
      </c>
      <c r="M1346" s="664">
        <v>10</v>
      </c>
      <c r="N1346" s="665">
        <v>884.56020821289712</v>
      </c>
    </row>
    <row r="1347" spans="1:14" ht="14.4" customHeight="1" x14ac:dyDescent="0.3">
      <c r="A1347" s="660" t="s">
        <v>600</v>
      </c>
      <c r="B1347" s="661" t="s">
        <v>3542</v>
      </c>
      <c r="C1347" s="662" t="s">
        <v>620</v>
      </c>
      <c r="D1347" s="663" t="s">
        <v>3547</v>
      </c>
      <c r="E1347" s="662" t="s">
        <v>632</v>
      </c>
      <c r="F1347" s="663" t="s">
        <v>3551</v>
      </c>
      <c r="G1347" s="662" t="s">
        <v>648</v>
      </c>
      <c r="H1347" s="662" t="s">
        <v>675</v>
      </c>
      <c r="I1347" s="662" t="s">
        <v>676</v>
      </c>
      <c r="J1347" s="662" t="s">
        <v>677</v>
      </c>
      <c r="K1347" s="662" t="s">
        <v>678</v>
      </c>
      <c r="L1347" s="664">
        <v>98.149898385318579</v>
      </c>
      <c r="M1347" s="664">
        <v>12</v>
      </c>
      <c r="N1347" s="665">
        <v>1177.7987806238229</v>
      </c>
    </row>
    <row r="1348" spans="1:14" ht="14.4" customHeight="1" x14ac:dyDescent="0.3">
      <c r="A1348" s="660" t="s">
        <v>600</v>
      </c>
      <c r="B1348" s="661" t="s">
        <v>3542</v>
      </c>
      <c r="C1348" s="662" t="s">
        <v>620</v>
      </c>
      <c r="D1348" s="663" t="s">
        <v>3547</v>
      </c>
      <c r="E1348" s="662" t="s">
        <v>632</v>
      </c>
      <c r="F1348" s="663" t="s">
        <v>3551</v>
      </c>
      <c r="G1348" s="662" t="s">
        <v>648</v>
      </c>
      <c r="H1348" s="662" t="s">
        <v>679</v>
      </c>
      <c r="I1348" s="662" t="s">
        <v>680</v>
      </c>
      <c r="J1348" s="662" t="s">
        <v>677</v>
      </c>
      <c r="K1348" s="662" t="s">
        <v>681</v>
      </c>
      <c r="L1348" s="664">
        <v>104.70872537746298</v>
      </c>
      <c r="M1348" s="664">
        <v>412</v>
      </c>
      <c r="N1348" s="665">
        <v>43139.994855514749</v>
      </c>
    </row>
    <row r="1349" spans="1:14" ht="14.4" customHeight="1" x14ac:dyDescent="0.3">
      <c r="A1349" s="660" t="s">
        <v>600</v>
      </c>
      <c r="B1349" s="661" t="s">
        <v>3542</v>
      </c>
      <c r="C1349" s="662" t="s">
        <v>620</v>
      </c>
      <c r="D1349" s="663" t="s">
        <v>3547</v>
      </c>
      <c r="E1349" s="662" t="s">
        <v>632</v>
      </c>
      <c r="F1349" s="663" t="s">
        <v>3551</v>
      </c>
      <c r="G1349" s="662" t="s">
        <v>648</v>
      </c>
      <c r="H1349" s="662" t="s">
        <v>682</v>
      </c>
      <c r="I1349" s="662" t="s">
        <v>683</v>
      </c>
      <c r="J1349" s="662" t="s">
        <v>684</v>
      </c>
      <c r="K1349" s="662" t="s">
        <v>685</v>
      </c>
      <c r="L1349" s="664">
        <v>170.20249999999999</v>
      </c>
      <c r="M1349" s="664">
        <v>8</v>
      </c>
      <c r="N1349" s="665">
        <v>1361.62</v>
      </c>
    </row>
    <row r="1350" spans="1:14" ht="14.4" customHeight="1" x14ac:dyDescent="0.3">
      <c r="A1350" s="660" t="s">
        <v>600</v>
      </c>
      <c r="B1350" s="661" t="s">
        <v>3542</v>
      </c>
      <c r="C1350" s="662" t="s">
        <v>620</v>
      </c>
      <c r="D1350" s="663" t="s">
        <v>3547</v>
      </c>
      <c r="E1350" s="662" t="s">
        <v>632</v>
      </c>
      <c r="F1350" s="663" t="s">
        <v>3551</v>
      </c>
      <c r="G1350" s="662" t="s">
        <v>648</v>
      </c>
      <c r="H1350" s="662" t="s">
        <v>686</v>
      </c>
      <c r="I1350" s="662" t="s">
        <v>687</v>
      </c>
      <c r="J1350" s="662" t="s">
        <v>688</v>
      </c>
      <c r="K1350" s="662" t="s">
        <v>689</v>
      </c>
      <c r="L1350" s="664">
        <v>67.548214720972325</v>
      </c>
      <c r="M1350" s="664">
        <v>123</v>
      </c>
      <c r="N1350" s="665">
        <v>8308.4304106795953</v>
      </c>
    </row>
    <row r="1351" spans="1:14" ht="14.4" customHeight="1" x14ac:dyDescent="0.3">
      <c r="A1351" s="660" t="s">
        <v>600</v>
      </c>
      <c r="B1351" s="661" t="s">
        <v>3542</v>
      </c>
      <c r="C1351" s="662" t="s">
        <v>620</v>
      </c>
      <c r="D1351" s="663" t="s">
        <v>3547</v>
      </c>
      <c r="E1351" s="662" t="s">
        <v>632</v>
      </c>
      <c r="F1351" s="663" t="s">
        <v>3551</v>
      </c>
      <c r="G1351" s="662" t="s">
        <v>648</v>
      </c>
      <c r="H1351" s="662" t="s">
        <v>698</v>
      </c>
      <c r="I1351" s="662" t="s">
        <v>699</v>
      </c>
      <c r="J1351" s="662" t="s">
        <v>700</v>
      </c>
      <c r="K1351" s="662" t="s">
        <v>701</v>
      </c>
      <c r="L1351" s="664">
        <v>56.408638229535015</v>
      </c>
      <c r="M1351" s="664">
        <v>8</v>
      </c>
      <c r="N1351" s="665">
        <v>451.26910583628012</v>
      </c>
    </row>
    <row r="1352" spans="1:14" ht="14.4" customHeight="1" x14ac:dyDescent="0.3">
      <c r="A1352" s="660" t="s">
        <v>600</v>
      </c>
      <c r="B1352" s="661" t="s">
        <v>3542</v>
      </c>
      <c r="C1352" s="662" t="s">
        <v>620</v>
      </c>
      <c r="D1352" s="663" t="s">
        <v>3547</v>
      </c>
      <c r="E1352" s="662" t="s">
        <v>632</v>
      </c>
      <c r="F1352" s="663" t="s">
        <v>3551</v>
      </c>
      <c r="G1352" s="662" t="s">
        <v>648</v>
      </c>
      <c r="H1352" s="662" t="s">
        <v>702</v>
      </c>
      <c r="I1352" s="662" t="s">
        <v>703</v>
      </c>
      <c r="J1352" s="662" t="s">
        <v>704</v>
      </c>
      <c r="K1352" s="662" t="s">
        <v>701</v>
      </c>
      <c r="L1352" s="664">
        <v>30.799999999999997</v>
      </c>
      <c r="M1352" s="664">
        <v>3</v>
      </c>
      <c r="N1352" s="665">
        <v>92.399999999999991</v>
      </c>
    </row>
    <row r="1353" spans="1:14" ht="14.4" customHeight="1" x14ac:dyDescent="0.3">
      <c r="A1353" s="660" t="s">
        <v>600</v>
      </c>
      <c r="B1353" s="661" t="s">
        <v>3542</v>
      </c>
      <c r="C1353" s="662" t="s">
        <v>620</v>
      </c>
      <c r="D1353" s="663" t="s">
        <v>3547</v>
      </c>
      <c r="E1353" s="662" t="s">
        <v>632</v>
      </c>
      <c r="F1353" s="663" t="s">
        <v>3551</v>
      </c>
      <c r="G1353" s="662" t="s">
        <v>648</v>
      </c>
      <c r="H1353" s="662" t="s">
        <v>705</v>
      </c>
      <c r="I1353" s="662" t="s">
        <v>706</v>
      </c>
      <c r="J1353" s="662" t="s">
        <v>707</v>
      </c>
      <c r="K1353" s="662" t="s">
        <v>708</v>
      </c>
      <c r="L1353" s="664">
        <v>84.632896308868567</v>
      </c>
      <c r="M1353" s="664">
        <v>105</v>
      </c>
      <c r="N1353" s="665">
        <v>8886.4541124312</v>
      </c>
    </row>
    <row r="1354" spans="1:14" ht="14.4" customHeight="1" x14ac:dyDescent="0.3">
      <c r="A1354" s="660" t="s">
        <v>600</v>
      </c>
      <c r="B1354" s="661" t="s">
        <v>3542</v>
      </c>
      <c r="C1354" s="662" t="s">
        <v>620</v>
      </c>
      <c r="D1354" s="663" t="s">
        <v>3547</v>
      </c>
      <c r="E1354" s="662" t="s">
        <v>632</v>
      </c>
      <c r="F1354" s="663" t="s">
        <v>3551</v>
      </c>
      <c r="G1354" s="662" t="s">
        <v>648</v>
      </c>
      <c r="H1354" s="662" t="s">
        <v>709</v>
      </c>
      <c r="I1354" s="662" t="s">
        <v>710</v>
      </c>
      <c r="J1354" s="662" t="s">
        <v>711</v>
      </c>
      <c r="K1354" s="662" t="s">
        <v>712</v>
      </c>
      <c r="L1354" s="664">
        <v>28.928148045641397</v>
      </c>
      <c r="M1354" s="664">
        <v>366</v>
      </c>
      <c r="N1354" s="665">
        <v>10587.702184704751</v>
      </c>
    </row>
    <row r="1355" spans="1:14" ht="14.4" customHeight="1" x14ac:dyDescent="0.3">
      <c r="A1355" s="660" t="s">
        <v>600</v>
      </c>
      <c r="B1355" s="661" t="s">
        <v>3542</v>
      </c>
      <c r="C1355" s="662" t="s">
        <v>620</v>
      </c>
      <c r="D1355" s="663" t="s">
        <v>3547</v>
      </c>
      <c r="E1355" s="662" t="s">
        <v>632</v>
      </c>
      <c r="F1355" s="663" t="s">
        <v>3551</v>
      </c>
      <c r="G1355" s="662" t="s">
        <v>648</v>
      </c>
      <c r="H1355" s="662" t="s">
        <v>713</v>
      </c>
      <c r="I1355" s="662" t="s">
        <v>714</v>
      </c>
      <c r="J1355" s="662" t="s">
        <v>715</v>
      </c>
      <c r="K1355" s="662" t="s">
        <v>670</v>
      </c>
      <c r="L1355" s="664">
        <v>42.039999999999992</v>
      </c>
      <c r="M1355" s="664">
        <v>2</v>
      </c>
      <c r="N1355" s="665">
        <v>84.079999999999984</v>
      </c>
    </row>
    <row r="1356" spans="1:14" ht="14.4" customHeight="1" x14ac:dyDescent="0.3">
      <c r="A1356" s="660" t="s">
        <v>600</v>
      </c>
      <c r="B1356" s="661" t="s">
        <v>3542</v>
      </c>
      <c r="C1356" s="662" t="s">
        <v>620</v>
      </c>
      <c r="D1356" s="663" t="s">
        <v>3547</v>
      </c>
      <c r="E1356" s="662" t="s">
        <v>632</v>
      </c>
      <c r="F1356" s="663" t="s">
        <v>3551</v>
      </c>
      <c r="G1356" s="662" t="s">
        <v>648</v>
      </c>
      <c r="H1356" s="662" t="s">
        <v>716</v>
      </c>
      <c r="I1356" s="662" t="s">
        <v>717</v>
      </c>
      <c r="J1356" s="662" t="s">
        <v>715</v>
      </c>
      <c r="K1356" s="662" t="s">
        <v>718</v>
      </c>
      <c r="L1356" s="664">
        <v>81.183333333333337</v>
      </c>
      <c r="M1356" s="664">
        <v>3</v>
      </c>
      <c r="N1356" s="665">
        <v>243.55</v>
      </c>
    </row>
    <row r="1357" spans="1:14" ht="14.4" customHeight="1" x14ac:dyDescent="0.3">
      <c r="A1357" s="660" t="s">
        <v>600</v>
      </c>
      <c r="B1357" s="661" t="s">
        <v>3542</v>
      </c>
      <c r="C1357" s="662" t="s">
        <v>620</v>
      </c>
      <c r="D1357" s="663" t="s">
        <v>3547</v>
      </c>
      <c r="E1357" s="662" t="s">
        <v>632</v>
      </c>
      <c r="F1357" s="663" t="s">
        <v>3551</v>
      </c>
      <c r="G1357" s="662" t="s">
        <v>648</v>
      </c>
      <c r="H1357" s="662" t="s">
        <v>3284</v>
      </c>
      <c r="I1357" s="662" t="s">
        <v>3285</v>
      </c>
      <c r="J1357" s="662" t="s">
        <v>3286</v>
      </c>
      <c r="K1357" s="662" t="s">
        <v>3287</v>
      </c>
      <c r="L1357" s="664">
        <v>121.21000000000002</v>
      </c>
      <c r="M1357" s="664">
        <v>2</v>
      </c>
      <c r="N1357" s="665">
        <v>242.42000000000004</v>
      </c>
    </row>
    <row r="1358" spans="1:14" ht="14.4" customHeight="1" x14ac:dyDescent="0.3">
      <c r="A1358" s="660" t="s">
        <v>600</v>
      </c>
      <c r="B1358" s="661" t="s">
        <v>3542</v>
      </c>
      <c r="C1358" s="662" t="s">
        <v>620</v>
      </c>
      <c r="D1358" s="663" t="s">
        <v>3547</v>
      </c>
      <c r="E1358" s="662" t="s">
        <v>632</v>
      </c>
      <c r="F1358" s="663" t="s">
        <v>3551</v>
      </c>
      <c r="G1358" s="662" t="s">
        <v>648</v>
      </c>
      <c r="H1358" s="662" t="s">
        <v>2046</v>
      </c>
      <c r="I1358" s="662" t="s">
        <v>2047</v>
      </c>
      <c r="J1358" s="662" t="s">
        <v>725</v>
      </c>
      <c r="K1358" s="662" t="s">
        <v>2048</v>
      </c>
      <c r="L1358" s="664">
        <v>38.27000000000001</v>
      </c>
      <c r="M1358" s="664">
        <v>1</v>
      </c>
      <c r="N1358" s="665">
        <v>38.27000000000001</v>
      </c>
    </row>
    <row r="1359" spans="1:14" ht="14.4" customHeight="1" x14ac:dyDescent="0.3">
      <c r="A1359" s="660" t="s">
        <v>600</v>
      </c>
      <c r="B1359" s="661" t="s">
        <v>3542</v>
      </c>
      <c r="C1359" s="662" t="s">
        <v>620</v>
      </c>
      <c r="D1359" s="663" t="s">
        <v>3547</v>
      </c>
      <c r="E1359" s="662" t="s">
        <v>632</v>
      </c>
      <c r="F1359" s="663" t="s">
        <v>3551</v>
      </c>
      <c r="G1359" s="662" t="s">
        <v>648</v>
      </c>
      <c r="H1359" s="662" t="s">
        <v>723</v>
      </c>
      <c r="I1359" s="662" t="s">
        <v>724</v>
      </c>
      <c r="J1359" s="662" t="s">
        <v>725</v>
      </c>
      <c r="K1359" s="662" t="s">
        <v>726</v>
      </c>
      <c r="L1359" s="664">
        <v>55.38000000000001</v>
      </c>
      <c r="M1359" s="664">
        <v>2</v>
      </c>
      <c r="N1359" s="665">
        <v>110.76000000000002</v>
      </c>
    </row>
    <row r="1360" spans="1:14" ht="14.4" customHeight="1" x14ac:dyDescent="0.3">
      <c r="A1360" s="660" t="s">
        <v>600</v>
      </c>
      <c r="B1360" s="661" t="s">
        <v>3542</v>
      </c>
      <c r="C1360" s="662" t="s">
        <v>620</v>
      </c>
      <c r="D1360" s="663" t="s">
        <v>3547</v>
      </c>
      <c r="E1360" s="662" t="s">
        <v>632</v>
      </c>
      <c r="F1360" s="663" t="s">
        <v>3551</v>
      </c>
      <c r="G1360" s="662" t="s">
        <v>648</v>
      </c>
      <c r="H1360" s="662" t="s">
        <v>730</v>
      </c>
      <c r="I1360" s="662" t="s">
        <v>731</v>
      </c>
      <c r="J1360" s="662" t="s">
        <v>732</v>
      </c>
      <c r="K1360" s="662" t="s">
        <v>701</v>
      </c>
      <c r="L1360" s="664">
        <v>67.208455346327455</v>
      </c>
      <c r="M1360" s="664">
        <v>78</v>
      </c>
      <c r="N1360" s="665">
        <v>5242.2595170135419</v>
      </c>
    </row>
    <row r="1361" spans="1:14" ht="14.4" customHeight="1" x14ac:dyDescent="0.3">
      <c r="A1361" s="660" t="s">
        <v>600</v>
      </c>
      <c r="B1361" s="661" t="s">
        <v>3542</v>
      </c>
      <c r="C1361" s="662" t="s">
        <v>620</v>
      </c>
      <c r="D1361" s="663" t="s">
        <v>3547</v>
      </c>
      <c r="E1361" s="662" t="s">
        <v>632</v>
      </c>
      <c r="F1361" s="663" t="s">
        <v>3551</v>
      </c>
      <c r="G1361" s="662" t="s">
        <v>648</v>
      </c>
      <c r="H1361" s="662" t="s">
        <v>733</v>
      </c>
      <c r="I1361" s="662" t="s">
        <v>734</v>
      </c>
      <c r="J1361" s="662" t="s">
        <v>735</v>
      </c>
      <c r="K1361" s="662" t="s">
        <v>736</v>
      </c>
      <c r="L1361" s="664">
        <v>59.200000000000017</v>
      </c>
      <c r="M1361" s="664">
        <v>3</v>
      </c>
      <c r="N1361" s="665">
        <v>177.60000000000005</v>
      </c>
    </row>
    <row r="1362" spans="1:14" ht="14.4" customHeight="1" x14ac:dyDescent="0.3">
      <c r="A1362" s="660" t="s">
        <v>600</v>
      </c>
      <c r="B1362" s="661" t="s">
        <v>3542</v>
      </c>
      <c r="C1362" s="662" t="s">
        <v>620</v>
      </c>
      <c r="D1362" s="663" t="s">
        <v>3547</v>
      </c>
      <c r="E1362" s="662" t="s">
        <v>632</v>
      </c>
      <c r="F1362" s="663" t="s">
        <v>3551</v>
      </c>
      <c r="G1362" s="662" t="s">
        <v>648</v>
      </c>
      <c r="H1362" s="662" t="s">
        <v>2059</v>
      </c>
      <c r="I1362" s="662" t="s">
        <v>2060</v>
      </c>
      <c r="J1362" s="662" t="s">
        <v>2061</v>
      </c>
      <c r="K1362" s="662" t="s">
        <v>2062</v>
      </c>
      <c r="L1362" s="664">
        <v>29.889999999999997</v>
      </c>
      <c r="M1362" s="664">
        <v>1</v>
      </c>
      <c r="N1362" s="665">
        <v>29.889999999999997</v>
      </c>
    </row>
    <row r="1363" spans="1:14" ht="14.4" customHeight="1" x14ac:dyDescent="0.3">
      <c r="A1363" s="660" t="s">
        <v>600</v>
      </c>
      <c r="B1363" s="661" t="s">
        <v>3542</v>
      </c>
      <c r="C1363" s="662" t="s">
        <v>620</v>
      </c>
      <c r="D1363" s="663" t="s">
        <v>3547</v>
      </c>
      <c r="E1363" s="662" t="s">
        <v>632</v>
      </c>
      <c r="F1363" s="663" t="s">
        <v>3551</v>
      </c>
      <c r="G1363" s="662" t="s">
        <v>648</v>
      </c>
      <c r="H1363" s="662" t="s">
        <v>737</v>
      </c>
      <c r="I1363" s="662" t="s">
        <v>738</v>
      </c>
      <c r="J1363" s="662" t="s">
        <v>739</v>
      </c>
      <c r="K1363" s="662" t="s">
        <v>740</v>
      </c>
      <c r="L1363" s="664">
        <v>60.350000000000009</v>
      </c>
      <c r="M1363" s="664">
        <v>5</v>
      </c>
      <c r="N1363" s="665">
        <v>301.75000000000006</v>
      </c>
    </row>
    <row r="1364" spans="1:14" ht="14.4" customHeight="1" x14ac:dyDescent="0.3">
      <c r="A1364" s="660" t="s">
        <v>600</v>
      </c>
      <c r="B1364" s="661" t="s">
        <v>3542</v>
      </c>
      <c r="C1364" s="662" t="s">
        <v>620</v>
      </c>
      <c r="D1364" s="663" t="s">
        <v>3547</v>
      </c>
      <c r="E1364" s="662" t="s">
        <v>632</v>
      </c>
      <c r="F1364" s="663" t="s">
        <v>3551</v>
      </c>
      <c r="G1364" s="662" t="s">
        <v>648</v>
      </c>
      <c r="H1364" s="662" t="s">
        <v>741</v>
      </c>
      <c r="I1364" s="662" t="s">
        <v>742</v>
      </c>
      <c r="J1364" s="662" t="s">
        <v>743</v>
      </c>
      <c r="K1364" s="662" t="s">
        <v>744</v>
      </c>
      <c r="L1364" s="664">
        <v>112.91167103704605</v>
      </c>
      <c r="M1364" s="664">
        <v>6</v>
      </c>
      <c r="N1364" s="665">
        <v>677.47002622227626</v>
      </c>
    </row>
    <row r="1365" spans="1:14" ht="14.4" customHeight="1" x14ac:dyDescent="0.3">
      <c r="A1365" s="660" t="s">
        <v>600</v>
      </c>
      <c r="B1365" s="661" t="s">
        <v>3542</v>
      </c>
      <c r="C1365" s="662" t="s">
        <v>620</v>
      </c>
      <c r="D1365" s="663" t="s">
        <v>3547</v>
      </c>
      <c r="E1365" s="662" t="s">
        <v>632</v>
      </c>
      <c r="F1365" s="663" t="s">
        <v>3551</v>
      </c>
      <c r="G1365" s="662" t="s">
        <v>648</v>
      </c>
      <c r="H1365" s="662" t="s">
        <v>2063</v>
      </c>
      <c r="I1365" s="662" t="s">
        <v>2064</v>
      </c>
      <c r="J1365" s="662" t="s">
        <v>941</v>
      </c>
      <c r="K1365" s="662" t="s">
        <v>2065</v>
      </c>
      <c r="L1365" s="664">
        <v>43.065999999999995</v>
      </c>
      <c r="M1365" s="664">
        <v>5</v>
      </c>
      <c r="N1365" s="665">
        <v>215.32999999999998</v>
      </c>
    </row>
    <row r="1366" spans="1:14" ht="14.4" customHeight="1" x14ac:dyDescent="0.3">
      <c r="A1366" s="660" t="s">
        <v>600</v>
      </c>
      <c r="B1366" s="661" t="s">
        <v>3542</v>
      </c>
      <c r="C1366" s="662" t="s">
        <v>620</v>
      </c>
      <c r="D1366" s="663" t="s">
        <v>3547</v>
      </c>
      <c r="E1366" s="662" t="s">
        <v>632</v>
      </c>
      <c r="F1366" s="663" t="s">
        <v>3551</v>
      </c>
      <c r="G1366" s="662" t="s">
        <v>648</v>
      </c>
      <c r="H1366" s="662" t="s">
        <v>753</v>
      </c>
      <c r="I1366" s="662" t="s">
        <v>754</v>
      </c>
      <c r="J1366" s="662" t="s">
        <v>755</v>
      </c>
      <c r="K1366" s="662" t="s">
        <v>756</v>
      </c>
      <c r="L1366" s="664">
        <v>260</v>
      </c>
      <c r="M1366" s="664">
        <v>3</v>
      </c>
      <c r="N1366" s="665">
        <v>780</v>
      </c>
    </row>
    <row r="1367" spans="1:14" ht="14.4" customHeight="1" x14ac:dyDescent="0.3">
      <c r="A1367" s="660" t="s">
        <v>600</v>
      </c>
      <c r="B1367" s="661" t="s">
        <v>3542</v>
      </c>
      <c r="C1367" s="662" t="s">
        <v>620</v>
      </c>
      <c r="D1367" s="663" t="s">
        <v>3547</v>
      </c>
      <c r="E1367" s="662" t="s">
        <v>632</v>
      </c>
      <c r="F1367" s="663" t="s">
        <v>3551</v>
      </c>
      <c r="G1367" s="662" t="s">
        <v>648</v>
      </c>
      <c r="H1367" s="662" t="s">
        <v>757</v>
      </c>
      <c r="I1367" s="662" t="s">
        <v>758</v>
      </c>
      <c r="J1367" s="662" t="s">
        <v>759</v>
      </c>
      <c r="K1367" s="662" t="s">
        <v>756</v>
      </c>
      <c r="L1367" s="664">
        <v>344.39013835518614</v>
      </c>
      <c r="M1367" s="664">
        <v>73</v>
      </c>
      <c r="N1367" s="665">
        <v>25140.480099928587</v>
      </c>
    </row>
    <row r="1368" spans="1:14" ht="14.4" customHeight="1" x14ac:dyDescent="0.3">
      <c r="A1368" s="660" t="s">
        <v>600</v>
      </c>
      <c r="B1368" s="661" t="s">
        <v>3542</v>
      </c>
      <c r="C1368" s="662" t="s">
        <v>620</v>
      </c>
      <c r="D1368" s="663" t="s">
        <v>3547</v>
      </c>
      <c r="E1368" s="662" t="s">
        <v>632</v>
      </c>
      <c r="F1368" s="663" t="s">
        <v>3551</v>
      </c>
      <c r="G1368" s="662" t="s">
        <v>648</v>
      </c>
      <c r="H1368" s="662" t="s">
        <v>2070</v>
      </c>
      <c r="I1368" s="662" t="s">
        <v>2071</v>
      </c>
      <c r="J1368" s="662" t="s">
        <v>2072</v>
      </c>
      <c r="K1368" s="662" t="s">
        <v>2073</v>
      </c>
      <c r="L1368" s="664">
        <v>633.77000000000021</v>
      </c>
      <c r="M1368" s="664">
        <v>1</v>
      </c>
      <c r="N1368" s="665">
        <v>633.77000000000021</v>
      </c>
    </row>
    <row r="1369" spans="1:14" ht="14.4" customHeight="1" x14ac:dyDescent="0.3">
      <c r="A1369" s="660" t="s">
        <v>600</v>
      </c>
      <c r="B1369" s="661" t="s">
        <v>3542</v>
      </c>
      <c r="C1369" s="662" t="s">
        <v>620</v>
      </c>
      <c r="D1369" s="663" t="s">
        <v>3547</v>
      </c>
      <c r="E1369" s="662" t="s">
        <v>632</v>
      </c>
      <c r="F1369" s="663" t="s">
        <v>3551</v>
      </c>
      <c r="G1369" s="662" t="s">
        <v>648</v>
      </c>
      <c r="H1369" s="662" t="s">
        <v>2074</v>
      </c>
      <c r="I1369" s="662" t="s">
        <v>2075</v>
      </c>
      <c r="J1369" s="662" t="s">
        <v>2076</v>
      </c>
      <c r="K1369" s="662" t="s">
        <v>2077</v>
      </c>
      <c r="L1369" s="664">
        <v>364.47</v>
      </c>
      <c r="M1369" s="664">
        <v>1</v>
      </c>
      <c r="N1369" s="665">
        <v>364.47</v>
      </c>
    </row>
    <row r="1370" spans="1:14" ht="14.4" customHeight="1" x14ac:dyDescent="0.3">
      <c r="A1370" s="660" t="s">
        <v>600</v>
      </c>
      <c r="B1370" s="661" t="s">
        <v>3542</v>
      </c>
      <c r="C1370" s="662" t="s">
        <v>620</v>
      </c>
      <c r="D1370" s="663" t="s">
        <v>3547</v>
      </c>
      <c r="E1370" s="662" t="s">
        <v>632</v>
      </c>
      <c r="F1370" s="663" t="s">
        <v>3551</v>
      </c>
      <c r="G1370" s="662" t="s">
        <v>648</v>
      </c>
      <c r="H1370" s="662" t="s">
        <v>2086</v>
      </c>
      <c r="I1370" s="662" t="s">
        <v>2087</v>
      </c>
      <c r="J1370" s="662" t="s">
        <v>2088</v>
      </c>
      <c r="K1370" s="662" t="s">
        <v>2089</v>
      </c>
      <c r="L1370" s="664">
        <v>42.179999999999986</v>
      </c>
      <c r="M1370" s="664">
        <v>1</v>
      </c>
      <c r="N1370" s="665">
        <v>42.179999999999986</v>
      </c>
    </row>
    <row r="1371" spans="1:14" ht="14.4" customHeight="1" x14ac:dyDescent="0.3">
      <c r="A1371" s="660" t="s">
        <v>600</v>
      </c>
      <c r="B1371" s="661" t="s">
        <v>3542</v>
      </c>
      <c r="C1371" s="662" t="s">
        <v>620</v>
      </c>
      <c r="D1371" s="663" t="s">
        <v>3547</v>
      </c>
      <c r="E1371" s="662" t="s">
        <v>632</v>
      </c>
      <c r="F1371" s="663" t="s">
        <v>3551</v>
      </c>
      <c r="G1371" s="662" t="s">
        <v>648</v>
      </c>
      <c r="H1371" s="662" t="s">
        <v>768</v>
      </c>
      <c r="I1371" s="662" t="s">
        <v>769</v>
      </c>
      <c r="J1371" s="662" t="s">
        <v>770</v>
      </c>
      <c r="K1371" s="662" t="s">
        <v>771</v>
      </c>
      <c r="L1371" s="664">
        <v>41.66209658799005</v>
      </c>
      <c r="M1371" s="664">
        <v>5</v>
      </c>
      <c r="N1371" s="665">
        <v>208.31048293995025</v>
      </c>
    </row>
    <row r="1372" spans="1:14" ht="14.4" customHeight="1" x14ac:dyDescent="0.3">
      <c r="A1372" s="660" t="s">
        <v>600</v>
      </c>
      <c r="B1372" s="661" t="s">
        <v>3542</v>
      </c>
      <c r="C1372" s="662" t="s">
        <v>620</v>
      </c>
      <c r="D1372" s="663" t="s">
        <v>3547</v>
      </c>
      <c r="E1372" s="662" t="s">
        <v>632</v>
      </c>
      <c r="F1372" s="663" t="s">
        <v>3551</v>
      </c>
      <c r="G1372" s="662" t="s">
        <v>648</v>
      </c>
      <c r="H1372" s="662" t="s">
        <v>772</v>
      </c>
      <c r="I1372" s="662" t="s">
        <v>773</v>
      </c>
      <c r="J1372" s="662" t="s">
        <v>774</v>
      </c>
      <c r="K1372" s="662" t="s">
        <v>775</v>
      </c>
      <c r="L1372" s="664">
        <v>94.669855587709009</v>
      </c>
      <c r="M1372" s="664">
        <v>2</v>
      </c>
      <c r="N1372" s="665">
        <v>189.33971117541802</v>
      </c>
    </row>
    <row r="1373" spans="1:14" ht="14.4" customHeight="1" x14ac:dyDescent="0.3">
      <c r="A1373" s="660" t="s">
        <v>600</v>
      </c>
      <c r="B1373" s="661" t="s">
        <v>3542</v>
      </c>
      <c r="C1373" s="662" t="s">
        <v>620</v>
      </c>
      <c r="D1373" s="663" t="s">
        <v>3547</v>
      </c>
      <c r="E1373" s="662" t="s">
        <v>632</v>
      </c>
      <c r="F1373" s="663" t="s">
        <v>3551</v>
      </c>
      <c r="G1373" s="662" t="s">
        <v>648</v>
      </c>
      <c r="H1373" s="662" t="s">
        <v>780</v>
      </c>
      <c r="I1373" s="662" t="s">
        <v>780</v>
      </c>
      <c r="J1373" s="662" t="s">
        <v>781</v>
      </c>
      <c r="K1373" s="662" t="s">
        <v>782</v>
      </c>
      <c r="L1373" s="664">
        <v>38.20332996815295</v>
      </c>
      <c r="M1373" s="664">
        <v>180</v>
      </c>
      <c r="N1373" s="665">
        <v>6876.5993942675304</v>
      </c>
    </row>
    <row r="1374" spans="1:14" ht="14.4" customHeight="1" x14ac:dyDescent="0.3">
      <c r="A1374" s="660" t="s">
        <v>600</v>
      </c>
      <c r="B1374" s="661" t="s">
        <v>3542</v>
      </c>
      <c r="C1374" s="662" t="s">
        <v>620</v>
      </c>
      <c r="D1374" s="663" t="s">
        <v>3547</v>
      </c>
      <c r="E1374" s="662" t="s">
        <v>632</v>
      </c>
      <c r="F1374" s="663" t="s">
        <v>3551</v>
      </c>
      <c r="G1374" s="662" t="s">
        <v>648</v>
      </c>
      <c r="H1374" s="662" t="s">
        <v>2094</v>
      </c>
      <c r="I1374" s="662" t="s">
        <v>2095</v>
      </c>
      <c r="J1374" s="662" t="s">
        <v>785</v>
      </c>
      <c r="K1374" s="662" t="s">
        <v>2096</v>
      </c>
      <c r="L1374" s="664">
        <v>73.509997215155153</v>
      </c>
      <c r="M1374" s="664">
        <v>24</v>
      </c>
      <c r="N1374" s="665">
        <v>1764.2399331637237</v>
      </c>
    </row>
    <row r="1375" spans="1:14" ht="14.4" customHeight="1" x14ac:dyDescent="0.3">
      <c r="A1375" s="660" t="s">
        <v>600</v>
      </c>
      <c r="B1375" s="661" t="s">
        <v>3542</v>
      </c>
      <c r="C1375" s="662" t="s">
        <v>620</v>
      </c>
      <c r="D1375" s="663" t="s">
        <v>3547</v>
      </c>
      <c r="E1375" s="662" t="s">
        <v>632</v>
      </c>
      <c r="F1375" s="663" t="s">
        <v>3551</v>
      </c>
      <c r="G1375" s="662" t="s">
        <v>648</v>
      </c>
      <c r="H1375" s="662" t="s">
        <v>798</v>
      </c>
      <c r="I1375" s="662" t="s">
        <v>799</v>
      </c>
      <c r="J1375" s="662" t="s">
        <v>800</v>
      </c>
      <c r="K1375" s="662" t="s">
        <v>801</v>
      </c>
      <c r="L1375" s="664">
        <v>117.93000000000002</v>
      </c>
      <c r="M1375" s="664">
        <v>1</v>
      </c>
      <c r="N1375" s="665">
        <v>117.93000000000002</v>
      </c>
    </row>
    <row r="1376" spans="1:14" ht="14.4" customHeight="1" x14ac:dyDescent="0.3">
      <c r="A1376" s="660" t="s">
        <v>600</v>
      </c>
      <c r="B1376" s="661" t="s">
        <v>3542</v>
      </c>
      <c r="C1376" s="662" t="s">
        <v>620</v>
      </c>
      <c r="D1376" s="663" t="s">
        <v>3547</v>
      </c>
      <c r="E1376" s="662" t="s">
        <v>632</v>
      </c>
      <c r="F1376" s="663" t="s">
        <v>3551</v>
      </c>
      <c r="G1376" s="662" t="s">
        <v>648</v>
      </c>
      <c r="H1376" s="662" t="s">
        <v>806</v>
      </c>
      <c r="I1376" s="662" t="s">
        <v>807</v>
      </c>
      <c r="J1376" s="662" t="s">
        <v>808</v>
      </c>
      <c r="K1376" s="662" t="s">
        <v>809</v>
      </c>
      <c r="L1376" s="664">
        <v>35.86</v>
      </c>
      <c r="M1376" s="664">
        <v>1</v>
      </c>
      <c r="N1376" s="665">
        <v>35.86</v>
      </c>
    </row>
    <row r="1377" spans="1:14" ht="14.4" customHeight="1" x14ac:dyDescent="0.3">
      <c r="A1377" s="660" t="s">
        <v>600</v>
      </c>
      <c r="B1377" s="661" t="s">
        <v>3542</v>
      </c>
      <c r="C1377" s="662" t="s">
        <v>620</v>
      </c>
      <c r="D1377" s="663" t="s">
        <v>3547</v>
      </c>
      <c r="E1377" s="662" t="s">
        <v>632</v>
      </c>
      <c r="F1377" s="663" t="s">
        <v>3551</v>
      </c>
      <c r="G1377" s="662" t="s">
        <v>648</v>
      </c>
      <c r="H1377" s="662" t="s">
        <v>814</v>
      </c>
      <c r="I1377" s="662" t="s">
        <v>815</v>
      </c>
      <c r="J1377" s="662" t="s">
        <v>816</v>
      </c>
      <c r="K1377" s="662" t="s">
        <v>817</v>
      </c>
      <c r="L1377" s="664">
        <v>45.050468831507281</v>
      </c>
      <c r="M1377" s="664">
        <v>3</v>
      </c>
      <c r="N1377" s="665">
        <v>135.15140649452184</v>
      </c>
    </row>
    <row r="1378" spans="1:14" ht="14.4" customHeight="1" x14ac:dyDescent="0.3">
      <c r="A1378" s="660" t="s">
        <v>600</v>
      </c>
      <c r="B1378" s="661" t="s">
        <v>3542</v>
      </c>
      <c r="C1378" s="662" t="s">
        <v>620</v>
      </c>
      <c r="D1378" s="663" t="s">
        <v>3547</v>
      </c>
      <c r="E1378" s="662" t="s">
        <v>632</v>
      </c>
      <c r="F1378" s="663" t="s">
        <v>3551</v>
      </c>
      <c r="G1378" s="662" t="s">
        <v>648</v>
      </c>
      <c r="H1378" s="662" t="s">
        <v>818</v>
      </c>
      <c r="I1378" s="662" t="s">
        <v>819</v>
      </c>
      <c r="J1378" s="662" t="s">
        <v>820</v>
      </c>
      <c r="K1378" s="662" t="s">
        <v>821</v>
      </c>
      <c r="L1378" s="664">
        <v>108.5</v>
      </c>
      <c r="M1378" s="664">
        <v>1</v>
      </c>
      <c r="N1378" s="665">
        <v>108.5</v>
      </c>
    </row>
    <row r="1379" spans="1:14" ht="14.4" customHeight="1" x14ac:dyDescent="0.3">
      <c r="A1379" s="660" t="s">
        <v>600</v>
      </c>
      <c r="B1379" s="661" t="s">
        <v>3542</v>
      </c>
      <c r="C1379" s="662" t="s">
        <v>620</v>
      </c>
      <c r="D1379" s="663" t="s">
        <v>3547</v>
      </c>
      <c r="E1379" s="662" t="s">
        <v>632</v>
      </c>
      <c r="F1379" s="663" t="s">
        <v>3551</v>
      </c>
      <c r="G1379" s="662" t="s">
        <v>648</v>
      </c>
      <c r="H1379" s="662" t="s">
        <v>826</v>
      </c>
      <c r="I1379" s="662" t="s">
        <v>827</v>
      </c>
      <c r="J1379" s="662" t="s">
        <v>828</v>
      </c>
      <c r="K1379" s="662" t="s">
        <v>829</v>
      </c>
      <c r="L1379" s="664">
        <v>339.92053020431956</v>
      </c>
      <c r="M1379" s="664">
        <v>21</v>
      </c>
      <c r="N1379" s="665">
        <v>7138.3311342907109</v>
      </c>
    </row>
    <row r="1380" spans="1:14" ht="14.4" customHeight="1" x14ac:dyDescent="0.3">
      <c r="A1380" s="660" t="s">
        <v>600</v>
      </c>
      <c r="B1380" s="661" t="s">
        <v>3542</v>
      </c>
      <c r="C1380" s="662" t="s">
        <v>620</v>
      </c>
      <c r="D1380" s="663" t="s">
        <v>3547</v>
      </c>
      <c r="E1380" s="662" t="s">
        <v>632</v>
      </c>
      <c r="F1380" s="663" t="s">
        <v>3551</v>
      </c>
      <c r="G1380" s="662" t="s">
        <v>648</v>
      </c>
      <c r="H1380" s="662" t="s">
        <v>833</v>
      </c>
      <c r="I1380" s="662" t="s">
        <v>834</v>
      </c>
      <c r="J1380" s="662" t="s">
        <v>835</v>
      </c>
      <c r="K1380" s="662" t="s">
        <v>836</v>
      </c>
      <c r="L1380" s="664">
        <v>76.919940621751294</v>
      </c>
      <c r="M1380" s="664">
        <v>1</v>
      </c>
      <c r="N1380" s="665">
        <v>76.919940621751294</v>
      </c>
    </row>
    <row r="1381" spans="1:14" ht="14.4" customHeight="1" x14ac:dyDescent="0.3">
      <c r="A1381" s="660" t="s">
        <v>600</v>
      </c>
      <c r="B1381" s="661" t="s">
        <v>3542</v>
      </c>
      <c r="C1381" s="662" t="s">
        <v>620</v>
      </c>
      <c r="D1381" s="663" t="s">
        <v>3547</v>
      </c>
      <c r="E1381" s="662" t="s">
        <v>632</v>
      </c>
      <c r="F1381" s="663" t="s">
        <v>3551</v>
      </c>
      <c r="G1381" s="662" t="s">
        <v>648</v>
      </c>
      <c r="H1381" s="662" t="s">
        <v>2118</v>
      </c>
      <c r="I1381" s="662" t="s">
        <v>2119</v>
      </c>
      <c r="J1381" s="662" t="s">
        <v>2120</v>
      </c>
      <c r="K1381" s="662" t="s">
        <v>2121</v>
      </c>
      <c r="L1381" s="664">
        <v>21.399999999999995</v>
      </c>
      <c r="M1381" s="664">
        <v>1</v>
      </c>
      <c r="N1381" s="665">
        <v>21.399999999999995</v>
      </c>
    </row>
    <row r="1382" spans="1:14" ht="14.4" customHeight="1" x14ac:dyDescent="0.3">
      <c r="A1382" s="660" t="s">
        <v>600</v>
      </c>
      <c r="B1382" s="661" t="s">
        <v>3542</v>
      </c>
      <c r="C1382" s="662" t="s">
        <v>620</v>
      </c>
      <c r="D1382" s="663" t="s">
        <v>3547</v>
      </c>
      <c r="E1382" s="662" t="s">
        <v>632</v>
      </c>
      <c r="F1382" s="663" t="s">
        <v>3551</v>
      </c>
      <c r="G1382" s="662" t="s">
        <v>648</v>
      </c>
      <c r="H1382" s="662" t="s">
        <v>841</v>
      </c>
      <c r="I1382" s="662" t="s">
        <v>842</v>
      </c>
      <c r="J1382" s="662" t="s">
        <v>843</v>
      </c>
      <c r="K1382" s="662" t="s">
        <v>844</v>
      </c>
      <c r="L1382" s="664">
        <v>331.02757142322531</v>
      </c>
      <c r="M1382" s="664">
        <v>2</v>
      </c>
      <c r="N1382" s="665">
        <v>662.05514284645062</v>
      </c>
    </row>
    <row r="1383" spans="1:14" ht="14.4" customHeight="1" x14ac:dyDescent="0.3">
      <c r="A1383" s="660" t="s">
        <v>600</v>
      </c>
      <c r="B1383" s="661" t="s">
        <v>3542</v>
      </c>
      <c r="C1383" s="662" t="s">
        <v>620</v>
      </c>
      <c r="D1383" s="663" t="s">
        <v>3547</v>
      </c>
      <c r="E1383" s="662" t="s">
        <v>632</v>
      </c>
      <c r="F1383" s="663" t="s">
        <v>3551</v>
      </c>
      <c r="G1383" s="662" t="s">
        <v>648</v>
      </c>
      <c r="H1383" s="662" t="s">
        <v>3288</v>
      </c>
      <c r="I1383" s="662" t="s">
        <v>3289</v>
      </c>
      <c r="J1383" s="662" t="s">
        <v>3290</v>
      </c>
      <c r="K1383" s="662" t="s">
        <v>3291</v>
      </c>
      <c r="L1383" s="664">
        <v>38.998552738514618</v>
      </c>
      <c r="M1383" s="664">
        <v>56</v>
      </c>
      <c r="N1383" s="665">
        <v>2183.9189533568187</v>
      </c>
    </row>
    <row r="1384" spans="1:14" ht="14.4" customHeight="1" x14ac:dyDescent="0.3">
      <c r="A1384" s="660" t="s">
        <v>600</v>
      </c>
      <c r="B1384" s="661" t="s">
        <v>3542</v>
      </c>
      <c r="C1384" s="662" t="s">
        <v>620</v>
      </c>
      <c r="D1384" s="663" t="s">
        <v>3547</v>
      </c>
      <c r="E1384" s="662" t="s">
        <v>632</v>
      </c>
      <c r="F1384" s="663" t="s">
        <v>3551</v>
      </c>
      <c r="G1384" s="662" t="s">
        <v>648</v>
      </c>
      <c r="H1384" s="662" t="s">
        <v>853</v>
      </c>
      <c r="I1384" s="662" t="s">
        <v>854</v>
      </c>
      <c r="J1384" s="662" t="s">
        <v>739</v>
      </c>
      <c r="K1384" s="662" t="s">
        <v>855</v>
      </c>
      <c r="L1384" s="664">
        <v>22.55249639249292</v>
      </c>
      <c r="M1384" s="664">
        <v>4</v>
      </c>
      <c r="N1384" s="665">
        <v>90.209985569971678</v>
      </c>
    </row>
    <row r="1385" spans="1:14" ht="14.4" customHeight="1" x14ac:dyDescent="0.3">
      <c r="A1385" s="660" t="s">
        <v>600</v>
      </c>
      <c r="B1385" s="661" t="s">
        <v>3542</v>
      </c>
      <c r="C1385" s="662" t="s">
        <v>620</v>
      </c>
      <c r="D1385" s="663" t="s">
        <v>3547</v>
      </c>
      <c r="E1385" s="662" t="s">
        <v>632</v>
      </c>
      <c r="F1385" s="663" t="s">
        <v>3551</v>
      </c>
      <c r="G1385" s="662" t="s">
        <v>648</v>
      </c>
      <c r="H1385" s="662" t="s">
        <v>856</v>
      </c>
      <c r="I1385" s="662" t="s">
        <v>857</v>
      </c>
      <c r="J1385" s="662" t="s">
        <v>858</v>
      </c>
      <c r="K1385" s="662" t="s">
        <v>859</v>
      </c>
      <c r="L1385" s="664">
        <v>62.175058115957427</v>
      </c>
      <c r="M1385" s="664">
        <v>4</v>
      </c>
      <c r="N1385" s="665">
        <v>248.70023246382971</v>
      </c>
    </row>
    <row r="1386" spans="1:14" ht="14.4" customHeight="1" x14ac:dyDescent="0.3">
      <c r="A1386" s="660" t="s">
        <v>600</v>
      </c>
      <c r="B1386" s="661" t="s">
        <v>3542</v>
      </c>
      <c r="C1386" s="662" t="s">
        <v>620</v>
      </c>
      <c r="D1386" s="663" t="s">
        <v>3547</v>
      </c>
      <c r="E1386" s="662" t="s">
        <v>632</v>
      </c>
      <c r="F1386" s="663" t="s">
        <v>3551</v>
      </c>
      <c r="G1386" s="662" t="s">
        <v>648</v>
      </c>
      <c r="H1386" s="662" t="s">
        <v>876</v>
      </c>
      <c r="I1386" s="662" t="s">
        <v>877</v>
      </c>
      <c r="J1386" s="662" t="s">
        <v>878</v>
      </c>
      <c r="K1386" s="662" t="s">
        <v>879</v>
      </c>
      <c r="L1386" s="664">
        <v>134.23008276217766</v>
      </c>
      <c r="M1386" s="664">
        <v>2</v>
      </c>
      <c r="N1386" s="665">
        <v>268.46016552435532</v>
      </c>
    </row>
    <row r="1387" spans="1:14" ht="14.4" customHeight="1" x14ac:dyDescent="0.3">
      <c r="A1387" s="660" t="s">
        <v>600</v>
      </c>
      <c r="B1387" s="661" t="s">
        <v>3542</v>
      </c>
      <c r="C1387" s="662" t="s">
        <v>620</v>
      </c>
      <c r="D1387" s="663" t="s">
        <v>3547</v>
      </c>
      <c r="E1387" s="662" t="s">
        <v>632</v>
      </c>
      <c r="F1387" s="663" t="s">
        <v>3551</v>
      </c>
      <c r="G1387" s="662" t="s">
        <v>648</v>
      </c>
      <c r="H1387" s="662" t="s">
        <v>2142</v>
      </c>
      <c r="I1387" s="662" t="s">
        <v>2143</v>
      </c>
      <c r="J1387" s="662" t="s">
        <v>2144</v>
      </c>
      <c r="K1387" s="662" t="s">
        <v>2145</v>
      </c>
      <c r="L1387" s="664">
        <v>71.510084591770735</v>
      </c>
      <c r="M1387" s="664">
        <v>3</v>
      </c>
      <c r="N1387" s="665">
        <v>214.53025377531222</v>
      </c>
    </row>
    <row r="1388" spans="1:14" ht="14.4" customHeight="1" x14ac:dyDescent="0.3">
      <c r="A1388" s="660" t="s">
        <v>600</v>
      </c>
      <c r="B1388" s="661" t="s">
        <v>3542</v>
      </c>
      <c r="C1388" s="662" t="s">
        <v>620</v>
      </c>
      <c r="D1388" s="663" t="s">
        <v>3547</v>
      </c>
      <c r="E1388" s="662" t="s">
        <v>632</v>
      </c>
      <c r="F1388" s="663" t="s">
        <v>3551</v>
      </c>
      <c r="G1388" s="662" t="s">
        <v>648</v>
      </c>
      <c r="H1388" s="662" t="s">
        <v>892</v>
      </c>
      <c r="I1388" s="662" t="s">
        <v>893</v>
      </c>
      <c r="J1388" s="662" t="s">
        <v>894</v>
      </c>
      <c r="K1388" s="662" t="s">
        <v>895</v>
      </c>
      <c r="L1388" s="664">
        <v>108.07251234385588</v>
      </c>
      <c r="M1388" s="664">
        <v>4</v>
      </c>
      <c r="N1388" s="665">
        <v>432.29004937542351</v>
      </c>
    </row>
    <row r="1389" spans="1:14" ht="14.4" customHeight="1" x14ac:dyDescent="0.3">
      <c r="A1389" s="660" t="s">
        <v>600</v>
      </c>
      <c r="B1389" s="661" t="s">
        <v>3542</v>
      </c>
      <c r="C1389" s="662" t="s">
        <v>620</v>
      </c>
      <c r="D1389" s="663" t="s">
        <v>3547</v>
      </c>
      <c r="E1389" s="662" t="s">
        <v>632</v>
      </c>
      <c r="F1389" s="663" t="s">
        <v>3551</v>
      </c>
      <c r="G1389" s="662" t="s">
        <v>648</v>
      </c>
      <c r="H1389" s="662" t="s">
        <v>908</v>
      </c>
      <c r="I1389" s="662" t="s">
        <v>909</v>
      </c>
      <c r="J1389" s="662" t="s">
        <v>910</v>
      </c>
      <c r="K1389" s="662" t="s">
        <v>911</v>
      </c>
      <c r="L1389" s="664">
        <v>22.275011985744939</v>
      </c>
      <c r="M1389" s="664">
        <v>2</v>
      </c>
      <c r="N1389" s="665">
        <v>44.550023971489878</v>
      </c>
    </row>
    <row r="1390" spans="1:14" ht="14.4" customHeight="1" x14ac:dyDescent="0.3">
      <c r="A1390" s="660" t="s">
        <v>600</v>
      </c>
      <c r="B1390" s="661" t="s">
        <v>3542</v>
      </c>
      <c r="C1390" s="662" t="s">
        <v>620</v>
      </c>
      <c r="D1390" s="663" t="s">
        <v>3547</v>
      </c>
      <c r="E1390" s="662" t="s">
        <v>632</v>
      </c>
      <c r="F1390" s="663" t="s">
        <v>3551</v>
      </c>
      <c r="G1390" s="662" t="s">
        <v>648</v>
      </c>
      <c r="H1390" s="662" t="s">
        <v>3292</v>
      </c>
      <c r="I1390" s="662" t="s">
        <v>3293</v>
      </c>
      <c r="J1390" s="662" t="s">
        <v>3294</v>
      </c>
      <c r="K1390" s="662" t="s">
        <v>3295</v>
      </c>
      <c r="L1390" s="664">
        <v>376.02916563084148</v>
      </c>
      <c r="M1390" s="664">
        <v>4</v>
      </c>
      <c r="N1390" s="665">
        <v>1504.1166625233659</v>
      </c>
    </row>
    <row r="1391" spans="1:14" ht="14.4" customHeight="1" x14ac:dyDescent="0.3">
      <c r="A1391" s="660" t="s">
        <v>600</v>
      </c>
      <c r="B1391" s="661" t="s">
        <v>3542</v>
      </c>
      <c r="C1391" s="662" t="s">
        <v>620</v>
      </c>
      <c r="D1391" s="663" t="s">
        <v>3547</v>
      </c>
      <c r="E1391" s="662" t="s">
        <v>632</v>
      </c>
      <c r="F1391" s="663" t="s">
        <v>3551</v>
      </c>
      <c r="G1391" s="662" t="s">
        <v>648</v>
      </c>
      <c r="H1391" s="662" t="s">
        <v>912</v>
      </c>
      <c r="I1391" s="662" t="s">
        <v>913</v>
      </c>
      <c r="J1391" s="662" t="s">
        <v>914</v>
      </c>
      <c r="K1391" s="662" t="s">
        <v>915</v>
      </c>
      <c r="L1391" s="664">
        <v>65.193243825846409</v>
      </c>
      <c r="M1391" s="664">
        <v>3</v>
      </c>
      <c r="N1391" s="665">
        <v>195.57973147753924</v>
      </c>
    </row>
    <row r="1392" spans="1:14" ht="14.4" customHeight="1" x14ac:dyDescent="0.3">
      <c r="A1392" s="660" t="s">
        <v>600</v>
      </c>
      <c r="B1392" s="661" t="s">
        <v>3542</v>
      </c>
      <c r="C1392" s="662" t="s">
        <v>620</v>
      </c>
      <c r="D1392" s="663" t="s">
        <v>3547</v>
      </c>
      <c r="E1392" s="662" t="s">
        <v>632</v>
      </c>
      <c r="F1392" s="663" t="s">
        <v>3551</v>
      </c>
      <c r="G1392" s="662" t="s">
        <v>648</v>
      </c>
      <c r="H1392" s="662" t="s">
        <v>2158</v>
      </c>
      <c r="I1392" s="662" t="s">
        <v>2158</v>
      </c>
      <c r="J1392" s="662" t="s">
        <v>2159</v>
      </c>
      <c r="K1392" s="662" t="s">
        <v>969</v>
      </c>
      <c r="L1392" s="664">
        <v>154.5</v>
      </c>
      <c r="M1392" s="664">
        <v>1</v>
      </c>
      <c r="N1392" s="665">
        <v>154.5</v>
      </c>
    </row>
    <row r="1393" spans="1:14" ht="14.4" customHeight="1" x14ac:dyDescent="0.3">
      <c r="A1393" s="660" t="s">
        <v>600</v>
      </c>
      <c r="B1393" s="661" t="s">
        <v>3542</v>
      </c>
      <c r="C1393" s="662" t="s">
        <v>620</v>
      </c>
      <c r="D1393" s="663" t="s">
        <v>3547</v>
      </c>
      <c r="E1393" s="662" t="s">
        <v>632</v>
      </c>
      <c r="F1393" s="663" t="s">
        <v>3551</v>
      </c>
      <c r="G1393" s="662" t="s">
        <v>648</v>
      </c>
      <c r="H1393" s="662" t="s">
        <v>2160</v>
      </c>
      <c r="I1393" s="662" t="s">
        <v>2161</v>
      </c>
      <c r="J1393" s="662" t="s">
        <v>2162</v>
      </c>
      <c r="K1393" s="662" t="s">
        <v>2163</v>
      </c>
      <c r="L1393" s="664">
        <v>134.37</v>
      </c>
      <c r="M1393" s="664">
        <v>1</v>
      </c>
      <c r="N1393" s="665">
        <v>134.37</v>
      </c>
    </row>
    <row r="1394" spans="1:14" ht="14.4" customHeight="1" x14ac:dyDescent="0.3">
      <c r="A1394" s="660" t="s">
        <v>600</v>
      </c>
      <c r="B1394" s="661" t="s">
        <v>3542</v>
      </c>
      <c r="C1394" s="662" t="s">
        <v>620</v>
      </c>
      <c r="D1394" s="663" t="s">
        <v>3547</v>
      </c>
      <c r="E1394" s="662" t="s">
        <v>632</v>
      </c>
      <c r="F1394" s="663" t="s">
        <v>3551</v>
      </c>
      <c r="G1394" s="662" t="s">
        <v>648</v>
      </c>
      <c r="H1394" s="662" t="s">
        <v>928</v>
      </c>
      <c r="I1394" s="662" t="s">
        <v>929</v>
      </c>
      <c r="J1394" s="662" t="s">
        <v>930</v>
      </c>
      <c r="K1394" s="662" t="s">
        <v>931</v>
      </c>
      <c r="L1394" s="664">
        <v>129.17149387011639</v>
      </c>
      <c r="M1394" s="664">
        <v>7</v>
      </c>
      <c r="N1394" s="665">
        <v>904.20045709081467</v>
      </c>
    </row>
    <row r="1395" spans="1:14" ht="14.4" customHeight="1" x14ac:dyDescent="0.3">
      <c r="A1395" s="660" t="s">
        <v>600</v>
      </c>
      <c r="B1395" s="661" t="s">
        <v>3542</v>
      </c>
      <c r="C1395" s="662" t="s">
        <v>620</v>
      </c>
      <c r="D1395" s="663" t="s">
        <v>3547</v>
      </c>
      <c r="E1395" s="662" t="s">
        <v>632</v>
      </c>
      <c r="F1395" s="663" t="s">
        <v>3551</v>
      </c>
      <c r="G1395" s="662" t="s">
        <v>648</v>
      </c>
      <c r="H1395" s="662" t="s">
        <v>932</v>
      </c>
      <c r="I1395" s="662" t="s">
        <v>933</v>
      </c>
      <c r="J1395" s="662" t="s">
        <v>930</v>
      </c>
      <c r="K1395" s="662" t="s">
        <v>934</v>
      </c>
      <c r="L1395" s="664">
        <v>147.18225525463421</v>
      </c>
      <c r="M1395" s="664">
        <v>5</v>
      </c>
      <c r="N1395" s="665">
        <v>735.9112762731711</v>
      </c>
    </row>
    <row r="1396" spans="1:14" ht="14.4" customHeight="1" x14ac:dyDescent="0.3">
      <c r="A1396" s="660" t="s">
        <v>600</v>
      </c>
      <c r="B1396" s="661" t="s">
        <v>3542</v>
      </c>
      <c r="C1396" s="662" t="s">
        <v>620</v>
      </c>
      <c r="D1396" s="663" t="s">
        <v>3547</v>
      </c>
      <c r="E1396" s="662" t="s">
        <v>632</v>
      </c>
      <c r="F1396" s="663" t="s">
        <v>3551</v>
      </c>
      <c r="G1396" s="662" t="s">
        <v>648</v>
      </c>
      <c r="H1396" s="662" t="s">
        <v>935</v>
      </c>
      <c r="I1396" s="662" t="s">
        <v>936</v>
      </c>
      <c r="J1396" s="662" t="s">
        <v>937</v>
      </c>
      <c r="K1396" s="662" t="s">
        <v>938</v>
      </c>
      <c r="L1396" s="664">
        <v>73.261125797796751</v>
      </c>
      <c r="M1396" s="664">
        <v>18</v>
      </c>
      <c r="N1396" s="665">
        <v>1318.7002643603416</v>
      </c>
    </row>
    <row r="1397" spans="1:14" ht="14.4" customHeight="1" x14ac:dyDescent="0.3">
      <c r="A1397" s="660" t="s">
        <v>600</v>
      </c>
      <c r="B1397" s="661" t="s">
        <v>3542</v>
      </c>
      <c r="C1397" s="662" t="s">
        <v>620</v>
      </c>
      <c r="D1397" s="663" t="s">
        <v>3547</v>
      </c>
      <c r="E1397" s="662" t="s">
        <v>632</v>
      </c>
      <c r="F1397" s="663" t="s">
        <v>3551</v>
      </c>
      <c r="G1397" s="662" t="s">
        <v>648</v>
      </c>
      <c r="H1397" s="662" t="s">
        <v>939</v>
      </c>
      <c r="I1397" s="662" t="s">
        <v>940</v>
      </c>
      <c r="J1397" s="662" t="s">
        <v>941</v>
      </c>
      <c r="K1397" s="662" t="s">
        <v>942</v>
      </c>
      <c r="L1397" s="664">
        <v>46.740013881873423</v>
      </c>
      <c r="M1397" s="664">
        <v>38</v>
      </c>
      <c r="N1397" s="665">
        <v>1776.1205275111902</v>
      </c>
    </row>
    <row r="1398" spans="1:14" ht="14.4" customHeight="1" x14ac:dyDescent="0.3">
      <c r="A1398" s="660" t="s">
        <v>600</v>
      </c>
      <c r="B1398" s="661" t="s">
        <v>3542</v>
      </c>
      <c r="C1398" s="662" t="s">
        <v>620</v>
      </c>
      <c r="D1398" s="663" t="s">
        <v>3547</v>
      </c>
      <c r="E1398" s="662" t="s">
        <v>632</v>
      </c>
      <c r="F1398" s="663" t="s">
        <v>3551</v>
      </c>
      <c r="G1398" s="662" t="s">
        <v>648</v>
      </c>
      <c r="H1398" s="662" t="s">
        <v>943</v>
      </c>
      <c r="I1398" s="662" t="s">
        <v>944</v>
      </c>
      <c r="J1398" s="662" t="s">
        <v>945</v>
      </c>
      <c r="K1398" s="662" t="s">
        <v>946</v>
      </c>
      <c r="L1398" s="664">
        <v>92.47999999999999</v>
      </c>
      <c r="M1398" s="664">
        <v>5</v>
      </c>
      <c r="N1398" s="665">
        <v>462.4</v>
      </c>
    </row>
    <row r="1399" spans="1:14" ht="14.4" customHeight="1" x14ac:dyDescent="0.3">
      <c r="A1399" s="660" t="s">
        <v>600</v>
      </c>
      <c r="B1399" s="661" t="s">
        <v>3542</v>
      </c>
      <c r="C1399" s="662" t="s">
        <v>620</v>
      </c>
      <c r="D1399" s="663" t="s">
        <v>3547</v>
      </c>
      <c r="E1399" s="662" t="s">
        <v>632</v>
      </c>
      <c r="F1399" s="663" t="s">
        <v>3551</v>
      </c>
      <c r="G1399" s="662" t="s">
        <v>648</v>
      </c>
      <c r="H1399" s="662" t="s">
        <v>947</v>
      </c>
      <c r="I1399" s="662" t="s">
        <v>948</v>
      </c>
      <c r="J1399" s="662" t="s">
        <v>949</v>
      </c>
      <c r="K1399" s="662" t="s">
        <v>950</v>
      </c>
      <c r="L1399" s="664">
        <v>50.161947626244462</v>
      </c>
      <c r="M1399" s="664">
        <v>520</v>
      </c>
      <c r="N1399" s="665">
        <v>26084.21276564712</v>
      </c>
    </row>
    <row r="1400" spans="1:14" ht="14.4" customHeight="1" x14ac:dyDescent="0.3">
      <c r="A1400" s="660" t="s">
        <v>600</v>
      </c>
      <c r="B1400" s="661" t="s">
        <v>3542</v>
      </c>
      <c r="C1400" s="662" t="s">
        <v>620</v>
      </c>
      <c r="D1400" s="663" t="s">
        <v>3547</v>
      </c>
      <c r="E1400" s="662" t="s">
        <v>632</v>
      </c>
      <c r="F1400" s="663" t="s">
        <v>3551</v>
      </c>
      <c r="G1400" s="662" t="s">
        <v>648</v>
      </c>
      <c r="H1400" s="662" t="s">
        <v>2172</v>
      </c>
      <c r="I1400" s="662" t="s">
        <v>2172</v>
      </c>
      <c r="J1400" s="662" t="s">
        <v>2068</v>
      </c>
      <c r="K1400" s="662" t="s">
        <v>2173</v>
      </c>
      <c r="L1400" s="664">
        <v>106.98</v>
      </c>
      <c r="M1400" s="664">
        <v>1</v>
      </c>
      <c r="N1400" s="665">
        <v>106.98</v>
      </c>
    </row>
    <row r="1401" spans="1:14" ht="14.4" customHeight="1" x14ac:dyDescent="0.3">
      <c r="A1401" s="660" t="s">
        <v>600</v>
      </c>
      <c r="B1401" s="661" t="s">
        <v>3542</v>
      </c>
      <c r="C1401" s="662" t="s">
        <v>620</v>
      </c>
      <c r="D1401" s="663" t="s">
        <v>3547</v>
      </c>
      <c r="E1401" s="662" t="s">
        <v>632</v>
      </c>
      <c r="F1401" s="663" t="s">
        <v>3551</v>
      </c>
      <c r="G1401" s="662" t="s">
        <v>648</v>
      </c>
      <c r="H1401" s="662" t="s">
        <v>955</v>
      </c>
      <c r="I1401" s="662" t="s">
        <v>956</v>
      </c>
      <c r="J1401" s="662" t="s">
        <v>953</v>
      </c>
      <c r="K1401" s="662" t="s">
        <v>957</v>
      </c>
      <c r="L1401" s="664">
        <v>292.47651479102893</v>
      </c>
      <c r="M1401" s="664">
        <v>87</v>
      </c>
      <c r="N1401" s="665">
        <v>25445.456786819519</v>
      </c>
    </row>
    <row r="1402" spans="1:14" ht="14.4" customHeight="1" x14ac:dyDescent="0.3">
      <c r="A1402" s="660" t="s">
        <v>600</v>
      </c>
      <c r="B1402" s="661" t="s">
        <v>3542</v>
      </c>
      <c r="C1402" s="662" t="s">
        <v>620</v>
      </c>
      <c r="D1402" s="663" t="s">
        <v>3547</v>
      </c>
      <c r="E1402" s="662" t="s">
        <v>632</v>
      </c>
      <c r="F1402" s="663" t="s">
        <v>3551</v>
      </c>
      <c r="G1402" s="662" t="s">
        <v>648</v>
      </c>
      <c r="H1402" s="662" t="s">
        <v>2853</v>
      </c>
      <c r="I1402" s="662" t="s">
        <v>2854</v>
      </c>
      <c r="J1402" s="662" t="s">
        <v>2855</v>
      </c>
      <c r="K1402" s="662" t="s">
        <v>2856</v>
      </c>
      <c r="L1402" s="664">
        <v>74.88000000000001</v>
      </c>
      <c r="M1402" s="664">
        <v>1</v>
      </c>
      <c r="N1402" s="665">
        <v>74.88000000000001</v>
      </c>
    </row>
    <row r="1403" spans="1:14" ht="14.4" customHeight="1" x14ac:dyDescent="0.3">
      <c r="A1403" s="660" t="s">
        <v>600</v>
      </c>
      <c r="B1403" s="661" t="s">
        <v>3542</v>
      </c>
      <c r="C1403" s="662" t="s">
        <v>620</v>
      </c>
      <c r="D1403" s="663" t="s">
        <v>3547</v>
      </c>
      <c r="E1403" s="662" t="s">
        <v>632</v>
      </c>
      <c r="F1403" s="663" t="s">
        <v>3551</v>
      </c>
      <c r="G1403" s="662" t="s">
        <v>648</v>
      </c>
      <c r="H1403" s="662" t="s">
        <v>958</v>
      </c>
      <c r="I1403" s="662" t="s">
        <v>959</v>
      </c>
      <c r="J1403" s="662" t="s">
        <v>960</v>
      </c>
      <c r="K1403" s="662" t="s">
        <v>961</v>
      </c>
      <c r="L1403" s="664">
        <v>393.14666666666659</v>
      </c>
      <c r="M1403" s="664">
        <v>3</v>
      </c>
      <c r="N1403" s="665">
        <v>1179.4399999999998</v>
      </c>
    </row>
    <row r="1404" spans="1:14" ht="14.4" customHeight="1" x14ac:dyDescent="0.3">
      <c r="A1404" s="660" t="s">
        <v>600</v>
      </c>
      <c r="B1404" s="661" t="s">
        <v>3542</v>
      </c>
      <c r="C1404" s="662" t="s">
        <v>620</v>
      </c>
      <c r="D1404" s="663" t="s">
        <v>3547</v>
      </c>
      <c r="E1404" s="662" t="s">
        <v>632</v>
      </c>
      <c r="F1404" s="663" t="s">
        <v>3551</v>
      </c>
      <c r="G1404" s="662" t="s">
        <v>648</v>
      </c>
      <c r="H1404" s="662" t="s">
        <v>962</v>
      </c>
      <c r="I1404" s="662" t="s">
        <v>963</v>
      </c>
      <c r="J1404" s="662" t="s">
        <v>964</v>
      </c>
      <c r="K1404" s="662" t="s">
        <v>965</v>
      </c>
      <c r="L1404" s="664">
        <v>91.76</v>
      </c>
      <c r="M1404" s="664">
        <v>1</v>
      </c>
      <c r="N1404" s="665">
        <v>91.76</v>
      </c>
    </row>
    <row r="1405" spans="1:14" ht="14.4" customHeight="1" x14ac:dyDescent="0.3">
      <c r="A1405" s="660" t="s">
        <v>600</v>
      </c>
      <c r="B1405" s="661" t="s">
        <v>3542</v>
      </c>
      <c r="C1405" s="662" t="s">
        <v>620</v>
      </c>
      <c r="D1405" s="663" t="s">
        <v>3547</v>
      </c>
      <c r="E1405" s="662" t="s">
        <v>632</v>
      </c>
      <c r="F1405" s="663" t="s">
        <v>3551</v>
      </c>
      <c r="G1405" s="662" t="s">
        <v>648</v>
      </c>
      <c r="H1405" s="662" t="s">
        <v>974</v>
      </c>
      <c r="I1405" s="662" t="s">
        <v>975</v>
      </c>
      <c r="J1405" s="662" t="s">
        <v>976</v>
      </c>
      <c r="K1405" s="662" t="s">
        <v>977</v>
      </c>
      <c r="L1405" s="664">
        <v>37.849948989454028</v>
      </c>
      <c r="M1405" s="664">
        <v>1</v>
      </c>
      <c r="N1405" s="665">
        <v>37.849948989454028</v>
      </c>
    </row>
    <row r="1406" spans="1:14" ht="14.4" customHeight="1" x14ac:dyDescent="0.3">
      <c r="A1406" s="660" t="s">
        <v>600</v>
      </c>
      <c r="B1406" s="661" t="s">
        <v>3542</v>
      </c>
      <c r="C1406" s="662" t="s">
        <v>620</v>
      </c>
      <c r="D1406" s="663" t="s">
        <v>3547</v>
      </c>
      <c r="E1406" s="662" t="s">
        <v>632</v>
      </c>
      <c r="F1406" s="663" t="s">
        <v>3551</v>
      </c>
      <c r="G1406" s="662" t="s">
        <v>648</v>
      </c>
      <c r="H1406" s="662" t="s">
        <v>2194</v>
      </c>
      <c r="I1406" s="662" t="s">
        <v>2195</v>
      </c>
      <c r="J1406" s="662" t="s">
        <v>2196</v>
      </c>
      <c r="K1406" s="662" t="s">
        <v>2197</v>
      </c>
      <c r="L1406" s="664">
        <v>28.89</v>
      </c>
      <c r="M1406" s="664">
        <v>1</v>
      </c>
      <c r="N1406" s="665">
        <v>28.89</v>
      </c>
    </row>
    <row r="1407" spans="1:14" ht="14.4" customHeight="1" x14ac:dyDescent="0.3">
      <c r="A1407" s="660" t="s">
        <v>600</v>
      </c>
      <c r="B1407" s="661" t="s">
        <v>3542</v>
      </c>
      <c r="C1407" s="662" t="s">
        <v>620</v>
      </c>
      <c r="D1407" s="663" t="s">
        <v>3547</v>
      </c>
      <c r="E1407" s="662" t="s">
        <v>632</v>
      </c>
      <c r="F1407" s="663" t="s">
        <v>3551</v>
      </c>
      <c r="G1407" s="662" t="s">
        <v>648</v>
      </c>
      <c r="H1407" s="662" t="s">
        <v>2198</v>
      </c>
      <c r="I1407" s="662" t="s">
        <v>2199</v>
      </c>
      <c r="J1407" s="662" t="s">
        <v>2200</v>
      </c>
      <c r="K1407" s="662" t="s">
        <v>2201</v>
      </c>
      <c r="L1407" s="664">
        <v>160.52999999999994</v>
      </c>
      <c r="M1407" s="664">
        <v>1</v>
      </c>
      <c r="N1407" s="665">
        <v>160.52999999999994</v>
      </c>
    </row>
    <row r="1408" spans="1:14" ht="14.4" customHeight="1" x14ac:dyDescent="0.3">
      <c r="A1408" s="660" t="s">
        <v>600</v>
      </c>
      <c r="B1408" s="661" t="s">
        <v>3542</v>
      </c>
      <c r="C1408" s="662" t="s">
        <v>620</v>
      </c>
      <c r="D1408" s="663" t="s">
        <v>3547</v>
      </c>
      <c r="E1408" s="662" t="s">
        <v>632</v>
      </c>
      <c r="F1408" s="663" t="s">
        <v>3551</v>
      </c>
      <c r="G1408" s="662" t="s">
        <v>648</v>
      </c>
      <c r="H1408" s="662" t="s">
        <v>2202</v>
      </c>
      <c r="I1408" s="662" t="s">
        <v>2203</v>
      </c>
      <c r="J1408" s="662" t="s">
        <v>2204</v>
      </c>
      <c r="K1408" s="662" t="s">
        <v>2205</v>
      </c>
      <c r="L1408" s="664">
        <v>138.33000000000001</v>
      </c>
      <c r="M1408" s="664">
        <v>1</v>
      </c>
      <c r="N1408" s="665">
        <v>138.33000000000001</v>
      </c>
    </row>
    <row r="1409" spans="1:14" ht="14.4" customHeight="1" x14ac:dyDescent="0.3">
      <c r="A1409" s="660" t="s">
        <v>600</v>
      </c>
      <c r="B1409" s="661" t="s">
        <v>3542</v>
      </c>
      <c r="C1409" s="662" t="s">
        <v>620</v>
      </c>
      <c r="D1409" s="663" t="s">
        <v>3547</v>
      </c>
      <c r="E1409" s="662" t="s">
        <v>632</v>
      </c>
      <c r="F1409" s="663" t="s">
        <v>3551</v>
      </c>
      <c r="G1409" s="662" t="s">
        <v>648</v>
      </c>
      <c r="H1409" s="662" t="s">
        <v>978</v>
      </c>
      <c r="I1409" s="662" t="s">
        <v>979</v>
      </c>
      <c r="J1409" s="662" t="s">
        <v>980</v>
      </c>
      <c r="K1409" s="662" t="s">
        <v>981</v>
      </c>
      <c r="L1409" s="664">
        <v>57.120000000000005</v>
      </c>
      <c r="M1409" s="664">
        <v>1</v>
      </c>
      <c r="N1409" s="665">
        <v>57.120000000000005</v>
      </c>
    </row>
    <row r="1410" spans="1:14" ht="14.4" customHeight="1" x14ac:dyDescent="0.3">
      <c r="A1410" s="660" t="s">
        <v>600</v>
      </c>
      <c r="B1410" s="661" t="s">
        <v>3542</v>
      </c>
      <c r="C1410" s="662" t="s">
        <v>620</v>
      </c>
      <c r="D1410" s="663" t="s">
        <v>3547</v>
      </c>
      <c r="E1410" s="662" t="s">
        <v>632</v>
      </c>
      <c r="F1410" s="663" t="s">
        <v>3551</v>
      </c>
      <c r="G1410" s="662" t="s">
        <v>648</v>
      </c>
      <c r="H1410" s="662" t="s">
        <v>2209</v>
      </c>
      <c r="I1410" s="662" t="s">
        <v>2210</v>
      </c>
      <c r="J1410" s="662" t="s">
        <v>2211</v>
      </c>
      <c r="K1410" s="662" t="s">
        <v>2212</v>
      </c>
      <c r="L1410" s="664">
        <v>222.75173687260741</v>
      </c>
      <c r="M1410" s="664">
        <v>26</v>
      </c>
      <c r="N1410" s="665">
        <v>5791.5451586877925</v>
      </c>
    </row>
    <row r="1411" spans="1:14" ht="14.4" customHeight="1" x14ac:dyDescent="0.3">
      <c r="A1411" s="660" t="s">
        <v>600</v>
      </c>
      <c r="B1411" s="661" t="s">
        <v>3542</v>
      </c>
      <c r="C1411" s="662" t="s">
        <v>620</v>
      </c>
      <c r="D1411" s="663" t="s">
        <v>3547</v>
      </c>
      <c r="E1411" s="662" t="s">
        <v>632</v>
      </c>
      <c r="F1411" s="663" t="s">
        <v>3551</v>
      </c>
      <c r="G1411" s="662" t="s">
        <v>648</v>
      </c>
      <c r="H1411" s="662" t="s">
        <v>986</v>
      </c>
      <c r="I1411" s="662" t="s">
        <v>987</v>
      </c>
      <c r="J1411" s="662" t="s">
        <v>988</v>
      </c>
      <c r="K1411" s="662" t="s">
        <v>989</v>
      </c>
      <c r="L1411" s="664">
        <v>155.03852300458618</v>
      </c>
      <c r="M1411" s="664">
        <v>31</v>
      </c>
      <c r="N1411" s="665">
        <v>4806.194213142172</v>
      </c>
    </row>
    <row r="1412" spans="1:14" ht="14.4" customHeight="1" x14ac:dyDescent="0.3">
      <c r="A1412" s="660" t="s">
        <v>600</v>
      </c>
      <c r="B1412" s="661" t="s">
        <v>3542</v>
      </c>
      <c r="C1412" s="662" t="s">
        <v>620</v>
      </c>
      <c r="D1412" s="663" t="s">
        <v>3547</v>
      </c>
      <c r="E1412" s="662" t="s">
        <v>632</v>
      </c>
      <c r="F1412" s="663" t="s">
        <v>3551</v>
      </c>
      <c r="G1412" s="662" t="s">
        <v>648</v>
      </c>
      <c r="H1412" s="662" t="s">
        <v>2859</v>
      </c>
      <c r="I1412" s="662" t="s">
        <v>237</v>
      </c>
      <c r="J1412" s="662" t="s">
        <v>2860</v>
      </c>
      <c r="K1412" s="662"/>
      <c r="L1412" s="664">
        <v>97.320295532919289</v>
      </c>
      <c r="M1412" s="664">
        <v>101</v>
      </c>
      <c r="N1412" s="665">
        <v>9829.3498488248479</v>
      </c>
    </row>
    <row r="1413" spans="1:14" ht="14.4" customHeight="1" x14ac:dyDescent="0.3">
      <c r="A1413" s="660" t="s">
        <v>600</v>
      </c>
      <c r="B1413" s="661" t="s">
        <v>3542</v>
      </c>
      <c r="C1413" s="662" t="s">
        <v>620</v>
      </c>
      <c r="D1413" s="663" t="s">
        <v>3547</v>
      </c>
      <c r="E1413" s="662" t="s">
        <v>632</v>
      </c>
      <c r="F1413" s="663" t="s">
        <v>3551</v>
      </c>
      <c r="G1413" s="662" t="s">
        <v>648</v>
      </c>
      <c r="H1413" s="662" t="s">
        <v>990</v>
      </c>
      <c r="I1413" s="662" t="s">
        <v>237</v>
      </c>
      <c r="J1413" s="662" t="s">
        <v>991</v>
      </c>
      <c r="K1413" s="662" t="s">
        <v>992</v>
      </c>
      <c r="L1413" s="664">
        <v>181.05607185768483</v>
      </c>
      <c r="M1413" s="664">
        <v>3</v>
      </c>
      <c r="N1413" s="665">
        <v>543.16821557305445</v>
      </c>
    </row>
    <row r="1414" spans="1:14" ht="14.4" customHeight="1" x14ac:dyDescent="0.3">
      <c r="A1414" s="660" t="s">
        <v>600</v>
      </c>
      <c r="B1414" s="661" t="s">
        <v>3542</v>
      </c>
      <c r="C1414" s="662" t="s">
        <v>620</v>
      </c>
      <c r="D1414" s="663" t="s">
        <v>3547</v>
      </c>
      <c r="E1414" s="662" t="s">
        <v>632</v>
      </c>
      <c r="F1414" s="663" t="s">
        <v>3551</v>
      </c>
      <c r="G1414" s="662" t="s">
        <v>648</v>
      </c>
      <c r="H1414" s="662" t="s">
        <v>993</v>
      </c>
      <c r="I1414" s="662" t="s">
        <v>237</v>
      </c>
      <c r="J1414" s="662" t="s">
        <v>994</v>
      </c>
      <c r="K1414" s="662"/>
      <c r="L1414" s="664">
        <v>276.91057065160834</v>
      </c>
      <c r="M1414" s="664">
        <v>4</v>
      </c>
      <c r="N1414" s="665">
        <v>1107.6422826064334</v>
      </c>
    </row>
    <row r="1415" spans="1:14" ht="14.4" customHeight="1" x14ac:dyDescent="0.3">
      <c r="A1415" s="660" t="s">
        <v>600</v>
      </c>
      <c r="B1415" s="661" t="s">
        <v>3542</v>
      </c>
      <c r="C1415" s="662" t="s">
        <v>620</v>
      </c>
      <c r="D1415" s="663" t="s">
        <v>3547</v>
      </c>
      <c r="E1415" s="662" t="s">
        <v>632</v>
      </c>
      <c r="F1415" s="663" t="s">
        <v>3551</v>
      </c>
      <c r="G1415" s="662" t="s">
        <v>648</v>
      </c>
      <c r="H1415" s="662" t="s">
        <v>2861</v>
      </c>
      <c r="I1415" s="662" t="s">
        <v>237</v>
      </c>
      <c r="J1415" s="662" t="s">
        <v>2862</v>
      </c>
      <c r="K1415" s="662" t="s">
        <v>2863</v>
      </c>
      <c r="L1415" s="664">
        <v>40.230146193886974</v>
      </c>
      <c r="M1415" s="664">
        <v>1</v>
      </c>
      <c r="N1415" s="665">
        <v>40.230146193886974</v>
      </c>
    </row>
    <row r="1416" spans="1:14" ht="14.4" customHeight="1" x14ac:dyDescent="0.3">
      <c r="A1416" s="660" t="s">
        <v>600</v>
      </c>
      <c r="B1416" s="661" t="s">
        <v>3542</v>
      </c>
      <c r="C1416" s="662" t="s">
        <v>620</v>
      </c>
      <c r="D1416" s="663" t="s">
        <v>3547</v>
      </c>
      <c r="E1416" s="662" t="s">
        <v>632</v>
      </c>
      <c r="F1416" s="663" t="s">
        <v>3551</v>
      </c>
      <c r="G1416" s="662" t="s">
        <v>648</v>
      </c>
      <c r="H1416" s="662" t="s">
        <v>999</v>
      </c>
      <c r="I1416" s="662" t="s">
        <v>237</v>
      </c>
      <c r="J1416" s="662" t="s">
        <v>1000</v>
      </c>
      <c r="K1416" s="662"/>
      <c r="L1416" s="664">
        <v>146.38862833741172</v>
      </c>
      <c r="M1416" s="664">
        <v>5</v>
      </c>
      <c r="N1416" s="665">
        <v>731.94314168705864</v>
      </c>
    </row>
    <row r="1417" spans="1:14" ht="14.4" customHeight="1" x14ac:dyDescent="0.3">
      <c r="A1417" s="660" t="s">
        <v>600</v>
      </c>
      <c r="B1417" s="661" t="s">
        <v>3542</v>
      </c>
      <c r="C1417" s="662" t="s">
        <v>620</v>
      </c>
      <c r="D1417" s="663" t="s">
        <v>3547</v>
      </c>
      <c r="E1417" s="662" t="s">
        <v>632</v>
      </c>
      <c r="F1417" s="663" t="s">
        <v>3551</v>
      </c>
      <c r="G1417" s="662" t="s">
        <v>648</v>
      </c>
      <c r="H1417" s="662" t="s">
        <v>1007</v>
      </c>
      <c r="I1417" s="662" t="s">
        <v>1008</v>
      </c>
      <c r="J1417" s="662" t="s">
        <v>1009</v>
      </c>
      <c r="K1417" s="662" t="s">
        <v>1010</v>
      </c>
      <c r="L1417" s="664">
        <v>88.27</v>
      </c>
      <c r="M1417" s="664">
        <v>1</v>
      </c>
      <c r="N1417" s="665">
        <v>88.27</v>
      </c>
    </row>
    <row r="1418" spans="1:14" ht="14.4" customHeight="1" x14ac:dyDescent="0.3">
      <c r="A1418" s="660" t="s">
        <v>600</v>
      </c>
      <c r="B1418" s="661" t="s">
        <v>3542</v>
      </c>
      <c r="C1418" s="662" t="s">
        <v>620</v>
      </c>
      <c r="D1418" s="663" t="s">
        <v>3547</v>
      </c>
      <c r="E1418" s="662" t="s">
        <v>632</v>
      </c>
      <c r="F1418" s="663" t="s">
        <v>3551</v>
      </c>
      <c r="G1418" s="662" t="s">
        <v>648</v>
      </c>
      <c r="H1418" s="662" t="s">
        <v>1014</v>
      </c>
      <c r="I1418" s="662" t="s">
        <v>1015</v>
      </c>
      <c r="J1418" s="662" t="s">
        <v>1016</v>
      </c>
      <c r="K1418" s="662" t="s">
        <v>1017</v>
      </c>
      <c r="L1418" s="664">
        <v>64.379999999999967</v>
      </c>
      <c r="M1418" s="664">
        <v>1</v>
      </c>
      <c r="N1418" s="665">
        <v>64.379999999999967</v>
      </c>
    </row>
    <row r="1419" spans="1:14" ht="14.4" customHeight="1" x14ac:dyDescent="0.3">
      <c r="A1419" s="660" t="s">
        <v>600</v>
      </c>
      <c r="B1419" s="661" t="s">
        <v>3542</v>
      </c>
      <c r="C1419" s="662" t="s">
        <v>620</v>
      </c>
      <c r="D1419" s="663" t="s">
        <v>3547</v>
      </c>
      <c r="E1419" s="662" t="s">
        <v>632</v>
      </c>
      <c r="F1419" s="663" t="s">
        <v>3551</v>
      </c>
      <c r="G1419" s="662" t="s">
        <v>648</v>
      </c>
      <c r="H1419" s="662" t="s">
        <v>2224</v>
      </c>
      <c r="I1419" s="662" t="s">
        <v>2225</v>
      </c>
      <c r="J1419" s="662" t="s">
        <v>2226</v>
      </c>
      <c r="K1419" s="662" t="s">
        <v>1066</v>
      </c>
      <c r="L1419" s="664">
        <v>121.2</v>
      </c>
      <c r="M1419" s="664">
        <v>1</v>
      </c>
      <c r="N1419" s="665">
        <v>121.2</v>
      </c>
    </row>
    <row r="1420" spans="1:14" ht="14.4" customHeight="1" x14ac:dyDescent="0.3">
      <c r="A1420" s="660" t="s">
        <v>600</v>
      </c>
      <c r="B1420" s="661" t="s">
        <v>3542</v>
      </c>
      <c r="C1420" s="662" t="s">
        <v>620</v>
      </c>
      <c r="D1420" s="663" t="s">
        <v>3547</v>
      </c>
      <c r="E1420" s="662" t="s">
        <v>632</v>
      </c>
      <c r="F1420" s="663" t="s">
        <v>3551</v>
      </c>
      <c r="G1420" s="662" t="s">
        <v>648</v>
      </c>
      <c r="H1420" s="662" t="s">
        <v>2227</v>
      </c>
      <c r="I1420" s="662" t="s">
        <v>2228</v>
      </c>
      <c r="J1420" s="662" t="s">
        <v>2229</v>
      </c>
      <c r="K1420" s="662" t="s">
        <v>2230</v>
      </c>
      <c r="L1420" s="664">
        <v>37.630000000000003</v>
      </c>
      <c r="M1420" s="664">
        <v>1</v>
      </c>
      <c r="N1420" s="665">
        <v>37.630000000000003</v>
      </c>
    </row>
    <row r="1421" spans="1:14" ht="14.4" customHeight="1" x14ac:dyDescent="0.3">
      <c r="A1421" s="660" t="s">
        <v>600</v>
      </c>
      <c r="B1421" s="661" t="s">
        <v>3542</v>
      </c>
      <c r="C1421" s="662" t="s">
        <v>620</v>
      </c>
      <c r="D1421" s="663" t="s">
        <v>3547</v>
      </c>
      <c r="E1421" s="662" t="s">
        <v>632</v>
      </c>
      <c r="F1421" s="663" t="s">
        <v>3551</v>
      </c>
      <c r="G1421" s="662" t="s">
        <v>648</v>
      </c>
      <c r="H1421" s="662" t="s">
        <v>1033</v>
      </c>
      <c r="I1421" s="662" t="s">
        <v>1034</v>
      </c>
      <c r="J1421" s="662" t="s">
        <v>1035</v>
      </c>
      <c r="K1421" s="662" t="s">
        <v>1036</v>
      </c>
      <c r="L1421" s="664">
        <v>42.424097530032441</v>
      </c>
      <c r="M1421" s="664">
        <v>470</v>
      </c>
      <c r="N1421" s="665">
        <v>19939.325839115249</v>
      </c>
    </row>
    <row r="1422" spans="1:14" ht="14.4" customHeight="1" x14ac:dyDescent="0.3">
      <c r="A1422" s="660" t="s">
        <v>600</v>
      </c>
      <c r="B1422" s="661" t="s">
        <v>3542</v>
      </c>
      <c r="C1422" s="662" t="s">
        <v>620</v>
      </c>
      <c r="D1422" s="663" t="s">
        <v>3547</v>
      </c>
      <c r="E1422" s="662" t="s">
        <v>632</v>
      </c>
      <c r="F1422" s="663" t="s">
        <v>3551</v>
      </c>
      <c r="G1422" s="662" t="s">
        <v>648</v>
      </c>
      <c r="H1422" s="662" t="s">
        <v>1037</v>
      </c>
      <c r="I1422" s="662" t="s">
        <v>1038</v>
      </c>
      <c r="J1422" s="662" t="s">
        <v>1039</v>
      </c>
      <c r="K1422" s="662" t="s">
        <v>1040</v>
      </c>
      <c r="L1422" s="664">
        <v>71.669863366517859</v>
      </c>
      <c r="M1422" s="664">
        <v>2</v>
      </c>
      <c r="N1422" s="665">
        <v>143.33972673303572</v>
      </c>
    </row>
    <row r="1423" spans="1:14" ht="14.4" customHeight="1" x14ac:dyDescent="0.3">
      <c r="A1423" s="660" t="s">
        <v>600</v>
      </c>
      <c r="B1423" s="661" t="s">
        <v>3542</v>
      </c>
      <c r="C1423" s="662" t="s">
        <v>620</v>
      </c>
      <c r="D1423" s="663" t="s">
        <v>3547</v>
      </c>
      <c r="E1423" s="662" t="s">
        <v>632</v>
      </c>
      <c r="F1423" s="663" t="s">
        <v>3551</v>
      </c>
      <c r="G1423" s="662" t="s">
        <v>648</v>
      </c>
      <c r="H1423" s="662" t="s">
        <v>1045</v>
      </c>
      <c r="I1423" s="662" t="s">
        <v>1046</v>
      </c>
      <c r="J1423" s="662" t="s">
        <v>835</v>
      </c>
      <c r="K1423" s="662" t="s">
        <v>1047</v>
      </c>
      <c r="L1423" s="664">
        <v>61.379975731052184</v>
      </c>
      <c r="M1423" s="664">
        <v>66</v>
      </c>
      <c r="N1423" s="665">
        <v>4051.078398249444</v>
      </c>
    </row>
    <row r="1424" spans="1:14" ht="14.4" customHeight="1" x14ac:dyDescent="0.3">
      <c r="A1424" s="660" t="s">
        <v>600</v>
      </c>
      <c r="B1424" s="661" t="s">
        <v>3542</v>
      </c>
      <c r="C1424" s="662" t="s">
        <v>620</v>
      </c>
      <c r="D1424" s="663" t="s">
        <v>3547</v>
      </c>
      <c r="E1424" s="662" t="s">
        <v>632</v>
      </c>
      <c r="F1424" s="663" t="s">
        <v>3551</v>
      </c>
      <c r="G1424" s="662" t="s">
        <v>648</v>
      </c>
      <c r="H1424" s="662" t="s">
        <v>1048</v>
      </c>
      <c r="I1424" s="662" t="s">
        <v>1049</v>
      </c>
      <c r="J1424" s="662" t="s">
        <v>1050</v>
      </c>
      <c r="K1424" s="662" t="s">
        <v>1051</v>
      </c>
      <c r="L1424" s="664">
        <v>19.076674925601285</v>
      </c>
      <c r="M1424" s="664">
        <v>12</v>
      </c>
      <c r="N1424" s="665">
        <v>228.92009910721544</v>
      </c>
    </row>
    <row r="1425" spans="1:14" ht="14.4" customHeight="1" x14ac:dyDescent="0.3">
      <c r="A1425" s="660" t="s">
        <v>600</v>
      </c>
      <c r="B1425" s="661" t="s">
        <v>3542</v>
      </c>
      <c r="C1425" s="662" t="s">
        <v>620</v>
      </c>
      <c r="D1425" s="663" t="s">
        <v>3547</v>
      </c>
      <c r="E1425" s="662" t="s">
        <v>632</v>
      </c>
      <c r="F1425" s="663" t="s">
        <v>3551</v>
      </c>
      <c r="G1425" s="662" t="s">
        <v>648</v>
      </c>
      <c r="H1425" s="662" t="s">
        <v>1056</v>
      </c>
      <c r="I1425" s="662" t="s">
        <v>1057</v>
      </c>
      <c r="J1425" s="662" t="s">
        <v>1054</v>
      </c>
      <c r="K1425" s="662" t="s">
        <v>1058</v>
      </c>
      <c r="L1425" s="664">
        <v>36.25</v>
      </c>
      <c r="M1425" s="664">
        <v>1</v>
      </c>
      <c r="N1425" s="665">
        <v>36.25</v>
      </c>
    </row>
    <row r="1426" spans="1:14" ht="14.4" customHeight="1" x14ac:dyDescent="0.3">
      <c r="A1426" s="660" t="s">
        <v>600</v>
      </c>
      <c r="B1426" s="661" t="s">
        <v>3542</v>
      </c>
      <c r="C1426" s="662" t="s">
        <v>620</v>
      </c>
      <c r="D1426" s="663" t="s">
        <v>3547</v>
      </c>
      <c r="E1426" s="662" t="s">
        <v>632</v>
      </c>
      <c r="F1426" s="663" t="s">
        <v>3551</v>
      </c>
      <c r="G1426" s="662" t="s">
        <v>648</v>
      </c>
      <c r="H1426" s="662" t="s">
        <v>3296</v>
      </c>
      <c r="I1426" s="662" t="s">
        <v>3297</v>
      </c>
      <c r="J1426" s="662" t="s">
        <v>3298</v>
      </c>
      <c r="K1426" s="662" t="s">
        <v>3299</v>
      </c>
      <c r="L1426" s="664">
        <v>42.84</v>
      </c>
      <c r="M1426" s="664">
        <v>1</v>
      </c>
      <c r="N1426" s="665">
        <v>42.84</v>
      </c>
    </row>
    <row r="1427" spans="1:14" ht="14.4" customHeight="1" x14ac:dyDescent="0.3">
      <c r="A1427" s="660" t="s">
        <v>600</v>
      </c>
      <c r="B1427" s="661" t="s">
        <v>3542</v>
      </c>
      <c r="C1427" s="662" t="s">
        <v>620</v>
      </c>
      <c r="D1427" s="663" t="s">
        <v>3547</v>
      </c>
      <c r="E1427" s="662" t="s">
        <v>632</v>
      </c>
      <c r="F1427" s="663" t="s">
        <v>3551</v>
      </c>
      <c r="G1427" s="662" t="s">
        <v>648</v>
      </c>
      <c r="H1427" s="662" t="s">
        <v>1077</v>
      </c>
      <c r="I1427" s="662" t="s">
        <v>1078</v>
      </c>
      <c r="J1427" s="662" t="s">
        <v>1079</v>
      </c>
      <c r="K1427" s="662" t="s">
        <v>1080</v>
      </c>
      <c r="L1427" s="664">
        <v>215.59047628785547</v>
      </c>
      <c r="M1427" s="664">
        <v>11</v>
      </c>
      <c r="N1427" s="665">
        <v>2371.4952391664101</v>
      </c>
    </row>
    <row r="1428" spans="1:14" ht="14.4" customHeight="1" x14ac:dyDescent="0.3">
      <c r="A1428" s="660" t="s">
        <v>600</v>
      </c>
      <c r="B1428" s="661" t="s">
        <v>3542</v>
      </c>
      <c r="C1428" s="662" t="s">
        <v>620</v>
      </c>
      <c r="D1428" s="663" t="s">
        <v>3547</v>
      </c>
      <c r="E1428" s="662" t="s">
        <v>632</v>
      </c>
      <c r="F1428" s="663" t="s">
        <v>3551</v>
      </c>
      <c r="G1428" s="662" t="s">
        <v>648</v>
      </c>
      <c r="H1428" s="662" t="s">
        <v>1081</v>
      </c>
      <c r="I1428" s="662" t="s">
        <v>237</v>
      </c>
      <c r="J1428" s="662" t="s">
        <v>1082</v>
      </c>
      <c r="K1428" s="662"/>
      <c r="L1428" s="664">
        <v>191.13057450771552</v>
      </c>
      <c r="M1428" s="664">
        <v>19</v>
      </c>
      <c r="N1428" s="665">
        <v>3631.4809156465949</v>
      </c>
    </row>
    <row r="1429" spans="1:14" ht="14.4" customHeight="1" x14ac:dyDescent="0.3">
      <c r="A1429" s="660" t="s">
        <v>600</v>
      </c>
      <c r="B1429" s="661" t="s">
        <v>3542</v>
      </c>
      <c r="C1429" s="662" t="s">
        <v>620</v>
      </c>
      <c r="D1429" s="663" t="s">
        <v>3547</v>
      </c>
      <c r="E1429" s="662" t="s">
        <v>632</v>
      </c>
      <c r="F1429" s="663" t="s">
        <v>3551</v>
      </c>
      <c r="G1429" s="662" t="s">
        <v>648</v>
      </c>
      <c r="H1429" s="662" t="s">
        <v>1083</v>
      </c>
      <c r="I1429" s="662" t="s">
        <v>237</v>
      </c>
      <c r="J1429" s="662" t="s">
        <v>1084</v>
      </c>
      <c r="K1429" s="662"/>
      <c r="L1429" s="664">
        <v>158.11999999999998</v>
      </c>
      <c r="M1429" s="664">
        <v>1</v>
      </c>
      <c r="N1429" s="665">
        <v>158.11999999999998</v>
      </c>
    </row>
    <row r="1430" spans="1:14" ht="14.4" customHeight="1" x14ac:dyDescent="0.3">
      <c r="A1430" s="660" t="s">
        <v>600</v>
      </c>
      <c r="B1430" s="661" t="s">
        <v>3542</v>
      </c>
      <c r="C1430" s="662" t="s">
        <v>620</v>
      </c>
      <c r="D1430" s="663" t="s">
        <v>3547</v>
      </c>
      <c r="E1430" s="662" t="s">
        <v>632</v>
      </c>
      <c r="F1430" s="663" t="s">
        <v>3551</v>
      </c>
      <c r="G1430" s="662" t="s">
        <v>648</v>
      </c>
      <c r="H1430" s="662" t="s">
        <v>3300</v>
      </c>
      <c r="I1430" s="662" t="s">
        <v>3300</v>
      </c>
      <c r="J1430" s="662" t="s">
        <v>650</v>
      </c>
      <c r="K1430" s="662" t="s">
        <v>3301</v>
      </c>
      <c r="L1430" s="664">
        <v>201.24970399740366</v>
      </c>
      <c r="M1430" s="664">
        <v>11</v>
      </c>
      <c r="N1430" s="665">
        <v>2213.7467439714401</v>
      </c>
    </row>
    <row r="1431" spans="1:14" ht="14.4" customHeight="1" x14ac:dyDescent="0.3">
      <c r="A1431" s="660" t="s">
        <v>600</v>
      </c>
      <c r="B1431" s="661" t="s">
        <v>3542</v>
      </c>
      <c r="C1431" s="662" t="s">
        <v>620</v>
      </c>
      <c r="D1431" s="663" t="s">
        <v>3547</v>
      </c>
      <c r="E1431" s="662" t="s">
        <v>632</v>
      </c>
      <c r="F1431" s="663" t="s">
        <v>3551</v>
      </c>
      <c r="G1431" s="662" t="s">
        <v>648</v>
      </c>
      <c r="H1431" s="662" t="s">
        <v>1090</v>
      </c>
      <c r="I1431" s="662" t="s">
        <v>1091</v>
      </c>
      <c r="J1431" s="662" t="s">
        <v>696</v>
      </c>
      <c r="K1431" s="662" t="s">
        <v>1092</v>
      </c>
      <c r="L1431" s="664">
        <v>43.622829641155569</v>
      </c>
      <c r="M1431" s="664">
        <v>92</v>
      </c>
      <c r="N1431" s="665">
        <v>4013.300326986312</v>
      </c>
    </row>
    <row r="1432" spans="1:14" ht="14.4" customHeight="1" x14ac:dyDescent="0.3">
      <c r="A1432" s="660" t="s">
        <v>600</v>
      </c>
      <c r="B1432" s="661" t="s">
        <v>3542</v>
      </c>
      <c r="C1432" s="662" t="s">
        <v>620</v>
      </c>
      <c r="D1432" s="663" t="s">
        <v>3547</v>
      </c>
      <c r="E1432" s="662" t="s">
        <v>632</v>
      </c>
      <c r="F1432" s="663" t="s">
        <v>3551</v>
      </c>
      <c r="G1432" s="662" t="s">
        <v>648</v>
      </c>
      <c r="H1432" s="662" t="s">
        <v>1096</v>
      </c>
      <c r="I1432" s="662" t="s">
        <v>1097</v>
      </c>
      <c r="J1432" s="662" t="s">
        <v>1098</v>
      </c>
      <c r="K1432" s="662" t="s">
        <v>674</v>
      </c>
      <c r="L1432" s="664">
        <v>124.25340879505767</v>
      </c>
      <c r="M1432" s="664">
        <v>202</v>
      </c>
      <c r="N1432" s="665">
        <v>25099.188576601649</v>
      </c>
    </row>
    <row r="1433" spans="1:14" ht="14.4" customHeight="1" x14ac:dyDescent="0.3">
      <c r="A1433" s="660" t="s">
        <v>600</v>
      </c>
      <c r="B1433" s="661" t="s">
        <v>3542</v>
      </c>
      <c r="C1433" s="662" t="s">
        <v>620</v>
      </c>
      <c r="D1433" s="663" t="s">
        <v>3547</v>
      </c>
      <c r="E1433" s="662" t="s">
        <v>632</v>
      </c>
      <c r="F1433" s="663" t="s">
        <v>3551</v>
      </c>
      <c r="G1433" s="662" t="s">
        <v>648</v>
      </c>
      <c r="H1433" s="662" t="s">
        <v>1099</v>
      </c>
      <c r="I1433" s="662" t="s">
        <v>1100</v>
      </c>
      <c r="J1433" s="662" t="s">
        <v>1101</v>
      </c>
      <c r="K1433" s="662" t="s">
        <v>1102</v>
      </c>
      <c r="L1433" s="664">
        <v>62.713413179019064</v>
      </c>
      <c r="M1433" s="664">
        <v>210</v>
      </c>
      <c r="N1433" s="665">
        <v>13169.816767594004</v>
      </c>
    </row>
    <row r="1434" spans="1:14" ht="14.4" customHeight="1" x14ac:dyDescent="0.3">
      <c r="A1434" s="660" t="s">
        <v>600</v>
      </c>
      <c r="B1434" s="661" t="s">
        <v>3542</v>
      </c>
      <c r="C1434" s="662" t="s">
        <v>620</v>
      </c>
      <c r="D1434" s="663" t="s">
        <v>3547</v>
      </c>
      <c r="E1434" s="662" t="s">
        <v>632</v>
      </c>
      <c r="F1434" s="663" t="s">
        <v>3551</v>
      </c>
      <c r="G1434" s="662" t="s">
        <v>648</v>
      </c>
      <c r="H1434" s="662" t="s">
        <v>2868</v>
      </c>
      <c r="I1434" s="662" t="s">
        <v>2869</v>
      </c>
      <c r="J1434" s="662" t="s">
        <v>2870</v>
      </c>
      <c r="K1434" s="662" t="s">
        <v>2871</v>
      </c>
      <c r="L1434" s="664">
        <v>54.33</v>
      </c>
      <c r="M1434" s="664">
        <v>1</v>
      </c>
      <c r="N1434" s="665">
        <v>54.33</v>
      </c>
    </row>
    <row r="1435" spans="1:14" ht="14.4" customHeight="1" x14ac:dyDescent="0.3">
      <c r="A1435" s="660" t="s">
        <v>600</v>
      </c>
      <c r="B1435" s="661" t="s">
        <v>3542</v>
      </c>
      <c r="C1435" s="662" t="s">
        <v>620</v>
      </c>
      <c r="D1435" s="663" t="s">
        <v>3547</v>
      </c>
      <c r="E1435" s="662" t="s">
        <v>632</v>
      </c>
      <c r="F1435" s="663" t="s">
        <v>3551</v>
      </c>
      <c r="G1435" s="662" t="s">
        <v>648</v>
      </c>
      <c r="H1435" s="662" t="s">
        <v>1107</v>
      </c>
      <c r="I1435" s="662" t="s">
        <v>1108</v>
      </c>
      <c r="J1435" s="662" t="s">
        <v>1109</v>
      </c>
      <c r="K1435" s="662" t="s">
        <v>1110</v>
      </c>
      <c r="L1435" s="664">
        <v>706.99968188086541</v>
      </c>
      <c r="M1435" s="664">
        <v>1</v>
      </c>
      <c r="N1435" s="665">
        <v>706.99968188086541</v>
      </c>
    </row>
    <row r="1436" spans="1:14" ht="14.4" customHeight="1" x14ac:dyDescent="0.3">
      <c r="A1436" s="660" t="s">
        <v>600</v>
      </c>
      <c r="B1436" s="661" t="s">
        <v>3542</v>
      </c>
      <c r="C1436" s="662" t="s">
        <v>620</v>
      </c>
      <c r="D1436" s="663" t="s">
        <v>3547</v>
      </c>
      <c r="E1436" s="662" t="s">
        <v>632</v>
      </c>
      <c r="F1436" s="663" t="s">
        <v>3551</v>
      </c>
      <c r="G1436" s="662" t="s">
        <v>648</v>
      </c>
      <c r="H1436" s="662" t="s">
        <v>1111</v>
      </c>
      <c r="I1436" s="662" t="s">
        <v>1112</v>
      </c>
      <c r="J1436" s="662" t="s">
        <v>1113</v>
      </c>
      <c r="K1436" s="662" t="s">
        <v>1114</v>
      </c>
      <c r="L1436" s="664">
        <v>1665.2</v>
      </c>
      <c r="M1436" s="664">
        <v>7.7</v>
      </c>
      <c r="N1436" s="665">
        <v>12822.04</v>
      </c>
    </row>
    <row r="1437" spans="1:14" ht="14.4" customHeight="1" x14ac:dyDescent="0.3">
      <c r="A1437" s="660" t="s">
        <v>600</v>
      </c>
      <c r="B1437" s="661" t="s">
        <v>3542</v>
      </c>
      <c r="C1437" s="662" t="s">
        <v>620</v>
      </c>
      <c r="D1437" s="663" t="s">
        <v>3547</v>
      </c>
      <c r="E1437" s="662" t="s">
        <v>632</v>
      </c>
      <c r="F1437" s="663" t="s">
        <v>3551</v>
      </c>
      <c r="G1437" s="662" t="s">
        <v>648</v>
      </c>
      <c r="H1437" s="662" t="s">
        <v>2259</v>
      </c>
      <c r="I1437" s="662" t="s">
        <v>2260</v>
      </c>
      <c r="J1437" s="662" t="s">
        <v>2261</v>
      </c>
      <c r="K1437" s="662" t="s">
        <v>2262</v>
      </c>
      <c r="L1437" s="664">
        <v>78.642503212733175</v>
      </c>
      <c r="M1437" s="664">
        <v>24</v>
      </c>
      <c r="N1437" s="665">
        <v>1887.4200771055962</v>
      </c>
    </row>
    <row r="1438" spans="1:14" ht="14.4" customHeight="1" x14ac:dyDescent="0.3">
      <c r="A1438" s="660" t="s">
        <v>600</v>
      </c>
      <c r="B1438" s="661" t="s">
        <v>3542</v>
      </c>
      <c r="C1438" s="662" t="s">
        <v>620</v>
      </c>
      <c r="D1438" s="663" t="s">
        <v>3547</v>
      </c>
      <c r="E1438" s="662" t="s">
        <v>632</v>
      </c>
      <c r="F1438" s="663" t="s">
        <v>3551</v>
      </c>
      <c r="G1438" s="662" t="s">
        <v>648</v>
      </c>
      <c r="H1438" s="662" t="s">
        <v>1115</v>
      </c>
      <c r="I1438" s="662" t="s">
        <v>1116</v>
      </c>
      <c r="J1438" s="662" t="s">
        <v>1117</v>
      </c>
      <c r="K1438" s="662" t="s">
        <v>1118</v>
      </c>
      <c r="L1438" s="664">
        <v>82.830000000000013</v>
      </c>
      <c r="M1438" s="664">
        <v>1</v>
      </c>
      <c r="N1438" s="665">
        <v>82.830000000000013</v>
      </c>
    </row>
    <row r="1439" spans="1:14" ht="14.4" customHeight="1" x14ac:dyDescent="0.3">
      <c r="A1439" s="660" t="s">
        <v>600</v>
      </c>
      <c r="B1439" s="661" t="s">
        <v>3542</v>
      </c>
      <c r="C1439" s="662" t="s">
        <v>620</v>
      </c>
      <c r="D1439" s="663" t="s">
        <v>3547</v>
      </c>
      <c r="E1439" s="662" t="s">
        <v>632</v>
      </c>
      <c r="F1439" s="663" t="s">
        <v>3551</v>
      </c>
      <c r="G1439" s="662" t="s">
        <v>648</v>
      </c>
      <c r="H1439" s="662" t="s">
        <v>3302</v>
      </c>
      <c r="I1439" s="662" t="s">
        <v>3303</v>
      </c>
      <c r="J1439" s="662" t="s">
        <v>3304</v>
      </c>
      <c r="K1439" s="662" t="s">
        <v>3305</v>
      </c>
      <c r="L1439" s="664">
        <v>65.879779366372418</v>
      </c>
      <c r="M1439" s="664">
        <v>1</v>
      </c>
      <c r="N1439" s="665">
        <v>65.879779366372418</v>
      </c>
    </row>
    <row r="1440" spans="1:14" ht="14.4" customHeight="1" x14ac:dyDescent="0.3">
      <c r="A1440" s="660" t="s">
        <v>600</v>
      </c>
      <c r="B1440" s="661" t="s">
        <v>3542</v>
      </c>
      <c r="C1440" s="662" t="s">
        <v>620</v>
      </c>
      <c r="D1440" s="663" t="s">
        <v>3547</v>
      </c>
      <c r="E1440" s="662" t="s">
        <v>632</v>
      </c>
      <c r="F1440" s="663" t="s">
        <v>3551</v>
      </c>
      <c r="G1440" s="662" t="s">
        <v>648</v>
      </c>
      <c r="H1440" s="662" t="s">
        <v>2266</v>
      </c>
      <c r="I1440" s="662" t="s">
        <v>2267</v>
      </c>
      <c r="J1440" s="662" t="s">
        <v>2092</v>
      </c>
      <c r="K1440" s="662" t="s">
        <v>2268</v>
      </c>
      <c r="L1440" s="664">
        <v>259.99994276072704</v>
      </c>
      <c r="M1440" s="664">
        <v>225</v>
      </c>
      <c r="N1440" s="665">
        <v>58499.987121163584</v>
      </c>
    </row>
    <row r="1441" spans="1:14" ht="14.4" customHeight="1" x14ac:dyDescent="0.3">
      <c r="A1441" s="660" t="s">
        <v>600</v>
      </c>
      <c r="B1441" s="661" t="s">
        <v>3542</v>
      </c>
      <c r="C1441" s="662" t="s">
        <v>620</v>
      </c>
      <c r="D1441" s="663" t="s">
        <v>3547</v>
      </c>
      <c r="E1441" s="662" t="s">
        <v>632</v>
      </c>
      <c r="F1441" s="663" t="s">
        <v>3551</v>
      </c>
      <c r="G1441" s="662" t="s">
        <v>648</v>
      </c>
      <c r="H1441" s="662" t="s">
        <v>3306</v>
      </c>
      <c r="I1441" s="662" t="s">
        <v>3307</v>
      </c>
      <c r="J1441" s="662" t="s">
        <v>3308</v>
      </c>
      <c r="K1441" s="662" t="s">
        <v>3309</v>
      </c>
      <c r="L1441" s="664">
        <v>980.64</v>
      </c>
      <c r="M1441" s="664">
        <v>1</v>
      </c>
      <c r="N1441" s="665">
        <v>980.64</v>
      </c>
    </row>
    <row r="1442" spans="1:14" ht="14.4" customHeight="1" x14ac:dyDescent="0.3">
      <c r="A1442" s="660" t="s">
        <v>600</v>
      </c>
      <c r="B1442" s="661" t="s">
        <v>3542</v>
      </c>
      <c r="C1442" s="662" t="s">
        <v>620</v>
      </c>
      <c r="D1442" s="663" t="s">
        <v>3547</v>
      </c>
      <c r="E1442" s="662" t="s">
        <v>632</v>
      </c>
      <c r="F1442" s="663" t="s">
        <v>3551</v>
      </c>
      <c r="G1442" s="662" t="s">
        <v>648</v>
      </c>
      <c r="H1442" s="662" t="s">
        <v>1126</v>
      </c>
      <c r="I1442" s="662" t="s">
        <v>1127</v>
      </c>
      <c r="J1442" s="662" t="s">
        <v>1128</v>
      </c>
      <c r="K1442" s="662" t="s">
        <v>1129</v>
      </c>
      <c r="L1442" s="664">
        <v>1713.5</v>
      </c>
      <c r="M1442" s="664">
        <v>4</v>
      </c>
      <c r="N1442" s="665">
        <v>6854</v>
      </c>
    </row>
    <row r="1443" spans="1:14" ht="14.4" customHeight="1" x14ac:dyDescent="0.3">
      <c r="A1443" s="660" t="s">
        <v>600</v>
      </c>
      <c r="B1443" s="661" t="s">
        <v>3542</v>
      </c>
      <c r="C1443" s="662" t="s">
        <v>620</v>
      </c>
      <c r="D1443" s="663" t="s">
        <v>3547</v>
      </c>
      <c r="E1443" s="662" t="s">
        <v>632</v>
      </c>
      <c r="F1443" s="663" t="s">
        <v>3551</v>
      </c>
      <c r="G1443" s="662" t="s">
        <v>648</v>
      </c>
      <c r="H1443" s="662" t="s">
        <v>1134</v>
      </c>
      <c r="I1443" s="662" t="s">
        <v>1135</v>
      </c>
      <c r="J1443" s="662" t="s">
        <v>739</v>
      </c>
      <c r="K1443" s="662" t="s">
        <v>1136</v>
      </c>
      <c r="L1443" s="664">
        <v>60.350138626662371</v>
      </c>
      <c r="M1443" s="664">
        <v>114</v>
      </c>
      <c r="N1443" s="665">
        <v>6879.9158034395105</v>
      </c>
    </row>
    <row r="1444" spans="1:14" ht="14.4" customHeight="1" x14ac:dyDescent="0.3">
      <c r="A1444" s="660" t="s">
        <v>600</v>
      </c>
      <c r="B1444" s="661" t="s">
        <v>3542</v>
      </c>
      <c r="C1444" s="662" t="s">
        <v>620</v>
      </c>
      <c r="D1444" s="663" t="s">
        <v>3547</v>
      </c>
      <c r="E1444" s="662" t="s">
        <v>632</v>
      </c>
      <c r="F1444" s="663" t="s">
        <v>3551</v>
      </c>
      <c r="G1444" s="662" t="s">
        <v>648</v>
      </c>
      <c r="H1444" s="662" t="s">
        <v>1149</v>
      </c>
      <c r="I1444" s="662" t="s">
        <v>1150</v>
      </c>
      <c r="J1444" s="662" t="s">
        <v>1151</v>
      </c>
      <c r="K1444" s="662" t="s">
        <v>1152</v>
      </c>
      <c r="L1444" s="664">
        <v>67.479957126863042</v>
      </c>
      <c r="M1444" s="664">
        <v>2</v>
      </c>
      <c r="N1444" s="665">
        <v>134.95991425372608</v>
      </c>
    </row>
    <row r="1445" spans="1:14" ht="14.4" customHeight="1" x14ac:dyDescent="0.3">
      <c r="A1445" s="660" t="s">
        <v>600</v>
      </c>
      <c r="B1445" s="661" t="s">
        <v>3542</v>
      </c>
      <c r="C1445" s="662" t="s">
        <v>620</v>
      </c>
      <c r="D1445" s="663" t="s">
        <v>3547</v>
      </c>
      <c r="E1445" s="662" t="s">
        <v>632</v>
      </c>
      <c r="F1445" s="663" t="s">
        <v>3551</v>
      </c>
      <c r="G1445" s="662" t="s">
        <v>648</v>
      </c>
      <c r="H1445" s="662" t="s">
        <v>1153</v>
      </c>
      <c r="I1445" s="662" t="s">
        <v>1154</v>
      </c>
      <c r="J1445" s="662" t="s">
        <v>1155</v>
      </c>
      <c r="K1445" s="662" t="s">
        <v>1156</v>
      </c>
      <c r="L1445" s="664">
        <v>343.15000000000003</v>
      </c>
      <c r="M1445" s="664">
        <v>1</v>
      </c>
      <c r="N1445" s="665">
        <v>343.15000000000003</v>
      </c>
    </row>
    <row r="1446" spans="1:14" ht="14.4" customHeight="1" x14ac:dyDescent="0.3">
      <c r="A1446" s="660" t="s">
        <v>600</v>
      </c>
      <c r="B1446" s="661" t="s">
        <v>3542</v>
      </c>
      <c r="C1446" s="662" t="s">
        <v>620</v>
      </c>
      <c r="D1446" s="663" t="s">
        <v>3547</v>
      </c>
      <c r="E1446" s="662" t="s">
        <v>632</v>
      </c>
      <c r="F1446" s="663" t="s">
        <v>3551</v>
      </c>
      <c r="G1446" s="662" t="s">
        <v>648</v>
      </c>
      <c r="H1446" s="662" t="s">
        <v>2289</v>
      </c>
      <c r="I1446" s="662" t="s">
        <v>2290</v>
      </c>
      <c r="J1446" s="662" t="s">
        <v>2291</v>
      </c>
      <c r="K1446" s="662" t="s">
        <v>2292</v>
      </c>
      <c r="L1446" s="664">
        <v>592.19999999999982</v>
      </c>
      <c r="M1446" s="664">
        <v>2</v>
      </c>
      <c r="N1446" s="665">
        <v>1184.3999999999996</v>
      </c>
    </row>
    <row r="1447" spans="1:14" ht="14.4" customHeight="1" x14ac:dyDescent="0.3">
      <c r="A1447" s="660" t="s">
        <v>600</v>
      </c>
      <c r="B1447" s="661" t="s">
        <v>3542</v>
      </c>
      <c r="C1447" s="662" t="s">
        <v>620</v>
      </c>
      <c r="D1447" s="663" t="s">
        <v>3547</v>
      </c>
      <c r="E1447" s="662" t="s">
        <v>632</v>
      </c>
      <c r="F1447" s="663" t="s">
        <v>3551</v>
      </c>
      <c r="G1447" s="662" t="s">
        <v>648</v>
      </c>
      <c r="H1447" s="662" t="s">
        <v>1157</v>
      </c>
      <c r="I1447" s="662" t="s">
        <v>1158</v>
      </c>
      <c r="J1447" s="662" t="s">
        <v>1159</v>
      </c>
      <c r="K1447" s="662" t="s">
        <v>1160</v>
      </c>
      <c r="L1447" s="664">
        <v>21.896479210177922</v>
      </c>
      <c r="M1447" s="664">
        <v>40</v>
      </c>
      <c r="N1447" s="665">
        <v>875.85916840711684</v>
      </c>
    </row>
    <row r="1448" spans="1:14" ht="14.4" customHeight="1" x14ac:dyDescent="0.3">
      <c r="A1448" s="660" t="s">
        <v>600</v>
      </c>
      <c r="B1448" s="661" t="s">
        <v>3542</v>
      </c>
      <c r="C1448" s="662" t="s">
        <v>620</v>
      </c>
      <c r="D1448" s="663" t="s">
        <v>3547</v>
      </c>
      <c r="E1448" s="662" t="s">
        <v>632</v>
      </c>
      <c r="F1448" s="663" t="s">
        <v>3551</v>
      </c>
      <c r="G1448" s="662" t="s">
        <v>648</v>
      </c>
      <c r="H1448" s="662" t="s">
        <v>1164</v>
      </c>
      <c r="I1448" s="662" t="s">
        <v>1165</v>
      </c>
      <c r="J1448" s="662" t="s">
        <v>1166</v>
      </c>
      <c r="K1448" s="662" t="s">
        <v>1167</v>
      </c>
      <c r="L1448" s="664">
        <v>72.069999999999993</v>
      </c>
      <c r="M1448" s="664">
        <v>1</v>
      </c>
      <c r="N1448" s="665">
        <v>72.069999999999993</v>
      </c>
    </row>
    <row r="1449" spans="1:14" ht="14.4" customHeight="1" x14ac:dyDescent="0.3">
      <c r="A1449" s="660" t="s">
        <v>600</v>
      </c>
      <c r="B1449" s="661" t="s">
        <v>3542</v>
      </c>
      <c r="C1449" s="662" t="s">
        <v>620</v>
      </c>
      <c r="D1449" s="663" t="s">
        <v>3547</v>
      </c>
      <c r="E1449" s="662" t="s">
        <v>632</v>
      </c>
      <c r="F1449" s="663" t="s">
        <v>3551</v>
      </c>
      <c r="G1449" s="662" t="s">
        <v>648</v>
      </c>
      <c r="H1449" s="662" t="s">
        <v>1172</v>
      </c>
      <c r="I1449" s="662" t="s">
        <v>1173</v>
      </c>
      <c r="J1449" s="662" t="s">
        <v>1174</v>
      </c>
      <c r="K1449" s="662" t="s">
        <v>1175</v>
      </c>
      <c r="L1449" s="664">
        <v>37.479319824374492</v>
      </c>
      <c r="M1449" s="664">
        <v>137</v>
      </c>
      <c r="N1449" s="665">
        <v>5134.6668159393057</v>
      </c>
    </row>
    <row r="1450" spans="1:14" ht="14.4" customHeight="1" x14ac:dyDescent="0.3">
      <c r="A1450" s="660" t="s">
        <v>600</v>
      </c>
      <c r="B1450" s="661" t="s">
        <v>3542</v>
      </c>
      <c r="C1450" s="662" t="s">
        <v>620</v>
      </c>
      <c r="D1450" s="663" t="s">
        <v>3547</v>
      </c>
      <c r="E1450" s="662" t="s">
        <v>632</v>
      </c>
      <c r="F1450" s="663" t="s">
        <v>3551</v>
      </c>
      <c r="G1450" s="662" t="s">
        <v>648</v>
      </c>
      <c r="H1450" s="662" t="s">
        <v>1179</v>
      </c>
      <c r="I1450" s="662" t="s">
        <v>1180</v>
      </c>
      <c r="J1450" s="662" t="s">
        <v>1181</v>
      </c>
      <c r="K1450" s="662" t="s">
        <v>1182</v>
      </c>
      <c r="L1450" s="664">
        <v>54.271184619134914</v>
      </c>
      <c r="M1450" s="664">
        <v>9</v>
      </c>
      <c r="N1450" s="665">
        <v>488.4406615722142</v>
      </c>
    </row>
    <row r="1451" spans="1:14" ht="14.4" customHeight="1" x14ac:dyDescent="0.3">
      <c r="A1451" s="660" t="s">
        <v>600</v>
      </c>
      <c r="B1451" s="661" t="s">
        <v>3542</v>
      </c>
      <c r="C1451" s="662" t="s">
        <v>620</v>
      </c>
      <c r="D1451" s="663" t="s">
        <v>3547</v>
      </c>
      <c r="E1451" s="662" t="s">
        <v>632</v>
      </c>
      <c r="F1451" s="663" t="s">
        <v>3551</v>
      </c>
      <c r="G1451" s="662" t="s">
        <v>648</v>
      </c>
      <c r="H1451" s="662" t="s">
        <v>3310</v>
      </c>
      <c r="I1451" s="662" t="s">
        <v>3311</v>
      </c>
      <c r="J1451" s="662" t="s">
        <v>3312</v>
      </c>
      <c r="K1451" s="662" t="s">
        <v>2609</v>
      </c>
      <c r="L1451" s="664">
        <v>94.51</v>
      </c>
      <c r="M1451" s="664">
        <v>1</v>
      </c>
      <c r="N1451" s="665">
        <v>94.51</v>
      </c>
    </row>
    <row r="1452" spans="1:14" ht="14.4" customHeight="1" x14ac:dyDescent="0.3">
      <c r="A1452" s="660" t="s">
        <v>600</v>
      </c>
      <c r="B1452" s="661" t="s">
        <v>3542</v>
      </c>
      <c r="C1452" s="662" t="s">
        <v>620</v>
      </c>
      <c r="D1452" s="663" t="s">
        <v>3547</v>
      </c>
      <c r="E1452" s="662" t="s">
        <v>632</v>
      </c>
      <c r="F1452" s="663" t="s">
        <v>3551</v>
      </c>
      <c r="G1452" s="662" t="s">
        <v>648</v>
      </c>
      <c r="H1452" s="662" t="s">
        <v>2295</v>
      </c>
      <c r="I1452" s="662" t="s">
        <v>237</v>
      </c>
      <c r="J1452" s="662" t="s">
        <v>2296</v>
      </c>
      <c r="K1452" s="662"/>
      <c r="L1452" s="664">
        <v>100.36230866338693</v>
      </c>
      <c r="M1452" s="664">
        <v>22</v>
      </c>
      <c r="N1452" s="665">
        <v>2207.9707905945124</v>
      </c>
    </row>
    <row r="1453" spans="1:14" ht="14.4" customHeight="1" x14ac:dyDescent="0.3">
      <c r="A1453" s="660" t="s">
        <v>600</v>
      </c>
      <c r="B1453" s="661" t="s">
        <v>3542</v>
      </c>
      <c r="C1453" s="662" t="s">
        <v>620</v>
      </c>
      <c r="D1453" s="663" t="s">
        <v>3547</v>
      </c>
      <c r="E1453" s="662" t="s">
        <v>632</v>
      </c>
      <c r="F1453" s="663" t="s">
        <v>3551</v>
      </c>
      <c r="G1453" s="662" t="s">
        <v>648</v>
      </c>
      <c r="H1453" s="662" t="s">
        <v>2892</v>
      </c>
      <c r="I1453" s="662" t="s">
        <v>237</v>
      </c>
      <c r="J1453" s="662" t="s">
        <v>2893</v>
      </c>
      <c r="K1453" s="662"/>
      <c r="L1453" s="664">
        <v>114.21000000000002</v>
      </c>
      <c r="M1453" s="664">
        <v>1</v>
      </c>
      <c r="N1453" s="665">
        <v>114.21000000000002</v>
      </c>
    </row>
    <row r="1454" spans="1:14" ht="14.4" customHeight="1" x14ac:dyDescent="0.3">
      <c r="A1454" s="660" t="s">
        <v>600</v>
      </c>
      <c r="B1454" s="661" t="s">
        <v>3542</v>
      </c>
      <c r="C1454" s="662" t="s">
        <v>620</v>
      </c>
      <c r="D1454" s="663" t="s">
        <v>3547</v>
      </c>
      <c r="E1454" s="662" t="s">
        <v>632</v>
      </c>
      <c r="F1454" s="663" t="s">
        <v>3551</v>
      </c>
      <c r="G1454" s="662" t="s">
        <v>648</v>
      </c>
      <c r="H1454" s="662" t="s">
        <v>2302</v>
      </c>
      <c r="I1454" s="662" t="s">
        <v>2303</v>
      </c>
      <c r="J1454" s="662" t="s">
        <v>2304</v>
      </c>
      <c r="K1454" s="662" t="s">
        <v>2305</v>
      </c>
      <c r="L1454" s="664">
        <v>177.77000000000004</v>
      </c>
      <c r="M1454" s="664">
        <v>4</v>
      </c>
      <c r="N1454" s="665">
        <v>711.08000000000015</v>
      </c>
    </row>
    <row r="1455" spans="1:14" ht="14.4" customHeight="1" x14ac:dyDescent="0.3">
      <c r="A1455" s="660" t="s">
        <v>600</v>
      </c>
      <c r="B1455" s="661" t="s">
        <v>3542</v>
      </c>
      <c r="C1455" s="662" t="s">
        <v>620</v>
      </c>
      <c r="D1455" s="663" t="s">
        <v>3547</v>
      </c>
      <c r="E1455" s="662" t="s">
        <v>632</v>
      </c>
      <c r="F1455" s="663" t="s">
        <v>3551</v>
      </c>
      <c r="G1455" s="662" t="s">
        <v>648</v>
      </c>
      <c r="H1455" s="662" t="s">
        <v>1199</v>
      </c>
      <c r="I1455" s="662" t="s">
        <v>237</v>
      </c>
      <c r="J1455" s="662" t="s">
        <v>1200</v>
      </c>
      <c r="K1455" s="662"/>
      <c r="L1455" s="664">
        <v>74.7672469639909</v>
      </c>
      <c r="M1455" s="664">
        <v>9</v>
      </c>
      <c r="N1455" s="665">
        <v>672.90522267591814</v>
      </c>
    </row>
    <row r="1456" spans="1:14" ht="14.4" customHeight="1" x14ac:dyDescent="0.3">
      <c r="A1456" s="660" t="s">
        <v>600</v>
      </c>
      <c r="B1456" s="661" t="s">
        <v>3542</v>
      </c>
      <c r="C1456" s="662" t="s">
        <v>620</v>
      </c>
      <c r="D1456" s="663" t="s">
        <v>3547</v>
      </c>
      <c r="E1456" s="662" t="s">
        <v>632</v>
      </c>
      <c r="F1456" s="663" t="s">
        <v>3551</v>
      </c>
      <c r="G1456" s="662" t="s">
        <v>648</v>
      </c>
      <c r="H1456" s="662" t="s">
        <v>1201</v>
      </c>
      <c r="I1456" s="662" t="s">
        <v>1202</v>
      </c>
      <c r="J1456" s="662" t="s">
        <v>684</v>
      </c>
      <c r="K1456" s="662" t="s">
        <v>1203</v>
      </c>
      <c r="L1456" s="664">
        <v>50.282198003634896</v>
      </c>
      <c r="M1456" s="664">
        <v>27</v>
      </c>
      <c r="N1456" s="665">
        <v>1357.6193460981422</v>
      </c>
    </row>
    <row r="1457" spans="1:14" ht="14.4" customHeight="1" x14ac:dyDescent="0.3">
      <c r="A1457" s="660" t="s">
        <v>600</v>
      </c>
      <c r="B1457" s="661" t="s">
        <v>3542</v>
      </c>
      <c r="C1457" s="662" t="s">
        <v>620</v>
      </c>
      <c r="D1457" s="663" t="s">
        <v>3547</v>
      </c>
      <c r="E1457" s="662" t="s">
        <v>632</v>
      </c>
      <c r="F1457" s="663" t="s">
        <v>3551</v>
      </c>
      <c r="G1457" s="662" t="s">
        <v>648</v>
      </c>
      <c r="H1457" s="662" t="s">
        <v>1213</v>
      </c>
      <c r="I1457" s="662" t="s">
        <v>1213</v>
      </c>
      <c r="J1457" s="662" t="s">
        <v>1214</v>
      </c>
      <c r="K1457" s="662" t="s">
        <v>1215</v>
      </c>
      <c r="L1457" s="664">
        <v>266.96084936768307</v>
      </c>
      <c r="M1457" s="664">
        <v>2</v>
      </c>
      <c r="N1457" s="665">
        <v>533.92169873536614</v>
      </c>
    </row>
    <row r="1458" spans="1:14" ht="14.4" customHeight="1" x14ac:dyDescent="0.3">
      <c r="A1458" s="660" t="s">
        <v>600</v>
      </c>
      <c r="B1458" s="661" t="s">
        <v>3542</v>
      </c>
      <c r="C1458" s="662" t="s">
        <v>620</v>
      </c>
      <c r="D1458" s="663" t="s">
        <v>3547</v>
      </c>
      <c r="E1458" s="662" t="s">
        <v>632</v>
      </c>
      <c r="F1458" s="663" t="s">
        <v>3551</v>
      </c>
      <c r="G1458" s="662" t="s">
        <v>648</v>
      </c>
      <c r="H1458" s="662" t="s">
        <v>1216</v>
      </c>
      <c r="I1458" s="662" t="s">
        <v>1217</v>
      </c>
      <c r="J1458" s="662" t="s">
        <v>1218</v>
      </c>
      <c r="K1458" s="662" t="s">
        <v>1219</v>
      </c>
      <c r="L1458" s="664">
        <v>266.57</v>
      </c>
      <c r="M1458" s="664">
        <v>1</v>
      </c>
      <c r="N1458" s="665">
        <v>266.57</v>
      </c>
    </row>
    <row r="1459" spans="1:14" ht="14.4" customHeight="1" x14ac:dyDescent="0.3">
      <c r="A1459" s="660" t="s">
        <v>600</v>
      </c>
      <c r="B1459" s="661" t="s">
        <v>3542</v>
      </c>
      <c r="C1459" s="662" t="s">
        <v>620</v>
      </c>
      <c r="D1459" s="663" t="s">
        <v>3547</v>
      </c>
      <c r="E1459" s="662" t="s">
        <v>632</v>
      </c>
      <c r="F1459" s="663" t="s">
        <v>3551</v>
      </c>
      <c r="G1459" s="662" t="s">
        <v>648</v>
      </c>
      <c r="H1459" s="662" t="s">
        <v>1220</v>
      </c>
      <c r="I1459" s="662" t="s">
        <v>1221</v>
      </c>
      <c r="J1459" s="662" t="s">
        <v>1222</v>
      </c>
      <c r="K1459" s="662" t="s">
        <v>1223</v>
      </c>
      <c r="L1459" s="664">
        <v>389.35367933601879</v>
      </c>
      <c r="M1459" s="664">
        <v>24</v>
      </c>
      <c r="N1459" s="665">
        <v>9344.4883040644509</v>
      </c>
    </row>
    <row r="1460" spans="1:14" ht="14.4" customHeight="1" x14ac:dyDescent="0.3">
      <c r="A1460" s="660" t="s">
        <v>600</v>
      </c>
      <c r="B1460" s="661" t="s">
        <v>3542</v>
      </c>
      <c r="C1460" s="662" t="s">
        <v>620</v>
      </c>
      <c r="D1460" s="663" t="s">
        <v>3547</v>
      </c>
      <c r="E1460" s="662" t="s">
        <v>632</v>
      </c>
      <c r="F1460" s="663" t="s">
        <v>3551</v>
      </c>
      <c r="G1460" s="662" t="s">
        <v>648</v>
      </c>
      <c r="H1460" s="662" t="s">
        <v>3313</v>
      </c>
      <c r="I1460" s="662" t="s">
        <v>3314</v>
      </c>
      <c r="J1460" s="662" t="s">
        <v>3315</v>
      </c>
      <c r="K1460" s="662" t="s">
        <v>3316</v>
      </c>
      <c r="L1460" s="664">
        <v>1006.9602619640951</v>
      </c>
      <c r="M1460" s="664">
        <v>1</v>
      </c>
      <c r="N1460" s="665">
        <v>1006.9602619640951</v>
      </c>
    </row>
    <row r="1461" spans="1:14" ht="14.4" customHeight="1" x14ac:dyDescent="0.3">
      <c r="A1461" s="660" t="s">
        <v>600</v>
      </c>
      <c r="B1461" s="661" t="s">
        <v>3542</v>
      </c>
      <c r="C1461" s="662" t="s">
        <v>620</v>
      </c>
      <c r="D1461" s="663" t="s">
        <v>3547</v>
      </c>
      <c r="E1461" s="662" t="s">
        <v>632</v>
      </c>
      <c r="F1461" s="663" t="s">
        <v>3551</v>
      </c>
      <c r="G1461" s="662" t="s">
        <v>648</v>
      </c>
      <c r="H1461" s="662" t="s">
        <v>1224</v>
      </c>
      <c r="I1461" s="662" t="s">
        <v>1225</v>
      </c>
      <c r="J1461" s="662" t="s">
        <v>1226</v>
      </c>
      <c r="K1461" s="662" t="s">
        <v>1227</v>
      </c>
      <c r="L1461" s="664">
        <v>0</v>
      </c>
      <c r="M1461" s="664">
        <v>0</v>
      </c>
      <c r="N1461" s="665">
        <v>6.3307021530533802</v>
      </c>
    </row>
    <row r="1462" spans="1:14" ht="14.4" customHeight="1" x14ac:dyDescent="0.3">
      <c r="A1462" s="660" t="s">
        <v>600</v>
      </c>
      <c r="B1462" s="661" t="s">
        <v>3542</v>
      </c>
      <c r="C1462" s="662" t="s">
        <v>620</v>
      </c>
      <c r="D1462" s="663" t="s">
        <v>3547</v>
      </c>
      <c r="E1462" s="662" t="s">
        <v>632</v>
      </c>
      <c r="F1462" s="663" t="s">
        <v>3551</v>
      </c>
      <c r="G1462" s="662" t="s">
        <v>648</v>
      </c>
      <c r="H1462" s="662" t="s">
        <v>2318</v>
      </c>
      <c r="I1462" s="662" t="s">
        <v>2319</v>
      </c>
      <c r="J1462" s="662" t="s">
        <v>1170</v>
      </c>
      <c r="K1462" s="662" t="s">
        <v>2320</v>
      </c>
      <c r="L1462" s="664">
        <v>65.151276595744676</v>
      </c>
      <c r="M1462" s="664">
        <v>47</v>
      </c>
      <c r="N1462" s="665">
        <v>3062.1099999999997</v>
      </c>
    </row>
    <row r="1463" spans="1:14" ht="14.4" customHeight="1" x14ac:dyDescent="0.3">
      <c r="A1463" s="660" t="s">
        <v>600</v>
      </c>
      <c r="B1463" s="661" t="s">
        <v>3542</v>
      </c>
      <c r="C1463" s="662" t="s">
        <v>620</v>
      </c>
      <c r="D1463" s="663" t="s">
        <v>3547</v>
      </c>
      <c r="E1463" s="662" t="s">
        <v>632</v>
      </c>
      <c r="F1463" s="663" t="s">
        <v>3551</v>
      </c>
      <c r="G1463" s="662" t="s">
        <v>648</v>
      </c>
      <c r="H1463" s="662" t="s">
        <v>3317</v>
      </c>
      <c r="I1463" s="662" t="s">
        <v>237</v>
      </c>
      <c r="J1463" s="662" t="s">
        <v>3318</v>
      </c>
      <c r="K1463" s="662"/>
      <c r="L1463" s="664">
        <v>48.906805963673754</v>
      </c>
      <c r="M1463" s="664">
        <v>358</v>
      </c>
      <c r="N1463" s="665">
        <v>17508.636534995203</v>
      </c>
    </row>
    <row r="1464" spans="1:14" ht="14.4" customHeight="1" x14ac:dyDescent="0.3">
      <c r="A1464" s="660" t="s">
        <v>600</v>
      </c>
      <c r="B1464" s="661" t="s">
        <v>3542</v>
      </c>
      <c r="C1464" s="662" t="s">
        <v>620</v>
      </c>
      <c r="D1464" s="663" t="s">
        <v>3547</v>
      </c>
      <c r="E1464" s="662" t="s">
        <v>632</v>
      </c>
      <c r="F1464" s="663" t="s">
        <v>3551</v>
      </c>
      <c r="G1464" s="662" t="s">
        <v>648</v>
      </c>
      <c r="H1464" s="662" t="s">
        <v>3319</v>
      </c>
      <c r="I1464" s="662" t="s">
        <v>3320</v>
      </c>
      <c r="J1464" s="662" t="s">
        <v>3321</v>
      </c>
      <c r="K1464" s="662" t="s">
        <v>1102</v>
      </c>
      <c r="L1464" s="664">
        <v>52.409999999999989</v>
      </c>
      <c r="M1464" s="664">
        <v>1</v>
      </c>
      <c r="N1464" s="665">
        <v>52.409999999999989</v>
      </c>
    </row>
    <row r="1465" spans="1:14" ht="14.4" customHeight="1" x14ac:dyDescent="0.3">
      <c r="A1465" s="660" t="s">
        <v>600</v>
      </c>
      <c r="B1465" s="661" t="s">
        <v>3542</v>
      </c>
      <c r="C1465" s="662" t="s">
        <v>620</v>
      </c>
      <c r="D1465" s="663" t="s">
        <v>3547</v>
      </c>
      <c r="E1465" s="662" t="s">
        <v>632</v>
      </c>
      <c r="F1465" s="663" t="s">
        <v>3551</v>
      </c>
      <c r="G1465" s="662" t="s">
        <v>648</v>
      </c>
      <c r="H1465" s="662" t="s">
        <v>1231</v>
      </c>
      <c r="I1465" s="662" t="s">
        <v>1232</v>
      </c>
      <c r="J1465" s="662" t="s">
        <v>1233</v>
      </c>
      <c r="K1465" s="662" t="s">
        <v>1234</v>
      </c>
      <c r="L1465" s="664">
        <v>128.52968334397593</v>
      </c>
      <c r="M1465" s="664">
        <v>2</v>
      </c>
      <c r="N1465" s="665">
        <v>257.05936668795187</v>
      </c>
    </row>
    <row r="1466" spans="1:14" ht="14.4" customHeight="1" x14ac:dyDescent="0.3">
      <c r="A1466" s="660" t="s">
        <v>600</v>
      </c>
      <c r="B1466" s="661" t="s">
        <v>3542</v>
      </c>
      <c r="C1466" s="662" t="s">
        <v>620</v>
      </c>
      <c r="D1466" s="663" t="s">
        <v>3547</v>
      </c>
      <c r="E1466" s="662" t="s">
        <v>632</v>
      </c>
      <c r="F1466" s="663" t="s">
        <v>3551</v>
      </c>
      <c r="G1466" s="662" t="s">
        <v>648</v>
      </c>
      <c r="H1466" s="662" t="s">
        <v>2326</v>
      </c>
      <c r="I1466" s="662" t="s">
        <v>237</v>
      </c>
      <c r="J1466" s="662" t="s">
        <v>2327</v>
      </c>
      <c r="K1466" s="662"/>
      <c r="L1466" s="664">
        <v>29.251697780995283</v>
      </c>
      <c r="M1466" s="664">
        <v>1</v>
      </c>
      <c r="N1466" s="665">
        <v>29.251697780995283</v>
      </c>
    </row>
    <row r="1467" spans="1:14" ht="14.4" customHeight="1" x14ac:dyDescent="0.3">
      <c r="A1467" s="660" t="s">
        <v>600</v>
      </c>
      <c r="B1467" s="661" t="s">
        <v>3542</v>
      </c>
      <c r="C1467" s="662" t="s">
        <v>620</v>
      </c>
      <c r="D1467" s="663" t="s">
        <v>3547</v>
      </c>
      <c r="E1467" s="662" t="s">
        <v>632</v>
      </c>
      <c r="F1467" s="663" t="s">
        <v>3551</v>
      </c>
      <c r="G1467" s="662" t="s">
        <v>648</v>
      </c>
      <c r="H1467" s="662" t="s">
        <v>1246</v>
      </c>
      <c r="I1467" s="662" t="s">
        <v>1247</v>
      </c>
      <c r="J1467" s="662" t="s">
        <v>1248</v>
      </c>
      <c r="K1467" s="662" t="s">
        <v>1249</v>
      </c>
      <c r="L1467" s="664">
        <v>109.46234931517237</v>
      </c>
      <c r="M1467" s="664">
        <v>120</v>
      </c>
      <c r="N1467" s="665">
        <v>13135.481917820685</v>
      </c>
    </row>
    <row r="1468" spans="1:14" ht="14.4" customHeight="1" x14ac:dyDescent="0.3">
      <c r="A1468" s="660" t="s">
        <v>600</v>
      </c>
      <c r="B1468" s="661" t="s">
        <v>3542</v>
      </c>
      <c r="C1468" s="662" t="s">
        <v>620</v>
      </c>
      <c r="D1468" s="663" t="s">
        <v>3547</v>
      </c>
      <c r="E1468" s="662" t="s">
        <v>632</v>
      </c>
      <c r="F1468" s="663" t="s">
        <v>3551</v>
      </c>
      <c r="G1468" s="662" t="s">
        <v>648</v>
      </c>
      <c r="H1468" s="662" t="s">
        <v>3322</v>
      </c>
      <c r="I1468" s="662" t="s">
        <v>3323</v>
      </c>
      <c r="J1468" s="662" t="s">
        <v>3324</v>
      </c>
      <c r="K1468" s="662" t="s">
        <v>3325</v>
      </c>
      <c r="L1468" s="664">
        <v>3783.3745454545456</v>
      </c>
      <c r="M1468" s="664">
        <v>11</v>
      </c>
      <c r="N1468" s="665">
        <v>41617.120000000003</v>
      </c>
    </row>
    <row r="1469" spans="1:14" ht="14.4" customHeight="1" x14ac:dyDescent="0.3">
      <c r="A1469" s="660" t="s">
        <v>600</v>
      </c>
      <c r="B1469" s="661" t="s">
        <v>3542</v>
      </c>
      <c r="C1469" s="662" t="s">
        <v>620</v>
      </c>
      <c r="D1469" s="663" t="s">
        <v>3547</v>
      </c>
      <c r="E1469" s="662" t="s">
        <v>632</v>
      </c>
      <c r="F1469" s="663" t="s">
        <v>3551</v>
      </c>
      <c r="G1469" s="662" t="s">
        <v>648</v>
      </c>
      <c r="H1469" s="662" t="s">
        <v>2350</v>
      </c>
      <c r="I1469" s="662" t="s">
        <v>2351</v>
      </c>
      <c r="J1469" s="662" t="s">
        <v>2352</v>
      </c>
      <c r="K1469" s="662" t="s">
        <v>2353</v>
      </c>
      <c r="L1469" s="664">
        <v>49.94</v>
      </c>
      <c r="M1469" s="664">
        <v>2</v>
      </c>
      <c r="N1469" s="665">
        <v>99.88</v>
      </c>
    </row>
    <row r="1470" spans="1:14" ht="14.4" customHeight="1" x14ac:dyDescent="0.3">
      <c r="A1470" s="660" t="s">
        <v>600</v>
      </c>
      <c r="B1470" s="661" t="s">
        <v>3542</v>
      </c>
      <c r="C1470" s="662" t="s">
        <v>620</v>
      </c>
      <c r="D1470" s="663" t="s">
        <v>3547</v>
      </c>
      <c r="E1470" s="662" t="s">
        <v>632</v>
      </c>
      <c r="F1470" s="663" t="s">
        <v>3551</v>
      </c>
      <c r="G1470" s="662" t="s">
        <v>648</v>
      </c>
      <c r="H1470" s="662" t="s">
        <v>1258</v>
      </c>
      <c r="I1470" s="662" t="s">
        <v>1259</v>
      </c>
      <c r="J1470" s="662" t="s">
        <v>1260</v>
      </c>
      <c r="K1470" s="662" t="s">
        <v>1261</v>
      </c>
      <c r="L1470" s="664">
        <v>59.458018806853723</v>
      </c>
      <c r="M1470" s="664">
        <v>209</v>
      </c>
      <c r="N1470" s="665">
        <v>12426.725930632429</v>
      </c>
    </row>
    <row r="1471" spans="1:14" ht="14.4" customHeight="1" x14ac:dyDescent="0.3">
      <c r="A1471" s="660" t="s">
        <v>600</v>
      </c>
      <c r="B1471" s="661" t="s">
        <v>3542</v>
      </c>
      <c r="C1471" s="662" t="s">
        <v>620</v>
      </c>
      <c r="D1471" s="663" t="s">
        <v>3547</v>
      </c>
      <c r="E1471" s="662" t="s">
        <v>632</v>
      </c>
      <c r="F1471" s="663" t="s">
        <v>3551</v>
      </c>
      <c r="G1471" s="662" t="s">
        <v>648</v>
      </c>
      <c r="H1471" s="662" t="s">
        <v>1266</v>
      </c>
      <c r="I1471" s="662" t="s">
        <v>1267</v>
      </c>
      <c r="J1471" s="662" t="s">
        <v>1268</v>
      </c>
      <c r="K1471" s="662" t="s">
        <v>1269</v>
      </c>
      <c r="L1471" s="664">
        <v>723.19</v>
      </c>
      <c r="M1471" s="664">
        <v>2</v>
      </c>
      <c r="N1471" s="665">
        <v>1446.38</v>
      </c>
    </row>
    <row r="1472" spans="1:14" ht="14.4" customHeight="1" x14ac:dyDescent="0.3">
      <c r="A1472" s="660" t="s">
        <v>600</v>
      </c>
      <c r="B1472" s="661" t="s">
        <v>3542</v>
      </c>
      <c r="C1472" s="662" t="s">
        <v>620</v>
      </c>
      <c r="D1472" s="663" t="s">
        <v>3547</v>
      </c>
      <c r="E1472" s="662" t="s">
        <v>632</v>
      </c>
      <c r="F1472" s="663" t="s">
        <v>3551</v>
      </c>
      <c r="G1472" s="662" t="s">
        <v>648</v>
      </c>
      <c r="H1472" s="662" t="s">
        <v>1270</v>
      </c>
      <c r="I1472" s="662" t="s">
        <v>1271</v>
      </c>
      <c r="J1472" s="662" t="s">
        <v>1272</v>
      </c>
      <c r="K1472" s="662" t="s">
        <v>1273</v>
      </c>
      <c r="L1472" s="664">
        <v>42.4</v>
      </c>
      <c r="M1472" s="664">
        <v>1</v>
      </c>
      <c r="N1472" s="665">
        <v>42.4</v>
      </c>
    </row>
    <row r="1473" spans="1:14" ht="14.4" customHeight="1" x14ac:dyDescent="0.3">
      <c r="A1473" s="660" t="s">
        <v>600</v>
      </c>
      <c r="B1473" s="661" t="s">
        <v>3542</v>
      </c>
      <c r="C1473" s="662" t="s">
        <v>620</v>
      </c>
      <c r="D1473" s="663" t="s">
        <v>3547</v>
      </c>
      <c r="E1473" s="662" t="s">
        <v>632</v>
      </c>
      <c r="F1473" s="663" t="s">
        <v>3551</v>
      </c>
      <c r="G1473" s="662" t="s">
        <v>648</v>
      </c>
      <c r="H1473" s="662" t="s">
        <v>1274</v>
      </c>
      <c r="I1473" s="662" t="s">
        <v>237</v>
      </c>
      <c r="J1473" s="662" t="s">
        <v>1275</v>
      </c>
      <c r="K1473" s="662"/>
      <c r="L1473" s="664">
        <v>143.19</v>
      </c>
      <c r="M1473" s="664">
        <v>1</v>
      </c>
      <c r="N1473" s="665">
        <v>143.19</v>
      </c>
    </row>
    <row r="1474" spans="1:14" ht="14.4" customHeight="1" x14ac:dyDescent="0.3">
      <c r="A1474" s="660" t="s">
        <v>600</v>
      </c>
      <c r="B1474" s="661" t="s">
        <v>3542</v>
      </c>
      <c r="C1474" s="662" t="s">
        <v>620</v>
      </c>
      <c r="D1474" s="663" t="s">
        <v>3547</v>
      </c>
      <c r="E1474" s="662" t="s">
        <v>632</v>
      </c>
      <c r="F1474" s="663" t="s">
        <v>3551</v>
      </c>
      <c r="G1474" s="662" t="s">
        <v>648</v>
      </c>
      <c r="H1474" s="662" t="s">
        <v>3326</v>
      </c>
      <c r="I1474" s="662" t="s">
        <v>3327</v>
      </c>
      <c r="J1474" s="662" t="s">
        <v>3328</v>
      </c>
      <c r="K1474" s="662" t="s">
        <v>2766</v>
      </c>
      <c r="L1474" s="664">
        <v>48.515000000000008</v>
      </c>
      <c r="M1474" s="664">
        <v>2</v>
      </c>
      <c r="N1474" s="665">
        <v>97.030000000000015</v>
      </c>
    </row>
    <row r="1475" spans="1:14" ht="14.4" customHeight="1" x14ac:dyDescent="0.3">
      <c r="A1475" s="660" t="s">
        <v>600</v>
      </c>
      <c r="B1475" s="661" t="s">
        <v>3542</v>
      </c>
      <c r="C1475" s="662" t="s">
        <v>620</v>
      </c>
      <c r="D1475" s="663" t="s">
        <v>3547</v>
      </c>
      <c r="E1475" s="662" t="s">
        <v>632</v>
      </c>
      <c r="F1475" s="663" t="s">
        <v>3551</v>
      </c>
      <c r="G1475" s="662" t="s">
        <v>648</v>
      </c>
      <c r="H1475" s="662" t="s">
        <v>3329</v>
      </c>
      <c r="I1475" s="662" t="s">
        <v>3330</v>
      </c>
      <c r="J1475" s="662" t="s">
        <v>3331</v>
      </c>
      <c r="K1475" s="662" t="s">
        <v>3332</v>
      </c>
      <c r="L1475" s="664">
        <v>44.82</v>
      </c>
      <c r="M1475" s="664">
        <v>1</v>
      </c>
      <c r="N1475" s="665">
        <v>44.82</v>
      </c>
    </row>
    <row r="1476" spans="1:14" ht="14.4" customHeight="1" x14ac:dyDescent="0.3">
      <c r="A1476" s="660" t="s">
        <v>600</v>
      </c>
      <c r="B1476" s="661" t="s">
        <v>3542</v>
      </c>
      <c r="C1476" s="662" t="s">
        <v>620</v>
      </c>
      <c r="D1476" s="663" t="s">
        <v>3547</v>
      </c>
      <c r="E1476" s="662" t="s">
        <v>632</v>
      </c>
      <c r="F1476" s="663" t="s">
        <v>3551</v>
      </c>
      <c r="G1476" s="662" t="s">
        <v>648</v>
      </c>
      <c r="H1476" s="662" t="s">
        <v>1280</v>
      </c>
      <c r="I1476" s="662" t="s">
        <v>1281</v>
      </c>
      <c r="J1476" s="662" t="s">
        <v>1282</v>
      </c>
      <c r="K1476" s="662" t="s">
        <v>1283</v>
      </c>
      <c r="L1476" s="664">
        <v>117.73948381929102</v>
      </c>
      <c r="M1476" s="664">
        <v>656</v>
      </c>
      <c r="N1476" s="665">
        <v>77237.101385454909</v>
      </c>
    </row>
    <row r="1477" spans="1:14" ht="14.4" customHeight="1" x14ac:dyDescent="0.3">
      <c r="A1477" s="660" t="s">
        <v>600</v>
      </c>
      <c r="B1477" s="661" t="s">
        <v>3542</v>
      </c>
      <c r="C1477" s="662" t="s">
        <v>620</v>
      </c>
      <c r="D1477" s="663" t="s">
        <v>3547</v>
      </c>
      <c r="E1477" s="662" t="s">
        <v>632</v>
      </c>
      <c r="F1477" s="663" t="s">
        <v>3551</v>
      </c>
      <c r="G1477" s="662" t="s">
        <v>648</v>
      </c>
      <c r="H1477" s="662" t="s">
        <v>3333</v>
      </c>
      <c r="I1477" s="662" t="s">
        <v>3334</v>
      </c>
      <c r="J1477" s="662" t="s">
        <v>3335</v>
      </c>
      <c r="K1477" s="662" t="s">
        <v>3336</v>
      </c>
      <c r="L1477" s="664">
        <v>137.02912200603299</v>
      </c>
      <c r="M1477" s="664">
        <v>1</v>
      </c>
      <c r="N1477" s="665">
        <v>137.02912200603299</v>
      </c>
    </row>
    <row r="1478" spans="1:14" ht="14.4" customHeight="1" x14ac:dyDescent="0.3">
      <c r="A1478" s="660" t="s">
        <v>600</v>
      </c>
      <c r="B1478" s="661" t="s">
        <v>3542</v>
      </c>
      <c r="C1478" s="662" t="s">
        <v>620</v>
      </c>
      <c r="D1478" s="663" t="s">
        <v>3547</v>
      </c>
      <c r="E1478" s="662" t="s">
        <v>632</v>
      </c>
      <c r="F1478" s="663" t="s">
        <v>3551</v>
      </c>
      <c r="G1478" s="662" t="s">
        <v>648</v>
      </c>
      <c r="H1478" s="662" t="s">
        <v>3337</v>
      </c>
      <c r="I1478" s="662" t="s">
        <v>3338</v>
      </c>
      <c r="J1478" s="662" t="s">
        <v>3339</v>
      </c>
      <c r="K1478" s="662" t="s">
        <v>3340</v>
      </c>
      <c r="L1478" s="664">
        <v>457.48039177323921</v>
      </c>
      <c r="M1478" s="664">
        <v>1</v>
      </c>
      <c r="N1478" s="665">
        <v>457.48039177323921</v>
      </c>
    </row>
    <row r="1479" spans="1:14" ht="14.4" customHeight="1" x14ac:dyDescent="0.3">
      <c r="A1479" s="660" t="s">
        <v>600</v>
      </c>
      <c r="B1479" s="661" t="s">
        <v>3542</v>
      </c>
      <c r="C1479" s="662" t="s">
        <v>620</v>
      </c>
      <c r="D1479" s="663" t="s">
        <v>3547</v>
      </c>
      <c r="E1479" s="662" t="s">
        <v>632</v>
      </c>
      <c r="F1479" s="663" t="s">
        <v>3551</v>
      </c>
      <c r="G1479" s="662" t="s">
        <v>648</v>
      </c>
      <c r="H1479" s="662" t="s">
        <v>2960</v>
      </c>
      <c r="I1479" s="662" t="s">
        <v>2961</v>
      </c>
      <c r="J1479" s="662" t="s">
        <v>922</v>
      </c>
      <c r="K1479" s="662" t="s">
        <v>1291</v>
      </c>
      <c r="L1479" s="664">
        <v>39.049999999999997</v>
      </c>
      <c r="M1479" s="664">
        <v>30</v>
      </c>
      <c r="N1479" s="665">
        <v>1171.5</v>
      </c>
    </row>
    <row r="1480" spans="1:14" ht="14.4" customHeight="1" x14ac:dyDescent="0.3">
      <c r="A1480" s="660" t="s">
        <v>600</v>
      </c>
      <c r="B1480" s="661" t="s">
        <v>3542</v>
      </c>
      <c r="C1480" s="662" t="s">
        <v>620</v>
      </c>
      <c r="D1480" s="663" t="s">
        <v>3547</v>
      </c>
      <c r="E1480" s="662" t="s">
        <v>632</v>
      </c>
      <c r="F1480" s="663" t="s">
        <v>3551</v>
      </c>
      <c r="G1480" s="662" t="s">
        <v>648</v>
      </c>
      <c r="H1480" s="662" t="s">
        <v>1300</v>
      </c>
      <c r="I1480" s="662" t="s">
        <v>1300</v>
      </c>
      <c r="J1480" s="662" t="s">
        <v>1301</v>
      </c>
      <c r="K1480" s="662" t="s">
        <v>1302</v>
      </c>
      <c r="L1480" s="664">
        <v>96.370053523605833</v>
      </c>
      <c r="M1480" s="664">
        <v>2</v>
      </c>
      <c r="N1480" s="665">
        <v>192.74010704721167</v>
      </c>
    </row>
    <row r="1481" spans="1:14" ht="14.4" customHeight="1" x14ac:dyDescent="0.3">
      <c r="A1481" s="660" t="s">
        <v>600</v>
      </c>
      <c r="B1481" s="661" t="s">
        <v>3542</v>
      </c>
      <c r="C1481" s="662" t="s">
        <v>620</v>
      </c>
      <c r="D1481" s="663" t="s">
        <v>3547</v>
      </c>
      <c r="E1481" s="662" t="s">
        <v>632</v>
      </c>
      <c r="F1481" s="663" t="s">
        <v>3551</v>
      </c>
      <c r="G1481" s="662" t="s">
        <v>648</v>
      </c>
      <c r="H1481" s="662" t="s">
        <v>3341</v>
      </c>
      <c r="I1481" s="662" t="s">
        <v>3342</v>
      </c>
      <c r="J1481" s="662" t="s">
        <v>3343</v>
      </c>
      <c r="K1481" s="662" t="s">
        <v>3344</v>
      </c>
      <c r="L1481" s="664">
        <v>1036.8191269841268</v>
      </c>
      <c r="M1481" s="664">
        <v>21</v>
      </c>
      <c r="N1481" s="665">
        <v>21773.201666666664</v>
      </c>
    </row>
    <row r="1482" spans="1:14" ht="14.4" customHeight="1" x14ac:dyDescent="0.3">
      <c r="A1482" s="660" t="s">
        <v>600</v>
      </c>
      <c r="B1482" s="661" t="s">
        <v>3542</v>
      </c>
      <c r="C1482" s="662" t="s">
        <v>620</v>
      </c>
      <c r="D1482" s="663" t="s">
        <v>3547</v>
      </c>
      <c r="E1482" s="662" t="s">
        <v>632</v>
      </c>
      <c r="F1482" s="663" t="s">
        <v>3551</v>
      </c>
      <c r="G1482" s="662" t="s">
        <v>648</v>
      </c>
      <c r="H1482" s="662" t="s">
        <v>3345</v>
      </c>
      <c r="I1482" s="662" t="s">
        <v>3346</v>
      </c>
      <c r="J1482" s="662" t="s">
        <v>3347</v>
      </c>
      <c r="K1482" s="662" t="s">
        <v>3348</v>
      </c>
      <c r="L1482" s="664">
        <v>4539.5005544637252</v>
      </c>
      <c r="M1482" s="664">
        <v>2</v>
      </c>
      <c r="N1482" s="665">
        <v>9079.0011089274503</v>
      </c>
    </row>
    <row r="1483" spans="1:14" ht="14.4" customHeight="1" x14ac:dyDescent="0.3">
      <c r="A1483" s="660" t="s">
        <v>600</v>
      </c>
      <c r="B1483" s="661" t="s">
        <v>3542</v>
      </c>
      <c r="C1483" s="662" t="s">
        <v>620</v>
      </c>
      <c r="D1483" s="663" t="s">
        <v>3547</v>
      </c>
      <c r="E1483" s="662" t="s">
        <v>632</v>
      </c>
      <c r="F1483" s="663" t="s">
        <v>3551</v>
      </c>
      <c r="G1483" s="662" t="s">
        <v>648</v>
      </c>
      <c r="H1483" s="662" t="s">
        <v>1303</v>
      </c>
      <c r="I1483" s="662" t="s">
        <v>1304</v>
      </c>
      <c r="J1483" s="662" t="s">
        <v>1305</v>
      </c>
      <c r="K1483" s="662" t="s">
        <v>1306</v>
      </c>
      <c r="L1483" s="664">
        <v>399.47999999999996</v>
      </c>
      <c r="M1483" s="664">
        <v>14</v>
      </c>
      <c r="N1483" s="665">
        <v>5592.7199999999993</v>
      </c>
    </row>
    <row r="1484" spans="1:14" ht="14.4" customHeight="1" x14ac:dyDescent="0.3">
      <c r="A1484" s="660" t="s">
        <v>600</v>
      </c>
      <c r="B1484" s="661" t="s">
        <v>3542</v>
      </c>
      <c r="C1484" s="662" t="s">
        <v>620</v>
      </c>
      <c r="D1484" s="663" t="s">
        <v>3547</v>
      </c>
      <c r="E1484" s="662" t="s">
        <v>632</v>
      </c>
      <c r="F1484" s="663" t="s">
        <v>3551</v>
      </c>
      <c r="G1484" s="662" t="s">
        <v>648</v>
      </c>
      <c r="H1484" s="662" t="s">
        <v>1307</v>
      </c>
      <c r="I1484" s="662" t="s">
        <v>1308</v>
      </c>
      <c r="J1484" s="662" t="s">
        <v>1309</v>
      </c>
      <c r="K1484" s="662" t="s">
        <v>1310</v>
      </c>
      <c r="L1484" s="664">
        <v>128.70779161532732</v>
      </c>
      <c r="M1484" s="664">
        <v>5</v>
      </c>
      <c r="N1484" s="665">
        <v>643.53895807663662</v>
      </c>
    </row>
    <row r="1485" spans="1:14" ht="14.4" customHeight="1" x14ac:dyDescent="0.3">
      <c r="A1485" s="660" t="s">
        <v>600</v>
      </c>
      <c r="B1485" s="661" t="s">
        <v>3542</v>
      </c>
      <c r="C1485" s="662" t="s">
        <v>620</v>
      </c>
      <c r="D1485" s="663" t="s">
        <v>3547</v>
      </c>
      <c r="E1485" s="662" t="s">
        <v>632</v>
      </c>
      <c r="F1485" s="663" t="s">
        <v>3551</v>
      </c>
      <c r="G1485" s="662" t="s">
        <v>648</v>
      </c>
      <c r="H1485" s="662" t="s">
        <v>3349</v>
      </c>
      <c r="I1485" s="662" t="s">
        <v>237</v>
      </c>
      <c r="J1485" s="662" t="s">
        <v>3350</v>
      </c>
      <c r="K1485" s="662"/>
      <c r="L1485" s="664">
        <v>95.190973855503046</v>
      </c>
      <c r="M1485" s="664">
        <v>74</v>
      </c>
      <c r="N1485" s="665">
        <v>7044.1320653072253</v>
      </c>
    </row>
    <row r="1486" spans="1:14" ht="14.4" customHeight="1" x14ac:dyDescent="0.3">
      <c r="A1486" s="660" t="s">
        <v>600</v>
      </c>
      <c r="B1486" s="661" t="s">
        <v>3542</v>
      </c>
      <c r="C1486" s="662" t="s">
        <v>620</v>
      </c>
      <c r="D1486" s="663" t="s">
        <v>3547</v>
      </c>
      <c r="E1486" s="662" t="s">
        <v>632</v>
      </c>
      <c r="F1486" s="663" t="s">
        <v>3551</v>
      </c>
      <c r="G1486" s="662" t="s">
        <v>648</v>
      </c>
      <c r="H1486" s="662" t="s">
        <v>1318</v>
      </c>
      <c r="I1486" s="662" t="s">
        <v>237</v>
      </c>
      <c r="J1486" s="662" t="s">
        <v>1319</v>
      </c>
      <c r="K1486" s="662"/>
      <c r="L1486" s="664">
        <v>280.02496526287234</v>
      </c>
      <c r="M1486" s="664">
        <v>69</v>
      </c>
      <c r="N1486" s="665">
        <v>19321.722603138191</v>
      </c>
    </row>
    <row r="1487" spans="1:14" ht="14.4" customHeight="1" x14ac:dyDescent="0.3">
      <c r="A1487" s="660" t="s">
        <v>600</v>
      </c>
      <c r="B1487" s="661" t="s">
        <v>3542</v>
      </c>
      <c r="C1487" s="662" t="s">
        <v>620</v>
      </c>
      <c r="D1487" s="663" t="s">
        <v>3547</v>
      </c>
      <c r="E1487" s="662" t="s">
        <v>632</v>
      </c>
      <c r="F1487" s="663" t="s">
        <v>3551</v>
      </c>
      <c r="G1487" s="662" t="s">
        <v>648</v>
      </c>
      <c r="H1487" s="662" t="s">
        <v>1320</v>
      </c>
      <c r="I1487" s="662" t="s">
        <v>1321</v>
      </c>
      <c r="J1487" s="662" t="s">
        <v>1322</v>
      </c>
      <c r="K1487" s="662" t="s">
        <v>1323</v>
      </c>
      <c r="L1487" s="664">
        <v>113.66505844547527</v>
      </c>
      <c r="M1487" s="664">
        <v>2</v>
      </c>
      <c r="N1487" s="665">
        <v>227.33011689095053</v>
      </c>
    </row>
    <row r="1488" spans="1:14" ht="14.4" customHeight="1" x14ac:dyDescent="0.3">
      <c r="A1488" s="660" t="s">
        <v>600</v>
      </c>
      <c r="B1488" s="661" t="s">
        <v>3542</v>
      </c>
      <c r="C1488" s="662" t="s">
        <v>620</v>
      </c>
      <c r="D1488" s="663" t="s">
        <v>3547</v>
      </c>
      <c r="E1488" s="662" t="s">
        <v>632</v>
      </c>
      <c r="F1488" s="663" t="s">
        <v>3551</v>
      </c>
      <c r="G1488" s="662" t="s">
        <v>648</v>
      </c>
      <c r="H1488" s="662" t="s">
        <v>2986</v>
      </c>
      <c r="I1488" s="662" t="s">
        <v>2987</v>
      </c>
      <c r="J1488" s="662" t="s">
        <v>2988</v>
      </c>
      <c r="K1488" s="662" t="s">
        <v>2989</v>
      </c>
      <c r="L1488" s="664">
        <v>156.18998385260062</v>
      </c>
      <c r="M1488" s="664">
        <v>1</v>
      </c>
      <c r="N1488" s="665">
        <v>156.18998385260062</v>
      </c>
    </row>
    <row r="1489" spans="1:14" ht="14.4" customHeight="1" x14ac:dyDescent="0.3">
      <c r="A1489" s="660" t="s">
        <v>600</v>
      </c>
      <c r="B1489" s="661" t="s">
        <v>3542</v>
      </c>
      <c r="C1489" s="662" t="s">
        <v>620</v>
      </c>
      <c r="D1489" s="663" t="s">
        <v>3547</v>
      </c>
      <c r="E1489" s="662" t="s">
        <v>632</v>
      </c>
      <c r="F1489" s="663" t="s">
        <v>3551</v>
      </c>
      <c r="G1489" s="662" t="s">
        <v>648</v>
      </c>
      <c r="H1489" s="662" t="s">
        <v>3351</v>
      </c>
      <c r="I1489" s="662" t="s">
        <v>3352</v>
      </c>
      <c r="J1489" s="662" t="s">
        <v>949</v>
      </c>
      <c r="K1489" s="662" t="s">
        <v>3353</v>
      </c>
      <c r="L1489" s="664">
        <v>436.87285621897087</v>
      </c>
      <c r="M1489" s="664">
        <v>2</v>
      </c>
      <c r="N1489" s="665">
        <v>873.74571243794173</v>
      </c>
    </row>
    <row r="1490" spans="1:14" ht="14.4" customHeight="1" x14ac:dyDescent="0.3">
      <c r="A1490" s="660" t="s">
        <v>600</v>
      </c>
      <c r="B1490" s="661" t="s">
        <v>3542</v>
      </c>
      <c r="C1490" s="662" t="s">
        <v>620</v>
      </c>
      <c r="D1490" s="663" t="s">
        <v>3547</v>
      </c>
      <c r="E1490" s="662" t="s">
        <v>632</v>
      </c>
      <c r="F1490" s="663" t="s">
        <v>3551</v>
      </c>
      <c r="G1490" s="662" t="s">
        <v>648</v>
      </c>
      <c r="H1490" s="662" t="s">
        <v>3000</v>
      </c>
      <c r="I1490" s="662" t="s">
        <v>237</v>
      </c>
      <c r="J1490" s="662" t="s">
        <v>3001</v>
      </c>
      <c r="K1490" s="662"/>
      <c r="L1490" s="664">
        <v>367.33000000000004</v>
      </c>
      <c r="M1490" s="664">
        <v>1</v>
      </c>
      <c r="N1490" s="665">
        <v>367.33000000000004</v>
      </c>
    </row>
    <row r="1491" spans="1:14" ht="14.4" customHeight="1" x14ac:dyDescent="0.3">
      <c r="A1491" s="660" t="s">
        <v>600</v>
      </c>
      <c r="B1491" s="661" t="s">
        <v>3542</v>
      </c>
      <c r="C1491" s="662" t="s">
        <v>620</v>
      </c>
      <c r="D1491" s="663" t="s">
        <v>3547</v>
      </c>
      <c r="E1491" s="662" t="s">
        <v>632</v>
      </c>
      <c r="F1491" s="663" t="s">
        <v>3551</v>
      </c>
      <c r="G1491" s="662" t="s">
        <v>648</v>
      </c>
      <c r="H1491" s="662" t="s">
        <v>3002</v>
      </c>
      <c r="I1491" s="662" t="s">
        <v>3003</v>
      </c>
      <c r="J1491" s="662" t="s">
        <v>3004</v>
      </c>
      <c r="K1491" s="662" t="s">
        <v>3005</v>
      </c>
      <c r="L1491" s="664">
        <v>111.4800143461257</v>
      </c>
      <c r="M1491" s="664">
        <v>2</v>
      </c>
      <c r="N1491" s="665">
        <v>222.9600286922514</v>
      </c>
    </row>
    <row r="1492" spans="1:14" ht="14.4" customHeight="1" x14ac:dyDescent="0.3">
      <c r="A1492" s="660" t="s">
        <v>600</v>
      </c>
      <c r="B1492" s="661" t="s">
        <v>3542</v>
      </c>
      <c r="C1492" s="662" t="s">
        <v>620</v>
      </c>
      <c r="D1492" s="663" t="s">
        <v>3547</v>
      </c>
      <c r="E1492" s="662" t="s">
        <v>632</v>
      </c>
      <c r="F1492" s="663" t="s">
        <v>3551</v>
      </c>
      <c r="G1492" s="662" t="s">
        <v>648</v>
      </c>
      <c r="H1492" s="662" t="s">
        <v>2442</v>
      </c>
      <c r="I1492" s="662" t="s">
        <v>2443</v>
      </c>
      <c r="J1492" s="662" t="s">
        <v>2444</v>
      </c>
      <c r="K1492" s="662" t="s">
        <v>2445</v>
      </c>
      <c r="L1492" s="664">
        <v>261.9385675832703</v>
      </c>
      <c r="M1492" s="664">
        <v>14</v>
      </c>
      <c r="N1492" s="665">
        <v>3667.1399461657838</v>
      </c>
    </row>
    <row r="1493" spans="1:14" ht="14.4" customHeight="1" x14ac:dyDescent="0.3">
      <c r="A1493" s="660" t="s">
        <v>600</v>
      </c>
      <c r="B1493" s="661" t="s">
        <v>3542</v>
      </c>
      <c r="C1493" s="662" t="s">
        <v>620</v>
      </c>
      <c r="D1493" s="663" t="s">
        <v>3547</v>
      </c>
      <c r="E1493" s="662" t="s">
        <v>632</v>
      </c>
      <c r="F1493" s="663" t="s">
        <v>3551</v>
      </c>
      <c r="G1493" s="662" t="s">
        <v>648</v>
      </c>
      <c r="H1493" s="662" t="s">
        <v>3354</v>
      </c>
      <c r="I1493" s="662" t="s">
        <v>3355</v>
      </c>
      <c r="J1493" s="662" t="s">
        <v>3356</v>
      </c>
      <c r="K1493" s="662" t="s">
        <v>3357</v>
      </c>
      <c r="L1493" s="664">
        <v>716.49882254437227</v>
      </c>
      <c r="M1493" s="664">
        <v>1</v>
      </c>
      <c r="N1493" s="665">
        <v>716.49882254437227</v>
      </c>
    </row>
    <row r="1494" spans="1:14" ht="14.4" customHeight="1" x14ac:dyDescent="0.3">
      <c r="A1494" s="660" t="s">
        <v>600</v>
      </c>
      <c r="B1494" s="661" t="s">
        <v>3542</v>
      </c>
      <c r="C1494" s="662" t="s">
        <v>620</v>
      </c>
      <c r="D1494" s="663" t="s">
        <v>3547</v>
      </c>
      <c r="E1494" s="662" t="s">
        <v>632</v>
      </c>
      <c r="F1494" s="663" t="s">
        <v>3551</v>
      </c>
      <c r="G1494" s="662" t="s">
        <v>648</v>
      </c>
      <c r="H1494" s="662" t="s">
        <v>3358</v>
      </c>
      <c r="I1494" s="662" t="s">
        <v>3359</v>
      </c>
      <c r="J1494" s="662" t="s">
        <v>3360</v>
      </c>
      <c r="K1494" s="662" t="s">
        <v>3361</v>
      </c>
      <c r="L1494" s="664">
        <v>410.89780350954015</v>
      </c>
      <c r="M1494" s="664">
        <v>1</v>
      </c>
      <c r="N1494" s="665">
        <v>410.89780350954015</v>
      </c>
    </row>
    <row r="1495" spans="1:14" ht="14.4" customHeight="1" x14ac:dyDescent="0.3">
      <c r="A1495" s="660" t="s">
        <v>600</v>
      </c>
      <c r="B1495" s="661" t="s">
        <v>3542</v>
      </c>
      <c r="C1495" s="662" t="s">
        <v>620</v>
      </c>
      <c r="D1495" s="663" t="s">
        <v>3547</v>
      </c>
      <c r="E1495" s="662" t="s">
        <v>632</v>
      </c>
      <c r="F1495" s="663" t="s">
        <v>3551</v>
      </c>
      <c r="G1495" s="662" t="s">
        <v>648</v>
      </c>
      <c r="H1495" s="662" t="s">
        <v>3031</v>
      </c>
      <c r="I1495" s="662" t="s">
        <v>3032</v>
      </c>
      <c r="J1495" s="662" t="s">
        <v>3033</v>
      </c>
      <c r="K1495" s="662" t="s">
        <v>3034</v>
      </c>
      <c r="L1495" s="664">
        <v>157.87000000000003</v>
      </c>
      <c r="M1495" s="664">
        <v>1</v>
      </c>
      <c r="N1495" s="665">
        <v>157.87000000000003</v>
      </c>
    </row>
    <row r="1496" spans="1:14" ht="14.4" customHeight="1" x14ac:dyDescent="0.3">
      <c r="A1496" s="660" t="s">
        <v>600</v>
      </c>
      <c r="B1496" s="661" t="s">
        <v>3542</v>
      </c>
      <c r="C1496" s="662" t="s">
        <v>620</v>
      </c>
      <c r="D1496" s="663" t="s">
        <v>3547</v>
      </c>
      <c r="E1496" s="662" t="s">
        <v>632</v>
      </c>
      <c r="F1496" s="663" t="s">
        <v>3551</v>
      </c>
      <c r="G1496" s="662" t="s">
        <v>648</v>
      </c>
      <c r="H1496" s="662" t="s">
        <v>3362</v>
      </c>
      <c r="I1496" s="662" t="s">
        <v>3363</v>
      </c>
      <c r="J1496" s="662" t="s">
        <v>1286</v>
      </c>
      <c r="K1496" s="662" t="s">
        <v>3364</v>
      </c>
      <c r="L1496" s="664">
        <v>51.5</v>
      </c>
      <c r="M1496" s="664">
        <v>2</v>
      </c>
      <c r="N1496" s="665">
        <v>103</v>
      </c>
    </row>
    <row r="1497" spans="1:14" ht="14.4" customHeight="1" x14ac:dyDescent="0.3">
      <c r="A1497" s="660" t="s">
        <v>600</v>
      </c>
      <c r="B1497" s="661" t="s">
        <v>3542</v>
      </c>
      <c r="C1497" s="662" t="s">
        <v>620</v>
      </c>
      <c r="D1497" s="663" t="s">
        <v>3547</v>
      </c>
      <c r="E1497" s="662" t="s">
        <v>632</v>
      </c>
      <c r="F1497" s="663" t="s">
        <v>3551</v>
      </c>
      <c r="G1497" s="662" t="s">
        <v>648</v>
      </c>
      <c r="H1497" s="662" t="s">
        <v>2454</v>
      </c>
      <c r="I1497" s="662" t="s">
        <v>2455</v>
      </c>
      <c r="J1497" s="662" t="s">
        <v>2456</v>
      </c>
      <c r="K1497" s="662" t="s">
        <v>2457</v>
      </c>
      <c r="L1497" s="664">
        <v>116.78999999999999</v>
      </c>
      <c r="M1497" s="664">
        <v>1</v>
      </c>
      <c r="N1497" s="665">
        <v>116.78999999999999</v>
      </c>
    </row>
    <row r="1498" spans="1:14" ht="14.4" customHeight="1" x14ac:dyDescent="0.3">
      <c r="A1498" s="660" t="s">
        <v>600</v>
      </c>
      <c r="B1498" s="661" t="s">
        <v>3542</v>
      </c>
      <c r="C1498" s="662" t="s">
        <v>620</v>
      </c>
      <c r="D1498" s="663" t="s">
        <v>3547</v>
      </c>
      <c r="E1498" s="662" t="s">
        <v>632</v>
      </c>
      <c r="F1498" s="663" t="s">
        <v>3551</v>
      </c>
      <c r="G1498" s="662" t="s">
        <v>648</v>
      </c>
      <c r="H1498" s="662" t="s">
        <v>1369</v>
      </c>
      <c r="I1498" s="662" t="s">
        <v>1370</v>
      </c>
      <c r="J1498" s="662" t="s">
        <v>1371</v>
      </c>
      <c r="K1498" s="662" t="s">
        <v>1372</v>
      </c>
      <c r="L1498" s="664">
        <v>72.200000000000017</v>
      </c>
      <c r="M1498" s="664">
        <v>1</v>
      </c>
      <c r="N1498" s="665">
        <v>72.200000000000017</v>
      </c>
    </row>
    <row r="1499" spans="1:14" ht="14.4" customHeight="1" x14ac:dyDescent="0.3">
      <c r="A1499" s="660" t="s">
        <v>600</v>
      </c>
      <c r="B1499" s="661" t="s">
        <v>3542</v>
      </c>
      <c r="C1499" s="662" t="s">
        <v>620</v>
      </c>
      <c r="D1499" s="663" t="s">
        <v>3547</v>
      </c>
      <c r="E1499" s="662" t="s">
        <v>632</v>
      </c>
      <c r="F1499" s="663" t="s">
        <v>3551</v>
      </c>
      <c r="G1499" s="662" t="s">
        <v>648</v>
      </c>
      <c r="H1499" s="662" t="s">
        <v>3035</v>
      </c>
      <c r="I1499" s="662" t="s">
        <v>3036</v>
      </c>
      <c r="J1499" s="662" t="s">
        <v>3037</v>
      </c>
      <c r="K1499" s="662" t="s">
        <v>3038</v>
      </c>
      <c r="L1499" s="664">
        <v>96.88</v>
      </c>
      <c r="M1499" s="664">
        <v>1</v>
      </c>
      <c r="N1499" s="665">
        <v>96.88</v>
      </c>
    </row>
    <row r="1500" spans="1:14" ht="14.4" customHeight="1" x14ac:dyDescent="0.3">
      <c r="A1500" s="660" t="s">
        <v>600</v>
      </c>
      <c r="B1500" s="661" t="s">
        <v>3542</v>
      </c>
      <c r="C1500" s="662" t="s">
        <v>620</v>
      </c>
      <c r="D1500" s="663" t="s">
        <v>3547</v>
      </c>
      <c r="E1500" s="662" t="s">
        <v>632</v>
      </c>
      <c r="F1500" s="663" t="s">
        <v>3551</v>
      </c>
      <c r="G1500" s="662" t="s">
        <v>648</v>
      </c>
      <c r="H1500" s="662" t="s">
        <v>3365</v>
      </c>
      <c r="I1500" s="662" t="s">
        <v>237</v>
      </c>
      <c r="J1500" s="662" t="s">
        <v>3366</v>
      </c>
      <c r="K1500" s="662"/>
      <c r="L1500" s="664">
        <v>70.687846248363513</v>
      </c>
      <c r="M1500" s="664">
        <v>20</v>
      </c>
      <c r="N1500" s="665">
        <v>1413.7569249672704</v>
      </c>
    </row>
    <row r="1501" spans="1:14" ht="14.4" customHeight="1" x14ac:dyDescent="0.3">
      <c r="A1501" s="660" t="s">
        <v>600</v>
      </c>
      <c r="B1501" s="661" t="s">
        <v>3542</v>
      </c>
      <c r="C1501" s="662" t="s">
        <v>620</v>
      </c>
      <c r="D1501" s="663" t="s">
        <v>3547</v>
      </c>
      <c r="E1501" s="662" t="s">
        <v>632</v>
      </c>
      <c r="F1501" s="663" t="s">
        <v>3551</v>
      </c>
      <c r="G1501" s="662" t="s">
        <v>648</v>
      </c>
      <c r="H1501" s="662" t="s">
        <v>2458</v>
      </c>
      <c r="I1501" s="662" t="s">
        <v>2459</v>
      </c>
      <c r="J1501" s="662" t="s">
        <v>2460</v>
      </c>
      <c r="K1501" s="662" t="s">
        <v>2461</v>
      </c>
      <c r="L1501" s="664">
        <v>44.641904761904769</v>
      </c>
      <c r="M1501" s="664">
        <v>63</v>
      </c>
      <c r="N1501" s="665">
        <v>2812.4400000000005</v>
      </c>
    </row>
    <row r="1502" spans="1:14" ht="14.4" customHeight="1" x14ac:dyDescent="0.3">
      <c r="A1502" s="660" t="s">
        <v>600</v>
      </c>
      <c r="B1502" s="661" t="s">
        <v>3542</v>
      </c>
      <c r="C1502" s="662" t="s">
        <v>620</v>
      </c>
      <c r="D1502" s="663" t="s">
        <v>3547</v>
      </c>
      <c r="E1502" s="662" t="s">
        <v>632</v>
      </c>
      <c r="F1502" s="663" t="s">
        <v>3551</v>
      </c>
      <c r="G1502" s="662" t="s">
        <v>648</v>
      </c>
      <c r="H1502" s="662" t="s">
        <v>1377</v>
      </c>
      <c r="I1502" s="662" t="s">
        <v>1378</v>
      </c>
      <c r="J1502" s="662" t="s">
        <v>1379</v>
      </c>
      <c r="K1502" s="662" t="s">
        <v>1380</v>
      </c>
      <c r="L1502" s="664">
        <v>339.93987577524689</v>
      </c>
      <c r="M1502" s="664">
        <v>55</v>
      </c>
      <c r="N1502" s="665">
        <v>18696.693167638579</v>
      </c>
    </row>
    <row r="1503" spans="1:14" ht="14.4" customHeight="1" x14ac:dyDescent="0.3">
      <c r="A1503" s="660" t="s">
        <v>600</v>
      </c>
      <c r="B1503" s="661" t="s">
        <v>3542</v>
      </c>
      <c r="C1503" s="662" t="s">
        <v>620</v>
      </c>
      <c r="D1503" s="663" t="s">
        <v>3547</v>
      </c>
      <c r="E1503" s="662" t="s">
        <v>632</v>
      </c>
      <c r="F1503" s="663" t="s">
        <v>3551</v>
      </c>
      <c r="G1503" s="662" t="s">
        <v>648</v>
      </c>
      <c r="H1503" s="662" t="s">
        <v>2462</v>
      </c>
      <c r="I1503" s="662" t="s">
        <v>237</v>
      </c>
      <c r="J1503" s="662" t="s">
        <v>2463</v>
      </c>
      <c r="K1503" s="662"/>
      <c r="L1503" s="664">
        <v>52.125227216363349</v>
      </c>
      <c r="M1503" s="664">
        <v>9</v>
      </c>
      <c r="N1503" s="665">
        <v>469.12704494727012</v>
      </c>
    </row>
    <row r="1504" spans="1:14" ht="14.4" customHeight="1" x14ac:dyDescent="0.3">
      <c r="A1504" s="660" t="s">
        <v>600</v>
      </c>
      <c r="B1504" s="661" t="s">
        <v>3542</v>
      </c>
      <c r="C1504" s="662" t="s">
        <v>620</v>
      </c>
      <c r="D1504" s="663" t="s">
        <v>3547</v>
      </c>
      <c r="E1504" s="662" t="s">
        <v>632</v>
      </c>
      <c r="F1504" s="663" t="s">
        <v>3551</v>
      </c>
      <c r="G1504" s="662" t="s">
        <v>648</v>
      </c>
      <c r="H1504" s="662" t="s">
        <v>1383</v>
      </c>
      <c r="I1504" s="662" t="s">
        <v>1384</v>
      </c>
      <c r="J1504" s="662" t="s">
        <v>1385</v>
      </c>
      <c r="K1504" s="662"/>
      <c r="L1504" s="664">
        <v>264.47700937202018</v>
      </c>
      <c r="M1504" s="664">
        <v>2</v>
      </c>
      <c r="N1504" s="665">
        <v>528.95401874404035</v>
      </c>
    </row>
    <row r="1505" spans="1:14" ht="14.4" customHeight="1" x14ac:dyDescent="0.3">
      <c r="A1505" s="660" t="s">
        <v>600</v>
      </c>
      <c r="B1505" s="661" t="s">
        <v>3542</v>
      </c>
      <c r="C1505" s="662" t="s">
        <v>620</v>
      </c>
      <c r="D1505" s="663" t="s">
        <v>3547</v>
      </c>
      <c r="E1505" s="662" t="s">
        <v>632</v>
      </c>
      <c r="F1505" s="663" t="s">
        <v>3551</v>
      </c>
      <c r="G1505" s="662" t="s">
        <v>648</v>
      </c>
      <c r="H1505" s="662" t="s">
        <v>1386</v>
      </c>
      <c r="I1505" s="662" t="s">
        <v>237</v>
      </c>
      <c r="J1505" s="662" t="s">
        <v>1387</v>
      </c>
      <c r="K1505" s="662"/>
      <c r="L1505" s="664">
        <v>86.833283858129988</v>
      </c>
      <c r="M1505" s="664">
        <v>167</v>
      </c>
      <c r="N1505" s="665">
        <v>14501.158404307709</v>
      </c>
    </row>
    <row r="1506" spans="1:14" ht="14.4" customHeight="1" x14ac:dyDescent="0.3">
      <c r="A1506" s="660" t="s">
        <v>600</v>
      </c>
      <c r="B1506" s="661" t="s">
        <v>3542</v>
      </c>
      <c r="C1506" s="662" t="s">
        <v>620</v>
      </c>
      <c r="D1506" s="663" t="s">
        <v>3547</v>
      </c>
      <c r="E1506" s="662" t="s">
        <v>632</v>
      </c>
      <c r="F1506" s="663" t="s">
        <v>3551</v>
      </c>
      <c r="G1506" s="662" t="s">
        <v>648</v>
      </c>
      <c r="H1506" s="662" t="s">
        <v>1398</v>
      </c>
      <c r="I1506" s="662" t="s">
        <v>1399</v>
      </c>
      <c r="J1506" s="662" t="s">
        <v>1400</v>
      </c>
      <c r="K1506" s="662" t="s">
        <v>1401</v>
      </c>
      <c r="L1506" s="664">
        <v>291.49999999999989</v>
      </c>
      <c r="M1506" s="664">
        <v>1</v>
      </c>
      <c r="N1506" s="665">
        <v>291.49999999999989</v>
      </c>
    </row>
    <row r="1507" spans="1:14" ht="14.4" customHeight="1" x14ac:dyDescent="0.3">
      <c r="A1507" s="660" t="s">
        <v>600</v>
      </c>
      <c r="B1507" s="661" t="s">
        <v>3542</v>
      </c>
      <c r="C1507" s="662" t="s">
        <v>620</v>
      </c>
      <c r="D1507" s="663" t="s">
        <v>3547</v>
      </c>
      <c r="E1507" s="662" t="s">
        <v>632</v>
      </c>
      <c r="F1507" s="663" t="s">
        <v>3551</v>
      </c>
      <c r="G1507" s="662" t="s">
        <v>648</v>
      </c>
      <c r="H1507" s="662" t="s">
        <v>2470</v>
      </c>
      <c r="I1507" s="662" t="s">
        <v>237</v>
      </c>
      <c r="J1507" s="662" t="s">
        <v>2471</v>
      </c>
      <c r="K1507" s="662"/>
      <c r="L1507" s="664">
        <v>89.779999999999987</v>
      </c>
      <c r="M1507" s="664">
        <v>1</v>
      </c>
      <c r="N1507" s="665">
        <v>89.779999999999987</v>
      </c>
    </row>
    <row r="1508" spans="1:14" ht="14.4" customHeight="1" x14ac:dyDescent="0.3">
      <c r="A1508" s="660" t="s">
        <v>600</v>
      </c>
      <c r="B1508" s="661" t="s">
        <v>3542</v>
      </c>
      <c r="C1508" s="662" t="s">
        <v>620</v>
      </c>
      <c r="D1508" s="663" t="s">
        <v>3547</v>
      </c>
      <c r="E1508" s="662" t="s">
        <v>632</v>
      </c>
      <c r="F1508" s="663" t="s">
        <v>3551</v>
      </c>
      <c r="G1508" s="662" t="s">
        <v>648</v>
      </c>
      <c r="H1508" s="662" t="s">
        <v>2476</v>
      </c>
      <c r="I1508" s="662" t="s">
        <v>237</v>
      </c>
      <c r="J1508" s="662" t="s">
        <v>2477</v>
      </c>
      <c r="K1508" s="662"/>
      <c r="L1508" s="664">
        <v>162.21490802292217</v>
      </c>
      <c r="M1508" s="664">
        <v>4</v>
      </c>
      <c r="N1508" s="665">
        <v>648.8596320916887</v>
      </c>
    </row>
    <row r="1509" spans="1:14" ht="14.4" customHeight="1" x14ac:dyDescent="0.3">
      <c r="A1509" s="660" t="s">
        <v>600</v>
      </c>
      <c r="B1509" s="661" t="s">
        <v>3542</v>
      </c>
      <c r="C1509" s="662" t="s">
        <v>620</v>
      </c>
      <c r="D1509" s="663" t="s">
        <v>3547</v>
      </c>
      <c r="E1509" s="662" t="s">
        <v>632</v>
      </c>
      <c r="F1509" s="663" t="s">
        <v>3551</v>
      </c>
      <c r="G1509" s="662" t="s">
        <v>648</v>
      </c>
      <c r="H1509" s="662" t="s">
        <v>1410</v>
      </c>
      <c r="I1509" s="662" t="s">
        <v>1411</v>
      </c>
      <c r="J1509" s="662" t="s">
        <v>1412</v>
      </c>
      <c r="K1509" s="662" t="s">
        <v>1413</v>
      </c>
      <c r="L1509" s="664">
        <v>2225.7585108799171</v>
      </c>
      <c r="M1509" s="664">
        <v>1</v>
      </c>
      <c r="N1509" s="665">
        <v>2225.7585108799171</v>
      </c>
    </row>
    <row r="1510" spans="1:14" ht="14.4" customHeight="1" x14ac:dyDescent="0.3">
      <c r="A1510" s="660" t="s">
        <v>600</v>
      </c>
      <c r="B1510" s="661" t="s">
        <v>3542</v>
      </c>
      <c r="C1510" s="662" t="s">
        <v>620</v>
      </c>
      <c r="D1510" s="663" t="s">
        <v>3547</v>
      </c>
      <c r="E1510" s="662" t="s">
        <v>632</v>
      </c>
      <c r="F1510" s="663" t="s">
        <v>3551</v>
      </c>
      <c r="G1510" s="662" t="s">
        <v>648</v>
      </c>
      <c r="H1510" s="662" t="s">
        <v>1414</v>
      </c>
      <c r="I1510" s="662" t="s">
        <v>1415</v>
      </c>
      <c r="J1510" s="662" t="s">
        <v>1416</v>
      </c>
      <c r="K1510" s="662" t="s">
        <v>1417</v>
      </c>
      <c r="L1510" s="664">
        <v>6325.005000000001</v>
      </c>
      <c r="M1510" s="664">
        <v>4</v>
      </c>
      <c r="N1510" s="665">
        <v>25300.020000000004</v>
      </c>
    </row>
    <row r="1511" spans="1:14" ht="14.4" customHeight="1" x14ac:dyDescent="0.3">
      <c r="A1511" s="660" t="s">
        <v>600</v>
      </c>
      <c r="B1511" s="661" t="s">
        <v>3542</v>
      </c>
      <c r="C1511" s="662" t="s">
        <v>620</v>
      </c>
      <c r="D1511" s="663" t="s">
        <v>3547</v>
      </c>
      <c r="E1511" s="662" t="s">
        <v>632</v>
      </c>
      <c r="F1511" s="663" t="s">
        <v>3551</v>
      </c>
      <c r="G1511" s="662" t="s">
        <v>648</v>
      </c>
      <c r="H1511" s="662" t="s">
        <v>3065</v>
      </c>
      <c r="I1511" s="662" t="s">
        <v>237</v>
      </c>
      <c r="J1511" s="662" t="s">
        <v>3066</v>
      </c>
      <c r="K1511" s="662"/>
      <c r="L1511" s="664">
        <v>517.7150086849656</v>
      </c>
      <c r="M1511" s="664">
        <v>1</v>
      </c>
      <c r="N1511" s="665">
        <v>517.7150086849656</v>
      </c>
    </row>
    <row r="1512" spans="1:14" ht="14.4" customHeight="1" x14ac:dyDescent="0.3">
      <c r="A1512" s="660" t="s">
        <v>600</v>
      </c>
      <c r="B1512" s="661" t="s">
        <v>3542</v>
      </c>
      <c r="C1512" s="662" t="s">
        <v>620</v>
      </c>
      <c r="D1512" s="663" t="s">
        <v>3547</v>
      </c>
      <c r="E1512" s="662" t="s">
        <v>632</v>
      </c>
      <c r="F1512" s="663" t="s">
        <v>3551</v>
      </c>
      <c r="G1512" s="662" t="s">
        <v>648</v>
      </c>
      <c r="H1512" s="662" t="s">
        <v>1418</v>
      </c>
      <c r="I1512" s="662" t="s">
        <v>1418</v>
      </c>
      <c r="J1512" s="662" t="s">
        <v>1419</v>
      </c>
      <c r="K1512" s="662" t="s">
        <v>654</v>
      </c>
      <c r="L1512" s="664">
        <v>382.60999999999996</v>
      </c>
      <c r="M1512" s="664">
        <v>3</v>
      </c>
      <c r="N1512" s="665">
        <v>1147.83</v>
      </c>
    </row>
    <row r="1513" spans="1:14" ht="14.4" customHeight="1" x14ac:dyDescent="0.3">
      <c r="A1513" s="660" t="s">
        <v>600</v>
      </c>
      <c r="B1513" s="661" t="s">
        <v>3542</v>
      </c>
      <c r="C1513" s="662" t="s">
        <v>620</v>
      </c>
      <c r="D1513" s="663" t="s">
        <v>3547</v>
      </c>
      <c r="E1513" s="662" t="s">
        <v>632</v>
      </c>
      <c r="F1513" s="663" t="s">
        <v>3551</v>
      </c>
      <c r="G1513" s="662" t="s">
        <v>648</v>
      </c>
      <c r="H1513" s="662" t="s">
        <v>3367</v>
      </c>
      <c r="I1513" s="662" t="s">
        <v>3368</v>
      </c>
      <c r="J1513" s="662" t="s">
        <v>3369</v>
      </c>
      <c r="K1513" s="662" t="s">
        <v>1160</v>
      </c>
      <c r="L1513" s="664">
        <v>18.340254683936823</v>
      </c>
      <c r="M1513" s="664">
        <v>1760</v>
      </c>
      <c r="N1513" s="665">
        <v>32278.848243728808</v>
      </c>
    </row>
    <row r="1514" spans="1:14" ht="14.4" customHeight="1" x14ac:dyDescent="0.3">
      <c r="A1514" s="660" t="s">
        <v>600</v>
      </c>
      <c r="B1514" s="661" t="s">
        <v>3542</v>
      </c>
      <c r="C1514" s="662" t="s">
        <v>620</v>
      </c>
      <c r="D1514" s="663" t="s">
        <v>3547</v>
      </c>
      <c r="E1514" s="662" t="s">
        <v>632</v>
      </c>
      <c r="F1514" s="663" t="s">
        <v>3551</v>
      </c>
      <c r="G1514" s="662" t="s">
        <v>648</v>
      </c>
      <c r="H1514" s="662" t="s">
        <v>3370</v>
      </c>
      <c r="I1514" s="662" t="s">
        <v>3371</v>
      </c>
      <c r="J1514" s="662" t="s">
        <v>3372</v>
      </c>
      <c r="K1514" s="662" t="s">
        <v>3348</v>
      </c>
      <c r="L1514" s="664">
        <v>2700</v>
      </c>
      <c r="M1514" s="664">
        <v>4</v>
      </c>
      <c r="N1514" s="665">
        <v>10800</v>
      </c>
    </row>
    <row r="1515" spans="1:14" ht="14.4" customHeight="1" x14ac:dyDescent="0.3">
      <c r="A1515" s="660" t="s">
        <v>600</v>
      </c>
      <c r="B1515" s="661" t="s">
        <v>3542</v>
      </c>
      <c r="C1515" s="662" t="s">
        <v>620</v>
      </c>
      <c r="D1515" s="663" t="s">
        <v>3547</v>
      </c>
      <c r="E1515" s="662" t="s">
        <v>632</v>
      </c>
      <c r="F1515" s="663" t="s">
        <v>3551</v>
      </c>
      <c r="G1515" s="662" t="s">
        <v>648</v>
      </c>
      <c r="H1515" s="662" t="s">
        <v>1423</v>
      </c>
      <c r="I1515" s="662" t="s">
        <v>1424</v>
      </c>
      <c r="J1515" s="662" t="s">
        <v>1425</v>
      </c>
      <c r="K1515" s="662" t="s">
        <v>1426</v>
      </c>
      <c r="L1515" s="664">
        <v>131.70985112732501</v>
      </c>
      <c r="M1515" s="664">
        <v>2</v>
      </c>
      <c r="N1515" s="665">
        <v>263.41970225465002</v>
      </c>
    </row>
    <row r="1516" spans="1:14" ht="14.4" customHeight="1" x14ac:dyDescent="0.3">
      <c r="A1516" s="660" t="s">
        <v>600</v>
      </c>
      <c r="B1516" s="661" t="s">
        <v>3542</v>
      </c>
      <c r="C1516" s="662" t="s">
        <v>620</v>
      </c>
      <c r="D1516" s="663" t="s">
        <v>3547</v>
      </c>
      <c r="E1516" s="662" t="s">
        <v>632</v>
      </c>
      <c r="F1516" s="663" t="s">
        <v>3551</v>
      </c>
      <c r="G1516" s="662" t="s">
        <v>648</v>
      </c>
      <c r="H1516" s="662" t="s">
        <v>3373</v>
      </c>
      <c r="I1516" s="662" t="s">
        <v>3374</v>
      </c>
      <c r="J1516" s="662" t="s">
        <v>3375</v>
      </c>
      <c r="K1516" s="662" t="s">
        <v>923</v>
      </c>
      <c r="L1516" s="664">
        <v>36.32</v>
      </c>
      <c r="M1516" s="664">
        <v>3</v>
      </c>
      <c r="N1516" s="665">
        <v>108.96000000000001</v>
      </c>
    </row>
    <row r="1517" spans="1:14" ht="14.4" customHeight="1" x14ac:dyDescent="0.3">
      <c r="A1517" s="660" t="s">
        <v>600</v>
      </c>
      <c r="B1517" s="661" t="s">
        <v>3542</v>
      </c>
      <c r="C1517" s="662" t="s">
        <v>620</v>
      </c>
      <c r="D1517" s="663" t="s">
        <v>3547</v>
      </c>
      <c r="E1517" s="662" t="s">
        <v>632</v>
      </c>
      <c r="F1517" s="663" t="s">
        <v>3551</v>
      </c>
      <c r="G1517" s="662" t="s">
        <v>648</v>
      </c>
      <c r="H1517" s="662" t="s">
        <v>3376</v>
      </c>
      <c r="I1517" s="662" t="s">
        <v>3377</v>
      </c>
      <c r="J1517" s="662" t="s">
        <v>3378</v>
      </c>
      <c r="K1517" s="662" t="s">
        <v>3379</v>
      </c>
      <c r="L1517" s="664">
        <v>111.58</v>
      </c>
      <c r="M1517" s="664">
        <v>1</v>
      </c>
      <c r="N1517" s="665">
        <v>111.58</v>
      </c>
    </row>
    <row r="1518" spans="1:14" ht="14.4" customHeight="1" x14ac:dyDescent="0.3">
      <c r="A1518" s="660" t="s">
        <v>600</v>
      </c>
      <c r="B1518" s="661" t="s">
        <v>3542</v>
      </c>
      <c r="C1518" s="662" t="s">
        <v>620</v>
      </c>
      <c r="D1518" s="663" t="s">
        <v>3547</v>
      </c>
      <c r="E1518" s="662" t="s">
        <v>632</v>
      </c>
      <c r="F1518" s="663" t="s">
        <v>3551</v>
      </c>
      <c r="G1518" s="662" t="s">
        <v>648</v>
      </c>
      <c r="H1518" s="662" t="s">
        <v>3380</v>
      </c>
      <c r="I1518" s="662" t="s">
        <v>3380</v>
      </c>
      <c r="J1518" s="662" t="s">
        <v>3381</v>
      </c>
      <c r="K1518" s="662" t="s">
        <v>3382</v>
      </c>
      <c r="L1518" s="664">
        <v>1269.74</v>
      </c>
      <c r="M1518" s="664">
        <v>1</v>
      </c>
      <c r="N1518" s="665">
        <v>1269.74</v>
      </c>
    </row>
    <row r="1519" spans="1:14" ht="14.4" customHeight="1" x14ac:dyDescent="0.3">
      <c r="A1519" s="660" t="s">
        <v>600</v>
      </c>
      <c r="B1519" s="661" t="s">
        <v>3542</v>
      </c>
      <c r="C1519" s="662" t="s">
        <v>620</v>
      </c>
      <c r="D1519" s="663" t="s">
        <v>3547</v>
      </c>
      <c r="E1519" s="662" t="s">
        <v>632</v>
      </c>
      <c r="F1519" s="663" t="s">
        <v>3551</v>
      </c>
      <c r="G1519" s="662" t="s">
        <v>648</v>
      </c>
      <c r="H1519" s="662" t="s">
        <v>1429</v>
      </c>
      <c r="I1519" s="662" t="s">
        <v>1430</v>
      </c>
      <c r="J1519" s="662" t="s">
        <v>1431</v>
      </c>
      <c r="K1519" s="662" t="s">
        <v>1432</v>
      </c>
      <c r="L1519" s="664">
        <v>143.14848249427189</v>
      </c>
      <c r="M1519" s="664">
        <v>8</v>
      </c>
      <c r="N1519" s="665">
        <v>1145.1878599541751</v>
      </c>
    </row>
    <row r="1520" spans="1:14" ht="14.4" customHeight="1" x14ac:dyDescent="0.3">
      <c r="A1520" s="660" t="s">
        <v>600</v>
      </c>
      <c r="B1520" s="661" t="s">
        <v>3542</v>
      </c>
      <c r="C1520" s="662" t="s">
        <v>620</v>
      </c>
      <c r="D1520" s="663" t="s">
        <v>3547</v>
      </c>
      <c r="E1520" s="662" t="s">
        <v>632</v>
      </c>
      <c r="F1520" s="663" t="s">
        <v>3551</v>
      </c>
      <c r="G1520" s="662" t="s">
        <v>648</v>
      </c>
      <c r="H1520" s="662" t="s">
        <v>3383</v>
      </c>
      <c r="I1520" s="662" t="s">
        <v>237</v>
      </c>
      <c r="J1520" s="662" t="s">
        <v>3384</v>
      </c>
      <c r="K1520" s="662"/>
      <c r="L1520" s="664">
        <v>146.49000000000007</v>
      </c>
      <c r="M1520" s="664">
        <v>1</v>
      </c>
      <c r="N1520" s="665">
        <v>146.49000000000007</v>
      </c>
    </row>
    <row r="1521" spans="1:14" ht="14.4" customHeight="1" x14ac:dyDescent="0.3">
      <c r="A1521" s="660" t="s">
        <v>600</v>
      </c>
      <c r="B1521" s="661" t="s">
        <v>3542</v>
      </c>
      <c r="C1521" s="662" t="s">
        <v>620</v>
      </c>
      <c r="D1521" s="663" t="s">
        <v>3547</v>
      </c>
      <c r="E1521" s="662" t="s">
        <v>632</v>
      </c>
      <c r="F1521" s="663" t="s">
        <v>3551</v>
      </c>
      <c r="G1521" s="662" t="s">
        <v>648</v>
      </c>
      <c r="H1521" s="662" t="s">
        <v>3385</v>
      </c>
      <c r="I1521" s="662" t="s">
        <v>3386</v>
      </c>
      <c r="J1521" s="662" t="s">
        <v>3387</v>
      </c>
      <c r="K1521" s="662" t="s">
        <v>3388</v>
      </c>
      <c r="L1521" s="664">
        <v>88.220000000000027</v>
      </c>
      <c r="M1521" s="664">
        <v>1</v>
      </c>
      <c r="N1521" s="665">
        <v>88.220000000000027</v>
      </c>
    </row>
    <row r="1522" spans="1:14" ht="14.4" customHeight="1" x14ac:dyDescent="0.3">
      <c r="A1522" s="660" t="s">
        <v>600</v>
      </c>
      <c r="B1522" s="661" t="s">
        <v>3542</v>
      </c>
      <c r="C1522" s="662" t="s">
        <v>620</v>
      </c>
      <c r="D1522" s="663" t="s">
        <v>3547</v>
      </c>
      <c r="E1522" s="662" t="s">
        <v>632</v>
      </c>
      <c r="F1522" s="663" t="s">
        <v>3551</v>
      </c>
      <c r="G1522" s="662" t="s">
        <v>648</v>
      </c>
      <c r="H1522" s="662" t="s">
        <v>3389</v>
      </c>
      <c r="I1522" s="662" t="s">
        <v>3390</v>
      </c>
      <c r="J1522" s="662" t="s">
        <v>3084</v>
      </c>
      <c r="K1522" s="662" t="s">
        <v>1291</v>
      </c>
      <c r="L1522" s="664">
        <v>18.64</v>
      </c>
      <c r="M1522" s="664">
        <v>40</v>
      </c>
      <c r="N1522" s="665">
        <v>745.6</v>
      </c>
    </row>
    <row r="1523" spans="1:14" ht="14.4" customHeight="1" x14ac:dyDescent="0.3">
      <c r="A1523" s="660" t="s">
        <v>600</v>
      </c>
      <c r="B1523" s="661" t="s">
        <v>3542</v>
      </c>
      <c r="C1523" s="662" t="s">
        <v>620</v>
      </c>
      <c r="D1523" s="663" t="s">
        <v>3547</v>
      </c>
      <c r="E1523" s="662" t="s">
        <v>632</v>
      </c>
      <c r="F1523" s="663" t="s">
        <v>3551</v>
      </c>
      <c r="G1523" s="662" t="s">
        <v>648</v>
      </c>
      <c r="H1523" s="662" t="s">
        <v>3391</v>
      </c>
      <c r="I1523" s="662" t="s">
        <v>3392</v>
      </c>
      <c r="J1523" s="662" t="s">
        <v>2188</v>
      </c>
      <c r="K1523" s="662" t="s">
        <v>3393</v>
      </c>
      <c r="L1523" s="664">
        <v>67.670000000000044</v>
      </c>
      <c r="M1523" s="664">
        <v>2</v>
      </c>
      <c r="N1523" s="665">
        <v>135.34000000000009</v>
      </c>
    </row>
    <row r="1524" spans="1:14" ht="14.4" customHeight="1" x14ac:dyDescent="0.3">
      <c r="A1524" s="660" t="s">
        <v>600</v>
      </c>
      <c r="B1524" s="661" t="s">
        <v>3542</v>
      </c>
      <c r="C1524" s="662" t="s">
        <v>620</v>
      </c>
      <c r="D1524" s="663" t="s">
        <v>3547</v>
      </c>
      <c r="E1524" s="662" t="s">
        <v>632</v>
      </c>
      <c r="F1524" s="663" t="s">
        <v>3551</v>
      </c>
      <c r="G1524" s="662" t="s">
        <v>648</v>
      </c>
      <c r="H1524" s="662" t="s">
        <v>3394</v>
      </c>
      <c r="I1524" s="662" t="s">
        <v>3395</v>
      </c>
      <c r="J1524" s="662" t="s">
        <v>3396</v>
      </c>
      <c r="K1524" s="662" t="s">
        <v>3397</v>
      </c>
      <c r="L1524" s="664">
        <v>2230.1999999999998</v>
      </c>
      <c r="M1524" s="664">
        <v>1</v>
      </c>
      <c r="N1524" s="665">
        <v>2230.1999999999998</v>
      </c>
    </row>
    <row r="1525" spans="1:14" ht="14.4" customHeight="1" x14ac:dyDescent="0.3">
      <c r="A1525" s="660" t="s">
        <v>600</v>
      </c>
      <c r="B1525" s="661" t="s">
        <v>3542</v>
      </c>
      <c r="C1525" s="662" t="s">
        <v>620</v>
      </c>
      <c r="D1525" s="663" t="s">
        <v>3547</v>
      </c>
      <c r="E1525" s="662" t="s">
        <v>632</v>
      </c>
      <c r="F1525" s="663" t="s">
        <v>3551</v>
      </c>
      <c r="G1525" s="662" t="s">
        <v>648</v>
      </c>
      <c r="H1525" s="662" t="s">
        <v>3113</v>
      </c>
      <c r="I1525" s="662" t="s">
        <v>237</v>
      </c>
      <c r="J1525" s="662" t="s">
        <v>3114</v>
      </c>
      <c r="K1525" s="662" t="s">
        <v>3115</v>
      </c>
      <c r="L1525" s="664">
        <v>415.38499999999999</v>
      </c>
      <c r="M1525" s="664">
        <v>2</v>
      </c>
      <c r="N1525" s="665">
        <v>830.77</v>
      </c>
    </row>
    <row r="1526" spans="1:14" ht="14.4" customHeight="1" x14ac:dyDescent="0.3">
      <c r="A1526" s="660" t="s">
        <v>600</v>
      </c>
      <c r="B1526" s="661" t="s">
        <v>3542</v>
      </c>
      <c r="C1526" s="662" t="s">
        <v>620</v>
      </c>
      <c r="D1526" s="663" t="s">
        <v>3547</v>
      </c>
      <c r="E1526" s="662" t="s">
        <v>632</v>
      </c>
      <c r="F1526" s="663" t="s">
        <v>3551</v>
      </c>
      <c r="G1526" s="662" t="s">
        <v>648</v>
      </c>
      <c r="H1526" s="662" t="s">
        <v>1475</v>
      </c>
      <c r="I1526" s="662" t="s">
        <v>1475</v>
      </c>
      <c r="J1526" s="662" t="s">
        <v>1476</v>
      </c>
      <c r="K1526" s="662" t="s">
        <v>1477</v>
      </c>
      <c r="L1526" s="664">
        <v>702.51988503570828</v>
      </c>
      <c r="M1526" s="664">
        <v>2</v>
      </c>
      <c r="N1526" s="665">
        <v>1405.0397700714166</v>
      </c>
    </row>
    <row r="1527" spans="1:14" ht="14.4" customHeight="1" x14ac:dyDescent="0.3">
      <c r="A1527" s="660" t="s">
        <v>600</v>
      </c>
      <c r="B1527" s="661" t="s">
        <v>3542</v>
      </c>
      <c r="C1527" s="662" t="s">
        <v>620</v>
      </c>
      <c r="D1527" s="663" t="s">
        <v>3547</v>
      </c>
      <c r="E1527" s="662" t="s">
        <v>632</v>
      </c>
      <c r="F1527" s="663" t="s">
        <v>3551</v>
      </c>
      <c r="G1527" s="662" t="s">
        <v>648</v>
      </c>
      <c r="H1527" s="662" t="s">
        <v>3119</v>
      </c>
      <c r="I1527" s="662" t="s">
        <v>3119</v>
      </c>
      <c r="J1527" s="662" t="s">
        <v>1305</v>
      </c>
      <c r="K1527" s="662" t="s">
        <v>3120</v>
      </c>
      <c r="L1527" s="664">
        <v>396.35900000000004</v>
      </c>
      <c r="M1527" s="664">
        <v>1</v>
      </c>
      <c r="N1527" s="665">
        <v>396.35900000000004</v>
      </c>
    </row>
    <row r="1528" spans="1:14" ht="14.4" customHeight="1" x14ac:dyDescent="0.3">
      <c r="A1528" s="660" t="s">
        <v>600</v>
      </c>
      <c r="B1528" s="661" t="s">
        <v>3542</v>
      </c>
      <c r="C1528" s="662" t="s">
        <v>620</v>
      </c>
      <c r="D1528" s="663" t="s">
        <v>3547</v>
      </c>
      <c r="E1528" s="662" t="s">
        <v>632</v>
      </c>
      <c r="F1528" s="663" t="s">
        <v>3551</v>
      </c>
      <c r="G1528" s="662" t="s">
        <v>648</v>
      </c>
      <c r="H1528" s="662" t="s">
        <v>1482</v>
      </c>
      <c r="I1528" s="662" t="s">
        <v>237</v>
      </c>
      <c r="J1528" s="662" t="s">
        <v>1483</v>
      </c>
      <c r="K1528" s="662"/>
      <c r="L1528" s="664">
        <v>265.74</v>
      </c>
      <c r="M1528" s="664">
        <v>1</v>
      </c>
      <c r="N1528" s="665">
        <v>265.74</v>
      </c>
    </row>
    <row r="1529" spans="1:14" ht="14.4" customHeight="1" x14ac:dyDescent="0.3">
      <c r="A1529" s="660" t="s">
        <v>600</v>
      </c>
      <c r="B1529" s="661" t="s">
        <v>3542</v>
      </c>
      <c r="C1529" s="662" t="s">
        <v>620</v>
      </c>
      <c r="D1529" s="663" t="s">
        <v>3547</v>
      </c>
      <c r="E1529" s="662" t="s">
        <v>632</v>
      </c>
      <c r="F1529" s="663" t="s">
        <v>3551</v>
      </c>
      <c r="G1529" s="662" t="s">
        <v>648</v>
      </c>
      <c r="H1529" s="662" t="s">
        <v>3398</v>
      </c>
      <c r="I1529" s="662" t="s">
        <v>3398</v>
      </c>
      <c r="J1529" s="662" t="s">
        <v>3399</v>
      </c>
      <c r="K1529" s="662" t="s">
        <v>3400</v>
      </c>
      <c r="L1529" s="664">
        <v>48.94</v>
      </c>
      <c r="M1529" s="664">
        <v>1</v>
      </c>
      <c r="N1529" s="665">
        <v>48.94</v>
      </c>
    </row>
    <row r="1530" spans="1:14" ht="14.4" customHeight="1" x14ac:dyDescent="0.3">
      <c r="A1530" s="660" t="s">
        <v>600</v>
      </c>
      <c r="B1530" s="661" t="s">
        <v>3542</v>
      </c>
      <c r="C1530" s="662" t="s">
        <v>620</v>
      </c>
      <c r="D1530" s="663" t="s">
        <v>3547</v>
      </c>
      <c r="E1530" s="662" t="s">
        <v>632</v>
      </c>
      <c r="F1530" s="663" t="s">
        <v>3551</v>
      </c>
      <c r="G1530" s="662" t="s">
        <v>648</v>
      </c>
      <c r="H1530" s="662" t="s">
        <v>1494</v>
      </c>
      <c r="I1530" s="662" t="s">
        <v>237</v>
      </c>
      <c r="J1530" s="662" t="s">
        <v>1495</v>
      </c>
      <c r="K1530" s="662"/>
      <c r="L1530" s="664">
        <v>38.056250000000006</v>
      </c>
      <c r="M1530" s="664">
        <v>8</v>
      </c>
      <c r="N1530" s="665">
        <v>304.45000000000005</v>
      </c>
    </row>
    <row r="1531" spans="1:14" ht="14.4" customHeight="1" x14ac:dyDescent="0.3">
      <c r="A1531" s="660" t="s">
        <v>600</v>
      </c>
      <c r="B1531" s="661" t="s">
        <v>3542</v>
      </c>
      <c r="C1531" s="662" t="s">
        <v>620</v>
      </c>
      <c r="D1531" s="663" t="s">
        <v>3547</v>
      </c>
      <c r="E1531" s="662" t="s">
        <v>632</v>
      </c>
      <c r="F1531" s="663" t="s">
        <v>3551</v>
      </c>
      <c r="G1531" s="662" t="s">
        <v>648</v>
      </c>
      <c r="H1531" s="662" t="s">
        <v>1496</v>
      </c>
      <c r="I1531" s="662" t="s">
        <v>237</v>
      </c>
      <c r="J1531" s="662" t="s">
        <v>1497</v>
      </c>
      <c r="K1531" s="662"/>
      <c r="L1531" s="664">
        <v>33.630042807046713</v>
      </c>
      <c r="M1531" s="664">
        <v>11</v>
      </c>
      <c r="N1531" s="665">
        <v>369.93047087751381</v>
      </c>
    </row>
    <row r="1532" spans="1:14" ht="14.4" customHeight="1" x14ac:dyDescent="0.3">
      <c r="A1532" s="660" t="s">
        <v>600</v>
      </c>
      <c r="B1532" s="661" t="s">
        <v>3542</v>
      </c>
      <c r="C1532" s="662" t="s">
        <v>620</v>
      </c>
      <c r="D1532" s="663" t="s">
        <v>3547</v>
      </c>
      <c r="E1532" s="662" t="s">
        <v>632</v>
      </c>
      <c r="F1532" s="663" t="s">
        <v>3551</v>
      </c>
      <c r="G1532" s="662" t="s">
        <v>648</v>
      </c>
      <c r="H1532" s="662" t="s">
        <v>3401</v>
      </c>
      <c r="I1532" s="662" t="s">
        <v>237</v>
      </c>
      <c r="J1532" s="662" t="s">
        <v>3402</v>
      </c>
      <c r="K1532" s="662"/>
      <c r="L1532" s="664">
        <v>84.33</v>
      </c>
      <c r="M1532" s="664">
        <v>1</v>
      </c>
      <c r="N1532" s="665">
        <v>84.33</v>
      </c>
    </row>
    <row r="1533" spans="1:14" ht="14.4" customHeight="1" x14ac:dyDescent="0.3">
      <c r="A1533" s="660" t="s">
        <v>600</v>
      </c>
      <c r="B1533" s="661" t="s">
        <v>3542</v>
      </c>
      <c r="C1533" s="662" t="s">
        <v>620</v>
      </c>
      <c r="D1533" s="663" t="s">
        <v>3547</v>
      </c>
      <c r="E1533" s="662" t="s">
        <v>632</v>
      </c>
      <c r="F1533" s="663" t="s">
        <v>3551</v>
      </c>
      <c r="G1533" s="662" t="s">
        <v>648</v>
      </c>
      <c r="H1533" s="662" t="s">
        <v>3403</v>
      </c>
      <c r="I1533" s="662" t="s">
        <v>3403</v>
      </c>
      <c r="J1533" s="662" t="s">
        <v>3404</v>
      </c>
      <c r="K1533" s="662" t="s">
        <v>3405</v>
      </c>
      <c r="L1533" s="664">
        <v>154.99000000000004</v>
      </c>
      <c r="M1533" s="664">
        <v>1</v>
      </c>
      <c r="N1533" s="665">
        <v>154.99000000000004</v>
      </c>
    </row>
    <row r="1534" spans="1:14" ht="14.4" customHeight="1" x14ac:dyDescent="0.3">
      <c r="A1534" s="660" t="s">
        <v>600</v>
      </c>
      <c r="B1534" s="661" t="s">
        <v>3542</v>
      </c>
      <c r="C1534" s="662" t="s">
        <v>620</v>
      </c>
      <c r="D1534" s="663" t="s">
        <v>3547</v>
      </c>
      <c r="E1534" s="662" t="s">
        <v>632</v>
      </c>
      <c r="F1534" s="663" t="s">
        <v>3551</v>
      </c>
      <c r="G1534" s="662" t="s">
        <v>648</v>
      </c>
      <c r="H1534" s="662" t="s">
        <v>1504</v>
      </c>
      <c r="I1534" s="662" t="s">
        <v>1504</v>
      </c>
      <c r="J1534" s="662" t="s">
        <v>1505</v>
      </c>
      <c r="K1534" s="662" t="s">
        <v>965</v>
      </c>
      <c r="L1534" s="664">
        <v>45.999994654382412</v>
      </c>
      <c r="M1534" s="664">
        <v>4</v>
      </c>
      <c r="N1534" s="665">
        <v>183.99997861752965</v>
      </c>
    </row>
    <row r="1535" spans="1:14" ht="14.4" customHeight="1" x14ac:dyDescent="0.3">
      <c r="A1535" s="660" t="s">
        <v>600</v>
      </c>
      <c r="B1535" s="661" t="s">
        <v>3542</v>
      </c>
      <c r="C1535" s="662" t="s">
        <v>620</v>
      </c>
      <c r="D1535" s="663" t="s">
        <v>3547</v>
      </c>
      <c r="E1535" s="662" t="s">
        <v>632</v>
      </c>
      <c r="F1535" s="663" t="s">
        <v>3551</v>
      </c>
      <c r="G1535" s="662" t="s">
        <v>648</v>
      </c>
      <c r="H1535" s="662" t="s">
        <v>1508</v>
      </c>
      <c r="I1535" s="662" t="s">
        <v>1509</v>
      </c>
      <c r="J1535" s="662" t="s">
        <v>1510</v>
      </c>
      <c r="K1535" s="662" t="s">
        <v>1511</v>
      </c>
      <c r="L1535" s="664">
        <v>8.969901628557329</v>
      </c>
      <c r="M1535" s="664">
        <v>1080</v>
      </c>
      <c r="N1535" s="665">
        <v>9687.4937588419161</v>
      </c>
    </row>
    <row r="1536" spans="1:14" ht="14.4" customHeight="1" x14ac:dyDescent="0.3">
      <c r="A1536" s="660" t="s">
        <v>600</v>
      </c>
      <c r="B1536" s="661" t="s">
        <v>3542</v>
      </c>
      <c r="C1536" s="662" t="s">
        <v>620</v>
      </c>
      <c r="D1536" s="663" t="s">
        <v>3547</v>
      </c>
      <c r="E1536" s="662" t="s">
        <v>632</v>
      </c>
      <c r="F1536" s="663" t="s">
        <v>3551</v>
      </c>
      <c r="G1536" s="662" t="s">
        <v>1519</v>
      </c>
      <c r="H1536" s="662" t="s">
        <v>1529</v>
      </c>
      <c r="I1536" s="662" t="s">
        <v>1530</v>
      </c>
      <c r="J1536" s="662" t="s">
        <v>1531</v>
      </c>
      <c r="K1536" s="662" t="s">
        <v>1532</v>
      </c>
      <c r="L1536" s="664">
        <v>36.33</v>
      </c>
      <c r="M1536" s="664">
        <v>10</v>
      </c>
      <c r="N1536" s="665">
        <v>363.29999999999995</v>
      </c>
    </row>
    <row r="1537" spans="1:14" ht="14.4" customHeight="1" x14ac:dyDescent="0.3">
      <c r="A1537" s="660" t="s">
        <v>600</v>
      </c>
      <c r="B1537" s="661" t="s">
        <v>3542</v>
      </c>
      <c r="C1537" s="662" t="s">
        <v>620</v>
      </c>
      <c r="D1537" s="663" t="s">
        <v>3547</v>
      </c>
      <c r="E1537" s="662" t="s">
        <v>632</v>
      </c>
      <c r="F1537" s="663" t="s">
        <v>3551</v>
      </c>
      <c r="G1537" s="662" t="s">
        <v>1519</v>
      </c>
      <c r="H1537" s="662" t="s">
        <v>1537</v>
      </c>
      <c r="I1537" s="662" t="s">
        <v>1538</v>
      </c>
      <c r="J1537" s="662" t="s">
        <v>1539</v>
      </c>
      <c r="K1537" s="662" t="s">
        <v>1540</v>
      </c>
      <c r="L1537" s="664">
        <v>47.311919216836372</v>
      </c>
      <c r="M1537" s="664">
        <v>5</v>
      </c>
      <c r="N1537" s="665">
        <v>236.55959608418186</v>
      </c>
    </row>
    <row r="1538" spans="1:14" ht="14.4" customHeight="1" x14ac:dyDescent="0.3">
      <c r="A1538" s="660" t="s">
        <v>600</v>
      </c>
      <c r="B1538" s="661" t="s">
        <v>3542</v>
      </c>
      <c r="C1538" s="662" t="s">
        <v>620</v>
      </c>
      <c r="D1538" s="663" t="s">
        <v>3547</v>
      </c>
      <c r="E1538" s="662" t="s">
        <v>632</v>
      </c>
      <c r="F1538" s="663" t="s">
        <v>3551</v>
      </c>
      <c r="G1538" s="662" t="s">
        <v>1519</v>
      </c>
      <c r="H1538" s="662" t="s">
        <v>3136</v>
      </c>
      <c r="I1538" s="662" t="s">
        <v>3137</v>
      </c>
      <c r="J1538" s="662" t="s">
        <v>3138</v>
      </c>
      <c r="K1538" s="662" t="s">
        <v>3139</v>
      </c>
      <c r="L1538" s="664">
        <v>123.05</v>
      </c>
      <c r="M1538" s="664">
        <v>1</v>
      </c>
      <c r="N1538" s="665">
        <v>123.05</v>
      </c>
    </row>
    <row r="1539" spans="1:14" ht="14.4" customHeight="1" x14ac:dyDescent="0.3">
      <c r="A1539" s="660" t="s">
        <v>600</v>
      </c>
      <c r="B1539" s="661" t="s">
        <v>3542</v>
      </c>
      <c r="C1539" s="662" t="s">
        <v>620</v>
      </c>
      <c r="D1539" s="663" t="s">
        <v>3547</v>
      </c>
      <c r="E1539" s="662" t="s">
        <v>632</v>
      </c>
      <c r="F1539" s="663" t="s">
        <v>3551</v>
      </c>
      <c r="G1539" s="662" t="s">
        <v>1519</v>
      </c>
      <c r="H1539" s="662" t="s">
        <v>1550</v>
      </c>
      <c r="I1539" s="662" t="s">
        <v>1551</v>
      </c>
      <c r="J1539" s="662" t="s">
        <v>1552</v>
      </c>
      <c r="K1539" s="662" t="s">
        <v>1553</v>
      </c>
      <c r="L1539" s="664">
        <v>110.419999545661</v>
      </c>
      <c r="M1539" s="664">
        <v>1</v>
      </c>
      <c r="N1539" s="665">
        <v>110.419999545661</v>
      </c>
    </row>
    <row r="1540" spans="1:14" ht="14.4" customHeight="1" x14ac:dyDescent="0.3">
      <c r="A1540" s="660" t="s">
        <v>600</v>
      </c>
      <c r="B1540" s="661" t="s">
        <v>3542</v>
      </c>
      <c r="C1540" s="662" t="s">
        <v>620</v>
      </c>
      <c r="D1540" s="663" t="s">
        <v>3547</v>
      </c>
      <c r="E1540" s="662" t="s">
        <v>632</v>
      </c>
      <c r="F1540" s="663" t="s">
        <v>3551</v>
      </c>
      <c r="G1540" s="662" t="s">
        <v>1519</v>
      </c>
      <c r="H1540" s="662" t="s">
        <v>3406</v>
      </c>
      <c r="I1540" s="662" t="s">
        <v>3407</v>
      </c>
      <c r="J1540" s="662" t="s">
        <v>3408</v>
      </c>
      <c r="K1540" s="662" t="s">
        <v>3409</v>
      </c>
      <c r="L1540" s="664">
        <v>144.52993633991139</v>
      </c>
      <c r="M1540" s="664">
        <v>16</v>
      </c>
      <c r="N1540" s="665">
        <v>2312.4789814385822</v>
      </c>
    </row>
    <row r="1541" spans="1:14" ht="14.4" customHeight="1" x14ac:dyDescent="0.3">
      <c r="A1541" s="660" t="s">
        <v>600</v>
      </c>
      <c r="B1541" s="661" t="s">
        <v>3542</v>
      </c>
      <c r="C1541" s="662" t="s">
        <v>620</v>
      </c>
      <c r="D1541" s="663" t="s">
        <v>3547</v>
      </c>
      <c r="E1541" s="662" t="s">
        <v>632</v>
      </c>
      <c r="F1541" s="663" t="s">
        <v>3551</v>
      </c>
      <c r="G1541" s="662" t="s">
        <v>1519</v>
      </c>
      <c r="H1541" s="662" t="s">
        <v>1561</v>
      </c>
      <c r="I1541" s="662" t="s">
        <v>1562</v>
      </c>
      <c r="J1541" s="662" t="s">
        <v>1563</v>
      </c>
      <c r="K1541" s="662" t="s">
        <v>1564</v>
      </c>
      <c r="L1541" s="664">
        <v>492.2</v>
      </c>
      <c r="M1541" s="664">
        <v>2</v>
      </c>
      <c r="N1541" s="665">
        <v>984.4</v>
      </c>
    </row>
    <row r="1542" spans="1:14" ht="14.4" customHeight="1" x14ac:dyDescent="0.3">
      <c r="A1542" s="660" t="s">
        <v>600</v>
      </c>
      <c r="B1542" s="661" t="s">
        <v>3542</v>
      </c>
      <c r="C1542" s="662" t="s">
        <v>620</v>
      </c>
      <c r="D1542" s="663" t="s">
        <v>3547</v>
      </c>
      <c r="E1542" s="662" t="s">
        <v>632</v>
      </c>
      <c r="F1542" s="663" t="s">
        <v>3551</v>
      </c>
      <c r="G1542" s="662" t="s">
        <v>1519</v>
      </c>
      <c r="H1542" s="662" t="s">
        <v>3140</v>
      </c>
      <c r="I1542" s="662" t="s">
        <v>3141</v>
      </c>
      <c r="J1542" s="662" t="s">
        <v>3142</v>
      </c>
      <c r="K1542" s="662" t="s">
        <v>2743</v>
      </c>
      <c r="L1542" s="664">
        <v>48.099999999999987</v>
      </c>
      <c r="M1542" s="664">
        <v>3</v>
      </c>
      <c r="N1542" s="665">
        <v>144.29999999999995</v>
      </c>
    </row>
    <row r="1543" spans="1:14" ht="14.4" customHeight="1" x14ac:dyDescent="0.3">
      <c r="A1543" s="660" t="s">
        <v>600</v>
      </c>
      <c r="B1543" s="661" t="s">
        <v>3542</v>
      </c>
      <c r="C1543" s="662" t="s">
        <v>620</v>
      </c>
      <c r="D1543" s="663" t="s">
        <v>3547</v>
      </c>
      <c r="E1543" s="662" t="s">
        <v>632</v>
      </c>
      <c r="F1543" s="663" t="s">
        <v>3551</v>
      </c>
      <c r="G1543" s="662" t="s">
        <v>1519</v>
      </c>
      <c r="H1543" s="662" t="s">
        <v>1591</v>
      </c>
      <c r="I1543" s="662" t="s">
        <v>1592</v>
      </c>
      <c r="J1543" s="662" t="s">
        <v>1593</v>
      </c>
      <c r="K1543" s="662" t="s">
        <v>1010</v>
      </c>
      <c r="L1543" s="664">
        <v>45.64</v>
      </c>
      <c r="M1543" s="664">
        <v>1</v>
      </c>
      <c r="N1543" s="665">
        <v>45.64</v>
      </c>
    </row>
    <row r="1544" spans="1:14" ht="14.4" customHeight="1" x14ac:dyDescent="0.3">
      <c r="A1544" s="660" t="s">
        <v>600</v>
      </c>
      <c r="B1544" s="661" t="s">
        <v>3542</v>
      </c>
      <c r="C1544" s="662" t="s">
        <v>620</v>
      </c>
      <c r="D1544" s="663" t="s">
        <v>3547</v>
      </c>
      <c r="E1544" s="662" t="s">
        <v>632</v>
      </c>
      <c r="F1544" s="663" t="s">
        <v>3551</v>
      </c>
      <c r="G1544" s="662" t="s">
        <v>1519</v>
      </c>
      <c r="H1544" s="662" t="s">
        <v>1594</v>
      </c>
      <c r="I1544" s="662" t="s">
        <v>1595</v>
      </c>
      <c r="J1544" s="662" t="s">
        <v>1596</v>
      </c>
      <c r="K1544" s="662" t="s">
        <v>1597</v>
      </c>
      <c r="L1544" s="664">
        <v>79.830023001030952</v>
      </c>
      <c r="M1544" s="664">
        <v>1</v>
      </c>
      <c r="N1544" s="665">
        <v>79.830023001030952</v>
      </c>
    </row>
    <row r="1545" spans="1:14" ht="14.4" customHeight="1" x14ac:dyDescent="0.3">
      <c r="A1545" s="660" t="s">
        <v>600</v>
      </c>
      <c r="B1545" s="661" t="s">
        <v>3542</v>
      </c>
      <c r="C1545" s="662" t="s">
        <v>620</v>
      </c>
      <c r="D1545" s="663" t="s">
        <v>3547</v>
      </c>
      <c r="E1545" s="662" t="s">
        <v>632</v>
      </c>
      <c r="F1545" s="663" t="s">
        <v>3551</v>
      </c>
      <c r="G1545" s="662" t="s">
        <v>1519</v>
      </c>
      <c r="H1545" s="662" t="s">
        <v>2614</v>
      </c>
      <c r="I1545" s="662" t="s">
        <v>2615</v>
      </c>
      <c r="J1545" s="662" t="s">
        <v>2616</v>
      </c>
      <c r="K1545" s="662" t="s">
        <v>2617</v>
      </c>
      <c r="L1545" s="664">
        <v>125.47975234688475</v>
      </c>
      <c r="M1545" s="664">
        <v>1</v>
      </c>
      <c r="N1545" s="665">
        <v>125.47975234688475</v>
      </c>
    </row>
    <row r="1546" spans="1:14" ht="14.4" customHeight="1" x14ac:dyDescent="0.3">
      <c r="A1546" s="660" t="s">
        <v>600</v>
      </c>
      <c r="B1546" s="661" t="s">
        <v>3542</v>
      </c>
      <c r="C1546" s="662" t="s">
        <v>620</v>
      </c>
      <c r="D1546" s="663" t="s">
        <v>3547</v>
      </c>
      <c r="E1546" s="662" t="s">
        <v>632</v>
      </c>
      <c r="F1546" s="663" t="s">
        <v>3551</v>
      </c>
      <c r="G1546" s="662" t="s">
        <v>1519</v>
      </c>
      <c r="H1546" s="662" t="s">
        <v>1598</v>
      </c>
      <c r="I1546" s="662" t="s">
        <v>1599</v>
      </c>
      <c r="J1546" s="662" t="s">
        <v>1600</v>
      </c>
      <c r="K1546" s="662" t="s">
        <v>1601</v>
      </c>
      <c r="L1546" s="664">
        <v>3823.0661770004172</v>
      </c>
      <c r="M1546" s="664">
        <v>21</v>
      </c>
      <c r="N1546" s="665">
        <v>80284.389717008758</v>
      </c>
    </row>
    <row r="1547" spans="1:14" ht="14.4" customHeight="1" x14ac:dyDescent="0.3">
      <c r="A1547" s="660" t="s">
        <v>600</v>
      </c>
      <c r="B1547" s="661" t="s">
        <v>3542</v>
      </c>
      <c r="C1547" s="662" t="s">
        <v>620</v>
      </c>
      <c r="D1547" s="663" t="s">
        <v>3547</v>
      </c>
      <c r="E1547" s="662" t="s">
        <v>632</v>
      </c>
      <c r="F1547" s="663" t="s">
        <v>3551</v>
      </c>
      <c r="G1547" s="662" t="s">
        <v>1519</v>
      </c>
      <c r="H1547" s="662" t="s">
        <v>1606</v>
      </c>
      <c r="I1547" s="662" t="s">
        <v>1607</v>
      </c>
      <c r="J1547" s="662" t="s">
        <v>1608</v>
      </c>
      <c r="K1547" s="662" t="s">
        <v>1609</v>
      </c>
      <c r="L1547" s="664">
        <v>98.34</v>
      </c>
      <c r="M1547" s="664">
        <v>1</v>
      </c>
      <c r="N1547" s="665">
        <v>98.34</v>
      </c>
    </row>
    <row r="1548" spans="1:14" ht="14.4" customHeight="1" x14ac:dyDescent="0.3">
      <c r="A1548" s="660" t="s">
        <v>600</v>
      </c>
      <c r="B1548" s="661" t="s">
        <v>3542</v>
      </c>
      <c r="C1548" s="662" t="s">
        <v>620</v>
      </c>
      <c r="D1548" s="663" t="s">
        <v>3547</v>
      </c>
      <c r="E1548" s="662" t="s">
        <v>632</v>
      </c>
      <c r="F1548" s="663" t="s">
        <v>3551</v>
      </c>
      <c r="G1548" s="662" t="s">
        <v>1519</v>
      </c>
      <c r="H1548" s="662" t="s">
        <v>1610</v>
      </c>
      <c r="I1548" s="662" t="s">
        <v>1611</v>
      </c>
      <c r="J1548" s="662" t="s">
        <v>1612</v>
      </c>
      <c r="K1548" s="662" t="s">
        <v>1613</v>
      </c>
      <c r="L1548" s="664">
        <v>50.630157573828164</v>
      </c>
      <c r="M1548" s="664">
        <v>1</v>
      </c>
      <c r="N1548" s="665">
        <v>50.630157573828164</v>
      </c>
    </row>
    <row r="1549" spans="1:14" ht="14.4" customHeight="1" x14ac:dyDescent="0.3">
      <c r="A1549" s="660" t="s">
        <v>600</v>
      </c>
      <c r="B1549" s="661" t="s">
        <v>3542</v>
      </c>
      <c r="C1549" s="662" t="s">
        <v>620</v>
      </c>
      <c r="D1549" s="663" t="s">
        <v>3547</v>
      </c>
      <c r="E1549" s="662" t="s">
        <v>632</v>
      </c>
      <c r="F1549" s="663" t="s">
        <v>3551</v>
      </c>
      <c r="G1549" s="662" t="s">
        <v>1519</v>
      </c>
      <c r="H1549" s="662" t="s">
        <v>1614</v>
      </c>
      <c r="I1549" s="662" t="s">
        <v>1615</v>
      </c>
      <c r="J1549" s="662" t="s">
        <v>1616</v>
      </c>
      <c r="K1549" s="662" t="s">
        <v>1617</v>
      </c>
      <c r="L1549" s="664">
        <v>85.48019645310525</v>
      </c>
      <c r="M1549" s="664">
        <v>2</v>
      </c>
      <c r="N1549" s="665">
        <v>170.9603929062105</v>
      </c>
    </row>
    <row r="1550" spans="1:14" ht="14.4" customHeight="1" x14ac:dyDescent="0.3">
      <c r="A1550" s="660" t="s">
        <v>600</v>
      </c>
      <c r="B1550" s="661" t="s">
        <v>3542</v>
      </c>
      <c r="C1550" s="662" t="s">
        <v>620</v>
      </c>
      <c r="D1550" s="663" t="s">
        <v>3547</v>
      </c>
      <c r="E1550" s="662" t="s">
        <v>632</v>
      </c>
      <c r="F1550" s="663" t="s">
        <v>3551</v>
      </c>
      <c r="G1550" s="662" t="s">
        <v>1519</v>
      </c>
      <c r="H1550" s="662" t="s">
        <v>2640</v>
      </c>
      <c r="I1550" s="662" t="s">
        <v>2641</v>
      </c>
      <c r="J1550" s="662" t="s">
        <v>1624</v>
      </c>
      <c r="K1550" s="662" t="s">
        <v>2642</v>
      </c>
      <c r="L1550" s="664">
        <v>57.98</v>
      </c>
      <c r="M1550" s="664">
        <v>1</v>
      </c>
      <c r="N1550" s="665">
        <v>57.98</v>
      </c>
    </row>
    <row r="1551" spans="1:14" ht="14.4" customHeight="1" x14ac:dyDescent="0.3">
      <c r="A1551" s="660" t="s">
        <v>600</v>
      </c>
      <c r="B1551" s="661" t="s">
        <v>3542</v>
      </c>
      <c r="C1551" s="662" t="s">
        <v>620</v>
      </c>
      <c r="D1551" s="663" t="s">
        <v>3547</v>
      </c>
      <c r="E1551" s="662" t="s">
        <v>632</v>
      </c>
      <c r="F1551" s="663" t="s">
        <v>3551</v>
      </c>
      <c r="G1551" s="662" t="s">
        <v>1519</v>
      </c>
      <c r="H1551" s="662" t="s">
        <v>1638</v>
      </c>
      <c r="I1551" s="662" t="s">
        <v>1639</v>
      </c>
      <c r="J1551" s="662" t="s">
        <v>1640</v>
      </c>
      <c r="K1551" s="662" t="s">
        <v>1417</v>
      </c>
      <c r="L1551" s="664">
        <v>71.428830597753901</v>
      </c>
      <c r="M1551" s="664">
        <v>1012</v>
      </c>
      <c r="N1551" s="665">
        <v>72285.976564926954</v>
      </c>
    </row>
    <row r="1552" spans="1:14" ht="14.4" customHeight="1" x14ac:dyDescent="0.3">
      <c r="A1552" s="660" t="s">
        <v>600</v>
      </c>
      <c r="B1552" s="661" t="s">
        <v>3542</v>
      </c>
      <c r="C1552" s="662" t="s">
        <v>620</v>
      </c>
      <c r="D1552" s="663" t="s">
        <v>3547</v>
      </c>
      <c r="E1552" s="662" t="s">
        <v>632</v>
      </c>
      <c r="F1552" s="663" t="s">
        <v>3551</v>
      </c>
      <c r="G1552" s="662" t="s">
        <v>1519</v>
      </c>
      <c r="H1552" s="662" t="s">
        <v>1645</v>
      </c>
      <c r="I1552" s="662" t="s">
        <v>1646</v>
      </c>
      <c r="J1552" s="662" t="s">
        <v>1647</v>
      </c>
      <c r="K1552" s="662" t="s">
        <v>1648</v>
      </c>
      <c r="L1552" s="664">
        <v>43.100000000000016</v>
      </c>
      <c r="M1552" s="664">
        <v>1</v>
      </c>
      <c r="N1552" s="665">
        <v>43.100000000000016</v>
      </c>
    </row>
    <row r="1553" spans="1:14" ht="14.4" customHeight="1" x14ac:dyDescent="0.3">
      <c r="A1553" s="660" t="s">
        <v>600</v>
      </c>
      <c r="B1553" s="661" t="s">
        <v>3542</v>
      </c>
      <c r="C1553" s="662" t="s">
        <v>620</v>
      </c>
      <c r="D1553" s="663" t="s">
        <v>3547</v>
      </c>
      <c r="E1553" s="662" t="s">
        <v>632</v>
      </c>
      <c r="F1553" s="663" t="s">
        <v>3551</v>
      </c>
      <c r="G1553" s="662" t="s">
        <v>1519</v>
      </c>
      <c r="H1553" s="662" t="s">
        <v>2657</v>
      </c>
      <c r="I1553" s="662" t="s">
        <v>2658</v>
      </c>
      <c r="J1553" s="662" t="s">
        <v>1539</v>
      </c>
      <c r="K1553" s="662" t="s">
        <v>2659</v>
      </c>
      <c r="L1553" s="664">
        <v>135.27766771795797</v>
      </c>
      <c r="M1553" s="664">
        <v>73</v>
      </c>
      <c r="N1553" s="665">
        <v>9875.2697434109323</v>
      </c>
    </row>
    <row r="1554" spans="1:14" ht="14.4" customHeight="1" x14ac:dyDescent="0.3">
      <c r="A1554" s="660" t="s">
        <v>600</v>
      </c>
      <c r="B1554" s="661" t="s">
        <v>3542</v>
      </c>
      <c r="C1554" s="662" t="s">
        <v>620</v>
      </c>
      <c r="D1554" s="663" t="s">
        <v>3547</v>
      </c>
      <c r="E1554" s="662" t="s">
        <v>632</v>
      </c>
      <c r="F1554" s="663" t="s">
        <v>3551</v>
      </c>
      <c r="G1554" s="662" t="s">
        <v>1519</v>
      </c>
      <c r="H1554" s="662" t="s">
        <v>1659</v>
      </c>
      <c r="I1554" s="662" t="s">
        <v>1660</v>
      </c>
      <c r="J1554" s="662" t="s">
        <v>1661</v>
      </c>
      <c r="K1554" s="662" t="s">
        <v>1413</v>
      </c>
      <c r="L1554" s="664">
        <v>475.1047455507225</v>
      </c>
      <c r="M1554" s="664">
        <v>25</v>
      </c>
      <c r="N1554" s="665">
        <v>11877.618638768063</v>
      </c>
    </row>
    <row r="1555" spans="1:14" ht="14.4" customHeight="1" x14ac:dyDescent="0.3">
      <c r="A1555" s="660" t="s">
        <v>600</v>
      </c>
      <c r="B1555" s="661" t="s">
        <v>3542</v>
      </c>
      <c r="C1555" s="662" t="s">
        <v>620</v>
      </c>
      <c r="D1555" s="663" t="s">
        <v>3547</v>
      </c>
      <c r="E1555" s="662" t="s">
        <v>632</v>
      </c>
      <c r="F1555" s="663" t="s">
        <v>3551</v>
      </c>
      <c r="G1555" s="662" t="s">
        <v>1519</v>
      </c>
      <c r="H1555" s="662" t="s">
        <v>1662</v>
      </c>
      <c r="I1555" s="662" t="s">
        <v>1663</v>
      </c>
      <c r="J1555" s="662" t="s">
        <v>1589</v>
      </c>
      <c r="K1555" s="662" t="s">
        <v>1664</v>
      </c>
      <c r="L1555" s="664">
        <v>74.706191655227457</v>
      </c>
      <c r="M1555" s="664">
        <v>8</v>
      </c>
      <c r="N1555" s="665">
        <v>597.64953324181965</v>
      </c>
    </row>
    <row r="1556" spans="1:14" ht="14.4" customHeight="1" x14ac:dyDescent="0.3">
      <c r="A1556" s="660" t="s">
        <v>600</v>
      </c>
      <c r="B1556" s="661" t="s">
        <v>3542</v>
      </c>
      <c r="C1556" s="662" t="s">
        <v>620</v>
      </c>
      <c r="D1556" s="663" t="s">
        <v>3547</v>
      </c>
      <c r="E1556" s="662" t="s">
        <v>632</v>
      </c>
      <c r="F1556" s="663" t="s">
        <v>3551</v>
      </c>
      <c r="G1556" s="662" t="s">
        <v>1519</v>
      </c>
      <c r="H1556" s="662" t="s">
        <v>1669</v>
      </c>
      <c r="I1556" s="662" t="s">
        <v>1670</v>
      </c>
      <c r="J1556" s="662" t="s">
        <v>1671</v>
      </c>
      <c r="K1556" s="662" t="s">
        <v>1672</v>
      </c>
      <c r="L1556" s="664">
        <v>70.943673746264281</v>
      </c>
      <c r="M1556" s="664">
        <v>370</v>
      </c>
      <c r="N1556" s="665">
        <v>26249.159286117781</v>
      </c>
    </row>
    <row r="1557" spans="1:14" ht="14.4" customHeight="1" x14ac:dyDescent="0.3">
      <c r="A1557" s="660" t="s">
        <v>600</v>
      </c>
      <c r="B1557" s="661" t="s">
        <v>3542</v>
      </c>
      <c r="C1557" s="662" t="s">
        <v>620</v>
      </c>
      <c r="D1557" s="663" t="s">
        <v>3547</v>
      </c>
      <c r="E1557" s="662" t="s">
        <v>632</v>
      </c>
      <c r="F1557" s="663" t="s">
        <v>3551</v>
      </c>
      <c r="G1557" s="662" t="s">
        <v>1519</v>
      </c>
      <c r="H1557" s="662" t="s">
        <v>1676</v>
      </c>
      <c r="I1557" s="662" t="s">
        <v>1677</v>
      </c>
      <c r="J1557" s="662" t="s">
        <v>1678</v>
      </c>
      <c r="K1557" s="662" t="s">
        <v>1679</v>
      </c>
      <c r="L1557" s="664">
        <v>151.34000000000003</v>
      </c>
      <c r="M1557" s="664">
        <v>1</v>
      </c>
      <c r="N1557" s="665">
        <v>151.34000000000003</v>
      </c>
    </row>
    <row r="1558" spans="1:14" ht="14.4" customHeight="1" x14ac:dyDescent="0.3">
      <c r="A1558" s="660" t="s">
        <v>600</v>
      </c>
      <c r="B1558" s="661" t="s">
        <v>3542</v>
      </c>
      <c r="C1558" s="662" t="s">
        <v>620</v>
      </c>
      <c r="D1558" s="663" t="s">
        <v>3547</v>
      </c>
      <c r="E1558" s="662" t="s">
        <v>632</v>
      </c>
      <c r="F1558" s="663" t="s">
        <v>3551</v>
      </c>
      <c r="G1558" s="662" t="s">
        <v>1519</v>
      </c>
      <c r="H1558" s="662" t="s">
        <v>1683</v>
      </c>
      <c r="I1558" s="662" t="s">
        <v>1201</v>
      </c>
      <c r="J1558" s="662" t="s">
        <v>1684</v>
      </c>
      <c r="K1558" s="662" t="s">
        <v>1685</v>
      </c>
      <c r="L1558" s="664">
        <v>103.16000000000007</v>
      </c>
      <c r="M1558" s="664">
        <v>1</v>
      </c>
      <c r="N1558" s="665">
        <v>103.16000000000007</v>
      </c>
    </row>
    <row r="1559" spans="1:14" ht="14.4" customHeight="1" x14ac:dyDescent="0.3">
      <c r="A1559" s="660" t="s">
        <v>600</v>
      </c>
      <c r="B1559" s="661" t="s">
        <v>3542</v>
      </c>
      <c r="C1559" s="662" t="s">
        <v>620</v>
      </c>
      <c r="D1559" s="663" t="s">
        <v>3547</v>
      </c>
      <c r="E1559" s="662" t="s">
        <v>632</v>
      </c>
      <c r="F1559" s="663" t="s">
        <v>3551</v>
      </c>
      <c r="G1559" s="662" t="s">
        <v>1519</v>
      </c>
      <c r="H1559" s="662" t="s">
        <v>3410</v>
      </c>
      <c r="I1559" s="662" t="s">
        <v>3411</v>
      </c>
      <c r="J1559" s="662" t="s">
        <v>3412</v>
      </c>
      <c r="K1559" s="662" t="s">
        <v>3413</v>
      </c>
      <c r="L1559" s="664">
        <v>46.839999999999989</v>
      </c>
      <c r="M1559" s="664">
        <v>1</v>
      </c>
      <c r="N1559" s="665">
        <v>46.839999999999989</v>
      </c>
    </row>
    <row r="1560" spans="1:14" ht="14.4" customHeight="1" x14ac:dyDescent="0.3">
      <c r="A1560" s="660" t="s">
        <v>600</v>
      </c>
      <c r="B1560" s="661" t="s">
        <v>3542</v>
      </c>
      <c r="C1560" s="662" t="s">
        <v>620</v>
      </c>
      <c r="D1560" s="663" t="s">
        <v>3547</v>
      </c>
      <c r="E1560" s="662" t="s">
        <v>632</v>
      </c>
      <c r="F1560" s="663" t="s">
        <v>3551</v>
      </c>
      <c r="G1560" s="662" t="s">
        <v>1519</v>
      </c>
      <c r="H1560" s="662" t="s">
        <v>1693</v>
      </c>
      <c r="I1560" s="662" t="s">
        <v>1694</v>
      </c>
      <c r="J1560" s="662" t="s">
        <v>1695</v>
      </c>
      <c r="K1560" s="662" t="s">
        <v>1462</v>
      </c>
      <c r="L1560" s="664">
        <v>41.52000000000001</v>
      </c>
      <c r="M1560" s="664">
        <v>1</v>
      </c>
      <c r="N1560" s="665">
        <v>41.52000000000001</v>
      </c>
    </row>
    <row r="1561" spans="1:14" ht="14.4" customHeight="1" x14ac:dyDescent="0.3">
      <c r="A1561" s="660" t="s">
        <v>600</v>
      </c>
      <c r="B1561" s="661" t="s">
        <v>3542</v>
      </c>
      <c r="C1561" s="662" t="s">
        <v>620</v>
      </c>
      <c r="D1561" s="663" t="s">
        <v>3547</v>
      </c>
      <c r="E1561" s="662" t="s">
        <v>632</v>
      </c>
      <c r="F1561" s="663" t="s">
        <v>3551</v>
      </c>
      <c r="G1561" s="662" t="s">
        <v>1519</v>
      </c>
      <c r="H1561" s="662" t="s">
        <v>3414</v>
      </c>
      <c r="I1561" s="662" t="s">
        <v>3415</v>
      </c>
      <c r="J1561" s="662" t="s">
        <v>3416</v>
      </c>
      <c r="K1561" s="662" t="s">
        <v>3417</v>
      </c>
      <c r="L1561" s="664">
        <v>863.08</v>
      </c>
      <c r="M1561" s="664">
        <v>1</v>
      </c>
      <c r="N1561" s="665">
        <v>863.08</v>
      </c>
    </row>
    <row r="1562" spans="1:14" ht="14.4" customHeight="1" x14ac:dyDescent="0.3">
      <c r="A1562" s="660" t="s">
        <v>600</v>
      </c>
      <c r="B1562" s="661" t="s">
        <v>3542</v>
      </c>
      <c r="C1562" s="662" t="s">
        <v>620</v>
      </c>
      <c r="D1562" s="663" t="s">
        <v>3547</v>
      </c>
      <c r="E1562" s="662" t="s">
        <v>632</v>
      </c>
      <c r="F1562" s="663" t="s">
        <v>3551</v>
      </c>
      <c r="G1562" s="662" t="s">
        <v>1519</v>
      </c>
      <c r="H1562" s="662" t="s">
        <v>1703</v>
      </c>
      <c r="I1562" s="662" t="s">
        <v>1704</v>
      </c>
      <c r="J1562" s="662" t="s">
        <v>1563</v>
      </c>
      <c r="K1562" s="662" t="s">
        <v>1705</v>
      </c>
      <c r="L1562" s="664">
        <v>414</v>
      </c>
      <c r="M1562" s="664">
        <v>10</v>
      </c>
      <c r="N1562" s="665">
        <v>4140</v>
      </c>
    </row>
    <row r="1563" spans="1:14" ht="14.4" customHeight="1" x14ac:dyDescent="0.3">
      <c r="A1563" s="660" t="s">
        <v>600</v>
      </c>
      <c r="B1563" s="661" t="s">
        <v>3542</v>
      </c>
      <c r="C1563" s="662" t="s">
        <v>620</v>
      </c>
      <c r="D1563" s="663" t="s">
        <v>3547</v>
      </c>
      <c r="E1563" s="662" t="s">
        <v>632</v>
      </c>
      <c r="F1563" s="663" t="s">
        <v>3551</v>
      </c>
      <c r="G1563" s="662" t="s">
        <v>1519</v>
      </c>
      <c r="H1563" s="662" t="s">
        <v>3418</v>
      </c>
      <c r="I1563" s="662" t="s">
        <v>3419</v>
      </c>
      <c r="J1563" s="662" t="s">
        <v>1531</v>
      </c>
      <c r="K1563" s="662" t="s">
        <v>3420</v>
      </c>
      <c r="L1563" s="664">
        <v>130.8001654098768</v>
      </c>
      <c r="M1563" s="664">
        <v>1</v>
      </c>
      <c r="N1563" s="665">
        <v>130.8001654098768</v>
      </c>
    </row>
    <row r="1564" spans="1:14" ht="14.4" customHeight="1" x14ac:dyDescent="0.3">
      <c r="A1564" s="660" t="s">
        <v>600</v>
      </c>
      <c r="B1564" s="661" t="s">
        <v>3542</v>
      </c>
      <c r="C1564" s="662" t="s">
        <v>620</v>
      </c>
      <c r="D1564" s="663" t="s">
        <v>3547</v>
      </c>
      <c r="E1564" s="662" t="s">
        <v>632</v>
      </c>
      <c r="F1564" s="663" t="s">
        <v>3551</v>
      </c>
      <c r="G1564" s="662" t="s">
        <v>1519</v>
      </c>
      <c r="H1564" s="662" t="s">
        <v>1710</v>
      </c>
      <c r="I1564" s="662" t="s">
        <v>1711</v>
      </c>
      <c r="J1564" s="662" t="s">
        <v>1632</v>
      </c>
      <c r="K1564" s="662" t="s">
        <v>1712</v>
      </c>
      <c r="L1564" s="664">
        <v>62.009999999999991</v>
      </c>
      <c r="M1564" s="664">
        <v>1</v>
      </c>
      <c r="N1564" s="665">
        <v>62.009999999999991</v>
      </c>
    </row>
    <row r="1565" spans="1:14" ht="14.4" customHeight="1" x14ac:dyDescent="0.3">
      <c r="A1565" s="660" t="s">
        <v>600</v>
      </c>
      <c r="B1565" s="661" t="s">
        <v>3542</v>
      </c>
      <c r="C1565" s="662" t="s">
        <v>620</v>
      </c>
      <c r="D1565" s="663" t="s">
        <v>3547</v>
      </c>
      <c r="E1565" s="662" t="s">
        <v>632</v>
      </c>
      <c r="F1565" s="663" t="s">
        <v>3551</v>
      </c>
      <c r="G1565" s="662" t="s">
        <v>1519</v>
      </c>
      <c r="H1565" s="662" t="s">
        <v>3421</v>
      </c>
      <c r="I1565" s="662" t="s">
        <v>3422</v>
      </c>
      <c r="J1565" s="662" t="s">
        <v>3423</v>
      </c>
      <c r="K1565" s="662" t="s">
        <v>3424</v>
      </c>
      <c r="L1565" s="664">
        <v>182.55</v>
      </c>
      <c r="M1565" s="664">
        <v>1</v>
      </c>
      <c r="N1565" s="665">
        <v>182.55</v>
      </c>
    </row>
    <row r="1566" spans="1:14" ht="14.4" customHeight="1" x14ac:dyDescent="0.3">
      <c r="A1566" s="660" t="s">
        <v>600</v>
      </c>
      <c r="B1566" s="661" t="s">
        <v>3542</v>
      </c>
      <c r="C1566" s="662" t="s">
        <v>620</v>
      </c>
      <c r="D1566" s="663" t="s">
        <v>3547</v>
      </c>
      <c r="E1566" s="662" t="s">
        <v>632</v>
      </c>
      <c r="F1566" s="663" t="s">
        <v>3551</v>
      </c>
      <c r="G1566" s="662" t="s">
        <v>1519</v>
      </c>
      <c r="H1566" s="662" t="s">
        <v>1713</v>
      </c>
      <c r="I1566" s="662" t="s">
        <v>1714</v>
      </c>
      <c r="J1566" s="662" t="s">
        <v>1556</v>
      </c>
      <c r="K1566" s="662" t="s">
        <v>1715</v>
      </c>
      <c r="L1566" s="664">
        <v>103.65</v>
      </c>
      <c r="M1566" s="664">
        <v>2</v>
      </c>
      <c r="N1566" s="665">
        <v>207.3</v>
      </c>
    </row>
    <row r="1567" spans="1:14" ht="14.4" customHeight="1" x14ac:dyDescent="0.3">
      <c r="A1567" s="660" t="s">
        <v>600</v>
      </c>
      <c r="B1567" s="661" t="s">
        <v>3542</v>
      </c>
      <c r="C1567" s="662" t="s">
        <v>620</v>
      </c>
      <c r="D1567" s="663" t="s">
        <v>3547</v>
      </c>
      <c r="E1567" s="662" t="s">
        <v>632</v>
      </c>
      <c r="F1567" s="663" t="s">
        <v>3551</v>
      </c>
      <c r="G1567" s="662" t="s">
        <v>1519</v>
      </c>
      <c r="H1567" s="662" t="s">
        <v>2717</v>
      </c>
      <c r="I1567" s="662" t="s">
        <v>2718</v>
      </c>
      <c r="J1567" s="662" t="s">
        <v>2719</v>
      </c>
      <c r="K1567" s="662" t="s">
        <v>2720</v>
      </c>
      <c r="L1567" s="664">
        <v>84.180159406772674</v>
      </c>
      <c r="M1567" s="664">
        <v>1</v>
      </c>
      <c r="N1567" s="665">
        <v>84.180159406772674</v>
      </c>
    </row>
    <row r="1568" spans="1:14" ht="14.4" customHeight="1" x14ac:dyDescent="0.3">
      <c r="A1568" s="660" t="s">
        <v>600</v>
      </c>
      <c r="B1568" s="661" t="s">
        <v>3542</v>
      </c>
      <c r="C1568" s="662" t="s">
        <v>620</v>
      </c>
      <c r="D1568" s="663" t="s">
        <v>3547</v>
      </c>
      <c r="E1568" s="662" t="s">
        <v>632</v>
      </c>
      <c r="F1568" s="663" t="s">
        <v>3551</v>
      </c>
      <c r="G1568" s="662" t="s">
        <v>1519</v>
      </c>
      <c r="H1568" s="662" t="s">
        <v>2721</v>
      </c>
      <c r="I1568" s="662" t="s">
        <v>2722</v>
      </c>
      <c r="J1568" s="662" t="s">
        <v>2723</v>
      </c>
      <c r="K1568" s="662" t="s">
        <v>2724</v>
      </c>
      <c r="L1568" s="664">
        <v>318.32</v>
      </c>
      <c r="M1568" s="664">
        <v>1</v>
      </c>
      <c r="N1568" s="665">
        <v>318.32</v>
      </c>
    </row>
    <row r="1569" spans="1:14" ht="14.4" customHeight="1" x14ac:dyDescent="0.3">
      <c r="A1569" s="660" t="s">
        <v>600</v>
      </c>
      <c r="B1569" s="661" t="s">
        <v>3542</v>
      </c>
      <c r="C1569" s="662" t="s">
        <v>620</v>
      </c>
      <c r="D1569" s="663" t="s">
        <v>3547</v>
      </c>
      <c r="E1569" s="662" t="s">
        <v>632</v>
      </c>
      <c r="F1569" s="663" t="s">
        <v>3551</v>
      </c>
      <c r="G1569" s="662" t="s">
        <v>1519</v>
      </c>
      <c r="H1569" s="662" t="s">
        <v>1731</v>
      </c>
      <c r="I1569" s="662" t="s">
        <v>1732</v>
      </c>
      <c r="J1569" s="662" t="s">
        <v>1733</v>
      </c>
      <c r="K1569" s="662" t="s">
        <v>1734</v>
      </c>
      <c r="L1569" s="664">
        <v>1476.7468338745036</v>
      </c>
      <c r="M1569" s="664">
        <v>20</v>
      </c>
      <c r="N1569" s="665">
        <v>29534.936677490074</v>
      </c>
    </row>
    <row r="1570" spans="1:14" ht="14.4" customHeight="1" x14ac:dyDescent="0.3">
      <c r="A1570" s="660" t="s">
        <v>600</v>
      </c>
      <c r="B1570" s="661" t="s">
        <v>3542</v>
      </c>
      <c r="C1570" s="662" t="s">
        <v>620</v>
      </c>
      <c r="D1570" s="663" t="s">
        <v>3547</v>
      </c>
      <c r="E1570" s="662" t="s">
        <v>632</v>
      </c>
      <c r="F1570" s="663" t="s">
        <v>3551</v>
      </c>
      <c r="G1570" s="662" t="s">
        <v>1519</v>
      </c>
      <c r="H1570" s="662" t="s">
        <v>3425</v>
      </c>
      <c r="I1570" s="662" t="s">
        <v>3426</v>
      </c>
      <c r="J1570" s="662" t="s">
        <v>3427</v>
      </c>
      <c r="K1570" s="662" t="s">
        <v>1689</v>
      </c>
      <c r="L1570" s="664">
        <v>39.39</v>
      </c>
      <c r="M1570" s="664">
        <v>1</v>
      </c>
      <c r="N1570" s="665">
        <v>39.39</v>
      </c>
    </row>
    <row r="1571" spans="1:14" ht="14.4" customHeight="1" x14ac:dyDescent="0.3">
      <c r="A1571" s="660" t="s">
        <v>600</v>
      </c>
      <c r="B1571" s="661" t="s">
        <v>3542</v>
      </c>
      <c r="C1571" s="662" t="s">
        <v>620</v>
      </c>
      <c r="D1571" s="663" t="s">
        <v>3547</v>
      </c>
      <c r="E1571" s="662" t="s">
        <v>632</v>
      </c>
      <c r="F1571" s="663" t="s">
        <v>3551</v>
      </c>
      <c r="G1571" s="662" t="s">
        <v>1519</v>
      </c>
      <c r="H1571" s="662" t="s">
        <v>3428</v>
      </c>
      <c r="I1571" s="662" t="s">
        <v>3429</v>
      </c>
      <c r="J1571" s="662" t="s">
        <v>3430</v>
      </c>
      <c r="K1571" s="662" t="s">
        <v>3431</v>
      </c>
      <c r="L1571" s="664">
        <v>1004.3800000000001</v>
      </c>
      <c r="M1571" s="664">
        <v>4</v>
      </c>
      <c r="N1571" s="665">
        <v>4017.5200000000004</v>
      </c>
    </row>
    <row r="1572" spans="1:14" ht="14.4" customHeight="1" x14ac:dyDescent="0.3">
      <c r="A1572" s="660" t="s">
        <v>600</v>
      </c>
      <c r="B1572" s="661" t="s">
        <v>3542</v>
      </c>
      <c r="C1572" s="662" t="s">
        <v>620</v>
      </c>
      <c r="D1572" s="663" t="s">
        <v>3547</v>
      </c>
      <c r="E1572" s="662" t="s">
        <v>632</v>
      </c>
      <c r="F1572" s="663" t="s">
        <v>3551</v>
      </c>
      <c r="G1572" s="662" t="s">
        <v>1519</v>
      </c>
      <c r="H1572" s="662" t="s">
        <v>2733</v>
      </c>
      <c r="I1572" s="662" t="s">
        <v>2734</v>
      </c>
      <c r="J1572" s="662" t="s">
        <v>2735</v>
      </c>
      <c r="K1572" s="662" t="s">
        <v>969</v>
      </c>
      <c r="L1572" s="664">
        <v>101.64000000000003</v>
      </c>
      <c r="M1572" s="664">
        <v>1</v>
      </c>
      <c r="N1572" s="665">
        <v>101.64000000000003</v>
      </c>
    </row>
    <row r="1573" spans="1:14" ht="14.4" customHeight="1" x14ac:dyDescent="0.3">
      <c r="A1573" s="660" t="s">
        <v>600</v>
      </c>
      <c r="B1573" s="661" t="s">
        <v>3542</v>
      </c>
      <c r="C1573" s="662" t="s">
        <v>620</v>
      </c>
      <c r="D1573" s="663" t="s">
        <v>3547</v>
      </c>
      <c r="E1573" s="662" t="s">
        <v>1748</v>
      </c>
      <c r="F1573" s="663" t="s">
        <v>3552</v>
      </c>
      <c r="G1573" s="662" t="s">
        <v>648</v>
      </c>
      <c r="H1573" s="662" t="s">
        <v>3432</v>
      </c>
      <c r="I1573" s="662" t="s">
        <v>237</v>
      </c>
      <c r="J1573" s="662" t="s">
        <v>3433</v>
      </c>
      <c r="K1573" s="662"/>
      <c r="L1573" s="664">
        <v>1161.1646684005202</v>
      </c>
      <c r="M1573" s="664">
        <v>0.99970000000000003</v>
      </c>
      <c r="N1573" s="665">
        <v>1160.816319</v>
      </c>
    </row>
    <row r="1574" spans="1:14" ht="14.4" customHeight="1" x14ac:dyDescent="0.3">
      <c r="A1574" s="660" t="s">
        <v>600</v>
      </c>
      <c r="B1574" s="661" t="s">
        <v>3542</v>
      </c>
      <c r="C1574" s="662" t="s">
        <v>620</v>
      </c>
      <c r="D1574" s="663" t="s">
        <v>3547</v>
      </c>
      <c r="E1574" s="662" t="s">
        <v>1748</v>
      </c>
      <c r="F1574" s="663" t="s">
        <v>3552</v>
      </c>
      <c r="G1574" s="662" t="s">
        <v>648</v>
      </c>
      <c r="H1574" s="662" t="s">
        <v>1753</v>
      </c>
      <c r="I1574" s="662" t="s">
        <v>1754</v>
      </c>
      <c r="J1574" s="662" t="s">
        <v>1755</v>
      </c>
      <c r="K1574" s="662" t="s">
        <v>1756</v>
      </c>
      <c r="L1574" s="664">
        <v>2050.0074055766795</v>
      </c>
      <c r="M1574" s="664">
        <v>105.19999999999999</v>
      </c>
      <c r="N1574" s="665">
        <v>215660.77906666664</v>
      </c>
    </row>
    <row r="1575" spans="1:14" ht="14.4" customHeight="1" x14ac:dyDescent="0.3">
      <c r="A1575" s="660" t="s">
        <v>600</v>
      </c>
      <c r="B1575" s="661" t="s">
        <v>3542</v>
      </c>
      <c r="C1575" s="662" t="s">
        <v>620</v>
      </c>
      <c r="D1575" s="663" t="s">
        <v>3547</v>
      </c>
      <c r="E1575" s="662" t="s">
        <v>1748</v>
      </c>
      <c r="F1575" s="663" t="s">
        <v>3552</v>
      </c>
      <c r="G1575" s="662" t="s">
        <v>648</v>
      </c>
      <c r="H1575" s="662" t="s">
        <v>1757</v>
      </c>
      <c r="I1575" s="662" t="s">
        <v>1758</v>
      </c>
      <c r="J1575" s="662" t="s">
        <v>1759</v>
      </c>
      <c r="K1575" s="662" t="s">
        <v>1756</v>
      </c>
      <c r="L1575" s="664">
        <v>1804.7733333333331</v>
      </c>
      <c r="M1575" s="664">
        <v>132.6</v>
      </c>
      <c r="N1575" s="665">
        <v>239312.94399999996</v>
      </c>
    </row>
    <row r="1576" spans="1:14" ht="14.4" customHeight="1" x14ac:dyDescent="0.3">
      <c r="A1576" s="660" t="s">
        <v>600</v>
      </c>
      <c r="B1576" s="661" t="s">
        <v>3542</v>
      </c>
      <c r="C1576" s="662" t="s">
        <v>620</v>
      </c>
      <c r="D1576" s="663" t="s">
        <v>3547</v>
      </c>
      <c r="E1576" s="662" t="s">
        <v>1748</v>
      </c>
      <c r="F1576" s="663" t="s">
        <v>3552</v>
      </c>
      <c r="G1576" s="662" t="s">
        <v>648</v>
      </c>
      <c r="H1576" s="662" t="s">
        <v>1760</v>
      </c>
      <c r="I1576" s="662" t="s">
        <v>1761</v>
      </c>
      <c r="J1576" s="662" t="s">
        <v>1762</v>
      </c>
      <c r="K1576" s="662" t="s">
        <v>1756</v>
      </c>
      <c r="L1576" s="664">
        <v>2284.5579812894794</v>
      </c>
      <c r="M1576" s="664">
        <v>12.2</v>
      </c>
      <c r="N1576" s="665">
        <v>27871.607371731647</v>
      </c>
    </row>
    <row r="1577" spans="1:14" ht="14.4" customHeight="1" x14ac:dyDescent="0.3">
      <c r="A1577" s="660" t="s">
        <v>600</v>
      </c>
      <c r="B1577" s="661" t="s">
        <v>3542</v>
      </c>
      <c r="C1577" s="662" t="s">
        <v>620</v>
      </c>
      <c r="D1577" s="663" t="s">
        <v>3547</v>
      </c>
      <c r="E1577" s="662" t="s">
        <v>1748</v>
      </c>
      <c r="F1577" s="663" t="s">
        <v>3552</v>
      </c>
      <c r="G1577" s="662" t="s">
        <v>648</v>
      </c>
      <c r="H1577" s="662" t="s">
        <v>3434</v>
      </c>
      <c r="I1577" s="662" t="s">
        <v>3434</v>
      </c>
      <c r="J1577" s="662" t="s">
        <v>3435</v>
      </c>
      <c r="K1577" s="662" t="s">
        <v>1766</v>
      </c>
      <c r="L1577" s="664">
        <v>3681.0099999999998</v>
      </c>
      <c r="M1577" s="664">
        <v>1</v>
      </c>
      <c r="N1577" s="665">
        <v>3681.0099999999998</v>
      </c>
    </row>
    <row r="1578" spans="1:14" ht="14.4" customHeight="1" x14ac:dyDescent="0.3">
      <c r="A1578" s="660" t="s">
        <v>600</v>
      </c>
      <c r="B1578" s="661" t="s">
        <v>3542</v>
      </c>
      <c r="C1578" s="662" t="s">
        <v>620</v>
      </c>
      <c r="D1578" s="663" t="s">
        <v>3547</v>
      </c>
      <c r="E1578" s="662" t="s">
        <v>1748</v>
      </c>
      <c r="F1578" s="663" t="s">
        <v>3552</v>
      </c>
      <c r="G1578" s="662" t="s">
        <v>648</v>
      </c>
      <c r="H1578" s="662" t="s">
        <v>1763</v>
      </c>
      <c r="I1578" s="662" t="s">
        <v>1764</v>
      </c>
      <c r="J1578" s="662" t="s">
        <v>1765</v>
      </c>
      <c r="K1578" s="662" t="s">
        <v>1766</v>
      </c>
      <c r="L1578" s="664">
        <v>1735.66</v>
      </c>
      <c r="M1578" s="664">
        <v>3</v>
      </c>
      <c r="N1578" s="665">
        <v>5206.9800000000005</v>
      </c>
    </row>
    <row r="1579" spans="1:14" ht="14.4" customHeight="1" x14ac:dyDescent="0.3">
      <c r="A1579" s="660" t="s">
        <v>600</v>
      </c>
      <c r="B1579" s="661" t="s">
        <v>3542</v>
      </c>
      <c r="C1579" s="662" t="s">
        <v>620</v>
      </c>
      <c r="D1579" s="663" t="s">
        <v>3547</v>
      </c>
      <c r="E1579" s="662" t="s">
        <v>1748</v>
      </c>
      <c r="F1579" s="663" t="s">
        <v>3552</v>
      </c>
      <c r="G1579" s="662" t="s">
        <v>648</v>
      </c>
      <c r="H1579" s="662" t="s">
        <v>1770</v>
      </c>
      <c r="I1579" s="662" t="s">
        <v>1771</v>
      </c>
      <c r="J1579" s="662" t="s">
        <v>1772</v>
      </c>
      <c r="K1579" s="662" t="s">
        <v>1773</v>
      </c>
      <c r="L1579" s="664">
        <v>1735.07</v>
      </c>
      <c r="M1579" s="664">
        <v>11</v>
      </c>
      <c r="N1579" s="665">
        <v>19085.77</v>
      </c>
    </row>
    <row r="1580" spans="1:14" ht="14.4" customHeight="1" x14ac:dyDescent="0.3">
      <c r="A1580" s="660" t="s">
        <v>600</v>
      </c>
      <c r="B1580" s="661" t="s">
        <v>3542</v>
      </c>
      <c r="C1580" s="662" t="s">
        <v>620</v>
      </c>
      <c r="D1580" s="663" t="s">
        <v>3547</v>
      </c>
      <c r="E1580" s="662" t="s">
        <v>1748</v>
      </c>
      <c r="F1580" s="663" t="s">
        <v>3552</v>
      </c>
      <c r="G1580" s="662" t="s">
        <v>648</v>
      </c>
      <c r="H1580" s="662" t="s">
        <v>1774</v>
      </c>
      <c r="I1580" s="662" t="s">
        <v>1775</v>
      </c>
      <c r="J1580" s="662" t="s">
        <v>1772</v>
      </c>
      <c r="K1580" s="662" t="s">
        <v>1776</v>
      </c>
      <c r="L1580" s="664">
        <v>2156.2584127581308</v>
      </c>
      <c r="M1580" s="664">
        <v>18</v>
      </c>
      <c r="N1580" s="665">
        <v>38812.651429646357</v>
      </c>
    </row>
    <row r="1581" spans="1:14" ht="14.4" customHeight="1" x14ac:dyDescent="0.3">
      <c r="A1581" s="660" t="s">
        <v>600</v>
      </c>
      <c r="B1581" s="661" t="s">
        <v>3542</v>
      </c>
      <c r="C1581" s="662" t="s">
        <v>620</v>
      </c>
      <c r="D1581" s="663" t="s">
        <v>3547</v>
      </c>
      <c r="E1581" s="662" t="s">
        <v>1748</v>
      </c>
      <c r="F1581" s="663" t="s">
        <v>3552</v>
      </c>
      <c r="G1581" s="662" t="s">
        <v>648</v>
      </c>
      <c r="H1581" s="662" t="s">
        <v>3210</v>
      </c>
      <c r="I1581" s="662" t="s">
        <v>3211</v>
      </c>
      <c r="J1581" s="662" t="s">
        <v>3212</v>
      </c>
      <c r="K1581" s="662" t="s">
        <v>3213</v>
      </c>
      <c r="L1581" s="664">
        <v>2206.3288270313974</v>
      </c>
      <c r="M1581" s="664">
        <v>5</v>
      </c>
      <c r="N1581" s="665">
        <v>11031.644135156987</v>
      </c>
    </row>
    <row r="1582" spans="1:14" ht="14.4" customHeight="1" x14ac:dyDescent="0.3">
      <c r="A1582" s="660" t="s">
        <v>600</v>
      </c>
      <c r="B1582" s="661" t="s">
        <v>3542</v>
      </c>
      <c r="C1582" s="662" t="s">
        <v>620</v>
      </c>
      <c r="D1582" s="663" t="s">
        <v>3547</v>
      </c>
      <c r="E1582" s="662" t="s">
        <v>1748</v>
      </c>
      <c r="F1582" s="663" t="s">
        <v>3552</v>
      </c>
      <c r="G1582" s="662" t="s">
        <v>648</v>
      </c>
      <c r="H1582" s="662" t="s">
        <v>3436</v>
      </c>
      <c r="I1582" s="662" t="s">
        <v>3437</v>
      </c>
      <c r="J1582" s="662" t="s">
        <v>3438</v>
      </c>
      <c r="K1582" s="662" t="s">
        <v>3439</v>
      </c>
      <c r="L1582" s="664">
        <v>3910</v>
      </c>
      <c r="M1582" s="664">
        <v>2</v>
      </c>
      <c r="N1582" s="665">
        <v>7820</v>
      </c>
    </row>
    <row r="1583" spans="1:14" ht="14.4" customHeight="1" x14ac:dyDescent="0.3">
      <c r="A1583" s="660" t="s">
        <v>600</v>
      </c>
      <c r="B1583" s="661" t="s">
        <v>3542</v>
      </c>
      <c r="C1583" s="662" t="s">
        <v>620</v>
      </c>
      <c r="D1583" s="663" t="s">
        <v>3547</v>
      </c>
      <c r="E1583" s="662" t="s">
        <v>1748</v>
      </c>
      <c r="F1583" s="663" t="s">
        <v>3552</v>
      </c>
      <c r="G1583" s="662" t="s">
        <v>648</v>
      </c>
      <c r="H1583" s="662" t="s">
        <v>1777</v>
      </c>
      <c r="I1583" s="662" t="s">
        <v>1778</v>
      </c>
      <c r="J1583" s="662" t="s">
        <v>1779</v>
      </c>
      <c r="K1583" s="662" t="s">
        <v>1780</v>
      </c>
      <c r="L1583" s="664">
        <v>2903.29</v>
      </c>
      <c r="M1583" s="664">
        <v>6.4</v>
      </c>
      <c r="N1583" s="665">
        <v>18581.056</v>
      </c>
    </row>
    <row r="1584" spans="1:14" ht="14.4" customHeight="1" x14ac:dyDescent="0.3">
      <c r="A1584" s="660" t="s">
        <v>600</v>
      </c>
      <c r="B1584" s="661" t="s">
        <v>3542</v>
      </c>
      <c r="C1584" s="662" t="s">
        <v>620</v>
      </c>
      <c r="D1584" s="663" t="s">
        <v>3547</v>
      </c>
      <c r="E1584" s="662" t="s">
        <v>1748</v>
      </c>
      <c r="F1584" s="663" t="s">
        <v>3552</v>
      </c>
      <c r="G1584" s="662" t="s">
        <v>648</v>
      </c>
      <c r="H1584" s="662" t="s">
        <v>3440</v>
      </c>
      <c r="I1584" s="662" t="s">
        <v>3441</v>
      </c>
      <c r="J1584" s="662" t="s">
        <v>3442</v>
      </c>
      <c r="K1584" s="662" t="s">
        <v>3443</v>
      </c>
      <c r="L1584" s="664">
        <v>1325.03</v>
      </c>
      <c r="M1584" s="664">
        <v>10</v>
      </c>
      <c r="N1584" s="665">
        <v>13250.3</v>
      </c>
    </row>
    <row r="1585" spans="1:14" ht="14.4" customHeight="1" x14ac:dyDescent="0.3">
      <c r="A1585" s="660" t="s">
        <v>600</v>
      </c>
      <c r="B1585" s="661" t="s">
        <v>3542</v>
      </c>
      <c r="C1585" s="662" t="s">
        <v>620</v>
      </c>
      <c r="D1585" s="663" t="s">
        <v>3547</v>
      </c>
      <c r="E1585" s="662" t="s">
        <v>1748</v>
      </c>
      <c r="F1585" s="663" t="s">
        <v>3552</v>
      </c>
      <c r="G1585" s="662" t="s">
        <v>648</v>
      </c>
      <c r="H1585" s="662" t="s">
        <v>3444</v>
      </c>
      <c r="I1585" s="662" t="s">
        <v>3445</v>
      </c>
      <c r="J1585" s="662" t="s">
        <v>3446</v>
      </c>
      <c r="K1585" s="662" t="s">
        <v>3443</v>
      </c>
      <c r="L1585" s="664">
        <v>1508.9868301628906</v>
      </c>
      <c r="M1585" s="664">
        <v>10</v>
      </c>
      <c r="N1585" s="665">
        <v>15089.868301628905</v>
      </c>
    </row>
    <row r="1586" spans="1:14" ht="14.4" customHeight="1" x14ac:dyDescent="0.3">
      <c r="A1586" s="660" t="s">
        <v>600</v>
      </c>
      <c r="B1586" s="661" t="s">
        <v>3542</v>
      </c>
      <c r="C1586" s="662" t="s">
        <v>620</v>
      </c>
      <c r="D1586" s="663" t="s">
        <v>3547</v>
      </c>
      <c r="E1586" s="662" t="s">
        <v>1748</v>
      </c>
      <c r="F1586" s="663" t="s">
        <v>3552</v>
      </c>
      <c r="G1586" s="662" t="s">
        <v>648</v>
      </c>
      <c r="H1586" s="662" t="s">
        <v>3447</v>
      </c>
      <c r="I1586" s="662" t="s">
        <v>3448</v>
      </c>
      <c r="J1586" s="662" t="s">
        <v>3449</v>
      </c>
      <c r="K1586" s="662" t="s">
        <v>3450</v>
      </c>
      <c r="L1586" s="664">
        <v>3450</v>
      </c>
      <c r="M1586" s="664">
        <v>4</v>
      </c>
      <c r="N1586" s="665">
        <v>13800</v>
      </c>
    </row>
    <row r="1587" spans="1:14" ht="14.4" customHeight="1" x14ac:dyDescent="0.3">
      <c r="A1587" s="660" t="s">
        <v>600</v>
      </c>
      <c r="B1587" s="661" t="s">
        <v>3542</v>
      </c>
      <c r="C1587" s="662" t="s">
        <v>620</v>
      </c>
      <c r="D1587" s="663" t="s">
        <v>3547</v>
      </c>
      <c r="E1587" s="662" t="s">
        <v>1748</v>
      </c>
      <c r="F1587" s="663" t="s">
        <v>3552</v>
      </c>
      <c r="G1587" s="662" t="s">
        <v>648</v>
      </c>
      <c r="H1587" s="662" t="s">
        <v>3451</v>
      </c>
      <c r="I1587" s="662" t="s">
        <v>3452</v>
      </c>
      <c r="J1587" s="662" t="s">
        <v>3453</v>
      </c>
      <c r="K1587" s="662" t="s">
        <v>3454</v>
      </c>
      <c r="L1587" s="664">
        <v>2607.0500000000002</v>
      </c>
      <c r="M1587" s="664">
        <v>5</v>
      </c>
      <c r="N1587" s="665">
        <v>13035.25</v>
      </c>
    </row>
    <row r="1588" spans="1:14" ht="14.4" customHeight="1" x14ac:dyDescent="0.3">
      <c r="A1588" s="660" t="s">
        <v>600</v>
      </c>
      <c r="B1588" s="661" t="s">
        <v>3542</v>
      </c>
      <c r="C1588" s="662" t="s">
        <v>620</v>
      </c>
      <c r="D1588" s="663" t="s">
        <v>3547</v>
      </c>
      <c r="E1588" s="662" t="s">
        <v>1748</v>
      </c>
      <c r="F1588" s="663" t="s">
        <v>3552</v>
      </c>
      <c r="G1588" s="662" t="s">
        <v>648</v>
      </c>
      <c r="H1588" s="662" t="s">
        <v>1784</v>
      </c>
      <c r="I1588" s="662" t="s">
        <v>1785</v>
      </c>
      <c r="J1588" s="662" t="s">
        <v>1755</v>
      </c>
      <c r="K1588" s="662" t="s">
        <v>1786</v>
      </c>
      <c r="L1588" s="664">
        <v>1280.1800000000003</v>
      </c>
      <c r="M1588" s="664">
        <v>2.8</v>
      </c>
      <c r="N1588" s="665">
        <v>3584.5040000000008</v>
      </c>
    </row>
    <row r="1589" spans="1:14" ht="14.4" customHeight="1" x14ac:dyDescent="0.3">
      <c r="A1589" s="660" t="s">
        <v>600</v>
      </c>
      <c r="B1589" s="661" t="s">
        <v>3542</v>
      </c>
      <c r="C1589" s="662" t="s">
        <v>620</v>
      </c>
      <c r="D1589" s="663" t="s">
        <v>3547</v>
      </c>
      <c r="E1589" s="662" t="s">
        <v>1748</v>
      </c>
      <c r="F1589" s="663" t="s">
        <v>3552</v>
      </c>
      <c r="G1589" s="662" t="s">
        <v>1519</v>
      </c>
      <c r="H1589" s="662" t="s">
        <v>3455</v>
      </c>
      <c r="I1589" s="662" t="s">
        <v>3456</v>
      </c>
      <c r="J1589" s="662" t="s">
        <v>3457</v>
      </c>
      <c r="K1589" s="662" t="s">
        <v>3458</v>
      </c>
      <c r="L1589" s="664">
        <v>202.86000649434098</v>
      </c>
      <c r="M1589" s="664">
        <v>9</v>
      </c>
      <c r="N1589" s="665">
        <v>1825.7400584490688</v>
      </c>
    </row>
    <row r="1590" spans="1:14" ht="14.4" customHeight="1" x14ac:dyDescent="0.3">
      <c r="A1590" s="660" t="s">
        <v>600</v>
      </c>
      <c r="B1590" s="661" t="s">
        <v>3542</v>
      </c>
      <c r="C1590" s="662" t="s">
        <v>620</v>
      </c>
      <c r="D1590" s="663" t="s">
        <v>3547</v>
      </c>
      <c r="E1590" s="662" t="s">
        <v>1748</v>
      </c>
      <c r="F1590" s="663" t="s">
        <v>3552</v>
      </c>
      <c r="G1590" s="662" t="s">
        <v>1519</v>
      </c>
      <c r="H1590" s="662" t="s">
        <v>2740</v>
      </c>
      <c r="I1590" s="662" t="s">
        <v>2741</v>
      </c>
      <c r="J1590" s="662" t="s">
        <v>2742</v>
      </c>
      <c r="K1590" s="662" t="s">
        <v>2743</v>
      </c>
      <c r="L1590" s="664">
        <v>54.120000000000019</v>
      </c>
      <c r="M1590" s="664">
        <v>2</v>
      </c>
      <c r="N1590" s="665">
        <v>108.24000000000004</v>
      </c>
    </row>
    <row r="1591" spans="1:14" ht="14.4" customHeight="1" x14ac:dyDescent="0.3">
      <c r="A1591" s="660" t="s">
        <v>600</v>
      </c>
      <c r="B1591" s="661" t="s">
        <v>3542</v>
      </c>
      <c r="C1591" s="662" t="s">
        <v>620</v>
      </c>
      <c r="D1591" s="663" t="s">
        <v>3547</v>
      </c>
      <c r="E1591" s="662" t="s">
        <v>1748</v>
      </c>
      <c r="F1591" s="663" t="s">
        <v>3552</v>
      </c>
      <c r="G1591" s="662" t="s">
        <v>1519</v>
      </c>
      <c r="H1591" s="662" t="s">
        <v>2744</v>
      </c>
      <c r="I1591" s="662" t="s">
        <v>2745</v>
      </c>
      <c r="J1591" s="662" t="s">
        <v>2746</v>
      </c>
      <c r="K1591" s="662" t="s">
        <v>2743</v>
      </c>
      <c r="L1591" s="664">
        <v>54.11999999999999</v>
      </c>
      <c r="M1591" s="664">
        <v>2</v>
      </c>
      <c r="N1591" s="665">
        <v>108.23999999999998</v>
      </c>
    </row>
    <row r="1592" spans="1:14" ht="14.4" customHeight="1" x14ac:dyDescent="0.3">
      <c r="A1592" s="660" t="s">
        <v>600</v>
      </c>
      <c r="B1592" s="661" t="s">
        <v>3542</v>
      </c>
      <c r="C1592" s="662" t="s">
        <v>620</v>
      </c>
      <c r="D1592" s="663" t="s">
        <v>3547</v>
      </c>
      <c r="E1592" s="662" t="s">
        <v>1748</v>
      </c>
      <c r="F1592" s="663" t="s">
        <v>3552</v>
      </c>
      <c r="G1592" s="662" t="s">
        <v>1519</v>
      </c>
      <c r="H1592" s="662" t="s">
        <v>3214</v>
      </c>
      <c r="I1592" s="662" t="s">
        <v>3215</v>
      </c>
      <c r="J1592" s="662" t="s">
        <v>3216</v>
      </c>
      <c r="K1592" s="662" t="s">
        <v>2743</v>
      </c>
      <c r="L1592" s="664">
        <v>48.099953814863717</v>
      </c>
      <c r="M1592" s="664">
        <v>3</v>
      </c>
      <c r="N1592" s="665">
        <v>144.29986144459116</v>
      </c>
    </row>
    <row r="1593" spans="1:14" ht="14.4" customHeight="1" x14ac:dyDescent="0.3">
      <c r="A1593" s="660" t="s">
        <v>600</v>
      </c>
      <c r="B1593" s="661" t="s">
        <v>3542</v>
      </c>
      <c r="C1593" s="662" t="s">
        <v>620</v>
      </c>
      <c r="D1593" s="663" t="s">
        <v>3547</v>
      </c>
      <c r="E1593" s="662" t="s">
        <v>1748</v>
      </c>
      <c r="F1593" s="663" t="s">
        <v>3552</v>
      </c>
      <c r="G1593" s="662" t="s">
        <v>1519</v>
      </c>
      <c r="H1593" s="662" t="s">
        <v>3217</v>
      </c>
      <c r="I1593" s="662" t="s">
        <v>3218</v>
      </c>
      <c r="J1593" s="662" t="s">
        <v>3219</v>
      </c>
      <c r="K1593" s="662" t="s">
        <v>2743</v>
      </c>
      <c r="L1593" s="664">
        <v>48.099999999999987</v>
      </c>
      <c r="M1593" s="664">
        <v>3</v>
      </c>
      <c r="N1593" s="665">
        <v>144.29999999999995</v>
      </c>
    </row>
    <row r="1594" spans="1:14" ht="14.4" customHeight="1" x14ac:dyDescent="0.3">
      <c r="A1594" s="660" t="s">
        <v>600</v>
      </c>
      <c r="B1594" s="661" t="s">
        <v>3542</v>
      </c>
      <c r="C1594" s="662" t="s">
        <v>620</v>
      </c>
      <c r="D1594" s="663" t="s">
        <v>3547</v>
      </c>
      <c r="E1594" s="662" t="s">
        <v>1748</v>
      </c>
      <c r="F1594" s="663" t="s">
        <v>3552</v>
      </c>
      <c r="G1594" s="662" t="s">
        <v>1519</v>
      </c>
      <c r="H1594" s="662" t="s">
        <v>3459</v>
      </c>
      <c r="I1594" s="662" t="s">
        <v>3460</v>
      </c>
      <c r="J1594" s="662" t="s">
        <v>3461</v>
      </c>
      <c r="K1594" s="662" t="s">
        <v>2743</v>
      </c>
      <c r="L1594" s="664">
        <v>54.119537665089091</v>
      </c>
      <c r="M1594" s="664">
        <v>2</v>
      </c>
      <c r="N1594" s="665">
        <v>108.23907533017818</v>
      </c>
    </row>
    <row r="1595" spans="1:14" ht="14.4" customHeight="1" x14ac:dyDescent="0.3">
      <c r="A1595" s="660" t="s">
        <v>600</v>
      </c>
      <c r="B1595" s="661" t="s">
        <v>3542</v>
      </c>
      <c r="C1595" s="662" t="s">
        <v>620</v>
      </c>
      <c r="D1595" s="663" t="s">
        <v>3547</v>
      </c>
      <c r="E1595" s="662" t="s">
        <v>1748</v>
      </c>
      <c r="F1595" s="663" t="s">
        <v>3552</v>
      </c>
      <c r="G1595" s="662" t="s">
        <v>1519</v>
      </c>
      <c r="H1595" s="662" t="s">
        <v>1793</v>
      </c>
      <c r="I1595" s="662" t="s">
        <v>1794</v>
      </c>
      <c r="J1595" s="662" t="s">
        <v>1795</v>
      </c>
      <c r="K1595" s="662" t="s">
        <v>1796</v>
      </c>
      <c r="L1595" s="664">
        <v>206.99999998187806</v>
      </c>
      <c r="M1595" s="664">
        <v>47</v>
      </c>
      <c r="N1595" s="665">
        <v>9728.9999991482691</v>
      </c>
    </row>
    <row r="1596" spans="1:14" ht="14.4" customHeight="1" x14ac:dyDescent="0.3">
      <c r="A1596" s="660" t="s">
        <v>600</v>
      </c>
      <c r="B1596" s="661" t="s">
        <v>3542</v>
      </c>
      <c r="C1596" s="662" t="s">
        <v>620</v>
      </c>
      <c r="D1596" s="663" t="s">
        <v>3547</v>
      </c>
      <c r="E1596" s="662" t="s">
        <v>1748</v>
      </c>
      <c r="F1596" s="663" t="s">
        <v>3552</v>
      </c>
      <c r="G1596" s="662" t="s">
        <v>1519</v>
      </c>
      <c r="H1596" s="662" t="s">
        <v>3462</v>
      </c>
      <c r="I1596" s="662" t="s">
        <v>3463</v>
      </c>
      <c r="J1596" s="662" t="s">
        <v>3464</v>
      </c>
      <c r="K1596" s="662" t="s">
        <v>3465</v>
      </c>
      <c r="L1596" s="664">
        <v>216.21970540441984</v>
      </c>
      <c r="M1596" s="664">
        <v>4</v>
      </c>
      <c r="N1596" s="665">
        <v>864.87882161767936</v>
      </c>
    </row>
    <row r="1597" spans="1:14" ht="14.4" customHeight="1" x14ac:dyDescent="0.3">
      <c r="A1597" s="660" t="s">
        <v>600</v>
      </c>
      <c r="B1597" s="661" t="s">
        <v>3542</v>
      </c>
      <c r="C1597" s="662" t="s">
        <v>620</v>
      </c>
      <c r="D1597" s="663" t="s">
        <v>3547</v>
      </c>
      <c r="E1597" s="662" t="s">
        <v>1748</v>
      </c>
      <c r="F1597" s="663" t="s">
        <v>3552</v>
      </c>
      <c r="G1597" s="662" t="s">
        <v>1519</v>
      </c>
      <c r="H1597" s="662" t="s">
        <v>1797</v>
      </c>
      <c r="I1597" s="662" t="s">
        <v>1798</v>
      </c>
      <c r="J1597" s="662" t="s">
        <v>1799</v>
      </c>
      <c r="K1597" s="662" t="s">
        <v>1800</v>
      </c>
      <c r="L1597" s="664">
        <v>198.25999380638149</v>
      </c>
      <c r="M1597" s="664">
        <v>2</v>
      </c>
      <c r="N1597" s="665">
        <v>396.51998761276298</v>
      </c>
    </row>
    <row r="1598" spans="1:14" ht="14.4" customHeight="1" x14ac:dyDescent="0.3">
      <c r="A1598" s="660" t="s">
        <v>600</v>
      </c>
      <c r="B1598" s="661" t="s">
        <v>3542</v>
      </c>
      <c r="C1598" s="662" t="s">
        <v>620</v>
      </c>
      <c r="D1598" s="663" t="s">
        <v>3547</v>
      </c>
      <c r="E1598" s="662" t="s">
        <v>1748</v>
      </c>
      <c r="F1598" s="663" t="s">
        <v>3552</v>
      </c>
      <c r="G1598" s="662" t="s">
        <v>1519</v>
      </c>
      <c r="H1598" s="662" t="s">
        <v>1801</v>
      </c>
      <c r="I1598" s="662" t="s">
        <v>1801</v>
      </c>
      <c r="J1598" s="662" t="s">
        <v>1791</v>
      </c>
      <c r="K1598" s="662" t="s">
        <v>1802</v>
      </c>
      <c r="L1598" s="664">
        <v>183.36992222045427</v>
      </c>
      <c r="M1598" s="664">
        <v>74</v>
      </c>
      <c r="N1598" s="665">
        <v>13569.374244313616</v>
      </c>
    </row>
    <row r="1599" spans="1:14" ht="14.4" customHeight="1" x14ac:dyDescent="0.3">
      <c r="A1599" s="660" t="s">
        <v>600</v>
      </c>
      <c r="B1599" s="661" t="s">
        <v>3542</v>
      </c>
      <c r="C1599" s="662" t="s">
        <v>620</v>
      </c>
      <c r="D1599" s="663" t="s">
        <v>3547</v>
      </c>
      <c r="E1599" s="662" t="s">
        <v>1748</v>
      </c>
      <c r="F1599" s="663" t="s">
        <v>3552</v>
      </c>
      <c r="G1599" s="662" t="s">
        <v>1519</v>
      </c>
      <c r="H1599" s="662" t="s">
        <v>3466</v>
      </c>
      <c r="I1599" s="662" t="s">
        <v>3467</v>
      </c>
      <c r="J1599" s="662" t="s">
        <v>3468</v>
      </c>
      <c r="K1599" s="662" t="s">
        <v>2743</v>
      </c>
      <c r="L1599" s="664">
        <v>40.569999999999993</v>
      </c>
      <c r="M1599" s="664">
        <v>6</v>
      </c>
      <c r="N1599" s="665">
        <v>243.41999999999996</v>
      </c>
    </row>
    <row r="1600" spans="1:14" ht="14.4" customHeight="1" x14ac:dyDescent="0.3">
      <c r="A1600" s="660" t="s">
        <v>600</v>
      </c>
      <c r="B1600" s="661" t="s">
        <v>3542</v>
      </c>
      <c r="C1600" s="662" t="s">
        <v>620</v>
      </c>
      <c r="D1600" s="663" t="s">
        <v>3547</v>
      </c>
      <c r="E1600" s="662" t="s">
        <v>1748</v>
      </c>
      <c r="F1600" s="663" t="s">
        <v>3552</v>
      </c>
      <c r="G1600" s="662" t="s">
        <v>1519</v>
      </c>
      <c r="H1600" s="662" t="s">
        <v>1803</v>
      </c>
      <c r="I1600" s="662" t="s">
        <v>1804</v>
      </c>
      <c r="J1600" s="662" t="s">
        <v>1805</v>
      </c>
      <c r="K1600" s="662" t="s">
        <v>1789</v>
      </c>
      <c r="L1600" s="664">
        <v>123.21000000000002</v>
      </c>
      <c r="M1600" s="664">
        <v>1</v>
      </c>
      <c r="N1600" s="665">
        <v>123.21000000000002</v>
      </c>
    </row>
    <row r="1601" spans="1:14" ht="14.4" customHeight="1" x14ac:dyDescent="0.3">
      <c r="A1601" s="660" t="s">
        <v>600</v>
      </c>
      <c r="B1601" s="661" t="s">
        <v>3542</v>
      </c>
      <c r="C1601" s="662" t="s">
        <v>620</v>
      </c>
      <c r="D1601" s="663" t="s">
        <v>3547</v>
      </c>
      <c r="E1601" s="662" t="s">
        <v>1748</v>
      </c>
      <c r="F1601" s="663" t="s">
        <v>3552</v>
      </c>
      <c r="G1601" s="662" t="s">
        <v>1519</v>
      </c>
      <c r="H1601" s="662" t="s">
        <v>1809</v>
      </c>
      <c r="I1601" s="662" t="s">
        <v>1810</v>
      </c>
      <c r="J1601" s="662" t="s">
        <v>1811</v>
      </c>
      <c r="K1601" s="662" t="s">
        <v>1789</v>
      </c>
      <c r="L1601" s="664">
        <v>123.21000000000002</v>
      </c>
      <c r="M1601" s="664">
        <v>1</v>
      </c>
      <c r="N1601" s="665">
        <v>123.21000000000002</v>
      </c>
    </row>
    <row r="1602" spans="1:14" ht="14.4" customHeight="1" x14ac:dyDescent="0.3">
      <c r="A1602" s="660" t="s">
        <v>600</v>
      </c>
      <c r="B1602" s="661" t="s">
        <v>3542</v>
      </c>
      <c r="C1602" s="662" t="s">
        <v>620</v>
      </c>
      <c r="D1602" s="663" t="s">
        <v>3547</v>
      </c>
      <c r="E1602" s="662" t="s">
        <v>1748</v>
      </c>
      <c r="F1602" s="663" t="s">
        <v>3552</v>
      </c>
      <c r="G1602" s="662" t="s">
        <v>1519</v>
      </c>
      <c r="H1602" s="662" t="s">
        <v>1812</v>
      </c>
      <c r="I1602" s="662" t="s">
        <v>1813</v>
      </c>
      <c r="J1602" s="662" t="s">
        <v>1814</v>
      </c>
      <c r="K1602" s="662" t="s">
        <v>1789</v>
      </c>
      <c r="L1602" s="664">
        <v>123.21000000000002</v>
      </c>
      <c r="M1602" s="664">
        <v>1</v>
      </c>
      <c r="N1602" s="665">
        <v>123.21000000000002</v>
      </c>
    </row>
    <row r="1603" spans="1:14" ht="14.4" customHeight="1" x14ac:dyDescent="0.3">
      <c r="A1603" s="660" t="s">
        <v>600</v>
      </c>
      <c r="B1603" s="661" t="s">
        <v>3542</v>
      </c>
      <c r="C1603" s="662" t="s">
        <v>620</v>
      </c>
      <c r="D1603" s="663" t="s">
        <v>3547</v>
      </c>
      <c r="E1603" s="662" t="s">
        <v>1815</v>
      </c>
      <c r="F1603" s="663" t="s">
        <v>3553</v>
      </c>
      <c r="G1603" s="662" t="s">
        <v>648</v>
      </c>
      <c r="H1603" s="662" t="s">
        <v>2754</v>
      </c>
      <c r="I1603" s="662" t="s">
        <v>2755</v>
      </c>
      <c r="J1603" s="662" t="s">
        <v>2756</v>
      </c>
      <c r="K1603" s="662" t="s">
        <v>1937</v>
      </c>
      <c r="L1603" s="664">
        <v>33.6</v>
      </c>
      <c r="M1603" s="664">
        <v>-16</v>
      </c>
      <c r="N1603" s="665">
        <v>-537.6</v>
      </c>
    </row>
    <row r="1604" spans="1:14" ht="14.4" customHeight="1" x14ac:dyDescent="0.3">
      <c r="A1604" s="660" t="s">
        <v>600</v>
      </c>
      <c r="B1604" s="661" t="s">
        <v>3542</v>
      </c>
      <c r="C1604" s="662" t="s">
        <v>620</v>
      </c>
      <c r="D1604" s="663" t="s">
        <v>3547</v>
      </c>
      <c r="E1604" s="662" t="s">
        <v>1815</v>
      </c>
      <c r="F1604" s="663" t="s">
        <v>3553</v>
      </c>
      <c r="G1604" s="662" t="s">
        <v>648</v>
      </c>
      <c r="H1604" s="662" t="s">
        <v>2757</v>
      </c>
      <c r="I1604" s="662" t="s">
        <v>2757</v>
      </c>
      <c r="J1604" s="662" t="s">
        <v>2758</v>
      </c>
      <c r="K1604" s="662" t="s">
        <v>2759</v>
      </c>
      <c r="L1604" s="664">
        <v>72.839991694624899</v>
      </c>
      <c r="M1604" s="664">
        <v>4</v>
      </c>
      <c r="N1604" s="665">
        <v>291.3599667784996</v>
      </c>
    </row>
    <row r="1605" spans="1:14" ht="14.4" customHeight="1" x14ac:dyDescent="0.3">
      <c r="A1605" s="660" t="s">
        <v>600</v>
      </c>
      <c r="B1605" s="661" t="s">
        <v>3542</v>
      </c>
      <c r="C1605" s="662" t="s">
        <v>620</v>
      </c>
      <c r="D1605" s="663" t="s">
        <v>3547</v>
      </c>
      <c r="E1605" s="662" t="s">
        <v>1815</v>
      </c>
      <c r="F1605" s="663" t="s">
        <v>3553</v>
      </c>
      <c r="G1605" s="662" t="s">
        <v>648</v>
      </c>
      <c r="H1605" s="662" t="s">
        <v>1834</v>
      </c>
      <c r="I1605" s="662" t="s">
        <v>1835</v>
      </c>
      <c r="J1605" s="662" t="s">
        <v>1836</v>
      </c>
      <c r="K1605" s="662" t="s">
        <v>1837</v>
      </c>
      <c r="L1605" s="664">
        <v>39.349931827474201</v>
      </c>
      <c r="M1605" s="664">
        <v>2</v>
      </c>
      <c r="N1605" s="665">
        <v>78.699863654948402</v>
      </c>
    </row>
    <row r="1606" spans="1:14" ht="14.4" customHeight="1" x14ac:dyDescent="0.3">
      <c r="A1606" s="660" t="s">
        <v>600</v>
      </c>
      <c r="B1606" s="661" t="s">
        <v>3542</v>
      </c>
      <c r="C1606" s="662" t="s">
        <v>620</v>
      </c>
      <c r="D1606" s="663" t="s">
        <v>3547</v>
      </c>
      <c r="E1606" s="662" t="s">
        <v>1815</v>
      </c>
      <c r="F1606" s="663" t="s">
        <v>3553</v>
      </c>
      <c r="G1606" s="662" t="s">
        <v>648</v>
      </c>
      <c r="H1606" s="662" t="s">
        <v>2763</v>
      </c>
      <c r="I1606" s="662" t="s">
        <v>2764</v>
      </c>
      <c r="J1606" s="662" t="s">
        <v>2765</v>
      </c>
      <c r="K1606" s="662" t="s">
        <v>2766</v>
      </c>
      <c r="L1606" s="664">
        <v>26.812499999999996</v>
      </c>
      <c r="M1606" s="664">
        <v>4</v>
      </c>
      <c r="N1606" s="665">
        <v>107.24999999999999</v>
      </c>
    </row>
    <row r="1607" spans="1:14" ht="14.4" customHeight="1" x14ac:dyDescent="0.3">
      <c r="A1607" s="660" t="s">
        <v>600</v>
      </c>
      <c r="B1607" s="661" t="s">
        <v>3542</v>
      </c>
      <c r="C1607" s="662" t="s">
        <v>620</v>
      </c>
      <c r="D1607" s="663" t="s">
        <v>3547</v>
      </c>
      <c r="E1607" s="662" t="s">
        <v>1815</v>
      </c>
      <c r="F1607" s="663" t="s">
        <v>3553</v>
      </c>
      <c r="G1607" s="662" t="s">
        <v>648</v>
      </c>
      <c r="H1607" s="662" t="s">
        <v>1842</v>
      </c>
      <c r="I1607" s="662" t="s">
        <v>1843</v>
      </c>
      <c r="J1607" s="662" t="s">
        <v>1844</v>
      </c>
      <c r="K1607" s="662" t="s">
        <v>1845</v>
      </c>
      <c r="L1607" s="664">
        <v>33.340000000000011</v>
      </c>
      <c r="M1607" s="664">
        <v>2</v>
      </c>
      <c r="N1607" s="665">
        <v>66.680000000000021</v>
      </c>
    </row>
    <row r="1608" spans="1:14" ht="14.4" customHeight="1" x14ac:dyDescent="0.3">
      <c r="A1608" s="660" t="s">
        <v>600</v>
      </c>
      <c r="B1608" s="661" t="s">
        <v>3542</v>
      </c>
      <c r="C1608" s="662" t="s">
        <v>620</v>
      </c>
      <c r="D1608" s="663" t="s">
        <v>3547</v>
      </c>
      <c r="E1608" s="662" t="s">
        <v>1815</v>
      </c>
      <c r="F1608" s="663" t="s">
        <v>3553</v>
      </c>
      <c r="G1608" s="662" t="s">
        <v>648</v>
      </c>
      <c r="H1608" s="662" t="s">
        <v>1846</v>
      </c>
      <c r="I1608" s="662" t="s">
        <v>1847</v>
      </c>
      <c r="J1608" s="662" t="s">
        <v>1848</v>
      </c>
      <c r="K1608" s="662" t="s">
        <v>1849</v>
      </c>
      <c r="L1608" s="664">
        <v>433.35876927231584</v>
      </c>
      <c r="M1608" s="664">
        <v>19.5</v>
      </c>
      <c r="N1608" s="665">
        <v>8450.4960008101589</v>
      </c>
    </row>
    <row r="1609" spans="1:14" ht="14.4" customHeight="1" x14ac:dyDescent="0.3">
      <c r="A1609" s="660" t="s">
        <v>600</v>
      </c>
      <c r="B1609" s="661" t="s">
        <v>3542</v>
      </c>
      <c r="C1609" s="662" t="s">
        <v>620</v>
      </c>
      <c r="D1609" s="663" t="s">
        <v>3547</v>
      </c>
      <c r="E1609" s="662" t="s">
        <v>1815</v>
      </c>
      <c r="F1609" s="663" t="s">
        <v>3553</v>
      </c>
      <c r="G1609" s="662" t="s">
        <v>648</v>
      </c>
      <c r="H1609" s="662" t="s">
        <v>1850</v>
      </c>
      <c r="I1609" s="662" t="s">
        <v>1851</v>
      </c>
      <c r="J1609" s="662" t="s">
        <v>1852</v>
      </c>
      <c r="K1609" s="662" t="s">
        <v>1853</v>
      </c>
      <c r="L1609" s="664">
        <v>1448.2175725604122</v>
      </c>
      <c r="M1609" s="664">
        <v>27.333333333333336</v>
      </c>
      <c r="N1609" s="665">
        <v>39584.613649984603</v>
      </c>
    </row>
    <row r="1610" spans="1:14" ht="14.4" customHeight="1" x14ac:dyDescent="0.3">
      <c r="A1610" s="660" t="s">
        <v>600</v>
      </c>
      <c r="B1610" s="661" t="s">
        <v>3542</v>
      </c>
      <c r="C1610" s="662" t="s">
        <v>620</v>
      </c>
      <c r="D1610" s="663" t="s">
        <v>3547</v>
      </c>
      <c r="E1610" s="662" t="s">
        <v>1815</v>
      </c>
      <c r="F1610" s="663" t="s">
        <v>3553</v>
      </c>
      <c r="G1610" s="662" t="s">
        <v>648</v>
      </c>
      <c r="H1610" s="662" t="s">
        <v>1854</v>
      </c>
      <c r="I1610" s="662" t="s">
        <v>1855</v>
      </c>
      <c r="J1610" s="662" t="s">
        <v>1856</v>
      </c>
      <c r="K1610" s="662" t="s">
        <v>1857</v>
      </c>
      <c r="L1610" s="664">
        <v>641.9899999999999</v>
      </c>
      <c r="M1610" s="664">
        <v>17</v>
      </c>
      <c r="N1610" s="665">
        <v>10913.829999999998</v>
      </c>
    </row>
    <row r="1611" spans="1:14" ht="14.4" customHeight="1" x14ac:dyDescent="0.3">
      <c r="A1611" s="660" t="s">
        <v>600</v>
      </c>
      <c r="B1611" s="661" t="s">
        <v>3542</v>
      </c>
      <c r="C1611" s="662" t="s">
        <v>620</v>
      </c>
      <c r="D1611" s="663" t="s">
        <v>3547</v>
      </c>
      <c r="E1611" s="662" t="s">
        <v>1815</v>
      </c>
      <c r="F1611" s="663" t="s">
        <v>3553</v>
      </c>
      <c r="G1611" s="662" t="s">
        <v>648</v>
      </c>
      <c r="H1611" s="662" t="s">
        <v>1858</v>
      </c>
      <c r="I1611" s="662" t="s">
        <v>1858</v>
      </c>
      <c r="J1611" s="662" t="s">
        <v>1859</v>
      </c>
      <c r="K1611" s="662" t="s">
        <v>1860</v>
      </c>
      <c r="L1611" s="664">
        <v>610.95000000000005</v>
      </c>
      <c r="M1611" s="664">
        <v>3</v>
      </c>
      <c r="N1611" s="665">
        <v>1832.8500000000001</v>
      </c>
    </row>
    <row r="1612" spans="1:14" ht="14.4" customHeight="1" x14ac:dyDescent="0.3">
      <c r="A1612" s="660" t="s">
        <v>600</v>
      </c>
      <c r="B1612" s="661" t="s">
        <v>3542</v>
      </c>
      <c r="C1612" s="662" t="s">
        <v>620</v>
      </c>
      <c r="D1612" s="663" t="s">
        <v>3547</v>
      </c>
      <c r="E1612" s="662" t="s">
        <v>1815</v>
      </c>
      <c r="F1612" s="663" t="s">
        <v>3553</v>
      </c>
      <c r="G1612" s="662" t="s">
        <v>648</v>
      </c>
      <c r="H1612" s="662" t="s">
        <v>1861</v>
      </c>
      <c r="I1612" s="662" t="s">
        <v>1862</v>
      </c>
      <c r="J1612" s="662" t="s">
        <v>1863</v>
      </c>
      <c r="K1612" s="662" t="s">
        <v>1864</v>
      </c>
      <c r="L1612" s="664">
        <v>103.23476471861463</v>
      </c>
      <c r="M1612" s="664">
        <v>170.8</v>
      </c>
      <c r="N1612" s="665">
        <v>17632.497813939379</v>
      </c>
    </row>
    <row r="1613" spans="1:14" ht="14.4" customHeight="1" x14ac:dyDescent="0.3">
      <c r="A1613" s="660" t="s">
        <v>600</v>
      </c>
      <c r="B1613" s="661" t="s">
        <v>3542</v>
      </c>
      <c r="C1613" s="662" t="s">
        <v>620</v>
      </c>
      <c r="D1613" s="663" t="s">
        <v>3547</v>
      </c>
      <c r="E1613" s="662" t="s">
        <v>1815</v>
      </c>
      <c r="F1613" s="663" t="s">
        <v>3553</v>
      </c>
      <c r="G1613" s="662" t="s">
        <v>648</v>
      </c>
      <c r="H1613" s="662" t="s">
        <v>1865</v>
      </c>
      <c r="I1613" s="662" t="s">
        <v>1866</v>
      </c>
      <c r="J1613" s="662" t="s">
        <v>1867</v>
      </c>
      <c r="K1613" s="662" t="s">
        <v>1827</v>
      </c>
      <c r="L1613" s="664">
        <v>2899.2122065393482</v>
      </c>
      <c r="M1613" s="664">
        <v>23.5</v>
      </c>
      <c r="N1613" s="665">
        <v>68131.48685367468</v>
      </c>
    </row>
    <row r="1614" spans="1:14" ht="14.4" customHeight="1" x14ac:dyDescent="0.3">
      <c r="A1614" s="660" t="s">
        <v>600</v>
      </c>
      <c r="B1614" s="661" t="s">
        <v>3542</v>
      </c>
      <c r="C1614" s="662" t="s">
        <v>620</v>
      </c>
      <c r="D1614" s="663" t="s">
        <v>3547</v>
      </c>
      <c r="E1614" s="662" t="s">
        <v>1815</v>
      </c>
      <c r="F1614" s="663" t="s">
        <v>3553</v>
      </c>
      <c r="G1614" s="662" t="s">
        <v>648</v>
      </c>
      <c r="H1614" s="662" t="s">
        <v>3469</v>
      </c>
      <c r="I1614" s="662" t="s">
        <v>3470</v>
      </c>
      <c r="J1614" s="662" t="s">
        <v>3471</v>
      </c>
      <c r="K1614" s="662" t="s">
        <v>3472</v>
      </c>
      <c r="L1614" s="664">
        <v>161.91999999999999</v>
      </c>
      <c r="M1614" s="664">
        <v>20</v>
      </c>
      <c r="N1614" s="665">
        <v>3238.3999999999996</v>
      </c>
    </row>
    <row r="1615" spans="1:14" ht="14.4" customHeight="1" x14ac:dyDescent="0.3">
      <c r="A1615" s="660" t="s">
        <v>600</v>
      </c>
      <c r="B1615" s="661" t="s">
        <v>3542</v>
      </c>
      <c r="C1615" s="662" t="s">
        <v>620</v>
      </c>
      <c r="D1615" s="663" t="s">
        <v>3547</v>
      </c>
      <c r="E1615" s="662" t="s">
        <v>1815</v>
      </c>
      <c r="F1615" s="663" t="s">
        <v>3553</v>
      </c>
      <c r="G1615" s="662" t="s">
        <v>648</v>
      </c>
      <c r="H1615" s="662" t="s">
        <v>1868</v>
      </c>
      <c r="I1615" s="662" t="s">
        <v>1869</v>
      </c>
      <c r="J1615" s="662" t="s">
        <v>1870</v>
      </c>
      <c r="K1615" s="662" t="s">
        <v>1871</v>
      </c>
      <c r="L1615" s="664">
        <v>81.099925877147257</v>
      </c>
      <c r="M1615" s="664">
        <v>53</v>
      </c>
      <c r="N1615" s="665">
        <v>4298.296071488805</v>
      </c>
    </row>
    <row r="1616" spans="1:14" ht="14.4" customHeight="1" x14ac:dyDescent="0.3">
      <c r="A1616" s="660" t="s">
        <v>600</v>
      </c>
      <c r="B1616" s="661" t="s">
        <v>3542</v>
      </c>
      <c r="C1616" s="662" t="s">
        <v>620</v>
      </c>
      <c r="D1616" s="663" t="s">
        <v>3547</v>
      </c>
      <c r="E1616" s="662" t="s">
        <v>1815</v>
      </c>
      <c r="F1616" s="663" t="s">
        <v>3553</v>
      </c>
      <c r="G1616" s="662" t="s">
        <v>648</v>
      </c>
      <c r="H1616" s="662" t="s">
        <v>1872</v>
      </c>
      <c r="I1616" s="662" t="s">
        <v>1873</v>
      </c>
      <c r="J1616" s="662" t="s">
        <v>1874</v>
      </c>
      <c r="K1616" s="662" t="s">
        <v>1875</v>
      </c>
      <c r="L1616" s="664">
        <v>678.12008248603513</v>
      </c>
      <c r="M1616" s="664">
        <v>8.4</v>
      </c>
      <c r="N1616" s="665">
        <v>5696.2086928826957</v>
      </c>
    </row>
    <row r="1617" spans="1:14" ht="14.4" customHeight="1" x14ac:dyDescent="0.3">
      <c r="A1617" s="660" t="s">
        <v>600</v>
      </c>
      <c r="B1617" s="661" t="s">
        <v>3542</v>
      </c>
      <c r="C1617" s="662" t="s">
        <v>620</v>
      </c>
      <c r="D1617" s="663" t="s">
        <v>3547</v>
      </c>
      <c r="E1617" s="662" t="s">
        <v>1815</v>
      </c>
      <c r="F1617" s="663" t="s">
        <v>3553</v>
      </c>
      <c r="G1617" s="662" t="s">
        <v>648</v>
      </c>
      <c r="H1617" s="662" t="s">
        <v>1876</v>
      </c>
      <c r="I1617" s="662" t="s">
        <v>1877</v>
      </c>
      <c r="J1617" s="662" t="s">
        <v>1878</v>
      </c>
      <c r="K1617" s="662" t="s">
        <v>1879</v>
      </c>
      <c r="L1617" s="664">
        <v>605.268215202595</v>
      </c>
      <c r="M1617" s="664">
        <v>13.700000000000001</v>
      </c>
      <c r="N1617" s="665">
        <v>8292.1745482755523</v>
      </c>
    </row>
    <row r="1618" spans="1:14" ht="14.4" customHeight="1" x14ac:dyDescent="0.3">
      <c r="A1618" s="660" t="s">
        <v>600</v>
      </c>
      <c r="B1618" s="661" t="s">
        <v>3542</v>
      </c>
      <c r="C1618" s="662" t="s">
        <v>620</v>
      </c>
      <c r="D1618" s="663" t="s">
        <v>3547</v>
      </c>
      <c r="E1618" s="662" t="s">
        <v>1815</v>
      </c>
      <c r="F1618" s="663" t="s">
        <v>3553</v>
      </c>
      <c r="G1618" s="662" t="s">
        <v>648</v>
      </c>
      <c r="H1618" s="662" t="s">
        <v>1880</v>
      </c>
      <c r="I1618" s="662" t="s">
        <v>1881</v>
      </c>
      <c r="J1618" s="662" t="s">
        <v>1882</v>
      </c>
      <c r="K1618" s="662" t="s">
        <v>1883</v>
      </c>
      <c r="L1618" s="664">
        <v>517.49980653352304</v>
      </c>
      <c r="M1618" s="664">
        <v>9.4</v>
      </c>
      <c r="N1618" s="665">
        <v>4864.498181415117</v>
      </c>
    </row>
    <row r="1619" spans="1:14" ht="14.4" customHeight="1" x14ac:dyDescent="0.3">
      <c r="A1619" s="660" t="s">
        <v>600</v>
      </c>
      <c r="B1619" s="661" t="s">
        <v>3542</v>
      </c>
      <c r="C1619" s="662" t="s">
        <v>620</v>
      </c>
      <c r="D1619" s="663" t="s">
        <v>3547</v>
      </c>
      <c r="E1619" s="662" t="s">
        <v>1815</v>
      </c>
      <c r="F1619" s="663" t="s">
        <v>3553</v>
      </c>
      <c r="G1619" s="662" t="s">
        <v>648</v>
      </c>
      <c r="H1619" s="662" t="s">
        <v>1888</v>
      </c>
      <c r="I1619" s="662" t="s">
        <v>1888</v>
      </c>
      <c r="J1619" s="662" t="s">
        <v>1889</v>
      </c>
      <c r="K1619" s="662" t="s">
        <v>1890</v>
      </c>
      <c r="L1619" s="664">
        <v>814.62917988507127</v>
      </c>
      <c r="M1619" s="664">
        <v>4.5</v>
      </c>
      <c r="N1619" s="665">
        <v>3665.8313094828209</v>
      </c>
    </row>
    <row r="1620" spans="1:14" ht="14.4" customHeight="1" x14ac:dyDescent="0.3">
      <c r="A1620" s="660" t="s">
        <v>600</v>
      </c>
      <c r="B1620" s="661" t="s">
        <v>3542</v>
      </c>
      <c r="C1620" s="662" t="s">
        <v>620</v>
      </c>
      <c r="D1620" s="663" t="s">
        <v>3547</v>
      </c>
      <c r="E1620" s="662" t="s">
        <v>1815</v>
      </c>
      <c r="F1620" s="663" t="s">
        <v>3553</v>
      </c>
      <c r="G1620" s="662" t="s">
        <v>648</v>
      </c>
      <c r="H1620" s="662" t="s">
        <v>1895</v>
      </c>
      <c r="I1620" s="662" t="s">
        <v>1895</v>
      </c>
      <c r="J1620" s="662" t="s">
        <v>1896</v>
      </c>
      <c r="K1620" s="662" t="s">
        <v>1897</v>
      </c>
      <c r="L1620" s="664">
        <v>1495</v>
      </c>
      <c r="M1620" s="664">
        <v>8</v>
      </c>
      <c r="N1620" s="665">
        <v>11960</v>
      </c>
    </row>
    <row r="1621" spans="1:14" ht="14.4" customHeight="1" x14ac:dyDescent="0.3">
      <c r="A1621" s="660" t="s">
        <v>600</v>
      </c>
      <c r="B1621" s="661" t="s">
        <v>3542</v>
      </c>
      <c r="C1621" s="662" t="s">
        <v>620</v>
      </c>
      <c r="D1621" s="663" t="s">
        <v>3547</v>
      </c>
      <c r="E1621" s="662" t="s">
        <v>1815</v>
      </c>
      <c r="F1621" s="663" t="s">
        <v>3553</v>
      </c>
      <c r="G1621" s="662" t="s">
        <v>648</v>
      </c>
      <c r="H1621" s="662" t="s">
        <v>1901</v>
      </c>
      <c r="I1621" s="662" t="s">
        <v>1902</v>
      </c>
      <c r="J1621" s="662" t="s">
        <v>1903</v>
      </c>
      <c r="K1621" s="662" t="s">
        <v>1904</v>
      </c>
      <c r="L1621" s="664">
        <v>82.811574233210678</v>
      </c>
      <c r="M1621" s="664">
        <v>84</v>
      </c>
      <c r="N1621" s="665">
        <v>6956.1722355896973</v>
      </c>
    </row>
    <row r="1622" spans="1:14" ht="14.4" customHeight="1" x14ac:dyDescent="0.3">
      <c r="A1622" s="660" t="s">
        <v>600</v>
      </c>
      <c r="B1622" s="661" t="s">
        <v>3542</v>
      </c>
      <c r="C1622" s="662" t="s">
        <v>620</v>
      </c>
      <c r="D1622" s="663" t="s">
        <v>3547</v>
      </c>
      <c r="E1622" s="662" t="s">
        <v>1815</v>
      </c>
      <c r="F1622" s="663" t="s">
        <v>3553</v>
      </c>
      <c r="G1622" s="662" t="s">
        <v>648</v>
      </c>
      <c r="H1622" s="662" t="s">
        <v>1905</v>
      </c>
      <c r="I1622" s="662" t="s">
        <v>1906</v>
      </c>
      <c r="J1622" s="662" t="s">
        <v>1907</v>
      </c>
      <c r="K1622" s="662" t="s">
        <v>1908</v>
      </c>
      <c r="L1622" s="664">
        <v>246.34888751595287</v>
      </c>
      <c r="M1622" s="664">
        <v>17</v>
      </c>
      <c r="N1622" s="665">
        <v>4187.9310877711987</v>
      </c>
    </row>
    <row r="1623" spans="1:14" ht="14.4" customHeight="1" x14ac:dyDescent="0.3">
      <c r="A1623" s="660" t="s">
        <v>600</v>
      </c>
      <c r="B1623" s="661" t="s">
        <v>3542</v>
      </c>
      <c r="C1623" s="662" t="s">
        <v>620</v>
      </c>
      <c r="D1623" s="663" t="s">
        <v>3547</v>
      </c>
      <c r="E1623" s="662" t="s">
        <v>1815</v>
      </c>
      <c r="F1623" s="663" t="s">
        <v>3553</v>
      </c>
      <c r="G1623" s="662" t="s">
        <v>648</v>
      </c>
      <c r="H1623" s="662" t="s">
        <v>1912</v>
      </c>
      <c r="I1623" s="662" t="s">
        <v>1912</v>
      </c>
      <c r="J1623" s="662" t="s">
        <v>1913</v>
      </c>
      <c r="K1623" s="662" t="s">
        <v>1914</v>
      </c>
      <c r="L1623" s="664">
        <v>1851.4999999999991</v>
      </c>
      <c r="M1623" s="664">
        <v>2.4</v>
      </c>
      <c r="N1623" s="665">
        <v>4443.5999999999976</v>
      </c>
    </row>
    <row r="1624" spans="1:14" ht="14.4" customHeight="1" x14ac:dyDescent="0.3">
      <c r="A1624" s="660" t="s">
        <v>600</v>
      </c>
      <c r="B1624" s="661" t="s">
        <v>3542</v>
      </c>
      <c r="C1624" s="662" t="s">
        <v>620</v>
      </c>
      <c r="D1624" s="663" t="s">
        <v>3547</v>
      </c>
      <c r="E1624" s="662" t="s">
        <v>1815</v>
      </c>
      <c r="F1624" s="663" t="s">
        <v>3553</v>
      </c>
      <c r="G1624" s="662" t="s">
        <v>648</v>
      </c>
      <c r="H1624" s="662" t="s">
        <v>3473</v>
      </c>
      <c r="I1624" s="662" t="s">
        <v>3474</v>
      </c>
      <c r="J1624" s="662" t="s">
        <v>3475</v>
      </c>
      <c r="K1624" s="662" t="s">
        <v>3476</v>
      </c>
      <c r="L1624" s="664">
        <v>0</v>
      </c>
      <c r="M1624" s="664">
        <v>0</v>
      </c>
      <c r="N1624" s="665">
        <v>0</v>
      </c>
    </row>
    <row r="1625" spans="1:14" ht="14.4" customHeight="1" x14ac:dyDescent="0.3">
      <c r="A1625" s="660" t="s">
        <v>600</v>
      </c>
      <c r="B1625" s="661" t="s">
        <v>3542</v>
      </c>
      <c r="C1625" s="662" t="s">
        <v>620</v>
      </c>
      <c r="D1625" s="663" t="s">
        <v>3547</v>
      </c>
      <c r="E1625" s="662" t="s">
        <v>1815</v>
      </c>
      <c r="F1625" s="663" t="s">
        <v>3553</v>
      </c>
      <c r="G1625" s="662" t="s">
        <v>648</v>
      </c>
      <c r="H1625" s="662" t="s">
        <v>1915</v>
      </c>
      <c r="I1625" s="662" t="s">
        <v>1916</v>
      </c>
      <c r="J1625" s="662" t="s">
        <v>1917</v>
      </c>
      <c r="K1625" s="662" t="s">
        <v>1894</v>
      </c>
      <c r="L1625" s="664">
        <v>819.94921699531665</v>
      </c>
      <c r="M1625" s="664">
        <v>0.6</v>
      </c>
      <c r="N1625" s="665">
        <v>491.96953019718995</v>
      </c>
    </row>
    <row r="1626" spans="1:14" ht="14.4" customHeight="1" x14ac:dyDescent="0.3">
      <c r="A1626" s="660" t="s">
        <v>600</v>
      </c>
      <c r="B1626" s="661" t="s">
        <v>3542</v>
      </c>
      <c r="C1626" s="662" t="s">
        <v>620</v>
      </c>
      <c r="D1626" s="663" t="s">
        <v>3547</v>
      </c>
      <c r="E1626" s="662" t="s">
        <v>1815</v>
      </c>
      <c r="F1626" s="663" t="s">
        <v>3553</v>
      </c>
      <c r="G1626" s="662" t="s">
        <v>648</v>
      </c>
      <c r="H1626" s="662" t="s">
        <v>1922</v>
      </c>
      <c r="I1626" s="662" t="s">
        <v>1923</v>
      </c>
      <c r="J1626" s="662" t="s">
        <v>1924</v>
      </c>
      <c r="K1626" s="662" t="s">
        <v>1925</v>
      </c>
      <c r="L1626" s="664">
        <v>834.23190661519709</v>
      </c>
      <c r="M1626" s="664">
        <v>9.5</v>
      </c>
      <c r="N1626" s="665">
        <v>7925.2031128443723</v>
      </c>
    </row>
    <row r="1627" spans="1:14" ht="14.4" customHeight="1" x14ac:dyDescent="0.3">
      <c r="A1627" s="660" t="s">
        <v>600</v>
      </c>
      <c r="B1627" s="661" t="s">
        <v>3542</v>
      </c>
      <c r="C1627" s="662" t="s">
        <v>620</v>
      </c>
      <c r="D1627" s="663" t="s">
        <v>3547</v>
      </c>
      <c r="E1627" s="662" t="s">
        <v>1815</v>
      </c>
      <c r="F1627" s="663" t="s">
        <v>3553</v>
      </c>
      <c r="G1627" s="662" t="s">
        <v>648</v>
      </c>
      <c r="H1627" s="662" t="s">
        <v>1926</v>
      </c>
      <c r="I1627" s="662" t="s">
        <v>1926</v>
      </c>
      <c r="J1627" s="662" t="s">
        <v>1927</v>
      </c>
      <c r="K1627" s="662" t="s">
        <v>1928</v>
      </c>
      <c r="L1627" s="664">
        <v>1557.2990766971745</v>
      </c>
      <c r="M1627" s="664">
        <v>6.1999999999999993</v>
      </c>
      <c r="N1627" s="665">
        <v>9655.2542755224804</v>
      </c>
    </row>
    <row r="1628" spans="1:14" ht="14.4" customHeight="1" x14ac:dyDescent="0.3">
      <c r="A1628" s="660" t="s">
        <v>600</v>
      </c>
      <c r="B1628" s="661" t="s">
        <v>3542</v>
      </c>
      <c r="C1628" s="662" t="s">
        <v>620</v>
      </c>
      <c r="D1628" s="663" t="s">
        <v>3547</v>
      </c>
      <c r="E1628" s="662" t="s">
        <v>1815</v>
      </c>
      <c r="F1628" s="663" t="s">
        <v>3553</v>
      </c>
      <c r="G1628" s="662" t="s">
        <v>648</v>
      </c>
      <c r="H1628" s="662" t="s">
        <v>3477</v>
      </c>
      <c r="I1628" s="662" t="s">
        <v>3477</v>
      </c>
      <c r="J1628" s="662" t="s">
        <v>2756</v>
      </c>
      <c r="K1628" s="662" t="s">
        <v>1937</v>
      </c>
      <c r="L1628" s="664">
        <v>35.259997171809935</v>
      </c>
      <c r="M1628" s="664">
        <v>40</v>
      </c>
      <c r="N1628" s="665">
        <v>1410.3998868723975</v>
      </c>
    </row>
    <row r="1629" spans="1:14" ht="14.4" customHeight="1" x14ac:dyDescent="0.3">
      <c r="A1629" s="660" t="s">
        <v>600</v>
      </c>
      <c r="B1629" s="661" t="s">
        <v>3542</v>
      </c>
      <c r="C1629" s="662" t="s">
        <v>620</v>
      </c>
      <c r="D1629" s="663" t="s">
        <v>3547</v>
      </c>
      <c r="E1629" s="662" t="s">
        <v>1815</v>
      </c>
      <c r="F1629" s="663" t="s">
        <v>3553</v>
      </c>
      <c r="G1629" s="662" t="s">
        <v>648</v>
      </c>
      <c r="H1629" s="662" t="s">
        <v>1929</v>
      </c>
      <c r="I1629" s="662" t="s">
        <v>1929</v>
      </c>
      <c r="J1629" s="662" t="s">
        <v>1930</v>
      </c>
      <c r="K1629" s="662" t="s">
        <v>1931</v>
      </c>
      <c r="L1629" s="664">
        <v>1167.25</v>
      </c>
      <c r="M1629" s="664">
        <v>3</v>
      </c>
      <c r="N1629" s="665">
        <v>3501.75</v>
      </c>
    </row>
    <row r="1630" spans="1:14" ht="14.4" customHeight="1" x14ac:dyDescent="0.3">
      <c r="A1630" s="660" t="s">
        <v>600</v>
      </c>
      <c r="B1630" s="661" t="s">
        <v>3542</v>
      </c>
      <c r="C1630" s="662" t="s">
        <v>620</v>
      </c>
      <c r="D1630" s="663" t="s">
        <v>3547</v>
      </c>
      <c r="E1630" s="662" t="s">
        <v>1815</v>
      </c>
      <c r="F1630" s="663" t="s">
        <v>3553</v>
      </c>
      <c r="G1630" s="662" t="s">
        <v>648</v>
      </c>
      <c r="H1630" s="662" t="s">
        <v>1932</v>
      </c>
      <c r="I1630" s="662" t="s">
        <v>1932</v>
      </c>
      <c r="J1630" s="662" t="s">
        <v>1933</v>
      </c>
      <c r="K1630" s="662" t="s">
        <v>1934</v>
      </c>
      <c r="L1630" s="664">
        <v>168.07394618834084</v>
      </c>
      <c r="M1630" s="664">
        <v>22.299999999999997</v>
      </c>
      <c r="N1630" s="665">
        <v>3748.0490000000004</v>
      </c>
    </row>
    <row r="1631" spans="1:14" ht="14.4" customHeight="1" x14ac:dyDescent="0.3">
      <c r="A1631" s="660" t="s">
        <v>600</v>
      </c>
      <c r="B1631" s="661" t="s">
        <v>3542</v>
      </c>
      <c r="C1631" s="662" t="s">
        <v>620</v>
      </c>
      <c r="D1631" s="663" t="s">
        <v>3547</v>
      </c>
      <c r="E1631" s="662" t="s">
        <v>1815</v>
      </c>
      <c r="F1631" s="663" t="s">
        <v>3553</v>
      </c>
      <c r="G1631" s="662" t="s">
        <v>648</v>
      </c>
      <c r="H1631" s="662" t="s">
        <v>1935</v>
      </c>
      <c r="I1631" s="662" t="s">
        <v>1935</v>
      </c>
      <c r="J1631" s="662" t="s">
        <v>1936</v>
      </c>
      <c r="K1631" s="662" t="s">
        <v>1937</v>
      </c>
      <c r="L1631" s="664">
        <v>30.8697007630951</v>
      </c>
      <c r="M1631" s="664">
        <v>12</v>
      </c>
      <c r="N1631" s="665">
        <v>370.43640915714121</v>
      </c>
    </row>
    <row r="1632" spans="1:14" ht="14.4" customHeight="1" x14ac:dyDescent="0.3">
      <c r="A1632" s="660" t="s">
        <v>600</v>
      </c>
      <c r="B1632" s="661" t="s">
        <v>3542</v>
      </c>
      <c r="C1632" s="662" t="s">
        <v>620</v>
      </c>
      <c r="D1632" s="663" t="s">
        <v>3547</v>
      </c>
      <c r="E1632" s="662" t="s">
        <v>1815</v>
      </c>
      <c r="F1632" s="663" t="s">
        <v>3553</v>
      </c>
      <c r="G1632" s="662" t="s">
        <v>1519</v>
      </c>
      <c r="H1632" s="662" t="s">
        <v>1938</v>
      </c>
      <c r="I1632" s="662" t="s">
        <v>1939</v>
      </c>
      <c r="J1632" s="662" t="s">
        <v>1940</v>
      </c>
      <c r="K1632" s="662" t="s">
        <v>1941</v>
      </c>
      <c r="L1632" s="664">
        <v>88.600184733245243</v>
      </c>
      <c r="M1632" s="664">
        <v>76</v>
      </c>
      <c r="N1632" s="665">
        <v>6733.6140397266381</v>
      </c>
    </row>
    <row r="1633" spans="1:14" ht="14.4" customHeight="1" x14ac:dyDescent="0.3">
      <c r="A1633" s="660" t="s">
        <v>600</v>
      </c>
      <c r="B1633" s="661" t="s">
        <v>3542</v>
      </c>
      <c r="C1633" s="662" t="s">
        <v>620</v>
      </c>
      <c r="D1633" s="663" t="s">
        <v>3547</v>
      </c>
      <c r="E1633" s="662" t="s">
        <v>1815</v>
      </c>
      <c r="F1633" s="663" t="s">
        <v>3553</v>
      </c>
      <c r="G1633" s="662" t="s">
        <v>1519</v>
      </c>
      <c r="H1633" s="662" t="s">
        <v>1942</v>
      </c>
      <c r="I1633" s="662" t="s">
        <v>1943</v>
      </c>
      <c r="J1633" s="662" t="s">
        <v>1944</v>
      </c>
      <c r="K1633" s="662" t="s">
        <v>1945</v>
      </c>
      <c r="L1633" s="664">
        <v>45.860560916874256</v>
      </c>
      <c r="M1633" s="664">
        <v>502</v>
      </c>
      <c r="N1633" s="665">
        <v>23022.001580270877</v>
      </c>
    </row>
    <row r="1634" spans="1:14" ht="14.4" customHeight="1" x14ac:dyDescent="0.3">
      <c r="A1634" s="660" t="s">
        <v>600</v>
      </c>
      <c r="B1634" s="661" t="s">
        <v>3542</v>
      </c>
      <c r="C1634" s="662" t="s">
        <v>620</v>
      </c>
      <c r="D1634" s="663" t="s">
        <v>3547</v>
      </c>
      <c r="E1634" s="662" t="s">
        <v>1815</v>
      </c>
      <c r="F1634" s="663" t="s">
        <v>3553</v>
      </c>
      <c r="G1634" s="662" t="s">
        <v>1519</v>
      </c>
      <c r="H1634" s="662" t="s">
        <v>1950</v>
      </c>
      <c r="I1634" s="662" t="s">
        <v>1951</v>
      </c>
      <c r="J1634" s="662" t="s">
        <v>1952</v>
      </c>
      <c r="K1634" s="662" t="s">
        <v>1953</v>
      </c>
      <c r="L1634" s="664">
        <v>153.59016510229284</v>
      </c>
      <c r="M1634" s="664">
        <v>1</v>
      </c>
      <c r="N1634" s="665">
        <v>153.59016510229284</v>
      </c>
    </row>
    <row r="1635" spans="1:14" ht="14.4" customHeight="1" x14ac:dyDescent="0.3">
      <c r="A1635" s="660" t="s">
        <v>600</v>
      </c>
      <c r="B1635" s="661" t="s">
        <v>3542</v>
      </c>
      <c r="C1635" s="662" t="s">
        <v>620</v>
      </c>
      <c r="D1635" s="663" t="s">
        <v>3547</v>
      </c>
      <c r="E1635" s="662" t="s">
        <v>1815</v>
      </c>
      <c r="F1635" s="663" t="s">
        <v>3553</v>
      </c>
      <c r="G1635" s="662" t="s">
        <v>1519</v>
      </c>
      <c r="H1635" s="662" t="s">
        <v>1958</v>
      </c>
      <c r="I1635" s="662" t="s">
        <v>1959</v>
      </c>
      <c r="J1635" s="662" t="s">
        <v>1960</v>
      </c>
      <c r="K1635" s="662" t="s">
        <v>1961</v>
      </c>
      <c r="L1635" s="664">
        <v>261.05</v>
      </c>
      <c r="M1635" s="664">
        <v>33</v>
      </c>
      <c r="N1635" s="665">
        <v>8614.65</v>
      </c>
    </row>
    <row r="1636" spans="1:14" ht="14.4" customHeight="1" x14ac:dyDescent="0.3">
      <c r="A1636" s="660" t="s">
        <v>600</v>
      </c>
      <c r="B1636" s="661" t="s">
        <v>3542</v>
      </c>
      <c r="C1636" s="662" t="s">
        <v>620</v>
      </c>
      <c r="D1636" s="663" t="s">
        <v>3547</v>
      </c>
      <c r="E1636" s="662" t="s">
        <v>1815</v>
      </c>
      <c r="F1636" s="663" t="s">
        <v>3553</v>
      </c>
      <c r="G1636" s="662" t="s">
        <v>1519</v>
      </c>
      <c r="H1636" s="662" t="s">
        <v>1962</v>
      </c>
      <c r="I1636" s="662" t="s">
        <v>1963</v>
      </c>
      <c r="J1636" s="662" t="s">
        <v>1964</v>
      </c>
      <c r="K1636" s="662" t="s">
        <v>1827</v>
      </c>
      <c r="L1636" s="664">
        <v>206.99976097205362</v>
      </c>
      <c r="M1636" s="664">
        <v>1.7</v>
      </c>
      <c r="N1636" s="665">
        <v>351.89959365249115</v>
      </c>
    </row>
    <row r="1637" spans="1:14" ht="14.4" customHeight="1" x14ac:dyDescent="0.3">
      <c r="A1637" s="660" t="s">
        <v>600</v>
      </c>
      <c r="B1637" s="661" t="s">
        <v>3542</v>
      </c>
      <c r="C1637" s="662" t="s">
        <v>620</v>
      </c>
      <c r="D1637" s="663" t="s">
        <v>3547</v>
      </c>
      <c r="E1637" s="662" t="s">
        <v>1815</v>
      </c>
      <c r="F1637" s="663" t="s">
        <v>3553</v>
      </c>
      <c r="G1637" s="662" t="s">
        <v>1519</v>
      </c>
      <c r="H1637" s="662" t="s">
        <v>1973</v>
      </c>
      <c r="I1637" s="662" t="s">
        <v>1974</v>
      </c>
      <c r="J1637" s="662" t="s">
        <v>1975</v>
      </c>
      <c r="K1637" s="662" t="s">
        <v>1976</v>
      </c>
      <c r="L1637" s="664">
        <v>54.43</v>
      </c>
      <c r="M1637" s="664">
        <v>22</v>
      </c>
      <c r="N1637" s="665">
        <v>1197.46</v>
      </c>
    </row>
    <row r="1638" spans="1:14" ht="14.4" customHeight="1" x14ac:dyDescent="0.3">
      <c r="A1638" s="660" t="s">
        <v>600</v>
      </c>
      <c r="B1638" s="661" t="s">
        <v>3542</v>
      </c>
      <c r="C1638" s="662" t="s">
        <v>620</v>
      </c>
      <c r="D1638" s="663" t="s">
        <v>3547</v>
      </c>
      <c r="E1638" s="662" t="s">
        <v>1815</v>
      </c>
      <c r="F1638" s="663" t="s">
        <v>3553</v>
      </c>
      <c r="G1638" s="662" t="s">
        <v>1519</v>
      </c>
      <c r="H1638" s="662" t="s">
        <v>1977</v>
      </c>
      <c r="I1638" s="662" t="s">
        <v>1978</v>
      </c>
      <c r="J1638" s="662" t="s">
        <v>1940</v>
      </c>
      <c r="K1638" s="662" t="s">
        <v>1979</v>
      </c>
      <c r="L1638" s="664">
        <v>74.000266364033237</v>
      </c>
      <c r="M1638" s="664">
        <v>21</v>
      </c>
      <c r="N1638" s="665">
        <v>1554.0055936446979</v>
      </c>
    </row>
    <row r="1639" spans="1:14" ht="14.4" customHeight="1" x14ac:dyDescent="0.3">
      <c r="A1639" s="660" t="s">
        <v>600</v>
      </c>
      <c r="B1639" s="661" t="s">
        <v>3542</v>
      </c>
      <c r="C1639" s="662" t="s">
        <v>620</v>
      </c>
      <c r="D1639" s="663" t="s">
        <v>3547</v>
      </c>
      <c r="E1639" s="662" t="s">
        <v>1815</v>
      </c>
      <c r="F1639" s="663" t="s">
        <v>3553</v>
      </c>
      <c r="G1639" s="662" t="s">
        <v>1519</v>
      </c>
      <c r="H1639" s="662" t="s">
        <v>1980</v>
      </c>
      <c r="I1639" s="662" t="s">
        <v>1981</v>
      </c>
      <c r="J1639" s="662" t="s">
        <v>1982</v>
      </c>
      <c r="K1639" s="662" t="s">
        <v>1983</v>
      </c>
      <c r="L1639" s="664">
        <v>12587.160296807344</v>
      </c>
      <c r="M1639" s="664">
        <v>4.5999999999999996</v>
      </c>
      <c r="N1639" s="665">
        <v>57900.937365313781</v>
      </c>
    </row>
    <row r="1640" spans="1:14" ht="14.4" customHeight="1" x14ac:dyDescent="0.3">
      <c r="A1640" s="660" t="s">
        <v>600</v>
      </c>
      <c r="B1640" s="661" t="s">
        <v>3542</v>
      </c>
      <c r="C1640" s="662" t="s">
        <v>620</v>
      </c>
      <c r="D1640" s="663" t="s">
        <v>3547</v>
      </c>
      <c r="E1640" s="662" t="s">
        <v>1992</v>
      </c>
      <c r="F1640" s="663" t="s">
        <v>3554</v>
      </c>
      <c r="G1640" s="662" t="s">
        <v>648</v>
      </c>
      <c r="H1640" s="662" t="s">
        <v>3234</v>
      </c>
      <c r="I1640" s="662" t="s">
        <v>3235</v>
      </c>
      <c r="J1640" s="662" t="s">
        <v>3236</v>
      </c>
      <c r="K1640" s="662" t="s">
        <v>3237</v>
      </c>
      <c r="L1640" s="664">
        <v>89.029600425372394</v>
      </c>
      <c r="M1640" s="664">
        <v>2</v>
      </c>
      <c r="N1640" s="665">
        <v>178.05920085074479</v>
      </c>
    </row>
    <row r="1641" spans="1:14" ht="14.4" customHeight="1" x14ac:dyDescent="0.3">
      <c r="A1641" s="660" t="s">
        <v>600</v>
      </c>
      <c r="B1641" s="661" t="s">
        <v>3542</v>
      </c>
      <c r="C1641" s="662" t="s">
        <v>620</v>
      </c>
      <c r="D1641" s="663" t="s">
        <v>3547</v>
      </c>
      <c r="E1641" s="662" t="s">
        <v>1992</v>
      </c>
      <c r="F1641" s="663" t="s">
        <v>3554</v>
      </c>
      <c r="G1641" s="662" t="s">
        <v>648</v>
      </c>
      <c r="H1641" s="662" t="s">
        <v>3238</v>
      </c>
      <c r="I1641" s="662" t="s">
        <v>3239</v>
      </c>
      <c r="J1641" s="662" t="s">
        <v>3240</v>
      </c>
      <c r="K1641" s="662" t="s">
        <v>3241</v>
      </c>
      <c r="L1641" s="664">
        <v>7690.0015000000003</v>
      </c>
      <c r="M1641" s="664">
        <v>8</v>
      </c>
      <c r="N1641" s="665">
        <v>61520.012000000002</v>
      </c>
    </row>
    <row r="1642" spans="1:14" ht="14.4" customHeight="1" x14ac:dyDescent="0.3">
      <c r="A1642" s="660" t="s">
        <v>600</v>
      </c>
      <c r="B1642" s="661" t="s">
        <v>3542</v>
      </c>
      <c r="C1642" s="662" t="s">
        <v>620</v>
      </c>
      <c r="D1642" s="663" t="s">
        <v>3547</v>
      </c>
      <c r="E1642" s="662" t="s">
        <v>1992</v>
      </c>
      <c r="F1642" s="663" t="s">
        <v>3554</v>
      </c>
      <c r="G1642" s="662" t="s">
        <v>1519</v>
      </c>
      <c r="H1642" s="662" t="s">
        <v>1997</v>
      </c>
      <c r="I1642" s="662" t="s">
        <v>1998</v>
      </c>
      <c r="J1642" s="662" t="s">
        <v>1999</v>
      </c>
      <c r="K1642" s="662"/>
      <c r="L1642" s="664">
        <v>33.384641781237548</v>
      </c>
      <c r="M1642" s="664">
        <v>201</v>
      </c>
      <c r="N1642" s="665">
        <v>6710.3129980287476</v>
      </c>
    </row>
    <row r="1643" spans="1:14" ht="14.4" customHeight="1" x14ac:dyDescent="0.3">
      <c r="A1643" s="660" t="s">
        <v>600</v>
      </c>
      <c r="B1643" s="661" t="s">
        <v>3542</v>
      </c>
      <c r="C1643" s="662" t="s">
        <v>620</v>
      </c>
      <c r="D1643" s="663" t="s">
        <v>3547</v>
      </c>
      <c r="E1643" s="662" t="s">
        <v>1992</v>
      </c>
      <c r="F1643" s="663" t="s">
        <v>3554</v>
      </c>
      <c r="G1643" s="662" t="s">
        <v>1519</v>
      </c>
      <c r="H1643" s="662" t="s">
        <v>3478</v>
      </c>
      <c r="I1643" s="662" t="s">
        <v>3479</v>
      </c>
      <c r="J1643" s="662" t="s">
        <v>2009</v>
      </c>
      <c r="K1643" s="662" t="s">
        <v>3480</v>
      </c>
      <c r="L1643" s="664">
        <v>2995.212089172172</v>
      </c>
      <c r="M1643" s="664">
        <v>43</v>
      </c>
      <c r="N1643" s="665">
        <v>128794.11983440339</v>
      </c>
    </row>
    <row r="1644" spans="1:14" ht="14.4" customHeight="1" x14ac:dyDescent="0.3">
      <c r="A1644" s="660" t="s">
        <v>600</v>
      </c>
      <c r="B1644" s="661" t="s">
        <v>3542</v>
      </c>
      <c r="C1644" s="662" t="s">
        <v>620</v>
      </c>
      <c r="D1644" s="663" t="s">
        <v>3547</v>
      </c>
      <c r="E1644" s="662" t="s">
        <v>2011</v>
      </c>
      <c r="F1644" s="663" t="s">
        <v>3555</v>
      </c>
      <c r="G1644" s="662"/>
      <c r="H1644" s="662"/>
      <c r="I1644" s="662" t="s">
        <v>2014</v>
      </c>
      <c r="J1644" s="662" t="s">
        <v>2015</v>
      </c>
      <c r="K1644" s="662"/>
      <c r="L1644" s="664">
        <v>1407.54</v>
      </c>
      <c r="M1644" s="664">
        <v>68</v>
      </c>
      <c r="N1644" s="665">
        <v>95712.72</v>
      </c>
    </row>
    <row r="1645" spans="1:14" ht="14.4" customHeight="1" x14ac:dyDescent="0.3">
      <c r="A1645" s="660" t="s">
        <v>600</v>
      </c>
      <c r="B1645" s="661" t="s">
        <v>3542</v>
      </c>
      <c r="C1645" s="662" t="s">
        <v>620</v>
      </c>
      <c r="D1645" s="663" t="s">
        <v>3547</v>
      </c>
      <c r="E1645" s="662" t="s">
        <v>2011</v>
      </c>
      <c r="F1645" s="663" t="s">
        <v>3555</v>
      </c>
      <c r="G1645" s="662"/>
      <c r="H1645" s="662"/>
      <c r="I1645" s="662" t="s">
        <v>3481</v>
      </c>
      <c r="J1645" s="662" t="s">
        <v>3482</v>
      </c>
      <c r="K1645" s="662"/>
      <c r="L1645" s="664">
        <v>8608.9</v>
      </c>
      <c r="M1645" s="664">
        <v>4</v>
      </c>
      <c r="N1645" s="665">
        <v>34435.599999999999</v>
      </c>
    </row>
    <row r="1646" spans="1:14" ht="14.4" customHeight="1" x14ac:dyDescent="0.3">
      <c r="A1646" s="660" t="s">
        <v>600</v>
      </c>
      <c r="B1646" s="661" t="s">
        <v>3542</v>
      </c>
      <c r="C1646" s="662" t="s">
        <v>623</v>
      </c>
      <c r="D1646" s="663" t="s">
        <v>3548</v>
      </c>
      <c r="E1646" s="662" t="s">
        <v>632</v>
      </c>
      <c r="F1646" s="663" t="s">
        <v>3551</v>
      </c>
      <c r="G1646" s="662" t="s">
        <v>648</v>
      </c>
      <c r="H1646" s="662" t="s">
        <v>3483</v>
      </c>
      <c r="I1646" s="662" t="s">
        <v>3484</v>
      </c>
      <c r="J1646" s="662" t="s">
        <v>3485</v>
      </c>
      <c r="K1646" s="662" t="s">
        <v>3486</v>
      </c>
      <c r="L1646" s="664">
        <v>8511.7683147224016</v>
      </c>
      <c r="M1646" s="664">
        <v>17</v>
      </c>
      <c r="N1646" s="665">
        <v>144700.06135028083</v>
      </c>
    </row>
    <row r="1647" spans="1:14" ht="14.4" customHeight="1" x14ac:dyDescent="0.3">
      <c r="A1647" s="660" t="s">
        <v>600</v>
      </c>
      <c r="B1647" s="661" t="s">
        <v>3542</v>
      </c>
      <c r="C1647" s="662" t="s">
        <v>623</v>
      </c>
      <c r="D1647" s="663" t="s">
        <v>3548</v>
      </c>
      <c r="E1647" s="662" t="s">
        <v>632</v>
      </c>
      <c r="F1647" s="663" t="s">
        <v>3551</v>
      </c>
      <c r="G1647" s="662" t="s">
        <v>648</v>
      </c>
      <c r="H1647" s="662" t="s">
        <v>3487</v>
      </c>
      <c r="I1647" s="662" t="s">
        <v>3488</v>
      </c>
      <c r="J1647" s="662" t="s">
        <v>3485</v>
      </c>
      <c r="K1647" s="662" t="s">
        <v>3489</v>
      </c>
      <c r="L1647" s="664">
        <v>1505.531023867163</v>
      </c>
      <c r="M1647" s="664">
        <v>10</v>
      </c>
      <c r="N1647" s="665">
        <v>15055.310238671629</v>
      </c>
    </row>
    <row r="1648" spans="1:14" ht="14.4" customHeight="1" x14ac:dyDescent="0.3">
      <c r="A1648" s="660" t="s">
        <v>600</v>
      </c>
      <c r="B1648" s="661" t="s">
        <v>3542</v>
      </c>
      <c r="C1648" s="662" t="s">
        <v>623</v>
      </c>
      <c r="D1648" s="663" t="s">
        <v>3548</v>
      </c>
      <c r="E1648" s="662" t="s">
        <v>632</v>
      </c>
      <c r="F1648" s="663" t="s">
        <v>3551</v>
      </c>
      <c r="G1648" s="662" t="s">
        <v>648</v>
      </c>
      <c r="H1648" s="662" t="s">
        <v>3490</v>
      </c>
      <c r="I1648" s="662" t="s">
        <v>3491</v>
      </c>
      <c r="J1648" s="662" t="s">
        <v>3492</v>
      </c>
      <c r="K1648" s="662"/>
      <c r="L1648" s="664">
        <v>5330.25</v>
      </c>
      <c r="M1648" s="664">
        <v>1</v>
      </c>
      <c r="N1648" s="665">
        <v>5330.25</v>
      </c>
    </row>
    <row r="1649" spans="1:14" ht="14.4" customHeight="1" x14ac:dyDescent="0.3">
      <c r="A1649" s="660" t="s">
        <v>600</v>
      </c>
      <c r="B1649" s="661" t="s">
        <v>3542</v>
      </c>
      <c r="C1649" s="662" t="s">
        <v>623</v>
      </c>
      <c r="D1649" s="663" t="s">
        <v>3548</v>
      </c>
      <c r="E1649" s="662" t="s">
        <v>632</v>
      </c>
      <c r="F1649" s="663" t="s">
        <v>3551</v>
      </c>
      <c r="G1649" s="662" t="s">
        <v>648</v>
      </c>
      <c r="H1649" s="662" t="s">
        <v>3493</v>
      </c>
      <c r="I1649" s="662" t="s">
        <v>237</v>
      </c>
      <c r="J1649" s="662" t="s">
        <v>3494</v>
      </c>
      <c r="K1649" s="662" t="s">
        <v>3495</v>
      </c>
      <c r="L1649" s="664">
        <v>4.1341147127469977</v>
      </c>
      <c r="M1649" s="664">
        <v>12</v>
      </c>
      <c r="N1649" s="665">
        <v>49.609376552963973</v>
      </c>
    </row>
    <row r="1650" spans="1:14" ht="14.4" customHeight="1" x14ac:dyDescent="0.3">
      <c r="A1650" s="660" t="s">
        <v>600</v>
      </c>
      <c r="B1650" s="661" t="s">
        <v>3542</v>
      </c>
      <c r="C1650" s="662" t="s">
        <v>629</v>
      </c>
      <c r="D1650" s="663" t="s">
        <v>3549</v>
      </c>
      <c r="E1650" s="662" t="s">
        <v>632</v>
      </c>
      <c r="F1650" s="663" t="s">
        <v>3551</v>
      </c>
      <c r="G1650" s="662" t="s">
        <v>648</v>
      </c>
      <c r="H1650" s="662" t="s">
        <v>649</v>
      </c>
      <c r="I1650" s="662" t="s">
        <v>649</v>
      </c>
      <c r="J1650" s="662" t="s">
        <v>650</v>
      </c>
      <c r="K1650" s="662" t="s">
        <v>651</v>
      </c>
      <c r="L1650" s="664">
        <v>179.4</v>
      </c>
      <c r="M1650" s="664">
        <v>5</v>
      </c>
      <c r="N1650" s="665">
        <v>897</v>
      </c>
    </row>
    <row r="1651" spans="1:14" ht="14.4" customHeight="1" x14ac:dyDescent="0.3">
      <c r="A1651" s="660" t="s">
        <v>600</v>
      </c>
      <c r="B1651" s="661" t="s">
        <v>3542</v>
      </c>
      <c r="C1651" s="662" t="s">
        <v>629</v>
      </c>
      <c r="D1651" s="663" t="s">
        <v>3549</v>
      </c>
      <c r="E1651" s="662" t="s">
        <v>632</v>
      </c>
      <c r="F1651" s="663" t="s">
        <v>3551</v>
      </c>
      <c r="G1651" s="662" t="s">
        <v>648</v>
      </c>
      <c r="H1651" s="662" t="s">
        <v>671</v>
      </c>
      <c r="I1651" s="662" t="s">
        <v>672</v>
      </c>
      <c r="J1651" s="662" t="s">
        <v>673</v>
      </c>
      <c r="K1651" s="662" t="s">
        <v>674</v>
      </c>
      <c r="L1651" s="664">
        <v>87.779999999999973</v>
      </c>
      <c r="M1651" s="664">
        <v>2</v>
      </c>
      <c r="N1651" s="665">
        <v>175.55999999999995</v>
      </c>
    </row>
    <row r="1652" spans="1:14" ht="14.4" customHeight="1" x14ac:dyDescent="0.3">
      <c r="A1652" s="660" t="s">
        <v>600</v>
      </c>
      <c r="B1652" s="661" t="s">
        <v>3542</v>
      </c>
      <c r="C1652" s="662" t="s">
        <v>629</v>
      </c>
      <c r="D1652" s="663" t="s">
        <v>3549</v>
      </c>
      <c r="E1652" s="662" t="s">
        <v>632</v>
      </c>
      <c r="F1652" s="663" t="s">
        <v>3551</v>
      </c>
      <c r="G1652" s="662" t="s">
        <v>648</v>
      </c>
      <c r="H1652" s="662" t="s">
        <v>675</v>
      </c>
      <c r="I1652" s="662" t="s">
        <v>676</v>
      </c>
      <c r="J1652" s="662" t="s">
        <v>677</v>
      </c>
      <c r="K1652" s="662" t="s">
        <v>678</v>
      </c>
      <c r="L1652" s="664">
        <v>103.18</v>
      </c>
      <c r="M1652" s="664">
        <v>3</v>
      </c>
      <c r="N1652" s="665">
        <v>309.54000000000002</v>
      </c>
    </row>
    <row r="1653" spans="1:14" ht="14.4" customHeight="1" x14ac:dyDescent="0.3">
      <c r="A1653" s="660" t="s">
        <v>600</v>
      </c>
      <c r="B1653" s="661" t="s">
        <v>3542</v>
      </c>
      <c r="C1653" s="662" t="s">
        <v>629</v>
      </c>
      <c r="D1653" s="663" t="s">
        <v>3549</v>
      </c>
      <c r="E1653" s="662" t="s">
        <v>632</v>
      </c>
      <c r="F1653" s="663" t="s">
        <v>3551</v>
      </c>
      <c r="G1653" s="662" t="s">
        <v>648</v>
      </c>
      <c r="H1653" s="662" t="s">
        <v>682</v>
      </c>
      <c r="I1653" s="662" t="s">
        <v>683</v>
      </c>
      <c r="J1653" s="662" t="s">
        <v>684</v>
      </c>
      <c r="K1653" s="662" t="s">
        <v>685</v>
      </c>
      <c r="L1653" s="664">
        <v>170.12000000000009</v>
      </c>
      <c r="M1653" s="664">
        <v>2</v>
      </c>
      <c r="N1653" s="665">
        <v>340.24000000000018</v>
      </c>
    </row>
    <row r="1654" spans="1:14" ht="14.4" customHeight="1" x14ac:dyDescent="0.3">
      <c r="A1654" s="660" t="s">
        <v>600</v>
      </c>
      <c r="B1654" s="661" t="s">
        <v>3542</v>
      </c>
      <c r="C1654" s="662" t="s">
        <v>629</v>
      </c>
      <c r="D1654" s="663" t="s">
        <v>3549</v>
      </c>
      <c r="E1654" s="662" t="s">
        <v>632</v>
      </c>
      <c r="F1654" s="663" t="s">
        <v>3551</v>
      </c>
      <c r="G1654" s="662" t="s">
        <v>648</v>
      </c>
      <c r="H1654" s="662" t="s">
        <v>698</v>
      </c>
      <c r="I1654" s="662" t="s">
        <v>699</v>
      </c>
      <c r="J1654" s="662" t="s">
        <v>700</v>
      </c>
      <c r="K1654" s="662" t="s">
        <v>701</v>
      </c>
      <c r="L1654" s="664">
        <v>56.43</v>
      </c>
      <c r="M1654" s="664">
        <v>1</v>
      </c>
      <c r="N1654" s="665">
        <v>56.43</v>
      </c>
    </row>
    <row r="1655" spans="1:14" ht="14.4" customHeight="1" x14ac:dyDescent="0.3">
      <c r="A1655" s="660" t="s">
        <v>600</v>
      </c>
      <c r="B1655" s="661" t="s">
        <v>3542</v>
      </c>
      <c r="C1655" s="662" t="s">
        <v>629</v>
      </c>
      <c r="D1655" s="663" t="s">
        <v>3549</v>
      </c>
      <c r="E1655" s="662" t="s">
        <v>632</v>
      </c>
      <c r="F1655" s="663" t="s">
        <v>3551</v>
      </c>
      <c r="G1655" s="662" t="s">
        <v>648</v>
      </c>
      <c r="H1655" s="662" t="s">
        <v>730</v>
      </c>
      <c r="I1655" s="662" t="s">
        <v>731</v>
      </c>
      <c r="J1655" s="662" t="s">
        <v>732</v>
      </c>
      <c r="K1655" s="662" t="s">
        <v>701</v>
      </c>
      <c r="L1655" s="664">
        <v>67.15000000000002</v>
      </c>
      <c r="M1655" s="664">
        <v>4</v>
      </c>
      <c r="N1655" s="665">
        <v>268.60000000000008</v>
      </c>
    </row>
    <row r="1656" spans="1:14" ht="14.4" customHeight="1" x14ac:dyDescent="0.3">
      <c r="A1656" s="660" t="s">
        <v>600</v>
      </c>
      <c r="B1656" s="661" t="s">
        <v>3542</v>
      </c>
      <c r="C1656" s="662" t="s">
        <v>629</v>
      </c>
      <c r="D1656" s="663" t="s">
        <v>3549</v>
      </c>
      <c r="E1656" s="662" t="s">
        <v>632</v>
      </c>
      <c r="F1656" s="663" t="s">
        <v>3551</v>
      </c>
      <c r="G1656" s="662" t="s">
        <v>648</v>
      </c>
      <c r="H1656" s="662" t="s">
        <v>3496</v>
      </c>
      <c r="I1656" s="662" t="s">
        <v>3497</v>
      </c>
      <c r="J1656" s="662" t="s">
        <v>1268</v>
      </c>
      <c r="K1656" s="662" t="s">
        <v>3498</v>
      </c>
      <c r="L1656" s="664">
        <v>151.13999999999999</v>
      </c>
      <c r="M1656" s="664">
        <v>1</v>
      </c>
      <c r="N1656" s="665">
        <v>151.13999999999999</v>
      </c>
    </row>
    <row r="1657" spans="1:14" ht="14.4" customHeight="1" x14ac:dyDescent="0.3">
      <c r="A1657" s="660" t="s">
        <v>600</v>
      </c>
      <c r="B1657" s="661" t="s">
        <v>3542</v>
      </c>
      <c r="C1657" s="662" t="s">
        <v>629</v>
      </c>
      <c r="D1657" s="663" t="s">
        <v>3549</v>
      </c>
      <c r="E1657" s="662" t="s">
        <v>632</v>
      </c>
      <c r="F1657" s="663" t="s">
        <v>3551</v>
      </c>
      <c r="G1657" s="662" t="s">
        <v>648</v>
      </c>
      <c r="H1657" s="662" t="s">
        <v>888</v>
      </c>
      <c r="I1657" s="662" t="s">
        <v>889</v>
      </c>
      <c r="J1657" s="662" t="s">
        <v>890</v>
      </c>
      <c r="K1657" s="662" t="s">
        <v>891</v>
      </c>
      <c r="L1657" s="664">
        <v>87.740000000000009</v>
      </c>
      <c r="M1657" s="664">
        <v>2</v>
      </c>
      <c r="N1657" s="665">
        <v>175.48000000000002</v>
      </c>
    </row>
    <row r="1658" spans="1:14" ht="14.4" customHeight="1" x14ac:dyDescent="0.3">
      <c r="A1658" s="660" t="s">
        <v>600</v>
      </c>
      <c r="B1658" s="661" t="s">
        <v>3542</v>
      </c>
      <c r="C1658" s="662" t="s">
        <v>629</v>
      </c>
      <c r="D1658" s="663" t="s">
        <v>3549</v>
      </c>
      <c r="E1658" s="662" t="s">
        <v>632</v>
      </c>
      <c r="F1658" s="663" t="s">
        <v>3551</v>
      </c>
      <c r="G1658" s="662" t="s">
        <v>648</v>
      </c>
      <c r="H1658" s="662" t="s">
        <v>1001</v>
      </c>
      <c r="I1658" s="662" t="s">
        <v>237</v>
      </c>
      <c r="J1658" s="662" t="s">
        <v>1002</v>
      </c>
      <c r="K1658" s="662"/>
      <c r="L1658" s="664">
        <v>91.54</v>
      </c>
      <c r="M1658" s="664">
        <v>1</v>
      </c>
      <c r="N1658" s="665">
        <v>91.54</v>
      </c>
    </row>
    <row r="1659" spans="1:14" ht="14.4" customHeight="1" x14ac:dyDescent="0.3">
      <c r="A1659" s="660" t="s">
        <v>600</v>
      </c>
      <c r="B1659" s="661" t="s">
        <v>3542</v>
      </c>
      <c r="C1659" s="662" t="s">
        <v>629</v>
      </c>
      <c r="D1659" s="663" t="s">
        <v>3549</v>
      </c>
      <c r="E1659" s="662" t="s">
        <v>632</v>
      </c>
      <c r="F1659" s="663" t="s">
        <v>3551</v>
      </c>
      <c r="G1659" s="662" t="s">
        <v>648</v>
      </c>
      <c r="H1659" s="662" t="s">
        <v>1090</v>
      </c>
      <c r="I1659" s="662" t="s">
        <v>1091</v>
      </c>
      <c r="J1659" s="662" t="s">
        <v>696</v>
      </c>
      <c r="K1659" s="662" t="s">
        <v>1092</v>
      </c>
      <c r="L1659" s="664">
        <v>44.399907970660422</v>
      </c>
      <c r="M1659" s="664">
        <v>1</v>
      </c>
      <c r="N1659" s="665">
        <v>44.399907970660422</v>
      </c>
    </row>
    <row r="1660" spans="1:14" ht="14.4" customHeight="1" x14ac:dyDescent="0.3">
      <c r="A1660" s="660" t="s">
        <v>600</v>
      </c>
      <c r="B1660" s="661" t="s">
        <v>3542</v>
      </c>
      <c r="C1660" s="662" t="s">
        <v>629</v>
      </c>
      <c r="D1660" s="663" t="s">
        <v>3549</v>
      </c>
      <c r="E1660" s="662" t="s">
        <v>632</v>
      </c>
      <c r="F1660" s="663" t="s">
        <v>3551</v>
      </c>
      <c r="G1660" s="662" t="s">
        <v>648</v>
      </c>
      <c r="H1660" s="662" t="s">
        <v>1179</v>
      </c>
      <c r="I1660" s="662" t="s">
        <v>1180</v>
      </c>
      <c r="J1660" s="662" t="s">
        <v>1181</v>
      </c>
      <c r="K1660" s="662" t="s">
        <v>1182</v>
      </c>
      <c r="L1660" s="664">
        <v>54.650000000000013</v>
      </c>
      <c r="M1660" s="664">
        <v>1</v>
      </c>
      <c r="N1660" s="665">
        <v>54.650000000000013</v>
      </c>
    </row>
    <row r="1661" spans="1:14" ht="14.4" customHeight="1" x14ac:dyDescent="0.3">
      <c r="A1661" s="660" t="s">
        <v>600</v>
      </c>
      <c r="B1661" s="661" t="s">
        <v>3542</v>
      </c>
      <c r="C1661" s="662" t="s">
        <v>629</v>
      </c>
      <c r="D1661" s="663" t="s">
        <v>3549</v>
      </c>
      <c r="E1661" s="662" t="s">
        <v>632</v>
      </c>
      <c r="F1661" s="663" t="s">
        <v>3551</v>
      </c>
      <c r="G1661" s="662" t="s">
        <v>648</v>
      </c>
      <c r="H1661" s="662" t="s">
        <v>1201</v>
      </c>
      <c r="I1661" s="662" t="s">
        <v>1202</v>
      </c>
      <c r="J1661" s="662" t="s">
        <v>684</v>
      </c>
      <c r="K1661" s="662" t="s">
        <v>1203</v>
      </c>
      <c r="L1661" s="664">
        <v>49.620000000000012</v>
      </c>
      <c r="M1661" s="664">
        <v>10</v>
      </c>
      <c r="N1661" s="665">
        <v>496.2000000000001</v>
      </c>
    </row>
    <row r="1662" spans="1:14" ht="14.4" customHeight="1" x14ac:dyDescent="0.3">
      <c r="A1662" s="660" t="s">
        <v>600</v>
      </c>
      <c r="B1662" s="661" t="s">
        <v>3542</v>
      </c>
      <c r="C1662" s="662" t="s">
        <v>629</v>
      </c>
      <c r="D1662" s="663" t="s">
        <v>3549</v>
      </c>
      <c r="E1662" s="662" t="s">
        <v>632</v>
      </c>
      <c r="F1662" s="663" t="s">
        <v>3551</v>
      </c>
      <c r="G1662" s="662" t="s">
        <v>648</v>
      </c>
      <c r="H1662" s="662" t="s">
        <v>1204</v>
      </c>
      <c r="I1662" s="662" t="s">
        <v>1205</v>
      </c>
      <c r="J1662" s="662" t="s">
        <v>721</v>
      </c>
      <c r="K1662" s="662" t="s">
        <v>1206</v>
      </c>
      <c r="L1662" s="664">
        <v>148.21</v>
      </c>
      <c r="M1662" s="664">
        <v>1</v>
      </c>
      <c r="N1662" s="665">
        <v>148.21</v>
      </c>
    </row>
    <row r="1663" spans="1:14" ht="14.4" customHeight="1" x14ac:dyDescent="0.3">
      <c r="A1663" s="660" t="s">
        <v>600</v>
      </c>
      <c r="B1663" s="661" t="s">
        <v>3542</v>
      </c>
      <c r="C1663" s="662" t="s">
        <v>629</v>
      </c>
      <c r="D1663" s="663" t="s">
        <v>3549</v>
      </c>
      <c r="E1663" s="662" t="s">
        <v>632</v>
      </c>
      <c r="F1663" s="663" t="s">
        <v>3551</v>
      </c>
      <c r="G1663" s="662" t="s">
        <v>648</v>
      </c>
      <c r="H1663" s="662" t="s">
        <v>3499</v>
      </c>
      <c r="I1663" s="662" t="s">
        <v>3500</v>
      </c>
      <c r="J1663" s="662" t="s">
        <v>3501</v>
      </c>
      <c r="K1663" s="662" t="s">
        <v>3502</v>
      </c>
      <c r="L1663" s="664">
        <v>194.82</v>
      </c>
      <c r="M1663" s="664">
        <v>1</v>
      </c>
      <c r="N1663" s="665">
        <v>194.82</v>
      </c>
    </row>
    <row r="1664" spans="1:14" ht="14.4" customHeight="1" x14ac:dyDescent="0.3">
      <c r="A1664" s="660" t="s">
        <v>600</v>
      </c>
      <c r="B1664" s="661" t="s">
        <v>3542</v>
      </c>
      <c r="C1664" s="662" t="s">
        <v>629</v>
      </c>
      <c r="D1664" s="663" t="s">
        <v>3549</v>
      </c>
      <c r="E1664" s="662" t="s">
        <v>632</v>
      </c>
      <c r="F1664" s="663" t="s">
        <v>3551</v>
      </c>
      <c r="G1664" s="662" t="s">
        <v>648</v>
      </c>
      <c r="H1664" s="662" t="s">
        <v>1238</v>
      </c>
      <c r="I1664" s="662" t="s">
        <v>1239</v>
      </c>
      <c r="J1664" s="662" t="s">
        <v>1240</v>
      </c>
      <c r="K1664" s="662" t="s">
        <v>1241</v>
      </c>
      <c r="L1664" s="664">
        <v>28.983333333333331</v>
      </c>
      <c r="M1664" s="664">
        <v>3</v>
      </c>
      <c r="N1664" s="665">
        <v>86.949999999999989</v>
      </c>
    </row>
    <row r="1665" spans="1:14" ht="14.4" customHeight="1" x14ac:dyDescent="0.3">
      <c r="A1665" s="660" t="s">
        <v>600</v>
      </c>
      <c r="B1665" s="661" t="s">
        <v>3542</v>
      </c>
      <c r="C1665" s="662" t="s">
        <v>629</v>
      </c>
      <c r="D1665" s="663" t="s">
        <v>3549</v>
      </c>
      <c r="E1665" s="662" t="s">
        <v>632</v>
      </c>
      <c r="F1665" s="663" t="s">
        <v>3551</v>
      </c>
      <c r="G1665" s="662" t="s">
        <v>648</v>
      </c>
      <c r="H1665" s="662" t="s">
        <v>3503</v>
      </c>
      <c r="I1665" s="662" t="s">
        <v>3503</v>
      </c>
      <c r="J1665" s="662" t="s">
        <v>3504</v>
      </c>
      <c r="K1665" s="662" t="s">
        <v>3505</v>
      </c>
      <c r="L1665" s="664">
        <v>75.87</v>
      </c>
      <c r="M1665" s="664">
        <v>1</v>
      </c>
      <c r="N1665" s="665">
        <v>75.87</v>
      </c>
    </row>
    <row r="1666" spans="1:14" ht="14.4" customHeight="1" x14ac:dyDescent="0.3">
      <c r="A1666" s="660" t="s">
        <v>600</v>
      </c>
      <c r="B1666" s="661" t="s">
        <v>3542</v>
      </c>
      <c r="C1666" s="662" t="s">
        <v>629</v>
      </c>
      <c r="D1666" s="663" t="s">
        <v>3549</v>
      </c>
      <c r="E1666" s="662" t="s">
        <v>632</v>
      </c>
      <c r="F1666" s="663" t="s">
        <v>3551</v>
      </c>
      <c r="G1666" s="662" t="s">
        <v>648</v>
      </c>
      <c r="H1666" s="662" t="s">
        <v>2941</v>
      </c>
      <c r="I1666" s="662" t="s">
        <v>237</v>
      </c>
      <c r="J1666" s="662" t="s">
        <v>2942</v>
      </c>
      <c r="K1666" s="662" t="s">
        <v>2943</v>
      </c>
      <c r="L1666" s="664">
        <v>23.7</v>
      </c>
      <c r="M1666" s="664">
        <v>120</v>
      </c>
      <c r="N1666" s="665">
        <v>2844</v>
      </c>
    </row>
    <row r="1667" spans="1:14" ht="14.4" customHeight="1" x14ac:dyDescent="0.3">
      <c r="A1667" s="660" t="s">
        <v>600</v>
      </c>
      <c r="B1667" s="661" t="s">
        <v>3542</v>
      </c>
      <c r="C1667" s="662" t="s">
        <v>629</v>
      </c>
      <c r="D1667" s="663" t="s">
        <v>3549</v>
      </c>
      <c r="E1667" s="662" t="s">
        <v>632</v>
      </c>
      <c r="F1667" s="663" t="s">
        <v>3551</v>
      </c>
      <c r="G1667" s="662" t="s">
        <v>648</v>
      </c>
      <c r="H1667" s="662" t="s">
        <v>2975</v>
      </c>
      <c r="I1667" s="662" t="s">
        <v>2976</v>
      </c>
      <c r="J1667" s="662" t="s">
        <v>2977</v>
      </c>
      <c r="K1667" s="662" t="s">
        <v>2978</v>
      </c>
      <c r="L1667" s="664">
        <v>92.916236722073805</v>
      </c>
      <c r="M1667" s="664">
        <v>44</v>
      </c>
      <c r="N1667" s="665">
        <v>4088.3144157712477</v>
      </c>
    </row>
    <row r="1668" spans="1:14" ht="14.4" customHeight="1" x14ac:dyDescent="0.3">
      <c r="A1668" s="660" t="s">
        <v>600</v>
      </c>
      <c r="B1668" s="661" t="s">
        <v>3542</v>
      </c>
      <c r="C1668" s="662" t="s">
        <v>629</v>
      </c>
      <c r="D1668" s="663" t="s">
        <v>3549</v>
      </c>
      <c r="E1668" s="662" t="s">
        <v>632</v>
      </c>
      <c r="F1668" s="663" t="s">
        <v>3551</v>
      </c>
      <c r="G1668" s="662" t="s">
        <v>648</v>
      </c>
      <c r="H1668" s="662" t="s">
        <v>3506</v>
      </c>
      <c r="I1668" s="662" t="s">
        <v>237</v>
      </c>
      <c r="J1668" s="662" t="s">
        <v>3507</v>
      </c>
      <c r="K1668" s="662"/>
      <c r="L1668" s="664">
        <v>59.829931412563184</v>
      </c>
      <c r="M1668" s="664">
        <v>4</v>
      </c>
      <c r="N1668" s="665">
        <v>239.31972565025274</v>
      </c>
    </row>
    <row r="1669" spans="1:14" ht="14.4" customHeight="1" x14ac:dyDescent="0.3">
      <c r="A1669" s="660" t="s">
        <v>600</v>
      </c>
      <c r="B1669" s="661" t="s">
        <v>3542</v>
      </c>
      <c r="C1669" s="662" t="s">
        <v>629</v>
      </c>
      <c r="D1669" s="663" t="s">
        <v>3549</v>
      </c>
      <c r="E1669" s="662" t="s">
        <v>632</v>
      </c>
      <c r="F1669" s="663" t="s">
        <v>3551</v>
      </c>
      <c r="G1669" s="662" t="s">
        <v>648</v>
      </c>
      <c r="H1669" s="662" t="s">
        <v>3508</v>
      </c>
      <c r="I1669" s="662" t="s">
        <v>237</v>
      </c>
      <c r="J1669" s="662" t="s">
        <v>3509</v>
      </c>
      <c r="K1669" s="662" t="s">
        <v>3510</v>
      </c>
      <c r="L1669" s="664">
        <v>48.920962194236999</v>
      </c>
      <c r="M1669" s="664">
        <v>7</v>
      </c>
      <c r="N1669" s="665">
        <v>342.44673535965899</v>
      </c>
    </row>
    <row r="1670" spans="1:14" ht="14.4" customHeight="1" x14ac:dyDescent="0.3">
      <c r="A1670" s="660" t="s">
        <v>600</v>
      </c>
      <c r="B1670" s="661" t="s">
        <v>3542</v>
      </c>
      <c r="C1670" s="662" t="s">
        <v>629</v>
      </c>
      <c r="D1670" s="663" t="s">
        <v>3549</v>
      </c>
      <c r="E1670" s="662" t="s">
        <v>632</v>
      </c>
      <c r="F1670" s="663" t="s">
        <v>3551</v>
      </c>
      <c r="G1670" s="662" t="s">
        <v>648</v>
      </c>
      <c r="H1670" s="662" t="s">
        <v>3253</v>
      </c>
      <c r="I1670" s="662" t="s">
        <v>237</v>
      </c>
      <c r="J1670" s="662" t="s">
        <v>3254</v>
      </c>
      <c r="K1670" s="662" t="s">
        <v>2863</v>
      </c>
      <c r="L1670" s="664">
        <v>96.84</v>
      </c>
      <c r="M1670" s="664">
        <v>2</v>
      </c>
      <c r="N1670" s="665">
        <v>193.68</v>
      </c>
    </row>
    <row r="1671" spans="1:14" ht="14.4" customHeight="1" x14ac:dyDescent="0.3">
      <c r="A1671" s="660" t="s">
        <v>600</v>
      </c>
      <c r="B1671" s="661" t="s">
        <v>3542</v>
      </c>
      <c r="C1671" s="662" t="s">
        <v>629</v>
      </c>
      <c r="D1671" s="663" t="s">
        <v>3549</v>
      </c>
      <c r="E1671" s="662" t="s">
        <v>632</v>
      </c>
      <c r="F1671" s="663" t="s">
        <v>3551</v>
      </c>
      <c r="G1671" s="662" t="s">
        <v>648</v>
      </c>
      <c r="H1671" s="662" t="s">
        <v>3511</v>
      </c>
      <c r="I1671" s="662" t="s">
        <v>3512</v>
      </c>
      <c r="J1671" s="662" t="s">
        <v>3513</v>
      </c>
      <c r="K1671" s="662" t="s">
        <v>3514</v>
      </c>
      <c r="L1671" s="664">
        <v>597.19500000000005</v>
      </c>
      <c r="M1671" s="664">
        <v>2</v>
      </c>
      <c r="N1671" s="665">
        <v>1194.3900000000001</v>
      </c>
    </row>
    <row r="1672" spans="1:14" ht="14.4" customHeight="1" x14ac:dyDescent="0.3">
      <c r="A1672" s="660" t="s">
        <v>600</v>
      </c>
      <c r="B1672" s="661" t="s">
        <v>3542</v>
      </c>
      <c r="C1672" s="662" t="s">
        <v>629</v>
      </c>
      <c r="D1672" s="663" t="s">
        <v>3549</v>
      </c>
      <c r="E1672" s="662" t="s">
        <v>632</v>
      </c>
      <c r="F1672" s="663" t="s">
        <v>3551</v>
      </c>
      <c r="G1672" s="662" t="s">
        <v>648</v>
      </c>
      <c r="H1672" s="662" t="s">
        <v>3054</v>
      </c>
      <c r="I1672" s="662" t="s">
        <v>237</v>
      </c>
      <c r="J1672" s="662" t="s">
        <v>3055</v>
      </c>
      <c r="K1672" s="662" t="s">
        <v>3056</v>
      </c>
      <c r="L1672" s="664">
        <v>33.688012467760018</v>
      </c>
      <c r="M1672" s="664">
        <v>5</v>
      </c>
      <c r="N1672" s="665">
        <v>168.44006233880009</v>
      </c>
    </row>
    <row r="1673" spans="1:14" ht="14.4" customHeight="1" x14ac:dyDescent="0.3">
      <c r="A1673" s="660" t="s">
        <v>600</v>
      </c>
      <c r="B1673" s="661" t="s">
        <v>3542</v>
      </c>
      <c r="C1673" s="662" t="s">
        <v>629</v>
      </c>
      <c r="D1673" s="663" t="s">
        <v>3549</v>
      </c>
      <c r="E1673" s="662" t="s">
        <v>632</v>
      </c>
      <c r="F1673" s="663" t="s">
        <v>3551</v>
      </c>
      <c r="G1673" s="662" t="s">
        <v>648</v>
      </c>
      <c r="H1673" s="662" t="s">
        <v>3515</v>
      </c>
      <c r="I1673" s="662" t="s">
        <v>237</v>
      </c>
      <c r="J1673" s="662" t="s">
        <v>3516</v>
      </c>
      <c r="K1673" s="662"/>
      <c r="L1673" s="664">
        <v>59.9</v>
      </c>
      <c r="M1673" s="664">
        <v>1</v>
      </c>
      <c r="N1673" s="665">
        <v>59.9</v>
      </c>
    </row>
    <row r="1674" spans="1:14" ht="14.4" customHeight="1" x14ac:dyDescent="0.3">
      <c r="A1674" s="660" t="s">
        <v>600</v>
      </c>
      <c r="B1674" s="661" t="s">
        <v>3542</v>
      </c>
      <c r="C1674" s="662" t="s">
        <v>629</v>
      </c>
      <c r="D1674" s="663" t="s">
        <v>3549</v>
      </c>
      <c r="E1674" s="662" t="s">
        <v>632</v>
      </c>
      <c r="F1674" s="663" t="s">
        <v>3551</v>
      </c>
      <c r="G1674" s="662" t="s">
        <v>648</v>
      </c>
      <c r="H1674" s="662" t="s">
        <v>3071</v>
      </c>
      <c r="I1674" s="662" t="s">
        <v>237</v>
      </c>
      <c r="J1674" s="662" t="s">
        <v>3072</v>
      </c>
      <c r="K1674" s="662" t="s">
        <v>3073</v>
      </c>
      <c r="L1674" s="664">
        <v>333.5140370192612</v>
      </c>
      <c r="M1674" s="664">
        <v>10</v>
      </c>
      <c r="N1674" s="665">
        <v>3335.140370192612</v>
      </c>
    </row>
    <row r="1675" spans="1:14" ht="14.4" customHeight="1" x14ac:dyDescent="0.3">
      <c r="A1675" s="660" t="s">
        <v>600</v>
      </c>
      <c r="B1675" s="661" t="s">
        <v>3542</v>
      </c>
      <c r="C1675" s="662" t="s">
        <v>629</v>
      </c>
      <c r="D1675" s="663" t="s">
        <v>3549</v>
      </c>
      <c r="E1675" s="662" t="s">
        <v>632</v>
      </c>
      <c r="F1675" s="663" t="s">
        <v>3551</v>
      </c>
      <c r="G1675" s="662" t="s">
        <v>648</v>
      </c>
      <c r="H1675" s="662" t="s">
        <v>3265</v>
      </c>
      <c r="I1675" s="662" t="s">
        <v>237</v>
      </c>
      <c r="J1675" s="662" t="s">
        <v>3266</v>
      </c>
      <c r="K1675" s="662" t="s">
        <v>3073</v>
      </c>
      <c r="L1675" s="664">
        <v>507.35402201072549</v>
      </c>
      <c r="M1675" s="664">
        <v>9</v>
      </c>
      <c r="N1675" s="665">
        <v>4566.1861980965296</v>
      </c>
    </row>
    <row r="1676" spans="1:14" ht="14.4" customHeight="1" x14ac:dyDescent="0.3">
      <c r="A1676" s="660" t="s">
        <v>600</v>
      </c>
      <c r="B1676" s="661" t="s">
        <v>3542</v>
      </c>
      <c r="C1676" s="662" t="s">
        <v>629</v>
      </c>
      <c r="D1676" s="663" t="s">
        <v>3549</v>
      </c>
      <c r="E1676" s="662" t="s">
        <v>632</v>
      </c>
      <c r="F1676" s="663" t="s">
        <v>3551</v>
      </c>
      <c r="G1676" s="662" t="s">
        <v>648</v>
      </c>
      <c r="H1676" s="662" t="s">
        <v>3078</v>
      </c>
      <c r="I1676" s="662" t="s">
        <v>237</v>
      </c>
      <c r="J1676" s="662" t="s">
        <v>3079</v>
      </c>
      <c r="K1676" s="662"/>
      <c r="L1676" s="664">
        <v>99.450063568144117</v>
      </c>
      <c r="M1676" s="664">
        <v>2</v>
      </c>
      <c r="N1676" s="665">
        <v>198.90012713628823</v>
      </c>
    </row>
    <row r="1677" spans="1:14" ht="14.4" customHeight="1" x14ac:dyDescent="0.3">
      <c r="A1677" s="660" t="s">
        <v>600</v>
      </c>
      <c r="B1677" s="661" t="s">
        <v>3542</v>
      </c>
      <c r="C1677" s="662" t="s">
        <v>629</v>
      </c>
      <c r="D1677" s="663" t="s">
        <v>3549</v>
      </c>
      <c r="E1677" s="662" t="s">
        <v>632</v>
      </c>
      <c r="F1677" s="663" t="s">
        <v>3551</v>
      </c>
      <c r="G1677" s="662" t="s">
        <v>648</v>
      </c>
      <c r="H1677" s="662" t="s">
        <v>3517</v>
      </c>
      <c r="I1677" s="662" t="s">
        <v>237</v>
      </c>
      <c r="J1677" s="662" t="s">
        <v>3518</v>
      </c>
      <c r="K1677" s="662"/>
      <c r="L1677" s="664">
        <v>478.28071579189555</v>
      </c>
      <c r="M1677" s="664">
        <v>1</v>
      </c>
      <c r="N1677" s="665">
        <v>478.28071579189555</v>
      </c>
    </row>
    <row r="1678" spans="1:14" ht="14.4" customHeight="1" x14ac:dyDescent="0.3">
      <c r="A1678" s="660" t="s">
        <v>600</v>
      </c>
      <c r="B1678" s="661" t="s">
        <v>3542</v>
      </c>
      <c r="C1678" s="662" t="s">
        <v>629</v>
      </c>
      <c r="D1678" s="663" t="s">
        <v>3549</v>
      </c>
      <c r="E1678" s="662" t="s">
        <v>632</v>
      </c>
      <c r="F1678" s="663" t="s">
        <v>3551</v>
      </c>
      <c r="G1678" s="662" t="s">
        <v>648</v>
      </c>
      <c r="H1678" s="662" t="s">
        <v>3080</v>
      </c>
      <c r="I1678" s="662" t="s">
        <v>237</v>
      </c>
      <c r="J1678" s="662" t="s">
        <v>3081</v>
      </c>
      <c r="K1678" s="662"/>
      <c r="L1678" s="664">
        <v>43.479318659894595</v>
      </c>
      <c r="M1678" s="664">
        <v>3</v>
      </c>
      <c r="N1678" s="665">
        <v>130.43795597968378</v>
      </c>
    </row>
    <row r="1679" spans="1:14" ht="14.4" customHeight="1" x14ac:dyDescent="0.3">
      <c r="A1679" s="660" t="s">
        <v>600</v>
      </c>
      <c r="B1679" s="661" t="s">
        <v>3542</v>
      </c>
      <c r="C1679" s="662" t="s">
        <v>629</v>
      </c>
      <c r="D1679" s="663" t="s">
        <v>3549</v>
      </c>
      <c r="E1679" s="662" t="s">
        <v>632</v>
      </c>
      <c r="F1679" s="663" t="s">
        <v>3551</v>
      </c>
      <c r="G1679" s="662" t="s">
        <v>648</v>
      </c>
      <c r="H1679" s="662" t="s">
        <v>3519</v>
      </c>
      <c r="I1679" s="662" t="s">
        <v>237</v>
      </c>
      <c r="J1679" s="662" t="s">
        <v>3520</v>
      </c>
      <c r="K1679" s="662"/>
      <c r="L1679" s="664">
        <v>30.108000000000001</v>
      </c>
      <c r="M1679" s="664">
        <v>2</v>
      </c>
      <c r="N1679" s="665">
        <v>60.216000000000001</v>
      </c>
    </row>
    <row r="1680" spans="1:14" ht="14.4" customHeight="1" x14ac:dyDescent="0.3">
      <c r="A1680" s="660" t="s">
        <v>600</v>
      </c>
      <c r="B1680" s="661" t="s">
        <v>3542</v>
      </c>
      <c r="C1680" s="662" t="s">
        <v>629</v>
      </c>
      <c r="D1680" s="663" t="s">
        <v>3549</v>
      </c>
      <c r="E1680" s="662" t="s">
        <v>632</v>
      </c>
      <c r="F1680" s="663" t="s">
        <v>3551</v>
      </c>
      <c r="G1680" s="662" t="s">
        <v>648</v>
      </c>
      <c r="H1680" s="662" t="s">
        <v>3521</v>
      </c>
      <c r="I1680" s="662" t="s">
        <v>237</v>
      </c>
      <c r="J1680" s="662" t="s">
        <v>3522</v>
      </c>
      <c r="K1680" s="662"/>
      <c r="L1680" s="664">
        <v>427.86235783209651</v>
      </c>
      <c r="M1680" s="664">
        <v>1</v>
      </c>
      <c r="N1680" s="665">
        <v>427.86235783209651</v>
      </c>
    </row>
    <row r="1681" spans="1:14" ht="14.4" customHeight="1" x14ac:dyDescent="0.3">
      <c r="A1681" s="660" t="s">
        <v>600</v>
      </c>
      <c r="B1681" s="661" t="s">
        <v>3542</v>
      </c>
      <c r="C1681" s="662" t="s">
        <v>629</v>
      </c>
      <c r="D1681" s="663" t="s">
        <v>3549</v>
      </c>
      <c r="E1681" s="662" t="s">
        <v>632</v>
      </c>
      <c r="F1681" s="663" t="s">
        <v>3551</v>
      </c>
      <c r="G1681" s="662" t="s">
        <v>648</v>
      </c>
      <c r="H1681" s="662" t="s">
        <v>3523</v>
      </c>
      <c r="I1681" s="662" t="s">
        <v>3523</v>
      </c>
      <c r="J1681" s="662" t="s">
        <v>3524</v>
      </c>
      <c r="K1681" s="662" t="s">
        <v>3525</v>
      </c>
      <c r="L1681" s="664">
        <v>321.02999999999992</v>
      </c>
      <c r="M1681" s="664">
        <v>1</v>
      </c>
      <c r="N1681" s="665">
        <v>321.02999999999992</v>
      </c>
    </row>
    <row r="1682" spans="1:14" ht="14.4" customHeight="1" x14ac:dyDescent="0.3">
      <c r="A1682" s="660" t="s">
        <v>600</v>
      </c>
      <c r="B1682" s="661" t="s">
        <v>3542</v>
      </c>
      <c r="C1682" s="662" t="s">
        <v>629</v>
      </c>
      <c r="D1682" s="663" t="s">
        <v>3549</v>
      </c>
      <c r="E1682" s="662" t="s">
        <v>632</v>
      </c>
      <c r="F1682" s="663" t="s">
        <v>3551</v>
      </c>
      <c r="G1682" s="662" t="s">
        <v>648</v>
      </c>
      <c r="H1682" s="662" t="s">
        <v>3276</v>
      </c>
      <c r="I1682" s="662" t="s">
        <v>3276</v>
      </c>
      <c r="J1682" s="662" t="s">
        <v>3277</v>
      </c>
      <c r="K1682" s="662" t="s">
        <v>3278</v>
      </c>
      <c r="L1682" s="664">
        <v>225.90731977172047</v>
      </c>
      <c r="M1682" s="664">
        <v>1</v>
      </c>
      <c r="N1682" s="665">
        <v>225.90731977172047</v>
      </c>
    </row>
    <row r="1683" spans="1:14" ht="14.4" customHeight="1" x14ac:dyDescent="0.3">
      <c r="A1683" s="660" t="s">
        <v>600</v>
      </c>
      <c r="B1683" s="661" t="s">
        <v>3542</v>
      </c>
      <c r="C1683" s="662" t="s">
        <v>629</v>
      </c>
      <c r="D1683" s="663" t="s">
        <v>3549</v>
      </c>
      <c r="E1683" s="662" t="s">
        <v>632</v>
      </c>
      <c r="F1683" s="663" t="s">
        <v>3551</v>
      </c>
      <c r="G1683" s="662" t="s">
        <v>648</v>
      </c>
      <c r="H1683" s="662" t="s">
        <v>1494</v>
      </c>
      <c r="I1683" s="662" t="s">
        <v>237</v>
      </c>
      <c r="J1683" s="662" t="s">
        <v>1495</v>
      </c>
      <c r="K1683" s="662"/>
      <c r="L1683" s="664">
        <v>43.139872404200119</v>
      </c>
      <c r="M1683" s="664">
        <v>2</v>
      </c>
      <c r="N1683" s="665">
        <v>86.279744808400238</v>
      </c>
    </row>
    <row r="1684" spans="1:14" ht="14.4" customHeight="1" x14ac:dyDescent="0.3">
      <c r="A1684" s="660" t="s">
        <v>600</v>
      </c>
      <c r="B1684" s="661" t="s">
        <v>3542</v>
      </c>
      <c r="C1684" s="662" t="s">
        <v>629</v>
      </c>
      <c r="D1684" s="663" t="s">
        <v>3549</v>
      </c>
      <c r="E1684" s="662" t="s">
        <v>632</v>
      </c>
      <c r="F1684" s="663" t="s">
        <v>3551</v>
      </c>
      <c r="G1684" s="662" t="s">
        <v>648</v>
      </c>
      <c r="H1684" s="662" t="s">
        <v>1496</v>
      </c>
      <c r="I1684" s="662" t="s">
        <v>237</v>
      </c>
      <c r="J1684" s="662" t="s">
        <v>1497</v>
      </c>
      <c r="K1684" s="662"/>
      <c r="L1684" s="664">
        <v>34.914999999999999</v>
      </c>
      <c r="M1684" s="664">
        <v>2</v>
      </c>
      <c r="N1684" s="665">
        <v>69.83</v>
      </c>
    </row>
    <row r="1685" spans="1:14" ht="14.4" customHeight="1" x14ac:dyDescent="0.3">
      <c r="A1685" s="660" t="s">
        <v>600</v>
      </c>
      <c r="B1685" s="661" t="s">
        <v>3542</v>
      </c>
      <c r="C1685" s="662" t="s">
        <v>629</v>
      </c>
      <c r="D1685" s="663" t="s">
        <v>3549</v>
      </c>
      <c r="E1685" s="662" t="s">
        <v>632</v>
      </c>
      <c r="F1685" s="663" t="s">
        <v>3551</v>
      </c>
      <c r="G1685" s="662" t="s">
        <v>648</v>
      </c>
      <c r="H1685" s="662" t="s">
        <v>3526</v>
      </c>
      <c r="I1685" s="662" t="s">
        <v>237</v>
      </c>
      <c r="J1685" s="662" t="s">
        <v>3527</v>
      </c>
      <c r="K1685" s="662"/>
      <c r="L1685" s="664">
        <v>36.57</v>
      </c>
      <c r="M1685" s="664">
        <v>2</v>
      </c>
      <c r="N1685" s="665">
        <v>73.14</v>
      </c>
    </row>
    <row r="1686" spans="1:14" ht="14.4" customHeight="1" x14ac:dyDescent="0.3">
      <c r="A1686" s="660" t="s">
        <v>600</v>
      </c>
      <c r="B1686" s="661" t="s">
        <v>3542</v>
      </c>
      <c r="C1686" s="662" t="s">
        <v>629</v>
      </c>
      <c r="D1686" s="663" t="s">
        <v>3549</v>
      </c>
      <c r="E1686" s="662" t="s">
        <v>632</v>
      </c>
      <c r="F1686" s="663" t="s">
        <v>3551</v>
      </c>
      <c r="G1686" s="662" t="s">
        <v>1519</v>
      </c>
      <c r="H1686" s="662" t="s">
        <v>1575</v>
      </c>
      <c r="I1686" s="662" t="s">
        <v>1576</v>
      </c>
      <c r="J1686" s="662" t="s">
        <v>1577</v>
      </c>
      <c r="K1686" s="662" t="s">
        <v>1578</v>
      </c>
      <c r="L1686" s="664">
        <v>61.339963532096597</v>
      </c>
      <c r="M1686" s="664">
        <v>32</v>
      </c>
      <c r="N1686" s="665">
        <v>1962.8788330270911</v>
      </c>
    </row>
    <row r="1687" spans="1:14" ht="14.4" customHeight="1" x14ac:dyDescent="0.3">
      <c r="A1687" s="660" t="s">
        <v>600</v>
      </c>
      <c r="B1687" s="661" t="s">
        <v>3542</v>
      </c>
      <c r="C1687" s="662" t="s">
        <v>629</v>
      </c>
      <c r="D1687" s="663" t="s">
        <v>3549</v>
      </c>
      <c r="E1687" s="662" t="s">
        <v>632</v>
      </c>
      <c r="F1687" s="663" t="s">
        <v>3551</v>
      </c>
      <c r="G1687" s="662" t="s">
        <v>1519</v>
      </c>
      <c r="H1687" s="662" t="s">
        <v>1579</v>
      </c>
      <c r="I1687" s="662" t="s">
        <v>1580</v>
      </c>
      <c r="J1687" s="662" t="s">
        <v>1581</v>
      </c>
      <c r="K1687" s="662" t="s">
        <v>1582</v>
      </c>
      <c r="L1687" s="664">
        <v>58.817142857142862</v>
      </c>
      <c r="M1687" s="664">
        <v>7</v>
      </c>
      <c r="N1687" s="665">
        <v>411.72</v>
      </c>
    </row>
    <row r="1688" spans="1:14" ht="14.4" customHeight="1" x14ac:dyDescent="0.3">
      <c r="A1688" s="660" t="s">
        <v>600</v>
      </c>
      <c r="B1688" s="661" t="s">
        <v>3542</v>
      </c>
      <c r="C1688" s="662" t="s">
        <v>629</v>
      </c>
      <c r="D1688" s="663" t="s">
        <v>3549</v>
      </c>
      <c r="E1688" s="662" t="s">
        <v>632</v>
      </c>
      <c r="F1688" s="663" t="s">
        <v>3551</v>
      </c>
      <c r="G1688" s="662" t="s">
        <v>1519</v>
      </c>
      <c r="H1688" s="662" t="s">
        <v>3528</v>
      </c>
      <c r="I1688" s="662" t="s">
        <v>3529</v>
      </c>
      <c r="J1688" s="662" t="s">
        <v>3530</v>
      </c>
      <c r="K1688" s="662" t="s">
        <v>3531</v>
      </c>
      <c r="L1688" s="664">
        <v>139.66992130574124</v>
      </c>
      <c r="M1688" s="664">
        <v>3</v>
      </c>
      <c r="N1688" s="665">
        <v>419.00976391722372</v>
      </c>
    </row>
    <row r="1689" spans="1:14" ht="14.4" customHeight="1" x14ac:dyDescent="0.3">
      <c r="A1689" s="660" t="s">
        <v>600</v>
      </c>
      <c r="B1689" s="661" t="s">
        <v>3542</v>
      </c>
      <c r="C1689" s="662" t="s">
        <v>629</v>
      </c>
      <c r="D1689" s="663" t="s">
        <v>3549</v>
      </c>
      <c r="E1689" s="662" t="s">
        <v>632</v>
      </c>
      <c r="F1689" s="663" t="s">
        <v>3551</v>
      </c>
      <c r="G1689" s="662" t="s">
        <v>1519</v>
      </c>
      <c r="H1689" s="662" t="s">
        <v>3532</v>
      </c>
      <c r="I1689" s="662" t="s">
        <v>3533</v>
      </c>
      <c r="J1689" s="662" t="s">
        <v>3534</v>
      </c>
      <c r="K1689" s="662" t="s">
        <v>3535</v>
      </c>
      <c r="L1689" s="664">
        <v>111.23999999999998</v>
      </c>
      <c r="M1689" s="664">
        <v>2</v>
      </c>
      <c r="N1689" s="665">
        <v>222.47999999999996</v>
      </c>
    </row>
    <row r="1690" spans="1:14" ht="14.4" customHeight="1" x14ac:dyDescent="0.3">
      <c r="A1690" s="660" t="s">
        <v>600</v>
      </c>
      <c r="B1690" s="661" t="s">
        <v>3542</v>
      </c>
      <c r="C1690" s="662" t="s">
        <v>629</v>
      </c>
      <c r="D1690" s="663" t="s">
        <v>3549</v>
      </c>
      <c r="E1690" s="662" t="s">
        <v>3536</v>
      </c>
      <c r="F1690" s="663" t="s">
        <v>3557</v>
      </c>
      <c r="G1690" s="662" t="s">
        <v>648</v>
      </c>
      <c r="H1690" s="662" t="s">
        <v>3537</v>
      </c>
      <c r="I1690" s="662" t="s">
        <v>3538</v>
      </c>
      <c r="J1690" s="662" t="s">
        <v>3539</v>
      </c>
      <c r="K1690" s="662" t="s">
        <v>3540</v>
      </c>
      <c r="L1690" s="664">
        <v>0</v>
      </c>
      <c r="M1690" s="664">
        <v>0</v>
      </c>
      <c r="N1690" s="665">
        <v>0</v>
      </c>
    </row>
    <row r="1691" spans="1:14" ht="14.4" customHeight="1" x14ac:dyDescent="0.3">
      <c r="A1691" s="660" t="s">
        <v>600</v>
      </c>
      <c r="B1691" s="661" t="s">
        <v>3542</v>
      </c>
      <c r="C1691" s="662" t="s">
        <v>3541</v>
      </c>
      <c r="D1691" s="663" t="s">
        <v>3550</v>
      </c>
      <c r="E1691" s="662" t="s">
        <v>632</v>
      </c>
      <c r="F1691" s="663" t="s">
        <v>3551</v>
      </c>
      <c r="G1691" s="662" t="s">
        <v>648</v>
      </c>
      <c r="H1691" s="662" t="s">
        <v>1318</v>
      </c>
      <c r="I1691" s="662" t="s">
        <v>237</v>
      </c>
      <c r="J1691" s="662" t="s">
        <v>1319</v>
      </c>
      <c r="K1691" s="662"/>
      <c r="L1691" s="664">
        <v>280.48483125145515</v>
      </c>
      <c r="M1691" s="664">
        <v>1</v>
      </c>
      <c r="N1691" s="665">
        <v>280.48483125145515</v>
      </c>
    </row>
    <row r="1692" spans="1:14" ht="14.4" customHeight="1" thickBot="1" x14ac:dyDescent="0.35">
      <c r="A1692" s="666" t="s">
        <v>600</v>
      </c>
      <c r="B1692" s="667" t="s">
        <v>3542</v>
      </c>
      <c r="C1692" s="668" t="s">
        <v>3541</v>
      </c>
      <c r="D1692" s="669" t="s">
        <v>3550</v>
      </c>
      <c r="E1692" s="668" t="s">
        <v>632</v>
      </c>
      <c r="F1692" s="669" t="s">
        <v>3551</v>
      </c>
      <c r="G1692" s="668" t="s">
        <v>648</v>
      </c>
      <c r="H1692" s="668" t="s">
        <v>1390</v>
      </c>
      <c r="I1692" s="668" t="s">
        <v>237</v>
      </c>
      <c r="J1692" s="668" t="s">
        <v>1391</v>
      </c>
      <c r="K1692" s="668"/>
      <c r="L1692" s="670">
        <v>39.467199662769119</v>
      </c>
      <c r="M1692" s="670">
        <v>2</v>
      </c>
      <c r="N1692" s="671">
        <v>78.934399325538237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3558</v>
      </c>
      <c r="B5" s="658">
        <v>6139.7279932229467</v>
      </c>
      <c r="C5" s="676">
        <v>1.1070889244303758E-2</v>
      </c>
      <c r="D5" s="658">
        <v>548443.36445185647</v>
      </c>
      <c r="E5" s="676">
        <v>0.98892911075569612</v>
      </c>
      <c r="F5" s="659">
        <v>554583.09244507947</v>
      </c>
    </row>
    <row r="6" spans="1:6" ht="14.4" customHeight="1" x14ac:dyDescent="0.3">
      <c r="A6" s="687" t="s">
        <v>3559</v>
      </c>
      <c r="B6" s="664">
        <v>2873.2107837552608</v>
      </c>
      <c r="C6" s="677">
        <v>5.806224267858936E-3</v>
      </c>
      <c r="D6" s="664">
        <v>491976.91060412675</v>
      </c>
      <c r="E6" s="677">
        <v>0.99419377573214107</v>
      </c>
      <c r="F6" s="665">
        <v>494850.12138788198</v>
      </c>
    </row>
    <row r="7" spans="1:6" ht="14.4" customHeight="1" x14ac:dyDescent="0.3">
      <c r="A7" s="687" t="s">
        <v>3560</v>
      </c>
      <c r="B7" s="664">
        <v>857.64800000000014</v>
      </c>
      <c r="C7" s="677">
        <v>1.5317848531465942E-3</v>
      </c>
      <c r="D7" s="664">
        <v>559043.43617524731</v>
      </c>
      <c r="E7" s="677">
        <v>0.99846821514685336</v>
      </c>
      <c r="F7" s="665">
        <v>559901.08417524735</v>
      </c>
    </row>
    <row r="8" spans="1:6" ht="14.4" customHeight="1" x14ac:dyDescent="0.3">
      <c r="A8" s="687" t="s">
        <v>3561</v>
      </c>
      <c r="B8" s="664">
        <v>561.81399628828319</v>
      </c>
      <c r="C8" s="677">
        <v>1.0357718584723538E-3</v>
      </c>
      <c r="D8" s="664">
        <v>541849.13460478233</v>
      </c>
      <c r="E8" s="677">
        <v>0.99896422814152774</v>
      </c>
      <c r="F8" s="665">
        <v>542410.94860107056</v>
      </c>
    </row>
    <row r="9" spans="1:6" ht="14.4" customHeight="1" thickBot="1" x14ac:dyDescent="0.35">
      <c r="A9" s="688" t="s">
        <v>3562</v>
      </c>
      <c r="B9" s="679"/>
      <c r="C9" s="680">
        <v>0</v>
      </c>
      <c r="D9" s="679">
        <v>3016.0885969443148</v>
      </c>
      <c r="E9" s="680">
        <v>1</v>
      </c>
      <c r="F9" s="681">
        <v>3016.0885969443148</v>
      </c>
    </row>
    <row r="10" spans="1:6" ht="14.4" customHeight="1" thickBot="1" x14ac:dyDescent="0.35">
      <c r="A10" s="682" t="s">
        <v>3</v>
      </c>
      <c r="B10" s="683">
        <v>10432.400773266492</v>
      </c>
      <c r="C10" s="684">
        <v>4.8415574397096981E-3</v>
      </c>
      <c r="D10" s="683">
        <v>2144328.9344329569</v>
      </c>
      <c r="E10" s="684">
        <v>0.9951584425602904</v>
      </c>
      <c r="F10" s="685">
        <v>2154761.3352062232</v>
      </c>
    </row>
    <row r="11" spans="1:6" ht="14.4" customHeight="1" thickBot="1" x14ac:dyDescent="0.35"/>
    <row r="12" spans="1:6" ht="14.4" customHeight="1" x14ac:dyDescent="0.3">
      <c r="A12" s="686" t="s">
        <v>3563</v>
      </c>
      <c r="B12" s="658">
        <v>5021.3416254110098</v>
      </c>
      <c r="C12" s="676">
        <v>0.10862218427587141</v>
      </c>
      <c r="D12" s="658">
        <v>41206.246770879567</v>
      </c>
      <c r="E12" s="676">
        <v>0.89137781572412855</v>
      </c>
      <c r="F12" s="659">
        <v>46227.588396290579</v>
      </c>
    </row>
    <row r="13" spans="1:6" ht="14.4" customHeight="1" x14ac:dyDescent="0.3">
      <c r="A13" s="687" t="s">
        <v>3564</v>
      </c>
      <c r="B13" s="664">
        <v>2283.9999954932359</v>
      </c>
      <c r="C13" s="677">
        <v>1</v>
      </c>
      <c r="D13" s="664"/>
      <c r="E13" s="677">
        <v>0</v>
      </c>
      <c r="F13" s="665">
        <v>2283.9999954932359</v>
      </c>
    </row>
    <row r="14" spans="1:6" ht="14.4" customHeight="1" x14ac:dyDescent="0.3">
      <c r="A14" s="687" t="s">
        <v>3565</v>
      </c>
      <c r="B14" s="664">
        <v>1389.878999999999</v>
      </c>
      <c r="C14" s="677">
        <v>1.4478577025699975E-2</v>
      </c>
      <c r="D14" s="664">
        <v>94605.673431217219</v>
      </c>
      <c r="E14" s="677">
        <v>0.98552142297430001</v>
      </c>
      <c r="F14" s="665">
        <v>95995.55243121722</v>
      </c>
    </row>
    <row r="15" spans="1:6" ht="14.4" customHeight="1" x14ac:dyDescent="0.3">
      <c r="A15" s="687" t="s">
        <v>3566</v>
      </c>
      <c r="B15" s="664">
        <v>450.78000000000009</v>
      </c>
      <c r="C15" s="677">
        <v>5.1149846955619728E-2</v>
      </c>
      <c r="D15" s="664">
        <v>8362.149594708666</v>
      </c>
      <c r="E15" s="677">
        <v>0.94885015304438025</v>
      </c>
      <c r="F15" s="665">
        <v>8812.9295947086666</v>
      </c>
    </row>
    <row r="16" spans="1:6" ht="14.4" customHeight="1" x14ac:dyDescent="0.3">
      <c r="A16" s="687" t="s">
        <v>3567</v>
      </c>
      <c r="B16" s="664">
        <v>425.94999628828407</v>
      </c>
      <c r="C16" s="677">
        <v>1</v>
      </c>
      <c r="D16" s="664"/>
      <c r="E16" s="677">
        <v>0</v>
      </c>
      <c r="F16" s="665">
        <v>425.94999628828407</v>
      </c>
    </row>
    <row r="17" spans="1:6" ht="14.4" customHeight="1" x14ac:dyDescent="0.3">
      <c r="A17" s="687" t="s">
        <v>3568</v>
      </c>
      <c r="B17" s="664">
        <v>312.39999999999998</v>
      </c>
      <c r="C17" s="677">
        <v>0.66690860961082765</v>
      </c>
      <c r="D17" s="664">
        <v>156.03000000000003</v>
      </c>
      <c r="E17" s="677">
        <v>0.3330913903891724</v>
      </c>
      <c r="F17" s="665">
        <v>468.43</v>
      </c>
    </row>
    <row r="18" spans="1:6" ht="14.4" customHeight="1" x14ac:dyDescent="0.3">
      <c r="A18" s="687" t="s">
        <v>3569</v>
      </c>
      <c r="B18" s="664">
        <v>169.89000000000001</v>
      </c>
      <c r="C18" s="677">
        <v>1</v>
      </c>
      <c r="D18" s="664"/>
      <c r="E18" s="677">
        <v>0</v>
      </c>
      <c r="F18" s="665">
        <v>169.89000000000001</v>
      </c>
    </row>
    <row r="19" spans="1:6" ht="14.4" customHeight="1" x14ac:dyDescent="0.3">
      <c r="A19" s="687" t="s">
        <v>3570</v>
      </c>
      <c r="B19" s="664">
        <v>147.15015607396293</v>
      </c>
      <c r="C19" s="677">
        <v>0.26136779216741246</v>
      </c>
      <c r="D19" s="664">
        <v>415.85018476263735</v>
      </c>
      <c r="E19" s="677">
        <v>0.73863220783258743</v>
      </c>
      <c r="F19" s="665">
        <v>563.00034083660034</v>
      </c>
    </row>
    <row r="20" spans="1:6" ht="14.4" customHeight="1" x14ac:dyDescent="0.3">
      <c r="A20" s="687" t="s">
        <v>3571</v>
      </c>
      <c r="B20" s="664">
        <v>104.17000000000004</v>
      </c>
      <c r="C20" s="677">
        <v>8.6758378040917586E-2</v>
      </c>
      <c r="D20" s="664">
        <v>1096.5209574873641</v>
      </c>
      <c r="E20" s="677">
        <v>0.91324162195908243</v>
      </c>
      <c r="F20" s="665">
        <v>1200.6909574873641</v>
      </c>
    </row>
    <row r="21" spans="1:6" ht="14.4" customHeight="1" x14ac:dyDescent="0.3">
      <c r="A21" s="687" t="s">
        <v>3572</v>
      </c>
      <c r="B21" s="664">
        <v>100.73000000000003</v>
      </c>
      <c r="C21" s="677">
        <v>0.11775366337609196</v>
      </c>
      <c r="D21" s="664">
        <v>754.69986189975032</v>
      </c>
      <c r="E21" s="677">
        <v>0.88224633662390806</v>
      </c>
      <c r="F21" s="665">
        <v>855.42986189975034</v>
      </c>
    </row>
    <row r="22" spans="1:6" ht="14.4" customHeight="1" x14ac:dyDescent="0.3">
      <c r="A22" s="687" t="s">
        <v>3573</v>
      </c>
      <c r="B22" s="664">
        <v>26.109999999999985</v>
      </c>
      <c r="C22" s="677">
        <v>0.5000005143264985</v>
      </c>
      <c r="D22" s="664">
        <v>26.10994628379574</v>
      </c>
      <c r="E22" s="677">
        <v>0.49999948567350155</v>
      </c>
      <c r="F22" s="665">
        <v>52.219946283795721</v>
      </c>
    </row>
    <row r="23" spans="1:6" ht="14.4" customHeight="1" x14ac:dyDescent="0.3">
      <c r="A23" s="687" t="s">
        <v>3574</v>
      </c>
      <c r="B23" s="664"/>
      <c r="C23" s="677">
        <v>0</v>
      </c>
      <c r="D23" s="664">
        <v>133.21013926365495</v>
      </c>
      <c r="E23" s="677">
        <v>1</v>
      </c>
      <c r="F23" s="665">
        <v>133.21013926365495</v>
      </c>
    </row>
    <row r="24" spans="1:6" ht="14.4" customHeight="1" x14ac:dyDescent="0.3">
      <c r="A24" s="687" t="s">
        <v>3575</v>
      </c>
      <c r="B24" s="664"/>
      <c r="C24" s="677">
        <v>0</v>
      </c>
      <c r="D24" s="664">
        <v>24489.363411857132</v>
      </c>
      <c r="E24" s="677">
        <v>1</v>
      </c>
      <c r="F24" s="665">
        <v>24489.363411857132</v>
      </c>
    </row>
    <row r="25" spans="1:6" ht="14.4" customHeight="1" x14ac:dyDescent="0.3">
      <c r="A25" s="687" t="s">
        <v>3576</v>
      </c>
      <c r="B25" s="664"/>
      <c r="C25" s="677">
        <v>0</v>
      </c>
      <c r="D25" s="664">
        <v>365074.38521442033</v>
      </c>
      <c r="E25" s="677">
        <v>1</v>
      </c>
      <c r="F25" s="665">
        <v>365074.38521442033</v>
      </c>
    </row>
    <row r="26" spans="1:6" ht="14.4" customHeight="1" x14ac:dyDescent="0.3">
      <c r="A26" s="687" t="s">
        <v>3577</v>
      </c>
      <c r="B26" s="664"/>
      <c r="C26" s="677">
        <v>0</v>
      </c>
      <c r="D26" s="664">
        <v>4199.9680323104149</v>
      </c>
      <c r="E26" s="677">
        <v>1</v>
      </c>
      <c r="F26" s="665">
        <v>4199.9680323104149</v>
      </c>
    </row>
    <row r="27" spans="1:6" ht="14.4" customHeight="1" x14ac:dyDescent="0.3">
      <c r="A27" s="687" t="s">
        <v>3578</v>
      </c>
      <c r="B27" s="664"/>
      <c r="C27" s="677">
        <v>0</v>
      </c>
      <c r="D27" s="664">
        <v>754.25189458888065</v>
      </c>
      <c r="E27" s="677">
        <v>1</v>
      </c>
      <c r="F27" s="665">
        <v>754.25189458888065</v>
      </c>
    </row>
    <row r="28" spans="1:6" ht="14.4" customHeight="1" x14ac:dyDescent="0.3">
      <c r="A28" s="687" t="s">
        <v>3579</v>
      </c>
      <c r="B28" s="664"/>
      <c r="C28" s="677">
        <v>0</v>
      </c>
      <c r="D28" s="664">
        <v>524.37105118871898</v>
      </c>
      <c r="E28" s="677">
        <v>1</v>
      </c>
      <c r="F28" s="665">
        <v>524.37105118871898</v>
      </c>
    </row>
    <row r="29" spans="1:6" ht="14.4" customHeight="1" x14ac:dyDescent="0.3">
      <c r="A29" s="687" t="s">
        <v>3580</v>
      </c>
      <c r="B29" s="664"/>
      <c r="C29" s="677">
        <v>0</v>
      </c>
      <c r="D29" s="664">
        <v>77977.318839759813</v>
      </c>
      <c r="E29" s="677">
        <v>1</v>
      </c>
      <c r="F29" s="665">
        <v>77977.318839759813</v>
      </c>
    </row>
    <row r="30" spans="1:6" ht="14.4" customHeight="1" x14ac:dyDescent="0.3">
      <c r="A30" s="687" t="s">
        <v>3581</v>
      </c>
      <c r="B30" s="664"/>
      <c r="C30" s="677">
        <v>0</v>
      </c>
      <c r="D30" s="664">
        <v>644500.93079671985</v>
      </c>
      <c r="E30" s="677">
        <v>1</v>
      </c>
      <c r="F30" s="665">
        <v>644500.93079671985</v>
      </c>
    </row>
    <row r="31" spans="1:6" ht="14.4" customHeight="1" x14ac:dyDescent="0.3">
      <c r="A31" s="687" t="s">
        <v>3582</v>
      </c>
      <c r="B31" s="664"/>
      <c r="C31" s="677">
        <v>0</v>
      </c>
      <c r="D31" s="664">
        <v>21451.126856629427</v>
      </c>
      <c r="E31" s="677">
        <v>1</v>
      </c>
      <c r="F31" s="665">
        <v>21451.126856629427</v>
      </c>
    </row>
    <row r="32" spans="1:6" ht="14.4" customHeight="1" x14ac:dyDescent="0.3">
      <c r="A32" s="687" t="s">
        <v>3583</v>
      </c>
      <c r="B32" s="664"/>
      <c r="C32" s="677">
        <v>0</v>
      </c>
      <c r="D32" s="664">
        <v>174.10005045135142</v>
      </c>
      <c r="E32" s="677">
        <v>1</v>
      </c>
      <c r="F32" s="665">
        <v>174.10005045135142</v>
      </c>
    </row>
    <row r="33" spans="1:6" ht="14.4" customHeight="1" x14ac:dyDescent="0.3">
      <c r="A33" s="687" t="s">
        <v>3584</v>
      </c>
      <c r="B33" s="664"/>
      <c r="C33" s="677">
        <v>0</v>
      </c>
      <c r="D33" s="664">
        <v>4617.0999999999995</v>
      </c>
      <c r="E33" s="677">
        <v>1</v>
      </c>
      <c r="F33" s="665">
        <v>4617.0999999999995</v>
      </c>
    </row>
    <row r="34" spans="1:6" ht="14.4" customHeight="1" x14ac:dyDescent="0.3">
      <c r="A34" s="687" t="s">
        <v>3585</v>
      </c>
      <c r="B34" s="664"/>
      <c r="C34" s="677">
        <v>0</v>
      </c>
      <c r="D34" s="664">
        <v>1191.24</v>
      </c>
      <c r="E34" s="677">
        <v>1</v>
      </c>
      <c r="F34" s="665">
        <v>1191.24</v>
      </c>
    </row>
    <row r="35" spans="1:6" ht="14.4" customHeight="1" x14ac:dyDescent="0.3">
      <c r="A35" s="687" t="s">
        <v>3586</v>
      </c>
      <c r="B35" s="664"/>
      <c r="C35" s="677">
        <v>0</v>
      </c>
      <c r="D35" s="664">
        <v>4162.0490117413719</v>
      </c>
      <c r="E35" s="677">
        <v>1</v>
      </c>
      <c r="F35" s="665">
        <v>4162.0490117413719</v>
      </c>
    </row>
    <row r="36" spans="1:6" ht="14.4" customHeight="1" x14ac:dyDescent="0.3">
      <c r="A36" s="687" t="s">
        <v>3587</v>
      </c>
      <c r="B36" s="664"/>
      <c r="C36" s="677">
        <v>0</v>
      </c>
      <c r="D36" s="664">
        <v>258.04975234688476</v>
      </c>
      <c r="E36" s="677">
        <v>1</v>
      </c>
      <c r="F36" s="665">
        <v>258.04975234688476</v>
      </c>
    </row>
    <row r="37" spans="1:6" ht="14.4" customHeight="1" x14ac:dyDescent="0.3">
      <c r="A37" s="687" t="s">
        <v>3588</v>
      </c>
      <c r="B37" s="664"/>
      <c r="C37" s="677">
        <v>0</v>
      </c>
      <c r="D37" s="664">
        <v>460.48</v>
      </c>
      <c r="E37" s="677">
        <v>1</v>
      </c>
      <c r="F37" s="665">
        <v>460.48</v>
      </c>
    </row>
    <row r="38" spans="1:6" ht="14.4" customHeight="1" x14ac:dyDescent="0.3">
      <c r="A38" s="687" t="s">
        <v>3589</v>
      </c>
      <c r="B38" s="664"/>
      <c r="C38" s="677">
        <v>0</v>
      </c>
      <c r="D38" s="664">
        <v>11092.158971532037</v>
      </c>
      <c r="E38" s="677">
        <v>1</v>
      </c>
      <c r="F38" s="665">
        <v>11092.158971532037</v>
      </c>
    </row>
    <row r="39" spans="1:6" ht="14.4" customHeight="1" x14ac:dyDescent="0.3">
      <c r="A39" s="687" t="s">
        <v>3590</v>
      </c>
      <c r="B39" s="664"/>
      <c r="C39" s="677">
        <v>0</v>
      </c>
      <c r="D39" s="664">
        <v>84.84999999999998</v>
      </c>
      <c r="E39" s="677">
        <v>1</v>
      </c>
      <c r="F39" s="665">
        <v>84.84999999999998</v>
      </c>
    </row>
    <row r="40" spans="1:6" ht="14.4" customHeight="1" x14ac:dyDescent="0.3">
      <c r="A40" s="687" t="s">
        <v>3591</v>
      </c>
      <c r="B40" s="664"/>
      <c r="C40" s="677">
        <v>0</v>
      </c>
      <c r="D40" s="664">
        <v>551.66020777065614</v>
      </c>
      <c r="E40" s="677">
        <v>1</v>
      </c>
      <c r="F40" s="665">
        <v>551.66020777065614</v>
      </c>
    </row>
    <row r="41" spans="1:6" ht="14.4" customHeight="1" x14ac:dyDescent="0.3">
      <c r="A41" s="687" t="s">
        <v>3592</v>
      </c>
      <c r="B41" s="664"/>
      <c r="C41" s="677">
        <v>0</v>
      </c>
      <c r="D41" s="664">
        <v>4186.4623599954666</v>
      </c>
      <c r="E41" s="677">
        <v>1</v>
      </c>
      <c r="F41" s="665">
        <v>4186.4623599954666</v>
      </c>
    </row>
    <row r="42" spans="1:6" ht="14.4" customHeight="1" x14ac:dyDescent="0.3">
      <c r="A42" s="687" t="s">
        <v>3593</v>
      </c>
      <c r="B42" s="664"/>
      <c r="C42" s="677">
        <v>0</v>
      </c>
      <c r="D42" s="664">
        <v>154.31999999999991</v>
      </c>
      <c r="E42" s="677">
        <v>1</v>
      </c>
      <c r="F42" s="665">
        <v>154.31999999999991</v>
      </c>
    </row>
    <row r="43" spans="1:6" ht="14.4" customHeight="1" x14ac:dyDescent="0.3">
      <c r="A43" s="687" t="s">
        <v>3594</v>
      </c>
      <c r="B43" s="664"/>
      <c r="C43" s="677">
        <v>0</v>
      </c>
      <c r="D43" s="664">
        <v>13864.496968757745</v>
      </c>
      <c r="E43" s="677">
        <v>1</v>
      </c>
      <c r="F43" s="665">
        <v>13864.496968757745</v>
      </c>
    </row>
    <row r="44" spans="1:6" ht="14.4" customHeight="1" x14ac:dyDescent="0.3">
      <c r="A44" s="687" t="s">
        <v>3595</v>
      </c>
      <c r="B44" s="664"/>
      <c r="C44" s="677">
        <v>0</v>
      </c>
      <c r="D44" s="664">
        <v>138.38999999999999</v>
      </c>
      <c r="E44" s="677">
        <v>1</v>
      </c>
      <c r="F44" s="665">
        <v>138.38999999999999</v>
      </c>
    </row>
    <row r="45" spans="1:6" ht="14.4" customHeight="1" x14ac:dyDescent="0.3">
      <c r="A45" s="687" t="s">
        <v>3596</v>
      </c>
      <c r="B45" s="664"/>
      <c r="C45" s="677">
        <v>0</v>
      </c>
      <c r="D45" s="664">
        <v>9203.1550356480166</v>
      </c>
      <c r="E45" s="677">
        <v>1</v>
      </c>
      <c r="F45" s="665">
        <v>9203.1550356480166</v>
      </c>
    </row>
    <row r="46" spans="1:6" ht="14.4" customHeight="1" x14ac:dyDescent="0.3">
      <c r="A46" s="687" t="s">
        <v>3597</v>
      </c>
      <c r="B46" s="664"/>
      <c r="C46" s="677">
        <v>0</v>
      </c>
      <c r="D46" s="664">
        <v>180.88</v>
      </c>
      <c r="E46" s="677">
        <v>1</v>
      </c>
      <c r="F46" s="665">
        <v>180.88</v>
      </c>
    </row>
    <row r="47" spans="1:6" ht="14.4" customHeight="1" x14ac:dyDescent="0.3">
      <c r="A47" s="687" t="s">
        <v>3598</v>
      </c>
      <c r="B47" s="664"/>
      <c r="C47" s="677">
        <v>0</v>
      </c>
      <c r="D47" s="664">
        <v>172008.84983440334</v>
      </c>
      <c r="E47" s="677">
        <v>1</v>
      </c>
      <c r="F47" s="665">
        <v>172008.84983440334</v>
      </c>
    </row>
    <row r="48" spans="1:6" ht="14.4" customHeight="1" x14ac:dyDescent="0.3">
      <c r="A48" s="687" t="s">
        <v>3599</v>
      </c>
      <c r="B48" s="664"/>
      <c r="C48" s="677">
        <v>0</v>
      </c>
      <c r="D48" s="664">
        <v>1716.3597542408038</v>
      </c>
      <c r="E48" s="677">
        <v>1</v>
      </c>
      <c r="F48" s="665">
        <v>1716.3597542408038</v>
      </c>
    </row>
    <row r="49" spans="1:6" ht="14.4" customHeight="1" x14ac:dyDescent="0.3">
      <c r="A49" s="687" t="s">
        <v>3600</v>
      </c>
      <c r="B49" s="664"/>
      <c r="C49" s="677">
        <v>0</v>
      </c>
      <c r="D49" s="664">
        <v>863.08</v>
      </c>
      <c r="E49" s="677">
        <v>1</v>
      </c>
      <c r="F49" s="665">
        <v>863.08</v>
      </c>
    </row>
    <row r="50" spans="1:6" ht="14.4" customHeight="1" x14ac:dyDescent="0.3">
      <c r="A50" s="687" t="s">
        <v>3601</v>
      </c>
      <c r="B50" s="664"/>
      <c r="C50" s="677">
        <v>0</v>
      </c>
      <c r="D50" s="664">
        <v>774.89040199551584</v>
      </c>
      <c r="E50" s="677">
        <v>1</v>
      </c>
      <c r="F50" s="665">
        <v>774.89040199551584</v>
      </c>
    </row>
    <row r="51" spans="1:6" ht="14.4" customHeight="1" x14ac:dyDescent="0.3">
      <c r="A51" s="687" t="s">
        <v>3602</v>
      </c>
      <c r="B51" s="664"/>
      <c r="C51" s="677">
        <v>0</v>
      </c>
      <c r="D51" s="664">
        <v>182.55</v>
      </c>
      <c r="E51" s="677">
        <v>1</v>
      </c>
      <c r="F51" s="665">
        <v>182.55</v>
      </c>
    </row>
    <row r="52" spans="1:6" ht="14.4" customHeight="1" x14ac:dyDescent="0.3">
      <c r="A52" s="687" t="s">
        <v>3603</v>
      </c>
      <c r="B52" s="664"/>
      <c r="C52" s="677">
        <v>0</v>
      </c>
      <c r="D52" s="664">
        <v>500.22</v>
      </c>
      <c r="E52" s="677">
        <v>1</v>
      </c>
      <c r="F52" s="665">
        <v>500.22</v>
      </c>
    </row>
    <row r="53" spans="1:6" ht="14.4" customHeight="1" x14ac:dyDescent="0.3">
      <c r="A53" s="687" t="s">
        <v>3604</v>
      </c>
      <c r="B53" s="664"/>
      <c r="C53" s="677">
        <v>0</v>
      </c>
      <c r="D53" s="664">
        <v>27499.985898114173</v>
      </c>
      <c r="E53" s="677">
        <v>1</v>
      </c>
      <c r="F53" s="665">
        <v>27499.985898114173</v>
      </c>
    </row>
    <row r="54" spans="1:6" ht="14.4" customHeight="1" x14ac:dyDescent="0.3">
      <c r="A54" s="687" t="s">
        <v>3605</v>
      </c>
      <c r="B54" s="664"/>
      <c r="C54" s="677">
        <v>0</v>
      </c>
      <c r="D54" s="664">
        <v>1646.1613214403619</v>
      </c>
      <c r="E54" s="677">
        <v>1</v>
      </c>
      <c r="F54" s="665">
        <v>1646.1613214403619</v>
      </c>
    </row>
    <row r="55" spans="1:6" ht="14.4" customHeight="1" x14ac:dyDescent="0.3">
      <c r="A55" s="687" t="s">
        <v>3606</v>
      </c>
      <c r="B55" s="664"/>
      <c r="C55" s="677">
        <v>0</v>
      </c>
      <c r="D55" s="664">
        <v>446.94028738952954</v>
      </c>
      <c r="E55" s="677">
        <v>1</v>
      </c>
      <c r="F55" s="665">
        <v>446.94028738952954</v>
      </c>
    </row>
    <row r="56" spans="1:6" ht="14.4" customHeight="1" x14ac:dyDescent="0.3">
      <c r="A56" s="687" t="s">
        <v>3607</v>
      </c>
      <c r="B56" s="664"/>
      <c r="C56" s="677">
        <v>0</v>
      </c>
      <c r="D56" s="664">
        <v>1170.4638718305193</v>
      </c>
      <c r="E56" s="677">
        <v>1</v>
      </c>
      <c r="F56" s="665">
        <v>1170.4638718305193</v>
      </c>
    </row>
    <row r="57" spans="1:6" ht="14.4" customHeight="1" x14ac:dyDescent="0.3">
      <c r="A57" s="687" t="s">
        <v>3608</v>
      </c>
      <c r="B57" s="664"/>
      <c r="C57" s="677">
        <v>0</v>
      </c>
      <c r="D57" s="664">
        <v>307.34028060731623</v>
      </c>
      <c r="E57" s="677">
        <v>1</v>
      </c>
      <c r="F57" s="665">
        <v>307.34028060731623</v>
      </c>
    </row>
    <row r="58" spans="1:6" ht="14.4" customHeight="1" x14ac:dyDescent="0.3">
      <c r="A58" s="687" t="s">
        <v>3609</v>
      </c>
      <c r="B58" s="664"/>
      <c r="C58" s="677">
        <v>0</v>
      </c>
      <c r="D58" s="664">
        <v>3649.1156384746669</v>
      </c>
      <c r="E58" s="677">
        <v>1</v>
      </c>
      <c r="F58" s="665">
        <v>3649.1156384746669</v>
      </c>
    </row>
    <row r="59" spans="1:6" ht="14.4" customHeight="1" x14ac:dyDescent="0.3">
      <c r="A59" s="687" t="s">
        <v>3610</v>
      </c>
      <c r="B59" s="664"/>
      <c r="C59" s="677">
        <v>0</v>
      </c>
      <c r="D59" s="664">
        <v>273.89</v>
      </c>
      <c r="E59" s="677">
        <v>1</v>
      </c>
      <c r="F59" s="665">
        <v>273.89</v>
      </c>
    </row>
    <row r="60" spans="1:6" ht="14.4" customHeight="1" x14ac:dyDescent="0.3">
      <c r="A60" s="687" t="s">
        <v>3611</v>
      </c>
      <c r="B60" s="664"/>
      <c r="C60" s="677">
        <v>0</v>
      </c>
      <c r="D60" s="664">
        <v>2386.5608603004034</v>
      </c>
      <c r="E60" s="677">
        <v>1</v>
      </c>
      <c r="F60" s="665">
        <v>2386.5608603004034</v>
      </c>
    </row>
    <row r="61" spans="1:6" ht="14.4" customHeight="1" x14ac:dyDescent="0.3">
      <c r="A61" s="687" t="s">
        <v>3612</v>
      </c>
      <c r="B61" s="664"/>
      <c r="C61" s="677">
        <v>0</v>
      </c>
      <c r="D61" s="664">
        <v>95.76</v>
      </c>
      <c r="E61" s="677">
        <v>1</v>
      </c>
      <c r="F61" s="665">
        <v>95.76</v>
      </c>
    </row>
    <row r="62" spans="1:6" ht="14.4" customHeight="1" x14ac:dyDescent="0.3">
      <c r="A62" s="687" t="s">
        <v>3613</v>
      </c>
      <c r="B62" s="664"/>
      <c r="C62" s="677">
        <v>0</v>
      </c>
      <c r="D62" s="664">
        <v>111116.57990141356</v>
      </c>
      <c r="E62" s="677">
        <v>1</v>
      </c>
      <c r="F62" s="665">
        <v>111116.57990141356</v>
      </c>
    </row>
    <row r="63" spans="1:6" ht="14.4" customHeight="1" x14ac:dyDescent="0.3">
      <c r="A63" s="687" t="s">
        <v>3614</v>
      </c>
      <c r="B63" s="664"/>
      <c r="C63" s="677">
        <v>0</v>
      </c>
      <c r="D63" s="664">
        <v>65.899999999999977</v>
      </c>
      <c r="E63" s="677">
        <v>1</v>
      </c>
      <c r="F63" s="665">
        <v>65.899999999999977</v>
      </c>
    </row>
    <row r="64" spans="1:6" ht="14.4" customHeight="1" x14ac:dyDescent="0.3">
      <c r="A64" s="687" t="s">
        <v>3615</v>
      </c>
      <c r="B64" s="664"/>
      <c r="C64" s="677">
        <v>0</v>
      </c>
      <c r="D64" s="664">
        <v>263.27895807663663</v>
      </c>
      <c r="E64" s="677">
        <v>1</v>
      </c>
      <c r="F64" s="665">
        <v>263.27895807663663</v>
      </c>
    </row>
    <row r="65" spans="1:6" ht="14.4" customHeight="1" x14ac:dyDescent="0.3">
      <c r="A65" s="687" t="s">
        <v>3616</v>
      </c>
      <c r="B65" s="664"/>
      <c r="C65" s="677">
        <v>0</v>
      </c>
      <c r="D65" s="664">
        <v>156.19999999999993</v>
      </c>
      <c r="E65" s="677">
        <v>1</v>
      </c>
      <c r="F65" s="665">
        <v>156.19999999999993</v>
      </c>
    </row>
    <row r="66" spans="1:6" ht="14.4" customHeight="1" x14ac:dyDescent="0.3">
      <c r="A66" s="687" t="s">
        <v>3617</v>
      </c>
      <c r="B66" s="664"/>
      <c r="C66" s="677">
        <v>0</v>
      </c>
      <c r="D66" s="664">
        <v>653.2600000000001</v>
      </c>
      <c r="E66" s="677">
        <v>1</v>
      </c>
      <c r="F66" s="665">
        <v>653.2600000000001</v>
      </c>
    </row>
    <row r="67" spans="1:6" ht="14.4" customHeight="1" x14ac:dyDescent="0.3">
      <c r="A67" s="687" t="s">
        <v>3618</v>
      </c>
      <c r="B67" s="664"/>
      <c r="C67" s="677">
        <v>0</v>
      </c>
      <c r="D67" s="664">
        <v>495.55010403220098</v>
      </c>
      <c r="E67" s="677">
        <v>1</v>
      </c>
      <c r="F67" s="665">
        <v>495.55010403220098</v>
      </c>
    </row>
    <row r="68" spans="1:6" ht="14.4" customHeight="1" x14ac:dyDescent="0.3">
      <c r="A68" s="687" t="s">
        <v>3619</v>
      </c>
      <c r="B68" s="664"/>
      <c r="C68" s="677">
        <v>0</v>
      </c>
      <c r="D68" s="664">
        <v>36179</v>
      </c>
      <c r="E68" s="677">
        <v>1</v>
      </c>
      <c r="F68" s="665">
        <v>36179</v>
      </c>
    </row>
    <row r="69" spans="1:6" ht="14.4" customHeight="1" x14ac:dyDescent="0.3">
      <c r="A69" s="687" t="s">
        <v>3620</v>
      </c>
      <c r="B69" s="664"/>
      <c r="C69" s="677">
        <v>0</v>
      </c>
      <c r="D69" s="664">
        <v>98.900790591331457</v>
      </c>
      <c r="E69" s="677">
        <v>1</v>
      </c>
      <c r="F69" s="665">
        <v>98.900790591331457</v>
      </c>
    </row>
    <row r="70" spans="1:6" ht="14.4" customHeight="1" x14ac:dyDescent="0.3">
      <c r="A70" s="687" t="s">
        <v>3621</v>
      </c>
      <c r="B70" s="664"/>
      <c r="C70" s="677">
        <v>0</v>
      </c>
      <c r="D70" s="664">
        <v>36600.313743941755</v>
      </c>
      <c r="E70" s="677">
        <v>1</v>
      </c>
      <c r="F70" s="665">
        <v>36600.313743941755</v>
      </c>
    </row>
    <row r="71" spans="1:6" ht="14.4" customHeight="1" x14ac:dyDescent="0.3">
      <c r="A71" s="687" t="s">
        <v>3622</v>
      </c>
      <c r="B71" s="664"/>
      <c r="C71" s="677">
        <v>0</v>
      </c>
      <c r="D71" s="664">
        <v>203.47979048417307</v>
      </c>
      <c r="E71" s="677">
        <v>1</v>
      </c>
      <c r="F71" s="665">
        <v>203.47979048417307</v>
      </c>
    </row>
    <row r="72" spans="1:6" ht="14.4" customHeight="1" x14ac:dyDescent="0.3">
      <c r="A72" s="687" t="s">
        <v>3623</v>
      </c>
      <c r="B72" s="664"/>
      <c r="C72" s="677">
        <v>0</v>
      </c>
      <c r="D72" s="664">
        <v>1378.0700000000002</v>
      </c>
      <c r="E72" s="677">
        <v>1</v>
      </c>
      <c r="F72" s="665">
        <v>1378.0700000000002</v>
      </c>
    </row>
    <row r="73" spans="1:6" ht="14.4" customHeight="1" x14ac:dyDescent="0.3">
      <c r="A73" s="687" t="s">
        <v>3624</v>
      </c>
      <c r="B73" s="664"/>
      <c r="C73" s="677">
        <v>0</v>
      </c>
      <c r="D73" s="664">
        <v>408.65925120520848</v>
      </c>
      <c r="E73" s="677">
        <v>1</v>
      </c>
      <c r="F73" s="665">
        <v>408.65925120520848</v>
      </c>
    </row>
    <row r="74" spans="1:6" ht="14.4" customHeight="1" x14ac:dyDescent="0.3">
      <c r="A74" s="687" t="s">
        <v>3625</v>
      </c>
      <c r="B74" s="664"/>
      <c r="C74" s="677">
        <v>0</v>
      </c>
      <c r="D74" s="664">
        <v>37201.257889395405</v>
      </c>
      <c r="E74" s="677">
        <v>1</v>
      </c>
      <c r="F74" s="665">
        <v>37201.257889395405</v>
      </c>
    </row>
    <row r="75" spans="1:6" ht="14.4" customHeight="1" x14ac:dyDescent="0.3">
      <c r="A75" s="687" t="s">
        <v>3626</v>
      </c>
      <c r="B75" s="664"/>
      <c r="C75" s="677">
        <v>0</v>
      </c>
      <c r="D75" s="664">
        <v>164.35999999999996</v>
      </c>
      <c r="E75" s="677">
        <v>1</v>
      </c>
      <c r="F75" s="665">
        <v>164.35999999999996</v>
      </c>
    </row>
    <row r="76" spans="1:6" ht="14.4" customHeight="1" x14ac:dyDescent="0.3">
      <c r="A76" s="687" t="s">
        <v>3627</v>
      </c>
      <c r="B76" s="664"/>
      <c r="C76" s="677">
        <v>0</v>
      </c>
      <c r="D76" s="664">
        <v>1378.85</v>
      </c>
      <c r="E76" s="677">
        <v>1</v>
      </c>
      <c r="F76" s="665">
        <v>1378.85</v>
      </c>
    </row>
    <row r="77" spans="1:6" ht="14.4" customHeight="1" x14ac:dyDescent="0.3">
      <c r="A77" s="687" t="s">
        <v>3628</v>
      </c>
      <c r="B77" s="664"/>
      <c r="C77" s="677">
        <v>0</v>
      </c>
      <c r="D77" s="664">
        <v>1161.969848416524</v>
      </c>
      <c r="E77" s="677">
        <v>1</v>
      </c>
      <c r="F77" s="665">
        <v>1161.969848416524</v>
      </c>
    </row>
    <row r="78" spans="1:6" ht="14.4" customHeight="1" x14ac:dyDescent="0.3">
      <c r="A78" s="687" t="s">
        <v>3629</v>
      </c>
      <c r="B78" s="664"/>
      <c r="C78" s="677">
        <v>0</v>
      </c>
      <c r="D78" s="664">
        <v>143.34000000000003</v>
      </c>
      <c r="E78" s="677">
        <v>1</v>
      </c>
      <c r="F78" s="665">
        <v>143.34000000000003</v>
      </c>
    </row>
    <row r="79" spans="1:6" ht="14.4" customHeight="1" x14ac:dyDescent="0.3">
      <c r="A79" s="687" t="s">
        <v>3630</v>
      </c>
      <c r="B79" s="664"/>
      <c r="C79" s="677">
        <v>0</v>
      </c>
      <c r="D79" s="664">
        <v>852.74125011666615</v>
      </c>
      <c r="E79" s="677">
        <v>1</v>
      </c>
      <c r="F79" s="665">
        <v>852.74125011666615</v>
      </c>
    </row>
    <row r="80" spans="1:6" ht="14.4" customHeight="1" x14ac:dyDescent="0.3">
      <c r="A80" s="687" t="s">
        <v>3631</v>
      </c>
      <c r="B80" s="664"/>
      <c r="C80" s="677">
        <v>0</v>
      </c>
      <c r="D80" s="664">
        <v>6501.0783651112506</v>
      </c>
      <c r="E80" s="677">
        <v>1</v>
      </c>
      <c r="F80" s="665">
        <v>6501.0783651112506</v>
      </c>
    </row>
    <row r="81" spans="1:6" ht="14.4" customHeight="1" x14ac:dyDescent="0.3">
      <c r="A81" s="687" t="s">
        <v>3632</v>
      </c>
      <c r="B81" s="664"/>
      <c r="C81" s="677">
        <v>0</v>
      </c>
      <c r="D81" s="664">
        <v>2790.6587073742762</v>
      </c>
      <c r="E81" s="677">
        <v>1</v>
      </c>
      <c r="F81" s="665">
        <v>2790.6587073742762</v>
      </c>
    </row>
    <row r="82" spans="1:6" ht="14.4" customHeight="1" x14ac:dyDescent="0.3">
      <c r="A82" s="687" t="s">
        <v>3633</v>
      </c>
      <c r="B82" s="664"/>
      <c r="C82" s="677">
        <v>0</v>
      </c>
      <c r="D82" s="664">
        <v>4234.5300000000007</v>
      </c>
      <c r="E82" s="677">
        <v>1</v>
      </c>
      <c r="F82" s="665">
        <v>4234.5300000000007</v>
      </c>
    </row>
    <row r="83" spans="1:6" ht="14.4" customHeight="1" x14ac:dyDescent="0.3">
      <c r="A83" s="687" t="s">
        <v>3634</v>
      </c>
      <c r="B83" s="664"/>
      <c r="C83" s="677">
        <v>0</v>
      </c>
      <c r="D83" s="664">
        <v>236.87981779589796</v>
      </c>
      <c r="E83" s="677">
        <v>1</v>
      </c>
      <c r="F83" s="665">
        <v>236.87981779589796</v>
      </c>
    </row>
    <row r="84" spans="1:6" ht="14.4" customHeight="1" x14ac:dyDescent="0.3">
      <c r="A84" s="687" t="s">
        <v>3635</v>
      </c>
      <c r="B84" s="664"/>
      <c r="C84" s="677">
        <v>0</v>
      </c>
      <c r="D84" s="664">
        <v>2323.390159406772</v>
      </c>
      <c r="E84" s="677">
        <v>1</v>
      </c>
      <c r="F84" s="665">
        <v>2323.390159406772</v>
      </c>
    </row>
    <row r="85" spans="1:6" ht="14.4" customHeight="1" x14ac:dyDescent="0.3">
      <c r="A85" s="687" t="s">
        <v>3636</v>
      </c>
      <c r="B85" s="664"/>
      <c r="C85" s="677">
        <v>0</v>
      </c>
      <c r="D85" s="664">
        <v>450.24962756958172</v>
      </c>
      <c r="E85" s="677">
        <v>1</v>
      </c>
      <c r="F85" s="665">
        <v>450.24962756958172</v>
      </c>
    </row>
    <row r="86" spans="1:6" ht="14.4" customHeight="1" x14ac:dyDescent="0.3">
      <c r="A86" s="687" t="s">
        <v>3637</v>
      </c>
      <c r="B86" s="664"/>
      <c r="C86" s="677">
        <v>0</v>
      </c>
      <c r="D86" s="664">
        <v>414.93000000000023</v>
      </c>
      <c r="E86" s="677">
        <v>1</v>
      </c>
      <c r="F86" s="665">
        <v>414.93000000000023</v>
      </c>
    </row>
    <row r="87" spans="1:6" ht="14.4" customHeight="1" x14ac:dyDescent="0.3">
      <c r="A87" s="687" t="s">
        <v>3638</v>
      </c>
      <c r="B87" s="664"/>
      <c r="C87" s="677">
        <v>0</v>
      </c>
      <c r="D87" s="664">
        <v>390.77020470015566</v>
      </c>
      <c r="E87" s="677">
        <v>1</v>
      </c>
      <c r="F87" s="665">
        <v>390.77020470015566</v>
      </c>
    </row>
    <row r="88" spans="1:6" ht="14.4" customHeight="1" x14ac:dyDescent="0.3">
      <c r="A88" s="687" t="s">
        <v>3639</v>
      </c>
      <c r="B88" s="664"/>
      <c r="C88" s="677">
        <v>0</v>
      </c>
      <c r="D88" s="664">
        <v>140032.8572883975</v>
      </c>
      <c r="E88" s="677">
        <v>1</v>
      </c>
      <c r="F88" s="665">
        <v>140032.8572883975</v>
      </c>
    </row>
    <row r="89" spans="1:6" ht="14.4" customHeight="1" x14ac:dyDescent="0.3">
      <c r="A89" s="687" t="s">
        <v>3640</v>
      </c>
      <c r="B89" s="664"/>
      <c r="C89" s="677">
        <v>0</v>
      </c>
      <c r="D89" s="664">
        <v>427.74052773836104</v>
      </c>
      <c r="E89" s="677">
        <v>1</v>
      </c>
      <c r="F89" s="665">
        <v>427.74052773836104</v>
      </c>
    </row>
    <row r="90" spans="1:6" ht="14.4" customHeight="1" x14ac:dyDescent="0.3">
      <c r="A90" s="687" t="s">
        <v>3641</v>
      </c>
      <c r="B90" s="664"/>
      <c r="C90" s="677">
        <v>0</v>
      </c>
      <c r="D90" s="664">
        <v>2352.4812768507463</v>
      </c>
      <c r="E90" s="677">
        <v>1</v>
      </c>
      <c r="F90" s="665">
        <v>2352.4812768507463</v>
      </c>
    </row>
    <row r="91" spans="1:6" ht="14.4" customHeight="1" x14ac:dyDescent="0.3">
      <c r="A91" s="687" t="s">
        <v>3642</v>
      </c>
      <c r="B91" s="664"/>
      <c r="C91" s="677">
        <v>0</v>
      </c>
      <c r="D91" s="664">
        <v>99.210000000000022</v>
      </c>
      <c r="E91" s="677">
        <v>1</v>
      </c>
      <c r="F91" s="665">
        <v>99.210000000000022</v>
      </c>
    </row>
    <row r="92" spans="1:6" ht="14.4" customHeight="1" x14ac:dyDescent="0.3">
      <c r="A92" s="687" t="s">
        <v>3643</v>
      </c>
      <c r="B92" s="664"/>
      <c r="C92" s="677">
        <v>0</v>
      </c>
      <c r="D92" s="664">
        <v>495.59949346028878</v>
      </c>
      <c r="E92" s="677">
        <v>1</v>
      </c>
      <c r="F92" s="665">
        <v>495.59949346028878</v>
      </c>
    </row>
    <row r="93" spans="1:6" ht="14.4" customHeight="1" x14ac:dyDescent="0.3">
      <c r="A93" s="687" t="s">
        <v>3644</v>
      </c>
      <c r="B93" s="664"/>
      <c r="C93" s="677">
        <v>0</v>
      </c>
      <c r="D93" s="664">
        <v>680.54999999999984</v>
      </c>
      <c r="E93" s="677">
        <v>1</v>
      </c>
      <c r="F93" s="665">
        <v>680.54999999999984</v>
      </c>
    </row>
    <row r="94" spans="1:6" ht="14.4" customHeight="1" x14ac:dyDescent="0.3">
      <c r="A94" s="687" t="s">
        <v>3645</v>
      </c>
      <c r="B94" s="664"/>
      <c r="C94" s="677">
        <v>0</v>
      </c>
      <c r="D94" s="664">
        <v>776.26034955227192</v>
      </c>
      <c r="E94" s="677">
        <v>1</v>
      </c>
      <c r="F94" s="665">
        <v>776.26034955227192</v>
      </c>
    </row>
    <row r="95" spans="1:6" ht="14.4" customHeight="1" x14ac:dyDescent="0.3">
      <c r="A95" s="687" t="s">
        <v>3646</v>
      </c>
      <c r="B95" s="664"/>
      <c r="C95" s="677">
        <v>0</v>
      </c>
      <c r="D95" s="664">
        <v>1781.7615404610401</v>
      </c>
      <c r="E95" s="677">
        <v>1</v>
      </c>
      <c r="F95" s="665">
        <v>1781.7615404610401</v>
      </c>
    </row>
    <row r="96" spans="1:6" ht="14.4" customHeight="1" x14ac:dyDescent="0.3">
      <c r="A96" s="687" t="s">
        <v>3647</v>
      </c>
      <c r="B96" s="664"/>
      <c r="C96" s="677">
        <v>0</v>
      </c>
      <c r="D96" s="664">
        <v>543.6400000000001</v>
      </c>
      <c r="E96" s="677">
        <v>1</v>
      </c>
      <c r="F96" s="665">
        <v>543.6400000000001</v>
      </c>
    </row>
    <row r="97" spans="1:6" ht="14.4" customHeight="1" x14ac:dyDescent="0.3">
      <c r="A97" s="687" t="s">
        <v>3648</v>
      </c>
      <c r="B97" s="664"/>
      <c r="C97" s="677">
        <v>0</v>
      </c>
      <c r="D97" s="664">
        <v>1443.6200000000001</v>
      </c>
      <c r="E97" s="677">
        <v>1</v>
      </c>
      <c r="F97" s="665">
        <v>1443.6200000000001</v>
      </c>
    </row>
    <row r="98" spans="1:6" ht="14.4" customHeight="1" x14ac:dyDescent="0.3">
      <c r="A98" s="687" t="s">
        <v>3649</v>
      </c>
      <c r="B98" s="664"/>
      <c r="C98" s="677">
        <v>0</v>
      </c>
      <c r="D98" s="664">
        <v>696.92999999999961</v>
      </c>
      <c r="E98" s="677">
        <v>1</v>
      </c>
      <c r="F98" s="665">
        <v>696.92999999999961</v>
      </c>
    </row>
    <row r="99" spans="1:6" ht="14.4" customHeight="1" x14ac:dyDescent="0.3">
      <c r="A99" s="687" t="s">
        <v>3650</v>
      </c>
      <c r="B99" s="664"/>
      <c r="C99" s="677">
        <v>0</v>
      </c>
      <c r="D99" s="664">
        <v>948.60000000000014</v>
      </c>
      <c r="E99" s="677">
        <v>1</v>
      </c>
      <c r="F99" s="665">
        <v>948.60000000000014</v>
      </c>
    </row>
    <row r="100" spans="1:6" ht="14.4" customHeight="1" x14ac:dyDescent="0.3">
      <c r="A100" s="687" t="s">
        <v>3651</v>
      </c>
      <c r="B100" s="664"/>
      <c r="C100" s="677">
        <v>0</v>
      </c>
      <c r="D100" s="664">
        <v>89.080674441064104</v>
      </c>
      <c r="E100" s="677">
        <v>1</v>
      </c>
      <c r="F100" s="665">
        <v>89.080674441064104</v>
      </c>
    </row>
    <row r="101" spans="1:6" ht="14.4" customHeight="1" x14ac:dyDescent="0.3">
      <c r="A101" s="687" t="s">
        <v>3652</v>
      </c>
      <c r="B101" s="664"/>
      <c r="C101" s="677">
        <v>0</v>
      </c>
      <c r="D101" s="664">
        <v>193.60999999999996</v>
      </c>
      <c r="E101" s="677">
        <v>1</v>
      </c>
      <c r="F101" s="665">
        <v>193.60999999999996</v>
      </c>
    </row>
    <row r="102" spans="1:6" ht="14.4" customHeight="1" x14ac:dyDescent="0.3">
      <c r="A102" s="687" t="s">
        <v>3653</v>
      </c>
      <c r="B102" s="664"/>
      <c r="C102" s="677">
        <v>0</v>
      </c>
      <c r="D102" s="664">
        <v>116476.03098355932</v>
      </c>
      <c r="E102" s="677">
        <v>1</v>
      </c>
      <c r="F102" s="665">
        <v>116476.03098355932</v>
      </c>
    </row>
    <row r="103" spans="1:6" ht="14.4" customHeight="1" x14ac:dyDescent="0.3">
      <c r="A103" s="687" t="s">
        <v>3654</v>
      </c>
      <c r="B103" s="664"/>
      <c r="C103" s="677">
        <v>0</v>
      </c>
      <c r="D103" s="664">
        <v>369.63078452608369</v>
      </c>
      <c r="E103" s="677">
        <v>1</v>
      </c>
      <c r="F103" s="665">
        <v>369.63078452608369</v>
      </c>
    </row>
    <row r="104" spans="1:6" ht="14.4" customHeight="1" x14ac:dyDescent="0.3">
      <c r="A104" s="687" t="s">
        <v>3655</v>
      </c>
      <c r="B104" s="664"/>
      <c r="C104" s="677">
        <v>0</v>
      </c>
      <c r="D104" s="664">
        <v>80386.145613320914</v>
      </c>
      <c r="E104" s="677">
        <v>1</v>
      </c>
      <c r="F104" s="665">
        <v>80386.145613320914</v>
      </c>
    </row>
    <row r="105" spans="1:6" ht="14.4" customHeight="1" thickBot="1" x14ac:dyDescent="0.35">
      <c r="A105" s="688" t="s">
        <v>3656</v>
      </c>
      <c r="B105" s="679"/>
      <c r="C105" s="680">
        <v>0</v>
      </c>
      <c r="D105" s="679">
        <v>1101.2200000000003</v>
      </c>
      <c r="E105" s="680">
        <v>1</v>
      </c>
      <c r="F105" s="681">
        <v>1101.2200000000003</v>
      </c>
    </row>
    <row r="106" spans="1:6" ht="14.4" customHeight="1" thickBot="1" x14ac:dyDescent="0.35">
      <c r="A106" s="682" t="s">
        <v>3</v>
      </c>
      <c r="B106" s="683">
        <v>10432.400773266492</v>
      </c>
      <c r="C106" s="684">
        <v>4.8415574397096981E-3</v>
      </c>
      <c r="D106" s="683">
        <v>2144328.9344329559</v>
      </c>
      <c r="E106" s="684">
        <v>0.99515844256028996</v>
      </c>
      <c r="F106" s="685">
        <v>2154761.3352062232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2014-12-18T09:08:33Z</dcterms:modified>
</cp:coreProperties>
</file>